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Override PartName="/xl/threadedComments/threadedComment3.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projects\epc-test\"/>
    </mc:Choice>
  </mc:AlternateContent>
  <xr:revisionPtr revIDLastSave="0" documentId="13_ncr:1_{3D42018B-DE2F-4E71-B8A3-C9A02DD5AE32}" xr6:coauthVersionLast="47" xr6:coauthVersionMax="47" xr10:uidLastSave="{00000000-0000-0000-0000-000000000000}"/>
  <bookViews>
    <workbookView xWindow="4560" yWindow="3240" windowWidth="21600" windowHeight="11295" firstSheet="1" activeTab="2" xr2:uid="{7F6CD7E7-54B1-498E-B213-29BEC499A731}"/>
  </bookViews>
  <sheets>
    <sheet name="Ref 1_202502_Summary" sheetId="1" state="hidden" r:id="rId1"/>
    <sheet name="说明" sheetId="6" r:id="rId2"/>
    <sheet name="增值税变动表" sheetId="5" r:id="rId3"/>
    <sheet name="Summary " sheetId="2" r:id="rId4"/>
    <sheet name="Summary 表样" sheetId="22" r:id="rId5"/>
    <sheet name="未开票数监控" sheetId="4" r:id="rId6"/>
    <sheet name="PL附表-2320、2355" sheetId="12" r:id="rId7"/>
    <sheet name="累计税金汇总表-2320、2355" sheetId="26" r:id="rId8"/>
    <sheet name="账税差异监控-2320、2355" sheetId="29" r:id="rId9"/>
    <sheet name="增值税表一 累计销项-2320、2355" sheetId="28" r:id="rId10"/>
    <sheet name="项目累计申报" sheetId="16" r:id="rId11"/>
    <sheet name="项目累计缴纳" sheetId="17" r:id="rId12"/>
    <sheet name="印花税明细" sheetId="11" r:id="rId13"/>
    <sheet name="收入明细、销项明细、进项明细、所得税明细、其他科目明细" sheetId="10" r:id="rId14"/>
    <sheet name="累计项目税收明细表202512" sheetId="27" r:id="rId15"/>
    <sheet name="增值税变动表附表" sheetId="25" r:id="rId16"/>
    <sheet name="PL附表-项目公司" sheetId="24" r:id="rId17"/>
    <sheet name="增值税进项认证清单" sheetId="8" r:id="rId18"/>
    <sheet name="增值税销项 " sheetId="9" r:id="rId19"/>
    <sheet name="BS附表" sheetId="14" r:id="rId20"/>
    <sheet name="合同印花税明细台账" sheetId="30" r:id="rId21"/>
    <sheet name="睿景景程月结数据表-报税" sheetId="32" r:id="rId22"/>
    <sheet name="预开票收入计提及冲回统计（2320、2355）" sheetId="15" r:id="rId23"/>
    <sheet name="公司代码配置表" sheetId="23" r:id="rId24"/>
    <sheet name="总账明细配置表" sheetId="31" r:id="rId25"/>
    <sheet name="税目配置表" sheetId="18" r:id="rId26"/>
    <sheet name="项目配置表" sheetId="21" r:id="rId27"/>
    <sheet name="增值税变动表基础条目配置表" sheetId="19" r:id="rId28"/>
    <sheet name="睿景、景程增值税变动表特殊条目配置表" sheetId="20"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s>
  <definedNames>
    <definedName name="\A" localSheetId="13">#REF!</definedName>
    <definedName name="\A" localSheetId="11">#REF!</definedName>
    <definedName name="\A" localSheetId="10">#REF!</definedName>
    <definedName name="\A" localSheetId="12">#REF!</definedName>
    <definedName name="\A" localSheetId="22">#REF!</definedName>
    <definedName name="\A" localSheetId="18">#REF!</definedName>
    <definedName name="\A">#REF!</definedName>
    <definedName name="\e">#REF!</definedName>
    <definedName name="\p">#REF!</definedName>
    <definedName name="\s">#N/A</definedName>
    <definedName name="_">#REF!</definedName>
    <definedName name="_.xls">#REF!</definedName>
    <definedName name="_?">#N/A</definedName>
    <definedName name="_??????">#N/A</definedName>
    <definedName name="__">#REF!</definedName>
    <definedName name="__?">#N/A</definedName>
    <definedName name="__??????">#N/A</definedName>
    <definedName name="____AUG99" hidden="1">{"SEP",#N/A,FALSE,"SEP"}</definedName>
    <definedName name="____e3" hidden="1">{"SEP",#N/A,FALSE,"SEP"}</definedName>
    <definedName name="____JAN01" hidden="1">{"SEP",#N/A,FALSE,"SEP"}</definedName>
    <definedName name="__123Graph_A" hidden="1">#REF!</definedName>
    <definedName name="__123Graph_ACURRENT" hidden="1">[1]RUL2!$E$289:$E$326</definedName>
    <definedName name="__123Graph_APULL_CASE_1" hidden="1">#REF!</definedName>
    <definedName name="__123Graph_B" hidden="1">#REF!</definedName>
    <definedName name="__123Graph_X" hidden="1">#REF!</definedName>
    <definedName name="__123Graph_XCURRENT" hidden="1">[1]RUL2!$A$289:$A$326</definedName>
    <definedName name="__123Graph_XPULL_CASE_1" hidden="1">#REF!</definedName>
    <definedName name="__aaa5">[2]六纺!#REF!</definedName>
    <definedName name="__AUG99" hidden="1">{"SEP",#N/A,FALSE,"SEP"}</definedName>
    <definedName name="__e3" hidden="1">{"SEP",#N/A,FALSE,"SEP"}</definedName>
    <definedName name="__FLL2" hidden="1">#REF!</definedName>
    <definedName name="__IntlFixup" hidden="1">TRUE</definedName>
    <definedName name="__IntlFixupTable" hidden="1">#REF!</definedName>
    <definedName name="__JAN01" hidden="1">{"SEP",#N/A,FALSE,"SEP"}</definedName>
    <definedName name="__k3">#REF!</definedName>
    <definedName name="__sc13">#REF!</definedName>
    <definedName name="_00104gz">#REF!</definedName>
    <definedName name="_002报表">#REF!</definedName>
    <definedName name="_002科目余额表">#REF!</definedName>
    <definedName name="_003报表">#REF!</definedName>
    <definedName name="_003科目余额表">#REF!</definedName>
    <definedName name="_003年12月辅料库">#REF!</definedName>
    <definedName name="_01.xls">#REF!</definedName>
    <definedName name="_010104501">#REF!</definedName>
    <definedName name="_02.xls">#REF!</definedName>
    <definedName name="_03.xls">#REF!</definedName>
    <definedName name="_1_?">#N/A</definedName>
    <definedName name="_1__123Graph_ACHART_1" hidden="1">'[3]HIOS 93 thru 96'!$H$76:$K$76</definedName>
    <definedName name="_10__123Graph_CHO_MPRICE" hidden="1">'[3]#REF'!$D$30:$D$30</definedName>
    <definedName name="_11.xls">#REF!</definedName>
    <definedName name="_11__123Graph_CO_MPRICE" hidden="1">'[3]#REF'!$D$30:$D$30</definedName>
    <definedName name="_12.xls">#REF!</definedName>
    <definedName name="_12__123Graph_COP75_25PRICE" hidden="1">'[3]#REF'!$D$30:$D$30</definedName>
    <definedName name="_121.dbf">#REF!</definedName>
    <definedName name="_1212002.dbf">#REF!</definedName>
    <definedName name="_123Graph_ACHART3" hidden="1">#REF!</definedName>
    <definedName name="_13">#REF!</definedName>
    <definedName name="_13__123Graph_COP75_25RETURN" hidden="1">'[3]#REF'!$D$30:$D$30</definedName>
    <definedName name="_14__123Graph_DHO_MPRICE" hidden="1">'[3]#REF'!$E$30:$E$30</definedName>
    <definedName name="_15__123Graph_DO_MPRICE" hidden="1">'[3]#REF'!$E$30:$E$30</definedName>
    <definedName name="_16__123Graph_DOP75_25PRICE" hidden="1">'[3]#REF'!$E$30:$E$30</definedName>
    <definedName name="_17__123Graph_DOP75_25RETURN" hidden="1">'[3]#REF'!$E$30:$E$30</definedName>
    <definedName name="_17103.dbf">#REF!</definedName>
    <definedName name="_171032002.dbf">#REF!</definedName>
    <definedName name="_18__123Graph_EHO_MPRICE" hidden="1">'[3]#REF'!$F$30:$F$30</definedName>
    <definedName name="_19__123Graph_EO_MPRICE" hidden="1">'[3]#REF'!$F$30:$F$30</definedName>
    <definedName name="_2">#REF!</definedName>
    <definedName name="_2_??????">#N/A</definedName>
    <definedName name="_20__123Graph_EOP75_25PRICE" hidden="1">'[3]#REF'!$F$30:$F$30</definedName>
    <definedName name="_2009">#REF!</definedName>
    <definedName name="_21__123Graph_EOP75_25RETURN" hidden="1">'[3]#REF'!$F$30:$F$30</definedName>
    <definedName name="_22__123Graph_FHO_MPRICE" hidden="1">'[3]#REF'!$G$30:$G$30</definedName>
    <definedName name="_23__123Graph_FO_MPRICE" hidden="1">'[3]#REF'!$G$30:$G$30</definedName>
    <definedName name="_24__123Graph_FOP75_25PRICE" hidden="1">'[3]#REF'!$G$30:$G$30</definedName>
    <definedName name="_25__123Graph_FOP75_25RETURN" hidden="1">'[3]#REF'!$G$30:$G$30</definedName>
    <definedName name="_26__123Graph_XCHART_1" hidden="1">'[3]HIOS 93 thru 96'!$H$3:$K$3</definedName>
    <definedName name="_28__123Graph_XOP75_25PRICE" hidden="1">[3]Assumptions!#REF!</definedName>
    <definedName name="_3__123Graph_AOP75_25PRICE" hidden="1">[3]Assumptions!#REF!</definedName>
    <definedName name="_3¸ß¼ÛÖÜ×ª¼þ_¨º½²Ä¹ý¶É">#REF!</definedName>
    <definedName name="_30__123Graph_XOP75_25RETURN" hidden="1">[3]Assumptions!#REF!</definedName>
    <definedName name="_3年12月">#REF!</definedName>
    <definedName name="_3年12月后勤库">#REF!</definedName>
    <definedName name="_4_04标准价">#REF!</definedName>
    <definedName name="_5__123Graph_AOP75_25RETURN" hidden="1">[3]Assumptions!#REF!</definedName>
    <definedName name="_5_20011225">#REF!</definedName>
    <definedName name="_55154">#REF!</definedName>
    <definedName name="_6__123Graph_BCHART_1" hidden="1">'[3]HIOS 93 thru 96'!$H$87:$K$87</definedName>
    <definedName name="_61__123Graph_ACHART_1" hidden="1">#REF!</definedName>
    <definedName name="_62__123Graph_ACHART_10" hidden="1">#REF!</definedName>
    <definedName name="_63__123Graph_ACHART_11" hidden="1">#REF!</definedName>
    <definedName name="_64__123Graph_ACHART_8" hidden="1">#REF!</definedName>
    <definedName name="_65__123Graph_ACHART_9" hidden="1">#REF!</definedName>
    <definedName name="_66__123Graph_BCHART_1" hidden="1">#REF!</definedName>
    <definedName name="_67__123Graph_BCHART_10" hidden="1">#REF!</definedName>
    <definedName name="_68__123Graph_BCHART_11" hidden="1">#REF!</definedName>
    <definedName name="_69__123Graph_BCHART_8" hidden="1">#REF!</definedName>
    <definedName name="_7__123Graph_BOP75_25PRICE" hidden="1">'[3]#REF'!$C$30:$C$30</definedName>
    <definedName name="_70__123Graph_BCHART_9" hidden="1">#REF!</definedName>
    <definedName name="_71__123Graph_XCHART_1" hidden="1">#REF!</definedName>
    <definedName name="_72__123Graph_XCHART_10" hidden="1">#REF!</definedName>
    <definedName name="_73__123Graph_XCHART_11" hidden="1">#REF!</definedName>
    <definedName name="_74__123Graph_XCHART_8" hidden="1">#REF!</definedName>
    <definedName name="_75__123Graph_XCHART_9" hidden="1">#REF!</definedName>
    <definedName name="_8__123Graph_BOP75_25RETURN" hidden="1">'[3]#REF'!$C$30:$C$30</definedName>
    <definedName name="_8未还DB_查询">#REF!</definedName>
    <definedName name="_9__123Graph_CCHART_1" hidden="1">'[3]HIOS 93 thru 96'!$H$112:$K$112</definedName>
    <definedName name="_9_12_mo_cost">#REF!</definedName>
    <definedName name="_999年12月31日股份应收帐款.dbf">#REF!</definedName>
    <definedName name="_a1111" hidden="1">{"Cash Budget",#N/A,FALSE,"98 Cash";"Running Cash Budget",#N/A,FALSE,"98 Cash";"Actual Cash",#N/A,FALSE,"98 Cash";"Update Cash Budget",#N/A,FALSE,"98 Cash"}</definedName>
    <definedName name="_aaa5">[2]六纺!#REF!</definedName>
    <definedName name="_act411">#REF!</definedName>
    <definedName name="_act412">#REF!</definedName>
    <definedName name="_act413">#REF!</definedName>
    <definedName name="_act414">#REF!</definedName>
    <definedName name="_ATPRegress_Dlg_Results" hidden="1">{2;#N/A;"R13C16:R17C16";#N/A;"R13C14:R17C15";FALSE;FALSE;FALSE;95;#N/A;#N/A;"R13C19";#N/A;FALSE;FALSE;FALSE;FALSE;#N/A;"";#N/A;FALSE;"";"";#N/A;#N/A;#N/A}</definedName>
    <definedName name="_ATPRegress_Range1" hidden="1">'[4]ST Corrections'!#REF!</definedName>
    <definedName name="_ATPRegress_Range2" hidden="1">'[4]ST Corrections'!#REF!</definedName>
    <definedName name="_ATPRegress_Range3" hidden="1">'[4]ST Corrections'!#REF!</definedName>
    <definedName name="_AUG99" hidden="1">{"SEP",#N/A,FALSE,"SEP"}</definedName>
    <definedName name="_bdm.00146C6ACD63468F807A80B2DA171479.edm" hidden="1">[5]Local!$1:$1048576</definedName>
    <definedName name="_bdm.0047CD9F734C446ABFC70E9E267A1C01.edm" hidden="1">'[6]Base Case Output'!$A:$IV</definedName>
    <definedName name="_bdm.005E44BE968D4E5198E456338759ADAE.edm" hidden="1">'[7]Q Model'!$1:$1048576</definedName>
    <definedName name="_bdm.0181964A67E24B62803EA0117AF9D5FB.edm" hidden="1">'[6]Base Case Output'!$A:$IV</definedName>
    <definedName name="_bdm.02640E8DEB2543A6A6846CB56B845382.edm" hidden="1">[6]Comps!$A:$IV</definedName>
    <definedName name="_bdm.02984F0949AE4C018E4BDB4BDE2C541A.edm" hidden="1">[5]Exhibits!$1:$1048576</definedName>
    <definedName name="_bdm.02D0DB7C98674457BD3056012049B71C.edm" hidden="1">#REF!</definedName>
    <definedName name="_bdm.02E29E7B1053433EA3CCCBE4E5141596.edm" hidden="1">[8]Sheet1!$1:$1048576</definedName>
    <definedName name="_bdm.039F730F274A416AA9D2F4963A84C6A8.edm" hidden="1">#REF!</definedName>
    <definedName name="_bdm.0446E19A13C0442BB28DDEB60004D224.edm" hidden="1">'[6]Base Case Output'!$A:$IV</definedName>
    <definedName name="_bdm.045FFF5C3A5B431485407F8CB6650922.edm" hidden="1">[7]Downside!$1:$1048576</definedName>
    <definedName name="_bdm.049388BA2022412B947984A6CD4BF338.edm" hidden="1">'[6]Development Case'!$A:$IV</definedName>
    <definedName name="_bdm.04CDD8322FF1421CA0C5846F26733F28.edm" hidden="1">'[7]Genesis Sizing'!$1:$1048576</definedName>
    <definedName name="_bdm.04E5BDE3F16947FB85651F3466DF67F0.edm" hidden="1">#REF!</definedName>
    <definedName name="_bdm.051886E9099E486983A98611AACF1B74.edm" hidden="1">[5]Local!$1:$1048576</definedName>
    <definedName name="_bdm.058E8C5177D64766A8EC1223E1C815BC.edm" hidden="1">[5]Exhibits!$1:$1048576</definedName>
    <definedName name="_bdm.0604599FBDEC444C854D1AAEA351A791.edm" hidden="1">[6]Comps!$A:$IV</definedName>
    <definedName name="_bdm.064BB1A3C5FD4FFFB0CD9F1EDC9C3473.edm" hidden="1">#REF!</definedName>
    <definedName name="_bdm.07A70A9836834F0B85D6B318BE8F5740.edm" hidden="1">#REF!</definedName>
    <definedName name="_bdm.082D69B86BEC424294BFF33CF628A8C8.edm" hidden="1">'[6]Base Case Output'!$A:$IV</definedName>
    <definedName name="_bdm.08B8F015650147859DFFCF3E524F4B86.edm" hidden="1">#REF!</definedName>
    <definedName name="_bdm.09efad823a504ca4871ab55277ad8c31.edm" hidden="1">#REF!</definedName>
    <definedName name="_bdm.0A0ED12DE1CD4832B7DA2E05CAF22DF9.edm" hidden="1">#REF!</definedName>
    <definedName name="_bdm.0ADC94DDA0FA4742A645E0188C240A63.edm" hidden="1">#REF!</definedName>
    <definedName name="_bdm.0b15d322bb304306b41a6f87f22afe47.edm" hidden="1">#REF!</definedName>
    <definedName name="_bdm.0BA544B2E35447BE888CF155A1107DAD.edm" hidden="1">[5]Cover!$1:$1048576</definedName>
    <definedName name="_bdm.0BE50A0D989043159FCDBD845EF6E143.edm" hidden="1">[5]S!$1:$1048576</definedName>
    <definedName name="_bdm.0C4324364E684D6AB433EB2F051BB3D7.edm" hidden="1">'[7]Sizing Table'!$1:$1048576</definedName>
    <definedName name="_bdm.0C858B1437614361B84446B63EC1D9B8.edm" hidden="1">'[6]Development Case'!$A:$IV</definedName>
    <definedName name="_bdm.0CDE5B4D338F44988532ADBA2116C68B.edm" hidden="1">[6]Comps!$A:$IV</definedName>
    <definedName name="_bdm.0CEFDE10EF1D426CB45FC43FBE54AC1B.edm" hidden="1">'[7]Genesis Sizing'!$1:$1048576</definedName>
    <definedName name="_bdm.0D718F89E7DB473381BF4AEF4169D0BC.edm" hidden="1">[7]Downside!$1:$1048576</definedName>
    <definedName name="_bdm.0DCEF389B5CE49BEBBADDC0F681EAD4A.edm" hidden="1">#REF!</definedName>
    <definedName name="_bdm.0EBB6AA4F08C46848E2E9076E9C021B6.edm" hidden="1">'[6]Dev Case Output'!$A:$IV</definedName>
    <definedName name="_bdm.0EF1BE577D9B4397AA3E4A2DD6F80E55.edm" hidden="1">'[7]Genesis Sizing'!$1:$1048576</definedName>
    <definedName name="_bdm.0FB8D433A0F74916A01B0A21C413DAFB.edm" hidden="1">'[6]Base Case Output'!$A:$IV</definedName>
    <definedName name="_bdm.0FD8048FEE964E17BA2ABF37F25B2172.edm" hidden="1">[5]Exhibits!$1:$1048576</definedName>
    <definedName name="_bdm.0FE49F43B29A42F491751CC902516C21.edm" hidden="1">#REF!</definedName>
    <definedName name="_bdm.10813E8D057247D98987EED80F41B1EB.edm" hidden="1">#REF!</definedName>
    <definedName name="_bdm.11791FAF49744C3F8FEF732EE4340EEF.edm" hidden="1">#REF!</definedName>
    <definedName name="_bdm.11909521B52C4E65AB14999487F49611.edm" hidden="1">#REF!</definedName>
    <definedName name="_bdm.11BF2F6CFE2448239D1ECBFD80B4BEC3.edm" hidden="1">#REF!</definedName>
    <definedName name="_bdm.11CF242A429240EEBCC408F7E9D797DF.edm" hidden="1">[5]Exhibits!$1:$1048576</definedName>
    <definedName name="_bdm.11CFBC833D4749CB80A4C104C7CA65BD.edm" hidden="1">#REF!</definedName>
    <definedName name="_bdm.12D96ED90347410F92EE7B8B3F623F87.edm" hidden="1">'[7]Genesis Sizing'!$1:$1048576</definedName>
    <definedName name="_bdm.1378FFE2263048D285CE72178AB75892.edm" hidden="1">#REF!</definedName>
    <definedName name="_bdm.13AAFB81FAB645589C8A2B7665D3CCF8.edm" hidden="1">'[6]Base Case Output'!$A:$IV</definedName>
    <definedName name="_bdm.140FC5728ACF493CB4ADF3C0781551E5.edm" hidden="1">[5]Wireless!$1:$1048576</definedName>
    <definedName name="_bdm.149B3E90D4A040F38EC430BDADA113B2.edm" hidden="1">'[7]Sizing Table'!$1:$1048576</definedName>
    <definedName name="_bdm.14C46E6A9B7F40A8AA19C7192BE089D8.edm" hidden="1">[5]Exhibits!$1:$1048576</definedName>
    <definedName name="_bdm.14F8E278778B493ABF809E1644A8830C.edm" hidden="1">[5]Wireless!$1:$1048576</definedName>
    <definedName name="_bdm.164BB1D1805A4726A6C8D36EC10BA6F2.edm" hidden="1">'[6]Base Case Output'!$A:$IV</definedName>
    <definedName name="_bdm.17E72A32C3D84C4F8286D4EEF61AFE1F.edm" hidden="1">'[6]Base Case Output'!$A:$IV</definedName>
    <definedName name="_bdm.180080FBDFD34FC2ADAF9AB3BB9A74FD.edm" hidden="1">#REF!</definedName>
    <definedName name="_bdm.18D16CAC1144441186B29D8562266C96.edm" hidden="1">'[6]Dev Case Output'!$A:$IV</definedName>
    <definedName name="_bdm.1A3DBEC8756C479D9E9C7B69A5685B94.edm" hidden="1">#REF!</definedName>
    <definedName name="_bdm.1BAC7FD200AF447EAC53BDAC791E4914.edm" hidden="1">#REF!</definedName>
    <definedName name="_bdm.1C717133CC0E45AF97441659444C5B3D.edm" hidden="1">[6]Comps!$A:$IV</definedName>
    <definedName name="_bdm.1CBA48A90D2146EDBA1938D116E297A1.edm" hidden="1">#REF!</definedName>
    <definedName name="_bdm.1DCD61E976EC4C3F81ACE0833FC6DCDA.edm" hidden="1">#REF!</definedName>
    <definedName name="_bdm.1E4949844DF34D1F87C4F79DF44CCA2D.edm" hidden="1">#REF!</definedName>
    <definedName name="_bdm.1F3F0D6298214FEABD5C6A9DEA2BAFED.edm" hidden="1">'[6]Dev Case Output'!$A:$IV</definedName>
    <definedName name="_bdm.2058A080F6C445CCBC20E548BBF7B2E8.edm" hidden="1">#REF!</definedName>
    <definedName name="_bdm.21A6193A1BDC460BA00C202239E70A5E.edm" hidden="1">[6]Comps!$A:$IV</definedName>
    <definedName name="_bdm.21E3560951C241D9AE94C69F776EE426.edm" hidden="1">#REF!</definedName>
    <definedName name="_bdm.228B31240AD2496F92FED4F728EE31EA.edm" hidden="1">#REF!</definedName>
    <definedName name="_bdm.22EFFDB9847C4CF08839CE42C208BFA3.edm" hidden="1">[5]GMG!$1:$1048576</definedName>
    <definedName name="_bdm.23128AEDD3DB4038B60B87F77076E31A.edm" hidden="1">'[7]Q Model'!$1:$1048576</definedName>
    <definedName name="_bdm.2318CFD3D64342EFA180CC616C1929B8.edm" hidden="1">[5]GMG!$1:$1048576</definedName>
    <definedName name="_bdm.23234671F67F48A7BDFC33C9589478C0.edm" hidden="1">'[7]Genesis Sizing'!$1:$1048576</definedName>
    <definedName name="_bdm.236748EDED7F49FF9D8C8341C398889E.edm" hidden="1">#REF!</definedName>
    <definedName name="_bdm.238DE07BF2C2460E82EC6E1FFCEF5FCC.edm" hidden="1">'[6]Dev Case Output'!$A:$IV</definedName>
    <definedName name="_bdm.23D3614F560D4C03BFA8B61F1DD1E42C.edm" hidden="1">#REF!</definedName>
    <definedName name="_bdm.24702DF426DF485FACD8E49D94053F7F.edm" hidden="1">#REF!</definedName>
    <definedName name="_bdm.2793E519FFD54840AE15FF262588AAAC.edm" hidden="1">'[6]Base Case Output'!$A:$IV</definedName>
    <definedName name="_bdm.27E0E182FE814A0EB205BA017487DBCC.edm" hidden="1">[5]Exhibits!$1:$1048576</definedName>
    <definedName name="_bdm.282EB3967578463493979A4F51B0DB5C.edm" hidden="1">#REF!</definedName>
    <definedName name="_bdm.2876D150D6944D7EB12363F30F543E18.edm" hidden="1">#REF!</definedName>
    <definedName name="_bdm.2C1600436E77472FB8133ECB4DB23BAB.edm" hidden="1">#REF!</definedName>
    <definedName name="_bdm.2C17E6C2964B4BB9A4D07856C5553F14.edm" hidden="1">[9]Price!$1:$1048576</definedName>
    <definedName name="_bdm.2C3579A3C746411CA64EEAFF9FDE8B4A.edm" hidden="1">#REF!</definedName>
    <definedName name="_bdm.2C4010AAE4DB43AA95E412F9EA7F4A12.edm" hidden="1">'[6]Development Case'!$A:$IV</definedName>
    <definedName name="_bdm.2C5300D7B06E409483A24717C21F321B.edm" hidden="1">[5]Exhibits!$1:$1048576</definedName>
    <definedName name="_bdm.2C8989D5B4C34A8D8D5564E9FA7DA5CB.edm" hidden="1">'[6]Base Case Output'!$A:$IV</definedName>
    <definedName name="_bdm.2ECEDCB528124386BAD20B7207A7977E.edm" hidden="1">#REF!</definedName>
    <definedName name="_bdm.2EEF51BA46804273AF2606558C12C1A0.edm" hidden="1">#REF!</definedName>
    <definedName name="_bdm.2F097706F6994BEB957D2FB15247F51F.edm" hidden="1">'[6]Base Case Output'!$A:$IV</definedName>
    <definedName name="_bdm.301F30F7B85444528FA386DF28CC0999.edm" hidden="1">'[6]Base Case Output'!$A:$IV</definedName>
    <definedName name="_bdm.30BA978485FF4F5BAF8E68616E84F127.edm" hidden="1">'[7]Q Model'!$1:$1048576</definedName>
    <definedName name="_bdm.30E50BC89A1341B991D6F0CFF65B9BD5.edm" hidden="1">#REF!</definedName>
    <definedName name="_bdm.31013B9E9BE341719B4A532DB6496103.edm" hidden="1">'[6]Base Case Output'!$A:$IV</definedName>
    <definedName name="_bdm.310C01DF194B41B3885FF54D92E34FA4.edm" hidden="1">'[7]Bridge for NEE'!$1:$1048576</definedName>
    <definedName name="_bdm.31BD877EE21E458DAE19277BF6A675DA.edm" hidden="1">'[6]Base Case Output'!$A:$IV</definedName>
    <definedName name="_bdm.326718603B074D0CB07BDF7BC527D2F0.edm" hidden="1">[5]Wireless!$1:$1048576</definedName>
    <definedName name="_bdm.32E707BD3FD443FF95F6F9B95D532128.edm" hidden="1">'[6]Dev Case Output'!$A:$IV</definedName>
    <definedName name="_bdm.3667387D5D8B4FB38AB9B5F859EDCC01.edm" hidden="1">[5]Exhibits!$1:$1048576</definedName>
    <definedName name="_bdm.38095D0403964244A495C6307D1CFB38.edm" hidden="1">'[6]Base Case Output'!$A:$IV</definedName>
    <definedName name="_bdm.39740230B2234A62B2F7F18341F86CA3.edm" hidden="1">'[7]Q Model'!$1:$1048576</definedName>
    <definedName name="_bdm.39AF201302F94F83B70E5BE1C7FF9EA1.edm" hidden="1">#REF!</definedName>
    <definedName name="_bdm.3A7C800EFC5C4F118491A27F2F399A0C.edm" hidden="1">#REF!</definedName>
    <definedName name="_bdm.3BBA2760A3974CF595ABCE177339207D.edm" hidden="1">[5]S!$1:$1048576</definedName>
    <definedName name="_bdm.3E4371C3C5EE4AE3BC3CEBCEDF5B8867.edm" hidden="1">[5]Exhibits!$1:$1048576</definedName>
    <definedName name="_bdm.3E60008B1A75475ABECD0698C3473EF2.edm" hidden="1">'[6]Dev Case Output'!$A:$IV</definedName>
    <definedName name="_bdm.3EBBE35746304F48BB46A153A9BC14D8.edm" hidden="1">#REF!</definedName>
    <definedName name="_bdm.3FADAFC00ADC4F84A7F0AE64E118B146.edm" hidden="1">[5]Exhibits!$1:$1048576</definedName>
    <definedName name="_bdm.3FF9511B51FF4802AD37834C6E8930EC.edm" hidden="1">'[6]Dev Case Output'!$A:$IV</definedName>
    <definedName name="_bdm.4020588DAB58493EA9EF7B3EE32B82ED.edm" hidden="1">#REF!</definedName>
    <definedName name="_bdm.40C58AF60A9A4EB489520B1AD34451D7.edm" hidden="1">[6]Comps!$A:$IV</definedName>
    <definedName name="_bdm.41A0C51599954DA2A601C2FC5A97BC7F.edm" hidden="1">'[6]Cash Flow'!$A:$IV</definedName>
    <definedName name="_bdm.41D8A2FDBE5049FE9D1C9D49AF03595F.edm" hidden="1">[5]Cover!$1:$1048576</definedName>
    <definedName name="_bdm.4270EF86436C446AB72DCA575648128F.edm" hidden="1">'[7]CF Detail'!$1:$1048576</definedName>
    <definedName name="_bdm.437258194B494A36ADA24D7586EB7605.edm" hidden="1">[5]S!$1:$1048576</definedName>
    <definedName name="_bdm.444EA1490B954FBEB1407D3F563F71DA.edm" hidden="1">[5]Exhibits!$1:$1048576</definedName>
    <definedName name="_bdm.44BAB57F083E458CAAC59152BC3836FF.edm" hidden="1">#REF!</definedName>
    <definedName name="_bdm.4508B2C06058476C9801C605B7E6DA42.edm" hidden="1">'[6]Base Case Output'!$A:$IV</definedName>
    <definedName name="_bdm.4554cb7cfb2c4f6bb4a9d9a961008c2c.edm" hidden="1">#REF!</definedName>
    <definedName name="_bdm.45CAE73B1B6B47CF93AB9A6759927313.edm" hidden="1">#REF!</definedName>
    <definedName name="_bdm.46D24ADBCDCC4A1480354FBC85BE6063.edm" hidden="1">[5]Cover!$1:$1048576</definedName>
    <definedName name="_bdm.46DE0F2BDD8A4F3EA345818FA1E2530E.edm" hidden="1">#REF!</definedName>
    <definedName name="_bdm.473567B92D0B4D00A4F36FFEC20EF210.edm" hidden="1">[10]DCF!$1:$1048576</definedName>
    <definedName name="_bdm.4772263E97C54983BA8CF6A71B9CF11E.edm" hidden="1">'[7]CF Detail'!$1:$1048576</definedName>
    <definedName name="_bdm.4835DE633C7C498BA3830FDEC5630C98.edm" hidden="1">#REF!</definedName>
    <definedName name="_bdm.4842FDFA318F4181A046C56D8A5303DC.edm" hidden="1">'[6]Base Case Output'!$A:$IV</definedName>
    <definedName name="_bdm.48CAC38DABD9489CBD3125C3044A9685.edm" hidden="1">#REF!</definedName>
    <definedName name="_bdm.4959090875B14281BB93AE8EBD9C18FF.edm" hidden="1">#REF!</definedName>
    <definedName name="_bdm.498F23FC63BE42E5861C2F39EE439A8E.edm" hidden="1">#REF!</definedName>
    <definedName name="_bdm.4BF80E72AA4544C5A5105825F28AAB01.edm" hidden="1">'[7]CF Detail'!$1:$1048576</definedName>
    <definedName name="_bdm.4C609B051C3041ADA54E5F2682B2C05D.edm" hidden="1">#REF!</definedName>
    <definedName name="_bdm.4CA8C10C9C36414EAE01F8CABFFCB05D.edm" hidden="1">#REF!</definedName>
    <definedName name="_bdm.513E73EA3BC1440ABBEE12F17A2A99FB.edm" hidden="1">'[6]Cash Flow'!$A:$IV</definedName>
    <definedName name="_bdm.5211AE03C98843F9B4E6F93A5E3575D6.edm" hidden="1">[5]Wireless!$1:$1048576</definedName>
    <definedName name="_bdm.527A31645D304E08ADC463B11E542C46.edm" hidden="1">'[6]Cash Flow'!$A:$IV</definedName>
    <definedName name="_bdm.5338BF6C717D4079AB27226531DB4CD7.edm" hidden="1">'[6]Dev Case Output'!$A:$IV</definedName>
    <definedName name="_bdm.542B5E6DD4824B0EB2BDAC028CC20A86.edm" hidden="1">#REF!</definedName>
    <definedName name="_bdm.5445F40EF9914DDD931802BF6B64770D.edm" hidden="1">[6]Comps!$A:$IV</definedName>
    <definedName name="_bdm.54F4B9BD75A74B12BE7BC04F8B70B407.edm" hidden="1">[6]Comps!$A:$IV</definedName>
    <definedName name="_bdm.565FECE2C6DF4EBCA9DABA94BC4C4344.edm" hidden="1">#REF!</definedName>
    <definedName name="_bdm.56734576369545628FB1520613A2A3C7.edm" hidden="1">#REF!</definedName>
    <definedName name="_bdm.581892D0A0A248C5AA9BDC06B101D316.edm" hidden="1">[5]Exhibits!$1:$1048576</definedName>
    <definedName name="_bdm.598EA109D7184A7896DE648DF1309CE1.edm" hidden="1">'[6]Base Case Output'!$A:$IV</definedName>
    <definedName name="_bdm.5AF8E0C468CE4D11A070D683EF34A70C.edm" hidden="1">[10]DCF!$1:$1048576</definedName>
    <definedName name="_bdm.5AFD7B1EDCC440ED81DC3597DC274786.edm" hidden="1">#REF!</definedName>
    <definedName name="_bdm.5B51B29EEB2241B0B1D40D1BD2438FB5.edm" hidden="1">[7]Shares!$1:$1048576</definedName>
    <definedName name="_bdm.5CD928FF127549BEB7DA2EEBCCDEDDF3.edm" hidden="1">'[7]Bridge for NEE'!$1:$1048576</definedName>
    <definedName name="_bdm.5E73C2C3651F4451B17665D43BCECF22.edm" hidden="1">[6]Comps!$A:$IV</definedName>
    <definedName name="_bdm.5ECC4018C03141F29643FC6039BBC822.edm" hidden="1">#REF!</definedName>
    <definedName name="_bdm.5F75EA03679A4F6D9FBE9D8BACACF627.edm" hidden="1">'[6]Dev Case Output'!$A:$IV</definedName>
    <definedName name="_bdm.5FC4011C0CD44FB18D21998A25617412.edm" hidden="1">'[7]Bridge for NEE'!$1:$1048576</definedName>
    <definedName name="_bdm.602C3A72C5A646D08A971EF2596C86D9.edm" hidden="1">#REF!</definedName>
    <definedName name="_bdm.608BBDD31E2A4C69890ECCF0DA64E9B7.edm" hidden="1">[5]Local!$1:$1048576</definedName>
    <definedName name="_bdm.60D138C88C744740B023A78CAFEB93B1.edm" hidden="1">[5]Exhibits!$1:$1048576</definedName>
    <definedName name="_bdm.60F763860ED54F31B09EE8BE7F2B447D.edm" hidden="1">'[7]Sizing Table'!$1:$1048576</definedName>
    <definedName name="_bdm.619A506D07F24B2CA1DF04261EFB0027.edm" hidden="1">#REF!</definedName>
    <definedName name="_bdm.6202A55DC72B4C13ABB675BD4681A8EE.edm" hidden="1">'[6]Dev Case Output'!$A:$IV</definedName>
    <definedName name="_bdm.6208820C53D148E7B054373AF3F17A43.edm" hidden="1">'[6]Base Case Output'!$A:$IV</definedName>
    <definedName name="_bdm.6220CBA1FA3241B48B1BCE5746366E38.edm" hidden="1">[5]Exhibits!$1:$1048576</definedName>
    <definedName name="_bdm.62581CBC64ED4A6A88EBC2DFC26754A5.edm" hidden="1">[5]Exhibits!$1:$1048576</definedName>
    <definedName name="_bdm.6434DBF9B37449F9A8662262D26D04DC.edm" hidden="1">#REF!</definedName>
    <definedName name="_bdm.64779DF6665E4EC4AA91B069EE8490F2.edm" hidden="1">[5]Exhibits!$1:$1048576</definedName>
    <definedName name="_bdm.654A1D654B38462AA8EDAE5182DF7626.edm" hidden="1">#REF!</definedName>
    <definedName name="_bdm.664B0539E49F4E3C9115387D070E8753.edm" hidden="1">'[7]Genesis Sizing'!$1:$1048576</definedName>
    <definedName name="_bdm.669A89177B434F43993AA261FBC0B7A2.edm" hidden="1">#REF!</definedName>
    <definedName name="_bdm.69D34A0EBC6F48EDBE0F7B27EA4A1AEF.edm" hidden="1">'[6]Base Case Output'!$A:$IV</definedName>
    <definedName name="_bdm.69DC13DBFEFC4273B3C0A9AEC399134C.edm" hidden="1">[5]S!$1:$1048576</definedName>
    <definedName name="_bdm.6B4B064C20C2489DA099E26E2629B162.edm" hidden="1">#REF!</definedName>
    <definedName name="_bdm.6C283B662EE7474EA1E7974C29435789.edm" hidden="1">'[6]Development Case'!$A:$IV</definedName>
    <definedName name="_bdm.6C311AB9EE214BA8A1754ED5FAF30E78.edm" hidden="1">[10]DCF!$1:$1048576</definedName>
    <definedName name="_bdm.6C942D9AF068419A8BD219D66D09A0BF.edm" hidden="1">[5]Wireless!$1:$1048576</definedName>
    <definedName name="_bdm.6D4222C464FC4F748CF62DC2C25CF22F.edm" hidden="1">#REF!</definedName>
    <definedName name="_bdm.6D5F740100B3475E8D49CBB53F55126A.edm" hidden="1">'[7]DD Detail'!$1:$1048576</definedName>
    <definedName name="_bdm.6DD314D2F0F74BD986E8A3BE58B24471.edm" hidden="1">#REF!</definedName>
    <definedName name="_bdm.713F27D669A94C288CC85D0A9BC2AC28.edm" hidden="1">'[7]CF Detail'!$1:$1048576</definedName>
    <definedName name="_bdm.71812CD5AF314E6BB1254F6BC38FB843.edm" hidden="1">[10]DCF!$1:$1048576</definedName>
    <definedName name="_bdm.71FBA76A586E452A886E5C7EAF2557BB.edm" hidden="1">#REF!</definedName>
    <definedName name="_bdm.73DCD7C94E244F9A83BD2CFB7117CCE0.edm" hidden="1">[5]Exhibits!$1:$1048576</definedName>
    <definedName name="_bdm.74AC777AC12D468FBE376BED12CAB25A.edm" hidden="1">#REF!</definedName>
    <definedName name="_bdm.75F7B0CB029446B3B5258A431D7CAD75.edm" hidden="1">#REF!</definedName>
    <definedName name="_bdm.76B5D5ACCD0C44E2BFD08F9F41944B1A.edm" hidden="1">'[6]Dev Case Output'!$A:$IV</definedName>
    <definedName name="_bdm.78111E0817DF4B04961A7178141E4FFD.edm" hidden="1">[7]Shares!$1:$1048576</definedName>
    <definedName name="_bdm.79F454C955ED4C459A71201F88E81858.edm" hidden="1">[5]Valuation!$1:$1048576</definedName>
    <definedName name="_bdm.7a64285ff3bf40739486a69c13bafec6.edm" hidden="1">#REF!</definedName>
    <definedName name="_bdm.7BA6450983D2447B8A9ABDF7C8CFB57F.edm" hidden="1">[5]Exhibits!$1:$1048576</definedName>
    <definedName name="_bdm.7DCE97D648864CC6B0E8A186C5A7645F.edm" hidden="1">'[7]Genesis Sizing'!$1:$1048576</definedName>
    <definedName name="_bdm.7F3A7A8C45624194980145FAADB6F446.edm" hidden="1">'[7]Genesis Sizing'!$1:$1048576</definedName>
    <definedName name="_bdm.7F3BE668D7BB409CAB7189280697E3B4.edm" hidden="1">#REF!</definedName>
    <definedName name="_bdm.7F461D4BE86B4897890FE1FD0005BACC.edm" hidden="1">'[6]Base Case Output'!$A:$IV</definedName>
    <definedName name="_bdm.7F7E6DC3C6494026B611E043828BD114.edm" hidden="1">'[6]Base Case Output'!$A:$IV</definedName>
    <definedName name="_bdm.7F9CE80D65E741FE982160C145751A60.edm" hidden="1">#REF!</definedName>
    <definedName name="_bdm.8106C9629D874955A15315BDCCC3062C.edm" hidden="1">[11]DCF!$1:$1048576</definedName>
    <definedName name="_bdm.819FBEE3BD754E8583E204832B8DE5F0.edm" hidden="1">[7]Shares!$1:$1048576</definedName>
    <definedName name="_bdm.822D9B4890C942399F613E70AE0ADDD0.edm" hidden="1">#REF!</definedName>
    <definedName name="_bdm.82620B25D65D4E3A9D1B07D7641A6108.edm" hidden="1">[5]GMG!$1:$1048576</definedName>
    <definedName name="_bdm.846A4F91545749DFB336E2261687200F.edm" hidden="1">#REF!</definedName>
    <definedName name="_bdm.86297DA36357499ABA663B94F4C37048.edm" hidden="1">'[6]Cash Flow'!$A:$IV</definedName>
    <definedName name="_bdm.88B387E3D3094456A432327470FB5C4C.edm" hidden="1">[5]Exhibits!$1:$1048576</definedName>
    <definedName name="_bdm.89A0D09E6534458A8F29AA4C573E0A98.edm" hidden="1">'[7]Bridge for NEE'!$1:$1048576</definedName>
    <definedName name="_bdm.8A9C1912B77D455AB571A2A4DA86EB0E.edm" hidden="1">[5]Exhibits!$1:$1048576</definedName>
    <definedName name="_bdm.8AFAD1E55CF54B2CB2763E966F2A4D9B.edm" hidden="1">#REF!</definedName>
    <definedName name="_bdm.8B13E445091B4C92B55FE1C7042D217A.edm" hidden="1">[5]Exhibits!$1:$1048576</definedName>
    <definedName name="_bdm.8C50BA3856204A2DA41745D3367B9AA4.edm" hidden="1">'[6]Development Case'!$A:$IV</definedName>
    <definedName name="_bdm.8CD4BB7CC77143A4986A178FC1E93EE0.edm" hidden="1">#REF!</definedName>
    <definedName name="_bdm.8CE84F57BAC04623BF34736AAE8443F3.edm" hidden="1">[5]S!$1:$1048576</definedName>
    <definedName name="_bdm.8D99F12381C74C71AC12D69C8B1356AC.edm" hidden="1">'[6]Development Case'!$A:$IV</definedName>
    <definedName name="_bdm.8EE45DC8930041C680F77BE808ED8754.edm" hidden="1">'[6]Cash Flow'!$A:$IV</definedName>
    <definedName name="_bdm.90B1A4FFB4314AEA92B4F46FC710B1B9.edm" hidden="1">'[6]Base Case Output'!$A:$IV</definedName>
    <definedName name="_bdm.918855C3D28542E09698C9C957A91620.edm" hidden="1">'[6]Base Case Output'!$A:$IV</definedName>
    <definedName name="_bdm.925E2F55CF8D4B9FB5115960262760AA.edm" hidden="1">#REF!</definedName>
    <definedName name="_bdm.935D41A73FDD400E8C026DAED206A9D3.edm" hidden="1">#REF!</definedName>
    <definedName name="_bdm.93C382C26C324B1CA57E554743EFC2D2.edm" hidden="1">#REF!</definedName>
    <definedName name="_bdm.9614B132FB894DE0B0617E68ACF5689E.edm" hidden="1">#REF!</definedName>
    <definedName name="_bdm.9683DA62E8A0453CA6F7AFCAB3A0154A.edm" hidden="1">[5]Wireless!$1:$1048576</definedName>
    <definedName name="_bdm.973B76BC34BD4C12BA22BAC07F75768B.edm" hidden="1">#REF!</definedName>
    <definedName name="_bdm.97A454B2A659469A8BE5CF8CF62A9919.edm" hidden="1">[5]Wireless!$1:$1048576</definedName>
    <definedName name="_bdm.97AB7D7950744577B246D5F16A76168C.edm" hidden="1">#REF!</definedName>
    <definedName name="_bdm.97f9306ecd224743ab0985bd8eabe0a9.edm" hidden="1">#REF!</definedName>
    <definedName name="_bdm.9A4F9335D6604A5CB40D41539631581B.edm" hidden="1">'[6]Dev Case Output'!$A:$IV</definedName>
    <definedName name="_bdm.9BC69FA3002C481E8E9ECD7A1AE55C35.edm" hidden="1">#REF!</definedName>
    <definedName name="_bdm.9CB99321C697409D8C95F741A063EE20.edm" hidden="1">#REF!</definedName>
    <definedName name="_bdm.9CF1B1F667604D498E08FF92B4E68A1B.edm" hidden="1">#REF!</definedName>
    <definedName name="_bdm.9E2D7C3DD86D4468AA04080E8E6DD1F9.edm" hidden="1">[11]DCF!$1:$1048576</definedName>
    <definedName name="_bdm.9FB468CB5DA74F94B6AAE27A8434CCF3.edm" hidden="1">'[7]Q Model'!$1:$1048576</definedName>
    <definedName name="_bdm.A170F69A79F8458297EBBF2750358608.edm" hidden="1">#REF!</definedName>
    <definedName name="_bdm.A273919C152A4BC6BAD50462D9B4813F.edm" hidden="1">[5]Exhibits!$1:$1048576</definedName>
    <definedName name="_bdm.A278904672C44CBC867239942B9E040C.edm" hidden="1">[5]Cover!$1:$1048576</definedName>
    <definedName name="_bdm.A27B9E6B975246CA86D7DA904712BCEE.edm" hidden="1">[5]Exhibits!$1:$1048576</definedName>
    <definedName name="_bdm.A426145EDB0F46359C819204F8AC00EF.edm" hidden="1">'[6]Base Case Output'!$A:$IV</definedName>
    <definedName name="_bdm.A53B981AB2E14AD5808BAADAEF6CFB33.edm" hidden="1">#REF!</definedName>
    <definedName name="_bdm.A622135911AF47FABCC4E7D7AF223F67.edm" hidden="1">'[6]Dev Case Output'!$A:$IV</definedName>
    <definedName name="_bdm.A6424382234A4891B481FB3E9A768F12.edm" hidden="1">'[6]Base Case Output'!$A:$IV</definedName>
    <definedName name="_bdm.A72CFA74BAFB4E6E8B63D193E2A3FE34.edm" hidden="1">[5]S!$1:$1048576</definedName>
    <definedName name="_bdm.A7E58954D06F48C49B448D6584406CA7.edm" hidden="1">[5]Wireless!$1:$1048576</definedName>
    <definedName name="_bdm.A81FDAF5CB8F4093A7BD2C9BD3F53696.edm" hidden="1">[7]Downside!$1:$1048576</definedName>
    <definedName name="_bdm.A83351CF59A740C3811E34CB588E5589.edm" hidden="1">'[6]Base Case Output'!$A:$IV</definedName>
    <definedName name="_bdm.A8FB7EF635084E6CAB8FA3963A9156CC.edm" hidden="1">#REF!</definedName>
    <definedName name="_bdm.AA2C2F3A0F124E558A1F13FB6A473AEC.edm" hidden="1">'[6]Development Case'!$A:$IV</definedName>
    <definedName name="_bdm.AA75A28C94B64A3688DE2E49871820DA.edm" hidden="1">#REF!</definedName>
    <definedName name="_bdm.AB8B044AADF04BC6AD0D21831D35FA35.edm" hidden="1">#REF!</definedName>
    <definedName name="_bdm.AE3BBBAC6E1F4E568A94AE5A8991D2AC.edm" hidden="1">'[6]Base Case Output'!$A:$IV</definedName>
    <definedName name="_bdm.AED13DFD6934458DBAF7E653C5B04AAE.edm" hidden="1">#REF!</definedName>
    <definedName name="_bdm.B0C58791ED2B49B4A0C3AEB9B269A992.edm" hidden="1">#REF!</definedName>
    <definedName name="_bdm.B0CE269D25E84D99B310D18E2DF15829.edm" hidden="1">#REF!</definedName>
    <definedName name="_bdm.B0F1A55AE72C4086988EE27AB9B4F496.edm" hidden="1">'[6]Base Case Output'!$A:$IV</definedName>
    <definedName name="_bdm.B17F563EAA224308BE618FB89A19A2DB.edm" hidden="1">#REF!</definedName>
    <definedName name="_bdm.B26C40E419F2451F868B678FBAD3A662.edm" hidden="1">[5]Exhibits!$1:$1048576</definedName>
    <definedName name="_bdm.B3EF4DA122384EEC83FE1931294B5FA1.edm" hidden="1">'[6]Dev Case Output'!$A:$IV</definedName>
    <definedName name="_bdm.B4B82950AE47401C9A250B6A66DE523B.edm" hidden="1">#REF!</definedName>
    <definedName name="_bdm.B564F7036D454459887FC84B5E78BE32.edm" hidden="1">#REF!</definedName>
    <definedName name="_bdm.B57C6BAAA6C24FD3A54E95236734D635.edm" hidden="1">#REF!</definedName>
    <definedName name="_bdm.B5AFF58ABF45438AA4A40C91ABF56F85.edm" hidden="1">'[6]Base Case Output'!$A:$IV</definedName>
    <definedName name="_bdm.B75A7F0FA8FA43A0B4EAA2AE64369BCC.edm" hidden="1">'[6]Dev Case Output'!$A:$IV</definedName>
    <definedName name="_bdm.B7935013A9964631963F5D8F12DDF7C0.edm" hidden="1">[5]Exhibits!$1:$1048576</definedName>
    <definedName name="_bdm.B79D0E0EF0EC46D89391CBF98EA00C20.edm" hidden="1">#REF!</definedName>
    <definedName name="_bdm.B8F7C807502348C0AB89C178D1FE5904.edm" hidden="1">'[6]Base Case Output'!$A:$IV</definedName>
    <definedName name="_bdm.B9E170E3E51E498FA159B3EF774C4589.edm" hidden="1">#REF!</definedName>
    <definedName name="_bdm.BA5ADC5F9D78425A8ECC14D3A582C3F7.edm" hidden="1">#REF!</definedName>
    <definedName name="_bdm.BA8573DD7FC34381B4207841EF18188C.edm" hidden="1">'[7]Genesis Sizing'!$1:$1048576</definedName>
    <definedName name="_bdm.BB2ED38B1CAF40C79173C1FDCEA1AC73.edm" hidden="1">[6]Comps!$A:$IV</definedName>
    <definedName name="_bdm.BBB9FAE76EBD4C8E926E72C8A0FC78F0.edm" hidden="1">[6]Comps!$A:$IV</definedName>
    <definedName name="_bdm.BC53ACBECDD84345A7F407FD61D435C4.edm" hidden="1">'[6]Cash Flow'!$A:$IV</definedName>
    <definedName name="_bdm.BD324BBE20C442A6948DDA7EB9037C35.edm" hidden="1">[6]Comps!$A:$IV</definedName>
    <definedName name="_bdm.BE1D0D0D4ADA40FF9671FD5D8D12B019.edm" hidden="1">#REF!</definedName>
    <definedName name="_bdm.BF58AD5007094E30A160A9BDC8465BFB.edm" hidden="1">'[5]Hist Inputs'!$1:$1048576</definedName>
    <definedName name="_bdm.BFBDC598E1EF4F49A74F788F9AB0181E.edm" hidden="1">'[7]Genesis Sizing'!$1:$1048576</definedName>
    <definedName name="_bdm.C087A0A7F6D14D5598B262BCF8C4CAA6.edm" hidden="1">#REF!</definedName>
    <definedName name="_bdm.C20A1C4AB4EA400FB34A691DE2C0B55B.edm" hidden="1">#REF!</definedName>
    <definedName name="_bdm.C2A80A8FB5C741B984313CAA0DE871BA.edm" hidden="1">'[6]Base Case Output'!$A:$IV</definedName>
    <definedName name="_bdm.C2EFF4D21E24436382F4EF273E8DCD5E.edm" hidden="1">'[7]Q Model'!$1:$1048576</definedName>
    <definedName name="_bdm.C2F2DE7F2E024E5194CB78943E533246.edm" hidden="1">'[6]Dev Case Output'!$A:$IV</definedName>
    <definedName name="_bdm.C3DCB7EB6B87494C9E2C9BE57CD919E3.edm" hidden="1">'[7]Q Model'!$1:$1048576</definedName>
    <definedName name="_bdm.C4718A53066242F49C49DA08DFB26026.edm" hidden="1">#REF!</definedName>
    <definedName name="_bdm.C524AE4BE2E045FAAD72C4A67E5EA749.edm" hidden="1">[7]Shares!$1:$1048576</definedName>
    <definedName name="_bdm.C6990F94F3D14166B94BF76242BF49BA.edm" hidden="1">'[6]Cash Flow'!$A:$IV</definedName>
    <definedName name="_bdm.C6DE02374F314068A203261B8C51E9B2.edm" hidden="1">#REF!</definedName>
    <definedName name="_bdm.C88B9B11322C43C0A6D91864B579DF21.edm" hidden="1">[5]Local!$1:$1048576</definedName>
    <definedName name="_bdm.C8E01B6548B34B11A3B2D3D70D35869F.edm" hidden="1">'[7]Blue Water Sizing'!$1:$1048576</definedName>
    <definedName name="_bdm.C950E6A143EC44D4B236B31404235E6E.edm" hidden="1">#REF!</definedName>
    <definedName name="_bdm.C9BA8E3B72254BDDBCB6932734117C60.edm" hidden="1">'[6]Base Case Output'!$A:$IV</definedName>
    <definedName name="_bdm.C9E01E6D2B4E465FB84DA0DE65C1493A.edm" hidden="1">#REF!</definedName>
    <definedName name="_bdm.C9F4CAA0835B42EBAA120AE2FB213330.edm" hidden="1">'[6]Dev Case Output'!$A:$IV</definedName>
    <definedName name="_bdm.CA427520BCED4F2DBA9FD3A227C03C7C.edm" hidden="1">'[6]Base Case Output'!$A:$IV</definedName>
    <definedName name="_bdm.CB50597F877043D9BF96BE157BFDD9F3.edm" hidden="1">'[6]Base Case Output'!$A:$IV</definedName>
    <definedName name="_bdm.CCF93BC51E28484592258E4EEF465A0F.edm" hidden="1">'[7]Sizing Table'!$1:$1048576</definedName>
    <definedName name="_bdm.CDEC0C4D82DF4951B97AC6453CE64A8A.edm" hidden="1">#REF!</definedName>
    <definedName name="_bdm.CE71929244E34A8FB317A9E0C99F8950.edm" hidden="1">'[6]Base Case Output'!$A:$IV</definedName>
    <definedName name="_bdm.CE757DAA5BE84F508A53DFB1A22BBD0B.edm" hidden="1">[6]Comps!$A:$IV</definedName>
    <definedName name="_bdm.CED26DAB2FE0455BB617EA20BFEBAD07.edm" hidden="1">'[6]Development Case'!$A:$IV</definedName>
    <definedName name="_bdm.CF272F9AE30347B98F7D1EF0DDEF2A1D.edm" hidden="1">[5]Wireless!$1:$1048576</definedName>
    <definedName name="_bdm.CF9F0161FD7A48419B475BE2CD31299F.edm" hidden="1">[5]Wireless!$1:$1048576</definedName>
    <definedName name="_bdm.D03B65BE960B481D8815FE30B4BB7F36.edm" hidden="1">#REF!</definedName>
    <definedName name="_bdm.D14663E0D2D643E3BD9FD5E659481EE5.edm" hidden="1">[5]Wireless!$1:$1048576</definedName>
    <definedName name="_bdm.D1835B8BB9114079BA1B78FD5DC55DFF.edm" hidden="1">'[6]Cash Flow'!$A:$IV</definedName>
    <definedName name="_bdm.D1896698052E4B52A891402716A05450.edm" hidden="1">[5]Exhibits!$1:$1048576</definedName>
    <definedName name="_bdm.D2ED7D2D0A8343B1B173FD8DFE4E0DC0.edm" hidden="1">'[7]Q Model'!$1:$1048576</definedName>
    <definedName name="_bdm.D352E9A3C0804A758BAA7A36CFE66477.edm" hidden="1">#REF!</definedName>
    <definedName name="_bdm.D35A01C2EC0D44B8A0B4E8F65F6774D1.edm" hidden="1">'[6]Base Case Output'!$A:$IV</definedName>
    <definedName name="_bdm.D3AC2759F9914C97BB0174F43FE5BE0E.edm" hidden="1">'[6]Dev Case Output'!$A:$IV</definedName>
    <definedName name="_bdm.D3BEDCDADF7744B9A6F7525585816517.edm" hidden="1">#REF!</definedName>
    <definedName name="_bdm.D4A296296EA347C889B3BDC16887096D.edm" hidden="1">#REF!</definedName>
    <definedName name="_bdm.D5AD4F1003204064B9729A722EB921F5.edm" hidden="1">[7]Downside!$1:$1048576</definedName>
    <definedName name="_bdm.D5E7755FDB024FF7AC6BE58A05079CAC.edm" hidden="1">[5]Wireless!$1:$1048576</definedName>
    <definedName name="_bdm.D5F37EDA39854D98A568FFF62EC641A6.edm" hidden="1">'[6]Development Case'!$A:$IV</definedName>
    <definedName name="_bdm.d626e7b63bb646f1aed26b6332a16ad6.edm" hidden="1">#REF!</definedName>
    <definedName name="_bdm.D6CF6E2D4C354A64BDD2BF7BF1C2D137.edm" hidden="1">#REF!</definedName>
    <definedName name="_bdm.D78FABD9F2AC4640958282E7536C199E.edm" hidden="1">'[7]NCF Summary'!$1:$1048576</definedName>
    <definedName name="_bdm.D887E4D472F4428DAF96CE7D703255DE.edm" hidden="1">#REF!</definedName>
    <definedName name="_bdm.D8CDF9F0573743BF923846BA17829F71.edm" hidden="1">#REF!</definedName>
    <definedName name="_bdm.D9D65288239F40AF814E58A0F80BA864.edm" hidden="1">#REF!</definedName>
    <definedName name="_bdm.d9e24ff85c0748758f12d86fd81fb133.edm" hidden="1">#REF!</definedName>
    <definedName name="_bdm.DA2CBB900A87477A8117AAD2FF4D2378.edm" hidden="1">#REF!</definedName>
    <definedName name="_bdm.DC252364FC254C669761FA0E12C48DD9.edm" hidden="1">[5]Exhibits!$1:$1048576</definedName>
    <definedName name="_bdm.DC2FE9AD25D84EC4ADC3D39002EFC680.edm" hidden="1">'[7]CF Detail'!$1:$1048576</definedName>
    <definedName name="_bdm.DD3D2A94B1EC4E35B149867D48444C79.edm" hidden="1">#REF!</definedName>
    <definedName name="_bdm.DDC6E73B27FD406AB26E3192CB56F7D1.edm" hidden="1">'[6]Dev Case Output'!$A:$IV</definedName>
    <definedName name="_bdm.DE9893CFD7544FF8B452EFC82637D8C4.edm" hidden="1">'[6]Cash Flow'!$A:$IV</definedName>
    <definedName name="_bdm.DEDD6FB304744795AE18EE863792582A.edm" hidden="1">#REF!</definedName>
    <definedName name="_bdm.DFB9D263298D41B2A09E0BC9FA12FB5B.edm" hidden="1">#REF!</definedName>
    <definedName name="_bdm.E058E49248BB48B98C5F28C5CAC098C6.edm" hidden="1">'[7]Genesis Sizing'!$1:$1048576</definedName>
    <definedName name="_bdm.E11B73DB74C04B1B8C9261112312E6FF.edm" hidden="1">[5]Wireless!$1:$1048576</definedName>
    <definedName name="_bdm.E1392E40BA42400B8F0EBCB9078B1432.edm" hidden="1">[5]S!$1:$1048576</definedName>
    <definedName name="_bdm.E1D5ECA21F7C40FA986534B7402BE93B.edm" hidden="1">'[6]Base Case Output'!$A:$IV</definedName>
    <definedName name="_bdm.E1DABF58004D43CC8553A152C2EFE6F4.edm" hidden="1">'[6]Dev Case Output'!$A:$IV</definedName>
    <definedName name="_bdm.E1E40D62D9894D10A487BCA5062138F1.edm" hidden="1">[5]Exhibits!$1:$1048576</definedName>
    <definedName name="_bdm.E318942DDDCD4B06834DFD006D192D9E.edm" hidden="1">#REF!</definedName>
    <definedName name="_bdm.E3950BEB000C4A7889931AF042FD0BA9.edm" hidden="1">[6]Comps!$A:$IV</definedName>
    <definedName name="_bdm.E4498AF160984F1FB4B369A766886CE9.edm" hidden="1">'[6]Dev Case Output'!$A:$IV</definedName>
    <definedName name="_bdm.E4777A60E33C4E6A8979378DD580145A.edm" hidden="1">#REF!</definedName>
    <definedName name="_bdm.E53BB31DAF304E93BC80F7C40731A886.edm" hidden="1">'[7]Q Model'!$1:$1048576</definedName>
    <definedName name="_bdm.e5b5c09dda2e4a3292f663b105d7b205.edm" hidden="1">#REF!</definedName>
    <definedName name="_bdm.E647ED3D76AE45CCB2FA0A2225B3FCEA.edm" hidden="1">#REF!</definedName>
    <definedName name="_bdm.e6ce741f54b74163a7cd5a51ba146c9d.edm" hidden="1">#REF!</definedName>
    <definedName name="_bdm.E80628E9938F4A88B0A677807F38BD51.edm" hidden="1">'[6]Dev Case Output'!$A:$IV</definedName>
    <definedName name="_bdm.E8B440B1020748E0A74C372D3D5130D4.edm" hidden="1">#REF!</definedName>
    <definedName name="_bdm.E908467F47714E4A84B13F20DAD26A44.edm" hidden="1">#REF!</definedName>
    <definedName name="_bdm.E95A6F71CA1E4BC2B4956A8E7DB898DA.edm" hidden="1">'[7]Q Model'!$1:$1048576</definedName>
    <definedName name="_bdm.EA272DB6C67A4187B7D6BA16A3FE898A.edm" hidden="1">#REF!</definedName>
    <definedName name="_bdm.EAE97363E4F64D8F99E1102A93E0C0DD.edm" hidden="1">[5]Exhibits!$1:$1048576</definedName>
    <definedName name="_bdm.EBBD9DFFA32D4D92B45AEF735C3C20A4.edm" hidden="1">'[6]Development Case'!$A:$IV</definedName>
    <definedName name="_bdm.EBEF742EA9F64AE0A2B82CEB8998B791.edm" hidden="1">[5]Exhibits!$1:$1048576</definedName>
    <definedName name="_bdm.EC08B4ADDBF2438E950C8185DE84E0B2.edm" hidden="1">#REF!</definedName>
    <definedName name="_bdm.ECCE3838CDBD4696A02A75423F2A6974.edm" hidden="1">#REF!</definedName>
    <definedName name="_bdm.ED56223477D2461D8B1AB4D3CE67B8D8.edm" hidden="1">'[6]Dev Case Output'!$A:$IV</definedName>
    <definedName name="_bdm.EEDC7E0D6EDF45828654B25810F85B6D.edm" hidden="1">[5]Exhibits!$1:$1048576</definedName>
    <definedName name="_bdm.EFA29CA060A64F7B97F2D190442C8C9F.edm" hidden="1">#REF!</definedName>
    <definedName name="_bdm.F04478B485B2415E803C28417F16CB36.edm" hidden="1">#REF!</definedName>
    <definedName name="_bdm.F04F8A2272AF438EACF658AD280F88CE.edm" hidden="1">#REF!</definedName>
    <definedName name="_bdm.F107B997B3A24C1193033B41C783E512.edm" hidden="1">#REF!</definedName>
    <definedName name="_bdm.F37B85A922794BC19BEFE7B289895F00.edm" hidden="1">#REF!</definedName>
    <definedName name="_bdm.F3A745D3075C4EB1AEA37F3B30AD285A.edm" hidden="1">#REF!</definedName>
    <definedName name="_bdm.F3B3013CCBAD407A8C266BEBC8478FD9.edm" hidden="1">'[7]Genesis Sizing'!$1:$1048576</definedName>
    <definedName name="_bdm.F3B61C3539484F19990F6D19673C18FF.edm" hidden="1">[5]Exhibits!$1:$1048576</definedName>
    <definedName name="_bdm.F6380DB665FB4A799E6AF63943C8201E.edm" hidden="1">#REF!</definedName>
    <definedName name="_bdm.F6542DE9BDD74E42A53F4067C8F4ADFD.edm" hidden="1">#REF!</definedName>
    <definedName name="_bdm.F7C4902C68E44D9F8BC7C06CFB96D335.edm" hidden="1">[5]Exhibits!$1:$1048576</definedName>
    <definedName name="_bdm.F93EE60BD8DA447D8103F9737267F21D.edm" hidden="1">'[7]Genesis Sizing'!$1:$1048576</definedName>
    <definedName name="_bdm.F9A3336DB4B24FAF9A40338421066C9E.edm" hidden="1">#REF!</definedName>
    <definedName name="_bdm.F9B0F39E0B1941458759C73FDD9EC054.edm" hidden="1">'[6]Cash Flow'!$A:$IV</definedName>
    <definedName name="_bdm.FA74FA49300F49ECB2188D48C93D4C22.edm" hidden="1">'[7]Bridge for NEE'!$1:$1048576</definedName>
    <definedName name="_bdm.FAA14C91B08A4A6386E67ABF8FCD13C0.edm" hidden="1">[5]Exhibits!$1:$1048576</definedName>
    <definedName name="_bdm.FB3AD163B3C64C2682D053C27A925D2D.edm" hidden="1">#REF!</definedName>
    <definedName name="_bdm.FBD1222EBF4A483FB61C1B9A5FC79514.edm" hidden="1">#REF!</definedName>
    <definedName name="_bdm.FC5FED83BC6B4A1197DF84DB54ED0ED8.edm" hidden="1">[5]GMG!$1:$1048576</definedName>
    <definedName name="_bdm.FD7BB479FFB345D4ADF7908912A240FF.edm" hidden="1">[11]DCF!$1:$1048576</definedName>
    <definedName name="_bdm.FEE17F8359A740C6BBD3BC807431D77B.edm" hidden="1">[5]Exhibits!$1:$1048576</definedName>
    <definedName name="_bdm.ff6342b3d0214c1eb1b8811573c096ce.edm" hidden="1">#REF!</definedName>
    <definedName name="_DAT1">#REF!</definedName>
    <definedName name="_DAT10">#REF!</definedName>
    <definedName name="_DAT11">#REF!</definedName>
    <definedName name="_DAT12">#REF!</definedName>
    <definedName name="_DAT13">[12]Sheet1!#REF!</definedName>
    <definedName name="_DAT14">[12]Sheet1!#REF!</definedName>
    <definedName name="_DAT15">[12]Sheet1!#REF!</definedName>
    <definedName name="_DAT16">[12]Sheet1!#REF!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ist_Values" hidden="1">'[13]CMX-1298'!$B$7:$B$28</definedName>
    <definedName name="_DIV01">#REF!</definedName>
    <definedName name="_DIV02">#REF!</definedName>
    <definedName name="_DIV31">#REF!</definedName>
    <definedName name="_DIV32">#REF!</definedName>
    <definedName name="_DIV34">#REF!</definedName>
    <definedName name="_DIV38">#REF!</definedName>
    <definedName name="_DIV93">#REF!</definedName>
    <definedName name="_DTA093098" hidden="1">{#N/A,#N/A,FALSE,"Fed-C";#N/A,#N/A,FALSE,"Fed-D";#N/A,#N/A,FALSE,"Local-C";#N/A,#N/A,FALSE,"Local-D"}</definedName>
    <definedName name="_e3" hidden="1">{"SEP",#N/A,FALSE,"SEP"}</definedName>
    <definedName name="_END3">#REF!</definedName>
    <definedName name="_exh1">#REF!</definedName>
    <definedName name="_exh2">#REF!</definedName>
    <definedName name="_exh3">#REF!</definedName>
    <definedName name="_F12">#REF!</definedName>
    <definedName name="_Fill" hidden="1">#REF!</definedName>
    <definedName name="_xlnm._FilterDatabase" localSheetId="14" hidden="1">累计项目税收明细表202512!$B$2:$XET$405</definedName>
    <definedName name="_xlnm._FilterDatabase" localSheetId="21" hidden="1">'睿景景程月结数据表-报税'!$A$4:$AQ$54</definedName>
    <definedName name="_xlnm._FilterDatabase" localSheetId="9" hidden="1">'增值税表一 累计销项-2320、2355'!$A$3:$J$45</definedName>
    <definedName name="_xlnm._FilterDatabase" localSheetId="18" hidden="1">'增值税销项 '!#REF!</definedName>
    <definedName name="_xlnm._FilterDatabase" hidden="1">#REF!</definedName>
    <definedName name="_FLL2" hidden="1">#REF!</definedName>
    <definedName name="_GL300100">#REF!</definedName>
    <definedName name="_GL310100">#REF!</definedName>
    <definedName name="_GL350100">#REF!</definedName>
    <definedName name="_GL360100">#REF!</definedName>
    <definedName name="_JAN01" hidden="1">{"SEP",#N/A,FALSE,"SEP"}</definedName>
    <definedName name="_k3">#REF!</definedName>
    <definedName name="_Key1" hidden="1">#REF!</definedName>
    <definedName name="_Key2" hidden="1">#REF!</definedName>
    <definedName name="_lvc1">#REF!</definedName>
    <definedName name="_lvc2">#REF!</definedName>
    <definedName name="_new1">#REF!</definedName>
    <definedName name="_NUP06">#REF!</definedName>
    <definedName name="_Order1" hidden="1">0</definedName>
    <definedName name="_Order2" hidden="1">255</definedName>
    <definedName name="_r"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_rso1">'[14]GLS&amp;Hal 00''99'!#REF!</definedName>
    <definedName name="_sc13">#REF!</definedName>
    <definedName name="_SCH1">#REF!</definedName>
    <definedName name="_Sort" hidden="1">#REF!</definedName>
    <definedName name="_ß¼ÛÖÜ_ª¼þ">#REF!</definedName>
    <definedName name="_ß¼ÛÖÜ_ª¼þ__º½²Ä¹ý_É__">#REF!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able3_In2" hidden="1">#REF!</definedName>
    <definedName name="_tb1">#REF!</definedName>
    <definedName name="_tb2">#REF!</definedName>
    <definedName name="_usd1">[15]sales!$E$1</definedName>
    <definedName name="_v" hidden="1">'[16]IS Summary-96'!$B$12:$AL$30</definedName>
    <definedName name="_YE1">#REF!</definedName>
    <definedName name="_YS1">#REF!</definedName>
    <definedName name="_YS2">'[17]YS02-02'!#REF!</definedName>
    <definedName name="_报表">#REF!</definedName>
    <definedName name="_查询1">#REF!</definedName>
    <definedName name="_查询5">#REF!</definedName>
    <definedName name="_查询55">#REF!</definedName>
    <definedName name="_担保还款">#REF!</definedName>
    <definedName name="¸ß¼ÛÖÜ×ª¼þ">#REF!</definedName>
    <definedName name="¿ÆÄ¿Óà¶î±í">#REF!</definedName>
    <definedName name="A">#REF!</definedName>
    <definedName name="a1.xls">#REF!</definedName>
    <definedName name="a1c1">#REF!,#REF!</definedName>
    <definedName name="a2.xls">#REF!</definedName>
    <definedName name="a3.xls">#REF!</definedName>
    <definedName name="Aa">#REF!</definedName>
    <definedName name="AA.Report.Files" hidden="1">#REF!</definedName>
    <definedName name="AA.Reports.Available" hidden="1">#REF!</definedName>
    <definedName name="aaa">#REF!</definedName>
    <definedName name="AAAA">#REF!</definedName>
    <definedName name="aaaa1" hidden="1">{"1999 Cash Budget",#N/A,FALSE,"99 Cash";"1999 Cash Budget YTD",#N/A,FALSE,"99 Cash";"1999 Cash Actual/Forcast",#N/A,FALSE,"99 Cash";"1999 Cash Actual/Forcast YTD",#N/A,FALSE,"99 Cash"}</definedName>
    <definedName name="aaaaa">#REF!</definedName>
    <definedName name="aaaaaa" hidden="1">{"Cash Budget",#N/A,FALSE,"98 Cash";"Running Cash Budget",#N/A,FALSE,"98 Cash";"Actual Cash",#N/A,FALSE,"98 Cash";"Update Cash Budget",#N/A,FALSE,"98 Cash"}</definedName>
    <definedName name="aaaaaaa">#REF!</definedName>
    <definedName name="aaaaaaaa">#REF!</definedName>
    <definedName name="aaaaaaaaaa" hidden="1">{"Cash Budget",#N/A,FALSE,"98 Cash";"Running Cash Budget",#N/A,FALSE,"98 Cash";"Actual Cash",#N/A,FALSE,"98 Cash";"Update Cash Budget",#N/A,FALSE,"98 Cash"}</definedName>
    <definedName name="aaaaaaaaaaaaaa">#REF!</definedName>
    <definedName name="aabc">#REF!</definedName>
    <definedName name="AAMT">#REF!</definedName>
    <definedName name="AAPR">#REF!</definedName>
    <definedName name="AAUG">#REF!</definedName>
    <definedName name="aaww">#REF!</definedName>
    <definedName name="ab">#REF!</definedName>
    <definedName name="AB1447\">#REF!</definedName>
    <definedName name="abbb">#REF!</definedName>
    <definedName name="abc">[18]OG2003!#REF!</definedName>
    <definedName name="ABCD">#REF!</definedName>
    <definedName name="abcde">#REF!</definedName>
    <definedName name="abcdef">#REF!</definedName>
    <definedName name="abfdb" hidden="1">{"SEP",#N/A,FALSE,"SEP"}</definedName>
    <definedName name="ac">#REF!</definedName>
    <definedName name="Accompanying_Adults">#REF!</definedName>
    <definedName name="Account_Payable">#REF!</definedName>
    <definedName name="Account_receivable">#REF!</definedName>
    <definedName name="Accruals">#REF!</definedName>
    <definedName name="Accrued_payroll">#REF!</definedName>
    <definedName name="Actual" hidden="1">{#N/A,#N/A,TRUE,"Historicals";#N/A,#N/A,TRUE,"Charts";#N/A,#N/A,TRUE,"Forecasts"}</definedName>
    <definedName name="ACV">#REF!</definedName>
    <definedName name="ACwvu.All._.of._.Report." hidden="1">#REF!</definedName>
    <definedName name="ACwvu.Comments._.MTH." hidden="1">#REF!</definedName>
    <definedName name="ACwvu.Comments._.QTR." hidden="1">#REF!</definedName>
    <definedName name="ACwvu.Comments._.YTD." hidden="1">#REF!</definedName>
    <definedName name="ACwvu.MTH._.QTR._.YTD." hidden="1">#REF!</definedName>
    <definedName name="ACwvu.MTH._.YTD." hidden="1">#REF!</definedName>
    <definedName name="ACwvu.Sumnpv." hidden="1">[19]List!$C$1:$L$34</definedName>
    <definedName name="ad">#REF!</definedName>
    <definedName name="adas" hidden="1">{"M1Print",#N/A,TRUE,"M1";"M2Print",#N/A,TRUE,"M2";"M1sPrint",#N/A,TRUE,"M1s";"M2aPrint",#N/A,TRUE,"M2a";"M4Print",#N/A,TRUE,"M4";"M5Print",#N/A,TRUE,"M5";"M6Print",#N/A,TRUE,"M6";"M6_1Print",#N/A,TRUE,"M6_1";"M6_2Print",#N/A,TRUE,"M6_2";"M7_1Print",#N/A,TRUE,"M7_1";"M7_2Print",#N/A,TRUE,"M7_2"}</definedName>
    <definedName name="adasdas">#REF!</definedName>
    <definedName name="add">#REF!</definedName>
    <definedName name="Addition_of_Other_Deferred_Exp.">#REF!</definedName>
    <definedName name="ADEC">#REF!</definedName>
    <definedName name="adfax" hidden="1">#REF!</definedName>
    <definedName name="adj_c17">#REF!</definedName>
    <definedName name="Adj_Total">#REF!</definedName>
    <definedName name="Adjusted_taxes">#REF!</definedName>
    <definedName name="Adjustment_C3">#REF!</definedName>
    <definedName name="Adjustments_C1">#REF!</definedName>
    <definedName name="Adjustments_C17">#REF!</definedName>
    <definedName name="Adjustments_C2">#REF!</definedName>
    <definedName name="adrgaert">[20]!PRT6BN5BT41</definedName>
    <definedName name="adsfacx" hidden="1">#REF!</definedName>
    <definedName name="adsfkjhadslfjhaslkdfhasfd" hidden="1">{0,#N/A,FALSE,0;0,#N/A,FALSE,0;0,#N/A,FALSE,0;0,#N/A,FALSE,0}</definedName>
    <definedName name="Adult_Round_Trip">#REF!</definedName>
    <definedName name="Advance_from_customer">#REF!</definedName>
    <definedName name="ae">#REF!</definedName>
    <definedName name="Æ_²Ä²É¹º">#REF!</definedName>
    <definedName name="Æ_²Ä³É_¾²îÒì">#REF!</definedName>
    <definedName name="Æ÷²Ä²É¹º">#REF!</definedName>
    <definedName name="Æ÷²Ä³É±¾²îÒì">#REF!</definedName>
    <definedName name="aes">#REF!</definedName>
    <definedName name="afe">#REF!</definedName>
    <definedName name="AFEB">#REF!</definedName>
    <definedName name="AfeCapSpending">#REF!</definedName>
    <definedName name="afsawe" hidden="1">{"SEP",#N/A,FALSE,"SEP"}</definedName>
    <definedName name="AFSDGEGQ">#REF!</definedName>
    <definedName name="AGEDDATABASE" hidden="1">{#N/A,#N/A,FALSE,"970301";#N/A,#N/A,FALSE,"970302";#N/A,#N/A,FALSE,"970303";#N/A,#N/A,FALSE,"970304";#N/A,#N/A,FALSE,"COM1";#N/A,#N/A,FALSE,"COM2"}</definedName>
    <definedName name="ageing">#REF!</definedName>
    <definedName name="agmmt">#REF!</definedName>
    <definedName name="agmt">#REF!</definedName>
    <definedName name="agmt1">#REF!</definedName>
    <definedName name="AJAN">#REF!</definedName>
    <definedName name="ajhflkwe">#REF!</definedName>
    <definedName name="AJUL">#REF!</definedName>
    <definedName name="AJUN">#REF!</definedName>
    <definedName name="AL">[21]S!#REF!</definedName>
    <definedName name="ALOC">#REF!</definedName>
    <definedName name="AMAR">#REF!</definedName>
    <definedName name="AMAY">#REF!</definedName>
    <definedName name="amount">#REF!</definedName>
    <definedName name="ani">#REF!</definedName>
    <definedName name="Annual_Base_Salary">#REF!</definedName>
    <definedName name="Annual_EB_Target">#REF!</definedName>
    <definedName name="Annual_Sales_Comm._Target">#REF!</definedName>
    <definedName name="ANOV">#REF!</definedName>
    <definedName name="anx" hidden="1">{"SEP",#N/A,FALSE,"SEP"}</definedName>
    <definedName name="AOCT">#REF!</definedName>
    <definedName name="AP">#REF!</definedName>
    <definedName name="APnotes">#REF!</definedName>
    <definedName name="APYS">#REF!</definedName>
    <definedName name="AR">#REF!</definedName>
    <definedName name="ARdata">#REF!</definedName>
    <definedName name="arewear" hidden="1">{"daily",#N/A,FALSE,"Daily"}</definedName>
    <definedName name="arewrew" hidden="1">{"SEP",#N/A,FALSE,"SEP"}</definedName>
    <definedName name="ARMonths">#REF!</definedName>
    <definedName name="ARnotes">#REF!</definedName>
    <definedName name="AROMPREP">#REF!</definedName>
    <definedName name="arpA">#REF!</definedName>
    <definedName name="AS2DocOpenMode" hidden="1">"AS2DocumentEdit"</definedName>
    <definedName name="AS2HasNoAutoHeaderFooter" hidden="1">" "</definedName>
    <definedName name="AS2TickmarkLS" hidden="1">#REF!</definedName>
    <definedName name="asd">#REF!</definedName>
    <definedName name="asdasd">#REF!</definedName>
    <definedName name="asdasdas">#REF!</definedName>
    <definedName name="asdd" hidden="1">{2;#N/A;"R13C16:R17C16";#N/A;"R13C14:R17C15";FALSE;FALSE;FALSE;95;#N/A;#N/A;"R13C19";#N/A;FALSE;FALSE;FALSE;FALSE;#N/A;"";#N/A;FALSE;"";"";#N/A;#N/A;#N/A}</definedName>
    <definedName name="asddas" hidden="1">#REF!</definedName>
    <definedName name="asdf">[22]W!#REF!</definedName>
    <definedName name="ASDFA">#REF!</definedName>
    <definedName name="asdfghrety">[20]!prt6bn46bt82</definedName>
    <definedName name="asdgasg">[20]!prt6bv7cc30</definedName>
    <definedName name="asdgsadg" hidden="1">{"1999 Cash Budget",#N/A,FALSE,"99 Cash";"1999 Cash Budget YTD",#N/A,FALSE,"99 Cash";"1999 Cash Actual/Forcast",#N/A,FALSE,"99 Cash";"1999 Cash Actual/Forcast YTD",#N/A,FALSE,"99 Cash"}</definedName>
    <definedName name="asdrwer" hidden="1">{"12 months",#N/A,FALSE,"Hourly"}</definedName>
    <definedName name="asdtrse" hidden="1">{"SEP",#N/A,FALSE,"SEP"}</definedName>
    <definedName name="ASEP">#REF!</definedName>
    <definedName name="asf" hidden="1">#REF!</definedName>
    <definedName name="ASFDA">#REF!</definedName>
    <definedName name="asfdasdf" hidden="1">{"SEP",#N/A,FALSE,"SEP"}</definedName>
    <definedName name="asfgabvf" hidden="1">{"SEP",#N/A,FALSE,"SEP"}</definedName>
    <definedName name="asjkdhfakljdshflkjafhlkjafdshkjds" hidden="1">{0,#N/A,FALSE,0;0,#N/A,FALSE,0;0,#N/A,FALSE,0;0,#N/A,FALSE,0}</definedName>
    <definedName name="askjdflaskjfda" hidden="1">{0,#N/A,FALSE,0;0,#N/A,FALSE,0;0,#N/A,FALSE,0;0,#N/A,FALSE,0}</definedName>
    <definedName name="askjdnfalksdjnflkadsjnfkasjdnflksajn" hidden="1">{0,#N/A,FALSE,0;0,#N/A,FALSE,0;0,#N/A,FALSE,0;0,#N/A,FALSE,0}</definedName>
    <definedName name="asrerwqar" hidden="1">{"group detail",#N/A,FALSE,"Hourly Detail"}</definedName>
    <definedName name="asrewwe" hidden="1">{"monthly",#N/A,FALSE,"Monthly"}</definedName>
    <definedName name="assd">#REF!</definedName>
    <definedName name="Asset_Closing">#REF!</definedName>
    <definedName name="AssetType">#REF!</definedName>
    <definedName name="Assign._Annual_Tax_Amt">#REF!</definedName>
    <definedName name="at" hidden="1">'[23]2007'!$M$10,'[23]2007'!$Q$10,'[23]2007'!$S$10,'[23]2007'!$W$10,'[23]2007'!$AA$10,'[23]2007'!$AG$10</definedName>
    <definedName name="atr" hidden="1">{"group detail",#N/A,FALSE,"Hourly Detail"}</definedName>
    <definedName name="AuraStyleDefaultsReset" hidden="1">#N/A</definedName>
    <definedName name="Auto_Allow._Rate">#REF!</definedName>
    <definedName name="Autos_for_Allowance">#REF!</definedName>
    <definedName name="awerawer" hidden="1">{"monthly",#N/A,FALSE,"Monthly"}</definedName>
    <definedName name="aws">#REF!</definedName>
    <definedName name="axz">#REF!</definedName>
    <definedName name="a暗暗">[24]企业表一!$F$20</definedName>
    <definedName name="A借">#REF!</definedName>
    <definedName name="b">[25]Collateral!$D$7</definedName>
    <definedName name="B1S">#REF!</definedName>
    <definedName name="b9_9adj">#REF!,#REF!</definedName>
    <definedName name="BA">#REF!</definedName>
    <definedName name="BACKPANEL">[20]!BACKPANEL</definedName>
    <definedName name="balance011.xls">#REF!</definedName>
    <definedName name="Banking_Rate">#REF!</definedName>
    <definedName name="BaseLastline">#REF!</definedName>
    <definedName name="bb">#REF!</definedName>
    <definedName name="bbb">#REF!</definedName>
    <definedName name="bbbbb" hidden="1">{"Income Budget",#N/A,FALSE,"98 Income";"Running GAAP Budget Income",#N/A,FALSE,"98 Income";"GAAP Actual",#N/A,FALSE,"98 Income";"GAAP Varinance",#N/A,FALSE,"98 Income"}</definedName>
    <definedName name="bbxml">[26]科目表!$B$2:$B$68</definedName>
    <definedName name="bcvbc">#REF!</definedName>
    <definedName name="BD">#REF!</definedName>
    <definedName name="bdm" hidden="1">#REF!</definedName>
    <definedName name="Bear" hidden="1">{#N/A,#N/A,FALSE,"TS";#N/A,#N/A,FALSE,"Combo";#N/A,#N/A,FALSE,"FAIR";#N/A,#N/A,FALSE,"RBC";#N/A,#N/A,FALSE,"xxxx";#N/A,#N/A,FALSE,"A_D";#N/A,#N/A,FALSE,"WACC";#N/A,#N/A,FALSE,"DCF";#N/A,#N/A,FALSE,"LBO";#N/A,#N/A,FALSE,"AcqMults";#N/A,#N/A,FALSE,"CompMults"}</definedName>
    <definedName name="beg_day">#REF!</definedName>
    <definedName name="beg_day1">#REF!</definedName>
    <definedName name="BEGELEIDEN_Elec">#REF!</definedName>
    <definedName name="BEGELEIDEN_Extern">#REF!</definedName>
    <definedName name="BEGELEIDEN_Intern">#REF!</definedName>
    <definedName name="benchmark">#REF!</definedName>
    <definedName name="Bestelpakket_gereed">#REF!</definedName>
    <definedName name="BF">#REF!</definedName>
    <definedName name="bj" hidden="1">{#N/A,#N/A,TRUE,"ZGSB";#N/A,#N/A,TRUE,"SjzGSB";#N/A,#N/A,TRUE,"SfnTZB";#N/A,#N/A,TRUE,"DjzGSB ";#N/A,#N/A,TRUE,"DfnTZB"}</definedName>
    <definedName name="BJFeb">#REF!</definedName>
    <definedName name="BJJan">#REF!</definedName>
    <definedName name="BJMar">#REF!</definedName>
    <definedName name="BL">#REF!</definedName>
    <definedName name="BLPH10" hidden="1">#REF!</definedName>
    <definedName name="BLPH11" hidden="1">#REF!</definedName>
    <definedName name="BLPH12" hidden="1">#REF!</definedName>
    <definedName name="BLPH13" hidden="1">#REF!</definedName>
    <definedName name="BLPH14" hidden="1">#REF!</definedName>
    <definedName name="BLPH15" hidden="1">#REF!</definedName>
    <definedName name="BLPH16" hidden="1">#REF!</definedName>
    <definedName name="BLPH17" hidden="1">#REF!</definedName>
    <definedName name="BLPH18" hidden="1">#REF!</definedName>
    <definedName name="BLPH19" hidden="1">#REF!</definedName>
    <definedName name="BLPH20" hidden="1">#REF!</definedName>
    <definedName name="BLPH200001" hidden="1">'[27]Stock Chart'!$B$5</definedName>
    <definedName name="BLPH21" hidden="1">#REF!</definedName>
    <definedName name="BLPH22" hidden="1">#REF!</definedName>
    <definedName name="BLPH23" hidden="1">#REF!</definedName>
    <definedName name="BLPH24" hidden="1">#REF!</definedName>
    <definedName name="BLPH25" hidden="1">#REF!</definedName>
    <definedName name="BLPH6" hidden="1">#REF!</definedName>
    <definedName name="BLPH66" hidden="1">#REF!</definedName>
    <definedName name="BMIII_1_1">#REF!</definedName>
    <definedName name="BMIII_1_2">#REF!</definedName>
    <definedName name="BMIII_2">#REF!</definedName>
    <definedName name="BMIII_2_1">#REF!</definedName>
    <definedName name="BMIII_2_1OUT">#REF!</definedName>
    <definedName name="BMIII_2F1">#REF!</definedName>
    <definedName name="BMIII_2F2">#REF!</definedName>
    <definedName name="BorrowerName">[28]Collateral!$D$7</definedName>
    <definedName name="breaker">'[29]Global Inputs'!$H$16</definedName>
    <definedName name="BS">#REF!</definedName>
    <definedName name="bslg">4.73</definedName>
    <definedName name="BU_Con" hidden="1">{#N/A,#N/A,TRUE,"index";#N/A,#N/A,TRUE,"Summary";#N/A,#N/A,TRUE,"Continuing Business";#N/A,#N/A,TRUE,"Disposals";#N/A,#N/A,TRUE,"Acquisitions";#N/A,#N/A,TRUE,"Actual &amp; Plan Reconciliation"}</definedName>
    <definedName name="BU_Con_2" hidden="1">{#N/A,#N/A,TRUE,"index";#N/A,#N/A,TRUE,"Summary";#N/A,#N/A,TRUE,"Continuing Business";#N/A,#N/A,TRUE,"Disposals";#N/A,#N/A,TRUE,"Acquisitions";#N/A,#N/A,TRUE,"Actual &amp; Plan Reconciliation"}</definedName>
    <definedName name="bud" hidden="1">{"summary",#N/A,FALSE,"PCR DIRECTORY"}</definedName>
    <definedName name="Bust">#REF!</definedName>
    <definedName name="Button30_Click">[30]!Button30_Click</definedName>
    <definedName name="BZJ">#REF!</definedName>
    <definedName name="ca">#REF!</definedName>
    <definedName name="Capital_commitment">#REF!</definedName>
    <definedName name="Capital_Projects">#REF!</definedName>
    <definedName name="Capital_Reserves">#REF!</definedName>
    <definedName name="CapRate">#REF!</definedName>
    <definedName name="Cash_and_Bank">#REF!</definedName>
    <definedName name="Cash_Closing">#REF!</definedName>
    <definedName name="cashflow20030930" hidden="1">{"M1Print",#N/A,TRUE,"M1";"M2Print",#N/A,TRUE,"M2";"M1sPrint",#N/A,TRUE,"M1s";"M2aPrint",#N/A,TRUE,"M2a";"M4Print",#N/A,TRUE,"M4";"M5Print",#N/A,TRUE,"M5";"M6Print",#N/A,TRUE,"M6";"M6_1Print",#N/A,TRUE,"M6_1";"M6_2Print",#N/A,TRUE,"M6_2";"M7_1Print",#N/A,TRUE,"M7_1";"M7_2Print",#N/A,TRUE,"M7_2"}</definedName>
    <definedName name="Category2">#REF!</definedName>
    <definedName name="cc">#REF!</definedName>
    <definedName name="ccc">#REF!</definedName>
    <definedName name="CCC2Data">#REF!</definedName>
    <definedName name="CCCData">#REF!</definedName>
    <definedName name="cellIsStratified">#REF!</definedName>
    <definedName name="cellProjectedMisstatementWarning">#REF!</definedName>
    <definedName name="cellSampleSize">#REF!</definedName>
    <definedName name="cellSampleSizeWarning">#REF!</definedName>
    <definedName name="cellSSF">#REF!</definedName>
    <definedName name="CFLOW">#REF!</definedName>
    <definedName name="CGO">#REF!</definedName>
    <definedName name="ChangeRange" hidden="1">[31]!ChangeRange</definedName>
    <definedName name="chengdu">#REF!</definedName>
    <definedName name="ChiDate">#REF!</definedName>
    <definedName name="ChiDKCL">#REF!</definedName>
    <definedName name="ChiDKEX">#REF!</definedName>
    <definedName name="ChiDKKI">#REF!</definedName>
    <definedName name="ChiDKSH">#REF!</definedName>
    <definedName name="ChiDKSZ">#REF!</definedName>
    <definedName name="ChiDKTJ">#REF!</definedName>
    <definedName name="Child_Care_Rate">#REF!</definedName>
    <definedName name="Child_Round_Trip">#REF!</definedName>
    <definedName name="Children__Age_12___above">#REF!</definedName>
    <definedName name="Children_Age_11_and_below">#REF!</definedName>
    <definedName name="Children_in_grade_K_thru_8">#REF!</definedName>
    <definedName name="Children_in_grades_9_thru_12">#REF!</definedName>
    <definedName name="Children_in_Pre_School">#REF!</definedName>
    <definedName name="chmxb">[26]科目表!$K$2:$K$32</definedName>
    <definedName name="Choices_Wrapper">[20]!Choices_Wrapper</definedName>
    <definedName name="cip">#REF!</definedName>
    <definedName name="CIQANR_02c23336138b4631aeff7d245a1c4db0" hidden="1">#REF!</definedName>
    <definedName name="CIQANR_0fc6b169f20b4d9c8b45931fda2ddec9" hidden="1">#REF!</definedName>
    <definedName name="CIQANR_10c50cdd22ea41e7a99ce737164eaa5d" hidden="1">#REF!</definedName>
    <definedName name="CIQANR_1367dc82fc474129aca8c98047fcdb84" hidden="1">#REF!</definedName>
    <definedName name="CIQANR_14e3f867912f473cb54adc2b39001439" hidden="1">#REF!</definedName>
    <definedName name="CIQANR_15112ae959454dcb96586e8ddd30467d" hidden="1">#REF!</definedName>
    <definedName name="CIQANR_151b62b569874c76a1885a5388afb96c" hidden="1">#REF!</definedName>
    <definedName name="CIQANR_1570a98357624ef8bc46a055edb2ac97" hidden="1">#REF!</definedName>
    <definedName name="CIQANR_1d9878fb9cfe4565bbb0246a15ca8378" hidden="1">#REF!</definedName>
    <definedName name="CIQANR_1e4617b649cf4bf9872245cbfdc73550" hidden="1">#REF!</definedName>
    <definedName name="CIQANR_1f15026903ff48839b54f43f33941f85" hidden="1">#REF!</definedName>
    <definedName name="CIQANR_1f3fc5a5b0b746968eb0d2224fc0fff8" hidden="1">#REF!</definedName>
    <definedName name="CIQANR_221fafd643a14805b7071c7ffb8e50e1" hidden="1">#REF!</definedName>
    <definedName name="CIQANR_26633c3e03ae4cf49eacb6a8f0d109dc" hidden="1">#REF!</definedName>
    <definedName name="CIQANR_271e203c81b049abae0da220ada8409e" hidden="1">#REF!</definedName>
    <definedName name="CIQANR_2f63574c95b346269afc0d824a68ab6d" hidden="1">#REF!</definedName>
    <definedName name="CIQANR_3d16e66a24514fe9a6d24e7b59600a3b" hidden="1">#REF!</definedName>
    <definedName name="CIQANR_4123ed92e95045a0a84aeaee9d11ce79" hidden="1">#REF!</definedName>
    <definedName name="CIQANR_482b8a8787bd41e88548b35814307b0d" hidden="1">#REF!</definedName>
    <definedName name="CIQANR_4a222d692870429c92a400038b7f3e4c" hidden="1">#REF!</definedName>
    <definedName name="CIQANR_4a51d4650b304a5d8746a483dfa27ab5" hidden="1">#REF!</definedName>
    <definedName name="CIQANR_4c0c7994dd64481283b614a4314bae94" hidden="1">#REF!</definedName>
    <definedName name="CIQANR_4ddf1ce183474e61bcb0f595bcc2ad75" hidden="1">#REF!</definedName>
    <definedName name="CIQANR_4ec62c4e099845be98fad11ce3609f0e" hidden="1">#REF!</definedName>
    <definedName name="CIQANR_5348e90f948e4051ace8731b5fb56cda" hidden="1">#REF!</definedName>
    <definedName name="CIQANR_5a5286f4f958406cbb186920d49af615" hidden="1">#REF!</definedName>
    <definedName name="CIQANR_5a6ccf0d8cb24d3da0a6ade2aac3122e" hidden="1">#REF!</definedName>
    <definedName name="CIQANR_601a4414056b4cdcaba89262834e5ec9" hidden="1">#REF!</definedName>
    <definedName name="CIQANR_615c26b71ecb45ba8da9371878b9558c" hidden="1">#REF!</definedName>
    <definedName name="CIQANR_64c8d17ea5194906921eb9a46c7fedef" hidden="1">#REF!</definedName>
    <definedName name="CIQANR_657d7200d92f41eda2d7eb3b412e9c52" hidden="1">#REF!</definedName>
    <definedName name="CIQANR_66d8c00a4fe241b78255cc6a16cc4d3a" hidden="1">#REF!</definedName>
    <definedName name="CIQANR_6999479f4f2d4cafad0a7140353d2c81" hidden="1">#REF!</definedName>
    <definedName name="CIQANR_6c8e2c23a60c4f569f5515b5963fd718" hidden="1">#REF!</definedName>
    <definedName name="CIQANR_6eb5bba68cb94da3a78b5a38d6b50401" hidden="1">#REF!</definedName>
    <definedName name="CIQANR_6f3c2ab8955c40ee9e0d2c50af468f97" hidden="1">#REF!</definedName>
    <definedName name="CIQANR_71e8922ad5b9430c95920475c932f64b" hidden="1">#REF!</definedName>
    <definedName name="CIQANR_77450975d290432d84638dda86a0e869" hidden="1">#REF!</definedName>
    <definedName name="CIQANR_77651b41a4064dd3a4f55b1180d2639a" hidden="1">#REF!</definedName>
    <definedName name="CIQANR_7aeb7ecb3c6d46d3a8e59bcaf1c70065" hidden="1">#REF!</definedName>
    <definedName name="CIQANR_7b42a5b79eb0487faf351980b631df4e" hidden="1">#REF!</definedName>
    <definedName name="CIQANR_7d4bf5edf5e14634b1662671a9e08c03" hidden="1">#REF!</definedName>
    <definedName name="CIQANR_7e2fac69ba9b4c6fb936400ea8a9c5f2" hidden="1">#REF!</definedName>
    <definedName name="CIQANR_7eb628f7bac0449d9a0992f059b46c17" hidden="1">#REF!</definedName>
    <definedName name="CIQANR_7f6b107d894d40e5adee2350d40d5d25" hidden="1">#REF!</definedName>
    <definedName name="CIQANR_837138c697fe4ff2afb149576ee2e1d7" hidden="1">#REF!</definedName>
    <definedName name="CIQANR_8403032c22cc4588850d70b1c9fa6e4e" hidden="1">#REF!</definedName>
    <definedName name="CIQANR_9016b200cd744b5681359efa51cbeda1" hidden="1">#REF!</definedName>
    <definedName name="CIQANR_96d302d5256f49629ea2b51eeeef98d6" hidden="1">#REF!</definedName>
    <definedName name="CIQANR_9d020a2b76ec42249f0aa3d1fc9521c8" hidden="1">#REF!</definedName>
    <definedName name="CIQANR_9e6d8359cf2b4fc9893616eef5385087" hidden="1">#REF!</definedName>
    <definedName name="CIQANR_9f1ed85af3304a958b2d0456090add58" hidden="1">#REF!</definedName>
    <definedName name="CIQANR_a69299dbff6e469b97d924569268376a" hidden="1">#REF!</definedName>
    <definedName name="CIQANR_a84a23e09aa94c2d98470332c6704795" hidden="1">#REF!</definedName>
    <definedName name="CIQANR_b2705e8e5917474ebb998143e4db9e35" hidden="1">#REF!</definedName>
    <definedName name="CIQANR_b3f50891a7d34abebb36b99e4f24c07c" hidden="1">#REF!</definedName>
    <definedName name="CIQANR_b6257d626c4b44bab8f2b2d170e8b78a" hidden="1">#REF!</definedName>
    <definedName name="CIQANR_bfa33cc9144d42e2bdb50c690555d261" hidden="1">#REF!</definedName>
    <definedName name="CIQANR_c975bca417bd4430b73d1c9718bf07ce" hidden="1">#REF!</definedName>
    <definedName name="CIQANR_cf65e60aa98845a7bffabe06b70e2fee" hidden="1">#REF!</definedName>
    <definedName name="CIQANR_d58bc9bb1eba4c88b3b2ef47a045fb36" hidden="1">#REF!</definedName>
    <definedName name="CIQANR_d8b1bf19fab642b9bad5890f42be0d11" hidden="1">#REF!</definedName>
    <definedName name="CIQANR_daf87bb8b07b427d9afe79c0764d6cd9" hidden="1">#REF!</definedName>
    <definedName name="CIQANR_ec14d4501b454e009f1ec822682be3ed" hidden="1">#REF!</definedName>
    <definedName name="CIQANR_ed49605f292b4fd3a92454a258b3ab43" hidden="1">#REF!</definedName>
    <definedName name="CIQANR_ee7dc468218442d0b4c86890714f89d6" hidden="1">#REF!</definedName>
    <definedName name="CIQANR_f31f8e1237554c989475f8660965d68d" hidden="1">#REF!</definedName>
    <definedName name="CIQANR_f4e1703cd2264f3c9bf1994c54c68778" hidden="1">#REF!</definedName>
    <definedName name="CIQANR_f62e4d7e28764df7bf782df398012911" hidden="1">#REF!</definedName>
    <definedName name="CIQANR_fa76e92923e24f329b4ca5ae42281fb5" hidden="1">#REF!</definedName>
    <definedName name="CIQANR_fab8e80fc1e14813a646b1e9dbaa2986" hidden="1">#REF!</definedName>
    <definedName name="CIQANR_fae673c08b014b9995809246caa69aeb" hidden="1">#REF!</definedName>
    <definedName name="CIQANR_ff8336da2cdd468eb8059d51806c95c7" hidden="1">#REF!</definedName>
    <definedName name="CIQWBGuid" hidden="1">"f53452c1-0134-42a3-8c53-290dd79ea5b9"</definedName>
    <definedName name="CIT">[32]Calculation!$H$8</definedName>
    <definedName name="CIT_reconciliation">#REF!</definedName>
    <definedName name="City">[28]Collateral!$D$12</definedName>
    <definedName name="CL">[33]Offeq!$C$27:$E$35</definedName>
    <definedName name="clah">#REF!</definedName>
    <definedName name="Closed_Yes">#REF!</definedName>
    <definedName name="clz">#REF!</definedName>
    <definedName name="CoKey">'[34]Gross Profit Margin'!$A$1:$H$1490</definedName>
    <definedName name="Coll" hidden="1">{#N/A,#N/A,FALSE,"970301";#N/A,#N/A,FALSE,"970302";#N/A,#N/A,FALSE,"970303";#N/A,#N/A,FALSE,"970304";#N/A,#N/A,FALSE,"COM1";#N/A,#N/A,FALSE,"COM2"}</definedName>
    <definedName name="College_Student_Airfare">#REF!</definedName>
    <definedName name="College_Students__No.">#REF!</definedName>
    <definedName name="color.print">#N/A</definedName>
    <definedName name="commitement">#REF!</definedName>
    <definedName name="COMMKE">#REF!</definedName>
    <definedName name="comp21" hidden="1">[35]Common_IS!$D$12</definedName>
    <definedName name="comp22" hidden="1">[35]Common_IS!$F$12</definedName>
    <definedName name="comp23" hidden="1">[35]Common_IS!$H$12</definedName>
    <definedName name="comp24" hidden="1">[35]Common_IS!$J$12</definedName>
    <definedName name="comp25" hidden="1">[35]Common_IS!$L$12</definedName>
    <definedName name="comp26" hidden="1">[35]Common_IS!$N$12</definedName>
    <definedName name="comp27" hidden="1">[35]Common_IS!$P$12</definedName>
    <definedName name="comp28" hidden="1">[35]Common_IS!$R$12</definedName>
    <definedName name="comp29" hidden="1">[35]Common_IS!$T$12</definedName>
    <definedName name="comp30" hidden="1">[35]Common_IS!$V$12</definedName>
    <definedName name="comp31" hidden="1">[35]Common_IS!$X$12</definedName>
    <definedName name="comp32" hidden="1">[35]Common_IS!$Z$12</definedName>
    <definedName name="comp33" hidden="1">[35]Common_IS!$AB$12</definedName>
    <definedName name="comp34" hidden="1">[35]Common_IS!$AD$12</definedName>
    <definedName name="comp35" hidden="1">[35]Common_IS!$AF$12</definedName>
    <definedName name="comp36" hidden="1">[35]Common_IS!$AH$12</definedName>
    <definedName name="CompanyListChinese">#REF!</definedName>
    <definedName name="CompanyListEnglish">#REF!</definedName>
    <definedName name="COMPTABLE">#REF!</definedName>
    <definedName name="ContentsHelp" hidden="1">[31]!ContentsHelp</definedName>
    <definedName name="Continue">#REF!</definedName>
    <definedName name="Control_BS">#REF!</definedName>
    <definedName name="Control_Net_Income">#REF!</definedName>
    <definedName name="cop">[36]Counterpart!$A$2:$B$375</definedName>
    <definedName name="copia" hidden="1">{#N/A,#N/A,FALSE,"voz corporativa";#N/A,#N/A,FALSE,"Transmisión de datos";#N/A,#N/A,FALSE,"Videoconferencia";#N/A,#N/A,FALSE,"Correo electrónico";#N/A,#N/A,FALSE,"Correo de voz";#N/A,#N/A,FALSE,"Megafax";#N/A,#N/A,FALSE,"Edi";#N/A,#N/A,FALSE,"Internet";#N/A,#N/A,FALSE,"VSAT";#N/A,#N/A,FALSE,"ing ult. milla"}</definedName>
    <definedName name="Cost">#REF!</definedName>
    <definedName name="Cost_Dis_Allow">#REF!</definedName>
    <definedName name="count">#REF!</definedName>
    <definedName name="Covertibles" hidden="1">{#N/A,#N/A,TRUE,"Historicals";#N/A,#N/A,TRUE,"Charts";#N/A,#N/A,TRUE,"Forecasts"}</definedName>
    <definedName name="cox" hidden="1">{#N/A,#N/A,FALSE,"Time Warner";#N/A,#N/A,FALSE,"Entertainment Group";#N/A,#N/A,FALSE,"EBITDA";#N/A,#N/A,FALSE,"Notes"}</definedName>
    <definedName name="Cp101.xls">#REF!</definedName>
    <definedName name="Cp102.xls">#REF!</definedName>
    <definedName name="cpa">#REF!</definedName>
    <definedName name="CreateTable" hidden="1">[31]!CreateTable</definedName>
    <definedName name="CRIT">[37]Data!$X$70:$X$73</definedName>
    <definedName name="_xlnm.Criteria">[38]조립!#REF!</definedName>
    <definedName name="Criteria_MI">[38]조립!#REF!</definedName>
    <definedName name="crr">'[39]Calculations-Off Balance'!$X$498:$Y$543</definedName>
    <definedName name="cs">#REF!</definedName>
    <definedName name="csAllowDetailBudgeting">0</definedName>
    <definedName name="csAllowLocalConsolidation">0</definedName>
    <definedName name="csAppName">"BudgetWeb"</definedName>
    <definedName name="csDE_FACTORY_BOM_Dim01">"="</definedName>
    <definedName name="csDE_FACTORY_BOM_Dim03">"="</definedName>
    <definedName name="csDE_FACTORY_BOM_Dim04">"="</definedName>
    <definedName name="csDE_FACTORY_BOM_Dim05">"="</definedName>
    <definedName name="csDE_FACTORY_BOM_Dim06">"="</definedName>
    <definedName name="csDE_FACTORY_BOM_Dim07">"="</definedName>
    <definedName name="csDE_FACTORY_BOM_Dim08">"="</definedName>
    <definedName name="csDE_FACTORY_BOM_Dim09">"="</definedName>
    <definedName name="csDE_FACTORY_BOM_Dim10">"="</definedName>
    <definedName name="csDE_SP_SALES_BY_PROD_1_Dim01">"="</definedName>
    <definedName name="csDE_SP_SALES_BY_PROD_1_Dim02">"="</definedName>
    <definedName name="csDE_SP_SALES_BY_PROD_1_Dim03">"="</definedName>
    <definedName name="csDE_SP_SALES_BY_PROD_1_Dim04">"="</definedName>
    <definedName name="csDE_SP_SALES_BY_PROD_1_Dim05">"="</definedName>
    <definedName name="csDE_SP_SALES_BY_PROD_1_Dim06">"="</definedName>
    <definedName name="csDE_SP_SALES_BY_PROD_1_Dim07">"="</definedName>
    <definedName name="csDE_SP_SALES_BY_PROD_1_Dim08">"="</definedName>
    <definedName name="csDE_SP_SALES_BY_PROD_1_Dim09">"="</definedName>
    <definedName name="csDE_SP_SALES_BY_PROD_1_Dim10">"="</definedName>
    <definedName name="csDE_SP_SALES_BY_PROD_5_Dim01">"="</definedName>
    <definedName name="csDE_SP_SALES_BY_PROD_5_Dim02">"="</definedName>
    <definedName name="csDE_SP_SALES_BY_PROD_5_Dim03">"="</definedName>
    <definedName name="csDE_SP_SALES_BY_PROD_5_Dim04">"="</definedName>
    <definedName name="csDE_SP_SALES_BY_PROD_5_Dim05">"="</definedName>
    <definedName name="csDE_SP_SALES_BY_PROD_5_Dim06">"="</definedName>
    <definedName name="csDE_SP_SALES_BY_PROD_5_Dim07">"="</definedName>
    <definedName name="csDE_SP_SALES_BY_PROD_5_Dim08">"="</definedName>
    <definedName name="csDE_SP_SALES_BY_PROD_5_Dim09">"="</definedName>
    <definedName name="csDE_SP_SALES_BY_PROD_5_Dim10">"="</definedName>
    <definedName name="csDE_SP_SALES_BY_PROD_5Anchor">#REF!</definedName>
    <definedName name="csDE_SP_SALES_BY_PROD_6_Dim01">"="</definedName>
    <definedName name="csDE_SP_SALES_BY_PROD_6_Dim02">"="</definedName>
    <definedName name="csDE_SP_SALES_BY_PROD_6_Dim03">"="</definedName>
    <definedName name="csDE_SP_SALES_BY_PROD_6_Dim04">"="</definedName>
    <definedName name="csDE_SP_SALES_BY_PROD_6_Dim05">"="</definedName>
    <definedName name="csDE_SP_SALES_BY_PROD_6_Dim06">"="</definedName>
    <definedName name="csDE_SP_SALES_BY_PROD_6_Dim07">"="</definedName>
    <definedName name="csDE_SP_SALES_BY_PROD_6_Dim08">"="</definedName>
    <definedName name="csDE_SP_SALES_BY_PROD_6_Dim09">"="</definedName>
    <definedName name="csDE_SP_SALES_BY_PROD_6_Dim10">"="</definedName>
    <definedName name="csDesignMode">1</definedName>
    <definedName name="csDetailBudgetingURL">"http://server/deciweb/tr/trmain.asp?App=BudgetWeb&amp;Cat=Detail+Budgeting"</definedName>
    <definedName name="csKeepAlive">5</definedName>
    <definedName name="csLocalConsolidationOnSubmit">0</definedName>
    <definedName name="csRefreshOnOpen">0</definedName>
    <definedName name="csRefreshOnRotate">0</definedName>
    <definedName name="Cultural_Trng_and_Pre_dep._Rate">#REF!</definedName>
    <definedName name="CUMENE">#REF!</definedName>
    <definedName name="CUMENT">#REF!</definedName>
    <definedName name="current">#REF!</definedName>
    <definedName name="Current_Assets">#REF!</definedName>
    <definedName name="Current_Liabilities">#REF!</definedName>
    <definedName name="current_period">#REF!</definedName>
    <definedName name="curse" hidden="1">[16]Inputs!$G$8</definedName>
    <definedName name="cvbcvbcv">#REF!</definedName>
    <definedName name="cvcvxcvxc">#REF!</definedName>
    <definedName name="cvxcv">#REF!</definedName>
    <definedName name="cvxcvxcvxvc">#REF!</definedName>
    <definedName name="Cwvu.GREY_ALL." hidden="1">#REF!</definedName>
    <definedName name="cxvvc">#REF!</definedName>
    <definedName name="cxvxcvxcvxc">#REF!</definedName>
    <definedName name="cy">2.65</definedName>
    <definedName name="cyjhgbk" hidden="1">{#N/A,#N/A,TRUE,"index";#N/A,#N/A,TRUE,"Summary";#N/A,#N/A,TRUE,"Continuing Business";#N/A,#N/A,TRUE,"Disposals";#N/A,#N/A,TRUE,"Acquisitions";#N/A,#N/A,TRUE,"Actual &amp; Plan Reconciliation"}</definedName>
    <definedName name="cynthia">#REF!</definedName>
    <definedName name="cynthialixu">#REF!</definedName>
    <definedName name="cynthiaxl">#REF!</definedName>
    <definedName name="cynthiaxuli">#REF!</definedName>
    <definedName name="czx">#REF!</definedName>
    <definedName name="czxc">#REF!</definedName>
    <definedName name="d">[25]Collateral!$L$36</definedName>
    <definedName name="D_AC">#REF!</definedName>
    <definedName name="D_AN">#REF!</definedName>
    <definedName name="D_AU">#REF!</definedName>
    <definedName name="D_CA">#REF!</definedName>
    <definedName name="D_CU">#REF!</definedName>
    <definedName name="D_DP">#REF!</definedName>
    <definedName name="D_FL">#REF!</definedName>
    <definedName name="D_PE">#REF!</definedName>
    <definedName name="D_RU">#REF!</definedName>
    <definedName name="DA_2291214267500049080" hidden="1">#REF!</definedName>
    <definedName name="DA_2291214267500049086" hidden="1">#REF!</definedName>
    <definedName name="DA_2291214267500049091" hidden="1">#REF!</definedName>
    <definedName name="DA_2291214267500049481" hidden="1">#REF!</definedName>
    <definedName name="DA_2291214267500049486" hidden="1">#REF!</definedName>
    <definedName name="DA_2291214267500049491" hidden="1">#REF!</definedName>
    <definedName name="DA_2291214267500050008" hidden="1">#REF!</definedName>
    <definedName name="DA_2291214267500050013" hidden="1">#REF!</definedName>
    <definedName name="DA_2291214267500050071" hidden="1">#REF!</definedName>
    <definedName name="DA_2291214267500086404" hidden="1">[40]Equity合并!#REF!</definedName>
    <definedName name="DA_2291214267500086408" hidden="1">[40]Equity合并!#REF!</definedName>
    <definedName name="DA_2291214267500086412" hidden="1">[40]Equity合并!#REF!</definedName>
    <definedName name="DA_2291214267500086420" hidden="1">[40]Equity合并!#REF!</definedName>
    <definedName name="DA_2291214267500086424" hidden="1">[40]Equity单体!#REF!</definedName>
    <definedName name="DA_2291214267500086428" hidden="1">#REF!</definedName>
    <definedName name="DA_2291214267500086433" hidden="1">#REF!</definedName>
    <definedName name="DA_2291214267500086438" hidden="1">#REF!</definedName>
    <definedName name="DA_2291214267500086443" hidden="1">#REF!</definedName>
    <definedName name="DA_2291214267500086448" hidden="1">#REF!</definedName>
    <definedName name="DA_2291214267500086453" hidden="1">#REF!</definedName>
    <definedName name="DA_2291214267500086459" hidden="1">#REF!</definedName>
    <definedName name="DA_2291214267500086463" hidden="1">#REF!</definedName>
    <definedName name="DA_2291214267500086586" hidden="1">#REF!</definedName>
    <definedName name="DA_2291214267500086591" hidden="1">#REF!</definedName>
    <definedName name="DA_2291214267500086596" hidden="1">#REF!</definedName>
    <definedName name="DA_2291214267500086602" hidden="1">#REF!</definedName>
    <definedName name="DA_2291214267500086606" hidden="1">#REF!</definedName>
    <definedName name="DA_2291214267500086611" hidden="1">#REF!</definedName>
    <definedName name="DA_2291214267500086641" hidden="1">#REF!</definedName>
    <definedName name="DA_2291214267500086648" hidden="1">#REF!</definedName>
    <definedName name="DA_2291214267500087742" hidden="1">#REF!</definedName>
    <definedName name="DA_2291214267500087747" hidden="1">#REF!</definedName>
    <definedName name="DA_2291214267500087993" hidden="1">#REF!</definedName>
    <definedName name="DA_2291214267500088070" hidden="1">#REF!</definedName>
    <definedName name="DA_2291214267500088075" hidden="1">#REF!</definedName>
    <definedName name="DA_2291214267500088104" hidden="1">#REF!</definedName>
    <definedName name="DA_2291214267500088118" hidden="1">#REF!</definedName>
    <definedName name="DA_2291214267500088139" hidden="1">#REF!</definedName>
    <definedName name="DA_2291214267500088145" hidden="1">#REF!</definedName>
    <definedName name="DA_2291214267500088154" hidden="1">#REF!</definedName>
    <definedName name="DA_2291214267500088167" hidden="1">#REF!</definedName>
    <definedName name="DA_2291214267500088176" hidden="1">#REF!</definedName>
    <definedName name="DA_2291214267500088181" hidden="1">#REF!</definedName>
    <definedName name="DA_2291214267500088186" hidden="1">#REF!</definedName>
    <definedName name="DA_2291214267500088195" hidden="1">#REF!</definedName>
    <definedName name="DA_2291214267500088211" hidden="1">#REF!</definedName>
    <definedName name="DA_2291214267500088217" hidden="1">#REF!</definedName>
    <definedName name="DA_2291214267500088221" hidden="1">#REF!</definedName>
    <definedName name="DA_2291214267500088251" hidden="1">#REF!</definedName>
    <definedName name="DA_2291214267500088341" hidden="1">#REF!</definedName>
    <definedName name="DA_2291214267500088345" hidden="1">#REF!</definedName>
    <definedName name="DA_2291214267500088350" hidden="1">#REF!</definedName>
    <definedName name="DA_2291214267500088830" hidden="1">#REF!</definedName>
    <definedName name="DA_2291214267500088835" hidden="1">#REF!</definedName>
    <definedName name="DA_2291214267500089000" hidden="1">#REF!</definedName>
    <definedName name="DA_2291214267500089005" hidden="1">#REF!</definedName>
    <definedName name="DA_2291214267500089010" hidden="1">#REF!</definedName>
    <definedName name="DA_2291214267500089019" hidden="1">#REF!</definedName>
    <definedName name="DA_2291214267500089025" hidden="1">#REF!</definedName>
    <definedName name="DA_2291214267500089030" hidden="1">#REF!</definedName>
    <definedName name="DA_2291214267500089084" hidden="1">[40]Equity合并!#REF!</definedName>
    <definedName name="DA_2291214267500089089" hidden="1">[40]Equity合并!#REF!</definedName>
    <definedName name="DA_2291214267500089502" hidden="1">#REF!</definedName>
    <definedName name="DA_2291214267500089514" hidden="1">#REF!</definedName>
    <definedName name="DA_2291214267500089520" hidden="1">#REF!</definedName>
    <definedName name="DA_2291214267500089524" hidden="1">#REF!</definedName>
    <definedName name="DA_2291214267500089530" hidden="1">#REF!</definedName>
    <definedName name="DA_2291214267500089558" hidden="1">#REF!</definedName>
    <definedName name="DA_2291214267500090286" hidden="1">#REF!</definedName>
    <definedName name="DA_2291214267500090290" hidden="1">#REF!</definedName>
    <definedName name="DA_2291214267500090296" hidden="1">#REF!</definedName>
    <definedName name="DA_2291214267500090509" hidden="1">#REF!</definedName>
    <definedName name="DA_2296219567200003003" hidden="1">#REF!</definedName>
    <definedName name="DA_2374912672400001383" hidden="1">#REF!</definedName>
    <definedName name="DA_2374912672400001389" hidden="1">#REF!</definedName>
    <definedName name="DA_2374912672400001418" hidden="1">#REF!</definedName>
    <definedName name="DA_2374912672400001424" hidden="1">#REF!</definedName>
    <definedName name="DA_2374912672400001428" hidden="1">#REF!</definedName>
    <definedName name="DA_2374912672400001490" hidden="1">#REF!</definedName>
    <definedName name="DA_2374912672400001495" hidden="1">#REF!</definedName>
    <definedName name="DA_2374912672400001508" hidden="1">#REF!</definedName>
    <definedName name="DA_2374912672400001512" hidden="1">#REF!</definedName>
    <definedName name="DA_2374912672400001645" hidden="1">#REF!</definedName>
    <definedName name="DA_2374912672400001650" hidden="1">#REF!</definedName>
    <definedName name="DA_2374912672400001655" hidden="1">#REF!</definedName>
    <definedName name="DA_2374912672400001660" hidden="1">#REF!</definedName>
    <definedName name="DA_2374912672400001665" hidden="1">#REF!</definedName>
    <definedName name="DA_2374912672400001669" hidden="1">#REF!</definedName>
    <definedName name="DA_2374912672400001683" hidden="1">#REF!</definedName>
    <definedName name="DA_2374912672400001687" hidden="1">#REF!</definedName>
    <definedName name="DA_2374912672400001704" hidden="1">#REF!</definedName>
    <definedName name="DA_2374912672400001718" hidden="1">#REF!</definedName>
    <definedName name="DA_2374912672400001804" hidden="1">#REF!</definedName>
    <definedName name="DA_2374912672400001809" hidden="1">#REF!</definedName>
    <definedName name="DA_2374912672400001838" hidden="1">#REF!</definedName>
    <definedName name="DA_2374912672400001848" hidden="1">#REF!</definedName>
    <definedName name="DA_2374912672400001853" hidden="1">#REF!</definedName>
    <definedName name="DA_2374912672400001858" hidden="1">#REF!</definedName>
    <definedName name="DA_2374912672400001863" hidden="1">#REF!</definedName>
    <definedName name="DA_2374912672400001868" hidden="1">#REF!</definedName>
    <definedName name="DA_2374912672400001894" hidden="1">#REF!</definedName>
    <definedName name="DA_2374912672400001898" hidden="1">#REF!</definedName>
    <definedName name="DA_2374912672400001927" hidden="1">#REF!</definedName>
    <definedName name="DA_2374912672400001932" hidden="1">#REF!</definedName>
    <definedName name="DA_2374912672400002005" hidden="1">#REF!</definedName>
    <definedName name="DA_2374912672400002009" hidden="1">#REF!</definedName>
    <definedName name="DA_2374912672400002017" hidden="1">#REF!</definedName>
    <definedName name="DA_2374912672400002021" hidden="1">#REF!</definedName>
    <definedName name="DA_2374912672400002026" hidden="1">#REF!</definedName>
    <definedName name="DA_2374912672400002037" hidden="1">#REF!</definedName>
    <definedName name="DA_2374912672400002042" hidden="1">#REF!</definedName>
    <definedName name="DA_2374912672400004139" hidden="1">#REF!</definedName>
    <definedName name="DA_2374912672400004149" hidden="1">#REF!</definedName>
    <definedName name="DA_2374912672400004164" hidden="1">#REF!</definedName>
    <definedName name="DA_2374912672400004455" hidden="1">#REF!</definedName>
    <definedName name="DA_2374912672400004467" hidden="1">#REF!</definedName>
    <definedName name="DA_2374912672400004501" hidden="1">#REF!</definedName>
    <definedName name="DA_2374912672400004506" hidden="1">#REF!</definedName>
    <definedName name="DA_2374912672400004511" hidden="1">[40]PL单体!#REF!</definedName>
    <definedName name="DA_2374912672400004557" hidden="1">#REF!</definedName>
    <definedName name="DA_2374912672400004561" hidden="1">#REF!</definedName>
    <definedName name="DA_2374912672400005458" hidden="1">#REF!</definedName>
    <definedName name="DA_2562387299400002441" hidden="1">#REF!</definedName>
    <definedName name="DA_2562387299400002443" hidden="1">#REF!</definedName>
    <definedName name="DA_2562387299400002445" hidden="1">#REF!</definedName>
    <definedName name="DA_2562387299400002447" hidden="1">#REF!</definedName>
    <definedName name="DA_2562387299400002449" hidden="1">#REF!</definedName>
    <definedName name="DA_2562387299400002451" hidden="1">#REF!</definedName>
    <definedName name="DA_2562387299400002453" hidden="1">#REF!</definedName>
    <definedName name="data">#REF!</definedName>
    <definedName name="Data.Dump" hidden="1">OFFSET([41]!Data.Top.Left,1,0)</definedName>
    <definedName name="DATA1" localSheetId="13">#REF!</definedName>
    <definedName name="DATA1" localSheetId="11">#REF!</definedName>
    <definedName name="DATA1" localSheetId="10">#REF!</definedName>
    <definedName name="DATA1" localSheetId="12">#REF!</definedName>
    <definedName name="DATA1" localSheetId="22">#REF!</definedName>
    <definedName name="DATA1" localSheetId="18">#REF!</definedName>
    <definedName name="DATA1">#REF!</definedName>
    <definedName name="DATA100">#REF!</definedName>
    <definedName name="DATA2" localSheetId="13">#REF!</definedName>
    <definedName name="DATA2" localSheetId="11">#REF!</definedName>
    <definedName name="DATA2" localSheetId="10">#REF!</definedName>
    <definedName name="DATA2" localSheetId="12">#REF!</definedName>
    <definedName name="DATA2" localSheetId="22">#REF!</definedName>
    <definedName name="DATA2" localSheetId="18">#REF!</definedName>
    <definedName name="DATA2">#REF!</definedName>
    <definedName name="DATA21">#REF!</definedName>
    <definedName name="DATA27">#REF!</definedName>
    <definedName name="DATA28">#REF!</definedName>
    <definedName name="DATA29">#REF!</definedName>
    <definedName name="DATA3" localSheetId="13">#REF!</definedName>
    <definedName name="DATA3" localSheetId="11">#REF!</definedName>
    <definedName name="DATA3" localSheetId="10">#REF!</definedName>
    <definedName name="DATA3" localSheetId="12">#REF!</definedName>
    <definedName name="DATA3" localSheetId="22">#REF!</definedName>
    <definedName name="DATA3" localSheetId="18">#REF!</definedName>
    <definedName name="DATA3">#REF!</definedName>
    <definedName name="DATA30">#REF!</definedName>
    <definedName name="DATA31">#REF!</definedName>
    <definedName name="DATA32">#REF!</definedName>
    <definedName name="DATA33">#REF!</definedName>
    <definedName name="DATA4" localSheetId="13">#REF!</definedName>
    <definedName name="DATA4" localSheetId="11">#REF!</definedName>
    <definedName name="DATA4" localSheetId="10">#REF!</definedName>
    <definedName name="DATA4" localSheetId="12">#REF!</definedName>
    <definedName name="DATA4" localSheetId="22">#REF!</definedName>
    <definedName name="DATA4" localSheetId="18">#REF!</definedName>
    <definedName name="DATA4">#REF!</definedName>
    <definedName name="_xlnm.Database">#REF!</definedName>
    <definedName name="Database.File" hidden="1">#REF!</definedName>
    <definedName name="Database_MI">[38]조립!#REF!</definedName>
    <definedName name="DataList">#REF!</definedName>
    <definedName name="datarange">#REF!</definedName>
    <definedName name="date">[42]cover!$D$1</definedName>
    <definedName name="DayInterval">'[43]18 Period Budget'!$K$2</definedName>
    <definedName name="DC7141__RPC">"2001A"</definedName>
    <definedName name="dd" hidden="1">{"Monthly6Q",#N/A,FALSE,"0614ESL"}</definedName>
    <definedName name="ddd">#REF!</definedName>
    <definedName name="dddd">#REF!</definedName>
    <definedName name="ddddd">[20]!ddddd</definedName>
    <definedName name="dddddddddddddd" hidden="1">{"Monthly6Q",#N/A,FALSE,"0614ESL"}</definedName>
    <definedName name="Dealer_Exposure">'[44]Calculations-Off Balance'!$C$399:$E$443</definedName>
    <definedName name="Dealer_SMFL_UE">'[44]Calculations-Off Balance'!$C$448:$F$493</definedName>
    <definedName name="DealerDesignatedRate">#REF!</definedName>
    <definedName name="delete" hidden="1">{"summary",#N/A,FALSE,"PCR DIRECTORY"}</definedName>
    <definedName name="DeleteRange" hidden="1">[31]!DeleteRange</definedName>
    <definedName name="DeleteTable" hidden="1">[31]!DeleteTable</definedName>
    <definedName name="Deposit_Utilized">[44]SD!$J$41:$O$78</definedName>
    <definedName name="dept">#REF!</definedName>
    <definedName name="DESCRIPT">[45]DATABASE!$A$2:$B$121</definedName>
    <definedName name="description">#REF!</definedName>
    <definedName name="Dest._Serv_Rate_Family">#REF!</definedName>
    <definedName name="Dest._Serv_Rate_Single">#REF!</definedName>
    <definedName name="Dest._Servi_Rate_Couple">#REF!</definedName>
    <definedName name="DetailHW">#REF!</definedName>
    <definedName name="DetaillerenMech">#REF!</definedName>
    <definedName name="DetailSW">#REF!</definedName>
    <definedName name="dfadfas">#REF!</definedName>
    <definedName name="DFDW">[46]合同!#REF!</definedName>
    <definedName name="dfg" hidden="1">{"SEP",#N/A,FALSE,"SEP"}</definedName>
    <definedName name="dfhgdfhdrh">[20]!prt6bn46bt82</definedName>
    <definedName name="dfsdfsd">#REF!</definedName>
    <definedName name="dfsdfsdf">#REF!</definedName>
    <definedName name="dfsdfsdfsdf">#REF!</definedName>
    <definedName name="dfsdsdf">#REF!</definedName>
    <definedName name="DG">#REF!</definedName>
    <definedName name="didi">#REF!</definedName>
    <definedName name="discount">[28]Disposition!$E$89</definedName>
    <definedName name="dItemsToTest">#REF!</definedName>
    <definedName name="DIVO1">#REF!</definedName>
    <definedName name="dlfkh">#REF!</definedName>
    <definedName name="DM">#REF!</definedName>
    <definedName name="dn">0.45</definedName>
    <definedName name="Documents_array">#REF!</definedName>
    <definedName name="dPlanningMateriality">#REF!</definedName>
    <definedName name="dProjectedBookValue">#REF!</definedName>
    <definedName name="dProjectedBookValueStratified">#REF!</definedName>
    <definedName name="dProjectedNumbersOfItems">#REF!</definedName>
    <definedName name="dProjectedNumbersOfItemsStratified">#REF!</definedName>
    <definedName name="drh">[20]!drh</definedName>
    <definedName name="dry">[20]!dry</definedName>
    <definedName name="dsa">#REF!</definedName>
    <definedName name="dsagweg" hidden="1">{"'Demand Units'!$Z$2:$AF$53"}</definedName>
    <definedName name="dSampleSize">#REF!</definedName>
    <definedName name="dsdfsdf">#REF!</definedName>
    <definedName name="dsds">#REF!</definedName>
    <definedName name="dsfsdf">#REF!</definedName>
    <definedName name="dsfsdfsdf">#REF!</definedName>
    <definedName name="dsfsdfsdfdsfs">#REF!</definedName>
    <definedName name="dsfsdfsdfs">#REF!</definedName>
    <definedName name="DTA" hidden="1">{#N/A,#N/A,FALSE,"Fed-C";#N/A,#N/A,FALSE,"Fed-D";#N/A,#N/A,FALSE,"Local-C";#N/A,#N/A,FALSE,"Local-D"}</definedName>
    <definedName name="dTotalPopulationBookValue">#REF!</definedName>
    <definedName name="dTotalProjectedBookValue">#REF!</definedName>
    <definedName name="dTotalProjectedNumbersOfItems">#REF!</definedName>
    <definedName name="dTotIndSignItems">#REF!</definedName>
    <definedName name="Duration_100SMFL">'[44]Calculations-Off Balance'!$C$205:$U$246</definedName>
    <definedName name="Duration_80SMFL">'[44]Calculations-Off Balance'!$C$107:$U$148</definedName>
    <definedName name="Duration_98SMFL">'[44]Calculations-Off Balance'!$C$156:$U$197</definedName>
    <definedName name="Duration_CEB">'[44]Calculations-Off Balance'!$C$304:$U$345</definedName>
    <definedName name="Duration_CMB">'[44]Calculations-Off Balance'!$C$255:$U$296</definedName>
    <definedName name="Duration_Share">'[44]Calculations-Off Balance'!$C$501:$U$543</definedName>
    <definedName name="Duration_SPDB">'[44]Calculations-Off Balance'!$C$353:$U$394</definedName>
    <definedName name="Duration_VFLC">'[44]Calculations-Off Balance'!$C$58:$U$99</definedName>
    <definedName name="Duration_VFS">'[44]Calculations-Off Balance'!$C$9:$U$50</definedName>
    <definedName name="DURENE">#REF!</definedName>
    <definedName name="DutyEU">'[47]Input &amp; Assumption'!$D$106</definedName>
    <definedName name="dxn">[48]dxnsjtempsheet!$A$1:$G$65536</definedName>
    <definedName name="e">[25]Collateral!$D$40</definedName>
    <definedName name="E1888\">#REF!</definedName>
    <definedName name="EAMT">#REF!</definedName>
    <definedName name="EAPR">#REF!</definedName>
    <definedName name="EAUG">#REF!</definedName>
    <definedName name="EC210ASSENDITEM">#REF!</definedName>
    <definedName name="EC240ASSENDITEM">#REF!</definedName>
    <definedName name="EDEC">#REF!</definedName>
    <definedName name="ee">#REF!</definedName>
    <definedName name="eee" hidden="1">#REF!</definedName>
    <definedName name="eeee" hidden="1">#REF!</definedName>
    <definedName name="EF">#REF!</definedName>
    <definedName name="EFEB">#REF!</definedName>
    <definedName name="ehgdfgdf">[20]!ehgdfgdf</definedName>
    <definedName name="EJAN">#REF!</definedName>
    <definedName name="EJUL">#REF!</definedName>
    <definedName name="EJUN">#REF!</definedName>
    <definedName name="ELOC">#REF!</definedName>
    <definedName name="EMAR">#REF!</definedName>
    <definedName name="EMAY">#REF!</definedName>
    <definedName name="End_Date">#REF!</definedName>
    <definedName name="end_day">#REF!</definedName>
    <definedName name="EndDate">'[43]18 Period Budget'!$T$5</definedName>
    <definedName name="ENDSCH1">#REF!</definedName>
    <definedName name="EngDate">#REF!</definedName>
    <definedName name="EngDKCL">#REF!</definedName>
    <definedName name="EngDKEX">#REF!</definedName>
    <definedName name="EngDKKI">#REF!</definedName>
    <definedName name="EngDKSH">#REF!</definedName>
    <definedName name="EngDKSZ">#REF!</definedName>
    <definedName name="EngDKTJ">#REF!</definedName>
    <definedName name="ENOV">#REF!</definedName>
    <definedName name="Entity">#REF!</definedName>
    <definedName name="EOCT">#REF!</definedName>
    <definedName name="EPI_Index">#REF!</definedName>
    <definedName name="EPI_Transition_Index">#REF!</definedName>
    <definedName name="EPMWorkbookOptions_1">"bC8AAB+LCAAAAAAABADtmm1vokwUhr9vsv/B8F1gBHxpqBsWsWUjLxFst2k2BHWsZBF4Bqztv39GEBVF17quqcTERjtzzpkz91wzCB7+29vELb1CFDq+d0sAkiZK0Bv4Q8d7uSWm0agMqsS35tcv/KOPfvd9/7cWRNg0LGE/L7x5C51bYhxFwQ1FzWYzcsaQPnqhKjQNqJ9KxxiM4cQuO14Y2d4AEkuv4Z+9CDxqqcSLvufBwXxM0xenCEEv"</definedName>
    <definedName name="EPMWorkbookOptions_2" hidden="1">"enDgLO7MdLfsyF604nbVnsBktOVIEZwEU+TEQ/VCiHQERxDHG0ASJ0Q0rbauWN91UX0EtPW8cAK1CsnQZIPkKjd1mqap0A6ofjCgflnPP0xLEVThTlIk1Uz+FzXV0DpySzBlTcVNI9sN4fKdp+ZprZIUgsB1BvaaoAcnm8bIRllrXmjQ3ExqI4dExJWuJWpn170zHEKv5UygF8YZ7zZdZRtmbLCVMfZnyxii7/qoGaEp5Kmcjn2u8SxyPLdm"</definedName>
    <definedName name="EPMWorkbookOptions_3" hidden="1">"t3DEoETwLWrbrz5yIpxXvCSJ81bfhv+98zJ28V9kQBfDBof3DkQ2GoydVZy9Ngfk03ZQGK1NKL9/I9By1rsFP9Rq3a7nOf9NYaykKJjSndZ94qm83n1BkiXE5wdHA6YO1gLkLW7sq6EhRE2ap5IPudHDwLXfdeQHEEXvTcBVuRHsj8pcdciW2cqoUa5zEJZpG1bYYb/G1vrMfOSsV07gjh0uV06Bkz4+EXPMspTnGmCTxH9NpudUxV/kM34J"</definedName>
    <definedName name="EPMWorkbookOptions_4" hidden="1">"otkTOvg02DLcETBF6X1lWsIn743nuLfEHBliYy/uX9TDfHlq/1R56hDN1pb93zFqCaKo9VTzeEhpmsWn++GMggIymqqICdWFLr6k3QP88btxBTU3zeNA7bVk0+wKcudoVhmG41iWPZzVSiFZXQqZxVVW9Z5pSaJ46dSeXhrBEjoXf9X5R8Rcuiyf6YzDwsrm8V8YqzVA1+u1w883pojnWyJiltQKy9GXDuppFZHurB8Xv3dPKwnL0BcPyWc6"</definedName>
    <definedName name="EPMWorkbookOptions_5" hidden="1">"zdod7fFv7iuqVYb5wI0FW8TDbK5hcuvbbjQuHc6TyHDdozvSPGqPyqopdUXtjM+ouCJu04WMG1+Pi3DX8JlgVWRDPCOp1SKSOtcwi6lyxfT0mIIzclorKqdgA1RwJfW0pOpdrdUT/+Lh/4dZrReR1YWMWVr1K6ynhdUQNV06I6qNIqIai5gF1bBUTZUundSTSnJnSepDAZ6PfZ7t29VNsdfFAovnrIcABSyIWFMyeSIiqk9XTnPTPIJTU1bO"</definedName>
    <definedName name="EPMWorkbookOptions_6" hidden="1">"eY0BBayGmEu48esLDeokqFw6pacTBDRomjQ181rKtCPNI3auIglGrysZ59y9BawPSWVMri1PZutK6EeMMtnkG/FUXtlxpjU1x9G2i7TXG7cLu/kuHCEYjjVPC6CXlthmG2M70YU2mgfVPMN+hanlZnNsm1awYyyjWMbUersjaz8bLlaNl8MHGzl234UKRC+rCFvtX7+swi4q5pv/AyfEn7dsLwAA"</definedName>
    <definedName name="EPMWorkbookOptions_7">"lLO77nGXh2T20n0XkFoOxAcC6ikImfNRuhuO7wjSKbUuhS++uxC37qAULz3hznpMKvYERI7lHWcpZfeZxIdgsvx84gM4+aOK+G4eoIgDjhmOJG54Sk1M4cvva4zu5MSd3Em6hx4HhMhJPaHTy+dqPmUU6k28EU3E7WUZSl2b49q2t/8MJm5vGUpLcIag+STowhLq600gw4mOHTuHKrIrFfSh+rLZazKa7Niu90bFQWo5GNfW2xlh+9XUO2t0"</definedName>
    <definedName name="EPMWorkbookOptions_8" hidden="1">"z7xRkaaO53AA0aNfw1b6929+td5erO3/ABHwTFnGVQAA"</definedName>
    <definedName name="EPMWorkbookOptions_9" hidden="1">"1mb8sf/hm6o7|Mev8vM6b|ZfLr9c5cuj86xs8sd3ww|53UmZZzWAfrl8nV3mpmX3Y2773ap|O6mqtySkLZPRtO5/Eba/mvGsuYZfrmR8/08AAAD//woPdqmEPgAA"</definedName>
    <definedName name="EPYS">#REF!</definedName>
    <definedName name="equity2row" hidden="1">'[35]Mult-LTM-1'!$A$36:$IV$36</definedName>
    <definedName name="equityrow" hidden="1">'[35]Mult-LTM-1'!$A$35:$IV$35</definedName>
    <definedName name="erh">[20]!erh</definedName>
    <definedName name="erhdrhaehraeh">[20]!erhdrhaehraeh</definedName>
    <definedName name="ESEP">#REF!</definedName>
    <definedName name="EssAliasTable">"Default"</definedName>
    <definedName name="et" hidden="1">'[49]Results from Nov 98'!$B$5:$B$9</definedName>
    <definedName name="EU_YTD_Rev">#REF!</definedName>
    <definedName name="Euro">#REF!</definedName>
    <definedName name="ew">#REF!</definedName>
    <definedName name="ewefw">#REF!</definedName>
    <definedName name="ewrgerg">[20]!PRT6BN5BT41</definedName>
    <definedName name="Example_Business_01">#REF!</definedName>
    <definedName name="exbnumlist" hidden="1">[50]Inputs!$A$73:$B$91</definedName>
    <definedName name="Excel_BuiltIn_Database_0">#REF!</definedName>
    <definedName name="Excel_BuiltIn_Print_Area_0">#REF!</definedName>
    <definedName name="exh6a">#REF!</definedName>
    <definedName name="expsel">#REF!</definedName>
    <definedName name="ExRate">#REF!</definedName>
    <definedName name="Ext._Org_Assgn_Length">#REF!</definedName>
    <definedName name="Extra_bags_Rate">#REF!</definedName>
    <definedName name="Extract_MI">[38]조립!#REF!</definedName>
    <definedName name="f">[25]Collateral!$M$6</definedName>
    <definedName name="F.A.breakdown">#REF!</definedName>
    <definedName name="Family_size">#REF!</definedName>
    <definedName name="fanli">#REF!</definedName>
    <definedName name="FAR">[28]Collateral!$D$39</definedName>
    <definedName name="fb">#REF!</definedName>
    <definedName name="FC_name">[51]Mapping!$AJ$5</definedName>
    <definedName name="FDP_280_1_aSrv" hidden="1">#REF!</definedName>
    <definedName name="FDP_281_1_aSrv" hidden="1">#REF!</definedName>
    <definedName name="FDP_282_1_aSrv" hidden="1">#REF!</definedName>
    <definedName name="FDP_283_1_aSrv" hidden="1">#REF!</definedName>
    <definedName name="fdsf" hidden="1">{"summary",#N/A,FALSE,"PCR DIRECTORY"}</definedName>
    <definedName name="fe"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F">#REF!</definedName>
    <definedName name="ffd">[24]企业表一!$E$20</definedName>
    <definedName name="fff">#REF!</definedName>
    <definedName name="ffffff">#REF!</definedName>
    <definedName name="fffffff">#REF!</definedName>
    <definedName name="fg">#REF!</definedName>
    <definedName name="File.Type" hidden="1">#REF!</definedName>
    <definedName name="Finance_costs">#REF!</definedName>
    <definedName name="Financial_expenses">#REF!</definedName>
    <definedName name="FiscalYearStartDate">#REF!</definedName>
    <definedName name="fkjsdlf">[52]Counterpart!$A$2:$B$366</definedName>
    <definedName name="fl">#REF!</definedName>
    <definedName name="forney" hidden="1">{"Complete Budget",#N/A,FALSE,"Title";"Complete budget",#N/A,FALSE,"Accrual Summary";"Complete budget",#N/A,FALSE,"Accrual-Detail";"Complete budget",#N/A,FALSE,"Accrual-Captions";"Complete budget",#N/A,FALSE,"Accrual-GL Level";"Complete budget",#N/A,FALSE,"Cash Summary";"Complete budget",#N/A,FALSE,"Cash-Detail";"Complete budget",#N/A,FALSE,"Cash-Captions";"Complete budget",#N/A,FALSE,"Cash-GL Level";"Complete budget",#N/A,FALSE,"Production";"Complete budget",#N/A,FALSE,"5year support";"Complete budget",#N/A,FALSE,"Support";"Complete budget",#N/A,FALSE,"AvoidedCost";"Complete budget",#N/A,FALSE,"PowerPrices";"Complete budget",#N/A,FALSE,"GasPrices";"Complete budget",#N/A,FALSE,"Assumptions&amp;Notes";"Complete Budget",#N/A,FALSE,"Debt Covenants";"Complete Budget",#N/A,FALSE,"Accrual Analysis"}</definedName>
    <definedName name="fp">#REF!</definedName>
    <definedName name="Frame">[53]Calendar!$S$5:$S$72,[53]Calendar!$A$72:$T$72,[53]Calendar!$B$5:$B$71,[53]Calendar!$A$21:$T$21,[53]Calendar!$A$38:$T$38,[53]Calendar!$L$5:$L$59,[53]Calendar!$A$4:$T$4,[53]Calendar!$G$5:$G$72,[53]Calendar!$L$60:$L$72,[53]Calendar!$A$55:$T$55</definedName>
    <definedName name="FRED" hidden="1">{"SEP",#N/A,FALSE,"SEP"}</definedName>
    <definedName name="FRED2" hidden="1">{"SEP",#N/A,FALSE,"SEP"}</definedName>
    <definedName name="FRED3" hidden="1">{"SEP",#N/A,FALSE,"SEP"}</definedName>
    <definedName name="Free_cash_flows">#REF!</definedName>
    <definedName name="frst">#REF!,#REF!</definedName>
    <definedName name="fu">#REF!</definedName>
    <definedName name="fuckyou" hidden="1">{"1999 Cash Budget",#N/A,FALSE,"99 Cash";"1999 Cash Budget YTD",#N/A,FALSE,"99 Cash";"1999 Cash Actual/Forcast",#N/A,FALSE,"99 Cash";"1999 Cash Actual/Forcast YTD",#N/A,FALSE,"99 Cash"}</definedName>
    <definedName name="FUELS">#REF!</definedName>
    <definedName name="FUELS_SGA">#REF!</definedName>
    <definedName name="FUELS_TERM">#REF!</definedName>
    <definedName name="FUELSKE">#REF!</definedName>
    <definedName name="Fx_rate">[44]Parameters!$B$2</definedName>
    <definedName name="g">[25]Collateral!$M$5</definedName>
    <definedName name="G_A_expenses">#REF!</definedName>
    <definedName name="GapLastLine">#REF!</definedName>
    <definedName name="gf">#REF!</definedName>
    <definedName name="GFD" hidden="1">{#N/A,#N/A,TRUE,"index";#N/A,#N/A,TRUE,"Summary";#N/A,#N/A,TRUE,"Continuing Business";#N/A,#N/A,TRUE,"Disposals";#N/A,#N/A,TRUE,"Acquisitions";#N/A,#N/A,TRUE,"Actual &amp; Plan Reconciliation"}</definedName>
    <definedName name="ggg">#REF!</definedName>
    <definedName name="ggggg">#REF!</definedName>
    <definedName name="gggggg">#REF!</definedName>
    <definedName name="ghgggg" hidden="1">#REF!</definedName>
    <definedName name="gjsl">6.58</definedName>
    <definedName name="gkgkgk">[20]!gkgkgk</definedName>
    <definedName name="GOD" hidden="1">{#N/A,#N/A,TRUE,"Facility-Input";#N/A,#N/A,TRUE,"Graphs";#N/A,#N/A,TRUE,"TOTAL"}</definedName>
    <definedName name="golly" hidden="1">{#N/A,#N/A,TRUE,"Facility-Input";#N/A,#N/A,TRUE,"Graphs";#N/A,#N/A,TRUE,"TOTAL"}</definedName>
    <definedName name="GOODBYE" hidden="1">{#N/A,#N/A,TRUE,"Facility-Input";#N/A,#N/A,TRUE,"Graphs";#N/A,#N/A,TRUE,"TOTAL"}</definedName>
    <definedName name="GP">#REF!</definedName>
    <definedName name="GRANDTOT">#REF!</definedName>
    <definedName name="Graph_Data">#REF!</definedName>
    <definedName name="Graph_Label">#REF!</definedName>
    <definedName name="GrossAreaSqM">[28]Collateral!$L$36</definedName>
    <definedName name="grossnetdebt" hidden="1">[16]KeyMultInputs!$AB$1</definedName>
    <definedName name="GSEstAnnlNOI">#REF!</definedName>
    <definedName name="h">[25]Collateral!$D$11</definedName>
    <definedName name="hA_AntalNklKol">0</definedName>
    <definedName name="hA1_AntalNklKol">0</definedName>
    <definedName name="hA2_AntalNklKol">0</definedName>
    <definedName name="hA20G_AntalKolumner">16</definedName>
    <definedName name="hA20G_AntalNklKol">1</definedName>
    <definedName name="hA20G_Nkl_1">2</definedName>
    <definedName name="hA23G_AntalKolumner">11</definedName>
    <definedName name="hA23G_AntalNklKol">1</definedName>
    <definedName name="hA23G_Nkl_1">2</definedName>
    <definedName name="hA25G_AntalKolumner">5</definedName>
    <definedName name="hA25G_AntalNklKol">1</definedName>
    <definedName name="hA25G_Nkl_1">2</definedName>
    <definedName name="hA30G_AntalKolumner">14</definedName>
    <definedName name="hA30G_AntalNklKol">1</definedName>
    <definedName name="hA30G_Nkl_1">2</definedName>
    <definedName name="hA33_AntalNklKol">0</definedName>
    <definedName name="hA38_AntalNklKol">0</definedName>
    <definedName name="hafdhert" hidden="1">{"SEP",#N/A,FALSE,"SEP"}</definedName>
    <definedName name="hAGEREC_AntalNklKol">0</definedName>
    <definedName name="hashasdhhs" hidden="1">{"1999 Cash Budget",#N/A,FALSE,"99 Cash";"1999 Cash Budget YTD",#N/A,FALSE,"99 Cash";"1999 Cash Actual/Forcast",#N/A,FALSE,"99 Cash";"1999 Cash Actual/Forcast YTD",#N/A,FALSE,"99 Cash"}</definedName>
    <definedName name="hatrf" hidden="1">{"SEP",#N/A,FALSE,"SEP"}</definedName>
    <definedName name="hC_AntalNklKol">0</definedName>
    <definedName name="hC1_AntalNklKol">0</definedName>
    <definedName name="hC20G_AntalKolumner">6</definedName>
    <definedName name="hC20G_AntalNklKol">1</definedName>
    <definedName name="hC20G_Nkl_1">2</definedName>
    <definedName name="hC30G_AntalKolumner">5</definedName>
    <definedName name="hC30G_AntalNklKol">1</definedName>
    <definedName name="hC30G_Nkl_1">2</definedName>
    <definedName name="hC30M_AntalKolumner">5</definedName>
    <definedName name="hC30M_AntalNklKol">1</definedName>
    <definedName name="hC30M_Nkl_1">2</definedName>
    <definedName name="hC3X_AntalNklKol">0</definedName>
    <definedName name="hC4_AntalNklKol">0</definedName>
    <definedName name="hCPART_AntalNklKol">0</definedName>
    <definedName name="HE">#REF!</definedName>
    <definedName name="Hello">#REF!</definedName>
    <definedName name="hg">[54]选择报表!$A$1</definedName>
    <definedName name="HH">#REF!</definedName>
    <definedName name="HHH">#REF!</definedName>
    <definedName name="hhhhh">[20]!hhhhh</definedName>
    <definedName name="hj">#REF!</definedName>
    <definedName name="HJJG">#REF!</definedName>
    <definedName name="HKJHLKJHLKJH" hidden="1">{0;0;0;0;0;0;0;0;0;0;0;0;0;0;0;0;0;0;"__ [0]____EWC 43.5MW8oMtresc 3_25_02v2w_esc";0;0;0;0;0;0;0}</definedName>
    <definedName name="HM">#REF!</definedName>
    <definedName name="HO_D">#REF!</definedName>
    <definedName name="HO_DEPT">#REF!</definedName>
    <definedName name="hod" hidden="1">{#N/A,#N/A,FALSE,"TS";#N/A,#N/A,FALSE,"Combo";#N/A,#N/A,FALSE,"FAIR";#N/A,#N/A,FALSE,"RBC";#N/A,#N/A,FALSE,"xxxx";#N/A,#N/A,FALSE,"A_D";#N/A,#N/A,FALSE,"WACC";#N/A,#N/A,FALSE,"DCF";#N/A,#N/A,FALSE,"LBO";#N/A,#N/A,FALSE,"AcqMults";#N/A,#N/A,FALSE,"CompMults"}</definedName>
    <definedName name="hoja10" hidden="1">{#N/A,#N/A,TRUE,"index";#N/A,#N/A,TRUE,"Summary";#N/A,#N/A,TRUE,"Continuing Business";#N/A,#N/A,TRUE,"Disposals";#N/A,#N/A,TRUE,"Acquisitions";#N/A,#N/A,TRUE,"Actual &amp; Plan Reconciliation"}</definedName>
    <definedName name="hoja11" hidden="1">{#N/A,#N/A,TRUE,"index";#N/A,#N/A,TRUE,"Summary";#N/A,#N/A,TRUE,"Continuing Business";#N/A,#N/A,TRUE,"Disposals";#N/A,#N/A,TRUE,"Acquisitions";#N/A,#N/A,TRUE,"Actual &amp; Plan Reconciliation"}</definedName>
    <definedName name="hoja12" hidden="1">{#N/A,#N/A,TRUE,"index";#N/A,#N/A,TRUE,"Summary";#N/A,#N/A,TRUE,"Continuing Business";#N/A,#N/A,TRUE,"Disposals";#N/A,#N/A,TRUE,"Acquisitions";#N/A,#N/A,TRUE,"Actual &amp; Plan Reconciliation"}</definedName>
    <definedName name="home" hidden="1">{2;#N/A;"R13C16:R17C16";#N/A;"R13C14:R17C15";FALSE;FALSE;FALSE;95;#N/A;#N/A;"R13C19";#N/A;FALSE;FALSE;FALSE;FALSE;#N/A;"";#N/A;FALSE;"";"";#N/A;#N/A;#N/A}</definedName>
    <definedName name="Home_Adult_Food">#REF!</definedName>
    <definedName name="Home_Child_Food">#REF!</definedName>
    <definedName name="Home_Rental_Car">#REF!</definedName>
    <definedName name="Home_Temp_Lodging">#REF!</definedName>
    <definedName name="HOME3">#REF!</definedName>
    <definedName name="Host_Adult_Food">#REF!</definedName>
    <definedName name="Host_Child_Food">#REF!</definedName>
    <definedName name="Host_Hsng_One_Tm_Fees">#REF!</definedName>
    <definedName name="Host_Temp_Lodging">#REF!</definedName>
    <definedName name="Host_Temp_Transpo">#REF!</definedName>
    <definedName name="Host_Transpo_Couple">#REF!</definedName>
    <definedName name="Host_Transpo_Five">#REF!</definedName>
    <definedName name="Host_Transpo_Four">#REF!</definedName>
    <definedName name="Host_Transpo_Single">#REF!</definedName>
    <definedName name="Host_Transpo_Six">#REF!</definedName>
    <definedName name="Host_Transpo_Three">#REF!</definedName>
    <definedName name="houy" hidden="1">{#N/A,#N/A,FALSE,"AD_Purchase";#N/A,#N/A,FALSE,"Credit";#N/A,#N/A,FALSE,"PF Acquisition";#N/A,#N/A,FALSE,"PF Offering"}</definedName>
    <definedName name="hP_AntalNklKol">0</definedName>
    <definedName name="hPMA_AntalKolumner">5</definedName>
    <definedName name="hPMA_AntalNklKol">1</definedName>
    <definedName name="hPMA_Nkl_1">2</definedName>
    <definedName name="hRVEXP_AntalNklKol">0</definedName>
    <definedName name="HTBH">[46]合同!#REF!</definedName>
    <definedName name="HTML_CodePage" hidden="1">1252</definedName>
    <definedName name="HTML_Control" hidden="1">{"'Leverage'!$B$2:$M$418"}</definedName>
    <definedName name="HTML_Description" hidden="1">""</definedName>
    <definedName name="HTML_Email" hidden="1">""</definedName>
    <definedName name="HTML_Header" hidden="1">"Leverage"</definedName>
    <definedName name="HTML_LastUpdate" hidden="1">"8/21/00"</definedName>
    <definedName name="HTML_LineAfter" hidden="1">FALSE</definedName>
    <definedName name="HTML_LineBefore" hidden="1">FALSE</definedName>
    <definedName name="HTML_Name" hidden="1">"Frank Vickers"</definedName>
    <definedName name="HTML_OBDlg2" hidden="1">TRUE</definedName>
    <definedName name="HTML_OBDlg3" hidden="1">TRUE</definedName>
    <definedName name="HTML_OBDlg4" hidden="1">TRUE</definedName>
    <definedName name="HTML_OS" hidden="1">0</definedName>
    <definedName name="HTML_PathFile" hidden="1">"C:\my documents\lever.htm"</definedName>
    <definedName name="HTML_PathTemplate" hidden="1">"C:\WINNT\Profiles\Andrew_Mason\Desktop\MyHTML.htm"</definedName>
    <definedName name="HTML_Title" hidden="1">"leverage"</definedName>
    <definedName name="HTML1_1" hidden="1">"[FCFF3]Sheet1!$A$1:$L$34"</definedName>
    <definedName name="hu">#REF!</definedName>
    <definedName name="hU_AntalNklKol">0</definedName>
    <definedName name="hU30G_AntalKolumner">4</definedName>
    <definedName name="hU30G_AntalNklKol">1</definedName>
    <definedName name="hU30G_Nkl_1">2</definedName>
    <definedName name="hU30M_AntalKolumner">4</definedName>
    <definedName name="hU30M_AntalNklKol">1</definedName>
    <definedName name="hU30M_Nkl_1">2</definedName>
    <definedName name="HUI">#REF!</definedName>
    <definedName name="hujk">#REF!</definedName>
    <definedName name="Hyperlink12">#REF!</definedName>
    <definedName name="Hyperlink13">#REF!</definedName>
    <definedName name="Hyperlink14">#REF!</definedName>
    <definedName name="Hyperlink15">#REF!</definedName>
    <definedName name="Hyperlink16">#REF!</definedName>
    <definedName name="Hyperlink17">#REF!</definedName>
    <definedName name="Hyperlink18">'[55]中广核 Summary'!$I$8</definedName>
    <definedName name="Hyperlink19">'[55]中广核 Summary'!$I$8</definedName>
    <definedName name="Hyperlink20">'[55]中广核 BKD'!$G$7</definedName>
    <definedName name="Hyperlink21">[56]Summary!#REF!</definedName>
    <definedName name="Hyperlink22">#REF!</definedName>
    <definedName name="Hyperlink23">[56]Summary!#REF!</definedName>
    <definedName name="Hyperlink24">#REF!</definedName>
    <definedName name="Hyperlink62">[57]BKD!$H$31</definedName>
    <definedName name="Hyperlink64">[57]BKD!$H$30</definedName>
    <definedName name="Hyperlink67">#REF!</definedName>
    <definedName name="I">[25]Collateral!$D$10</definedName>
    <definedName name="IBT_Lanuage_Rate">#REF!</definedName>
    <definedName name="IFO">#REF!</definedName>
    <definedName name="iiiiii" hidden="1">{#N/A,#N/A,FALSE,"PERSONAL";#N/A,#N/A,FALSE,"explotación";#N/A,#N/A,FALSE,"generales"}</definedName>
    <definedName name="IL">#REF!</definedName>
    <definedName name="ILCBU">#REF!</definedName>
    <definedName name="IM">#REF!</definedName>
    <definedName name="Income" hidden="1">{#N/A,#N/A,TRUE,"index";#N/A,#N/A,TRUE,"Summary";#N/A,#N/A,TRUE,"Continuing Business";#N/A,#N/A,TRUE,"Disposals";#N/A,#N/A,TRUE,"Acquisitions";#N/A,#N/A,TRUE,"Actual &amp; Plan Reconciliation"}</definedName>
    <definedName name="ind" hidden="1">{"group detail",#N/A,FALSE,"Hourly Detail"}</definedName>
    <definedName name="IndependentReviewer">#REF!</definedName>
    <definedName name="INDICATORS">#REF!</definedName>
    <definedName name="INPUT">[37]Data!$X$1:$AK$55</definedName>
    <definedName name="instalment">#REF!</definedName>
    <definedName name="Inter_company">#REF!</definedName>
    <definedName name="interest">#REF!</definedName>
    <definedName name="interest_income">#REF!</definedName>
    <definedName name="Inv" hidden="1">{"SEP",#N/A,FALSE,"SEP"}</definedName>
    <definedName name="invcap" hidden="1">'[35]Mult-LTM-1'!$A$47:$IV$47</definedName>
    <definedName name="invcap2" hidden="1">'[35]Mult-LTM-1'!$A$49:$IV$49</definedName>
    <definedName name="Inventory">#REF!</definedName>
    <definedName name="Invested_Capital">#REF!</definedName>
    <definedName name="investment">#REF!</definedName>
    <definedName name="IQ_ADDIN" hidden="1">"AUTO"</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42621.9971643519</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IQRPVB11" hidden="1">[58]PV!$B$12:$B$624</definedName>
    <definedName name="IQRPVB8" hidden="1">[58]PV!$B$12:$B$262</definedName>
    <definedName name="IQRPVC11" hidden="1">[59]PV!$C$12:$C$1094</definedName>
    <definedName name="IQRPVC8" hidden="1">[58]PV!$C$12:$C$262</definedName>
    <definedName name="ISE_Language_Rate">#REF!</definedName>
    <definedName name="ishideend" hidden="1">[35]Common_IS!$AH$2</definedName>
    <definedName name="ishidestart" hidden="1">[35]Common_IS!$D$1:$AH$1</definedName>
    <definedName name="iy" hidden="1">'[49]Results from Nov 98'!$C$5:$C$9</definedName>
    <definedName name="j">[25]Collateral!$M$9</definedName>
    <definedName name="Jan" hidden="1">{"'Euro Conversion rates'!$A$1:$E$21"}</definedName>
    <definedName name="jcsm">[60]W!$D$2:$D$7</definedName>
    <definedName name="JESUS" hidden="1">{#N/A,#N/A,TRUE,"Facility-Input";#N/A,#N/A,TRUE,"Graphs";#N/A,#N/A,TRUE,"TOTAL"}</definedName>
    <definedName name="jfd" hidden="1">{"group detail",#N/A,FALSE,"Hourly Detail"}</definedName>
    <definedName name="JG">#REF!</definedName>
    <definedName name="JGDW">#REF!</definedName>
    <definedName name="JGK">#REF!</definedName>
    <definedName name="jhfgjf">#REF!</definedName>
    <definedName name="ji">#REF!</definedName>
    <definedName name="jiji">#REF!</definedName>
    <definedName name="jishanggongyingpin1">#REF!</definedName>
    <definedName name="jishanggongyingpin2">#REF!</definedName>
    <definedName name="jjjjjj">#REF!</definedName>
    <definedName name="JUL00" hidden="1">{"SEP",#N/A,FALSE,"SEP"}</definedName>
    <definedName name="JUN00" hidden="1">{"SEP",#N/A,FALSE,"SEP"}</definedName>
    <definedName name="K">[25]Collateral!$D$13</definedName>
    <definedName name="K_8_mo_cost">#REF!</definedName>
    <definedName name="KA_1">#REF!</definedName>
    <definedName name="KA_2">#REF!</definedName>
    <definedName name="KD">#REF!</definedName>
    <definedName name="KDJG">#REF!</definedName>
    <definedName name="Key_A2_CAT">#REF!</definedName>
    <definedName name="Key_A2_ELEM">#REF!</definedName>
    <definedName name="Key_A2_OPSEC">#REF!</definedName>
    <definedName name="Key_A2_PER">#REF!</definedName>
    <definedName name="Key_A2_TCUR">#REF!</definedName>
    <definedName name="Key_A2_TOFR">#REF!</definedName>
    <definedName name="Key_A2_UNIT">#REF!</definedName>
    <definedName name="Key_A23G_CAT">#REF!</definedName>
    <definedName name="Key_A23G_ELEM">#REF!</definedName>
    <definedName name="Key_A23G_OPSEC">#REF!</definedName>
    <definedName name="Key_A23G_PER">#REF!</definedName>
    <definedName name="Key_A23G_TCUR">#REF!</definedName>
    <definedName name="Key_A23G_TOFR">#REF!</definedName>
    <definedName name="Key_A23G_UNIT">#REF!</definedName>
    <definedName name="Key_A30G_CAT">#REF!</definedName>
    <definedName name="Key_A30G_ELEM">#REF!</definedName>
    <definedName name="Key_A30G_OPSEC">#REF!</definedName>
    <definedName name="Key_A30G_PER">#REF!</definedName>
    <definedName name="Key_A30G_TCUR">#REF!</definedName>
    <definedName name="Key_A30G_TOFR">#REF!</definedName>
    <definedName name="Key_A30G_UNIT">#REF!</definedName>
    <definedName name="Key_A33_CAT">[61]A33!#REF!</definedName>
    <definedName name="Key_A33_TCUR">[61]A33!#REF!</definedName>
    <definedName name="Key_A38_CAT">[61]A38!#REF!</definedName>
    <definedName name="Key_A38_PER">[61]A38!#REF!</definedName>
    <definedName name="Key_A38_UNIT">[61]A38!#REF!</definedName>
    <definedName name="Key_AGEREC_PER">[61]AGEREC!#REF!</definedName>
    <definedName name="Key_C_CAT">#REF!</definedName>
    <definedName name="Key_C_ELEM">#REF!</definedName>
    <definedName name="Key_C_OPSEC">#REF!</definedName>
    <definedName name="Key_C_PER">#REF!</definedName>
    <definedName name="Key_C_TCUR">#REF!</definedName>
    <definedName name="Key_C_TOFR">#REF!</definedName>
    <definedName name="Key_C_UNIT">[61]C!#REF!</definedName>
    <definedName name="Key_C1_CAT">[61]C1!#REF!</definedName>
    <definedName name="Key_C1_ELEM">[61]C1!#REF!</definedName>
    <definedName name="Key_C1_OPSEC">[61]C1!#REF!</definedName>
    <definedName name="Key_C1_PER">[61]C1!#REF!</definedName>
    <definedName name="Key_C1_TCUR">[61]C1!#REF!</definedName>
    <definedName name="Key_C1_TOFR">[61]C1!#REF!</definedName>
    <definedName name="Key_C1_UNIT">[61]C1!#REF!</definedName>
    <definedName name="Key_C20G_TCUR">[61]C20G!#REF!</definedName>
    <definedName name="Key_C30G_CAT">[61]C30G!#REF!</definedName>
    <definedName name="Key_C30G_PER">[61]C30G!#REF!</definedName>
    <definedName name="Key_C30M_CAT">#REF!</definedName>
    <definedName name="Key_C30M_ELEM">#REF!</definedName>
    <definedName name="Key_C30M_OPSEC">#REF!</definedName>
    <definedName name="Key_C30M_PER">#REF!</definedName>
    <definedName name="Key_C30M_TCUR">#REF!</definedName>
    <definedName name="Key_C30M_TOFR">#REF!</definedName>
    <definedName name="Key_C30M_UNIT">#REF!</definedName>
    <definedName name="Key_C3X_CAT">#REF!</definedName>
    <definedName name="Key_C3X_ELEM">#REF!</definedName>
    <definedName name="Key_C3X_OPSEC">#REF!</definedName>
    <definedName name="Key_C3X_PER">#REF!</definedName>
    <definedName name="Key_C3X_TCUR">#REF!</definedName>
    <definedName name="Key_C3X_TOFR">#REF!</definedName>
    <definedName name="Key_C3X_UNIT">#REF!</definedName>
    <definedName name="Key_C4_CAT">#REF!</definedName>
    <definedName name="Key_C4_ELEM">#REF!</definedName>
    <definedName name="Key_C4_OPSEC">#REF!</definedName>
    <definedName name="Key_C4_PER">#REF!</definedName>
    <definedName name="Key_C4_TCUR">#REF!</definedName>
    <definedName name="Key_C4_TOFR">#REF!</definedName>
    <definedName name="Key_C4_UNIT">#REF!</definedName>
    <definedName name="Key_PMA_CAT">#REF!</definedName>
    <definedName name="Key_PMA_ELEM">#REF!</definedName>
    <definedName name="Key_PMA_OPSEC">#REF!</definedName>
    <definedName name="Key_PMA_PER">#REF!</definedName>
    <definedName name="Key_PMA_TCUR">#REF!</definedName>
    <definedName name="Key_PMA_TOFR">#REF!</definedName>
    <definedName name="Key_PMA_UNIT">#REF!</definedName>
    <definedName name="Key_RVEXP_CAT">#REF!</definedName>
    <definedName name="Key_RVEXP_ELEM">#REF!</definedName>
    <definedName name="Key_RVEXP_OPSEC">#REF!</definedName>
    <definedName name="Key_RVEXP_PER">#REF!</definedName>
    <definedName name="Key_RVEXP_TCUR">#REF!</definedName>
    <definedName name="Key_RVEXP_TOFR">#REF!</definedName>
    <definedName name="Key_RVEXP_UNIT">#REF!</definedName>
    <definedName name="Key_U_ELEM">[61]U!#REF!</definedName>
    <definedName name="ki">#REF!</definedName>
    <definedName name="kik">#REF!</definedName>
    <definedName name="kjl">#REF!</definedName>
    <definedName name="kk">#REF!</definedName>
    <definedName name="kkk" hidden="1">{#N/A,#N/A,FALSE,"OffAdvance";#N/A,#N/A,FALSE,"OffExpRprt";#N/A,#N/A,FALSE,"Entertmnt";#N/A,#N/A,FALSE,"Promotion";#N/A,#N/A,FALSE,"Travelling"}</definedName>
    <definedName name="KKKK">#REF!</definedName>
    <definedName name="klk">#REF!</definedName>
    <definedName name="kll">#REF!</definedName>
    <definedName name="ko">#REF!</definedName>
    <definedName name="kuk">#REF!</definedName>
    <definedName name="KVVP222">#REF!</definedName>
    <definedName name="KW">#REF!</definedName>
    <definedName name="KWA">'[62]3.成本计算'!$D$22</definedName>
    <definedName name="KWb">[63]成本计算!$C$22</definedName>
    <definedName name="KWc">'[64]3.成本计算'!$D$21</definedName>
    <definedName name="l">#REF!</definedName>
    <definedName name="l_prce">#REF!</definedName>
    <definedName name="LandAreaSqM">[28]Collateral!$D$36</definedName>
    <definedName name="LandOwner">[28]Collateral!$D$47</definedName>
    <definedName name="Language_Lessons_Y_N">#REF!</definedName>
    <definedName name="last">#REF!</definedName>
    <definedName name="last_month">#REF!</definedName>
    <definedName name="Lastline">#REF!</definedName>
    <definedName name="lbo" hidden="1">{#N/A,#N/A,FALSE,"Summary";#N/A,#N/A,FALSE,"Projections";#N/A,#N/A,FALSE,"Mkt Mults";#N/A,#N/A,FALSE,"DCF";#N/A,#N/A,FALSE,"Accr Dil";#N/A,#N/A,FALSE,"PIC LBO";#N/A,#N/A,FALSE,"MULT10_4";#N/A,#N/A,FALSE,"CBI LBO"}</definedName>
    <definedName name="LE02_G02">'[44]LE02-G02'!$X$400:$AF$445</definedName>
    <definedName name="LE02_G25">'[44]LE02-G25'!$X$402:$AF$445</definedName>
    <definedName name="LE25_G02">'[44]LE25-G02'!$X$400:$AF$445</definedName>
    <definedName name="LE25_G25">'[44]LE25-G25'!$X$400:$AF$445</definedName>
    <definedName name="Lease_Commitment">#REF!</definedName>
    <definedName name="Length_in_Days">#REF!</definedName>
    <definedName name="Length_in_Mos.">#REF!</definedName>
    <definedName name="LEVEA_G02">'[44]LEVEA-G02'!$X$400:$AF$445</definedName>
    <definedName name="LEVEA_G25">'[44]LEVEA-G25'!$X$400:$AF$445</definedName>
    <definedName name="Liability_Closing">#REF!</definedName>
    <definedName name="List">#REF!</definedName>
    <definedName name="LJJGK">#REF!</definedName>
    <definedName name="ll">#REF!</definedName>
    <definedName name="Loan_SD">[44]SD!$J$80:$O$117</definedName>
    <definedName name="locsel">#REF!</definedName>
    <definedName name="lola" hidden="1">{#N/A,#N/A,FALSE,"PERSONAL";#N/A,#N/A,FALSE,"explotación";#N/A,#N/A,FALSE,"generales"}</definedName>
    <definedName name="lolal"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 hidden="1">{#N/A,#N/A,FALSE,"voz corporativa";#N/A,#N/A,FALSE,"Transmisión de datos";#N/A,#N/A,FALSE,"Videoconferencia";#N/A,#N/A,FALSE,"Correo electrónico";#N/A,#N/A,FALSE,"Correo de voz";#N/A,#N/A,FALSE,"Megafax";#N/A,#N/A,FALSE,"Edi";#N/A,#N/A,FALSE,"Internet";#N/A,#N/A,FALSE,"VSAT";#N/A,#N/A,FALSE,"ing ult. milla"}</definedName>
    <definedName name="lolass"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ss"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w_line1">[53]Calendar!$A$8:$T$8,[53]Calendar!$A$10:$T$10,[53]Calendar!$A$12:$T$12,[53]Calendar!$A$14:$T$14,[53]Calendar!$A$16:$T$16,[53]Calendar!$A$18:$T$18,[53]Calendar!$A$20:$T$20,[53]Calendar!$A$25:$T$25,[53]Calendar!$A$27:$T$27,[53]Calendar!$A$29:$T$29,[53]Calendar!$A$31:$T$31</definedName>
    <definedName name="Low_line2">[53]Calendar!$A$42:$T$42,[53]Calendar!$A$44:$T$44,[53]Calendar!$A$46:$T$46,[53]Calendar!$A$48:$T$48,[53]Calendar!$A$50:$T$50,[53]Calendar!$A$52:$T$52,[53]Calendar!$A$54:$T$54,[53]Calendar!$A$59:$T$59,[53]Calendar!$A$61:$T$61,[53]Calendar!$A$63:$T$63,[53]Calendar!$A$65:$T$65</definedName>
    <definedName name="lp">#REF!</definedName>
    <definedName name="ltmnonasset1" hidden="1">'[35]Mult-LTM-1'!$C$39</definedName>
    <definedName name="ltmnonliab1" hidden="1">'[35]Mult-LTM-1'!$C$40</definedName>
    <definedName name="lxw">[65]流资汇总!#REF!</definedName>
    <definedName name="L借">#REF!</definedName>
    <definedName name="M">#REF!</definedName>
    <definedName name="Macro1">#N/A</definedName>
    <definedName name="Macro2">#N/A</definedName>
    <definedName name="Mar." hidden="1">{"'Euro Conversion rates'!$A$1:$E$21"}</definedName>
    <definedName name="market">#REF!</definedName>
    <definedName name="mc">0</definedName>
    <definedName name="MerrillPrintIt" hidden="1">[31]!MerrillPrintIt</definedName>
    <definedName name="method">#REF!</definedName>
    <definedName name="millions_of_Euro">#REF!</definedName>
    <definedName name="minadj" hidden="1">'[35]Mult-LTM-1'!$A$42:$IV$42</definedName>
    <definedName name="minadj2" hidden="1">'[35]Mult-LTM-1'!$A$43:$IV$43</definedName>
    <definedName name="minorityintyes" hidden="1">[16]KeyMultInputs!$Z$1</definedName>
    <definedName name="mkjllj">#REF!</definedName>
    <definedName name="mktdisc" hidden="1">'[35]Mult-LTM-1'!$A$45:$IV$45</definedName>
    <definedName name="mktdisc2" hidden="1">'[35]Mult-LTM-1'!$A$46:$IV$46</definedName>
    <definedName name="mktformat" hidden="1">'[35]Mult-LTM-1'!$A$44:$IV$44</definedName>
    <definedName name="mktformat2" hidden="1">'[35]Mult-LTM-1'!$A$32:$IV$32</definedName>
    <definedName name="MLNK2b399dcb9386423c87aa453646d48549" hidden="1">#REF!</definedName>
    <definedName name="MLNK3058e8101775409fb8b786e809d97973" hidden="1">#REF!</definedName>
    <definedName name="MLNK3c9a1b843adc439bb2000614c2ce5dce" hidden="1">#REF!</definedName>
    <definedName name="MLNK4baaffefb817498e8db29431ed01403c" hidden="1">#REF!</definedName>
    <definedName name="MLNK5e02e54345a14c8cbe80bf57f888cc1e" hidden="1">#REF!</definedName>
    <definedName name="MLNKcbf0ca06b9b94ffeb409dfdf11cf730c" hidden="1">#REF!</definedName>
    <definedName name="MM">#REF!</definedName>
    <definedName name="mmm">#REF!</definedName>
    <definedName name="mn">#REF!</definedName>
    <definedName name="month">[42]cover!$A$1</definedName>
    <definedName name="month_end_date">[44]Parameters!$B$1</definedName>
    <definedName name="Monthly_Housing_Budget">#REF!</definedName>
    <definedName name="Monthly_Spendable_Income">#REF!</definedName>
    <definedName name="Monthly_Utilities___Couple">#REF!</definedName>
    <definedName name="Monthly_Utilities___Five">#REF!</definedName>
    <definedName name="Monthly_Utilities___Four">#REF!</definedName>
    <definedName name="Monthly_Utilities___Single">#REF!</definedName>
    <definedName name="Monthly_Utilities___Six">#REF!</definedName>
    <definedName name="Monthly_Utilities___Three">#REF!</definedName>
    <definedName name="MR">#REF!</definedName>
    <definedName name="multformrow" hidden="1">'[35]Mult-LTM-1'!$A$24:$IV$24</definedName>
    <definedName name="multtable" hidden="1">'[35]Mult-LTM-1'!$A$1:$A$65536</definedName>
    <definedName name="mvicebit_col" hidden="1">'[35]Mult-LTM-1'!$N$11:$N$14</definedName>
    <definedName name="mvicebitda_col" hidden="1">'[35]Mult-LTM-1'!$H$11:$H$14</definedName>
    <definedName name="mvicprojebitda_col" hidden="1">'[35]Mult-LTM-1'!$K$11:$K$14</definedName>
    <definedName name="mvicrev_col" hidden="1">'[35]Mult-LTM-1'!$E$11:$E$14</definedName>
    <definedName name="mxxml">[26]科目表!$E$2:$E$58</definedName>
    <definedName name="nada" hidden="1">{2;#N/A;"R13C16:R17C16";#N/A;"R13C14:R17C15";FALSE;FALSE;FALSE;95;#N/A;#N/A;"R13C19";#N/A;FALSE;FALSE;FALSE;FALSE;#N/A;"";#N/A;FALSE;"";"";#N/A;#N/A;#N/A}</definedName>
    <definedName name="neeeeee">#REF!</definedName>
    <definedName name="new">#REF!</definedName>
    <definedName name="NewRange" hidden="1">[31]!NewRange</definedName>
    <definedName name="Newsprint.summary" hidden="1">{#N/A,#N/A,FALSE,"Furnish";#N/A,#N/A,FALSE,"Labor Productivity";#N/A,#N/A,FALSE,"Producer";#N/A,#N/A,FALSE,"PM Productivity";#N/A,#N/A,FALSE,"Regions &amp; Delivered";#N/A,#N/A,FALSE,"Product &amp; Delivered";#N/A,#N/A,FALSE,"Delivered Cost";#N/A,#N/A,FALSE,"Cash Cost"}</definedName>
    <definedName name="newwww">#REF!</definedName>
    <definedName name="newwwwwww">#REF!</definedName>
    <definedName name="NK">#REF!</definedName>
    <definedName name="nm">#REF!</definedName>
    <definedName name="nn" hidden="1">{#N/A,#N/A,FALSE,"Results";#N/A,#N/A,FALSE,"Input Data";#N/A,#N/A,FALSE,"Generation Calculation";#N/A,#N/A,FALSE,"Unit Heat Rate Calculation";#N/A,#N/A,FALSE,"Final FWH Extraction Flow";#N/A,#N/A,FALSE,"BEFF.XLS";#N/A,#N/A,FALSE,"TURBEFF.XLS";#N/A,#N/A,FALSE,"Condenser Performance";#N/A,#N/A,FALSE,"Stage Pressure Correction";#N/A,#N/A,FALSE,"Electrical Loss Correction";#N/A,#N/A,FALSE,"Throttle P &amp; T Correction";#N/A,#N/A,FALSE,"Final FWH TTD Correction";#N/A,#N/A,FALSE,"Reheat T &amp; dP Correction";#N/A,#N/A,FALSE,"Auxiliary Steam &amp; Extr Corr";#N/A,#N/A,FALSE,"SHS &amp; RHS Correction";#N/A,#N/A,FALSE,"Change Log"}</definedName>
    <definedName name="no_inst">#REF!</definedName>
    <definedName name="no_pay">#REF!</definedName>
    <definedName name="NOC">#REF!</definedName>
    <definedName name="Non_current_Assets">#REF!</definedName>
    <definedName name="Non_current_Liabilities">#REF!</definedName>
    <definedName name="Non_operating_expenses">#REF!</definedName>
    <definedName name="Non_operating_income">#REF!</definedName>
    <definedName name="Non_Relocating_Adults__not_employee">#REF!</definedName>
    <definedName name="Non_Relocating_Children__Age_0_11">#REF!</definedName>
    <definedName name="Non_Relocating_Children__Age_12">#REF!</definedName>
    <definedName name="NOPAT">#REF!</definedName>
    <definedName name="Note5">#REF!</definedName>
    <definedName name="Notes">#REF!</definedName>
    <definedName name="NPV_of_FCFs">#REF!</definedName>
    <definedName name="Number_of_Months_in_School_Year">#REF!</definedName>
    <definedName name="NUP">#REF!</definedName>
    <definedName name="NvsASD">"V2001-12-31"</definedName>
    <definedName name="NvsAutoDrillOk">"VN"</definedName>
    <definedName name="NvsElapsedTime">0.000181828705535736</definedName>
    <definedName name="NvsEndTime">37274.7274061343</definedName>
    <definedName name="NvsInstSpec">"%"</definedName>
    <definedName name="NvsLayoutType">"M3"</definedName>
    <definedName name="NvsPanelEffdt">"V1900-01-01"</definedName>
    <definedName name="NvsPanelSetid">"VFCMNY"</definedName>
    <definedName name="NvsReqBU">"VFCMHK"</definedName>
    <definedName name="NvsReqBUOnly">"VY"</definedName>
    <definedName name="NvsTransLed">"VN"</definedName>
    <definedName name="NvsTreeASD">"V2001-12-31"</definedName>
    <definedName name="NvsValTbl.ACCOUNT">"GL_ACCOUNT_TBL"</definedName>
    <definedName name="o">#REF!</definedName>
    <definedName name="O1_2">#REF!</definedName>
    <definedName name="O1_2_1">#REF!</definedName>
    <definedName name="OAMT">#REF!</definedName>
    <definedName name="OAPR">#REF!</definedName>
    <definedName name="OAUG">#REF!</definedName>
    <definedName name="ODEC">#REF!</definedName>
    <definedName name="OFEB">#REF!</definedName>
    <definedName name="ofei">#REF!</definedName>
    <definedName name="ofei1">#REF!</definedName>
    <definedName name="oi">#REF!</definedName>
    <definedName name="OILMOVE">#REF!</definedName>
    <definedName name="OILMOVEKE">#REF!</definedName>
    <definedName name="OJAN">#REF!</definedName>
    <definedName name="OJUL">#REF!</definedName>
    <definedName name="OJUN">#REF!</definedName>
    <definedName name="ok">[66]Collateral!$D$10</definedName>
    <definedName name="old">#REF!</definedName>
    <definedName name="OLE_LINK12">#REF!</definedName>
    <definedName name="OLOC">#REF!</definedName>
    <definedName name="OMAR">#REF!</definedName>
    <definedName name="OMAY">#REF!</definedName>
    <definedName name="one">#REF!</definedName>
    <definedName name="ONOV">#REF!</definedName>
    <definedName name="Ontwerpen_Elec">#REF!</definedName>
    <definedName name="Ontwerpen_Mech">#REF!</definedName>
    <definedName name="oo">#REF!</definedName>
    <definedName name="OOCT">#REF!</definedName>
    <definedName name="op">#REF!</definedName>
    <definedName name="Operating_expenses">#REF!</definedName>
    <definedName name="opiu" hidden="1">{2;#N/A;"R13C16:R17C16";#N/A;"R13C14:R17C15";FALSE;FALSE;FALSE;95;#N/A;#N/A;"R13C19";#N/A;FALSE;FALSE;FALSE;FALSE;#N/A;"";#N/A;FALSE;"";"";#N/A;#N/A;#N/A}</definedName>
    <definedName name="opopop" hidden="1">{#N/A,#N/A,TRUE,"index";#N/A,#N/A,TRUE,"Summary";#N/A,#N/A,TRUE,"Continuing Business";#N/A,#N/A,TRUE,"Disposals";#N/A,#N/A,TRUE,"Acquisitions";#N/A,#N/A,TRUE,"Actual &amp; Plan Reconciliation"}</definedName>
    <definedName name="opopop2" hidden="1">{#N/A,#N/A,TRUE,"index";#N/A,#N/A,TRUE,"Summary";#N/A,#N/A,TRUE,"Continuing Business";#N/A,#N/A,TRUE,"Disposals";#N/A,#N/A,TRUE,"Acquisitions";#N/A,#N/A,TRUE,"Actual &amp; Plan Reconciliation"}</definedName>
    <definedName name="OPYS">#REF!</definedName>
    <definedName name="OR_BalanceChannelSD">[44]SD!$B$119:$G$156</definedName>
    <definedName name="OR_ChannelBalanceBB">[44]Buyback!$B$103:$G$133</definedName>
    <definedName name="OR_DealerNote">[44]Buyback!$W$36:$AB$66</definedName>
    <definedName name="oraginal">#REF!</definedName>
    <definedName name="Oraginal_Period">#REF!</definedName>
    <definedName name="os">#REF!</definedName>
    <definedName name="OSEP">#REF!</definedName>
    <definedName name="Other_deferred_expenses">#REF!</definedName>
    <definedName name="Other_payable">#REF!</definedName>
    <definedName name="Other_receivable">#REF!</definedName>
    <definedName name="Other_Reserves">#REF!</definedName>
    <definedName name="Out_of_Pocket_Family">#REF!</definedName>
    <definedName name="Out_of_Pocket_Single">#REF!</definedName>
    <definedName name="Outages" hidden="1">{"MTH_YTD",#N/A,FALSE,"Summary";"VAR_MTH_YTD",#N/A,FALSE,"Summary"}</definedName>
    <definedName name="Outages2" hidden="1">{"MTH_YTD",#N/A,FALSE,"Summary";"VAR_MTH_YTD",#N/A,FALSE,"Summary"}</definedName>
    <definedName name="Owner_equity">#REF!</definedName>
    <definedName name="Ownership" hidden="1">OFFSET([41]!Data.Top.Left,1,0)</definedName>
    <definedName name="P">#REF!</definedName>
    <definedName name="p.1">#REF!</definedName>
    <definedName name="p.2">#REF!</definedName>
    <definedName name="P_AMOUNT">#REF!</definedName>
    <definedName name="P_COMMENT">#REF!</definedName>
    <definedName name="past" hidden="1">{"Monthly6Q",#N/A,FALSE,"0614ESL"}</definedName>
    <definedName name="PAX">#REF!</definedName>
    <definedName name="PB">#REF!</definedName>
    <definedName name="PB_GUIDf1fbdc438c07454eb9f8790bcf029488" hidden="1">#REF!</definedName>
    <definedName name="PB_SGA">#REF!</definedName>
    <definedName name="PE">#REF!</definedName>
    <definedName name="Period">#REF!</definedName>
    <definedName name="Period_Profit">#REF!</definedName>
    <definedName name="PeriodSelect">#REF!</definedName>
    <definedName name="pg">4.26</definedName>
    <definedName name="pi">#REF!</definedName>
    <definedName name="pig_dig5" hidden="1">{#N/A,#N/A,FALSE,"T COST";#N/A,#N/A,FALSE,"COST_FH"}</definedName>
    <definedName name="pig_dog" hidden="1">{2;#N/A;"R13C16:R17C16";#N/A;"R13C14:R17C15";FALSE;FALSE;FALSE;95;#N/A;#N/A;"R13C19";#N/A;FALSE;FALSE;FALSE;FALSE;#N/A;"";#N/A;FALSE;"";"";#N/A;#N/A;#N/A}</definedName>
    <definedName name="pig_dog2" hidden="1">{#N/A,#N/A,FALSE,"Results";#N/A,#N/A,FALSE,"Input Data";#N/A,#N/A,FALSE,"Generation Calculation";#N/A,#N/A,FALSE,"Unit Heat Rate Calculation";#N/A,#N/A,FALSE,"Final FWH Extraction Flow";#N/A,#N/A,FALSE,"BEFF.XLS";#N/A,#N/A,FALSE,"TURBEFF.XLS";#N/A,#N/A,FALSE,"Condenser Performance";#N/A,#N/A,FALSE,"Stage Pressure Correction";#N/A,#N/A,FALSE,"Electrical Loss Correction";#N/A,#N/A,FALSE,"Throttle P &amp; T Correction";#N/A,#N/A,FALSE,"Final FWH TTD Correction";#N/A,#N/A,FALSE,"Reheat T &amp; dP Correction";#N/A,#N/A,FALSE,"Auxiliary Steam &amp; Extr Corr";#N/A,#N/A,FALSE,"SHS &amp; RHS Correction";#N/A,#N/A,FALSE,"Change Log"}</definedName>
    <definedName name="pig_dog3" hidden="1">{#N/A,#N/A,FALSE,"Results";#N/A,#N/A,FALSE,"Input Data";#N/A,#N/A,FALSE,"Generation Calculation";#N/A,#N/A,FALSE,"Unit Heat Rate Calculation";#N/A,#N/A,FALSE,"BEFF.XLS";#N/A,#N/A,FALSE,"TURBEFF.XLS";#N/A,#N/A,FALSE,"Final FWH Extraction Flow";#N/A,#N/A,FALSE,"Condenser Performance";#N/A,#N/A,FALSE,"Stage Pressure Correction"}</definedName>
    <definedName name="pig_dog4" hidden="1">{#N/A,#N/A,FALSE,"SUMMARY";#N/A,#N/A,FALSE,"INPUTDATA";#N/A,#N/A,FALSE,"Condenser Performance"}</definedName>
    <definedName name="pig_dog6" hidden="1">{#N/A,#N/A,FALSE,"INPUTDATA";#N/A,#N/A,FALSE,"SUMMARY";#N/A,#N/A,FALSE,"CTAREP";#N/A,#N/A,FALSE,"CTBREP";#N/A,#N/A,FALSE,"TURBEFF";#N/A,#N/A,FALSE,"Condenser Performance"}</definedName>
    <definedName name="pig_dog7" hidden="1">{#N/A,#N/A,FALSE,"INPUTDATA";#N/A,#N/A,FALSE,"SUMMARY"}</definedName>
    <definedName name="pig_dog8" hidden="1">{#N/A,#N/A,FALSE,"INPUTDATA";#N/A,#N/A,FALSE,"SUMMARY";#N/A,#N/A,FALSE,"CTAREP";#N/A,#N/A,FALSE,"CTBREP";#N/A,#N/A,FALSE,"PMG4ST86";#N/A,#N/A,FALSE,"TURBEFF";#N/A,#N/A,FALSE,"Condenser Performance"}</definedName>
    <definedName name="PL">#REF!</definedName>
    <definedName name="PL_Closing">#REF!</definedName>
    <definedName name="plantwrn2000._.Basic." hidden="1">{"2000 Basic",#N/A,FALSE,"Accrual Summary";"2000 Basic",#N/A,FALSE,"Accrual-Detail";"2000 Basic",#N/A,FALSE,"Production";"2000 Basic",#N/A,FALSE,"Support1";"2000 Basic",#N/A,FALSE,"Support2";"2000 Basic",#N/A,FALSE,"Cash Summary";"2000 Basic",#N/A,FALSE,"Cash-Detail";"2000 Basic",#N/A,FALSE,"Analysis";"2000 Basic",#N/A,FALSE,"VarExp";"2000 Basic",#N/A,FALSE,"O&amp;M2%Analysis";"2000 Basic",#N/A,FALSE,"Assumptions&amp;Notes";"2000 Basic",#N/A,FALSE,"Title"}</definedName>
    <definedName name="PLaudited">#REF!</definedName>
    <definedName name="Please_only_change_in_yellow_boxes">#REF!</definedName>
    <definedName name="PLopening">#REF!</definedName>
    <definedName name="PlotRatio">[28]Collateral!$D$40</definedName>
    <definedName name="PNL" hidden="1">{#N/A,#N/A,FALSE,"Inc. St.";#N/A,#N/A,FALSE,"FYear";#N/A,#N/A,FALSE,"Revs.";#N/A,#N/A,FALSE,"RevsYear";#N/A,#N/A,FALSE,"Balance";#N/A,#N/A,FALSE,"CompVal";#N/A,#N/A,FALSE,"Val.";#N/A,#N/A,FALSE,"DCFval"}</definedName>
    <definedName name="Pool">[28]Collateral!$M$6</definedName>
    <definedName name="Portfolio">[28]Collateral!$M$5</definedName>
    <definedName name="pp">#REF!</definedName>
    <definedName name="pppp">#REF!</definedName>
    <definedName name="pppppp">#REF!</definedName>
    <definedName name="pppppppppp">#REF!</definedName>
    <definedName name="PRCGAAP">#REF!</definedName>
    <definedName name="Pre_School_mo_cost">#REF!</definedName>
    <definedName name="Prefecture">[28]Collateral!$D$11</definedName>
    <definedName name="Prepaid_expenses___Deferred_Assets">#REF!</definedName>
    <definedName name="prev_FC_name">[51]Mapping!$AK$5</definedName>
    <definedName name="price">#REF!</definedName>
    <definedName name="pricebook_col" hidden="1">'[35]Mult-LTM-1'!$T$11:$T$14</definedName>
    <definedName name="priceearnings_col" hidden="1">'[35]Mult-LTM-1'!$Q$11:$Q$14</definedName>
    <definedName name="_xlnm.Print_Area">#REF!</definedName>
    <definedName name="Print_Area_MI">#REF!</definedName>
    <definedName name="PRINT_AREA_MI1">#REF!</definedName>
    <definedName name="print_area1">#REF!</definedName>
    <definedName name="_xlnm.Print_Titles">#REF!</definedName>
    <definedName name="Print_Titles_MI">#REF!</definedName>
    <definedName name="prior">0</definedName>
    <definedName name="PriorRows">#REF!</definedName>
    <definedName name="PropertyType">[28]Collateral!$D$10</definedName>
    <definedName name="Provision_ShareModel">'[44]Calculations-Off Balance'!$X$498:$Y$544</definedName>
    <definedName name="Provision_Wholesale">'[44]Calculations-Off Balance'!$X$448:$Y$492</definedName>
    <definedName name="Provisions">#REF!</definedName>
    <definedName name="Provisoin_Retail">'[44]Calculations-Off Balance'!$X$399:$Y$443</definedName>
    <definedName name="PRT6AL5AR40">[20]!PRT6AL5AR40</definedName>
    <definedName name="PRT6AU5BA41">[20]!PRT6AU5BA41</definedName>
    <definedName name="PRT6B5H25">[20]!PRT6B5H25</definedName>
    <definedName name="PRT6BD5BK32">[20]!PRT6BD5BK32</definedName>
    <definedName name="prt6bn252bt288">[20]!prt6bn252bt288</definedName>
    <definedName name="prt6bn46bt82">[20]!prt6bn46bt82</definedName>
    <definedName name="PRT6BN5BT41">[20]!PRT6BN5BT41</definedName>
    <definedName name="prt6bv7cc30">[20]!prt6bv7cc30</definedName>
    <definedName name="prt6cf5cl37">[20]!prt6cf5cl37</definedName>
    <definedName name="prt6co5cs41">[20]!prt6co5cs41</definedName>
    <definedName name="prt6cv5dg33">[20]!prt6cv5dg33</definedName>
    <definedName name="PRT6K31U52">[20]!PRT6K31U52</definedName>
    <definedName name="PRT6K4U25">[20]!PRT6K4U25</definedName>
    <definedName name="PRT6K57W79">[20]!PRT6K57W79</definedName>
    <definedName name="PRT6K85U107">[20]!PRT6K85U107</definedName>
    <definedName name="PRT6X4AI25">[20]!PRT6X4AI25</definedName>
    <definedName name="PSUEDO">#REF!</definedName>
    <definedName name="q">#REF!</definedName>
    <definedName name="q\">#REF!</definedName>
    <definedName name="Q3vsSeg" hidden="1">{"Monthly6Q",#N/A,FALSE,"0614ESL"}</definedName>
    <definedName name="qew">#REF!</definedName>
    <definedName name="qfg">#REF!</definedName>
    <definedName name="qhrtk">[20]!qhrtk</definedName>
    <definedName name="QIYTD" hidden="1">{#N/A,#N/A,TRUE,"index";#N/A,#N/A,TRUE,"Summary";#N/A,#N/A,TRUE,"Continuing Business";#N/A,#N/A,TRUE,"Disposals";#N/A,#N/A,TRUE,"Acquisitions";#N/A,#N/A,TRUE,"Actual &amp; Plan Reconciliation"}</definedName>
    <definedName name="qq">#REF!</definedName>
    <definedName name="qqq">#REF!</definedName>
    <definedName name="qqqaaaaadddd1111">#REF!</definedName>
    <definedName name="qqqq" hidden="1">{#N/A,#N/A,TRUE,"ZGSB";#N/A,#N/A,TRUE,"SjzGSB";#N/A,#N/A,TRUE,"SfnTZB";#N/A,#N/A,TRUE,"DjzGSB ";#N/A,#N/A,TRUE,"DfnTZB"}</definedName>
    <definedName name="qqqqq">#REF!</definedName>
    <definedName name="qqqqqq">#REF!</definedName>
    <definedName name="qw">#REF!</definedName>
    <definedName name="qwqwq">#REF!</definedName>
    <definedName name="qwwewdadsadwwer">#REF!</definedName>
    <definedName name="qy">2.9</definedName>
    <definedName name="qykjzdcwbbxjllbxxGridlb_10" localSheetId="13">#REF!</definedName>
    <definedName name="qykjzdcwbbxjllbxxGridlb_10" localSheetId="11">#REF!</definedName>
    <definedName name="qykjzdcwbbxjllbxxGridlb_10" localSheetId="10">#REF!</definedName>
    <definedName name="qykjzdcwbbxjllbxxGridlb_10" localSheetId="12">#REF!</definedName>
    <definedName name="qykjzdcwbbxjllbxxGridlb_10" localSheetId="22">#REF!</definedName>
    <definedName name="qykjzdcwbbxjllbxxGridlb_10" localSheetId="18">#REF!</definedName>
    <definedName name="qykjzdcwbbxjllbxxGridlb_10">#REF!</definedName>
    <definedName name="qykjzdcwbbxjllbxxGridlb_19" localSheetId="13">#REF!</definedName>
    <definedName name="qykjzdcwbbxjllbxxGridlb_19" localSheetId="11">#REF!</definedName>
    <definedName name="qykjzdcwbbxjllbxxGridlb_19" localSheetId="10">#REF!</definedName>
    <definedName name="qykjzdcwbbxjllbxxGridlb_19" localSheetId="12">#REF!</definedName>
    <definedName name="qykjzdcwbbxjllbxxGridlb_19" localSheetId="22">#REF!</definedName>
    <definedName name="qykjzdcwbbxjllbxxGridlb_19" localSheetId="18">#REF!</definedName>
    <definedName name="qykjzdcwbbxjllbxxGridlb_19">#REF!</definedName>
    <definedName name="qykjzdcwbbxjllbxxGridlb_28" localSheetId="13">#REF!</definedName>
    <definedName name="qykjzdcwbbxjllbxxGridlb_28" localSheetId="11">#REF!</definedName>
    <definedName name="qykjzdcwbbxjllbxxGridlb_28" localSheetId="10">#REF!</definedName>
    <definedName name="qykjzdcwbbxjllbxxGridlb_28" localSheetId="12">#REF!</definedName>
    <definedName name="qykjzdcwbbxjllbxxGridlb_28" localSheetId="22">#REF!</definedName>
    <definedName name="qykjzdcwbbxjllbxxGridlb_28" localSheetId="18">#REF!</definedName>
    <definedName name="qykjzdcwbbxjllbxxGridlb_28">#REF!</definedName>
    <definedName name="qykjzdcwbbxjllbxxGridlb_31" localSheetId="13">#REF!</definedName>
    <definedName name="qykjzdcwbbxjllbxxGridlb_31" localSheetId="11">#REF!</definedName>
    <definedName name="qykjzdcwbbxjllbxxGridlb_31" localSheetId="10">#REF!</definedName>
    <definedName name="qykjzdcwbbxjllbxxGridlb_31" localSheetId="12">#REF!</definedName>
    <definedName name="qykjzdcwbbxjllbxxGridlb_31" localSheetId="22">#REF!</definedName>
    <definedName name="qykjzdcwbbxjllbxxGridlb_31" localSheetId="18">#REF!</definedName>
    <definedName name="qykjzdcwbbxjllbxxGridlb_31">#REF!</definedName>
    <definedName name="qykjzdcwbbxjllbxxGridlb_52" localSheetId="13">#REF!</definedName>
    <definedName name="qykjzdcwbbxjllbxxGridlb_52" localSheetId="11">#REF!</definedName>
    <definedName name="qykjzdcwbbxjllbxxGridlb_52" localSheetId="10">#REF!</definedName>
    <definedName name="qykjzdcwbbxjllbxxGridlb_52" localSheetId="12">#REF!</definedName>
    <definedName name="qykjzdcwbbxjllbxxGridlb_52" localSheetId="22">#REF!</definedName>
    <definedName name="qykjzdcwbbxjllbxxGridlb_52" localSheetId="18">#REF!</definedName>
    <definedName name="qykjzdcwbbxjllbxxGridlb_52">#REF!</definedName>
    <definedName name="qykjzdcwbbxjllbxxGridlb_53" localSheetId="13">#REF!</definedName>
    <definedName name="qykjzdcwbbxjllbxxGridlb_53" localSheetId="11">#REF!</definedName>
    <definedName name="qykjzdcwbbxjllbxxGridlb_53" localSheetId="10">#REF!</definedName>
    <definedName name="qykjzdcwbbxjllbxxGridlb_53" localSheetId="12">#REF!</definedName>
    <definedName name="qykjzdcwbbxjllbxxGridlb_53" localSheetId="22">#REF!</definedName>
    <definedName name="qykjzdcwbbxjllbxxGridlb_53" localSheetId="18">#REF!</definedName>
    <definedName name="qykjzdcwbbxjllbxxGridlb_53">#REF!</definedName>
    <definedName name="qykjzdcwbbxjllbxxGridlb_56" localSheetId="13">#REF!</definedName>
    <definedName name="qykjzdcwbbxjllbxxGridlb_56" localSheetId="11">#REF!</definedName>
    <definedName name="qykjzdcwbbxjllbxxGridlb_56" localSheetId="10">#REF!</definedName>
    <definedName name="qykjzdcwbbxjllbxxGridlb_56" localSheetId="12">#REF!</definedName>
    <definedName name="qykjzdcwbbxjllbxxGridlb_56" localSheetId="22">#REF!</definedName>
    <definedName name="qykjzdcwbbxjllbxxGridlb_56" localSheetId="18">#REF!</definedName>
    <definedName name="qykjzdcwbbxjllbxxGridlb_56">#REF!</definedName>
    <definedName name="Rate">#REF!</definedName>
    <definedName name="Rate_A">#REF!</definedName>
    <definedName name="Rate_B">#REF!</definedName>
    <definedName name="rate50">#REF!</definedName>
    <definedName name="Rate53">#REF!</definedName>
    <definedName name="Rate54">#REF!</definedName>
    <definedName name="Rate75">#REF!</definedName>
    <definedName name="Rate75A">#REF!</definedName>
    <definedName name="Rate75B">#REF!</definedName>
    <definedName name="rateeur">[67]Assumptions!$L$83</definedName>
    <definedName name="RateUSD">[67]Assumptions!$L$81</definedName>
    <definedName name="rBW_Data_A">[68]Query_A!$H:$BL</definedName>
    <definedName name="rBW_Data_B">[68]Query_B!$F:$BJ</definedName>
    <definedName name="rBW_Data_C">[68]Query_C!$D:$AS</definedName>
    <definedName name="rBW_Data_D">[68]Query_D!$D:$AS</definedName>
    <definedName name="rBW_Data_E">[68]Query_E!$D:$AS</definedName>
    <definedName name="rBW_Data_F">'[68]Query F'!$D:$AS</definedName>
    <definedName name="rBW_Data_G">'[68]Query G'!$D:$AS</definedName>
    <definedName name="rBW_Data_H">'[68]Query H'!$D:$AS</definedName>
    <definedName name="rBW_Data_Hosp_CL">'[68]Hospitality source'!$D:$G</definedName>
    <definedName name="rBW_Data_Hosp_LH">'[68]Hospitality source'!$N:$Q</definedName>
    <definedName name="rBW_Data_I">'[68]Query I'!$F:$AS</definedName>
    <definedName name="rCats">[68]Cockpit!$C$19</definedName>
    <definedName name="rCGS">'[68]Sales Template by ORU excl_2'!$P:$AK</definedName>
    <definedName name="rCheck" hidden="1">[69]Variables!$C$42</definedName>
    <definedName name="rDataRollout">[68]Table!$D$6:$V$41</definedName>
    <definedName name="rDataRollSum">[68]Saeco!$E:$R</definedName>
    <definedName name="Receivables_collectable_after_1_year">#REF!</definedName>
    <definedName name="Reclass">#REF!</definedName>
    <definedName name="RecordedAuditDifferences">#REF!</definedName>
    <definedName name="RedefinePrintTableRange" hidden="1">[31]!RedefinePrintTableRange</definedName>
    <definedName name="Ref_Dept_Add_HR_Info">#REF!</definedName>
    <definedName name="Ref_Dept_HR_Info">#REF!</definedName>
    <definedName name="rEnd_MRU">[68]Cockpit!$K$5</definedName>
    <definedName name="rEnd_ORU">[68]Cockpit!$K$10</definedName>
    <definedName name="rError">[68]Cockpit!$K$13</definedName>
    <definedName name="Results">#REF!</definedName>
    <definedName name="Retail_CN02">'[44]Share Model'!$X$6:$AG$51</definedName>
    <definedName name="Retail_CN25">'[44]Share Model'!$X$55:$AG$101</definedName>
    <definedName name="Retail_VEA">'[44]Share Model'!$X$105:$AG$150</definedName>
    <definedName name="Retained_Earnings">#REF!</definedName>
    <definedName name="reur">#REF!</definedName>
    <definedName name="Revaluation_Reserves">#REF!</definedName>
    <definedName name="revises" hidden="1">{"SEP",#N/A,FALSE,"SEP"}</definedName>
    <definedName name="rHMonth">[68]Cockpit!$D$11</definedName>
    <definedName name="rHMonth2">[68]Cockpit!$D$12</definedName>
    <definedName name="rHQuarter">[68]Cockpit!$D$13</definedName>
    <definedName name="rHQuarter2">[68]Cockpit!$D$14</definedName>
    <definedName name="Risk">#REF!</definedName>
    <definedName name="rKeyRollSum">[68]Saeco!$C:$C</definedName>
    <definedName name="RMCOptions">"*010000000000000"</definedName>
    <definedName name="rMonthsRollout">[68]Table!$A$6:$A$41</definedName>
    <definedName name="rMRU_D">[68]Query_D!$A:$A</definedName>
    <definedName name="rMRU_G">'[68]Query G'!$A:$A</definedName>
    <definedName name="rMRU_I">'[68]Query I'!$A:$A</definedName>
    <definedName name="rMRUKeylist">[68]Cockpit!$P$7:$P$70</definedName>
    <definedName name="rMRUList_FullName">[68]Cockpit!$Q$7:$Q$70</definedName>
    <definedName name="rNameRollout">[68]Table!$D$4:$V$4</definedName>
    <definedName name="rNO">[68]Table!$D$3:$V$4</definedName>
    <definedName name="ROIC">#REF!</definedName>
    <definedName name="rORU_C">[68]Query_C!$A:$A</definedName>
    <definedName name="rORU_E">[68]Query_E!$A:$A</definedName>
    <definedName name="rORU_F">'[68]Query F'!$A:$A</definedName>
    <definedName name="rORU_H">'[68]Query H'!$A:$A</definedName>
    <definedName name="rORU_Hosp_CL">'[68]Hospitality source'!$A:$A</definedName>
    <definedName name="rORU_Hosp_LH">'[68]Hospitality source'!$K:$K</definedName>
    <definedName name="rORUKeylist">[68]Cockpit!$AA$7:$AA$85</definedName>
    <definedName name="rORUlist">[68]Cockpit!$Z$7:$Z$85</definedName>
    <definedName name="rPer_Data_A">[68]Query_A!$H$9:$BL$9</definedName>
    <definedName name="rPer_Data_B">[68]Query_B!$F$9:$BJ$9</definedName>
    <definedName name="rPer_Data_C">[68]Query_C!$D$9:$AS$9</definedName>
    <definedName name="rPer_Data_D">[68]Query_D!$D$9:$AS$9</definedName>
    <definedName name="rPer_Data_E">[68]Query_E!$D$9:$AS$9</definedName>
    <definedName name="rPer_Data_F">'[68]Query F'!$D$9:$AS$9</definedName>
    <definedName name="rPer_Data_G">'[68]Query G'!$D$9:$AS$9</definedName>
    <definedName name="rPer_Data_H">'[68]Query H'!$D$9:$AS$9</definedName>
    <definedName name="rPer_Data_Hosp_CL">'[68]Hospitality source'!$D$8:$G$8</definedName>
    <definedName name="rPer_Data_Hosp_LH">'[68]Hospitality source'!$N$8:$Q$8</definedName>
    <definedName name="rPer_Data_I">'[68]Query I'!$F$9:$AS$9</definedName>
    <definedName name="rPer_DataRollSum">[68]Saeco!$E$1:$R$1</definedName>
    <definedName name="rPrefix">[68]Cockpit!$K$19</definedName>
    <definedName name="rr">#REF!</definedName>
    <definedName name="rRep_ORU_B">[68]Query_B!$A:$A</definedName>
    <definedName name="rRep_ORU_MRU_A">[68]Query_A!$A:$A</definedName>
    <definedName name="rrrrrrr" hidden="1">#REF!</definedName>
    <definedName name="RS">#REF!</definedName>
    <definedName name="rScaling">[68]Cockpit!$K$14</definedName>
    <definedName name="rSepBUs">[68]Cockpit!$C$17</definedName>
    <definedName name="rso">#REF!</definedName>
    <definedName name="Rwvu.Comments._.MTH." hidden="1">#REF!</definedName>
    <definedName name="Rwvu.Comments._.QTR." hidden="1">#REF!,#REF!</definedName>
    <definedName name="Rwvu.Comments._.YTD." hidden="1">#REF!</definedName>
    <definedName name="Rwvu.MTH._.QTR._.YTD." hidden="1">#REF!,#REF!,#REF!</definedName>
    <definedName name="Rwvu.MTH._.YTD." hidden="1">#REF!</definedName>
    <definedName name="Rwvu.Sumnpv." hidden="1">[19]List!$M$1:$M$65536</definedName>
    <definedName name="RYQ">[65]流资汇总!#REF!</definedName>
    <definedName name="s">#REF!</definedName>
    <definedName name="s4comm2">#REF!</definedName>
    <definedName name="sad">#REF!</definedName>
    <definedName name="sadasd">#REF!</definedName>
    <definedName name="Salary_Costs_Assignment">#REF!</definedName>
    <definedName name="sales">[32]Calculation!$C$7</definedName>
    <definedName name="Sales_tax">#REF!</definedName>
    <definedName name="SALES_TRANSACTION_TEST_DETAILS">#REF!</definedName>
    <definedName name="sales2">[32]Calculation!$H$14</definedName>
    <definedName name="SAMT">#REF!</definedName>
    <definedName name="SAPBEXdnldView" hidden="1">"46CW5U8WD4QHWWKX1PYZVRN21"</definedName>
    <definedName name="SAPBEXhrIndnt" hidden="1">1</definedName>
    <definedName name="SAPBEXrevision" hidden="1">0</definedName>
    <definedName name="SAPBEXsysID" hidden="1">"WPC"</definedName>
    <definedName name="SAPBEXwbID" hidden="1">"483S8Z1BAGV5C5J5V24260DV6"</definedName>
    <definedName name="SAPR">#REF!</definedName>
    <definedName name="sasasa" hidden="1">{#N/A,#N/A,TRUE,"ZGSB";#N/A,#N/A,TRUE,"SjzGSB";#N/A,#N/A,TRUE,"SfnTZB";#N/A,#N/A,TRUE,"DjzGSB ";#N/A,#N/A,TRUE,"DfnTZB"}</definedName>
    <definedName name="SAUG">#REF!</definedName>
    <definedName name="schedule">#REF!</definedName>
    <definedName name="sczxc">#REF!</definedName>
    <definedName name="sd" hidden="1">{#N/A,#N/A,FALSE,"IPO";#N/A,#N/A,FALSE,"DCF";#N/A,#N/A,FALSE,"LBO";#N/A,#N/A,FALSE,"MULT_VAL";#N/A,#N/A,FALSE,"Status Quo";#N/A,#N/A,FALSE,"Recap"}</definedName>
    <definedName name="sda">#REF!</definedName>
    <definedName name="sdad">#REF!</definedName>
    <definedName name="sdasd">#REF!</definedName>
    <definedName name="sdasdas">#REF!</definedName>
    <definedName name="sdasdsa">#REF!</definedName>
    <definedName name="SDEC">#REF!</definedName>
    <definedName name="SDF">#REF!</definedName>
    <definedName name="SDFA">#REF!</definedName>
    <definedName name="sdfjsdfh" hidden="1">{"Income Budget",#N/A,FALSE,"98 Income";"Running GAAP Budget Income",#N/A,FALSE,"98 Income";"GAAP Actual",#N/A,FALSE,"98 Income";"GAAP Varinance",#N/A,FALSE,"98 Income"}</definedName>
    <definedName name="SDFSD">#REF!</definedName>
    <definedName name="sdfsdf"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sdfsdfadf" hidden="1">{"12 months",#N/A,FALSE,"Hourly"}</definedName>
    <definedName name="sdfsdfd">#REF!</definedName>
    <definedName name="sdfsdfdfsdf">#REF!</definedName>
    <definedName name="sdfsdfdsfsfd">#REF!</definedName>
    <definedName name="sdfsdfs">#REF!</definedName>
    <definedName name="sdfsdfsd">#REF!</definedName>
    <definedName name="sdfsdfsdf">#REF!</definedName>
    <definedName name="sdfsf">#REF!</definedName>
    <definedName name="sdgsdrgerg">[20]!sdgsdrgerg</definedName>
    <definedName name="SDS">#REF!</definedName>
    <definedName name="sdsdfd">#REF!</definedName>
    <definedName name="se">#REF!</definedName>
    <definedName name="sedfsaed">#REF!</definedName>
    <definedName name="select">[70]索引!$K$5:$K$6</definedName>
    <definedName name="Selling_expenses">#REF!</definedName>
    <definedName name="sencount" hidden="1">1</definedName>
    <definedName name="SEP01a" hidden="1">{"SEP",#N/A,FALSE,"SEP"}</definedName>
    <definedName name="SERVICE">#REF!</definedName>
    <definedName name="SERVKE">#REF!</definedName>
    <definedName name="settle">#REF!</definedName>
    <definedName name="sewtr">[20]!sewtr</definedName>
    <definedName name="SF">#REF!</definedName>
    <definedName name="SFEB">#REF!</definedName>
    <definedName name="sgfh" hidden="1">{#N/A,#N/A,TRUE,"index";#N/A,#N/A,TRUE,"Summary";#N/A,#N/A,TRUE,"Continuing Business";#N/A,#N/A,TRUE,"Disposals";#N/A,#N/A,TRUE,"Acquisitions";#N/A,#N/A,TRUE,"Actual &amp; Plan Reconciliation"}</definedName>
    <definedName name="shadeB9">#REF!,#REF!,#REF!</definedName>
    <definedName name="Share_Capital">#REF!</definedName>
    <definedName name="Share_Model_Exposure">'[44]Calculations-Off Balance'!$C$501:$V$544</definedName>
    <definedName name="Share_Premium">#REF!</definedName>
    <definedName name="Sheet1">#REF!</definedName>
    <definedName name="Sheet10">#REF!</definedName>
    <definedName name="Sheet11">#REF!</definedName>
    <definedName name="Sheet12">#REF!</definedName>
    <definedName name="Sheet13">#REF!</definedName>
    <definedName name="Sheet2">#REF!</definedName>
    <definedName name="Sheet3">#REF!</definedName>
    <definedName name="Sheet4">#REF!</definedName>
    <definedName name="Sheet5">#REF!</definedName>
    <definedName name="Sheet6">#REF!</definedName>
    <definedName name="Sheet7">#REF!</definedName>
    <definedName name="sheet78">#REF!</definedName>
    <definedName name="Sheet8">#REF!</definedName>
    <definedName name="Sheet9">#REF!</definedName>
    <definedName name="Ship_Rate_Couple">#REF!</definedName>
    <definedName name="Ship_Rate_Five">#REF!</definedName>
    <definedName name="Ship_Rate_Four">#REF!</definedName>
    <definedName name="Ship_Rate_Single">#REF!</definedName>
    <definedName name="Ship_Rate_SixPlus">#REF!</definedName>
    <definedName name="Ship_Rate_Three">#REF!</definedName>
    <definedName name="Show.Acct.Update.Warning" hidden="1">#REF!</definedName>
    <definedName name="Show.MDB.Update.Warning" hidden="1">#REF!</definedName>
    <definedName name="shui">0.6</definedName>
    <definedName name="Signoff" hidden="1">{"summary",#N/A,FALSE,"PCR DIRECTORY"}</definedName>
    <definedName name="SJAN">#REF!</definedName>
    <definedName name="SJUL">#REF!</definedName>
    <definedName name="SJUN">#REF!</definedName>
    <definedName name="skfhg">#REF!</definedName>
    <definedName name="SLOC">#REF!</definedName>
    <definedName name="slrg">5.49</definedName>
    <definedName name="SMAR">#REF!</definedName>
    <definedName name="SMAY">#REF!</definedName>
    <definedName name="smfl">'[39]Calculations-Off Balance'!$X$448:$Y$492</definedName>
    <definedName name="SNOV">#REF!</definedName>
    <definedName name="SOCT">#REF!</definedName>
    <definedName name="SOD">#REF!</definedName>
    <definedName name="SOLDURENE">#REF!</definedName>
    <definedName name="SOT">[44]Buyback!$P$2:$U$32</definedName>
    <definedName name="sp">6</definedName>
    <definedName name="SPEC">#REF!</definedName>
    <definedName name="SPYS">#REF!</definedName>
    <definedName name="srar">#REF!</definedName>
    <definedName name="src">#REF!</definedName>
    <definedName name="ss">#REF!</definedName>
    <definedName name="ssdasd">#REF!</definedName>
    <definedName name="SSEP">#REF!</definedName>
    <definedName name="sss">#REF!</definedName>
    <definedName name="sssc">#REF!</definedName>
    <definedName name="ssss" hidden="1">{#N/A,#N/A,FALSE,"Report Print"}</definedName>
    <definedName name="Staff_and_workers__bonus_and_welfare">#REF!</definedName>
    <definedName name="START">[71]Manpower!$C$3</definedName>
    <definedName name="Start_Date">#REF!</definedName>
    <definedName name="StartDate">'[43]18 Period Budget'!$H$2</definedName>
    <definedName name="STARTSCH1">#REF!</definedName>
    <definedName name="Status">#REF!</definedName>
    <definedName name="statusquo" hidden="1">{#N/A,#N/A,FALSE,"T COST";#N/A,#N/A,FALSE,"COST_FH"}</definedName>
    <definedName name="Steps">#REF!</definedName>
    <definedName name="Storage_Cashout_Rate">#REF!</definedName>
    <definedName name="Storage_Rate_Couple">#REF!</definedName>
    <definedName name="Storage_Rate_Family">#REF!</definedName>
    <definedName name="Storage_Rate_Single">#REF!</definedName>
    <definedName name="SULFUR">#REF!</definedName>
    <definedName name="SUM">#REF!</definedName>
    <definedName name="summary">#REF!</definedName>
    <definedName name="Summary2" hidden="1">{#N/A,#N/A,FALSE,"FACTSHEETS";#N/A,#N/A,FALSE,"pump";#N/A,#N/A,FALSE,"filter"}</definedName>
    <definedName name="SummaryAuditDifferences">#REF!</definedName>
    <definedName name="Swvu.All._.of._.Report." hidden="1">#REF!</definedName>
    <definedName name="Swvu.Comments._.MTH." hidden="1">#REF!</definedName>
    <definedName name="Swvu.Comments._.QTR." hidden="1">#REF!</definedName>
    <definedName name="Swvu.Comments._.YTD." hidden="1">#REF!</definedName>
    <definedName name="Swvu.MTH._.QTR._.YTD." hidden="1">#REF!</definedName>
    <definedName name="Swvu.MTH._.YTD." hidden="1">#REF!</definedName>
    <definedName name="Swvu.Sumnpv." hidden="1">[19]List!$C$1:$L$34</definedName>
    <definedName name="sy">[26]科目表!$A$2:$A$68</definedName>
    <definedName name="T">#REF!</definedName>
    <definedName name="Tax_30K_Couple">#REF!</definedName>
    <definedName name="Tax_30K_Family">#REF!</definedName>
    <definedName name="Tax_30K_Single">#REF!</definedName>
    <definedName name="Tax_50K_Couple">#REF!</definedName>
    <definedName name="Tax_50K_Family">#REF!</definedName>
    <definedName name="Tax_50K_Single">#REF!</definedName>
    <definedName name="Tax_75K_Couple">#REF!</definedName>
    <definedName name="Tax_75K_Family">#REF!</definedName>
    <definedName name="Tax_75K_Single">#REF!</definedName>
    <definedName name="Tax_Abv75K_Couple">#REF!</definedName>
    <definedName name="Tax_Abv75K_Family">#REF!</definedName>
    <definedName name="Tax_Abv75K_Single">#REF!</definedName>
    <definedName name="tax_bE">#REF!</definedName>
    <definedName name="tax_CE">#REF!</definedName>
    <definedName name="tax_Comp">#REF!</definedName>
    <definedName name="tax_DAP">#REF!</definedName>
    <definedName name="tax_Lighting">#REF!</definedName>
    <definedName name="tax_Miscel">#REF!</definedName>
    <definedName name="tax_MS">#REF!</definedName>
    <definedName name="tax_Origin">#REF!</definedName>
    <definedName name="Tax_payable">#REF!</definedName>
    <definedName name="tax_Semi">#REF!</definedName>
    <definedName name="tax_Unall">#REF!</definedName>
    <definedName name="TB00009e91_cf99_4d7d_b9a2_967a09342d71" hidden="1">#REF!</definedName>
    <definedName name="TB00080502_1eaf_4745_a356_8782d4cde80e" hidden="1">#REF!</definedName>
    <definedName name="TB00102cf6_663e_4f24_b9ea_6ba48029710c" hidden="1">#REF!</definedName>
    <definedName name="TB001344bd_e1de_475e_a76a_4c3e3133e01c" hidden="1">#REF!</definedName>
    <definedName name="TB00143d72_ee27_49b8_90c1_0b2e3d3f6d23" hidden="1">#REF!</definedName>
    <definedName name="TB0019092e_c570_4e80_8b0b_38c0c8a43ad3" hidden="1">#REF!</definedName>
    <definedName name="TB0019a28b_29fe_4880_9df2_5cabf53db6ee" hidden="1">#REF!</definedName>
    <definedName name="TB002e6849_ee99_4208_9e92_134075522d84" hidden="1">#REF!</definedName>
    <definedName name="TB0031b3c6_9a13_4034_b142_91a3ed006e6d" hidden="1">#REF!</definedName>
    <definedName name="TB0037b7bb_d547_4162_97c6_0525dfa3ec65" hidden="1">#REF!</definedName>
    <definedName name="TB003801ee_070f_430a_9182_2a5df39b7fc0" hidden="1">#REF!</definedName>
    <definedName name="TB004c9d4f_37c5_4181_8840_6f68d32542ac" hidden="1">#REF!</definedName>
    <definedName name="TB005d0a3b_8752_4096_9194_e542a91fd06b" hidden="1">#REF!</definedName>
    <definedName name="TB006ec5ac_f01f_4819_93b7_f44ce5b9e25d" hidden="1">#REF!</definedName>
    <definedName name="TB00700615_0c8a_49e4_940c_518382f94efc" hidden="1">#REF!</definedName>
    <definedName name="TB0074e339_29c5_4cbe_bc2a_e3e3a0e9343c" hidden="1">#REF!</definedName>
    <definedName name="TB00777379_9cac_4d2f_81bd_332b06a2d21d" hidden="1">#REF!</definedName>
    <definedName name="TB00793c2b_3909_4988_89cb_ef8ec95605fd" hidden="1">#REF!</definedName>
    <definedName name="TB007ea53f_e4ca_4df7_811e_e5d6db57f615" hidden="1">#REF!</definedName>
    <definedName name="TB0080bba6_66a2_4706_a1b5_396f42b111e7" hidden="1">#REF!</definedName>
    <definedName name="TB00929b18_84ed_45b5_8263_cc261f729825" hidden="1">#REF!</definedName>
    <definedName name="TB00952967_7fdd_40f3_9046_495b9f2ee7c4" hidden="1">#REF!</definedName>
    <definedName name="TB0096d9c8_0e2b_41c5_a22d_d5448adb4c50" hidden="1">#REF!</definedName>
    <definedName name="TB009ac95a_df24_4fc9_9572_bb1310736879" hidden="1">#REF!</definedName>
    <definedName name="TB009af59d_9ba5_40a0_aada_89d82f119fb7" hidden="1">#REF!</definedName>
    <definedName name="TB009d1264_c219_4a8f_93de_5db5d1eb5986" hidden="1">#REF!</definedName>
    <definedName name="TB00a1fc32_8759_4dbb_a5e6_2de6702a954e" hidden="1">#REF!</definedName>
    <definedName name="TB00a4c6f1_ecaf_47c9_b3e1_56ca2b9a53d1" hidden="1">#REF!</definedName>
    <definedName name="TB00a6e8d0_9bee_4543_a8ab_51a68cbba197" hidden="1">#REF!</definedName>
    <definedName name="TB00a83530_1c4f_4a78_8a79_74e8500844f4" hidden="1">#REF!</definedName>
    <definedName name="TB00b20071_e158_49db_b674_f5011fd83be8" hidden="1">#REF!</definedName>
    <definedName name="TB00b20810_031e_43bd_b88d_305064eb582d" hidden="1">#REF!</definedName>
    <definedName name="TB00b2b155_4579_4bf6_bce1_919193cbd8d7" hidden="1">#REF!</definedName>
    <definedName name="TB00b6b87c_058a_44b0_828a_ceaed468708a" hidden="1">#REF!</definedName>
    <definedName name="TB00bbff23_25ca_4aab_b7f2_24ab07707fd7" hidden="1">#REF!</definedName>
    <definedName name="TB00bd8265_a1dd_438e_9d62_c59ac6df17a8" hidden="1">#REF!</definedName>
    <definedName name="TB00c2397c_778c_41cd_ba46_46f141787e7a" hidden="1">#REF!</definedName>
    <definedName name="TB00c49c34_89a1_4402_9795_82423fd54c61" hidden="1">#REF!</definedName>
    <definedName name="TB00c99fdd_edab_48e2_a065_8e7afce3e4fe" hidden="1">#REF!</definedName>
    <definedName name="TB00d01640_35ea_47c6_bffa_dceca539013e" hidden="1">#REF!</definedName>
    <definedName name="TB00da939e_896e_4060_8dff_a980a7f429d3" hidden="1">#REF!</definedName>
    <definedName name="TB00dddf54_b454_409d_9b9d_51cbf1f47957" hidden="1">#REF!</definedName>
    <definedName name="TB00e31687_12f3_4853_924e_ba5eeae0f84c" hidden="1">#REF!</definedName>
    <definedName name="TB00e52e2f_a063_4c56_bebf_e764a251e342" hidden="1">#REF!</definedName>
    <definedName name="TB00f7b84f_1bd0_45c6_9795_e5c6e2d4e859" hidden="1">#REF!</definedName>
    <definedName name="TB00f824c8_ca3f_41e8_8783_8eccbc7860bb" hidden="1">#REF!</definedName>
    <definedName name="TB00fd9714_efba_4281_8036_bdc091f3d208" hidden="1">#REF!</definedName>
    <definedName name="TB0104bda8_40a1_4064_b454_8795c66fa0a3" hidden="1">#REF!</definedName>
    <definedName name="TB0108b920_e9e1_41d8_807b_7454b4088ed8" hidden="1">#REF!</definedName>
    <definedName name="TB011d1023_04dc_4671_b983_0472f4f95f3e" hidden="1">#REF!</definedName>
    <definedName name="TB01275f54_03f7_4e50_bf5e_576dcc232bdf" hidden="1">#REF!</definedName>
    <definedName name="TB0128083c_656d_42ef_a280_aee46bf12575" hidden="1">#REF!</definedName>
    <definedName name="TB012bb7da_697b_403e_a15c_96859b64e6d6" hidden="1">'[72]Trade and other paybales'!#REF!</definedName>
    <definedName name="TB012e2629_c8ee_4ce4_98f3_ebec8bae48af" hidden="1">#REF!</definedName>
    <definedName name="TB012f7023_e51b_4149_8412_edee3a0bf3ef" hidden="1">#REF!</definedName>
    <definedName name="TB0130f2b6_ac7b_46ef_acd7_e63190aadab9" hidden="1">#REF!</definedName>
    <definedName name="TB01334f4c_8903_42e0_9d85_e24deef28995" hidden="1">#REF!</definedName>
    <definedName name="TB0140f479_50ba_4759_825e_00490728f8a7" hidden="1">#REF!</definedName>
    <definedName name="TB01416e4e_a684_458e_b3bb_1db698081542" hidden="1">#REF!</definedName>
    <definedName name="TB014af83b_1b04_4b4d_8c58_c9257d6563e1" hidden="1">#REF!</definedName>
    <definedName name="TB014d2bc7_0e51_4db5_8c95_f0a7a82ae8eb" hidden="1">#REF!</definedName>
    <definedName name="TB0157b317_cf1d_4f66_8747_b668ae117c60" hidden="1">#REF!</definedName>
    <definedName name="TB0159ea65_7723_4fb8_8744_8e052ee4201d" hidden="1">#REF!</definedName>
    <definedName name="TB0167ce09_6dcf_4ed8_9ef1_d9c131104df0" hidden="1">#REF!</definedName>
    <definedName name="TB016a72e8_fca3_409d_a51e_d1928e64a1a3" hidden="1">#REF!</definedName>
    <definedName name="TB01760fb6_7a2f_4854_bb22_83f6a4bacbb8" hidden="1">#REF!</definedName>
    <definedName name="TB017e13ff_981b_4ce1_b021_0ca9b46253df" hidden="1">#REF!</definedName>
    <definedName name="TB0188d80a_c4ad_4bc9_bb50_ffdc202a302d" hidden="1">#REF!</definedName>
    <definedName name="TB01908b10_80c8_4cf0_9b72_d801ae20ec6e" hidden="1">#REF!</definedName>
    <definedName name="TB0190bc1f_c75a_40bc_adf0_cc08915d3dec" hidden="1">#REF!</definedName>
    <definedName name="TB01923b77_416d_426f_bd69_7d7279237421" hidden="1">#REF!</definedName>
    <definedName name="TB0194aa6c_46f6_449a_b36a_b08b0be5739d" hidden="1">#REF!</definedName>
    <definedName name="TB0195c283_751f_4f86_a27b_b13b29a201f0" hidden="1">#REF!</definedName>
    <definedName name="TB01977e39_7885_4a4f_96e8_c8c7a0c43eae" hidden="1">#REF!</definedName>
    <definedName name="TB0198c843_c7ae_4536_a9af_be195d7fe43a" hidden="1">#REF!</definedName>
    <definedName name="TB01a156b1_a0ec_4492_a187_7251e87fd5ae" hidden="1">#REF!</definedName>
    <definedName name="TB01a4e60c_9142_416a_a7be_3f577238cadb" hidden="1">#REF!</definedName>
    <definedName name="TB01abc4bd_933a_4678_b45e_9f78dac5caa8" hidden="1">#REF!</definedName>
    <definedName name="TB01add847_43b8_4073_89fd_6eba21bfbcad" hidden="1">#REF!</definedName>
    <definedName name="TB01b19ee0_8a9c_47e2_a5c2_9eb0540ca927" hidden="1">#REF!</definedName>
    <definedName name="TB01b2b1af_5ce7_4c51_8c32_cd673287fa08" hidden="1">'[72]Trade and other paybales'!#REF!</definedName>
    <definedName name="TB01b6d633_9cbb_41c8_9a11_c92c92b959ec" hidden="1">#REF!</definedName>
    <definedName name="TB01bfb085_4285_443b_b92e_eac9b33f833c" hidden="1">'[72]Trade and other paybales'!#REF!</definedName>
    <definedName name="TB01c1c500_430a_41b4_b673_6dcdcdc6ff58" hidden="1">#REF!</definedName>
    <definedName name="TB01ccb512_2ab7_4d1e_950c_fd721f835fa4" hidden="1">#REF!</definedName>
    <definedName name="TB01e76419_ea3b_4d20_826b_fc81f48f4015" hidden="1">#REF!</definedName>
    <definedName name="TB01e7d725_4e0d_400c_b8ff_99c914d7a83a" hidden="1">#REF!</definedName>
    <definedName name="TB01ee440d_fbeb_4a1d_b9d6_92f22a84cd10" hidden="1">#REF!</definedName>
    <definedName name="TB01f4cd2b_4207_421d_98b1_dc3ea680c8cd" hidden="1">#REF!</definedName>
    <definedName name="TB01f80eb7_c678_4df8_b0d6_e3658f5208cf" hidden="1">#REF!</definedName>
    <definedName name="TB01fa7d54_e45f_4c15_9c69_e9ad795388c3" hidden="1">#REF!</definedName>
    <definedName name="TB01fd04bd_7a9e_463c_bd35_306de5a7286e" hidden="1">#REF!</definedName>
    <definedName name="TB0200bab6_8fab_4179_8617_ae95ffeb3f55" hidden="1">#REF!</definedName>
    <definedName name="TB0202478c_f8bf_4d9c_a600_63ff63f53c14" hidden="1">#REF!</definedName>
    <definedName name="TB020609e5_344f_4198_b9f4_5e4f76585406" hidden="1">#REF!</definedName>
    <definedName name="TB020c8a30_914d_4d4b_977d_dcc0a9cd5077" hidden="1">#REF!</definedName>
    <definedName name="TB02122a44_f071_4796_9eac_246c3acabe72" hidden="1">#REF!</definedName>
    <definedName name="TB02157032_17ef_41bd_b248_f126e91e459a" hidden="1">#REF!</definedName>
    <definedName name="TB021c1121_fae1_4699_b6e8_42dd8ca6cf60" hidden="1">#REF!</definedName>
    <definedName name="TB022035bf_8449_452a_9406_e384f564f20f" hidden="1">#REF!</definedName>
    <definedName name="TB0229dcf9_fc39_415b_8b44_dc9172798cfb" hidden="1">#REF!</definedName>
    <definedName name="TB022b1e19_88af_43f6_871d_5b77319d8516" hidden="1">#REF!</definedName>
    <definedName name="TB022d2ee9_1f93_4a17_9afc_54b35517e304" hidden="1">#REF!</definedName>
    <definedName name="TB022f11c3_a117_44df_8f6e_79e96d459461" hidden="1">#REF!</definedName>
    <definedName name="TB02320a3a_818f_43d3_95ea_72fb9ccee5bb" hidden="1">#REF!</definedName>
    <definedName name="TB0236204c_ea3e_4dd3_9813_987b14144df6" hidden="1">#REF!</definedName>
    <definedName name="TB0236e59f_8403_44f8_8511_288dcfe17e9c" hidden="1">#REF!</definedName>
    <definedName name="TB0239a309_1f7e_4634_a924_50af32fa63c4" hidden="1">#REF!</definedName>
    <definedName name="TB0239aef4_0d5c_4232_baf2_d0f278a45458" hidden="1">#REF!</definedName>
    <definedName name="TB023f6497_c647_4cfe_b484_8eac130b2795" hidden="1">#REF!</definedName>
    <definedName name="TB02416ed5_1f76_4f1b_b920_4ef7aeaa473b" hidden="1">#REF!</definedName>
    <definedName name="TB0243c950_12e9_4f55_bfda_fb006c476889" hidden="1">#REF!</definedName>
    <definedName name="TB0244b4c4_ccaa_4b74_96fe_99703bba0108" hidden="1">#REF!</definedName>
    <definedName name="TB02487ae8_ab01_4c87_9e3d_b14964734174" hidden="1">#REF!</definedName>
    <definedName name="TB0253ca55_22ee_4280_b4de_3929e6058715" hidden="1">#REF!</definedName>
    <definedName name="TB02547ba7_2ca8_44c6_a67d_37610200a863" hidden="1">#REF!</definedName>
    <definedName name="TB0261a29a_c204_46fa_aafc_c89e6241d5e6" hidden="1">#REF!</definedName>
    <definedName name="TB0277fc7b_ded0_40f9_a08c_4d8aba0818a1" hidden="1">#REF!</definedName>
    <definedName name="TB027f359d_a2b2_48ff_a6df_263d0676f92a" hidden="1">#REF!</definedName>
    <definedName name="TB0286807f_75c1_46fa_b5a4_00629b7df6d6" hidden="1">#REF!</definedName>
    <definedName name="TB0286ef38_0852_4334_bc8f_32826795867d" hidden="1">#REF!</definedName>
    <definedName name="TB0287e014_2d23_4fde_a947_61dee5648174" hidden="1">#REF!</definedName>
    <definedName name="TB0289f92b_b8f5_4553_bed1_e5426eb055e9" hidden="1">#REF!</definedName>
    <definedName name="TB028edb2d_7478_439f_b614_58aeda123e26" hidden="1">#REF!</definedName>
    <definedName name="TB02917fa5_2ca8_4ca2_9870_72adbbe94f3c" hidden="1">#REF!</definedName>
    <definedName name="TB029bd2e6_0a73_4a68_9c79_52ae6c64e140" hidden="1">#REF!</definedName>
    <definedName name="TB02a7e605_4e24_4322_9af1_9ceb6f68476a" hidden="1">#REF!</definedName>
    <definedName name="TB02a9d3e2_0e00_4227_a9a2_cc95bcb7ecfa" hidden="1">#REF!</definedName>
    <definedName name="TB02ad8d3d_3c1d_4b01_8998_9ad72de68313" hidden="1">#REF!</definedName>
    <definedName name="TB02b59c26_163e_42cf_92d1_1d2b4055e5c3" hidden="1">#REF!</definedName>
    <definedName name="TB02b63a32_7290_4765_88f5_1820bd5ee200" hidden="1">#REF!</definedName>
    <definedName name="TB02c2a1e3_ef3e_403c_9a26_ca643817f3a6" hidden="1">#REF!</definedName>
    <definedName name="TB02c639cd_9208_4f5a_80d0_8630c40205b0" hidden="1">#REF!</definedName>
    <definedName name="TB02cec286_a033_484c_8afb_430f268733ec" hidden="1">#REF!</definedName>
    <definedName name="TB02d1cb05_6525_4697_bce1_5795d3358dc1" hidden="1">#REF!</definedName>
    <definedName name="TB02d3271b_44bc_499b_b347_54861d2f2afd" hidden="1">#REF!</definedName>
    <definedName name="TB02e297cd_f6ca_409f_bddd_24e66e1dfc34" hidden="1">#REF!</definedName>
    <definedName name="TB02f0d534_ea7f_4711_b16f_86c5912096f5" hidden="1">#REF!</definedName>
    <definedName name="TB0303a499_160d_499e_81c9_9c1e97ef835b" hidden="1">#REF!</definedName>
    <definedName name="TB030442c6_5ee6_46bc_956b_507ad243056a" hidden="1">#REF!</definedName>
    <definedName name="TB030d283a_a524_4bb6_82b8_fd02a45a7530" hidden="1">#REF!</definedName>
    <definedName name="TB031b5a79_92ef_441f_b59f_828352755a78" hidden="1">#REF!</definedName>
    <definedName name="TB031fb523_6153_4750_8886_6e93ed4bdc36" hidden="1">#REF!</definedName>
    <definedName name="TB03265310_282e_470f_9f0e_a8335aaa8a50" hidden="1">#REF!</definedName>
    <definedName name="TB032dc6bb_5363_4cc1_b7dc_5a9b91e1e150" hidden="1">#REF!</definedName>
    <definedName name="TB03338a71_7537_4091_98a1_3b24c9e181bc" hidden="1">#REF!</definedName>
    <definedName name="TB0337a6db_a636_4112_a5d8_9df4ca7494bc" hidden="1">#REF!</definedName>
    <definedName name="TB0339590c_08a4_4c05_bce7_c8cc85df8487" hidden="1">#REF!</definedName>
    <definedName name="TB03398327_2c35_46ee_870f_0ce9d47ad613" hidden="1">#REF!</definedName>
    <definedName name="TB033eaa54_ccc1_44a7_ac19_18d5802c6d9f" hidden="1">#REF!</definedName>
    <definedName name="TB03425317_513a_4a9e_92a9_1f85608a25eb" hidden="1">#REF!</definedName>
    <definedName name="TB0352e123_c5e3_4dc4_9c20_63b605ff1844" hidden="1">#REF!</definedName>
    <definedName name="TB03667daa_0a00_4cac_ac56_a32124944e27" hidden="1">#REF!</definedName>
    <definedName name="TB03678a7c_bbbc_436c_98bc_8c8bbfd3ce1e" hidden="1">#REF!</definedName>
    <definedName name="TB03696290_a511_43ef_999d_1c0d69b7785d" hidden="1">#REF!</definedName>
    <definedName name="TB036f4cbf_c764_466e_bb8b_9734e648b1f7" hidden="1">#REF!</definedName>
    <definedName name="TB036f5c0b_faf0_435e_8259_96a795b8e9d9" hidden="1">#REF!</definedName>
    <definedName name="TB0379364e_fcb3_4714_bf09_6a7258e6fdd2" hidden="1">#REF!</definedName>
    <definedName name="TB037ac663_eeac_42f2_a338_f350d7707d2f" hidden="1">#REF!</definedName>
    <definedName name="TB0388a3bb_16e9_4090_b5dc_19caaa7099e6" hidden="1">#REF!</definedName>
    <definedName name="TB038ad3f5_a2b8_4a3f_aa7f_6951483ec1a4" hidden="1">#REF!</definedName>
    <definedName name="TB03970301_bb25_4f12_ad3c_76a576491238" hidden="1">#REF!</definedName>
    <definedName name="TB039c8bae_c879_4825_97cb_462bf9266742" hidden="1">#REF!</definedName>
    <definedName name="TB039d6256_3160_401d_825f_0146b93eed69" hidden="1">#REF!</definedName>
    <definedName name="TB03a1fb45_b343_4f4e_a2e9_f874531b4de2" hidden="1">#REF!</definedName>
    <definedName name="TB03b0a462_b6a6_4746_8a37_39d19a2c77a1" hidden="1">#REF!</definedName>
    <definedName name="TB03b25acd_10c5_41ca_a365_40fd00a683d6" hidden="1">#REF!</definedName>
    <definedName name="TB03baafa9_6cd8_4397_8eda_d650a6cfb5e0" hidden="1">#REF!</definedName>
    <definedName name="TB03c5a26d_d64f_4d2a_aac6_0ad0ad5bd698" hidden="1">#REF!</definedName>
    <definedName name="TB03c85067_42a9_457a_8156_d06c55bd8588" hidden="1">#REF!</definedName>
    <definedName name="TB03ce55f2_82e0_49bd_b62c_42be19dd2bf4" hidden="1">#REF!</definedName>
    <definedName name="TB03cf65bb_8309_4bd7_8d12_e711ed554166" hidden="1">#REF!</definedName>
    <definedName name="TB03d0f6f4_281f_4ba2_bf1e_7eb6ed40a26f" hidden="1">#REF!</definedName>
    <definedName name="TB03d35f2a_3441_4921_9723_1b9b88ad9237" hidden="1">#REF!</definedName>
    <definedName name="TB03dd1f2a_1368_449f_a933_f038db70ec33" hidden="1">#REF!</definedName>
    <definedName name="TB03df0296_bb5a_44a1_989c_e6d3237556e7" hidden="1">#REF!</definedName>
    <definedName name="TB03e37845_980e_4a07_b36d_524a873acfdf" hidden="1">#REF!</definedName>
    <definedName name="TB03ea8638_1644_4805_9af2_eb6a95ac5d07" hidden="1">#REF!</definedName>
    <definedName name="TB03f2770e_26a4_4cf0_b724_2aaec4847c47" hidden="1">#REF!</definedName>
    <definedName name="TB0400f554_22d0_40da_b61a_d0c640fd5813" hidden="1">#REF!</definedName>
    <definedName name="TB04033d86_d050_403b_b8b7_f25c25710fee" hidden="1">#REF!</definedName>
    <definedName name="TB040413d2_6721_4be1_a182_2ae265f4d089" hidden="1">#REF!</definedName>
    <definedName name="TB040a84f2_8c2d_42a6_8429_46d51025f533" hidden="1">#REF!</definedName>
    <definedName name="TB0411f698_5221_4777_961d_04a98879bd50" hidden="1">#REF!</definedName>
    <definedName name="TB041218f0_3649_4883_b402_24fb646677fe" hidden="1">#REF!</definedName>
    <definedName name="TB041635ce_4900_48af_abe2_e272c982d368" hidden="1">#REF!</definedName>
    <definedName name="TB0418a108_4098_49f6_b9c4_cbf9efdd3c54" hidden="1">#REF!</definedName>
    <definedName name="TB041ada2b_3c0c_4a1e_9a2f_a261879f0bc7" hidden="1">#REF!</definedName>
    <definedName name="TB041e6661_4918_4d2e_b1ae_c4b647cb5c43" hidden="1">#REF!</definedName>
    <definedName name="TB041f1982_5465_48bb_aef5_5f3dc5446c1f" hidden="1">#REF!</definedName>
    <definedName name="TB0422a854_06cb_40eb_b337_0df5e8748289" hidden="1">#REF!</definedName>
    <definedName name="TB04239a25_c335_4244_abfc_14ba6bdbbd13" hidden="1">#REF!</definedName>
    <definedName name="TB0425759d_c1e2_4f99_8ca3_47971695430f" hidden="1">#REF!</definedName>
    <definedName name="TB0429b013_003b_4fd0_9167_ee8e1af946c9" hidden="1">#REF!</definedName>
    <definedName name="TB042ca0ba_f765_47ef_8926_cfe687e7e45c" hidden="1">#REF!</definedName>
    <definedName name="TB04364be5_67a4_46b0_b345_0f2298ddd7f2" hidden="1">#REF!</definedName>
    <definedName name="TB043840eb_584c_4566_85b8_856c72340e06" hidden="1">#REF!</definedName>
    <definedName name="TB043bd0b5_1254_4c80_a701_486763b026ab" hidden="1">#REF!</definedName>
    <definedName name="TB0453bee9_09b6_461b_9d30_eed1d0f8b4d2" hidden="1">#REF!</definedName>
    <definedName name="TB045a75f8_e9f7_452c_8485_6c8fc6ed1987" hidden="1">#REF!</definedName>
    <definedName name="TB045ba8a9_3571_446c_b17a_6e8f3cbc4927" hidden="1">#REF!</definedName>
    <definedName name="TB045d7063_d5ff_444e_8e53_48123bd686f1" hidden="1">#REF!</definedName>
    <definedName name="TB0460ee17_7f17_4fab_8508_c96ab35e0d43" hidden="1">#REF!</definedName>
    <definedName name="TB046116e2_fc35_4078_abbe_18c1f4b54b76" hidden="1">#REF!</definedName>
    <definedName name="TB046755d3_07c3_45db_91e3_9d7339e70203" hidden="1">#REF!</definedName>
    <definedName name="TB0468408b_894e_4867_a88b_8cce92d67b8c" hidden="1">#REF!</definedName>
    <definedName name="TB046cfa3f_90a5_45da_bb77_5340441f397e" hidden="1">#REF!</definedName>
    <definedName name="TB0476adb2_42b0_49f2_942b_a16363269bb4" hidden="1">#REF!</definedName>
    <definedName name="TB047d4c71_d3ac_4c8e_aaff_a87df23e52d5" hidden="1">#REF!</definedName>
    <definedName name="TB04807d70_9f05_4f54_969b_75c7251715c0" hidden="1">#REF!</definedName>
    <definedName name="TB04825a7c_2ded_4568_9a84_4fefe8a9c52d" hidden="1">#REF!</definedName>
    <definedName name="TB049500cc_9c30_4315_b2bc_e7198c4b636c" hidden="1">#REF!</definedName>
    <definedName name="TB04958987_56ce_4b58_9996_67c2112c8e55" hidden="1">#REF!</definedName>
    <definedName name="TB049aaee8_17bf_49e4_bf58_7aadf16e9b27" hidden="1">#REF!</definedName>
    <definedName name="TB04a8019d_50a2_49b3_a528_9bbc160cb236" hidden="1">#REF!</definedName>
    <definedName name="TB04afe38e_50bb_4dea_bc9c_f1b0707180ac" hidden="1">#REF!</definedName>
    <definedName name="TB04bed07b_b749_4f26_ac4a_6375ed95786f" hidden="1">#REF!</definedName>
    <definedName name="TB04c3322f_34ef_4c43_8f51_713ad42a2606" hidden="1">#REF!</definedName>
    <definedName name="TB04c3b856_6b08_4590_bb31_9c95f23acc5f" hidden="1">#REF!</definedName>
    <definedName name="TB04c5a5bb_2366_4766_9540_4380e46ab1a4" hidden="1">#REF!</definedName>
    <definedName name="TB04cc4091_8255_4527_aec6_15a8612c9a3b" hidden="1">#REF!</definedName>
    <definedName name="TB04d0109f_a77f_4544_ba6a_7e1caffaed16" hidden="1">#REF!</definedName>
    <definedName name="TB04d3b5a5_9068_4df8_8071_63fb8fb624e1" hidden="1">#REF!</definedName>
    <definedName name="TB04dfc629_4e50_459b_9af0_20f9b1385291" hidden="1">#REF!</definedName>
    <definedName name="TB04e3d114_f82d_4961_ace4_d9951344541b" hidden="1">#REF!</definedName>
    <definedName name="TB04ef7683_918e_47a0_8f75_c657870e46b0" hidden="1">#REF!</definedName>
    <definedName name="TB04f12a71_a96b_45ea_a7f5_f17f3e0ed701" hidden="1">#REF!</definedName>
    <definedName name="TB04ff288d_0717_4fd0_9dbe_a8ba9f3a8708" hidden="1">#REF!</definedName>
    <definedName name="TB05107144_9bbe_4a66_96e7_9869d27dabae" hidden="1">#REF!</definedName>
    <definedName name="TB0512628a_b321_47f2_8cea_56775bf925e1" hidden="1">#REF!</definedName>
    <definedName name="TB05220066_83ae_47e0_83f0_75050532d192" hidden="1">#REF!</definedName>
    <definedName name="TB05274bed_12f6_47fc_ae48_042813a68ca6" hidden="1">#REF!</definedName>
    <definedName name="TB0527e5f3_6349_402a_b9b8_acc00f2bba83" hidden="1">#REF!</definedName>
    <definedName name="TB052b514e_b789_4528_a048_0e425ebc353e" hidden="1">#REF!</definedName>
    <definedName name="TB052b760a_65c1_4a2f_9e87_33e5470f2f34" hidden="1">#REF!</definedName>
    <definedName name="TB052ed12e_c5a8_4af3_b72f_c7d0e003e649" hidden="1">#REF!</definedName>
    <definedName name="TB0532b85c_e55a_4e61_98f7_0de2beb1c96f" hidden="1">#REF!</definedName>
    <definedName name="TB053683b1_f895_4e13_88a5_22b4227d91ad" hidden="1">#REF!</definedName>
    <definedName name="TB05373069_e31e_4de0_8f8c_052cb6a338e8" hidden="1">#REF!</definedName>
    <definedName name="TB053d20e0_4e1c_4303_89b8_3a0151c601d1" hidden="1">#REF!</definedName>
    <definedName name="TB053f2901_3b70_487f_aea3_09cf67f6fd54" hidden="1">#REF!</definedName>
    <definedName name="TB05447f8d_7c81_43c8_a506_3050feec8e8e" hidden="1">#REF!</definedName>
    <definedName name="TB054ba8a4_ef7b_4d38_b921_8e5045a4ec19" hidden="1">#REF!</definedName>
    <definedName name="TB055ae6f6_efed_43dc_9d27_2535d59a5cba" hidden="1">#REF!</definedName>
    <definedName name="TB055cc77f_b985_47bc_a6e4_ea3305858f63" hidden="1">#REF!</definedName>
    <definedName name="TB055f43db_fb96_4f4f_b193_cc9dffbf4a21" hidden="1">#REF!</definedName>
    <definedName name="TB05673b4f_b750_4add_8dd0_63a05aea6661" hidden="1">#REF!</definedName>
    <definedName name="TB05678ade_09c0_41dc_9455_52e7f8333a59" hidden="1">#REF!</definedName>
    <definedName name="TB0569fd1e_d152_46d6_a31d_416dafa18f57" hidden="1">#REF!</definedName>
    <definedName name="TB05826a16_b8e4_496f_8ecf_b2ed11ab7d99" hidden="1">#REF!</definedName>
    <definedName name="TB0583d827_fce3_45ef_9dd6_c21c331a7208" hidden="1">#REF!</definedName>
    <definedName name="TB058fdbc6_9d3a_4c43_9009_ac088f6fb56b" hidden="1">#REF!</definedName>
    <definedName name="TB0598403f_9c2c_4291_b282_8ff35c64e9f1" hidden="1">'[72]Trade and other paybales'!#REF!</definedName>
    <definedName name="TB059ea37f_6e94_4275_8ac2_f5adb821b1a2" hidden="1">#REF!</definedName>
    <definedName name="TB05a33ef7_f5a2_44cd_8da8_bb9a665b0ae8" hidden="1">#REF!</definedName>
    <definedName name="TB05abbfa2_1692_4ad8_87bc_90a3f2c4533e" hidden="1">#REF!</definedName>
    <definedName name="TB05ad87e8_211f_43dc_8f7c_87fdf180ee70" hidden="1">#REF!</definedName>
    <definedName name="TB05babb9b_06ea_42b0_873f_c77fc12c0d29" hidden="1">#REF!</definedName>
    <definedName name="TB05bac2c6_2021_42dc_9eb0_3a5db60466dc" hidden="1">#REF!</definedName>
    <definedName name="TB05c25bb7_10e0_462b_b9e0_0d4c51be5e7d" hidden="1">#REF!</definedName>
    <definedName name="TB05c3f590_5f78_431d_8e10_387dc94b057a" hidden="1">#REF!</definedName>
    <definedName name="TB05c5253c_549d_4447_8bed_0b89db662f89" hidden="1">#REF!</definedName>
    <definedName name="TB05c6cfc8_1c37_4270_9d8c_ca481568a3a3" hidden="1">'[72]Trade and other paybales'!#REF!</definedName>
    <definedName name="TB05c87d0f_4360_46a2_a5ba_6e370946782d" hidden="1">#REF!</definedName>
    <definedName name="TB05cc27a5_06d4_4baa_addc_efcba5384523" hidden="1">#REF!</definedName>
    <definedName name="TB05d479c0_011a_4f25_91b4_ce4465af52a7" hidden="1">#REF!</definedName>
    <definedName name="TB05dfd1ce_2deb_4583_9eae_5b75e07b2174" hidden="1">#REF!</definedName>
    <definedName name="TB05eb3a3e_5e31_4fa9_b427_1a74f8f1411b" hidden="1">#REF!</definedName>
    <definedName name="TB05eeb23b_33d2_4e48_b828_d8c65dcc3bc5" hidden="1">#REF!</definedName>
    <definedName name="TB05f10667_6c04_4ab3_a3c8_72a11034dd81" hidden="1">#REF!</definedName>
    <definedName name="TB05f17374_55cd_4d33_859d_0971041c5dd8" hidden="1">#REF!</definedName>
    <definedName name="TB05f19808_6b5b_46fe_b012_696ab54f51d7" hidden="1">#REF!</definedName>
    <definedName name="TB05fbd119_f95b_4fc0_baac_194117ca4c75" hidden="1">#REF!</definedName>
    <definedName name="TB05ffb1ef_368b_46d8_9d5e_faab183c4e96" hidden="1">'[72]Trade and other paybales'!#REF!</definedName>
    <definedName name="TB060f3922_77e6_4e10_8578_3ee318cdd12a" hidden="1">#REF!</definedName>
    <definedName name="TB060f3bea_6b1e_4cf4_9640_1ed3e0d2e639" hidden="1">#REF!</definedName>
    <definedName name="TB0610b4be_4a81_4c7b_846e_337a82ba530a" hidden="1">#REF!</definedName>
    <definedName name="TB061102c5_f186_4748_8d00_d4b54d98d385" hidden="1">#REF!</definedName>
    <definedName name="TB061a3154_3c65_4e56_92c8_e9f3f73c5020" hidden="1">#REF!</definedName>
    <definedName name="TB06236706_9329_41e1_9503_8c472284f860" hidden="1">#REF!</definedName>
    <definedName name="TB062ad858_d4da_4aa0_8243_196f2cdc1916" hidden="1">#REF!</definedName>
    <definedName name="TB06344799_1b68_40a8_a0ae_40230e9a1725" hidden="1">#REF!</definedName>
    <definedName name="TB0636bcec_9093_4141_aa12_85c6cf874ada" hidden="1">#REF!</definedName>
    <definedName name="TB06377f94_1c4f_4b15_b2e3_ea5dd20fe527" hidden="1">#REF!</definedName>
    <definedName name="TB063c72a9_5ee1_409b_a9a0_c1e70b32713d" hidden="1">'[72]Trade and other paybales'!#REF!</definedName>
    <definedName name="TB064903c9_28a8_4c92_91a0_be6116e49a47" hidden="1">#REF!</definedName>
    <definedName name="TB0650865a_675b_4add_80d8_77546007ce7f" hidden="1">#REF!</definedName>
    <definedName name="TB06567561_40bc_4a38_929c_f06440b96af7" hidden="1">#REF!</definedName>
    <definedName name="TB065dbb76_d452_48a9_9e56_cc4e427f2493" hidden="1">#REF!</definedName>
    <definedName name="TB065f30af_6ae3_4d85_8585_6af9013edc40" hidden="1">#REF!</definedName>
    <definedName name="TB06650d45_59f5_4265_9cb4_c93425493ca4" hidden="1">#REF!</definedName>
    <definedName name="TB066abc40_9d1d_44d9_9e33_2cce7b206a2a" hidden="1">#REF!</definedName>
    <definedName name="TB066e3adf_ad3e_4887_a7c8_86f65e2a4d19" hidden="1">#REF!</definedName>
    <definedName name="TB06702082_4bf3_4040_b820_876f5768245f" hidden="1">#REF!</definedName>
    <definedName name="TB0679ebfb_fc34_4d73_8a0a_f277ad78a35b" hidden="1">#REF!</definedName>
    <definedName name="TB067af39e_adf7_4a21_a665_3d9a5120eafb" hidden="1">#REF!</definedName>
    <definedName name="TB067fab3b_e66c_492f_8e37_e213809e9c8b" hidden="1">#REF!</definedName>
    <definedName name="TB0686487e_e6db_47ef_91f7_c1de20dc9762" hidden="1">#REF!</definedName>
    <definedName name="TB0686c167_9aa8_4cd3_8f7b_9283c0fbdca9" hidden="1">#REF!</definedName>
    <definedName name="TB0687d515_1e4f_483f_9795_6a3241983ddf" hidden="1">#REF!</definedName>
    <definedName name="TB0689ab49_b615_41e8_9b80_42ef9b32b95d" hidden="1">#REF!</definedName>
    <definedName name="TB0689efb1_7e73_46ff_b1c3_c39430a8c64e" hidden="1">#REF!</definedName>
    <definedName name="TB068cb3f2_4f57_4ec7_a25b_aac9a5958bed" hidden="1">#REF!</definedName>
    <definedName name="TB0696990a_8cc5_4568_9ddc_2f8660f3ff5c" hidden="1">#REF!</definedName>
    <definedName name="TB069c98a1_5be4_4c07_9546_a5b53e6d565d" hidden="1">#REF!</definedName>
    <definedName name="TB06a5684e_6414_4a37_b372_dc91a4512b40" hidden="1">#REF!</definedName>
    <definedName name="TB06a79b76_1494_427d_a60f_44f05019887e" hidden="1">#REF!</definedName>
    <definedName name="TB06a85223_3679_4d55_b1ad_3d71e92536ec" hidden="1">#REF!</definedName>
    <definedName name="TB06ab81c2_6011_4046_848f_2c8447fc17e6" hidden="1">#REF!</definedName>
    <definedName name="TB06b4e431_acf5_4422_b765_5930bfd1c420" hidden="1">#REF!</definedName>
    <definedName name="TB06bc398f_7b4b_4c3d_9cbc_85e0195e0133" hidden="1">#REF!</definedName>
    <definedName name="TB06c5bed5_02a9_4fd3_83c9_eff079eef812" hidden="1">#REF!</definedName>
    <definedName name="TB06cde596_8a37_4ac4_951e_e9f98cb6277a" hidden="1">#REF!</definedName>
    <definedName name="TB06d003d2_47e5_4a1f_bcd4_7ab5d16c6d35" hidden="1">#REF!</definedName>
    <definedName name="TB06d25ff9_706e_4a7b_8462_c15481870631" hidden="1">#REF!</definedName>
    <definedName name="TB06d39c9a_47f2_4e80_8f53_2a566c181a9b" hidden="1">#REF!</definedName>
    <definedName name="TB06d9e15b_60cb_4ed0_8be0_1b7640fe9708" hidden="1">#REF!</definedName>
    <definedName name="TB06dde6c6_adb5_480a_89f0_a4946ec10cee" hidden="1">#REF!</definedName>
    <definedName name="TB06ee5efb_01ba_4f1f_b268_c7641845afcc" hidden="1">#REF!</definedName>
    <definedName name="TB06f24378_90b7_47eb_8bb0_4217f1d861df" hidden="1">#REF!</definedName>
    <definedName name="TB06f8933f_d428_437e_adde_f1a4addb2279" hidden="1">#REF!</definedName>
    <definedName name="TB06fe3c23_e886_4e13_afb3_3e37b3dfa4b6" hidden="1">#REF!</definedName>
    <definedName name="TB06ff9ef2_21d1_4ffe_80cb_c2f4c3ef167d" hidden="1">#REF!</definedName>
    <definedName name="TB07029c16_7943_415f_b87f_40b3e7bd2c3e" hidden="1">#REF!</definedName>
    <definedName name="TB070e5464_e3db_4d73_8a7c_474855229ca6" hidden="1">#REF!</definedName>
    <definedName name="TB07227edf_2667_4a93_9eb5_ec44563540c8" hidden="1">#REF!</definedName>
    <definedName name="TB07344673_fa54_411b_afff_e8f9af070edf" hidden="1">#REF!</definedName>
    <definedName name="TB0735e581_c043_46e0_88ff_1d77e996c351" hidden="1">#REF!</definedName>
    <definedName name="TB07375184_a2fe_4d44_8ba3_b987fc4b892f" hidden="1">#REF!</definedName>
    <definedName name="TB0740b453_3f8e_4f48_84f9_ffa9a2b02e04" hidden="1">#REF!</definedName>
    <definedName name="TB074de264_0dd7_4628_bc73_aa27f0847851" hidden="1">#REF!</definedName>
    <definedName name="TB0752cb95_f466_40ed_9949_cdbff6a4b723" hidden="1">#REF!</definedName>
    <definedName name="TB07535612_c4fa_48a1_8938_be1212d9a24a" hidden="1">#REF!</definedName>
    <definedName name="TB075b0f41_cb7e_4162_98cb_fc94ffb4403b" hidden="1">#REF!</definedName>
    <definedName name="TB075da4df_e8d6_4c93_a594_2f9e6acbabe5" hidden="1">#REF!</definedName>
    <definedName name="TB0761be5b_0153_4b66_8df5_093cb394d37c" hidden="1">#REF!</definedName>
    <definedName name="TB07642ac1_8f59_41a1_a58d_1f93a89173d1" hidden="1">#REF!</definedName>
    <definedName name="TB07711984_f738_447c_9674_e3500eb59a36" hidden="1">#REF!</definedName>
    <definedName name="TB07754812_be91_4a76_908b_3b7557accae7" hidden="1">#REF!</definedName>
    <definedName name="TB077a8179_1b4e_4158_9039_ab012b7538d9" hidden="1">#REF!</definedName>
    <definedName name="TB077d9c47_9113_4fa3_b4f6_16f1efacab46" hidden="1">#REF!</definedName>
    <definedName name="TB07862db5_b8bf_4b63_bdad_76eaf87630c0" hidden="1">#REF!</definedName>
    <definedName name="TB078b9718_bc37_4548_b7ed_d8c6f0ae4679" hidden="1">#REF!</definedName>
    <definedName name="TB0794dc8f_10f8_47b5_ad34_6c981e98daee" hidden="1">#REF!</definedName>
    <definedName name="TB079e6867_4e04_4901_b15d_11aeb4157a0c" hidden="1">#REF!</definedName>
    <definedName name="TB07a4f744_f011_4a4b_b45e_0283b2670fa5" hidden="1">#REF!</definedName>
    <definedName name="TB07a6e53d_ec67_4187_ae84_68eb0cfcb6d4" hidden="1">#REF!</definedName>
    <definedName name="TB07a71e19_5187_4855_af01_fd034b7e9c3e" hidden="1">#REF!</definedName>
    <definedName name="TB07b3c3e5_264e_4f53_9bc2_979a77a254ac" hidden="1">#REF!</definedName>
    <definedName name="TB07bf7eb1_13bb_447f_840d_b9b1edeeb89d" hidden="1">#REF!</definedName>
    <definedName name="TB07cf1099_e5ed_44c0_b042_9216ee332a2f" hidden="1">#REF!</definedName>
    <definedName name="TB07cf8548_62ed_4729_9c4e_889dc7033caa" hidden="1">#REF!</definedName>
    <definedName name="TB07d55223_d139_4aa0_b8ab_088277797186" hidden="1">#REF!</definedName>
    <definedName name="TB07db9c93_836a_4a28_a877_8d65edf9ff32" hidden="1">#REF!</definedName>
    <definedName name="TB07dbe303_541c_4e7d_8f77_af5af96c1792" hidden="1">#REF!</definedName>
    <definedName name="TB07dfdb82_6386_4a33_b438_857fb606d434" hidden="1">#REF!</definedName>
    <definedName name="TB07e08d23_9767_466c_851a_05523f97c6c4" hidden="1">#REF!</definedName>
    <definedName name="TB07e16e72_d1f5_4bce_9e4d_bf6e61bd3416" hidden="1">#REF!</definedName>
    <definedName name="TB07f37808_1529_4a88_983d_44952cf2d38c" hidden="1">#REF!</definedName>
    <definedName name="TB07f4dc9d_7c9b_4bea_ae4d_669ea15a5f51" hidden="1">#REF!</definedName>
    <definedName name="TB07f9252a_5567_4d94_a5fe_8fe16837cd74" hidden="1">#REF!</definedName>
    <definedName name="TB07fa6ffd_b250_46c5_ab90_2a88224717fd" hidden="1">#REF!</definedName>
    <definedName name="TB080527f6_7cb3_4bff_8d6e_f85809c430b2" hidden="1">#REF!</definedName>
    <definedName name="TB080999e6_895c_405d_ae9a_e6fabfe90d2e" hidden="1">#REF!</definedName>
    <definedName name="TB080bf192_5c61_4ac1_ac76_efd6196f0347" hidden="1">#REF!</definedName>
    <definedName name="TB0814b57c_89c9_4ea7_8c91_3133d847d1d9" hidden="1">#REF!</definedName>
    <definedName name="TB081e39bb_e792_4db4_9ea5_98afcf2416fc" hidden="1">#REF!</definedName>
    <definedName name="TB08295420_fd22_421c_af03_8502409567bb" hidden="1">#REF!</definedName>
    <definedName name="TB082bf010_a8b0_4c59_92d8_baa701b9bb0c" hidden="1">#REF!</definedName>
    <definedName name="TB0830ea29_abd5_4df8_9938_1911541cd67f" hidden="1">#REF!</definedName>
    <definedName name="TB08317d8e_085d_4ca3_b54f_9e3b8735ce4d" hidden="1">#REF!</definedName>
    <definedName name="TB083f3026_188c_4007_bad3_ec8a7cf1ce75" hidden="1">#REF!</definedName>
    <definedName name="TB084fe51e_27a5_4151_ac5d_3bb4ec7a9d35" hidden="1">#REF!</definedName>
    <definedName name="TB0853829a_4abd_4073_9dfa_4a41a28597da" hidden="1">#REF!</definedName>
    <definedName name="TB085631b9_5116_4976_a51d_6cd4415c2a26" hidden="1">#REF!</definedName>
    <definedName name="TB08594e7b_50eb_4fe1_b9bf_f3a507dc7543" hidden="1">'[72]Trade and other paybales'!#REF!</definedName>
    <definedName name="TB085ce3cf_7891_45d6_b1ba_238add097466" hidden="1">#REF!</definedName>
    <definedName name="TB08647024_0e9f_4eee_9b0f_14150ddc82f9" hidden="1">#REF!</definedName>
    <definedName name="TB0867c32c_8840_4eb1_b5ad_102157648ac2" hidden="1">#REF!</definedName>
    <definedName name="TB08740a5a_7b0f_4158_a8a9_1bb05e6361c7" hidden="1">#REF!</definedName>
    <definedName name="TB087567c4_1c40_4ba1_ad3c_2303d7da2009" hidden="1">#REF!</definedName>
    <definedName name="TB0876a16f_04e9_44aa_8093_9b445f0e08c0" hidden="1">#REF!</definedName>
    <definedName name="TB087a7af8_5b4b_4dbd_b6d3_21664ef778e5" hidden="1">#REF!</definedName>
    <definedName name="TB0881d2c7_bb4c_492a_a0c3_a1ba6ad767c9" hidden="1">#REF!</definedName>
    <definedName name="TB08866bee_fc3f_47ca_aabc_a512e22f16de" hidden="1">#REF!</definedName>
    <definedName name="TB088ab720_7d04_40df_880d_53525c2db8e3" hidden="1">#REF!</definedName>
    <definedName name="TB088af625_77ae_4936_9357_73cc41b071c4" hidden="1">#REF!</definedName>
    <definedName name="TB088ca62a_dc24_4a25_9bc7_8e439442d930" hidden="1">#REF!</definedName>
    <definedName name="TB0891832e_cc6a_46a9_bb88_98d7a9f2c2c8" hidden="1">#REF!</definedName>
    <definedName name="TB0894db43_c968_42f2_94c3_3d39e945f354" hidden="1">#REF!</definedName>
    <definedName name="TB089583a0_45f8_4122_8f9f_2e65ccf47e17" hidden="1">#REF!</definedName>
    <definedName name="TB0897ead3_a445_4f5b_988d_99004727c18b" hidden="1">#REF!</definedName>
    <definedName name="TB089f43a5_85a6_4b27_857f_42dfe1608d89" hidden="1">#REF!</definedName>
    <definedName name="TB08aa40e6_2a71_4493_83b4_856236736033" hidden="1">#REF!</definedName>
    <definedName name="TB08bca674_ba6e_4b55_988d_79eac5c94329" hidden="1">#REF!</definedName>
    <definedName name="TB08c40720_e3d0_46f6_97ac_8e4b7307c95c" hidden="1">#REF!</definedName>
    <definedName name="TB08c79dfe_a13b_4f6e_aa83_7206d9ad47a6" hidden="1">#REF!</definedName>
    <definedName name="TB08cf944b_24d8_43df_8995_50e70bc38d57" hidden="1">#REF!</definedName>
    <definedName name="TB08e02659_4244_453c_b6d0_9848265262dc" hidden="1">#REF!</definedName>
    <definedName name="TB08e2ca84_ad27_4d55_a58f_39d7a994a6e0" hidden="1">#REF!</definedName>
    <definedName name="TB08e4efe9_141b_497b_96b9_6540b70fb3f2" hidden="1">#REF!</definedName>
    <definedName name="TB08f084c0_95f6_4ed6_9b2f_f99614e34970" hidden="1">#REF!</definedName>
    <definedName name="TB08f4f3d9_e109_42ff_8ea7_26fbb51c3159" hidden="1">#REF!</definedName>
    <definedName name="TB08f51177_174a_43bf_bafb_eed5ceb714d1" hidden="1">#REF!</definedName>
    <definedName name="TB08f518cb_8c6d_4cbe_ba98_632af0cc3fc1" hidden="1">#REF!</definedName>
    <definedName name="TB08f6af62_f7ac_4d61_bbf3_a29c9d28d6cd" hidden="1">#REF!</definedName>
    <definedName name="TB08fd55ec_0c4d_4c20_9f0f_f56fe94194d7" hidden="1">#REF!</definedName>
    <definedName name="TB08fdc9c9_0249_4187_a0f2_1bf167a287f3" hidden="1">#REF!</definedName>
    <definedName name="TB0917578d_ae9a_417e_b342_a599c622e13b" hidden="1">#REF!</definedName>
    <definedName name="TB091aa90b_1b9b_4723_815c_1c3503cbf010" hidden="1">#REF!</definedName>
    <definedName name="TB091ff858_8ae3_488c_bd2c_250e1fa47e21" hidden="1">#REF!</definedName>
    <definedName name="TB092847c4_f53f_4343_b85e_3cdacbe35785" hidden="1">#REF!</definedName>
    <definedName name="TB092beb31_6708_4141_b8fe_3ca1bcc74ad0" hidden="1">#REF!</definedName>
    <definedName name="TB0932d115_a462_4a5d_80f3_a3e8348c86cf" hidden="1">#REF!</definedName>
    <definedName name="TB09434724_65da_49d6_96ba_4e348abd75ba" hidden="1">#REF!</definedName>
    <definedName name="TB09461383_54d8_4222_9f69_958473015532" hidden="1">#REF!</definedName>
    <definedName name="TB09469db9_5bf8_410f_b657_e6e18d172fba" hidden="1">#REF!</definedName>
    <definedName name="TB094af583_b29e_48ff_baeb_b6e653e751fb" hidden="1">#REF!</definedName>
    <definedName name="TB095f58e1_8d87_454e_8efd_9b0cff584e3b" hidden="1">#REF!</definedName>
    <definedName name="TB09699d73_8a07_41df_849c_f7885c5f80b2" hidden="1">#REF!</definedName>
    <definedName name="TB0981f53a_197d_4f75_a5a9_12ea88e23c16" hidden="1">#REF!</definedName>
    <definedName name="TB098d8f04_b57a_4481_81b0_1b68c5f6b909" hidden="1">#REF!</definedName>
    <definedName name="TB09920e80_38bf_400d_a686_d4a07cd83440" hidden="1">#REF!</definedName>
    <definedName name="TB09938ee7_efe6_438f_a84d_fa3573d4c10c" hidden="1">#REF!</definedName>
    <definedName name="TB09a6fc7d_dc7d_4aac_9909_7d66cca276a4" hidden="1">#REF!</definedName>
    <definedName name="TB09a71034_c640_4058_b024_cb7c847a6b4d" hidden="1">#REF!</definedName>
    <definedName name="TB09a89cf1_b04b_43f3_9ad0_24248ce4f8b2" hidden="1">#REF!</definedName>
    <definedName name="TB09aa9ab9_d3a9_42dd_8c3a_2fa7a2a2799b" hidden="1">#REF!</definedName>
    <definedName name="TB09ac9665_5508_424a_a37b_4ac569010c0b" hidden="1">#REF!</definedName>
    <definedName name="TB09b036a1_5d8e_4ccf_bc9f_eb4478a72dee" hidden="1">'[72]Trade and other paybales'!#REF!</definedName>
    <definedName name="TB09b3b56c_e865_4885_8967_1841e3f46e30" hidden="1">#REF!</definedName>
    <definedName name="TB09b5215b_c756_43be_b214_2f6cb48d8806" hidden="1">#REF!</definedName>
    <definedName name="TB09bd90fe_eac8_41c5_94be_c5f54770bde6" hidden="1">#REF!</definedName>
    <definedName name="TB09c03a51_b52a_4b98_a8da_e80283ac2a40" hidden="1">#REF!</definedName>
    <definedName name="TB09c332cb_94e7_4a48_b222_4877e73232e7" hidden="1">#REF!</definedName>
    <definedName name="TB09c35049_8f0d_4ce9_9b13_431c6d71d33e" hidden="1">#REF!</definedName>
    <definedName name="TB09c6714f_520a_482d_ae7f_776030cd2f8c" hidden="1">#REF!</definedName>
    <definedName name="TB09d2ed49_3751_4eff_9e46_05d2f7e2b937" hidden="1">#REF!</definedName>
    <definedName name="TB09dc4453_d8e9_4303_a33d_5a039876dfdf" hidden="1">#REF!</definedName>
    <definedName name="TB09dec8cb_ec2b_432d_a3b5_39d5a31504a9" hidden="1">#REF!</definedName>
    <definedName name="TB09e8cc33_6911_4c2e_97aa_85d2b8190359" hidden="1">#REF!</definedName>
    <definedName name="TB09e8fc27_f72e_439e_9270_f5a9565ab983" hidden="1">#REF!</definedName>
    <definedName name="TB0a050d9f_d1a6_40a2_b75c_7d0e5b6314a3" hidden="1">#REF!</definedName>
    <definedName name="TB0a19743f_ffef_4567_956e_101f3a16e4e2" hidden="1">#REF!</definedName>
    <definedName name="TB0a19fc8e_8ee7_41ef_86b7_f81b25280400" hidden="1">#REF!</definedName>
    <definedName name="TB0a1fa637_8c85_46ad_a934_5bb310f37ecb" hidden="1">#REF!</definedName>
    <definedName name="TB0a23e06c_f131_49f6_8afb_250d8369522f" hidden="1">#REF!</definedName>
    <definedName name="TB0a2a8e33_2915_4682_9877_586dae27824d" hidden="1">#REF!</definedName>
    <definedName name="TB0a2f2be1_04e2_4828_bc71_8491a0d9a52a" hidden="1">#REF!</definedName>
    <definedName name="TB0a332036_72a0_4896_9341_fa78596deb4e" hidden="1">#REF!</definedName>
    <definedName name="TB0a3891c1_60bb_4d73_8686_64efd7b19139" hidden="1">#REF!</definedName>
    <definedName name="TB0a3ad986_5bed_4f82_bdca_eb448f9adbc1" hidden="1">#REF!</definedName>
    <definedName name="TB0a431a3f_c2fc_461c_880b_36a20d3c6fb3" hidden="1">#REF!</definedName>
    <definedName name="TB0a49ac9f_324d_45eb_a074_aa90ebff2f63" hidden="1">#REF!</definedName>
    <definedName name="TB0a50e266_6ae3_4b8f_83b5_3f143f45b3ca" hidden="1">#REF!</definedName>
    <definedName name="TB0a6229be_671b_420d_965f_698a8d33d6cf" hidden="1">#REF!</definedName>
    <definedName name="TB0a652edf_9896_472d_a2d1_56bdc9e5214a" hidden="1">#REF!</definedName>
    <definedName name="TB0a7735b6_9c1b_4d21_8cf8_2570dbfaf767" hidden="1">#REF!</definedName>
    <definedName name="TB0a7c40f6_0e68_4a7b_8d1c_d1222d145769" hidden="1">#REF!</definedName>
    <definedName name="TB0a80f61e_f02c_4598_9677_2a9c0c7a043d" hidden="1">'[72]Trade and other paybales'!#REF!</definedName>
    <definedName name="TB0a819424_2c2f_44be_a7f7_6f845b2b6ad0" hidden="1">#REF!</definedName>
    <definedName name="TB0a82ff1a_d89e_46b1_b978_ec2fdc3de620" hidden="1">#REF!</definedName>
    <definedName name="TB0a8e5c6d_3157_43a2_bbba_6dc1674285ce" hidden="1">#REF!</definedName>
    <definedName name="TB0aa432be_83b0_4228_beb3_b2cded49167e" hidden="1">'[72]Trade and other paybales'!#REF!</definedName>
    <definedName name="TB0aab6127_aa83_4982_9b88_e0eaa4957d7f" hidden="1">#REF!</definedName>
    <definedName name="TB0abab9b8_38e0_4aaf_b9f3_455f383ef748" hidden="1">#REF!</definedName>
    <definedName name="TB0abfccbb_dfe9_42df_adec_963c22f2b440" hidden="1">#REF!</definedName>
    <definedName name="TB0ac569c8_7267_4fdf_a77b_9f74b347ac5d" hidden="1">#REF!</definedName>
    <definedName name="TB0ac85ce8_a42c_4616_9c32_2437be25ae3a" hidden="1">#REF!</definedName>
    <definedName name="TB0ad84a95_ea92_44e5_898d_004982ea8b87" hidden="1">#REF!</definedName>
    <definedName name="TB0ada0ade_a5f4_4a66_b09d_62e9e5e7f666" hidden="1">#REF!</definedName>
    <definedName name="TB0ade414e_6954_4c14_b35c_e1c86fbbfe57" hidden="1">#REF!</definedName>
    <definedName name="TB0ae9a4cd_0e0c_45fa_915c_69d99da71990" hidden="1">#REF!</definedName>
    <definedName name="TB0aef1cfe_b803_4691_b770_91636d44343b" hidden="1">'[72]Trade and other paybales'!#REF!</definedName>
    <definedName name="TB0af361f0_fe28_4bbe_99b7_f294fd292de3" hidden="1">#REF!</definedName>
    <definedName name="TB0af630dd_27e0_4bb1_809e_09eb76117b4e" hidden="1">#REF!</definedName>
    <definedName name="TB0afa3e8b_34cd_4f82_8b00_1bf60e9973d9" hidden="1">#REF!</definedName>
    <definedName name="TB0b009039_d51a_4ec2_88ca_b77dc463a3eb" hidden="1">#REF!</definedName>
    <definedName name="TB0b051d98_ffe7_46ee_a26b_818df7101f6d" hidden="1">#REF!</definedName>
    <definedName name="TB0b0645ab_8134_4b4a_b70b_2be557ce2386" hidden="1">#REF!</definedName>
    <definedName name="TB0b078ea5_0c43_4871_bc68_85374e648271" hidden="1">#REF!</definedName>
    <definedName name="TB0b083198_e55a_4cb4_87e9_493de2756c25" hidden="1">#REF!</definedName>
    <definedName name="TB0b0a6a00_6f1a_4d4d_983a_051e56889c7a" hidden="1">#REF!</definedName>
    <definedName name="TB0b0b4eb3_c3f0_4f55_9a55_84b2ac40f687" hidden="1">#REF!</definedName>
    <definedName name="TB0b100203_0abf_40f4_b141_f08f46ded23b" hidden="1">#REF!</definedName>
    <definedName name="TB0b1026a5_f8ed_4d68_a255_76f19da34b2c" hidden="1">#REF!</definedName>
    <definedName name="TB0b134e3c_125c_4f07_8b70_02d22c1e7332" hidden="1">#REF!</definedName>
    <definedName name="TB0b161115_8fc5_4956_b1ae_188b5742f252" hidden="1">#REF!</definedName>
    <definedName name="TB0b17ab43_27d3_4b01_b0ef_c6f9d7ac2ce4" hidden="1">#REF!</definedName>
    <definedName name="TB0b1d072b_1b1a_4ae3_878c_20c282315d7b" hidden="1">#REF!</definedName>
    <definedName name="TB0b2d7450_9b2f_46f2_8d9d_9ca06b50b415" hidden="1">#REF!</definedName>
    <definedName name="TB0b312392_1ac1_436b_89e1_401fc32c7254" hidden="1">#REF!</definedName>
    <definedName name="TB0b350f20_b6dc_4c3f_8456_303f4a32d5ff" hidden="1">#REF!</definedName>
    <definedName name="TB0b363df7_4371_4d1e_99d1_4f24fe6d3c77" hidden="1">#REF!</definedName>
    <definedName name="TB0b3a9b14_08e4_4d49_852d_e1d8fb70d7aa" hidden="1">#REF!</definedName>
    <definedName name="TB0b3d841c_6554_4754_9303_fc39f0e46495" hidden="1">#REF!</definedName>
    <definedName name="TB0b4649b0_500b_4cba_9616_1dd93107554a" hidden="1">#REF!</definedName>
    <definedName name="TB0b498e18_7c4b_4505_b3b8_f2352c95c3c1" hidden="1">#REF!</definedName>
    <definedName name="TB0b5a9622_c3a0_4017_8ffb_e6aec5bb417f" hidden="1">#REF!</definedName>
    <definedName name="TB0b70add9_6b83_44ea_954e_c27a4c26a208" hidden="1">#REF!</definedName>
    <definedName name="TB0b7b296f_7026_4834_8261_06cbae78f9fd" hidden="1">#REF!</definedName>
    <definedName name="TB0b7b5377_fb5b_4d31_9cd9_060b5f761b28" hidden="1">#REF!</definedName>
    <definedName name="TB0b7e22c9_ec60_48ef_8ce5_d79ba6d93ee3" hidden="1">#REF!</definedName>
    <definedName name="TB0b82a93f_0ee5_47ec_bff4_be5497e2d20a" hidden="1">#REF!</definedName>
    <definedName name="TB0b89b52c_28e2_49ce_8998_e93b7067593e" hidden="1">#REF!</definedName>
    <definedName name="TB0ba596c0_383e_4ae1_921c_4ea1111bc84f" hidden="1">#REF!</definedName>
    <definedName name="TB0ba6698d_ecd5_4aad_8893_4839aa3f7cc1" hidden="1">#REF!</definedName>
    <definedName name="TB0bad1401_e69f_42cd_81d4_519a6b07d068" hidden="1">#REF!</definedName>
    <definedName name="TB0bbbc5db_db38_445b_aaf1_6794662d21cd" hidden="1">#REF!</definedName>
    <definedName name="TB0bbcbf29_f421_4c23_866c_7c38b45a904b" hidden="1">#REF!</definedName>
    <definedName name="TB0bc4df0b_37e6_4231_b159_8d80b5d66e3f" hidden="1">#REF!</definedName>
    <definedName name="TB0bc60cff_22d8_4996_ba64_f7c203988f72" hidden="1">#REF!</definedName>
    <definedName name="TB0bcbf39b_c960_44f1_a8f5_245c465af869" hidden="1">#REF!</definedName>
    <definedName name="TB0bcdabaa_c2a4_4c92_bd11_4f6aea61e0f5" hidden="1">#REF!</definedName>
    <definedName name="TB0bd68ced_a100_4360_a64f_c865f727b622" hidden="1">#REF!</definedName>
    <definedName name="TB0bd9eb9b_f6a9_461d_ab35_d7ba8845afaa" hidden="1">#REF!</definedName>
    <definedName name="TB0bdddab0_27de_4ad3_b706_ea0fa50244d9" hidden="1">'[72]Trade and other paybales'!#REF!</definedName>
    <definedName name="TB0be33069_41d5_48cc_9b32_685c2d6e66d0" hidden="1">#REF!</definedName>
    <definedName name="TB0be4f0bb_03c3_42ff_8c95_ae1029a2c95b" hidden="1">#REF!</definedName>
    <definedName name="TB0be62855_e588_4d89_a19c_1ecc42d50a6a" hidden="1">#REF!</definedName>
    <definedName name="TB0be6da99_c06e_448f_adee_f721d71c8ca8" hidden="1">#REF!</definedName>
    <definedName name="TB0beebe89_f40f_4bdf_a313_237a09e18f7a" hidden="1">#REF!</definedName>
    <definedName name="TB0bf3c19b_75c1_4e76_93d7_3ca7dc7b1fac" hidden="1">#REF!</definedName>
    <definedName name="TB0bf6b4a4_9563_4255_a1cf_17369fa5287c" hidden="1">#REF!</definedName>
    <definedName name="TB0bfed249_db19_486c_a7aa_4d9aac92f056" hidden="1">'[72]Trade and other paybales'!#REF!</definedName>
    <definedName name="TB0c013a26_ccc2_4af0_ab39_91fd635e8861" hidden="1">#REF!</definedName>
    <definedName name="TB0c025aa2_585f_4cb2_80d3_2e320fb23602" hidden="1">#REF!</definedName>
    <definedName name="TB0c068dfe_7a8b_4fa5_9005_618d519ae721" hidden="1">#REF!</definedName>
    <definedName name="TB0c078640_f0e2_4c5f_b146_a6bc2b9f28ca" hidden="1">#REF!</definedName>
    <definedName name="TB0c09e252_11e9_4ec1_9eeb_92f4de478a88" hidden="1">#REF!</definedName>
    <definedName name="TB0c1527cf_5bf7_401f_ae30_2c4d094f9dd2" hidden="1">#REF!</definedName>
    <definedName name="TB0c1a228c_9192_4e18_a7fd_584f77e72aab" hidden="1">#REF!</definedName>
    <definedName name="TB0c1b6de5_88ef_403f_ad9c_6fa0b9fd1bc8" hidden="1">#REF!</definedName>
    <definedName name="TB0c25700a_b547_469f_8929_1c5cb66adf0b" hidden="1">#REF!</definedName>
    <definedName name="TB0c29781a_8db4_4e01_a18e_c24ba11a747b" hidden="1">#REF!</definedName>
    <definedName name="TB0c2eef95_42dc_415a_8e62_7515c6ee4c20" hidden="1">#REF!</definedName>
    <definedName name="TB0c2f1028_af09_4567_bfcd_582679c9b3de" hidden="1">#REF!</definedName>
    <definedName name="TB0c2ff76f_287c_4996_8f15_3a2ffdca56f3" hidden="1">#REF!</definedName>
    <definedName name="TB0c3a7115_1473_463e_9520_bbc058ee2d87" hidden="1">#REF!</definedName>
    <definedName name="TB0c462070_e82a_4d05_bb67_efa80f24b213" hidden="1">#REF!</definedName>
    <definedName name="TB0c4c78f0_7e87_4cb2_a844_fe878f9f0c6f" hidden="1">#REF!</definedName>
    <definedName name="TB0c553c44_b356_4a75_a9dd_e8e9fcfb2a3d" hidden="1">#REF!</definedName>
    <definedName name="TB0c5897ee_005d_4542_a379_a74c463d0ab4" hidden="1">#REF!</definedName>
    <definedName name="TB0c59543e_a456_432b_87f0_830563b1e4a7" hidden="1">'[72]Trade and other paybales'!#REF!</definedName>
    <definedName name="TB0c5c650b_9c9c_4345_8ba2_f3d4c2356bd2" hidden="1">#REF!</definedName>
    <definedName name="TB0c646613_e9bf_4079_92c0_c194770ee111" hidden="1">#REF!</definedName>
    <definedName name="TB0c672204_9444_4704_83f5_6067e47e040d" hidden="1">#REF!</definedName>
    <definedName name="TB0c6ad50f_644e_4b55_b3bf_805466d55408" hidden="1">#REF!</definedName>
    <definedName name="TB0c7043f8_5159_4d57_baa2_15270a5d38f8" hidden="1">#REF!</definedName>
    <definedName name="TB0c78697d_37df_45b5_aaf7_5c3b250e8d8a" hidden="1">#REF!</definedName>
    <definedName name="TB0c78c42f_b399_4fd4_8a57_ad3585fe38c9" hidden="1">#REF!</definedName>
    <definedName name="TB0c8b83a2_b7e5_4e23_a489_24815162621f" hidden="1">#REF!</definedName>
    <definedName name="TB0c8dabaf_82f9_4ebf_9d99_7e6ccbf5e255" hidden="1">#REF!</definedName>
    <definedName name="TB0c91c9e1_e711_4755_a7ae_5f75f28eec06" hidden="1">#REF!</definedName>
    <definedName name="TB0ca5647c_fa16_486c_9726_640ab90eb81f" hidden="1">#REF!</definedName>
    <definedName name="TB0ca7ef4a_6972_4b7c_b688_6e13dc6951af" hidden="1">#REF!</definedName>
    <definedName name="TB0cac6ef0_8d36_4cf5_a43a_9f9abda5fe70" hidden="1">#REF!</definedName>
    <definedName name="TB0cb881e7_3020_472f_8d84_b3a145d90081" hidden="1">#REF!</definedName>
    <definedName name="TB0cbed501_4827_412e_9a9c_f59ddeca1d57" hidden="1">#REF!</definedName>
    <definedName name="TB0cbf8adc_0b75_4aca_a76a_58960c1349e8" hidden="1">#REF!</definedName>
    <definedName name="TB0cc077c3_a87e_4f6b_9012_52719ba996ac" hidden="1">#REF!</definedName>
    <definedName name="TB0ccf0a47_b3ba_42f6_bcbc_b5cb00369b9f" hidden="1">#REF!</definedName>
    <definedName name="TB0cd393b9_5dc4_4e41_ad1e_4786d28f1603" hidden="1">#REF!</definedName>
    <definedName name="TB0cdbe48f_32cc_4d9e_9267_d5c5aa332b03" hidden="1">#REF!</definedName>
    <definedName name="TB0ce0113e_775e_4015_bbc2_a18faee8dbea" hidden="1">#REF!</definedName>
    <definedName name="TB0ce022a9_8099_4461_b589_2acf165017e1" hidden="1">#REF!</definedName>
    <definedName name="TB0ce1afcf_be88_4607_82f0_c8cd38079948" hidden="1">#REF!</definedName>
    <definedName name="TB0ce84397_6222_44ba_aabd_3191c2359307" hidden="1">#REF!</definedName>
    <definedName name="TB0cf302b4_749e_496a_9dbf_26c56010d06f" hidden="1">#REF!</definedName>
    <definedName name="TB0cfa6076_539f_4c00_b1cf_12ca88c34363" hidden="1">#REF!</definedName>
    <definedName name="TB0cfe6040_5772_4bd2_b895_ceb6eab5c174" hidden="1">#REF!</definedName>
    <definedName name="TB0d004446_8597_44b1_9db6_b220bbc65ffb" hidden="1">#REF!</definedName>
    <definedName name="TB0d0c22d0_a127_4e2c_a8a5_93c3a194f0bb" hidden="1">#REF!</definedName>
    <definedName name="TB0d0c6836_d560_4301_b1de_7d5ca5db8903" hidden="1">#REF!</definedName>
    <definedName name="TB0d14fec7_6175_4dc8_a1fc_c0326c447cae" hidden="1">#REF!</definedName>
    <definedName name="TB0d1cb24a_e2d7_411e_8c5a_96c618efad82" hidden="1">#REF!</definedName>
    <definedName name="TB0d207246_b6dd_482f_9dd9_75955ebce952" hidden="1">#REF!</definedName>
    <definedName name="TB0d2167bf_64e3_4c73_b5bd_ebb07afaaae8" hidden="1">#REF!</definedName>
    <definedName name="TB0d243e98_486d_4997_ad8a_9d9ada5b3523" hidden="1">#REF!</definedName>
    <definedName name="TB0d2ed6bd_5a28_4ac9_b4a1_dbb9d59f9394" hidden="1">#REF!</definedName>
    <definedName name="TB0d32977a_5594_47b9_89ad_0ab779553306" hidden="1">#REF!</definedName>
    <definedName name="TB0d39366f_1e5e_4089_b43b_f6215245cc63" hidden="1">#REF!</definedName>
    <definedName name="TB0d397acc_2f01_4c95_ac2e_5610abd7751d" hidden="1">'[72]Trade and other paybales'!#REF!</definedName>
    <definedName name="TB0d3c9b1e_c904_4f58_b964_cdd656c7d6a0" hidden="1">#REF!</definedName>
    <definedName name="TB0d3d7143_0686_4ae4_bc5c_7494cfd2877a" hidden="1">#REF!</definedName>
    <definedName name="TB0d4275a1_b39d_4849_a184_72ca5ea6dcd1" hidden="1">#REF!</definedName>
    <definedName name="TB0d465e02_6ce8_4685_98f2_fcf029846b15" hidden="1">#REF!</definedName>
    <definedName name="TB0d5f4986_1dca_4031_b59f_d6be0e0a18c2" hidden="1">#REF!</definedName>
    <definedName name="TB0d63f797_027b_4acd_bb71_d31efa298853" hidden="1">'[72]Trade and other paybales'!#REF!</definedName>
    <definedName name="TB0d6d2aae_45c4_4a74_a31b_efe6f519b798" hidden="1">#REF!</definedName>
    <definedName name="TB0d6e741f_98d4_498c_b412_6614cdc6452d" hidden="1">#REF!</definedName>
    <definedName name="TB0d72dd18_796f_4c11_a0f1_f15024013f14" hidden="1">'[72]Trade and other paybales'!#REF!</definedName>
    <definedName name="TB0d751457_bba0_43c9_976b_8a6cfb392c61" hidden="1">#REF!</definedName>
    <definedName name="TB0d763f33_ee04_420a_962a_d74cf075b3c5" hidden="1">#REF!</definedName>
    <definedName name="TB0d76a9b1_661e_471e_bae7_bb7dc271743e" hidden="1">#REF!</definedName>
    <definedName name="TB0d7b8e49_ff4c_4895_8854_c1c743911fd9" hidden="1">#REF!</definedName>
    <definedName name="TB0d89dfcb_5a8b_4590_8963_930e05b8a24c" hidden="1">#REF!</definedName>
    <definedName name="TB0d901aa4_b382_42b0_b689_46666a299f72" hidden="1">#REF!</definedName>
    <definedName name="TB0d91fe75_ac45_42a0_8f55_189576ffe97a" hidden="1">#REF!</definedName>
    <definedName name="TB0d9758cc_f1ed_418f_abd8_bf4c4b6c2642" hidden="1">#REF!</definedName>
    <definedName name="TB0d99ab96_7eba_45b3_aabc_ebe8170e6618" hidden="1">#REF!</definedName>
    <definedName name="TB0da061d0_8d08_4783_9473_408ad4ecb43b" hidden="1">#REF!</definedName>
    <definedName name="TB0da78229_6d39_4b14_8823_590c59db34bc" hidden="1">#REF!</definedName>
    <definedName name="TB0db0e9e9_d066_42ae_84a0_8ba4381b9c44" hidden="1">#REF!</definedName>
    <definedName name="TB0db17a1b_dcae_4cd4_a647_e36097abba97" hidden="1">#REF!</definedName>
    <definedName name="TB0db69230_eb86_46cb_8a93_09dc9624ae68" hidden="1">#REF!</definedName>
    <definedName name="TB0dbb347f_4b5d_470d_ba3d_8b9399d84407" hidden="1">#REF!</definedName>
    <definedName name="TB0dcd9464_1f54_4af5_bc39_44ce5c8f1ce3" hidden="1">#REF!</definedName>
    <definedName name="TB0dd57fc1_2dbc_4030_b0d8_39c45da9f46d" hidden="1">#REF!</definedName>
    <definedName name="TB0dda6770_46c6_4654_85fc_fe77650f038e" hidden="1">#REF!</definedName>
    <definedName name="TB0ddf53d5_f3f4_4c2c_b732_e6676272c432" hidden="1">#REF!</definedName>
    <definedName name="TB0de1758a_fee2_4962_9c1b_9f3ee9cdb65f" hidden="1">#REF!</definedName>
    <definedName name="TB0deb2f3d_bd35_40c3_858f_8918a72278c9" hidden="1">#REF!</definedName>
    <definedName name="TB0dee6fe9_a1e7_41c1_bc43_198d2063a7ab" hidden="1">#REF!</definedName>
    <definedName name="TB0e14c1e2_6833_4381_a115_56df4b4a6338" hidden="1">#REF!</definedName>
    <definedName name="TB0e15cfcd_a7f3_4b73_b9bd_5d274c31c457" hidden="1">#REF!</definedName>
    <definedName name="TB0e1d8dd4_4635_4f46_8ccb_a7abfb4dcd95" hidden="1">#REF!</definedName>
    <definedName name="TB0e27eaaf_0ccd_40eb_b066_8b50b413250b" hidden="1">#REF!</definedName>
    <definedName name="TB0e28cfbc_da71_4b50_8c3f_9a57fa513618" hidden="1">#REF!</definedName>
    <definedName name="TB0e296dc0_e80d_4c8e_af51_5bc01cbd6ec5" hidden="1">#REF!</definedName>
    <definedName name="TB0e37a09e_b68b_477d_a490_303159e1284a" hidden="1">#REF!</definedName>
    <definedName name="TB0e3da6de_ecf0_4631_ada9_7aba41c9c9f1" hidden="1">#REF!</definedName>
    <definedName name="TB0e42b0cb_f1c4_4427_bceb_4d6bacbf27c2" hidden="1">#REF!</definedName>
    <definedName name="TB0e483ee1_8343_4ced_9883_9f605d3f0c0c" hidden="1">#REF!</definedName>
    <definedName name="TB0e4c7807_0591_4f7e_b091_236cf4fffb18" hidden="1">#REF!</definedName>
    <definedName name="TB0e5592aa_cde3_48ce_a328_dc7ded1a839e" hidden="1">#REF!</definedName>
    <definedName name="TB0e56d19b_21d6_4306_a850_1349deb47816" hidden="1">#REF!</definedName>
    <definedName name="TB0e5903b4_1367_4b90_8c04_c107eaa4d010" hidden="1">'[72]Trade and other paybales'!#REF!</definedName>
    <definedName name="TB0e62e321_94fe_47d7_8b87_7d508438a314" hidden="1">#REF!</definedName>
    <definedName name="TB0e642eeb_2420_4a62_bf4d_4ab70f5a5d46" hidden="1">#REF!</definedName>
    <definedName name="TB0e646645_c9ee_4725_a08e_3b2eb5a93360" hidden="1">#REF!</definedName>
    <definedName name="TB0e6b6ab8_bb20_462c_9a99_d612fdf1dbfd" hidden="1">#REF!</definedName>
    <definedName name="TB0e6c5ea2_6cdc_4866_b715_892039ec8716" hidden="1">#REF!</definedName>
    <definedName name="TB0e6efb48_fe40_457f_966c_bea028728b0c" hidden="1">#REF!</definedName>
    <definedName name="TB0e6f2ee5_9da6_4de8_a056_57391f1c9337" hidden="1">#REF!</definedName>
    <definedName name="TB0e6ff153_5f69_4ca7_a618_ef9533651d71" hidden="1">#REF!</definedName>
    <definedName name="TB0e75c7f4_37e8_433c_bc4f_b61ba3c48198" hidden="1">#REF!</definedName>
    <definedName name="TB0e7d3b9c_8861_4774_ad7a_e14b373ce0d2" hidden="1">#REF!</definedName>
    <definedName name="TB0e81249a_da97_41dd_a334_0c650acdd97c" hidden="1">#REF!</definedName>
    <definedName name="TB0e89974a_f123_4a80_bf81_35d50f153e4e" hidden="1">#REF!</definedName>
    <definedName name="TB0e8ce247_faa7_4499_8dab_08c7a2f60b47" hidden="1">#REF!</definedName>
    <definedName name="TB0e8d5a19_8896_4842_9d87_b6bf8616ebe3" hidden="1">#REF!</definedName>
    <definedName name="TB0e9c5c6d_a4b0_46af_978b_2b482b27eb0d" hidden="1">#REF!</definedName>
    <definedName name="TB0e9d3883_5394_4482_b094_b0f96b7b3853" hidden="1">#REF!</definedName>
    <definedName name="TB0eb0290c_67d7_400a_b877_448104eb1f3b" hidden="1">#REF!</definedName>
    <definedName name="TB0ebb2f57_1547_4582_b639_37ad59317cea" hidden="1">#REF!</definedName>
    <definedName name="TB0ebd94cb_5f04_4972_8e30_ad54400258a6" hidden="1">#REF!</definedName>
    <definedName name="TB0ec0aaef_11c9_4309_b533_06ffcf6c8e2b" hidden="1">#REF!</definedName>
    <definedName name="TB0ec0c980_d2d0_4e25_8273_801375c3e449" hidden="1">#REF!</definedName>
    <definedName name="TB0ec2d294_2455_40ae_84c1_b373569f0e51" hidden="1">#REF!</definedName>
    <definedName name="TB0ec5652e_201b_4e68_833b_f5656b32669e" hidden="1">#REF!</definedName>
    <definedName name="TB0ec5bb62_2c01_4687_8f86_4056914c0b27" hidden="1">#REF!</definedName>
    <definedName name="TB0ec62d74_c59a_4958_9be6_a989995f8bf2" hidden="1">#REF!</definedName>
    <definedName name="TB0eca89f7_5c1c_425c_90bb_738f5be7b903" hidden="1">#REF!</definedName>
    <definedName name="TB0ed11581_8b1a_4df0_9e0c_131b688c56df" hidden="1">#REF!</definedName>
    <definedName name="TB0ed2de4e_057b_49c9_9da4_4f0dd8cbfd30" hidden="1">#REF!</definedName>
    <definedName name="TB0eddb1de_2ec0_41d6_ab53_f55000a2705e" hidden="1">#REF!</definedName>
    <definedName name="TB0ee4d3eb_815c_4292_bba6_4a88582f202a" hidden="1">#REF!</definedName>
    <definedName name="TB0ee8ae61_20e5_4c85_834c_dd58d8aa71d6" hidden="1">#REF!</definedName>
    <definedName name="TB0ef27023_8974_4366_bd8c_8be8dde94004" hidden="1">#REF!</definedName>
    <definedName name="TB0ef39d0f_8fd1_4639_b0cd_3663759f8c74" hidden="1">#REF!</definedName>
    <definedName name="TB0efdebdc_080d_4950_b2fb_5c435a56b674" hidden="1">#REF!</definedName>
    <definedName name="TB0f0175f7_d771_49ed_9877_af4c1e65b056" hidden="1">#REF!</definedName>
    <definedName name="TB0f09ba0d_0739_43ce_b440_b967bb5e9b4d" hidden="1">#REF!</definedName>
    <definedName name="TB0f0a48db_d065_4a1e_8ccd_52baebbc6a3e" hidden="1">#REF!</definedName>
    <definedName name="TB0f1333f3_b07e_4906_95da_0473b47bcba1" hidden="1">#REF!</definedName>
    <definedName name="TB0f13846d_644e_4c47_a291_19f4d4d73873" hidden="1">#REF!</definedName>
    <definedName name="TB0f196f7f_1202_42c6_bf1c_1618cf7edfeb" hidden="1">#REF!</definedName>
    <definedName name="TB0f1b3fce_e678_4fc9_8d2e_170b9a0d3bfb" hidden="1">#REF!</definedName>
    <definedName name="TB0f1c2d28_b062_4810_b57c_83cbfea3dc4a" hidden="1">#REF!</definedName>
    <definedName name="TB0f241540_ea56_4e59_a53e_299a2f7acaf6" hidden="1">#REF!</definedName>
    <definedName name="TB0f2d6d19_5a9c_4d11_a1de_a54d3782014c" hidden="1">#REF!</definedName>
    <definedName name="TB0f308e37_325f_48f4_bc8d_1df3c04a8382" hidden="1">#REF!</definedName>
    <definedName name="TB0f32da40_f45e_45a6_9f87_809d50ceec92" hidden="1">#REF!</definedName>
    <definedName name="TB0f3a5b9a_6e92_4881_b788_337e3142a54f" hidden="1">#REF!</definedName>
    <definedName name="TB0f410367_4b70_4ef0_bb6d_f74728eea4b4" hidden="1">#REF!</definedName>
    <definedName name="TB0f525738_c244_444a_bc50_fe6b41f356a5" hidden="1">#REF!</definedName>
    <definedName name="TB0f5bf645_4be0_40e7_a5dc_89c8c0aabcb9" hidden="1">#REF!</definedName>
    <definedName name="TB0f70aebd_107f_4a31_9489_197bd67c2612" hidden="1">#REF!</definedName>
    <definedName name="TB0f78bc40_807b_4601_a206_2df0d9a7a504" hidden="1">#REF!</definedName>
    <definedName name="TB0f79c37c_d8bb_483d_be17_5d20418178da" hidden="1">#REF!</definedName>
    <definedName name="TB0f7c5990_95c1_43a1_a756_6ba5e2b9edee" hidden="1">#REF!</definedName>
    <definedName name="TB0f7c790f_c20c_4abe_87a9_990719e1ad98" hidden="1">#REF!</definedName>
    <definedName name="TB0fa179d6_c4e7_4b12_b1e1_796d794df36f" hidden="1">#REF!</definedName>
    <definedName name="TB0fa59c38_f7dc_4fdd_962a_e9a2329fcc97" hidden="1">#REF!</definedName>
    <definedName name="TB0fa809cc_6789_49e6_a223_8eb5eff82eef" hidden="1">#REF!</definedName>
    <definedName name="TB0fae1c66_84d4_4a39_8f3d_5a5ed07fd054" hidden="1">#REF!</definedName>
    <definedName name="TB0fb0cde8_f707_4909_b1c1_52b8014dbb3b" hidden="1">#REF!</definedName>
    <definedName name="TB0fbdc056_0ccd_4ac3_b0db_3ca9b4825f3e" hidden="1">#REF!</definedName>
    <definedName name="TB0fc1d78e_894e_402d_a251_0fca3a47e369" hidden="1">#REF!</definedName>
    <definedName name="TB0fce576c_d3b5_4b4e_97df_3fe814484416" hidden="1">#REF!</definedName>
    <definedName name="TB0fd24290_f1e8_4267_b6ff_094011ab73a4" hidden="1">#REF!</definedName>
    <definedName name="TB0fd72e1d_b1f9_4a53_a388_d4bc31082f77" hidden="1">#REF!</definedName>
    <definedName name="TB0fdea371_8a28_47f7_8613_07920baa7e01" hidden="1">#REF!</definedName>
    <definedName name="TB0fe60443_15ea_4712_af55_d56584c61f59" hidden="1">#REF!</definedName>
    <definedName name="TB0fe6a080_ab8c_4b02_a5f1_9f6058025dd2" hidden="1">#REF!</definedName>
    <definedName name="TB0fea2cb8_ecb1_477a_a925_bdc5c8c1d57c" hidden="1">#REF!</definedName>
    <definedName name="TB0feafda9_68a4_4c09_8745_de4fd6a9a0f5" hidden="1">#REF!</definedName>
    <definedName name="TB0ff32704_b6be_4687_9d36_d7ff3e10459e" hidden="1">#REF!</definedName>
    <definedName name="TB0ff9798e_fe42_4ae4_b433_c78d853a2541" hidden="1">#REF!</definedName>
    <definedName name="TB0fff04e0_8a59_4a20_b653_577703f4fca5" hidden="1">#REF!</definedName>
    <definedName name="TB1008ec2b_0272_4156_ba8c_16fe91316bd0" hidden="1">#REF!</definedName>
    <definedName name="TB100b319a_838e_4a57_a9d8_7541756ba72c" hidden="1">#REF!</definedName>
    <definedName name="TB100b72f5_b222_499c_b902_84f96065c5a9" hidden="1">'[72]Trade and other paybales'!#REF!</definedName>
    <definedName name="TB100c0183_509d_4030_91d9_4d12f3b4ac90" hidden="1">#REF!</definedName>
    <definedName name="TB100dadf6_a560_4881_8e6d_b4c5d253c821" hidden="1">#REF!</definedName>
    <definedName name="TB10185a6c_838b_47fe_93fd_b1214c9fa655" hidden="1">#REF!</definedName>
    <definedName name="TB1018e2d8_f021_41dd_92c5_c61be35100d1" hidden="1">#REF!</definedName>
    <definedName name="TB101da606_dbbc_46db_ac72_fded7d7bfbb6" hidden="1">#REF!</definedName>
    <definedName name="TB10283c9a_0c23_40fd_9d8f_47fa9e4a3bb7" hidden="1">'[72]Trade and other paybales'!#REF!</definedName>
    <definedName name="TB1029e66d_6097_4359_95ee_39d5cfd5082a" hidden="1">#REF!</definedName>
    <definedName name="TB103a9c22_5250_4be5_adc5_2c6e84a9b606" hidden="1">#REF!</definedName>
    <definedName name="TB103b9f89_523e_469c_b905_1618728882bb" hidden="1">#REF!</definedName>
    <definedName name="TB103e78c8_6b37_4ffc_bf96_495f0ed8b9d0" hidden="1">#REF!</definedName>
    <definedName name="TB10407de6_ea7e_4e47_8db0_46cc67f19bfa" hidden="1">#REF!</definedName>
    <definedName name="TB1041fbc9_6a53_4e62_8bee_c4d90536347e" hidden="1">#REF!</definedName>
    <definedName name="TB10441fc7_94ab_43fa_aa0b_e3dee183c02b" hidden="1">#REF!</definedName>
    <definedName name="TB104f5bc3_1edf_4a7a_bd6e_b516e2ae2b39" hidden="1">#REF!</definedName>
    <definedName name="TB10555605_078d_4469_a875_e1d35aee68f9" hidden="1">#REF!</definedName>
    <definedName name="TB105fc5c3_ba48_4fb0_9d6c_24ff21331c4f" hidden="1">#REF!</definedName>
    <definedName name="TB1066c167_3ab7_4f67_bc52_38446bd9017e" hidden="1">#REF!</definedName>
    <definedName name="TB106c0502_56db_467c_82c6_d39b49f41e23" hidden="1">#REF!</definedName>
    <definedName name="TB10701a69_395b_4e70_9583_ba1b3ce2e2a1" hidden="1">#REF!</definedName>
    <definedName name="TB1072485f_786b_4dde_aefb_a0ad99281ce3" hidden="1">#REF!</definedName>
    <definedName name="TB10741880_8d75_47f4_a27c_ec79002a4677" hidden="1">#REF!</definedName>
    <definedName name="TB107d5b67_976a_46c6_893a_019dd6d6ee3b" hidden="1">#REF!</definedName>
    <definedName name="TB1088afc2_e082_48d7_b0ce_40adc3c39565" hidden="1">#REF!</definedName>
    <definedName name="TB108c5331_0c69_4de9_a477_c6c01f9f4a1a" hidden="1">#REF!</definedName>
    <definedName name="TB108db04d_e5e7_4d3f_b4c2_4ad3ffd61fd4" hidden="1">#REF!</definedName>
    <definedName name="TB108eaada_9573_4edf_9b81_066713d8511c" hidden="1">#REF!</definedName>
    <definedName name="TB1095cb1b_4971_4a53_bb23_d266a9b623e1" hidden="1">#REF!</definedName>
    <definedName name="TB1098aad6_af92_4fc4_b6df_6e7f299e52eb" hidden="1">#REF!</definedName>
    <definedName name="TB109e56b7_790a_4c11_b11a_c5d255de7eee" hidden="1">#REF!</definedName>
    <definedName name="TB109ea25c_c83a_4a1a_8e80_916b7cbe251c" hidden="1">#REF!</definedName>
    <definedName name="TB109ebef4_2208_4a56_b510_5e9bd0537e3b" hidden="1">#REF!</definedName>
    <definedName name="TB10a19a0f_a9e1_410e_9041_f65a71987e3b" hidden="1">#REF!</definedName>
    <definedName name="TB10a54590_3822_4bff_bc2d_f92a98275242" hidden="1">#REF!</definedName>
    <definedName name="TB10aa3f01_d5a6_4679_a4b7_07907178a912" hidden="1">#REF!</definedName>
    <definedName name="TB10ad8b04_41af_4bd0_ac22_d431dd5820a6" hidden="1">#REF!</definedName>
    <definedName name="TB10ae9fcc_ea8a_4a9b_9a63_4b61e6c99893" hidden="1">#REF!</definedName>
    <definedName name="TB10b3f818_c253_47ea_80f8_90766023b090" hidden="1">#REF!</definedName>
    <definedName name="TB10b4b33d_c332_4891_a7cd_e1b50362a7e5" hidden="1">#REF!</definedName>
    <definedName name="TB10b79ab0_2d65_4bba_ab8e_c93af58ce636" hidden="1">#REF!</definedName>
    <definedName name="TB10bb0a98_d13b_45c6_8aa5_e03d501fa965" hidden="1">#REF!</definedName>
    <definedName name="TB10d06b0e_fdd8_4d6d_ae4e_57bd354a8760" hidden="1">#REF!</definedName>
    <definedName name="TB10dc8109_7f1c_4788_813b_b840f2632848" hidden="1">#REF!</definedName>
    <definedName name="TB10df0813_7011_4c56_b94f_abb331dd7f75" hidden="1">#REF!</definedName>
    <definedName name="TB10e1fc13_e67e_4bbf_8159_136243fc0097" hidden="1">#REF!</definedName>
    <definedName name="TB10e7a66f_6ce6_40b3_950d_bf1e76043a38" hidden="1">#REF!</definedName>
    <definedName name="TB10e7c6fd_43ea_410e_8811_fec86fd20973" hidden="1">#REF!</definedName>
    <definedName name="TB10eaa327_fa42_4775_88ad_d1fdaebd362a" hidden="1">#REF!</definedName>
    <definedName name="TB10ee48b2_2ff7_4bfe_ae51_ac6779db6c72" hidden="1">#REF!</definedName>
    <definedName name="TB10ef7d51_5778_42b9_bb6e_8d339def1b0a" hidden="1">#REF!</definedName>
    <definedName name="TB10fc53e8_0523_44b6_a194_d58b62afa986" hidden="1">#REF!</definedName>
    <definedName name="TB1103c6ec_c06c_4017_92e0_c5b9b3dcbb03" hidden="1">#REF!</definedName>
    <definedName name="TB11071372_39c7_44b0_98dd_9b6af909d031" hidden="1">#REF!</definedName>
    <definedName name="TB110950b4_04af_4f97_895d_e5762400a3fd" hidden="1">#REF!</definedName>
    <definedName name="TB1115e646_48b1_4340_93c2_41d701261c1d" hidden="1">#REF!</definedName>
    <definedName name="TB1124d97d_486b_4c1e_92e5_77918ffa46b8" hidden="1">#REF!</definedName>
    <definedName name="TB112ed7c2_1192_43f0_9a0e_e54562526972" hidden="1">#REF!</definedName>
    <definedName name="TB1137a61e_7cb3_4d26_9036_b2773ceb2481" hidden="1">#REF!</definedName>
    <definedName name="TB11471eb5_c217_426c_95ee_c6abd2647cb4" hidden="1">#REF!</definedName>
    <definedName name="TB114f8e07_15b5_4dd0_b278_d8dc89adc624" hidden="1">#REF!</definedName>
    <definedName name="TB1157a2f0_63f5_49a4_90b1_95f294c46c65" hidden="1">#REF!</definedName>
    <definedName name="TB1158d10a_1bdf_4301_9198_7c0ee58d5651" hidden="1">#REF!</definedName>
    <definedName name="TB115bdb0f_8d9e_4946_b7c2_0e350415965e" hidden="1">#REF!</definedName>
    <definedName name="TB115cf521_f8fa_471e_ab3c_b1185ccc4792" hidden="1">#REF!</definedName>
    <definedName name="TB1166e21a_072a_4973_b1f7_f70bd8e13ab2" hidden="1">#REF!</definedName>
    <definedName name="TB1167e39c_e645_4380_9e58_ebef2e3c22cd" hidden="1">#REF!</definedName>
    <definedName name="TB1171052f_6525_4c51_8396_97be0b7b3e68" hidden="1">#REF!</definedName>
    <definedName name="TB1179d22d_9dc8_4b6d_990f_1d0449b16c63" hidden="1">#REF!</definedName>
    <definedName name="TB117d355a_217c_4211_94bb_e500099f2b6a" hidden="1">#REF!</definedName>
    <definedName name="TB117f30d3_8ad3_46e9_9558_0a76efa81572" hidden="1">'[72]Trade and other paybales'!#REF!</definedName>
    <definedName name="TB11809711_ecc2_4753_89da_6feb5a04dec6" hidden="1">#REF!</definedName>
    <definedName name="TB11838971_08d2_4af6_8709_22236256be14" hidden="1">#REF!</definedName>
    <definedName name="TB11862f6b_642f_439a_968f_72dfe3e9cde0" hidden="1">#REF!</definedName>
    <definedName name="TB11967be9_164b_417e_b7d1_75f0aedafe27" hidden="1">#REF!</definedName>
    <definedName name="TB119c9e99_ae72_40c8_b4e5_96fe39ef97a1" hidden="1">#REF!</definedName>
    <definedName name="TB11a80b1f_1609_4134_8a5f_bc24374b52e4" hidden="1">#REF!</definedName>
    <definedName name="TB11addcde_7a15_4e0a_a551_400db9636320" hidden="1">#REF!</definedName>
    <definedName name="TB11b02592_d3f8_4ac2_93fa_04caa06c41ab" hidden="1">#REF!</definedName>
    <definedName name="TB11b346eb_64b9_4136_b1df_3d869654e694" hidden="1">#REF!</definedName>
    <definedName name="TB11c2c166_c8d9_42c3_9046_79f3f76d5bef" hidden="1">#REF!</definedName>
    <definedName name="TB11c807e4_fc78_4e4f_a033_fa862ad4db40" hidden="1">#REF!</definedName>
    <definedName name="TB11c9fd68_40cd_4214_a38c_c9a7c5c58d72" hidden="1">#REF!</definedName>
    <definedName name="TB11cd550a_0d17_4c8c_aec6_a97584d5c1d2" hidden="1">#REF!</definedName>
    <definedName name="TB11d1023f_cc93_4383_afc7_4c1f1360ae44" hidden="1">#REF!</definedName>
    <definedName name="TB11dc232b_7481_4927_9a5a_0fe3ecbaf071" hidden="1">#REF!</definedName>
    <definedName name="TB11eae04c_db1a_45ad_85ab_cb536dc0cd93" hidden="1">#REF!</definedName>
    <definedName name="TB11eb55c0_0be6_4af2_ac1d_20f3d00005b9" hidden="1">#REF!</definedName>
    <definedName name="TB11ece102_0e9e_406f_92bd_28323941f3c1" hidden="1">#REF!</definedName>
    <definedName name="TB11edf77f_fcdc_4eb5_a7ed_fbd21369a8f1" hidden="1">#REF!</definedName>
    <definedName name="TB11f29e3c_13aa_4127_bf94_31e2a8a2100d" hidden="1">#REF!</definedName>
    <definedName name="TB11fb8572_67ec_47c1_9a57_44f120e523c6" hidden="1">#REF!</definedName>
    <definedName name="TB11fcb236_ee8d_460b_89f5_cfe8cc24c7c5" hidden="1">#REF!</definedName>
    <definedName name="TB1204469e_63ff_4685_abd7_bb9c4ee35460" hidden="1">#REF!</definedName>
    <definedName name="TB122719ff_d5b6_46ef_831a_b6f2d18668d3" hidden="1">'[72]Trade and other paybales'!#REF!</definedName>
    <definedName name="TB122ec8ca_60d0_497b_a42a_c4d525b92f3c" hidden="1">#REF!</definedName>
    <definedName name="TB122ee749_129c_4411_a345_d5671589dd06" hidden="1">#REF!</definedName>
    <definedName name="TB123e4385_6c40_4a34_8909_d71de995589a" hidden="1">#REF!</definedName>
    <definedName name="TB1245a6ee_29e8_40c5_b594_5ab675b2ec16" hidden="1">#REF!</definedName>
    <definedName name="TB12477791_e609_42b2_b32f_d28ae72723dc" hidden="1">#REF!</definedName>
    <definedName name="TB12484af3_8a50_4127_b2f2_cda49ea8050f" hidden="1">#REF!</definedName>
    <definedName name="TB125427f4_bc52_4678_abbb_2f9d7d3a7603" hidden="1">#REF!</definedName>
    <definedName name="TB1260e6ef_48ad_4b90_8f95_3683da04a215" hidden="1">#REF!</definedName>
    <definedName name="TB126938b0_c89e_418d_be92_a4c1dee0130f" hidden="1">#REF!</definedName>
    <definedName name="TB126e86c3_66f6_4718_b055_dc59a93b39c8" hidden="1">#REF!</definedName>
    <definedName name="TB12748551_c4cb_4e74_a721_9c1fc507856a" hidden="1">#REF!</definedName>
    <definedName name="TB1277766d_fea8_4acb_823c_86ba1408ed86" hidden="1">#REF!</definedName>
    <definedName name="TB127b0cb1_a52a_4ad4_865e_fb3afadcdc12" hidden="1">#REF!</definedName>
    <definedName name="TB127ec033_91c6_4337_8aa9_ca35afee9724" hidden="1">#REF!</definedName>
    <definedName name="TB12826256_3efe_42c2_8cf4_cdeca7ebfc21" hidden="1">#REF!</definedName>
    <definedName name="TB128aac2b_d938_4466_983d_599763d1c41c" hidden="1">#REF!</definedName>
    <definedName name="TB128ef786_b38a_433c_8ccc_2c3a6cdca461" hidden="1">#REF!</definedName>
    <definedName name="TB1293b56e_ae68_4e2b_b63b_1c631ccc3884" hidden="1">#REF!</definedName>
    <definedName name="TB1295da12_ae1f_4623_9036_afcb14f0830d" hidden="1">#REF!</definedName>
    <definedName name="TB129a0e64_d977_46c4_a4f6_7de08655f453" hidden="1">#REF!</definedName>
    <definedName name="TB129dba91_f634_417f_b6d7_a3c1f8329e13" hidden="1">'[72]Trade and other paybales'!#REF!</definedName>
    <definedName name="TB12a10744_39f2_4345_8ce7_aafeb07d7447" hidden="1">#REF!</definedName>
    <definedName name="TB12a72380_edf3_44c1_b914_66dd62b34d42" hidden="1">#REF!</definedName>
    <definedName name="TB12a9dc6c_e657_4819_a2ce_ed6f578f7dfb" hidden="1">#REF!</definedName>
    <definedName name="TB12be7cd1_db05_498c_9250_84e3a095be2a" hidden="1">#REF!</definedName>
    <definedName name="TB12bfac7f_94dc_425d_ae7c_79386d6addc9" hidden="1">#REF!</definedName>
    <definedName name="TB12c77300_c8be_4ab0_9892_a656c9c67cab" hidden="1">#REF!</definedName>
    <definedName name="TB12cde069_56fc_44e3_b76d_d7961558ff10" hidden="1">#REF!</definedName>
    <definedName name="TB12cdf496_23f9_47ed_8404_46e314f21331" hidden="1">#REF!</definedName>
    <definedName name="TB12cf9136_43e3_4872_8211_7224e8d81701" hidden="1">#REF!</definedName>
    <definedName name="TB12dea453_25aa_48c3_a0a6_003a3a9af650" hidden="1">#REF!</definedName>
    <definedName name="TB12e25fc8_5162_4a50_8296_213f69fd0aa2" hidden="1">#REF!</definedName>
    <definedName name="TB12e305cc_a404_4edf_9b18_6d5ecf2b0402" hidden="1">#REF!</definedName>
    <definedName name="TB12e375fd_a55f_41fd_885c_eb26d240136a" hidden="1">#REF!</definedName>
    <definedName name="TB12f1747c_3b21_440a_9371_babb486613cd" hidden="1">#REF!</definedName>
    <definedName name="TB12f82d0f_7d3d_4826_b8f2_f65d5bdfb1b6" hidden="1">#REF!</definedName>
    <definedName name="TB12fdf25f_26f6_4378_8cf4_953f97abcea1" hidden="1">#REF!</definedName>
    <definedName name="TB130dd9ad_3155_4e08_ad03_96f0a3e8a093" hidden="1">#REF!</definedName>
    <definedName name="TB1314b50d_7187_44c1_a23e_2fb4dabf1ab8" hidden="1">#REF!</definedName>
    <definedName name="TB131ce0d8_ba41_43cc_9490_239b45b981f0" hidden="1">#REF!</definedName>
    <definedName name="TB1323c073_b67a_4de6_a873_977f4a017659" hidden="1">#REF!</definedName>
    <definedName name="TB132604b4_c3fb_4fe9_ab38_a108906545fc" hidden="1">#REF!</definedName>
    <definedName name="TB1327fa89_0ae5_44f3_985e_7b89f05f3c55" hidden="1">#REF!</definedName>
    <definedName name="TB1328b6c3_c412_4a67_a51a_4bcda70b4bf3" hidden="1">#REF!</definedName>
    <definedName name="TB132a6b0b_4c07_4d22_b038_7b60a423f456" hidden="1">#REF!</definedName>
    <definedName name="TB132fdcc8_3fcf_42ce_a61d_e76773dabbf9" hidden="1">#REF!</definedName>
    <definedName name="TB1330ca59_26d0_47f3_ad27_29627749c342" hidden="1">#REF!</definedName>
    <definedName name="TB13392256_324b_4c2f_ab02_182481d01265" hidden="1">#REF!</definedName>
    <definedName name="TB133be7f0_09ee_4d1f_8b3c_feb75807a86d" hidden="1">#REF!</definedName>
    <definedName name="TB13474187_746e_40e9_a6db_fb1b34f372fe" hidden="1">#REF!</definedName>
    <definedName name="TB134c49b3_8bfd_4c4a_bbd3_a45780a2dcad" hidden="1">#REF!</definedName>
    <definedName name="TB134fa677_c383_4f15_b687_8aa8e459d6d2" hidden="1">#REF!</definedName>
    <definedName name="TB1350b048_539f_4fae_b407_1b0362ce4fbc" hidden="1">#REF!</definedName>
    <definedName name="TB1358be99_4cdb_4dd2_b192_1447ddb398a5" hidden="1">#REF!</definedName>
    <definedName name="TB135a869e_989b_4568_9109_60278a1c890a" hidden="1">#REF!</definedName>
    <definedName name="TB135de9c0_4051_40df_bb17_751bcecc477c" hidden="1">#REF!</definedName>
    <definedName name="TB136533c0_6f6f_458f_aaaf_484b7e98f635" hidden="1">#REF!</definedName>
    <definedName name="TB13687199_83f2_4011_8b54_8188fe7566ff" hidden="1">#REF!</definedName>
    <definedName name="TB1368fefc_c554_406d_84b4_a5c603a1d4e6" hidden="1">#REF!</definedName>
    <definedName name="TB13713120_f7b1_4d74_b370_ee4a6dd75020" hidden="1">'[72]Trade and other paybales'!#REF!</definedName>
    <definedName name="TB13758e1c_5f82_4ca4_958d_b25779542671" hidden="1">#REF!</definedName>
    <definedName name="TB137a4d8c_059d_4c44_a440_4791964b95d5" hidden="1">#REF!</definedName>
    <definedName name="TB137c4215_47c1_41e9_add1_4eaeaf19ff7e" hidden="1">#REF!</definedName>
    <definedName name="TB137da609_2f98_469a_abd9_4e73d4eda180" hidden="1">#REF!</definedName>
    <definedName name="TB137e86f6_d064_49d5_bd11_2303092d2017" hidden="1">#REF!</definedName>
    <definedName name="TB13827160_c186_44c6_bcf3_f60ac435aeb1" hidden="1">#REF!</definedName>
    <definedName name="TB1389104b_2c04_416a_af3b_ddb415141ba8" hidden="1">#REF!</definedName>
    <definedName name="TB138a617e_061a_43f5_b041_b7d5a25d7f0f" hidden="1">#REF!</definedName>
    <definedName name="TB138bfd4a_7cdf_4972_95f3_2c198c145933" hidden="1">#REF!</definedName>
    <definedName name="TB13903668_65c7_4a78_901f_e7c5c3a977e9" hidden="1">#REF!</definedName>
    <definedName name="TB1398922f_13a4_4f29_bb6a_d65a87b29ecf" hidden="1">#REF!</definedName>
    <definedName name="TB13adb395_61b8_4880_ab50_0e3006e9c533" hidden="1">#REF!</definedName>
    <definedName name="TB13addfa8_089d_4f56_8fa0_a8bf3ff80502" hidden="1">#REF!</definedName>
    <definedName name="TB13b5a486_b464_4d05_91ca_4c07a1593894" hidden="1">#REF!</definedName>
    <definedName name="TB13ba65f6_1ef8_4cd8_b8e4_7a9f7a6151e9" hidden="1">#REF!</definedName>
    <definedName name="TB13bb1d95_e7cb_42f7_9dba_9a7ee26a9733" hidden="1">#REF!</definedName>
    <definedName name="TB13be705a_f2cf_41dc_a3b9_f74d6f645bf0" hidden="1">#REF!</definedName>
    <definedName name="TB13d1d4f9_f81d_4ca7_b27e_ef5e78562721" hidden="1">#REF!</definedName>
    <definedName name="TB13d415a8_1484_486f_9f0b_434a67590698" hidden="1">#REF!</definedName>
    <definedName name="TB13d725ad_b969_4f88_a687_961455d85849" hidden="1">#REF!</definedName>
    <definedName name="TB13d88ec1_59ba_4753_b171_4cc6f29bac12" hidden="1">#REF!</definedName>
    <definedName name="TB13e0f916_0d35_420d_ac19_10461f65285b" hidden="1">#REF!</definedName>
    <definedName name="TB13e15ae3_8ea2_49e4_8776_dc4378a4a1f7" hidden="1">#REF!</definedName>
    <definedName name="TB13ebbdd8_fcc7_4856_9713_158c7c4ecdb5" hidden="1">#REF!</definedName>
    <definedName name="TB13ed8804_7cda_47ab_b9a0_58358f21e6c7" hidden="1">#REF!</definedName>
    <definedName name="TB13f3dffe_f100_4dd4_b377_8e7cd3fcae59" hidden="1">#REF!</definedName>
    <definedName name="TB1401c895_22fb_44f8_a889_3fde1969edb9" hidden="1">#REF!</definedName>
    <definedName name="TB14129b7c_5e25_486d_a2cd_1c4c4b65ab53" hidden="1">#REF!</definedName>
    <definedName name="TB14142f30_2326_42f2_af20_08c1cb1c0258" hidden="1">#REF!</definedName>
    <definedName name="TB141865f5_b4e1_44ec_b400_a12d6b6ca160" hidden="1">#REF!</definedName>
    <definedName name="TB141cde05_88a1_40d4_b0b3_d550038efa19" hidden="1">#REF!</definedName>
    <definedName name="TB1424d8ac_3278_4f5c_89fb_50c186e9e401" hidden="1">#REF!</definedName>
    <definedName name="TB1430bbb9_5b45_4169_98da_8c0095e31c85" hidden="1">#REF!</definedName>
    <definedName name="TB143b7c66_0d34_4d8e_92ad_bdba891c2bba" hidden="1">#REF!</definedName>
    <definedName name="TB1445c89c_d680_4bcd_b2d6_08fc0010e4a6" hidden="1">#REF!</definedName>
    <definedName name="TB144b2de8_31a5_470c_ab51_aa878f441a65" hidden="1">#REF!</definedName>
    <definedName name="TB144b7047_d5f1_45dc_906f_7e7a2aadda61" hidden="1">#REF!</definedName>
    <definedName name="TB14539fd5_946d_4cff_8478_786ba4e0a2bd" hidden="1">#REF!</definedName>
    <definedName name="TB14551772_7de3_47a1_b403_f8706189397a" hidden="1">#REF!</definedName>
    <definedName name="TB1456ec04_c561_4448_952f_fd90c916c2f5" hidden="1">#REF!</definedName>
    <definedName name="TB145a5201_8334_4111_ab35_8ccb4bd8463f" hidden="1">#REF!</definedName>
    <definedName name="TB145e9295_e510_4e8c_90b4_f13c5d5e16e9" hidden="1">#REF!</definedName>
    <definedName name="TB14639746_3e46_43cc_a827_3cb5e91dead7" hidden="1">#REF!</definedName>
    <definedName name="TB1469b047_4680_4c09_9a1a_ca2c533767b5" hidden="1">#REF!</definedName>
    <definedName name="TB14756eee_85b7_41d7_8e2d_4ed1108083a5" hidden="1">#REF!</definedName>
    <definedName name="TB14758119_a8df_40ec_9cee_185bea08a65e" hidden="1">#REF!</definedName>
    <definedName name="TB147e5b80_b7f7_4def_8eff_7d5e7ed08a6e" hidden="1">#REF!</definedName>
    <definedName name="TB147f9743_9e43_49f4_823e_4e46d5fc37e6" hidden="1">#REF!</definedName>
    <definedName name="TB1485f922_db3d_4a33_8819_52c977f1b310" hidden="1">#REF!</definedName>
    <definedName name="TB1489f2b6_6caa_48d8_8f8e_abc2e9c8ca22" hidden="1">#REF!</definedName>
    <definedName name="TB149860d7_924e_4860_b38d_3fa956b7e8b5" hidden="1">#REF!</definedName>
    <definedName name="TB14990a6f_9a93_4675_b94b_82c91932bb7e" hidden="1">#REF!</definedName>
    <definedName name="TB14ac6614_0721_457d_9327_97516ed879f7" hidden="1">#REF!</definedName>
    <definedName name="TB14af737b_c83c_4818_a05a_44ab7b224cad" hidden="1">#REF!</definedName>
    <definedName name="TB14af8b9d_2aa4_48ad_ad07_340baaf2b6fd" hidden="1">#REF!</definedName>
    <definedName name="TB14b1300b_229f_4bc4_a7e7_9366377491af" hidden="1">#REF!</definedName>
    <definedName name="TB14b25ea8_81aa_4542_a944_2b4ac9f7277f" hidden="1">#REF!</definedName>
    <definedName name="TB14b695f6_f7ae_4990_9fd4_06300a1a9bd6" hidden="1">#REF!</definedName>
    <definedName name="TB14b8ca15_fe25_42c0_bdf5_7f42b031dc4b" hidden="1">#REF!</definedName>
    <definedName name="TB14bda48c_2b04_4db2_a8a8_a829cc405243" hidden="1">#REF!</definedName>
    <definedName name="TB14c20c28_bab8_4d50_8557_177491c15f33" hidden="1">#REF!</definedName>
    <definedName name="TB14c42577_ab12_4f41_858d_f5a93d325a7f" hidden="1">#REF!</definedName>
    <definedName name="TB14c80710_c062_4b91_9cc5_84bd6a8a1512" hidden="1">#REF!</definedName>
    <definedName name="TB14cde6ed_a8ad_46da_b1ea_8b3aa56f4cde" hidden="1">#REF!</definedName>
    <definedName name="TB14dffe6a_8d28_40c3_858c_cbfd676708e5" hidden="1">#REF!</definedName>
    <definedName name="TB14e215de_e2c3_463e_b3f9_132f40bebd24" hidden="1">#REF!</definedName>
    <definedName name="TB14e373ef_11c9_4542_8ce5_7a41c55b2c04" hidden="1">'[72]Trade and other paybales'!#REF!</definedName>
    <definedName name="TB14e48f07_6a34_4cf5_a6c1_85e4e0ee59db" hidden="1">#REF!</definedName>
    <definedName name="TB14e575f2_2480_4315_9df5_0d0296f91e5c" hidden="1">#REF!</definedName>
    <definedName name="TB14e62ba0_2ba9_4ea0_856a_6268ad25db2a" hidden="1">#REF!</definedName>
    <definedName name="TB14eed8ea_4b68_4245_b678_c664aabb1b9f" hidden="1">#REF!</definedName>
    <definedName name="TB14f02cbb_f2ec_4876_a565_2c0146d3ad1e" hidden="1">#REF!</definedName>
    <definedName name="TB14f4d484_9fcd_418e_ba55_a613d3feb1b9" hidden="1">#REF!</definedName>
    <definedName name="TB14fd07bc_6d4f_4701_a7b2_7521de94fb7a" hidden="1">#REF!</definedName>
    <definedName name="TB14fecda5_b895_4bf5_afa1_1fd62e0e05e8" hidden="1">#REF!</definedName>
    <definedName name="TB150fa9c1_06d2_447c_931a_7fd627aef02c" hidden="1">#REF!</definedName>
    <definedName name="TB15126e6d_38ad_4a3a_9905_144e014e2158" hidden="1">'[72]Trade and other paybales'!#REF!</definedName>
    <definedName name="TB151467b2_708e_49d2_8881_ccc143fccca4" hidden="1">#REF!</definedName>
    <definedName name="TB15157d26_b140_4177_80e4_5f59900a2c41" hidden="1">#REF!</definedName>
    <definedName name="TB15170fe4_f8d3_4155_a65b_af38260bc2be" hidden="1">#REF!</definedName>
    <definedName name="TB1520f3d8_2246_4a28_aa85_78a8bb5690b2" hidden="1">#REF!</definedName>
    <definedName name="TB1522c01d_3ec9_4a02_99bf_9c92ab4ccf31" hidden="1">#REF!</definedName>
    <definedName name="TB15239b0b_b5b1_454e_bd29_7e224badfa93" hidden="1">#REF!</definedName>
    <definedName name="TB152c5445_1cb4_45e2_ab9f_cc8402d94b39" hidden="1">#REF!</definedName>
    <definedName name="TB15375e9c_04bc_40ec_8f05_4389431d95cf" hidden="1">#REF!</definedName>
    <definedName name="TB15379fa0_996a_45b4_9bee_84c257446d46" hidden="1">#REF!</definedName>
    <definedName name="TB1538cb27_e5b1_4e02_9537_2c66e6ae7f48" hidden="1">#REF!</definedName>
    <definedName name="TB1538e50e_5bcf_4b12_a39d_dcec2dcd0ba8" hidden="1">#REF!</definedName>
    <definedName name="TB1539f2b9_e214_4331_a4cb_75b52151d864" hidden="1">#REF!</definedName>
    <definedName name="TB154374ed_bdf2_46e2_a013_aca338b8b33c" hidden="1">'[72]Trade and other paybales'!#REF!</definedName>
    <definedName name="TB15479439_72d7_4e34_8016_ae05dda7c43d" hidden="1">#REF!</definedName>
    <definedName name="TB154d2414_b62c_43f8_b361_5edbf3e2597b" hidden="1">#REF!</definedName>
    <definedName name="TB1551d58f_0c1d_49c2_aed2_5d7db8e80669" hidden="1">#REF!</definedName>
    <definedName name="TB155292ac_acf2_4bd6_8e79_7066e47100ba" hidden="1">#REF!</definedName>
    <definedName name="TB1553806e_8c7c_4d22_9f42_21d4782c1e18" hidden="1">#REF!</definedName>
    <definedName name="TB1553d9a7_83c7_4178_a32f_fd682e96f535" hidden="1">#REF!</definedName>
    <definedName name="TB15582664_d17a_4e7a_b373_52c6d0d1456d" hidden="1">#REF!</definedName>
    <definedName name="TB15599aaf_e6f0_470b_abd1_f0365bdac67d" hidden="1">#REF!</definedName>
    <definedName name="TB1566cff4_6a88_4bc5_ad43_64c3f37b8dac" hidden="1">'[72]Trade and other paybales'!#REF!</definedName>
    <definedName name="TB15698a89_3500_408b_a88d_6fd93fb45242" hidden="1">#REF!</definedName>
    <definedName name="TB15855e44_e86d_488a_a926_95c3f8e0f574" hidden="1">#REF!</definedName>
    <definedName name="TB15871c78_d26d_41ce_a92d_46bf995a64dc" hidden="1">#REF!</definedName>
    <definedName name="TB1590cb1e_51e2_49c2_af28_64811f1f2968" hidden="1">#REF!</definedName>
    <definedName name="TB159ada45_3469_45f7_8d80_2d889ff650ec" hidden="1">#REF!</definedName>
    <definedName name="TB15a2fe2d_10bb_48b3_bb21_e9743bd856c3" hidden="1">#REF!</definedName>
    <definedName name="TB15b16cc4_e188_4593_a462_c2cd1e8eb608" hidden="1">#REF!</definedName>
    <definedName name="TB15b2ccae_8088_46e7_a39b_f9540f0be578" hidden="1">#REF!</definedName>
    <definedName name="TB15c33f2a_549d_4477_9939_3bdd65f7ea6e" hidden="1">#REF!</definedName>
    <definedName name="TB15c632f7_e8b0_4877_88e7_813f7abb3234" hidden="1">#REF!</definedName>
    <definedName name="TB15cf8e41_56c8_45d1_ab97_eb538b7cd1ab" hidden="1">#REF!</definedName>
    <definedName name="TB15d82b6b_d906_4eb6_a7e8_f465c2492c93" hidden="1">#REF!</definedName>
    <definedName name="TB15e4d40d_0621_4742_9e6d_75b484e38ab9" hidden="1">#REF!</definedName>
    <definedName name="TB15e89f3b_4411_488e_9a96_e676c2137322" hidden="1">#REF!</definedName>
    <definedName name="TB15f1c3bd_8b8c_4624_a270_f5bf8f606163" hidden="1">#REF!</definedName>
    <definedName name="TB15f61455_6f94_440c_8b13_9b31f10bde16" hidden="1">#REF!</definedName>
    <definedName name="TB16092091_ce77_4c8c_92bc_a8152e2b53c5" hidden="1">#REF!</definedName>
    <definedName name="TB160ac71c_3b80_4dce_a6eb_7085ed90b9dc" hidden="1">#REF!</definedName>
    <definedName name="TB160d4a41_bd26_4fbc_ae88_fd8761a47f31" hidden="1">#REF!</definedName>
    <definedName name="TB1612bf56_ef71_489d_b94d_0a27f75ed475" hidden="1">#REF!</definedName>
    <definedName name="TB16145d79_3e4a_4498_aa9e_195f6ed8567e" hidden="1">#REF!</definedName>
    <definedName name="TB161519d6_9b11_4193_8d59_ef60ad2cc5ab" hidden="1">#REF!</definedName>
    <definedName name="TB161b5e0b_7d61_47d4_aff3_17a1d2cd3033" hidden="1">#REF!</definedName>
    <definedName name="TB161c02d2_f32c_45c8_8e51_d3a1713f6107" hidden="1">#REF!</definedName>
    <definedName name="TB1622ca06_17f4_4b3e_bd11_d5f37413e379" hidden="1">#REF!</definedName>
    <definedName name="TB162a511c_1d85_4904_8f4f_e8dc9e9b221c" hidden="1">#REF!</definedName>
    <definedName name="TB162b4091_e02d_415e_bd64_2e29b024ba28" hidden="1">#REF!</definedName>
    <definedName name="TB162c84cf_68c4_4b3c_a626_39251d46cc5d" hidden="1">#REF!</definedName>
    <definedName name="TB16354243_86e0_4a2b_a7b5_92b6241908d5" hidden="1">#REF!</definedName>
    <definedName name="TB163c6407_9287_4cb2_b3b1_9e2c1166ac2b" hidden="1">#REF!</definedName>
    <definedName name="TB1646ffdf_e3f1_44c6_ba6e_d7eb36d6de46" hidden="1">#REF!</definedName>
    <definedName name="TB164a371b_6258_4fed_af76_e71b1c865f53" hidden="1">#REF!</definedName>
    <definedName name="TB164a97e4_21ed_4b5e_8498_9104e5bdab95" hidden="1">'[72]Trade and other paybales'!#REF!</definedName>
    <definedName name="TB164e776f_a0f2_459a_90b5_43b787083042" hidden="1">#REF!</definedName>
    <definedName name="TB16566db2_a8b2_4e26_80cb_4629a4192eb3" hidden="1">#REF!</definedName>
    <definedName name="TB1659d331_311e_4303_a376_7edc78ab7d61" hidden="1">#REF!</definedName>
    <definedName name="TB165ad0e8_4c99_4fcf_b763_5f9a1c16a27c" hidden="1">#REF!</definedName>
    <definedName name="TB165ce7e9_1fb4_4bd6_8760_89f8dfeea5a7" hidden="1">#REF!</definedName>
    <definedName name="TB16606d65_5bb8_4a06_a005_9df55b77b61d" hidden="1">#REF!</definedName>
    <definedName name="TB1662e0fa_e256_4f3b_81f4_690691107bad" hidden="1">#REF!</definedName>
    <definedName name="TB166b550b_01dc_474f_ac74_848bcad9e618" hidden="1">#REF!</definedName>
    <definedName name="TB16748221_5c91_4751_8c6b_78d53f877aff" hidden="1">#REF!</definedName>
    <definedName name="TB1675f9dc_b839_475c_979d_feb6b267f7e9" hidden="1">#REF!</definedName>
    <definedName name="TB16778e04_8fdf_4e8d_9714_61c5a53c2eb1" hidden="1">#REF!</definedName>
    <definedName name="TB167caf88_81d4_4b0c_af6e_56a3f0bdf74c" hidden="1">#REF!</definedName>
    <definedName name="TB1684c4b8_394a_4b35_8508_14e3beb68b6e" hidden="1">#REF!</definedName>
    <definedName name="TB1689bf46_1383_40fe_a718_53204e88bfb0" hidden="1">#REF!</definedName>
    <definedName name="TB1689e1bf_82c3_44c3_a775_93586fc084d1" hidden="1">#REF!</definedName>
    <definedName name="TB168b419a_96e5_46e8_be02_39ebf0b9c86e" hidden="1">#REF!</definedName>
    <definedName name="TB168cfb41_4563_4064_a0ae_f7813154f4e5" hidden="1">#REF!</definedName>
    <definedName name="TB168f1a87_dad6_488a_b3f3_eab4760d7882" hidden="1">#REF!</definedName>
    <definedName name="TB16967a1e_f996_427d_9429_4d508b4f5e4d" hidden="1">#REF!</definedName>
    <definedName name="TB1699fdec_e607_4952_ada5_9f3434bfca34" hidden="1">#REF!</definedName>
    <definedName name="TB16a0cadf_e601_48d4_b17b_b49715178108" hidden="1">#REF!</definedName>
    <definedName name="TB16a3a6cc_5eab_40f7_9f3e_694217b12be4" hidden="1">#REF!</definedName>
    <definedName name="TB16a3af83_2ae2_4f0f_9df7_9241b205d7c3" hidden="1">#REF!</definedName>
    <definedName name="TB16a60241_c0ff_45f2_980d_9a4a19a09c49" hidden="1">#REF!</definedName>
    <definedName name="TB16ab556b_e3a4_476d_862d_4d546579a99a" hidden="1">#REF!</definedName>
    <definedName name="TB16b2f9ac_eea4_4eb5_9dc7_6bf3ec085e70" hidden="1">#REF!</definedName>
    <definedName name="TB16b72da3_6deb_4329_b325_513873be7f84" hidden="1">#REF!</definedName>
    <definedName name="TB16b7b9f2_b990_4389_9f07_f5e421545c8e" hidden="1">#REF!</definedName>
    <definedName name="TB16bbde7d_1aaf_4ff3_8af1_0e3836e4cdb9" hidden="1">#REF!</definedName>
    <definedName name="TB16bf5b64_d53f_439b_b153_853346b835c6" hidden="1">#REF!</definedName>
    <definedName name="TB16bfa120_9116_4557_bfd7_e5d2cc50b385" hidden="1">#REF!</definedName>
    <definedName name="TB16bfc07f_b84f_4305_a0bc_b98340fe72f9" hidden="1">#REF!</definedName>
    <definedName name="TB16c61a5c_38f9_441e_b127_92b26089f7db" hidden="1">#REF!</definedName>
    <definedName name="TB16c7907e_1150_41a8_bfbf_59921f93a709" hidden="1">#REF!</definedName>
    <definedName name="TB16ccf339_3af9_4149_b872_bf8777b56c68" hidden="1">#REF!</definedName>
    <definedName name="TB16cfc4cc_dbbd_4355_88c4_c79529aeb9c7" hidden="1">#REF!</definedName>
    <definedName name="TB16d28411_87a8_4a89_af23_5bac1de90782" hidden="1">#REF!</definedName>
    <definedName name="TB16e04b07_26db_4371_bdd9_de7ed32c0dfc" hidden="1">#REF!</definedName>
    <definedName name="TB16f28c1e_3b59_434f_85ba_8bbe244d8bba" hidden="1">#REF!</definedName>
    <definedName name="TB16fa4192_cc23_469e_a27f_392e16139489" hidden="1">#REF!</definedName>
    <definedName name="TB16ff3800_c480_4062_8c95_4acb1cd54e1b" hidden="1">#REF!</definedName>
    <definedName name="TB170c11dd_8e39_4723_b182_7dd0d5ab1d51" hidden="1">#REF!</definedName>
    <definedName name="TB17113cf8_7235_4a46_9d7b_af146131337e" hidden="1">#REF!</definedName>
    <definedName name="TB1719339c_a2c2_4f4c_ad91_4d794e0bc5c4" hidden="1">#REF!</definedName>
    <definedName name="TB17367c5e_4d9e_4037_91bf_fddeecafbcc0" hidden="1">#REF!</definedName>
    <definedName name="TB173ca706_d829_4071_9d92_9a0eab13ea4d" hidden="1">#REF!</definedName>
    <definedName name="TB17427b79_85c1_4579_aaee_0deccc0eac63" hidden="1">#REF!</definedName>
    <definedName name="TB17493627_34aa_4030_8836_db04e80ec6cb" hidden="1">#REF!</definedName>
    <definedName name="TB175b39c2_31f5_4c48_965b_732fb57ef938" hidden="1">#REF!</definedName>
    <definedName name="TB175c457d_a96a_4c84_acd8_d427bcd75d5a" hidden="1">#REF!</definedName>
    <definedName name="TB175ca25c_cace_45b3_a388_61ee822cc9ee" hidden="1">#REF!</definedName>
    <definedName name="TB176027e2_1470_4f80_8dd4_b28f80175e85" hidden="1">#REF!</definedName>
    <definedName name="TB1769fb5f_e4ce_4eb3_9172_844f8ea21934" hidden="1">#REF!</definedName>
    <definedName name="TB176b1162_34a2_46bb_a614_82d460fd35c1" hidden="1">#REF!</definedName>
    <definedName name="TB17710b91_13d8_44f6_bfe6_a910ed6dc268" hidden="1">#REF!</definedName>
    <definedName name="TB177592ed_74f8_4ee6_b52f_b002624b57b8" hidden="1">#REF!</definedName>
    <definedName name="TB177638c6_e6f0_4400_b308_1ec8219ba340" hidden="1">#REF!</definedName>
    <definedName name="TB17798e45_2584_4e05_9b91_f63191f03a37" hidden="1">#REF!</definedName>
    <definedName name="TB17801464_34d0_4205_a983_63fa98f5592c" hidden="1">#REF!</definedName>
    <definedName name="TB178260b9_262b_4a2d_ac60_a6db5e2b6c67" hidden="1">#REF!</definedName>
    <definedName name="TB17868e70_8a72_4258_aac5_690782e8b931" hidden="1">#REF!</definedName>
    <definedName name="TB178cca44_dae4_4981_9aea_3cd8d301d216" hidden="1">#REF!</definedName>
    <definedName name="TB17997f62_fcf1_40ff_a777_fc9467752b8d" hidden="1">#REF!</definedName>
    <definedName name="TB179ccf20_1999_434d_aa06_dcae080b5588" hidden="1">#REF!</definedName>
    <definedName name="TB17a23695_9981_4666_9a75_e42ccd626b03" hidden="1">#REF!</definedName>
    <definedName name="TB17a834b1_4b3d_40ec_a664_b65adc6fc659" hidden="1">#REF!</definedName>
    <definedName name="TB17ae12f5_789a_499a_ab68_74e9f7fa87e7" hidden="1">#REF!</definedName>
    <definedName name="TB17b0e6c1_cff1_446c_86f7_ed0c3f5bcf64" hidden="1">#REF!</definedName>
    <definedName name="TB17b64ee5_5197_43cc_acee_c236009c3e9f" hidden="1">#REF!</definedName>
    <definedName name="TB17bca79d_6e3f_4812_8fe6_57a73ee6f784" hidden="1">#REF!</definedName>
    <definedName name="TB17be8484_1b8f_4d25_84cf_6610664e688e" hidden="1">#REF!</definedName>
    <definedName name="TB17c61fe3_5035_4d2c_a1ba_3bbfd1221577" hidden="1">#REF!</definedName>
    <definedName name="TB17c6de62_776d_4212_9d1a_32403b4b3ffa" hidden="1">#REF!</definedName>
    <definedName name="TB17d9bd1a_bdf5_496d_b443_950dccfa02e4" hidden="1">#REF!</definedName>
    <definedName name="TB17e36a71_c0eb_4853_9690_7f89cca64dc6" hidden="1">#REF!</definedName>
    <definedName name="TB17ee62e0_daae_4dbe_9caf_8d2b344836e7" hidden="1">#REF!</definedName>
    <definedName name="TB17efedec_c967_493c_88f5_d91e6c4ca999" hidden="1">#REF!</definedName>
    <definedName name="TB18014ab7_7eac_48ca_bb8c_e4edf412b944" hidden="1">#REF!</definedName>
    <definedName name="TB18062e17_e59a_4553_8eab_0650d09355c8" hidden="1">#REF!</definedName>
    <definedName name="TB1812a4ab_ec22_4cea_aa9c_0b39e0f8810c" hidden="1">#REF!</definedName>
    <definedName name="TB181a514a_fd3d_4954_8149_1f6fdfaa5e45" hidden="1">#REF!</definedName>
    <definedName name="TB181cf45d_0f0d_402d_b26c_1160b074a955" hidden="1">#REF!</definedName>
    <definedName name="TB1827974d_3f46_4730_97d6_813544bcf4ba" hidden="1">#REF!</definedName>
    <definedName name="TB18298002_48bf_404e_9d1b_7eb34fd03760" hidden="1">#REF!</definedName>
    <definedName name="TB18397aea_e5ba_42de_92b2_c58099413535" hidden="1">#REF!</definedName>
    <definedName name="TB183bb712_eb80_4f3d_a63f_19cbcb9de36f" hidden="1">#REF!</definedName>
    <definedName name="TB183e459b_3eb7_48b9_a7b9_6013c17448c7" hidden="1">#REF!</definedName>
    <definedName name="TB183f152a_fea3_4d49_a64d_5d516b15022f" hidden="1">#REF!</definedName>
    <definedName name="TB18408fc4_56f4_46bd_8ada_bbc974231af0" hidden="1">#REF!</definedName>
    <definedName name="TB18417622_6844_4626_8ad0_cf69ab8540c4" hidden="1">#REF!</definedName>
    <definedName name="TB18447480_039f_449a_ac63_075d82e06f7e" hidden="1">#REF!</definedName>
    <definedName name="TB184f2983_fb65_42ce_b292_5b51ecded863" hidden="1">#REF!</definedName>
    <definedName name="TB1857ff21_2229_4ff8_ad23_d999f35b0b4e" hidden="1">#REF!</definedName>
    <definedName name="TB185e29c4_0946_4619_843f_42c1a49af650" hidden="1">#REF!</definedName>
    <definedName name="TB1861eda2_b988_44cc_9721_52fe30322f15" hidden="1">#REF!</definedName>
    <definedName name="TB18628792_4626_49c5_a075_132c2b873854" hidden="1">#REF!</definedName>
    <definedName name="TB1862b92c_ac38_40e9_bb68_ad9f63b059ed" hidden="1">#REF!</definedName>
    <definedName name="TB18630e1b_1536_41ca_8b93_41610cfa6ae8" hidden="1">#REF!</definedName>
    <definedName name="TB1864cc5c_8a22_421e_ab11_7b87c4caca96" hidden="1">#REF!</definedName>
    <definedName name="TB18796e9b_e226_401d_a0d8_0815ff6a790f" hidden="1">#REF!</definedName>
    <definedName name="TB187b7dfa_5e9e_4094_a989_9fd5e2b8e2d7" hidden="1">#REF!</definedName>
    <definedName name="TB1880068a_97c4_4015_b5a4_15e0153c7648" hidden="1">#REF!</definedName>
    <definedName name="TB1882174b_1220_450d_aacc_1405c19c794c" hidden="1">#REF!</definedName>
    <definedName name="TB1887478b_3e97_42be_bccc_f9ba9bdc2ea1" hidden="1">#REF!</definedName>
    <definedName name="TB18879920_d6a3_4022_9d47_10a04d0650b6" hidden="1">#REF!</definedName>
    <definedName name="TB18951504_1dfd_4a44_a259_3b43ea547bdf" hidden="1">#REF!</definedName>
    <definedName name="TB18954f3f_1c13_4b2b_bd4b_eda042ceddee" hidden="1">#REF!</definedName>
    <definedName name="TB1898bb80_8cbf_4476_acf0_7383799963ae" hidden="1">#REF!</definedName>
    <definedName name="TB18a3ff82_5bb7_426c_8fe0_b96961eac90d" hidden="1">#REF!</definedName>
    <definedName name="TB18b3886c_4eac_498a_9037_025a3444bb96" hidden="1">#REF!</definedName>
    <definedName name="TB18bc41c3_03d5_43bf_9d06_52f025405192" hidden="1">#REF!</definedName>
    <definedName name="TB18be7dbf_b609_413b_bde2_c9672fac232d" hidden="1">#REF!</definedName>
    <definedName name="TB18c0f091_ecc4_4747_9c7e_567341540235" hidden="1">#REF!</definedName>
    <definedName name="TB18c15f77_b6f4_4230_bf7e_54105964a217" hidden="1">#REF!</definedName>
    <definedName name="TB18c18299_e2d9_456d_b44d_136d86214a11" hidden="1">#REF!</definedName>
    <definedName name="TB18c29b17_b2bf_42ad_b850_fdc48c8a39a5" hidden="1">#REF!</definedName>
    <definedName name="TB18c44e0e_5337_4c93_9342_a1e82376790c" hidden="1">#REF!</definedName>
    <definedName name="TB18caf070_37c8_40fc_8790_8b55f4331748" hidden="1">#REF!</definedName>
    <definedName name="TB18d1421a_7b95_4b3f_96b1_3b3e5f787c49" hidden="1">#REF!</definedName>
    <definedName name="TB18d68c0e_2af5_43fe_a0eb_b600ebaaf2f0" hidden="1">#REF!</definedName>
    <definedName name="TB18dd1631_6398_4a29_8448_58a3a92ad459" hidden="1">#REF!</definedName>
    <definedName name="TB18eb6f10_282e_410b_b30b_6cf74342a9cd" hidden="1">#REF!</definedName>
    <definedName name="TB18f252df_e16d_4446_9a81_dee7a6e1e993" hidden="1">#REF!</definedName>
    <definedName name="TB18f44fae_c074_4687_ac9b_71e76efe730f" hidden="1">#REF!</definedName>
    <definedName name="TB1908f5e2_43db_4a2a_af67_ee53bdc45d38" hidden="1">[72]Borrowings!#REF!</definedName>
    <definedName name="TB19103eef_92c2_4792_aff5_2e6183184ac7" hidden="1">#REF!</definedName>
    <definedName name="TB1912fb5e_419f_4258_892c_ff07b0414053" hidden="1">#REF!</definedName>
    <definedName name="TB191dd234_4e2f_49ff_af1e_942e685a43ac" hidden="1">#REF!</definedName>
    <definedName name="TB192ce5a5_ca90_4506_8887_208cd819cdf8" hidden="1">#REF!</definedName>
    <definedName name="TB1931cf6b_a1e6_475f_85e3_48054402dcac" hidden="1">#REF!</definedName>
    <definedName name="TB193a88ca_0a21_4435_a942_d18da46690c6" hidden="1">#REF!</definedName>
    <definedName name="TB194454f3_2604_47fd_9593_d9f6a06d1b2a" hidden="1">#REF!</definedName>
    <definedName name="TB1957c1ae_4663_4aed_9b8d_359be33a1eb3" hidden="1">#REF!</definedName>
    <definedName name="TB195a1ee7_6bc4_45e9_9312_9fa36bf7c367" hidden="1">#REF!</definedName>
    <definedName name="TB196bdef8_3140_41e9_b1a7_1cbdd52eb860" hidden="1">#REF!</definedName>
    <definedName name="TB19706695_912d_4553_81f4_752d3075df6e" hidden="1">#REF!</definedName>
    <definedName name="TB1971844f_8e45_47d8_a384_95b3a7485a1f" hidden="1">#REF!</definedName>
    <definedName name="TB19730cbf_76fa_4fe7_80eb_9f7594391c8e" hidden="1">#REF!</definedName>
    <definedName name="TB19735358_15fa_4d83_a216_eb0b43e54b2b" hidden="1">#REF!</definedName>
    <definedName name="TB1976fcf9_c15f_4815_9f29_471b0e597b80" hidden="1">#REF!</definedName>
    <definedName name="TB1984c200_b71d_410d_bdf3_14eac2f94002" hidden="1">#REF!</definedName>
    <definedName name="TB1984f38f_690b_49c3_aa61_16cc15e9c57f" hidden="1">#REF!</definedName>
    <definedName name="TB198c1ffc_6f53_4281_91ab_ab90e2a80643" hidden="1">'[72]Trade and other paybales'!#REF!</definedName>
    <definedName name="TB1990d5e2_7d4a_4dde_9334_62af280eca84" hidden="1">#REF!</definedName>
    <definedName name="TB1991aed4_87b7_42fb_ad03_106e2e9ca78c" hidden="1">#REF!</definedName>
    <definedName name="TB1993b164_9a1b_4977_a198_4c4c76fe3453" hidden="1">'[72]Trade and other paybales'!#REF!</definedName>
    <definedName name="TB19aab822_3411_4ada_a096_5d91b82fd6bb" hidden="1">#REF!</definedName>
    <definedName name="TB19b7ca5b_e9e1_4ebf_85d5_901a8eebfed5" hidden="1">#REF!</definedName>
    <definedName name="TB19b93e4f_e9ca_4330_bf40_69b1db9197c0" hidden="1">#REF!</definedName>
    <definedName name="TB19bb9e75_8b9c_4db2_86ec_e31137c00b62" hidden="1">#REF!</definedName>
    <definedName name="TB19bea6c7_18b3_488c_b42c_3c757df173af" hidden="1">#REF!</definedName>
    <definedName name="TB19c624b7_1f46_42f5_a09e_f5584d72bafd" hidden="1">#REF!</definedName>
    <definedName name="TB19d7b516_560b_4799_a6ed_375d39c22ae2" hidden="1">#REF!</definedName>
    <definedName name="TB19db9fed_e907_4487_bb5f_9cd67c60258d" hidden="1">#REF!</definedName>
    <definedName name="TB19dd0aa7_1f4a_41c5_b468_bd737f943183" hidden="1">#REF!</definedName>
    <definedName name="TB19e2c480_63ab_4354_8b28_f0fddb53b0d7" hidden="1">#REF!</definedName>
    <definedName name="TB19e7678b_a777_4b2d_99c0_329059e3bbac" hidden="1">#REF!</definedName>
    <definedName name="TB19e9e3f8_7635_478f_ab6a_04f487cd0d2a" hidden="1">#REF!</definedName>
    <definedName name="TB19ed8227_d34c_4ced_8702_2cfb5798fc5c" hidden="1">#REF!</definedName>
    <definedName name="TB19f8513f_a063_4ea6_bfc0_9fe23a79d788" hidden="1">#REF!</definedName>
    <definedName name="TB1a064db2_d544_4196_8faf_09955226561f" hidden="1">#REF!</definedName>
    <definedName name="TB1a0a5d81_c3fa_4a8f_8bcc_5e507945ce71" hidden="1">#REF!</definedName>
    <definedName name="TB1a14d406_f21e_4b57_82e9_4b0fb8f7bdc0" hidden="1">#REF!</definedName>
    <definedName name="TB1a194dbb_928b_4823_9b29_4d46b57aae75" hidden="1">#REF!</definedName>
    <definedName name="TB1a21a64a_3a1b_4c56_9396_b1e34c9203f1" hidden="1">#REF!</definedName>
    <definedName name="TB1a294270_fef7_413a_b1d3_2f89cab1d648" hidden="1">#REF!</definedName>
    <definedName name="TB1a375c90_6eae_4478_a9dc_18907c3c06bd" hidden="1">#REF!</definedName>
    <definedName name="TB1a430924_e34d_434a_b09d_d03a3d9faefe" hidden="1">#REF!</definedName>
    <definedName name="TB1a4529b2_bd9c_45e7_aea4_1cae345ef93e" hidden="1">#REF!</definedName>
    <definedName name="TB1a46c43e_e860_427e_bbd7_1bfa0dfe9d7a" hidden="1">#REF!</definedName>
    <definedName name="TB1a526393_4d2f_464e_80d1_88de8527d8f3" hidden="1">#REF!</definedName>
    <definedName name="TB1a5b913c_5cd1_4838_874f_41f74ba73664" hidden="1">#REF!</definedName>
    <definedName name="TB1a5ecf4e_4f5e_4d42_b702_a46f509652be" hidden="1">#REF!</definedName>
    <definedName name="TB1a6a8345_dfc1_498f_aaeb_03d37b81a255" hidden="1">#REF!</definedName>
    <definedName name="TB1a6a97b3_84ba_4216_b222_f8aa430c8efb" hidden="1">#REF!</definedName>
    <definedName name="TB1a6b3f30_114e_4557_8be6_53dd203b4fe2" hidden="1">#REF!</definedName>
    <definedName name="TB1a6fbc17_7465_42b3_9223_bdd59d7bead8" hidden="1">#REF!</definedName>
    <definedName name="TB1a733ba3_f1a2_47a7_a11e_8880e9640b15" hidden="1">#REF!</definedName>
    <definedName name="TB1a755eb1_28dd_42fd_8953_851586d84a2c" hidden="1">#REF!</definedName>
    <definedName name="TB1a756b4d_10e5_4de7_9797_4ba5ef0f86d8" hidden="1">#REF!</definedName>
    <definedName name="TB1a7e13a5_b11c_4962_9d41_4bc07e006666" hidden="1">#REF!</definedName>
    <definedName name="TB1a828b1c_b6b4_4dde_b892_21dabdff6a53" hidden="1">#REF!</definedName>
    <definedName name="TB1a886b7e_4ca9_4c10_81a3_daa2c2a086fd" hidden="1">#REF!</definedName>
    <definedName name="TB1a8a78cb_6e58_451a_b4f6_3339804e7c83" hidden="1">#REF!</definedName>
    <definedName name="TB1a8fc808_e9a5_4c65_bc16_f61a0e20b155" hidden="1">#REF!</definedName>
    <definedName name="TB1a9889ec_dd83_4908_a418_400ddc21de9c" hidden="1">#REF!</definedName>
    <definedName name="TB1a9fbce1_1e70_4cfb_8fd4_554eb0f6e3e0" hidden="1">#REF!</definedName>
    <definedName name="TB1aa2cffd_26ab_4972_827d_73b0a7172357" hidden="1">#REF!</definedName>
    <definedName name="TB1aa5254a_a7df_4b93_a1d0_5cf6d6319958" hidden="1">#REF!</definedName>
    <definedName name="TB1aa9f8be_29e4_42dc_9348_a7ea9ed60836" hidden="1">#REF!</definedName>
    <definedName name="TB1aaa7065_961f_4702_a1e6_08bae42f9ea7" hidden="1">#REF!</definedName>
    <definedName name="TB1ab2786b_15da_4135_b071_4593d3064035" hidden="1">#REF!</definedName>
    <definedName name="TB1ab2b1ca_83e4_4e21_8ce9_f24da864d1a0" hidden="1">#REF!</definedName>
    <definedName name="TB1ab2f88e_c97d_4859_9426_e8922259da8b" hidden="1">#REF!</definedName>
    <definedName name="TB1abc7b7c_8d9f_40ca_a240_3f84f0e0fd7f" hidden="1">#REF!</definedName>
    <definedName name="TB1abce3ed_685e_4c72_8937_974dec3392b6" hidden="1">#REF!</definedName>
    <definedName name="TB1ac820a7_e43d_4d89_be9d_00e28eb32c3f" hidden="1">#REF!</definedName>
    <definedName name="TB1ac8612e_515d_439b_a0c1_69a957e44d31" hidden="1">#REF!</definedName>
    <definedName name="TB1ad0214a_7b9f_4d92_9029_09f49fc5607d" hidden="1">#REF!</definedName>
    <definedName name="TB1ad4edd0_4dac_4093_ace7_1396a8db2b4d" hidden="1">#REF!</definedName>
    <definedName name="TB1ad5a7e6_0c7f_457c_85a3_133cc140e99d" hidden="1">#REF!</definedName>
    <definedName name="TB1ad61579_402d_44a8_8784_791b42f3d2a2" hidden="1">#REF!</definedName>
    <definedName name="TB1ad8b707_428e_4956_a3a5_e66e4521e410" hidden="1">#REF!</definedName>
    <definedName name="TB1adb6f29_dd19_4169_9762_7b436c270239" hidden="1">#REF!</definedName>
    <definedName name="TB1aea4933_de4d_4241_81c8_c21ef2cbd7c9" hidden="1">#REF!</definedName>
    <definedName name="TB1af8a6ac_7866_4a58_b7ef_84e1cf800848" hidden="1">#REF!</definedName>
    <definedName name="TB1af8f06d_6e5b_46b1_b6d0_cf25165670e9" hidden="1">#REF!</definedName>
    <definedName name="TB1afaab3f_315f_40d2_8b5e_54b352599734" hidden="1">#REF!</definedName>
    <definedName name="TB1afd2c2e_99d3_4e52_86cf_2ee66a6fe7d5" hidden="1">#REF!</definedName>
    <definedName name="TB1b00acdf_202a_4b05_b5cc_27d2254948a8" hidden="1">#REF!</definedName>
    <definedName name="TB1b06f454_e7c9_484c_8840_171844053956" hidden="1">#REF!</definedName>
    <definedName name="TB1b0fd3a0_0c06_4181_aa8d_04fbd98c842e" hidden="1">#REF!</definedName>
    <definedName name="TB1b108d64_f0c0_4d6b_bdc9_5832026a6440" hidden="1">#REF!</definedName>
    <definedName name="TB1b13f743_b90e_47e8_9b4f_3d3aab871663" hidden="1">#REF!</definedName>
    <definedName name="TB1b176b33_5fbb_46ef_a430_0cd76a54cce3" hidden="1">#REF!</definedName>
    <definedName name="TB1b1888b9_7680_46e3_88b4_460136a068da" hidden="1">#REF!</definedName>
    <definedName name="TB1b1aff67_c602_4055_9f01_3af38c428050" hidden="1">#REF!</definedName>
    <definedName name="TB1b1d3a98_feb1_458a_99bc_d844408657c2" hidden="1">#REF!</definedName>
    <definedName name="TB1b30f390_9201_48ba_b81c_30c70ddbf599" hidden="1">#REF!</definedName>
    <definedName name="TB1b339dc5_c9b1_4e1b_9d85_1a03b8b1da44" hidden="1">#REF!</definedName>
    <definedName name="TB1b446980_d353_4a0d_9e9e_a74fff653a66" hidden="1">#REF!</definedName>
    <definedName name="TB1b499506_f0f4_4692_a865_04f08d86c032" hidden="1">#REF!</definedName>
    <definedName name="TB1b4e12ef_f8aa_4ee7_9560_881748c10c26" hidden="1">#REF!</definedName>
    <definedName name="TB1b55e7db_1c0e_47de_8593_23e2c38d42dc" hidden="1">#REF!</definedName>
    <definedName name="TB1b5a8155_abf7_4f4e_be09_f9248af301ff" hidden="1">#REF!</definedName>
    <definedName name="TB1b5ea45e_0f98_421f_9a87_daf55da6362b" hidden="1">#REF!</definedName>
    <definedName name="TB1b67f8f9_8ea3_4e79_af08_125948944af0" hidden="1">#REF!</definedName>
    <definedName name="TB1b6b034a_a17c_40a6_8e3c_bf8c4c301848" hidden="1">#REF!</definedName>
    <definedName name="TB1b6b9b1d_8582_4cb2_911d_b5f448550183" hidden="1">#REF!</definedName>
    <definedName name="TB1b766768_7bde_48ae_ad16_750a883b702e" hidden="1">#REF!</definedName>
    <definedName name="TB1b770b51_4f7f_4d97_9a7f_e1b6f5772106" hidden="1">#REF!</definedName>
    <definedName name="TB1b776c04_bcb3_4a94_aa8a_d9cd8934eb8d" hidden="1">#REF!</definedName>
    <definedName name="TB1b7a0a47_e952_4b31_ac89_a9746e9d1840" hidden="1">#REF!</definedName>
    <definedName name="TB1b7a8174_1993_49a8_8e44_754820b5d627" hidden="1">#REF!</definedName>
    <definedName name="TB1b7c690f_a153_436f_9943_ad35224b17eb" hidden="1">#REF!</definedName>
    <definedName name="TB1b86572f_8c61_48d2_872b_31f3f69226e6" hidden="1">#REF!</definedName>
    <definedName name="TB1b875978_3942_4089_9ad6_23a5d4bc8a41" hidden="1">#REF!</definedName>
    <definedName name="TB1b88e305_a8ff_4cc2_982a_d8f0ddd32ccd" hidden="1">#REF!</definedName>
    <definedName name="TB1b909fb9_4f2f_44e9_b43b_6babe8097ded" hidden="1">#REF!</definedName>
    <definedName name="TB1b93d0ca_cbf8_4db3_856f_878693690b2a" hidden="1">#REF!</definedName>
    <definedName name="TB1ba1767a_893a_4167_98ab_42a49a992807" hidden="1">#REF!</definedName>
    <definedName name="TB1ba19f0b_a553_43e6_a827_f4bdd700966f" hidden="1">#REF!</definedName>
    <definedName name="TB1ba3f946_0899_4bab_8a92_a98c5e624de5" hidden="1">#REF!</definedName>
    <definedName name="TB1ba5fb1f_1d85_49d5_92fb_2404cc04acdc" hidden="1">#REF!</definedName>
    <definedName name="TB1ba7c501_12d7_4201_8f25_649c8c00fcf1" hidden="1">#REF!</definedName>
    <definedName name="TB1baaa2a7_303f_40e0_8c34_e81aacc73e30" hidden="1">#REF!</definedName>
    <definedName name="TB1bb7bb03_e236_465b_8b6f_72c18da862e4" hidden="1">#REF!</definedName>
    <definedName name="TB1bb9c8ce_0492_4925_9274_904c91305eba" hidden="1">#REF!</definedName>
    <definedName name="TB1bbf3f93_9fbd_4b2f_a695_30fceeb6af9f" hidden="1">#REF!</definedName>
    <definedName name="TB1bc34cad_d68b_4b56_ae6a_a0ea70ebf50f" hidden="1">#REF!</definedName>
    <definedName name="TB1bc6a0c2_1e1b_457e_9d8a_60d9e5ab521b" hidden="1">#REF!</definedName>
    <definedName name="TB1bcb3910_e723_48b9_8cc2_6ef5fbf93837" hidden="1">#REF!</definedName>
    <definedName name="TB1bd4af52_1ad8_4bb0_a039_6c8715be23a1" hidden="1">#REF!</definedName>
    <definedName name="TB1bd52b74_64d7_41ed_9d18_21fc3343c1fa" hidden="1">#REF!</definedName>
    <definedName name="TB1bdc23f7_8068_4028_9da0_456413448ba1" hidden="1">#REF!</definedName>
    <definedName name="TB1bdc8a3d_5f36_45b3_a4d9_cfe944ce5648" hidden="1">#REF!</definedName>
    <definedName name="TB1bdf03eb_a2d8_4c9b_9d4c_f237b35ffd12" hidden="1">#REF!</definedName>
    <definedName name="TB1be18d65_36ea_40e7_bea7_c506afa78163" hidden="1">#REF!</definedName>
    <definedName name="TB1bf175d9_c06d_46d5_9780_08c6fca245ab" hidden="1">#REF!</definedName>
    <definedName name="TB1bf569c2_e96e_42ff_8f06_de2480ab0dfd" hidden="1">#REF!</definedName>
    <definedName name="TB1bf58802_9928_459a_9124_0d5bef76cd90" hidden="1">#REF!</definedName>
    <definedName name="TB1bf69181_9847_43f2_ab23_22ab7ffe7dfb" hidden="1">#REF!</definedName>
    <definedName name="TB1bfce36e_63c4_424e_b561_ba95519f3361" hidden="1">#REF!</definedName>
    <definedName name="TB1c0400d3_f461_4fc3_be90_6ad7694a24e3" hidden="1">#REF!</definedName>
    <definedName name="TB1c0543eb_bf0e_49a2_8da3_511ac1f8afb6" hidden="1">#REF!</definedName>
    <definedName name="TB1c075402_f416_4737_9fc3_f3b0e1d28cff" hidden="1">#REF!</definedName>
    <definedName name="TB1c0adaf5_3d74_4540_87bf_737fd3045699" hidden="1">#REF!</definedName>
    <definedName name="TB1c0c05f9_0e17_483e_8b9d_8ce0a76b76a2" hidden="1">#REF!</definedName>
    <definedName name="TB1c0ec0fb_4e2d_4e30_9473_00e0a21a682a" hidden="1">#REF!</definedName>
    <definedName name="TB1c144639_cc90_406d_a444_7c7fca30a3a7" hidden="1">#REF!</definedName>
    <definedName name="TB1c20998d_6423_466c_8fe3_98fc499b8b88" hidden="1">#REF!</definedName>
    <definedName name="TB1c2de0cd_4f41_4bda_9c82_ef98402159a4" hidden="1">#REF!</definedName>
    <definedName name="TB1c2f27f3_52db_4c45_920c_44f04181b28e" hidden="1">#REF!</definedName>
    <definedName name="TB1c3fe6dc_8820_42a9_8ed5_cbd563b53a20" hidden="1">'[72]Trade and other paybales'!#REF!</definedName>
    <definedName name="TB1c45ae38_c450_49f8_86b5_612b8d947f1f" hidden="1">#REF!</definedName>
    <definedName name="TB1c499255_4881_427b_ab72_4367abf3c374" hidden="1">#REF!</definedName>
    <definedName name="TB1c4bb77f_8021_4244_b9ec_25937e6f0977" hidden="1">#REF!</definedName>
    <definedName name="TB1c4ecf0a_7f9e_48e7_8a8e_b5dd951731ec" hidden="1">#REF!</definedName>
    <definedName name="TB1c550f6c_6f6a_496f_8fd2_ae6fdf4614cd" hidden="1">#REF!</definedName>
    <definedName name="TB1c5531c0_5bde_4a3a_acb6_cf442e63099e" hidden="1">#REF!</definedName>
    <definedName name="TB1c55cd74_59b8_45c7_a1d0_9743f6bd7f4e" hidden="1">#REF!</definedName>
    <definedName name="TB1c58e813_46d1_4fc1_9e2b_d8a7e7ddc252" hidden="1">#REF!</definedName>
    <definedName name="TB1c5a6e3d_a3b7_48bb_8a28_d40d7605c685" hidden="1">#REF!</definedName>
    <definedName name="TB1c60c30e_04fd_443b_95e5_6d9e765311e2" hidden="1">#REF!</definedName>
    <definedName name="TB1c64cee4_04e5_4302_9925_26152722619f" hidden="1">#REF!</definedName>
    <definedName name="TB1c68c00d_f5ff_4cac_946e_ed6db48c59b2" hidden="1">#REF!</definedName>
    <definedName name="TB1c696d92_4b81_45bd_bafd_70ad85bbeae7" hidden="1">#REF!</definedName>
    <definedName name="TB1c6975ac_f747_4b10_9b6c_a973dcebc2b3" hidden="1">#REF!</definedName>
    <definedName name="TB1c6c52cc_e4ae_461e_9d19_dee0fc314c52" hidden="1">#REF!</definedName>
    <definedName name="TB1c6ed301_72f7_458b_9f6d_62f6c6b90e2d" hidden="1">#REF!</definedName>
    <definedName name="TB1c6f9e6f_dcd7_46dc_ac81_ed18864bb28b" hidden="1">#REF!</definedName>
    <definedName name="TB1c740180_2daa_4fa1_92df_6820e7fdb777" hidden="1">#REF!</definedName>
    <definedName name="TB1c806836_862b_49fc_8699_3985940c997c" hidden="1">#REF!</definedName>
    <definedName name="TB1c8413ff_44d2_4f8a_832e_c6650f96dc5f" hidden="1">#REF!</definedName>
    <definedName name="TB1c85da21_78e0_4270_978e_7c69e308b073" hidden="1">#REF!</definedName>
    <definedName name="TB1c883f7f_c78d_45e4_81f8_664aa1a60732" hidden="1">#REF!</definedName>
    <definedName name="TB1c91a8df_f096_4c7e_b63e_438c43848c36" hidden="1">#REF!</definedName>
    <definedName name="TB1c9727fa_f00a_4098_b9b7_8bfe265df2f2" hidden="1">#REF!</definedName>
    <definedName name="TB1c9a1eda_b5dd_4cf6_9191_c2a27277e65b" hidden="1">#REF!</definedName>
    <definedName name="TB1c9ed3a7_8f4b_46b0_ba24_81e2dea89f1f" hidden="1">#REF!</definedName>
    <definedName name="TB1ca88464_43fb_4a8d_b242_056a5baec9ca" hidden="1">#REF!</definedName>
    <definedName name="TB1caa1ca7_20b9_4c71_8bb8_b291086f1685" hidden="1">#REF!</definedName>
    <definedName name="TB1cabf7b4_a564_47bb_bb3f_69e1cf99d8cf" hidden="1">#REF!</definedName>
    <definedName name="TB1cb206e5_bd5b_4344_9c8f_df19f215ef7e" hidden="1">#REF!</definedName>
    <definedName name="TB1cb2f25c_a305_4b81_a196_0e9a471a7c73" hidden="1">#REF!</definedName>
    <definedName name="TB1cc97ce6_5ea7_4a0f_82d4_788ce6357d4a" hidden="1">#REF!</definedName>
    <definedName name="TB1cd076df_797c_46a6_9c0b_15d9f8217f83" hidden="1">#REF!</definedName>
    <definedName name="TB1cdfc003_e992_4250_a029_d4905f4f10cd" hidden="1">#REF!</definedName>
    <definedName name="TB1ce1aa75_cd84_4129_8143_0623fea5906e" hidden="1">#REF!</definedName>
    <definedName name="TB1ce4423f_33cf_43af_ad37_a8915b789c71" hidden="1">#REF!</definedName>
    <definedName name="TB1ce70e5d_7689_4bc6_85fd_044e8b285c01" hidden="1">#REF!</definedName>
    <definedName name="TB1cee9d65_a5b7_4137_b20e_8c6cd605ff3c" hidden="1">#REF!</definedName>
    <definedName name="TB1cf3f38e_21e7_4916_a0ca_d12aaaee7e1e" hidden="1">#REF!</definedName>
    <definedName name="TB1cfa34b1_4037_452d_93b4_8fa48178eba5" hidden="1">#REF!</definedName>
    <definedName name="TB1cfdfa05_8315_4504_99b2_2fba8fbfd1b1" hidden="1">#REF!</definedName>
    <definedName name="TB1cfefac3_df83_4c9c_b54b_cb822e743302" hidden="1">#REF!</definedName>
    <definedName name="TB1d0c4d57_e3ce_474e_8c5c_7b629b414ab4" hidden="1">#REF!</definedName>
    <definedName name="TB1d107c14_3756_4e90_94b8_4d3dfd683621" hidden="1">#REF!</definedName>
    <definedName name="TB1d13a0ca_2af4_4e8a_b28a_49508d56d3e3" hidden="1">#REF!</definedName>
    <definedName name="TB1d1592cc_89bf_4539_98c7_a23f2a584de0" hidden="1">#REF!</definedName>
    <definedName name="TB1d26ea17_a3e2_45ef_91cf_a53b7e406872" hidden="1">#REF!</definedName>
    <definedName name="TB1d331b4f_f829_4789_881a_13cb1875a626" hidden="1">#REF!</definedName>
    <definedName name="TB1d34e72e_c13a_421c_8c5b_e97bc21472e6" hidden="1">#REF!</definedName>
    <definedName name="TB1d37ad10_cfca_4171_93e0_6da808e9101e" hidden="1">#REF!</definedName>
    <definedName name="TB1d3ccd3b_6cb6_4afd_bdcf_908c08cfd551" hidden="1">#REF!</definedName>
    <definedName name="TB1d4e978a_112d_4391_9081_fa9e5feb2e17" hidden="1">'[72]Trade and other paybales'!#REF!</definedName>
    <definedName name="TB1d508676_015d_4ad3_ac09_5d5350213478" hidden="1">#REF!</definedName>
    <definedName name="TB1d573efe_d6a9_46cc_abb8_b6bfce67d09d" hidden="1">#REF!</definedName>
    <definedName name="TB1d580599_d3b9_4643_828f_1967df877171" hidden="1">#REF!</definedName>
    <definedName name="TB1d5c2d70_65d5_48ae_9175_bce13b614262" hidden="1">#REF!</definedName>
    <definedName name="TB1d6e3ba6_7f28_4ef7_a16b_d623b341ec01" hidden="1">#REF!</definedName>
    <definedName name="TB1d6f3520_8d3c_4c4e_88eb_6c0e3490da9d" hidden="1">#REF!</definedName>
    <definedName name="TB1d7636fe_cbbc_4739_800b_a8d446944e37" hidden="1">#REF!</definedName>
    <definedName name="TB1d794af7_b27d_4b6e_ac09_678bf1e19bf9" hidden="1">#REF!</definedName>
    <definedName name="TB1d7a76c8_97c5_4c42_9560_f599b9ca9448" hidden="1">#REF!</definedName>
    <definedName name="TB1d7acab2_dc61_40f4_923f_ff747b364336" hidden="1">#REF!</definedName>
    <definedName name="TB1d7f3714_b1a7_469b_b22e_f8d1c79fa5da" hidden="1">#REF!</definedName>
    <definedName name="TB1d7f7371_6266_4683_9eca_be4ee451bfb7" hidden="1">#REF!</definedName>
    <definedName name="TB1d82ca0f_a486_40ba_9610_5fe90c4de61d" hidden="1">#REF!</definedName>
    <definedName name="TB1d8fd5c2_6d7d_4614_a857_8cb8489c525f" hidden="1">#REF!</definedName>
    <definedName name="TB1d925757_f09b_40a9_b3c1_0aa9838772d7" hidden="1">#REF!</definedName>
    <definedName name="TB1d93e174_6d43_4093_9e9e_8cbe21ac5099" hidden="1">#REF!</definedName>
    <definedName name="TB1d98b566_6bda_4d29_8404_4a93668be090" hidden="1">#REF!</definedName>
    <definedName name="TB1d9b3e36_32e5_413f_8838_3722cb1b3d12" hidden="1">#REF!</definedName>
    <definedName name="TB1d9d9f13_8a84_4706_a070_0b759a989b05" hidden="1">#REF!</definedName>
    <definedName name="TB1da556ac_59d3_4789_b4cf_c13c924cc35d" hidden="1">#REF!</definedName>
    <definedName name="TB1dabec82_4d08_479b_a409_bcac3ba2aa5a" hidden="1">#REF!</definedName>
    <definedName name="TB1dad9b35_2694_499b_a083_dae1534dc8ce" hidden="1">#REF!</definedName>
    <definedName name="TB1db3ca7a_8c9e_4b19_ad4f_1e07db4f09d0" hidden="1">#REF!</definedName>
    <definedName name="TB1dbb4c39_ed7c_4f1b_9399_4772f2e07a48" hidden="1">#REF!</definedName>
    <definedName name="TB1dbbc7f2_61c0_44ca_83bb_db648bea19e4" hidden="1">#REF!</definedName>
    <definedName name="TB1dc0d757_c638_4d72_8df0_b7980d35d14a" hidden="1">#REF!</definedName>
    <definedName name="TB1dc90398_b910_4606_b7fe_06b0ddae65fa" hidden="1">#REF!</definedName>
    <definedName name="TB1dd07abc_4d46_4087_82fd_a3cbe695e439" hidden="1">#REF!</definedName>
    <definedName name="TB1de4c29c_14d9_4c4e_ac8a_1bd0aef50c7a" hidden="1">#REF!</definedName>
    <definedName name="TB1de513f6_23d9_461f_883c_fc0adcab799e" hidden="1">#REF!</definedName>
    <definedName name="TB1deddf0a_1094_47ec_ac66_ba95b709a6e4" hidden="1">#REF!</definedName>
    <definedName name="TB1df38d26_d151_4478_a0a7_0548fc3e859b" hidden="1">#REF!</definedName>
    <definedName name="TB1dfb0d96_74dd_4123_89a7_59582df4c14b" hidden="1">#REF!</definedName>
    <definedName name="TB1e002948_af24_4619_8a20_62e6565a6848" hidden="1">#REF!</definedName>
    <definedName name="TB1e01e508_0965_469f_aae4_8df753cfc8bd" hidden="1">#REF!</definedName>
    <definedName name="TB1e0466d2_3868_48e6_bbe2_2f01d7408e24" hidden="1">#REF!</definedName>
    <definedName name="TB1e06740b_9074_4ae1_9a67_60b7cf6eb7dd" hidden="1">#REF!</definedName>
    <definedName name="TB1e10bb3e_19cb_4348_baa2_e670e8077840" hidden="1">#REF!</definedName>
    <definedName name="TB1e1a7b82_c66c_44aa_9605_2036ea52e312" hidden="1">#REF!</definedName>
    <definedName name="TB1e1af751_d619_428c_b448_65e265f4e8f6" hidden="1">#REF!</definedName>
    <definedName name="TB1e200f44_2cb3_4aa0_9f44_05f72f8c170e" hidden="1">'[72]Trade and other paybales'!#REF!</definedName>
    <definedName name="TB1e210dbf_fe9f_4fe9_9ae6_95286362decf" hidden="1">#REF!</definedName>
    <definedName name="TB1e235f97_3a4a_4cd9_8fb4_908bee2c0c06" hidden="1">#REF!</definedName>
    <definedName name="TB1e38a879_5042_41c4_ba0e_1ca88cb45553" hidden="1">#REF!</definedName>
    <definedName name="TB1e3acb4b_2c85_4bc9_a220_8d7d5923d616" hidden="1">#REF!</definedName>
    <definedName name="TB1e483dd9_9056_4d56_ac38_704168231ca1" hidden="1">#REF!</definedName>
    <definedName name="TB1e4a6f58_754e_4663_ba84_fde1eda82a53" hidden="1">#REF!</definedName>
    <definedName name="TB1e50621c_c1e9_4e64_809c_35697f1a6f8a" hidden="1">#REF!</definedName>
    <definedName name="TB1e53ea78_f99f_4a31_8fff_32eb6132b5ad" hidden="1">#REF!</definedName>
    <definedName name="TB1e584d85_b3bb_4884_bfec_121ecf91a6fb" hidden="1">#REF!</definedName>
    <definedName name="TB1e585536_1f2f_4f36_a7af_f720e87a6f55" hidden="1">#REF!</definedName>
    <definedName name="TB1e5e75c0_dd44_49bc_8e4b_5c08d08c2aaf" hidden="1">#REF!</definedName>
    <definedName name="TB1e6b456e_209d_451e_9577_6d7a39f2c106" hidden="1">#REF!</definedName>
    <definedName name="TB1e78c72b_a339_49d4_83ce_ff2cf414d1c4" hidden="1">#REF!</definedName>
    <definedName name="TB1e7b9954_7d07_4e3b_bc4e_c4f49c54ca31" hidden="1">#REF!</definedName>
    <definedName name="TB1e7c6d63_31b2_4944_a691_ac58c557f66f" hidden="1">#REF!</definedName>
    <definedName name="TB1e83a52a_7016_4ed8_b5f5_1acd399f37f2" hidden="1">#REF!</definedName>
    <definedName name="TB1e8981ca_c897_4ff1_9e01_99e3df5e317d" hidden="1">#REF!</definedName>
    <definedName name="TB1e934194_76a0_404d_9bc1_d3a09ff4c8f7" hidden="1">#REF!</definedName>
    <definedName name="TB1ea10213_64e1_4019_b5f3_4b89d47631a2" hidden="1">'[72]Trade and other paybales'!#REF!</definedName>
    <definedName name="TB1ea8851c_ccda_45bb_b143_31580b278ad7" hidden="1">#REF!</definedName>
    <definedName name="TB1eae5e34_abed_40f5_974c_dd61fc94b884" hidden="1">#REF!</definedName>
    <definedName name="TB1eafa35c_a609_49b8_9b2c_d93ed8fca6bc" hidden="1">#REF!</definedName>
    <definedName name="TB1eb3217c_5f2d_4318_9a39_81137de43cee" hidden="1">#REF!</definedName>
    <definedName name="TB1eb5433b_63df_46c6_913b_9e28938bce0d" hidden="1">#REF!</definedName>
    <definedName name="TB1eb5a121_64c4_4420_8973_1373391a0568" hidden="1">#REF!</definedName>
    <definedName name="TB1eba814f_c0cc_4328_88d7_31e3d543fb98" hidden="1">#REF!</definedName>
    <definedName name="TB1ebdf354_7001_4e9e_b248_aebd87cf78e9" hidden="1">#REF!</definedName>
    <definedName name="TB1eca2f8c_0006_48ee_8ecc_0c788f85cc86" hidden="1">#REF!</definedName>
    <definedName name="TB1ed0119f_d676_43da_8db3_47892beff537" hidden="1">#REF!</definedName>
    <definedName name="TB1edced4f_4d2b_4bd9_b30c_203df6c1fa5b" hidden="1">#REF!</definedName>
    <definedName name="TB1ee07799_a95a_4ae6_922d_33bdcf05d940" hidden="1">#REF!</definedName>
    <definedName name="TB1ee383a4_b731_4a02_9266_aff85d6daa68" hidden="1">#REF!</definedName>
    <definedName name="TB1eeeb0aa_cbf2_47cc_ad94_b06fa40f8352" hidden="1">#REF!</definedName>
    <definedName name="TB1eef0941_c30a_4b8c_aef0_366f8b9a158e" hidden="1">#REF!</definedName>
    <definedName name="TB1ef28524_4899_4946_bba6_3aa474913af6" hidden="1">#REF!</definedName>
    <definedName name="TB1efb0fcd_e590_44d7_b459_dc80eee38e33" hidden="1">#REF!</definedName>
    <definedName name="TB1efd5e43_c75c_4046_9aa9_394b889f8011" hidden="1">#REF!</definedName>
    <definedName name="TB1efff8d1_846e_4253_a4cb_a16c7e220529" hidden="1">#REF!</definedName>
    <definedName name="TB1f07e513_2fbc_4fca_9b13_29a92134a3ba" hidden="1">#REF!</definedName>
    <definedName name="TB1f1433f0_18f4_4d64_b6f2_ab2992062298" hidden="1">#REF!</definedName>
    <definedName name="TB1f168c3d_f213_4f05_b890_efc215fb6dfa" hidden="1">#REF!</definedName>
    <definedName name="TB1f30195d_d24d_4306_9425_14488ea20665" hidden="1">#REF!</definedName>
    <definedName name="TB1f31e379_b90b_4c58_bd22_8affac02b4fe" hidden="1">#REF!</definedName>
    <definedName name="TB1f3a2a04_dfb4_4893_bba9_fc151cc0dc60" hidden="1">#REF!</definedName>
    <definedName name="TB1f3a5470_ef74_408d_af03_8e0cc1652253" hidden="1">#REF!</definedName>
    <definedName name="TB1f3ccbd0_a0a8_4ac1_bc37_e0b10fe79650" hidden="1">#REF!</definedName>
    <definedName name="TB1f4bac19_2c90_4500_9de1_a81c9f00ec15" hidden="1">#REF!</definedName>
    <definedName name="TB1f579655_ceb3_4bd9_b951_bf420abcd4c2" hidden="1">#REF!</definedName>
    <definedName name="TB1f57d778_d39b_4312_8189_b5ecde7bb54c" hidden="1">#REF!</definedName>
    <definedName name="TB1f62d8e2_c130_45ab_afca_673c037ec122" hidden="1">'[72]Trade and other paybales'!#REF!</definedName>
    <definedName name="TB1f6b23dc_02c7_4940_affa_fd5b3dcb5324" hidden="1">#REF!</definedName>
    <definedName name="TB1f75bfd9_8d6b_4034_a2b5_9b31ae0bd263" hidden="1">#REF!</definedName>
    <definedName name="TB1f7a8a7a_9982_4be5_8f03_66673cb9420f" hidden="1">#REF!</definedName>
    <definedName name="TB1f838b94_3411_4992_a571_a21dc8de2281" hidden="1">#REF!</definedName>
    <definedName name="TB1f843326_b564_4be5_a452_256d9749bf02" hidden="1">#REF!</definedName>
    <definedName name="TB1f865064_6231_4e98_a385_8717dbd19509" hidden="1">#REF!</definedName>
    <definedName name="TB1f86c207_6d20_4249_b86b_8bf4f0229622" hidden="1">#REF!</definedName>
    <definedName name="TB1f89220e_a7cd_4ebe_a842_08cff18a653d" hidden="1">#REF!</definedName>
    <definedName name="TB1f894d32_b76d_4356_83c9_2cc3fcab300b" hidden="1">#REF!</definedName>
    <definedName name="TB1f91d93e_698c_439a_83fd_f09a710be817" hidden="1">#REF!</definedName>
    <definedName name="TB1f9c4f6b_aa88_477c_b17e_0afcf3ec84a3" hidden="1">#REF!</definedName>
    <definedName name="TB1f9d9cdc_54e4_4e06_805d_7c1bb877f0c4" hidden="1">#REF!</definedName>
    <definedName name="TB1f9e09eb_8f8c_462f_83a6_70d5f7049dcc" hidden="1">#REF!</definedName>
    <definedName name="TB1fa573c8_0a7d_40b7_80b6_ae762b113d86" hidden="1">#REF!</definedName>
    <definedName name="TB1fa70539_01a0_45c0_9d57_b0e556ad699c" hidden="1">'[72]Trade and other paybales'!#REF!</definedName>
    <definedName name="TB1fad7d51_b705_4eb2_8d8f_087092587f8e" hidden="1">'[72]Trade and other paybales'!#REF!</definedName>
    <definedName name="TB1faeb85c_94da_4fbe_841a_1bbd9dd46f8b" hidden="1">#REF!</definedName>
    <definedName name="TB1fb01b3b_acee_489e_b5a2_37e9d970b906" hidden="1">#REF!</definedName>
    <definedName name="TB1fbd8f7c_b54e_4375_9dde_5d99d0cc4a72" hidden="1">#REF!</definedName>
    <definedName name="TB1fbfef63_a491_4834_aede_cfdcc8abae11" hidden="1">#REF!</definedName>
    <definedName name="TB1fc5d09c_0897_44a6_a3e8_8ff1acccf511" hidden="1">#REF!</definedName>
    <definedName name="TB1fcbf955_f53f_437c_83a4_c4c185ef578a" hidden="1">#REF!</definedName>
    <definedName name="TB1fd3cb13_82cb_450d_a8c0_a7c56ea3085f" hidden="1">#REF!</definedName>
    <definedName name="TB1fd9593f_92a8_4493_8f65_b59193ed7daf" hidden="1">#REF!</definedName>
    <definedName name="TB1fdefce5_6931_40be_ab01_360d0d7cf41b" hidden="1">'[72]Trade and other paybales'!#REF!</definedName>
    <definedName name="TB1fdfacc2_99d3_411f_a936_439f7f40c77b" hidden="1">#REF!</definedName>
    <definedName name="TB1fe47aab_e059_4990_a92d_074dab62b0b6" hidden="1">#REF!</definedName>
    <definedName name="TB1fe56328_8f58_4a62_aa1c_5ae91aecbb57" hidden="1">#REF!</definedName>
    <definedName name="TB1fef3094_42e9_4f54_9986_dff69c9b3d1e" hidden="1">#REF!</definedName>
    <definedName name="TB1ff19ecb_fdba_43c0_98b2_6644d35d8d70" hidden="1">#REF!</definedName>
    <definedName name="TB1ff3730e_d756_4baf_82db_27de5f7fac7d" hidden="1">#REF!</definedName>
    <definedName name="TB1ff3dc57_d54b_4d35_8225_0b45f85ca53e" hidden="1">#REF!</definedName>
    <definedName name="TB1ffb2f7b_a7ce_489e_b4a3_ea4aaf3cc6f4" hidden="1">#REF!</definedName>
    <definedName name="TB20030551_96bf_4fac_8e53_d74b1b95bad9" hidden="1">#REF!</definedName>
    <definedName name="TB200fed38_59ed_44ef_b936_2a2ba031a422" hidden="1">#REF!</definedName>
    <definedName name="TB20134d94_ec35_4fa2_9e24_898c3b783313" hidden="1">#REF!</definedName>
    <definedName name="TB201bd563_0156_4001_a1a4_3fa70575c881" hidden="1">#REF!</definedName>
    <definedName name="TB201f1035_10fa_4627_86cd_cb63bba861af" hidden="1">#REF!</definedName>
    <definedName name="TB20225235_c782_471a_a38a_a49f810eee2c" hidden="1">#REF!</definedName>
    <definedName name="TB20226955_c83c_4599_b4a9_53286a75b5a1" hidden="1">#REF!</definedName>
    <definedName name="TB2027a6a7_f678_42db_8f9a_1ccf379d3205" hidden="1">#REF!</definedName>
    <definedName name="TB203ee140_635f_4c05_9c88_574695712ebc" hidden="1">#REF!</definedName>
    <definedName name="TB2040ecb2_125e_4658_bf70_c40af4c774f8" hidden="1">#REF!</definedName>
    <definedName name="TB2048f37a_52f9_448b_bf94_d80727dd25a8" hidden="1">#REF!</definedName>
    <definedName name="TB2051c9fd_745f_40dd_bdb9_e1506aa0dcb7" hidden="1">#REF!</definedName>
    <definedName name="TB2060f55e_1db9_4b1a_b6cc_f5acf7e9ab3a" hidden="1">#REF!</definedName>
    <definedName name="TB206ac742_4636_4696_bd43_666e6aab4210" hidden="1">#REF!</definedName>
    <definedName name="TB206f1e23_1eae_450b_bac8_a3c2136aeea9" hidden="1">'[72]Trade and other paybales'!#REF!</definedName>
    <definedName name="TB20741bc4_b8ee_44ee_9690_aaa0826e2be1" hidden="1">#REF!</definedName>
    <definedName name="TB2077a382_5300_4fd7_bc0c_00498e4bd591" hidden="1">#REF!</definedName>
    <definedName name="TB207b560e_a27b_4838_af79_d39a2a8021ca" hidden="1">#REF!</definedName>
    <definedName name="TB208552f3_68a8_4665_a31d_9fb47c28a376" hidden="1">#REF!</definedName>
    <definedName name="TB2085a972_e8ed_4482_ac56_3a91d62d75b8" hidden="1">#REF!</definedName>
    <definedName name="TB208791fb_2e74_4387_ae19_dec7ffca2ec9" hidden="1">#REF!</definedName>
    <definedName name="TB2089a5b1_0ee4_4cb5_8c19_fccf38710ef9" hidden="1">#REF!</definedName>
    <definedName name="TB208fa450_4386_4850_be69_9e9de2f818c4" hidden="1">#REF!</definedName>
    <definedName name="TB2090fedb_dd4f_4dc2_b6fc_d30b5a78ea57" hidden="1">#REF!</definedName>
    <definedName name="TB2095a638_ef8e_4f8f_953e_5d3525480f38" hidden="1">#REF!</definedName>
    <definedName name="TB20979219_675f_4202_8c7c_24f96450df68" hidden="1">#REF!</definedName>
    <definedName name="TB2099078c_0dc6_46cc_9901_cb59cb907fb3" hidden="1">#REF!</definedName>
    <definedName name="TB209b91ba_a1d1_441d_bcd7_8c523eb4abae" hidden="1">#REF!</definedName>
    <definedName name="TB209dfdd9_46e1_46d7_aa9f_f442f7b0b40c" hidden="1">#REF!</definedName>
    <definedName name="TB20ad3925_9e60_4bc7_b6bf_c7e06cd26968" hidden="1">#REF!</definedName>
    <definedName name="TB20afc8fe_e63f_4314_b852_b224eeef7595" hidden="1">#REF!</definedName>
    <definedName name="TB20b2eecd_c50c_48b3_8656_bde590a30b1e" hidden="1">#REF!</definedName>
    <definedName name="TB20b31519_48c6_4cdd_bcef_39b02968f4da" hidden="1">#REF!</definedName>
    <definedName name="TB20b38a16_3ebe_49e5_9497_3816e1af3813" hidden="1">#REF!</definedName>
    <definedName name="TB20b828f7_937f_47b4_aada_863e92c283bd" hidden="1">#REF!</definedName>
    <definedName name="TB20bd0b96_b6f4_43ab_916b_c27259accc79" hidden="1">#REF!</definedName>
    <definedName name="TB20bfa23e_551a_4d6d_bcf9_83ddfa2d14a3" hidden="1">#REF!</definedName>
    <definedName name="TB20c067db_8253_4b7b_a426_63d7b9577fd3" hidden="1">#REF!</definedName>
    <definedName name="TB20d3dd55_e67f_4d16_94ef_1a4dc7a8bd48" hidden="1">#REF!</definedName>
    <definedName name="TB20ddb068_c89b_4b5b_9955_eced7b1c1a87" hidden="1">#REF!</definedName>
    <definedName name="TB20deb83e_67ea_4da5_81cc_5bc4290850fe" hidden="1">#REF!</definedName>
    <definedName name="TB20e04a57_6247_45f8_ae05_ed10a82f2bbe" hidden="1">#REF!</definedName>
    <definedName name="TB20e11b69_dee2_4261_884f_480fab49e4c2" hidden="1">#REF!</definedName>
    <definedName name="TB20e6e2cf_0e44_402d_836c_2b979d7a9fe4" hidden="1">#REF!</definedName>
    <definedName name="TB20ecdf1f_05ed_4dd1_a4a0_0d3d9a36c58f" hidden="1">#REF!</definedName>
    <definedName name="TB21094a3c_4d51_484f_a6e0_feb69315a07f" hidden="1">#REF!</definedName>
    <definedName name="TB2113a7d2_8838_47cb_a75d_a942a67bb925" hidden="1">#REF!</definedName>
    <definedName name="TB2119f740_0769_4f7c_8ca8_abbc16462576" hidden="1">#REF!</definedName>
    <definedName name="TB212996d5_2cab_4b87_9eba_8b0a75fe4aa9" hidden="1">#REF!</definedName>
    <definedName name="TB212b1fd1_5a8d_46e4_8af9_8ae195b86b9c" hidden="1">#REF!</definedName>
    <definedName name="TB21320699_bab8_48e8_a1d2_566c2ed1e805" hidden="1">#REF!</definedName>
    <definedName name="TB21327b75_3099_4a22_a2e1_302631ad0b9a" hidden="1">#REF!</definedName>
    <definedName name="TB21357a3f_ecd3_4577_a536_4d2674fe9d15" hidden="1">#REF!</definedName>
    <definedName name="TB213b4ce6_79b7_4561_bbdf_65336843018b" hidden="1">#REF!</definedName>
    <definedName name="TB2146d81f_142a_472e_b63c_144994f0b4fe" hidden="1">#REF!</definedName>
    <definedName name="TB214b8aaa_fa48_4253_9a27_b736d59a5ace" hidden="1">#REF!</definedName>
    <definedName name="TB214c90d6_1efc_437f_9028_b9ab8acfda59" hidden="1">#REF!</definedName>
    <definedName name="TB21510a33_7d17_4de8_a939_0a187d54b4f8" hidden="1">#REF!</definedName>
    <definedName name="TB21515ab4_8e03_4946_9077_a030fafc4d5c" hidden="1">#REF!</definedName>
    <definedName name="TB215582ff_0f3e_4159_b28c_5db1b8cc2900" hidden="1">#REF!</definedName>
    <definedName name="TB2158a02b_f076_4e37_840d_8c95c0fe5a86" hidden="1">#REF!</definedName>
    <definedName name="TB215bfa9f_3aee_427a_b030_11317c5b6f72" hidden="1">#REF!</definedName>
    <definedName name="TB215d15d6_2b28_4ea0_8047_8b01564c9196" hidden="1">#REF!</definedName>
    <definedName name="TB216049bc_111e_4d1e_b36e_5e6b28bd7591" hidden="1">#REF!</definedName>
    <definedName name="TB2171bac3_0767_4296_98dd_63b362c8c6ab" hidden="1">#REF!</definedName>
    <definedName name="TB2173a79e_2c49_4fab_a22f_7f497c1fcbf9" hidden="1">#REF!</definedName>
    <definedName name="TB21781a73_9dc1_4e26_bbd4_8b17e0e57045" hidden="1">#REF!</definedName>
    <definedName name="TB217e2ded_4196_4c93_9bce_efafddec4fd4" hidden="1">#REF!</definedName>
    <definedName name="TB217e43fe_9085_4ba3_bd43_0890a2c6dd29" hidden="1">#REF!</definedName>
    <definedName name="TB218036ea_e3d5_4e58_a938_a0b1a9f72286" hidden="1">#REF!</definedName>
    <definedName name="TB21833d50_e60a_48fa_bac3_540803061709" hidden="1">#REF!</definedName>
    <definedName name="TB2185f453_a42c_4535_aba8_7bd79850aa64" hidden="1">#REF!</definedName>
    <definedName name="TB218c0aff_cada_451e_82ff_557c721b05f2" hidden="1">#REF!</definedName>
    <definedName name="TB21966562_87fc_4e8d_98a2_2be5715654a0" hidden="1">#REF!</definedName>
    <definedName name="TB219bb7a6_20d7_4e45_b905_29fd13e12264" hidden="1">#REF!</definedName>
    <definedName name="TB219d8007_85dc_4de4_8866_9527960d5f4f" hidden="1">#REF!</definedName>
    <definedName name="TB219efc78_fb07_4e83_89f3_9ee503196eb7" hidden="1">#REF!</definedName>
    <definedName name="TB219fd895_9124_4d72_825b_59b6588a088d" hidden="1">#REF!</definedName>
    <definedName name="TB21a3816e_7015_4ba1_ba73_6320cf944f44" hidden="1">#REF!</definedName>
    <definedName name="TB21a95ba2_7d70_4135_99e0_278b7bbf5550" hidden="1">#REF!</definedName>
    <definedName name="TB21af0249_2bc0_4a6f_a706_1696074d3412" hidden="1">#REF!</definedName>
    <definedName name="TB21b8674b_c05d_49fc_a910_485b77d1bb12" hidden="1">#REF!</definedName>
    <definedName name="TB21ca14ab_c237_46b9_8c02_3c0aed0f9022" hidden="1">#REF!</definedName>
    <definedName name="TB21cf30fb_4c67_49d9_a200_6b4a3f0fec8b" hidden="1">#REF!</definedName>
    <definedName name="TB21d01266_c785_49eb_bc64_45949db7960f" hidden="1">#REF!</definedName>
    <definedName name="TB21d1718c_a17b_4977_b13a_e413ef6616b8" hidden="1">#REF!</definedName>
    <definedName name="TB21d20b9b_b2be_4ac4_8575_70f980d4cf08" hidden="1">#REF!</definedName>
    <definedName name="TB21dda96e_4cd3_4ef6_a1c9_2b86daf838fd" hidden="1">#REF!</definedName>
    <definedName name="TB21ea7b05_a087_4009_a520_dcd523a657a3" hidden="1">#REF!</definedName>
    <definedName name="TB21ec1b85_c88e_4872_acdc_461c8f3f333d" hidden="1">#REF!</definedName>
    <definedName name="TB21f1b7e8_b631_4893_af19_60a59967124a" hidden="1">#REF!</definedName>
    <definedName name="TB21f34b4d_dc38_4595_8027_104cee51e1cd" hidden="1">#REF!</definedName>
    <definedName name="TB21f3bffa_77f8_4752_824f_fa05515f474e" hidden="1">#REF!</definedName>
    <definedName name="TB21f696cb_2ea1_428a_8315_afe32e3593fe" hidden="1">#REF!</definedName>
    <definedName name="TB21fff44c_7429_43ce_a250_272441722940" hidden="1">#REF!</definedName>
    <definedName name="TB22046fb4_9fb4_4ddb_8786_3cb7023d501c" hidden="1">#REF!</definedName>
    <definedName name="TB221ca7f1_015c_4975_b820_f8fcb5dd266d" hidden="1">#REF!</definedName>
    <definedName name="TB221eb65d_d671_4510_a4ea_7a3af7f2bcf2" hidden="1">'[72]Trade and other paybales'!#REF!</definedName>
    <definedName name="TB2221d597_c8ad_48ee_814e_b13f9c0ddd87" hidden="1">'[72]Trade and other paybales'!#REF!</definedName>
    <definedName name="TB2222b06a_9754_49d3_be13_b3ee692c7dea" hidden="1">#REF!</definedName>
    <definedName name="TB2226dcf6_66dc_439c_8ccb_094625018eb8" hidden="1">#REF!</definedName>
    <definedName name="TB222fb548_9b2d_43c9_9ffa_faf094cf324a" hidden="1">#REF!</definedName>
    <definedName name="TB22494235_b7dd_4d7d_9e42_af2b3d85047e" hidden="1">'[72]Trade and other paybales'!#REF!</definedName>
    <definedName name="TB224c3773_e7d0_4aa4_af48_097d22aee8b4" hidden="1">#REF!</definedName>
    <definedName name="TB224d155d_9165_4abf_9c36_ba60dbe2fbfa" hidden="1">#REF!</definedName>
    <definedName name="TB22511822_0854_45f8_b9bb_ea2feba35444" hidden="1">#REF!</definedName>
    <definedName name="TB22551fa5_6c71_4d8c_802e_cc39c271aaea" hidden="1">#REF!</definedName>
    <definedName name="TB225a899f_cb6d_4f2a_b187_843f591b9084" hidden="1">#REF!</definedName>
    <definedName name="TB225aff26_7f00_4efb_ad67_4c2ef81de52a" hidden="1">#REF!</definedName>
    <definedName name="TB225ffc48_ccee_453a_b568_05511fd6cec9" hidden="1">#REF!</definedName>
    <definedName name="TB2260fa7f_7315_41e1_b0e9_0b6f6788ba67" hidden="1">#REF!</definedName>
    <definedName name="TB2263773f_1917_4627_a228_591c2c6e92f7" hidden="1">#REF!</definedName>
    <definedName name="TB226cf2dd_86f0_4b2f_af78_cc444dd035bc" hidden="1">#REF!</definedName>
    <definedName name="TB226e7e6b_3bc1_4e13_8c9a_bbdac3411da8" hidden="1">#REF!</definedName>
    <definedName name="TB22785071_ed56_4fc5_9706_6ea916d01038" hidden="1">#REF!</definedName>
    <definedName name="TB2285d526_8212_4fcf_8883_7e96d28ef7d7" hidden="1">#REF!</definedName>
    <definedName name="TB2288e9d2_7215_4c02_a777_fb24ae99b288" hidden="1">#REF!</definedName>
    <definedName name="TB22911c66_7250_4183_bf26_c9cb37a49010" hidden="1">#REF!</definedName>
    <definedName name="TB2294c7a9_8e47_433d_b85a_55adaf77d389" hidden="1">#REF!</definedName>
    <definedName name="TB22951694_19b2_43f2_aa74_752eaf8d68d3" hidden="1">#REF!</definedName>
    <definedName name="TB229db1f1_e2fd_48e3_b783_b5af63d0f91d" hidden="1">#REF!</definedName>
    <definedName name="TB229f262a_6c6d_49f7_ad56_9464190036f4" hidden="1">#REF!</definedName>
    <definedName name="TB22a28b11_f238_4808_9674_abdbf061e6c9" hidden="1">#REF!</definedName>
    <definedName name="TB22a99d9c_ac4c_498e_9010_64237f46ce23" hidden="1">#REF!</definedName>
    <definedName name="TB22adc023_0ee0_414c_825a_ead3b31d4a47" hidden="1">#REF!</definedName>
    <definedName name="TB22ae3f4d_4621_4696_bd8b_65396b5ca10c" hidden="1">#REF!</definedName>
    <definedName name="TB22affba5_5e22_4a19_b8b3_1c2b96cba8ad" hidden="1">#REF!</definedName>
    <definedName name="TB22b97bdd_8b51_492f_8c8e_c7c6fa2108a4" hidden="1">#REF!</definedName>
    <definedName name="TB22bbecc7_c955_4dad_9306_8070b2373038" hidden="1">#REF!</definedName>
    <definedName name="TB22be97fd_621c_46df_aa02_1586db757c91" hidden="1">#REF!</definedName>
    <definedName name="TB22bebac5_46e4_4124_9495_a4314bb4f8e1" hidden="1">#REF!</definedName>
    <definedName name="TB22beddb4_fc14_4d8a_bc86_5f496ee2853d" hidden="1">#REF!</definedName>
    <definedName name="TB22c29904_9934_4b05_90db_e22465980382" hidden="1">#REF!</definedName>
    <definedName name="TB22c7fcd1_6fc8_41a8_a77b_34632c473234" hidden="1">#REF!</definedName>
    <definedName name="TB22d10297_b0a2_4d4d_94e2_a1d395ba51b7" hidden="1">#REF!</definedName>
    <definedName name="TB22d22327_cd7f_4b2a_abf8_a5051c941586" hidden="1">#REF!</definedName>
    <definedName name="TB22ea6665_f639_46f0_8f34_1b47b60c7dae" hidden="1">#REF!</definedName>
    <definedName name="TB22f0fd76_f8d0_440b_9f08_1e2ba0a5d79c" hidden="1">#REF!</definedName>
    <definedName name="TB22f155ae_260e_4f87_a5a6_66acfa716424" hidden="1">#REF!</definedName>
    <definedName name="TB22f39990_42a1_4c6c_aa85_bf6d81ca1243" hidden="1">#REF!</definedName>
    <definedName name="TB22fb14e8_1a4e_4362_b142_c47f5b8f0d14" hidden="1">#REF!</definedName>
    <definedName name="TB23043f4d_5925_4a4f_9935_80becbcec21f" hidden="1">#REF!</definedName>
    <definedName name="TB2307d475_964a_4e4b_bf1e_92fcfc229440" hidden="1">#REF!</definedName>
    <definedName name="TB2308a571_d157_48ef_a90a_09bfcf3bead4" hidden="1">#REF!</definedName>
    <definedName name="TB23098ce0_0a5c_472d_af88_09aa8dd7d2fe" hidden="1">#REF!</definedName>
    <definedName name="TB230eb6fa_a544_4e50_888e_90abfd6fc01a" hidden="1">#REF!</definedName>
    <definedName name="TB23165bfe_bcaa_440b_a5bd_c493d9a33036" hidden="1">#REF!</definedName>
    <definedName name="TB232d3558_d002_4654_97b6_217f366e13b5" hidden="1">#REF!</definedName>
    <definedName name="TB232f471c_de2d_4f6c_b972_593ecea2563b" hidden="1">#REF!</definedName>
    <definedName name="TB2340e0d9_a5d8_4d00_81d7_4075c1e6c8a3" hidden="1">#REF!</definedName>
    <definedName name="TB23446ece_e51c_4ddd_9c42_306cd19a2489" hidden="1">#REF!</definedName>
    <definedName name="TB2346073f_0c61_4a9e_903c_f0566b514b20" hidden="1">#REF!</definedName>
    <definedName name="TB2346dbdb_fd3c_4d04_ba3d_4e2ebb685e76" hidden="1">#REF!</definedName>
    <definedName name="TB2347b641_e741_40a4_a6bb_30b6e533a136" hidden="1">#REF!</definedName>
    <definedName name="TB235ec891_c883_4609_af31_9308584306c7" hidden="1">#REF!</definedName>
    <definedName name="TB236845ef_5013_462a_a21e_2bd0438ab6a5" hidden="1">#REF!</definedName>
    <definedName name="TB236d519d_a219_4f00_900f_cd517717d73d" hidden="1">#REF!</definedName>
    <definedName name="TB236f6770_5e13_43fe_b7cd_8e84d9883b19" hidden="1">#REF!</definedName>
    <definedName name="TB23777bc4_7695_49bf_ad92_003c9b5cddd5" hidden="1">#REF!</definedName>
    <definedName name="TB237af41e_de42_4f69_bf91_d9d338484f1c" hidden="1">#REF!</definedName>
    <definedName name="TB237e75ae_7f34_447f_8ff5_fbc5e24a2970" hidden="1">#REF!</definedName>
    <definedName name="TB2383407d_3148_4024_b052_3e061e9efa85" hidden="1">#REF!</definedName>
    <definedName name="TB23860e77_e724_4617_8ac9_ac7886e3518b" hidden="1">#REF!</definedName>
    <definedName name="TB23a69ea8_963d_40e0_aac7_02e305523be4" hidden="1">#REF!</definedName>
    <definedName name="TB23a749b1_4e50_4988_adf6_470c2a33bb8e" hidden="1">#REF!</definedName>
    <definedName name="TB23aa42f3_06f1_48a8_9b1e_566aa87b084e" hidden="1">#REF!</definedName>
    <definedName name="TB23bf7f6e_57f5_4348_9dd6_43ba205d7547" hidden="1">#REF!</definedName>
    <definedName name="TB23c40e2e_9fbd_47b5_946a_64697bb7dd24" hidden="1">'[72]Trade and other paybales'!#REF!</definedName>
    <definedName name="TB23c82fa5_3056_44e0_8bef_bb7e2916c258" hidden="1">#REF!</definedName>
    <definedName name="TB23df1f57_acda_492b_a491_d6790d902cac" hidden="1">#REF!</definedName>
    <definedName name="TB2401e664_49ad_409a_aa71_3407cde04715" hidden="1">#REF!</definedName>
    <definedName name="TB2403ac9f_c8b8_4924_84a8_124df1f91c52" hidden="1">#REF!</definedName>
    <definedName name="TB2405cf33_769c_4025_a940_5bbb1878cdec" hidden="1">#REF!</definedName>
    <definedName name="TB240b15c9_dee4_4b9b_9d39_5d5f363fd45e" hidden="1">#REF!</definedName>
    <definedName name="TB240c6f41_803a_4ff7_982c_70e51e71f0dc" hidden="1">'[72]Trade and other paybales'!#REF!</definedName>
    <definedName name="TB240c7c52_398f_49b3_ae1e_fd1b0c82c7f6" hidden="1">#REF!</definedName>
    <definedName name="TB241818d4_3065_4d92_b669_a97f48b6fd02" hidden="1">#REF!</definedName>
    <definedName name="TB2418f906_68af_4941_ba92_d854b90fd383" hidden="1">'[72]Trade and other paybales'!#REF!</definedName>
    <definedName name="TB241dace7_4cca_4e5c_a663_17f93daf6022" hidden="1">#REF!</definedName>
    <definedName name="TB2422f2f8_f942_4c21_98ad_3cde1b18d45d" hidden="1">#REF!</definedName>
    <definedName name="TB2428d0ca_b116_495c_a21d_88063904ea38" hidden="1">#REF!</definedName>
    <definedName name="TB242a6ac0_db2a_4573_9f7f_3990ef6c7899" hidden="1">#REF!</definedName>
    <definedName name="TB242abc5c_78fd_4419_92ef_20c770b04807" hidden="1">#REF!</definedName>
    <definedName name="TB242ac9b6_26bc_4448_991a_8f8bf66ba788" hidden="1">#REF!</definedName>
    <definedName name="TB242f05e9_3a81_4f9d_adc1_0c25e0bfeddc" hidden="1">#REF!</definedName>
    <definedName name="TB2433341c_6428_4f86_bf53_f669027dcb04" hidden="1">#REF!</definedName>
    <definedName name="TB243b9f62_6c5f_4cce_98e5_daabd9771643" hidden="1">#REF!</definedName>
    <definedName name="TB244f6957_6afb_4c9e_90cc_b2b8caeb2459" hidden="1">#REF!</definedName>
    <definedName name="TB2450ceaf_94b9_4f56_b33a_b9cee229bd5f" hidden="1">#REF!</definedName>
    <definedName name="TB24516643_6b42_4857_8d3c_0c8262a9bd15" hidden="1">#REF!</definedName>
    <definedName name="TB245f9c40_6272_45b7_9032_113b2489f32c" hidden="1">#REF!</definedName>
    <definedName name="TB2460fd7e_61f7_43ad_a49e_400c2827875c" hidden="1">#REF!</definedName>
    <definedName name="TB2461542a_53a1_4f62_b9dc_50acfb05588a" hidden="1">#REF!</definedName>
    <definedName name="TB2465a427_f69b_4420_b912_4ad4ae49df9b" hidden="1">#REF!</definedName>
    <definedName name="TB2465ac74_f229_4b35_aeba_2ce875658597" hidden="1">#REF!</definedName>
    <definedName name="TB2473bca3_560e_4cbd_aac6_049c63e041c5" hidden="1">#REF!</definedName>
    <definedName name="TB24750ba6_470c_48be_bbbc_aaa0d2ff811c" hidden="1">#REF!</definedName>
    <definedName name="TB247a20fd_ae5d_45e0_8c22_d29c5a38987c" hidden="1">#REF!</definedName>
    <definedName name="TB247b313f_1e97_4482_a298_c1e6a472df41" hidden="1">#REF!</definedName>
    <definedName name="TB247bbbf0_ac37_457b_9f82_3148c3d0926d" hidden="1">#REF!</definedName>
    <definedName name="TB247cf71d_9366_42ae_b3f8_b57436161462" hidden="1">#REF!</definedName>
    <definedName name="TB247f081a_1043_4fd0_9429_5235b8caeaff" hidden="1">#REF!</definedName>
    <definedName name="TB247faeb7_b86f_40d3_af8b_11cf5925eb44" hidden="1">#REF!</definedName>
    <definedName name="TB2484014c_7df6_4d12_ab60_7bc84cc63553" hidden="1">#REF!</definedName>
    <definedName name="TB2485e202_cbac_46d0_b024_35fd623cf756" hidden="1">#REF!</definedName>
    <definedName name="TB2489551d_70ba_4dc4_88cd_0cc64af0aad4" hidden="1">#REF!</definedName>
    <definedName name="TB2489ef40_4dbf_4726_8cce_ab7aed5991f1" hidden="1">#REF!</definedName>
    <definedName name="TB248af214_34a3_4973_940f_852a603b52a9" hidden="1">#REF!</definedName>
    <definedName name="TB248b0755_94f0_4eec_ad50_03483061342b" hidden="1">#REF!</definedName>
    <definedName name="TB248ba124_2865_4379_b278_d36796cb8e18" hidden="1">#REF!</definedName>
    <definedName name="TB2499417d_bb4d_4e9f_ad25_e042d7e08351" hidden="1">#REF!</definedName>
    <definedName name="TB24996fef_2354_4435_9d5b_6ce19cf6e8e8" hidden="1">#REF!</definedName>
    <definedName name="TB24a73cd3_9d35_4a93_8830_11d32b1b67c4" hidden="1">#REF!</definedName>
    <definedName name="TB24ab6103_827e_4dbd_8818_92a2c64e743d" hidden="1">#REF!</definedName>
    <definedName name="TB24aff08d_fe91_4db8_90a0_f01187465603" hidden="1">#REF!</definedName>
    <definedName name="TB24b6ea31_5d43_4302_a06f_5ce5f08dcd69" hidden="1">#REF!</definedName>
    <definedName name="TB24b6ff67_af64_490a_aaee_0f9e15bcf768" hidden="1">#REF!</definedName>
    <definedName name="TB24bc4a8c_bc8f_4530_9dc2_4845c44a22f3" hidden="1">#REF!</definedName>
    <definedName name="TB24c2d998_8f4b_4f8d_94fe_0d8e260b98ae" hidden="1">#REF!</definedName>
    <definedName name="TB24c744f2_c6ef_4c93_b179_ec8dcbb548c5" hidden="1">#REF!</definedName>
    <definedName name="TB24ca57e0_d088_4913_bb67_c1e036d9f743" hidden="1">#REF!</definedName>
    <definedName name="TB24cd5fe6_6f26_4ba2_b25a_d7cb808357f3" hidden="1">#REF!</definedName>
    <definedName name="TB24cf2b34_053c_4ffa_a3ce_88bdd9afad7c" hidden="1">#REF!</definedName>
    <definedName name="TB24d0d612_2e26_458f_a5ea_af8a5ed3de0a" hidden="1">#REF!</definedName>
    <definedName name="TB24d1f06b_a8b9_41ee_b9f8_5bdce8bce73c" hidden="1">#REF!</definedName>
    <definedName name="TB24da59ba_b94f_4825_81f0_084df85cda2d" hidden="1">#REF!</definedName>
    <definedName name="TB24fd8efd_a6c6_446e_a5c3_9432351ccf9e" hidden="1">#REF!</definedName>
    <definedName name="TB2502491d_9532_4f0c_8e25_f2f5961cd2b1" hidden="1">#REF!</definedName>
    <definedName name="TB250bc9af_ff8d_4aeb_ae4a_df0467c5668c" hidden="1">#REF!</definedName>
    <definedName name="TB250d72b6_6e6f_44ab_aa50_aa7837b47dba" hidden="1">#REF!</definedName>
    <definedName name="TB251fac45_4d4d_4890_822c_a1d3ac1819fe" hidden="1">#REF!</definedName>
    <definedName name="TB2537f550_bd47_4217_b7d3_38a79d895020" hidden="1">#REF!</definedName>
    <definedName name="TB25490461_4126_4ee3_89f6_c76166370e9b" hidden="1">#REF!</definedName>
    <definedName name="TB254c6f23_d902_413b_9a47_2b06d48dca3a" hidden="1">#REF!</definedName>
    <definedName name="TB254dfb98_5b71_471a_a848_843e97bcb356" hidden="1">#REF!</definedName>
    <definedName name="TB256a3d7a_f121_437b_8359_ce735ba3d8b9" hidden="1">#REF!</definedName>
    <definedName name="TB256ece29_cd17_4502_b26c_a8d1def04e07" hidden="1">#REF!</definedName>
    <definedName name="TB256ed1b0_35a1_44ce_bfc8_ab5f7d3b56db" hidden="1">#REF!</definedName>
    <definedName name="TB257235eb_e528_4ca1_9b9b_0896aacb352a" hidden="1">#REF!</definedName>
    <definedName name="TB257a8065_38e5_47dc_9e27_251af5c24994" hidden="1">#REF!</definedName>
    <definedName name="TB257dce86_6872_4b8a_aa01_60ec869ad8cd" hidden="1">#REF!</definedName>
    <definedName name="TB2584a012_1ec0_45a6_b42a_e70524df3766" hidden="1">'[72]Trade and other paybales'!#REF!</definedName>
    <definedName name="TB25871ea5_acd3_42ac_aeb7_f701880e275e" hidden="1">#REF!</definedName>
    <definedName name="TB258c44a7_d2c1_4866_a1ef_d74e990b8f63" hidden="1">#REF!</definedName>
    <definedName name="TB25957def_6a46_4dd1_a814_52197e6b7a3d" hidden="1">#REF!</definedName>
    <definedName name="TB25a0f6ae_e137_4a27_b1cc_296cbd7517fc" hidden="1">#REF!</definedName>
    <definedName name="TB25ae02a2_91ab_4979_bab1_3e75458c2373" hidden="1">#REF!</definedName>
    <definedName name="TB25b048e5_e158_4fbc_aa20_6cd971acb6f6" hidden="1">#REF!</definedName>
    <definedName name="TB25b34818_42a2_4d02_b4f6_e060d9597717" hidden="1">#REF!</definedName>
    <definedName name="TB25ba074a_944a_4a2d_9b3c_7c5c1878d15a" hidden="1">'[72]Trade and other paybales'!#REF!</definedName>
    <definedName name="TB25d6964c_80a8_4d9c_b91c_9d564336b0c2" hidden="1">#REF!</definedName>
    <definedName name="TB25d812e8_0d9c_481f_ace9_373fd360aba6" hidden="1">#REF!</definedName>
    <definedName name="TB25db77b0_5798_4ec6_af6d_adafa6db63d7" hidden="1">#REF!</definedName>
    <definedName name="TB25dedbe8_c8da_449c_9405_c01cabf0f236" hidden="1">#REF!</definedName>
    <definedName name="TB25ea68f7_ca56_4832_8a33_35853028be14" hidden="1">#REF!</definedName>
    <definedName name="TB25f1fb6c_c5f2_47c7_b7f0_626368ea713d" hidden="1">#REF!</definedName>
    <definedName name="TB25f34543_d202_4735_bc8a_c8eb63ebbff2" hidden="1">#REF!</definedName>
    <definedName name="TB25f998e4_3bc5_4005_a189_ad3d57fd8cd3" hidden="1">#REF!</definedName>
    <definedName name="TB25fe8bce_db62_400a_b391_438b64782741" hidden="1">#REF!</definedName>
    <definedName name="TB26054f03_f202_4b7d_afdb_70af1a190ca3" hidden="1">#REF!</definedName>
    <definedName name="TB260b992a_886b_446b_a216_22963f02af67" hidden="1">#REF!</definedName>
    <definedName name="TB260e0949_021e_40f8_862d_8d792350690a" hidden="1">#REF!</definedName>
    <definedName name="TB260e2682_5861_41dc_ac2d_3a63f670a7f2" hidden="1">'[72]Trade and other paybales'!#REF!</definedName>
    <definedName name="TB2616c84e_ae49_4b8a_9155_22e8114a4bc3" hidden="1">#REF!</definedName>
    <definedName name="TB2618b4bc_9839_4cfc_af15_80534a008601" hidden="1">#REF!</definedName>
    <definedName name="TB2622cfc6_73e1_42a1_ad68_3295d7f90773" hidden="1">#REF!</definedName>
    <definedName name="TB26288e70_b843_4472_92fe_17d133fee6a1" hidden="1">#REF!</definedName>
    <definedName name="TB262b2c2e_7558_45c6_aa93_927ef410abba" hidden="1">#REF!</definedName>
    <definedName name="TB262da8e4_3123_4d9d_bc58_537fb7984fc6" hidden="1">#REF!</definedName>
    <definedName name="TB262e965a_9ff9_4a1d_99f6_c70a15b9f3ec" hidden="1">#REF!</definedName>
    <definedName name="TB26336ea6_80d1_4279_bad0_bec11ee30930" hidden="1">#REF!</definedName>
    <definedName name="TB26340ded_3fae_48aa_8262_69eff80c6017" hidden="1">#REF!</definedName>
    <definedName name="TB263653bf_e70e_43d6_96f3_ed7e684bc50c" hidden="1">#REF!</definedName>
    <definedName name="TB263882f9_ddc5_4572_9071_9ab9b8bcf7a6" hidden="1">#REF!</definedName>
    <definedName name="TB26443ca9_6ed2_40c2_8175_c8e8396badd3" hidden="1">#REF!</definedName>
    <definedName name="TB26476028_be30_4228_a5e0_c4b32ca51854" hidden="1">#REF!</definedName>
    <definedName name="TB26499f79_0f5e_4d2f_8312_328c2172056b" hidden="1">#REF!</definedName>
    <definedName name="TB2652563f_4df4_4289_a0fb_00eef706ce63" hidden="1">#REF!</definedName>
    <definedName name="TB26559cf7_ba87_491b_b358_e8527bca641a" hidden="1">#REF!</definedName>
    <definedName name="TB265f6e0a_0cae_4dc6_abd5_f8c6678c2800" hidden="1">#REF!</definedName>
    <definedName name="TB265f9e68_cb92_4bb3_9524_f9408d3f4605" hidden="1">#REF!</definedName>
    <definedName name="TB26769a05_2b89_4687_9e61_75dd6974a507" hidden="1">#REF!</definedName>
    <definedName name="TB2676d7aa_ecd8_4421_aa0b_9a41224ea41b" hidden="1">#REF!</definedName>
    <definedName name="TB268539e2_a59a_4714_9a23_ca697ae528d0" hidden="1">#REF!</definedName>
    <definedName name="TB26878122_d370_4d65_9503_899ae851dda3" hidden="1">#REF!</definedName>
    <definedName name="TB268eab1b_cc76_4a59_b3e7_0e77356261e7" hidden="1">#REF!</definedName>
    <definedName name="TB2695e1de_a31d_47a3_97c8_bfbf198db032" hidden="1">#REF!</definedName>
    <definedName name="TB269c6799_4603_41d7_be1b_b6b0caee961c" hidden="1">#REF!</definedName>
    <definedName name="TB26a4b5ed_c4b0_4ae9_a208_1fcd51a2b37a" hidden="1">#REF!</definedName>
    <definedName name="TB26a804fd_5607_4b9e_8404_1eec1129cefb" hidden="1">#REF!</definedName>
    <definedName name="TB26aa1223_0175_4607_8e41_b175ce4ee389" hidden="1">#REF!</definedName>
    <definedName name="TB26b2c00c_2fba_434f_a0ec_fab8e082f717" hidden="1">#REF!</definedName>
    <definedName name="TB26b93c6e_6527_49a4_8800_9d35bc4e33f4" hidden="1">#REF!</definedName>
    <definedName name="TB26b9e1c6_ef52_467f_9b79_3018f0344089" hidden="1">#REF!</definedName>
    <definedName name="TB26ba3daa_fe4f_4847_a8ca_2e7c7a2c0441" hidden="1">#REF!</definedName>
    <definedName name="TB26baea2c_a0a0_4b6d_944f_aa620bbf226b" hidden="1">#REF!</definedName>
    <definedName name="TB26bafcaf_cfe3_4575_81df_424df8ecec7d" hidden="1">#REF!</definedName>
    <definedName name="TB26c1105f_5001_4aa5_ad35_5546a930bc06" hidden="1">#REF!</definedName>
    <definedName name="TB26c4fbb2_5bd7_4a34_baa2_5b0ec567b0cc" hidden="1">#REF!</definedName>
    <definedName name="TB26c94bae_36a9_4afd_92e1_6612320d95f7" hidden="1">#REF!</definedName>
    <definedName name="TB26ca94e9_7f8a_4cc7_b360_cdfece0ff70c" hidden="1">#REF!</definedName>
    <definedName name="TB26cfef62_ba1e_4de8_9d31_08dec75e119b" hidden="1">#REF!</definedName>
    <definedName name="TB26d1b044_fef8_48ba_a65a_2d1bee3c5fcf" hidden="1">#REF!</definedName>
    <definedName name="TB26d21330_3fe1_4cae_961e_73be7d76fa29" hidden="1">#REF!</definedName>
    <definedName name="TB26d6fe6a_0985_441e_bbc3_2f10b3bfcc44" hidden="1">#REF!</definedName>
    <definedName name="TB26d9f050_2d52_4612_bf3f_481207edb857" hidden="1">#REF!</definedName>
    <definedName name="TB26e48e94_05ad_4c10_980d_ec36cc54c4c5" hidden="1">#REF!</definedName>
    <definedName name="TB26ebdf96_7cc9_4aee_b6c1_3bb2810bf39e" hidden="1">#REF!</definedName>
    <definedName name="TB26ed88e5_0a6f_4d22_aa8b_1df5119acd16" hidden="1">#REF!</definedName>
    <definedName name="TB26edd063_6f63_40ee_adb9_83c2ff1db47d" hidden="1">#REF!</definedName>
    <definedName name="TB26f140c4_aa69_450b_96b6_aa3821381815" hidden="1">#REF!</definedName>
    <definedName name="TB26f1ccc3_6803_4798_a781_d03991dbd809" hidden="1">#REF!</definedName>
    <definedName name="TB26f3dd9d_0fd6_436a_ba62_7ee8d4533758" hidden="1">#REF!</definedName>
    <definedName name="TB26f61f10_bfa2_4ec6_822e_6defbad81ab1" hidden="1">#REF!</definedName>
    <definedName name="TB26f74471_a31e_4547_a0ad_6dec6ed23454" hidden="1">#REF!</definedName>
    <definedName name="TB26fb9b3a_ff68_443d_ad9f_191512c606e1" hidden="1">'[72]Trade and other paybales'!#REF!</definedName>
    <definedName name="TB27012836_5251_43dd_b51e_6b5c22b5e6fa" hidden="1">#REF!</definedName>
    <definedName name="TB27045773_0bcd_46e6_8ed4_2d9d225bd7ea" hidden="1">#REF!</definedName>
    <definedName name="TB2707f41b_ea9a_454a_8695_e9d90b3dc0e0" hidden="1">#REF!</definedName>
    <definedName name="TB270ad7f5_d3a6_4094_a4ab_976a46ea957f" hidden="1">#REF!</definedName>
    <definedName name="TB270e76ce_d2d3_497e_8f45_ecc0f2c7829e" hidden="1">#REF!</definedName>
    <definedName name="TB2710c471_2fdf_4e68_bb42_5c5f8f036a87" hidden="1">#REF!</definedName>
    <definedName name="TB27134175_080f_4bf0_a16c_bb966522fac9" hidden="1">#REF!</definedName>
    <definedName name="TB271d168f_f946_4c82_98b6_5225e6ddc159" hidden="1">#REF!</definedName>
    <definedName name="TB271ebbd8_c42b_4e96_92e8_59d8d140a299" hidden="1">#REF!</definedName>
    <definedName name="TB272105af_7d2f_420e_b1d6_934fe8d422f1" hidden="1">#REF!</definedName>
    <definedName name="TB272a7162_59bc_4140_a9fe_2d0769828aee" hidden="1">#REF!</definedName>
    <definedName name="TB272c8e61_7fba_4f52_bac6_af8b80fbddaa" hidden="1">#REF!</definedName>
    <definedName name="TB273475e5_0eb9_4628_9ae5_457eecd7cb37" hidden="1">#REF!</definedName>
    <definedName name="TB2739d5e6_ed88_4c0a_b6ae_d8523ba0749d" hidden="1">#REF!</definedName>
    <definedName name="TB2741d72a_3036_4920_bd2c_6d1630575edd" hidden="1">#REF!</definedName>
    <definedName name="TB274ad3a6_35c0_417a_9b1d_69d123d25fe0" hidden="1">#REF!</definedName>
    <definedName name="TB2751ed19_ff9b_49f2_afa4_e87725caebc4" hidden="1">#REF!</definedName>
    <definedName name="TB27586f35_1e7f_4efe_8c3e_2ba7ac1547c2" hidden="1">#REF!</definedName>
    <definedName name="TB275f2ed5_b49d_4563_bd9b_e5bb9663be8f" hidden="1">#REF!</definedName>
    <definedName name="TB2767875e_c48a_4763_8904_1612d8555d53" hidden="1">#REF!</definedName>
    <definedName name="TB276fd5d8_1995_4ad9_bb52_b4ed184c41c9" hidden="1">#REF!</definedName>
    <definedName name="TB277276f1_a7db_4732_ba22_a5abab16c8fa" hidden="1">#REF!</definedName>
    <definedName name="TB2772bdba_d5db_476c_b57c_e880115c4999" hidden="1">#REF!</definedName>
    <definedName name="TB2776f9fd_7d6b_4702_846f_37214eb8469e" hidden="1">#REF!</definedName>
    <definedName name="TB27794fb8_ad62_4e59_8a8c_125d881375a8" hidden="1">#REF!</definedName>
    <definedName name="TB277abfac_63fb_442a_8c43_2447a02882c7" hidden="1">#REF!</definedName>
    <definedName name="TB277cd209_43b9_49dd_a455_19e61d5a5d4f" hidden="1">#REF!</definedName>
    <definedName name="TB277f26b0_5741_4474_a1b4_a9bca1af684e" hidden="1">#REF!</definedName>
    <definedName name="TB27809d72_3011_4102_94bf_baf2ec861d9a" hidden="1">#REF!</definedName>
    <definedName name="TB2780d5db_eedf_4155_8588_62e623511282" hidden="1">#REF!</definedName>
    <definedName name="TB2791d772_7514_4ec9_a403_f5105daeb335" hidden="1">#REF!</definedName>
    <definedName name="TB2795677e_0dcc_44b0_ba4a_54a7a28748a1" hidden="1">#REF!</definedName>
    <definedName name="TB279d259b_4a0e_4ffc_845f_2cda7cb6dd08" hidden="1">#REF!</definedName>
    <definedName name="TB279de541_a720_4d73_a6da_de31d76d7d44" hidden="1">#REF!</definedName>
    <definedName name="TB27a4640d_269e_4fd7_a983_490b41b3f919" hidden="1">#REF!</definedName>
    <definedName name="TB27ae9968_a6c6_4de0_a767_decf3574a30a" hidden="1">#REF!</definedName>
    <definedName name="TB27b0a5c4_b6a1_4a8b_8db0_d5b2aa2b3949" hidden="1">#REF!</definedName>
    <definedName name="TB27ba806b_f452_4700_9fd8_aa9b4f423389" hidden="1">#REF!</definedName>
    <definedName name="TB27bb50be_fbbb_4cd0_a76c_7716938f831d" hidden="1">#REF!</definedName>
    <definedName name="TB27c229c7_1bd4_439d_8133_63ba7300088e" hidden="1">#REF!</definedName>
    <definedName name="TB27ca0161_8595_4357_a1ff_0f43fb269c73" hidden="1">#REF!</definedName>
    <definedName name="TB27d31f98_6eb1_42bb_bf39_fda7e1d7aa16" hidden="1">#REF!</definedName>
    <definedName name="TB27dcbf7c_12ee_44b7_a922_f239e7afb4b5" hidden="1">#REF!</definedName>
    <definedName name="TB27e03fe7_9be1_4210_a690_d2567833748b" hidden="1">#REF!</definedName>
    <definedName name="TB27ebfc89_168e_45ad_83c7_3dc427f6d2ce" hidden="1">#REF!</definedName>
    <definedName name="TB27faae3c_9634_483b_8c02_e61d36874842" hidden="1">#REF!</definedName>
    <definedName name="TB28005e40_2926_4ad1_9acd_cdf5cdf34b84" hidden="1">#REF!</definedName>
    <definedName name="TB28020090_a39d_4ee7_bff7_80a8d8200ef0" hidden="1">#REF!</definedName>
    <definedName name="TB2803be32_d422_4224_beb3_edf347aa2207" hidden="1">#REF!</definedName>
    <definedName name="TB2805831b_8360_4e10_a160_be8a68b7c8be" hidden="1">#REF!</definedName>
    <definedName name="TB2805ede3_9511_4264_9d8c_320d7276e63a" hidden="1">#REF!</definedName>
    <definedName name="TB28082718_c3e6_4036_9744_8e610b1485e7" hidden="1">#REF!</definedName>
    <definedName name="TB28127c1f_9024_4c78_82b4_decbc4d43c34" hidden="1">#REF!</definedName>
    <definedName name="TB28177574_bd74_4d9e_a3cb_82e2696e5ee7" hidden="1">#REF!</definedName>
    <definedName name="TB2817f5f3_62ec_4295_a32a_e03252e62b4e" hidden="1">#REF!</definedName>
    <definedName name="TB2818556d_fd13_46c5_8c2e_534e23323bb1" hidden="1">#REF!</definedName>
    <definedName name="TB281a5cc8_fe7a_4420_9304_23e3b165f39c" hidden="1">#REF!</definedName>
    <definedName name="TB281b28e1_0282_4d58_bdc9_da0d93426509" hidden="1">#REF!</definedName>
    <definedName name="TB282ff7bc_2fae_4a45_ab03_bdffce6b3be9" hidden="1">#REF!</definedName>
    <definedName name="TB283623ea_fafc_4360_948a_8ae904270dc6" hidden="1">#REF!</definedName>
    <definedName name="TB28363508_1ec0_4ac4_9e3e_affbec117576" hidden="1">#REF!</definedName>
    <definedName name="TB28422149_7814_451a_8e4b_d204716c736a" hidden="1">#REF!</definedName>
    <definedName name="TB28455fff_de6d_4b27_95dd_4d4ae8acc1be" hidden="1">#REF!</definedName>
    <definedName name="TB28467de0_88aa_43ad_9055_86c351f4aeab" hidden="1">#REF!</definedName>
    <definedName name="TB2847a18b_8a45_4240_966b_b84b056040f4" hidden="1">#REF!</definedName>
    <definedName name="TB28498607_9739_4b33_bc6d_86a9d9fb92c1" hidden="1">#REF!</definedName>
    <definedName name="TB284f4cea_f9a2_4f47_972d_acd923a8bc3d" hidden="1">#REF!</definedName>
    <definedName name="TB28543c22_93ac_479a_a876_4b4fb56a9dab" hidden="1">#REF!</definedName>
    <definedName name="TB28621058_a439_4659_919f_e31befa8d918" hidden="1">#REF!</definedName>
    <definedName name="TB286e5079_f91f_4ee4_8b48_00c4e3dc3d14" hidden="1">#REF!</definedName>
    <definedName name="TB28735ecc_8d1f_43d7_97ea_6ca7ff4e6dfe" hidden="1">#REF!</definedName>
    <definedName name="TB28786be2_9a0d_42bd_93ac_b4b35afbaaba" hidden="1">#REF!</definedName>
    <definedName name="TB287c474f_718f_4041_aa66_a231bf70af0b" hidden="1">#REF!</definedName>
    <definedName name="TB28879dee_84f5_4e49_b863_79f9a7b93ffd" hidden="1">#REF!</definedName>
    <definedName name="TB28894ec0_342b_4475_a5ed_addbd1cf0a7f" hidden="1">#REF!</definedName>
    <definedName name="TB288a1e32_46e8_46ad_94cb_954ddc177ce8" hidden="1">#REF!</definedName>
    <definedName name="TB2891215f_3d2f_4f28_87a2_bfeab2f3075d" hidden="1">#REF!</definedName>
    <definedName name="TB2899acd4_8c1c_486b_b315_05142ff80991" hidden="1">#REF!</definedName>
    <definedName name="TB289cc967_900c_4191_a013_7ee3786112f2" hidden="1">#REF!</definedName>
    <definedName name="TB28a042a0_2b71_4a86_8d83_09be5456f89b" hidden="1">#REF!</definedName>
    <definedName name="TB28a87fc2_2988_455b_b51d_407ec6f3b8fd" hidden="1">#REF!</definedName>
    <definedName name="TB28a8d8bc_50b7_4556_9541_1524d79f2ade" hidden="1">#REF!</definedName>
    <definedName name="TB28bba177_b58b_4a43_b4e9_4e3a72f4bfae" hidden="1">#REF!</definedName>
    <definedName name="TB28bd56de_f477_4824_850f_0d37ed1fef22" hidden="1">#REF!</definedName>
    <definedName name="TB28c5233c_a38f_4a7d_9194_06f812831830" hidden="1">#REF!</definedName>
    <definedName name="TB28cb79c9_23e8_484a_988e_90636996c92f" hidden="1">#REF!</definedName>
    <definedName name="TB28cdad7c_c61f_41d8_a379_a824ae5eaa3c" hidden="1">#REF!</definedName>
    <definedName name="TB28d296ff_aef3_4ead_bd49_dafb6be6362e" hidden="1">#REF!</definedName>
    <definedName name="TB28dc4a5a_572e_4284_bbe2_26ee3760114e" hidden="1">#REF!</definedName>
    <definedName name="TB28dd2f7e_7b35_4472_8bdb_a90a6685ec29" hidden="1">#REF!</definedName>
    <definedName name="TB28f2f1ae_cbff_4961_bfd2_c292f59487f6" hidden="1">#REF!</definedName>
    <definedName name="TB28f4c567_15c3_4e9b_8d34_e84ba2eb93f5" hidden="1">#REF!</definedName>
    <definedName name="TB28fc6144_2751_41ff_9d04_ac221e773a5e" hidden="1">#REF!</definedName>
    <definedName name="TB28fcdc36_49f0_4bf4_a90c_5c575df33d94" hidden="1">#REF!</definedName>
    <definedName name="TB28fdaada_16c0_46e3_a159_3c41243c6eed" hidden="1">#REF!</definedName>
    <definedName name="TB290140e5_f55c_4cf0_a757_6272ddfb796b" hidden="1">#REF!</definedName>
    <definedName name="TB29021d36_dea1_49e9_8c8d_eba2f20e6a2e" hidden="1">#REF!</definedName>
    <definedName name="TB2903e5a9_ead5_4d3f_a86f_bcd8a9dbbe25" hidden="1">#REF!</definedName>
    <definedName name="TB290a1af4_b86f_4166_885d_461d16984bd9" hidden="1">#REF!</definedName>
    <definedName name="TB290d0863_8808_4c90_879d_b4b346be13d5" hidden="1">#REF!</definedName>
    <definedName name="TB291f6efe_71a2_4fa8_95aa_63a9515fcde0" hidden="1">#REF!</definedName>
    <definedName name="TB291fd2dd_ca0f_473c_8514_0138c208c1eb" hidden="1">#REF!</definedName>
    <definedName name="TB29270ca7_6a56_4831_a751_5daca8577130" hidden="1">#REF!</definedName>
    <definedName name="TB2928b642_e845_4693_af70_8aa050df03a3" hidden="1">#REF!</definedName>
    <definedName name="TB2929cca5_1143_41d6_8fe1_1e2f5b2855e1" hidden="1">#REF!</definedName>
    <definedName name="TB292c6fed_172f_4c36_a649_ea41a920d755" hidden="1">#REF!</definedName>
    <definedName name="TB2930d0f6_4ac9_4ab7_b2e8_85cff717af57" hidden="1">#REF!</definedName>
    <definedName name="TB293a0b61_bed5_4df1_afc2_b7489f6e1535" hidden="1">#REF!</definedName>
    <definedName name="TB293b47bf_e203_434c_a01e_af5fcf85f97c" hidden="1">#REF!</definedName>
    <definedName name="TB2945d79f_72c9_4b87_a257_65a23db94ee4" hidden="1">#REF!</definedName>
    <definedName name="TB29494511_7eb4_4d19_9f52_d353723c804e" hidden="1">#REF!</definedName>
    <definedName name="TB2949c466_cdec_4b2c_ae18_9bcb43889cdf" hidden="1">#REF!</definedName>
    <definedName name="TB294a045f_02c3_45e2_810b_5c5a8dfa0dcb" hidden="1">#REF!</definedName>
    <definedName name="TB295a1f1d_dff8_44a0_88ae_18fe6ba20883" hidden="1">#REF!</definedName>
    <definedName name="TB2960f834_77fd_4c3b_af8f_22226921ef2d" hidden="1">#REF!</definedName>
    <definedName name="TB296a5f4d_3f87_4dcd_a707_7865c6ebdcb3" hidden="1">#REF!</definedName>
    <definedName name="TB296b61fa_788e_482e_a73b_d4c69116d10b" hidden="1">#REF!</definedName>
    <definedName name="TB296f9284_49fe_40a9_aa63_2215fba7f9a9" hidden="1">#REF!</definedName>
    <definedName name="TB29741668_5efd_4e5d_90a5_19dc4bfc6750" hidden="1">#REF!</definedName>
    <definedName name="TB29802606_1472_4914_b923_b24dafb96cb9" hidden="1">#REF!</definedName>
    <definedName name="TB2981a666_4773_4864_b64a_ac15839b4eca" hidden="1">#REF!</definedName>
    <definedName name="TB29821d20_3fb7_45ac_a9de_e8b45a74ada3" hidden="1">#REF!</definedName>
    <definedName name="TB2983d22c_dbff_42c4_906f_781cfe9ba189" hidden="1">#REF!</definedName>
    <definedName name="TB2987a4fd_98a5_4061_ae2e_4cea46ef6590" hidden="1">#REF!</definedName>
    <definedName name="TB2988b0ff_b297_4a39_8d47_acf80c521e63" hidden="1">#REF!</definedName>
    <definedName name="TB298f83d6_4c47_4720_9773_995c82ade4b7" hidden="1">#REF!</definedName>
    <definedName name="TB2991d232_4293_46a3_b388_5f0a641ebd10" hidden="1">#REF!</definedName>
    <definedName name="TB299b2936_eaea_4ce2_9b62_98c727104c7b" hidden="1">#REF!</definedName>
    <definedName name="TB299ef519_b99a_4a08_ae2d_2b5bf4370442" hidden="1">#REF!</definedName>
    <definedName name="TB29a4cd5e_57a7_4318_bdda_0f7b67588a03" hidden="1">#REF!</definedName>
    <definedName name="TB29b87c9c_8f9f_45ef_af06_0138fb6a0bea" hidden="1">#REF!</definedName>
    <definedName name="TB29bcc5b7_d59f_4ca7_a61b_25db2975c4f5" hidden="1">#REF!</definedName>
    <definedName name="TB29c2750f_4eda_4010_913d_23b3b2799e3b" hidden="1">#REF!</definedName>
    <definedName name="TB29c2bd42_a3bc_4317_baf6_ac4ddf191398" hidden="1">#REF!</definedName>
    <definedName name="TB29c9df00_02e5_43fc_9e90_2631b66e44bf" hidden="1">#REF!</definedName>
    <definedName name="TB29cfa2ee_3b04_44aa_801e_07ab73e4ea94" hidden="1">#REF!</definedName>
    <definedName name="TB29d3d940_f75f_4f35_97bc_57f53106fb9d" hidden="1">#REF!</definedName>
    <definedName name="TB29d4dbf2_30a2_4935_a884_a1c4f97e6b58" hidden="1">#REF!</definedName>
    <definedName name="TB29d4f8e1_16e2_4fc5_9ccd_c45846192334" hidden="1">#REF!</definedName>
    <definedName name="TB29d77ccf_3c22_41c7_9df7_55a5d3741172" hidden="1">#REF!</definedName>
    <definedName name="TB29df32a2_7775_436c_89a2_86c54bcb7c23" hidden="1">#REF!</definedName>
    <definedName name="TB29e626f2_2402_471d_b350_2e62cb106e79" hidden="1">#REF!</definedName>
    <definedName name="TB29e70269_4ddb_423b_86a0_0713b2ed58eb" hidden="1">#REF!</definedName>
    <definedName name="TB29e7059c_8522_4d1f_b73a_5bed09311fb5" hidden="1">#REF!</definedName>
    <definedName name="TB29ec5d49_c5ec_4e62_80ad_3f76bcb17ae6" hidden="1">#REF!</definedName>
    <definedName name="TB29ee6c68_4049_43b8_a450_335f62bc67e8" hidden="1">#REF!</definedName>
    <definedName name="TB29f2bd40_ef35_4b04_8c86_8fbef2b6f5c7" hidden="1">#REF!</definedName>
    <definedName name="TB29f628e6_2a4e_445a_8c7b_7616a77363e9" hidden="1">#REF!</definedName>
    <definedName name="TB2a02b39f_bcc2_410a_9c40_d67b3e14e5dd" hidden="1">#REF!</definedName>
    <definedName name="TB2a06cdf3_1880_4ead_b819_d67aec9eab62" hidden="1">#REF!</definedName>
    <definedName name="TB2a074a74_7247_41e7_9cea_f7ae300738d7" hidden="1">#REF!</definedName>
    <definedName name="TB2a1828f4_09e2_484f_8d2f_d47f84ada314" hidden="1">#REF!</definedName>
    <definedName name="TB2a1b0c1b_ae24_44b3_8835_a327f011452a" hidden="1">#REF!</definedName>
    <definedName name="TB2a1cd7e1_8710_4a21_9267_38999b78e09d" hidden="1">#REF!</definedName>
    <definedName name="TB2a22aacd_3c65_42ac_89b9_9efb81dac900" hidden="1">#REF!</definedName>
    <definedName name="TB2a2b0f8e_b3de_4cbd_a6f9_e03e34c20bb9" hidden="1">#REF!</definedName>
    <definedName name="TB2a4464eb_9463_46d7_9f01_79b2107afad7" hidden="1">'[72]Trade and other paybales'!#REF!</definedName>
    <definedName name="TB2a5c16e1_5c6d_469f_b169_e8dc3380c05c" hidden="1">#REF!</definedName>
    <definedName name="TB2a63bf11_700b_409e_8a46_1ada7e59ad90" hidden="1">#REF!</definedName>
    <definedName name="TB2a64d5b5_afaf_43ec_916f_63ace0f52d5a" hidden="1">#REF!</definedName>
    <definedName name="TB2a65a0e1_43f0_4fd0_877b_9b38550a2f65" hidden="1">#REF!</definedName>
    <definedName name="TB2a6c0713_1790_4560_8857_fe4b652c1107" hidden="1">#REF!</definedName>
    <definedName name="TB2a726959_a9bc_4af1_a3a1_436e5ffd0240" hidden="1">#REF!</definedName>
    <definedName name="TB2a74727a_67d9_49d8_a1cc_57da8b1a4983" hidden="1">#REF!</definedName>
    <definedName name="TB2a7c240a_90ff_43cb_9c43_4cca089d9ad1" hidden="1">#REF!</definedName>
    <definedName name="TB2a860777_0ea3_43da_8727_7cd870b0e199" hidden="1">#REF!</definedName>
    <definedName name="TB2a884ec5_fa66_4fa5_88aa_3563798c7df5" hidden="1">#REF!</definedName>
    <definedName name="TB2a906ef3_37bd_489a_a4ef_668d24e17f67" hidden="1">#REF!</definedName>
    <definedName name="TB2a925654_0ac6_4314_ad45_6a9b6319efb3" hidden="1">#REF!</definedName>
    <definedName name="TB2a93a3fc_bfe6_4b03_96d0_48921b779df3" hidden="1">#REF!</definedName>
    <definedName name="TB2a96a87e_0eb2_418c_aff8_599366253fcb" hidden="1">#REF!</definedName>
    <definedName name="TB2a96e880_32be_4cd2_8b59_51e1f1ca727e" hidden="1">#REF!</definedName>
    <definedName name="TB2a99d84c_3e72_41a8_94b9_64a7b2e4e584" hidden="1">#REF!</definedName>
    <definedName name="TB2a99f259_6aea_4e68_a2d8_4a695ef85f89" hidden="1">#REF!</definedName>
    <definedName name="TB2a9d3858_c893_42b4_aad7_4cdc969cc2c8" hidden="1">#REF!</definedName>
    <definedName name="TB2a9d6e36_2096_43cb_95a1_89e8718f8b90" hidden="1">#REF!</definedName>
    <definedName name="TB2aa57a0d_ba64_459e_882c_cfc1209d616f" hidden="1">#REF!</definedName>
    <definedName name="TB2aacebbd_5bea_4373_a09e_48d319c37594" hidden="1">#REF!</definedName>
    <definedName name="TB2aadad9b_3666_422a_8a79_176a910c8f37" hidden="1">#REF!</definedName>
    <definedName name="TB2ab17515_5453_45bc_b308_4bf8f114e7d5" hidden="1">#REF!</definedName>
    <definedName name="TB2ab42b7a_8e92_4962_acbb_dacba842dcf7" hidden="1">#REF!</definedName>
    <definedName name="TB2ab582c4_3ae9_497e_b5a1_63fd3d76b63f" hidden="1">#REF!</definedName>
    <definedName name="TB2ab62627_b67f_4a81_ad15_6e75f4f1dd29" hidden="1">#REF!</definedName>
    <definedName name="TB2ac308e0_3cb4_4769_a583_ad5e3d3a079e" hidden="1">#REF!</definedName>
    <definedName name="TB2ac5ed83_34ff_4f51_bc48_99a7a0719bed" hidden="1">#REF!</definedName>
    <definedName name="TB2ac7807d_c5bc_4349_80be_50d23dd64f46" hidden="1">#REF!</definedName>
    <definedName name="TB2ac9fbb2_95ea_4617_b8bb_77f9a0009406" hidden="1">#REF!</definedName>
    <definedName name="TB2acd54ba_95a2_431d_ad85_0552a51a77d7" hidden="1">#REF!</definedName>
    <definedName name="TB2acfaf9d_52b2_4ec3_9ff9_af98b057d952" hidden="1">#REF!</definedName>
    <definedName name="TB2ad40d00_8762_4272_9f87_99830928d8a8" hidden="1">#REF!</definedName>
    <definedName name="TB2ad4f1b9_46b0_4a24_99b6_1ebce7a0d7f6" hidden="1">#REF!</definedName>
    <definedName name="TB2ad637e3_18b8_4f16_9c86_38e01ee79fe4" hidden="1">#REF!</definedName>
    <definedName name="TB2ae79ff6_6cad_41f2_bede_817a1f3137c7" hidden="1">#REF!</definedName>
    <definedName name="TB2aef8498_4d22_49c4_92d1_3df5f2743a94" hidden="1">'[72]Trade and other paybales'!#REF!</definedName>
    <definedName name="TB2af00fb3_95c8_464d_8baa_f3cb99438040" hidden="1">#REF!</definedName>
    <definedName name="TB2af5cd9b_faf1_411e_8c40_0656f80fdb66" hidden="1">#REF!</definedName>
    <definedName name="TB2afaef32_7ad4_40fd_88bd_492a8ca743de" hidden="1">#REF!</definedName>
    <definedName name="TB2aff203d_a945_4fed_8735_1f6f9f785527" hidden="1">#REF!</definedName>
    <definedName name="TB2b010db4_3750_4e30_bc0e_d742e7266bdb" hidden="1">#REF!</definedName>
    <definedName name="TB2b067287_e629_44f3_b80e_71b4123f7593" hidden="1">#REF!</definedName>
    <definedName name="TB2b09122c_5c43_4081_9b63_0a89d2220260" hidden="1">#REF!</definedName>
    <definedName name="TB2b09bc8c_8093_44b5_882f_333ad7884b6f" hidden="1">#REF!</definedName>
    <definedName name="TB2b0a5d66_9a3e_412b_8803_1637a3fab3b9" hidden="1">#REF!</definedName>
    <definedName name="TB2b0cf286_b455_40b6_84f7_3988ee8f72e7" hidden="1">#REF!</definedName>
    <definedName name="TB2b0d274f_ddfb_4ff9_a838_20000a5082be" hidden="1">#REF!</definedName>
    <definedName name="TB2b0f52dc_7df5_459a_af97_ab7c935b4ccd" hidden="1">#REF!</definedName>
    <definedName name="TB2b1086f1_fa91_429e_9e0f_2c788c694196" hidden="1">#REF!</definedName>
    <definedName name="TB2b1316f6_5aa2_4d85_8a1f_366ca6f20f73" hidden="1">#REF!</definedName>
    <definedName name="TB2b144d3b_4eb5_48ad_8415_9016bd4e7435" hidden="1">#REF!</definedName>
    <definedName name="TB2b14d143_c158_4365_b375_6564357dbc72" hidden="1">#REF!</definedName>
    <definedName name="TB2b16a4b1_b643_4ca2_9ce3_b5905763f8fd" hidden="1">#REF!</definedName>
    <definedName name="TB2b1e5041_27ec_488f_9715_de317b59cbfa" hidden="1">#REF!</definedName>
    <definedName name="TB2b223254_7957_48b3_a9bd_4beee8997876" hidden="1">#REF!</definedName>
    <definedName name="TB2b26c7fa_ccef_43fe_8490_5c7f82c5c14d" hidden="1">#REF!</definedName>
    <definedName name="TB2b2f6119_81be_4b54_8902_927097aa86ef" hidden="1">#REF!</definedName>
    <definedName name="TB2b33a22a_ef4e_46e0_81c5_37000acc43ff" hidden="1">#REF!</definedName>
    <definedName name="TB2b386f3b_6793_402e_b92a_c672500cfce7" hidden="1">#REF!</definedName>
    <definedName name="TB2b3cb159_f7c1_4a74_a284_c9e94268eee2" hidden="1">#REF!</definedName>
    <definedName name="TB2b403c6a_2be6_4188_a52c_f4097786ab74" hidden="1">#REF!</definedName>
    <definedName name="TB2b54eecf_2f20_43f9_a5ed_3307ff5d662f" hidden="1">#REF!</definedName>
    <definedName name="TB2b5bd76f_ef15_4d7e_b462_c6f09ea7245a" hidden="1">#REF!</definedName>
    <definedName name="TB2b62c79f_1a9d_450d_822f_3dbe8ff4ab11" hidden="1">#REF!</definedName>
    <definedName name="TB2b6fa928_15a4_4671_ae4d_9cd44df21f3f" hidden="1">#REF!</definedName>
    <definedName name="TB2b70d42d_aca8_46bb_973b_6c8567d52597" hidden="1">#REF!</definedName>
    <definedName name="TB2b717c6b_a6cb_48e7_8146_a53d1058d9fb" hidden="1">#REF!</definedName>
    <definedName name="TB2b73e146_c4be_49eb_ad04_91689c5f4c18" hidden="1">#REF!</definedName>
    <definedName name="TB2b75056d_5421_41f0_b286_6d0a0fd0c4d8" hidden="1">#REF!</definedName>
    <definedName name="TB2b826ddc_5865_4070_b97e_2b72d24b7d11" hidden="1">#REF!</definedName>
    <definedName name="TB2b8c057f_480f_4b0f_8bd1_b3dffd2ac13f" hidden="1">#REF!</definedName>
    <definedName name="TB2b9377cf_94ac_4dd5_a75a_832532685c11" hidden="1">#REF!</definedName>
    <definedName name="TB2ba2ab85_4735_475d_b0df_85f46ea192ef" hidden="1">#REF!</definedName>
    <definedName name="TB2ba46cf9_fa6c_4981_96ca_966c005f0e90" hidden="1">#REF!</definedName>
    <definedName name="TB2ba46e8c_8c7c_465b_8291_e7a11a7ba571" hidden="1">#REF!</definedName>
    <definedName name="TB2ba4d845_b4a0_432d_b335_13a7a7f955a0" hidden="1">#REF!</definedName>
    <definedName name="TB2ba5c842_8e04_45a0_9d1e_802c0258b2df" hidden="1">#REF!</definedName>
    <definedName name="TB2bb68fb1_3e79_4401_8277_2668917fab18" hidden="1">#REF!</definedName>
    <definedName name="TB2bbe0696_795e_4cfe_ac9a_8b74e83352dd" hidden="1">#REF!</definedName>
    <definedName name="TB2bc353fb_f44a_47be_8071_d3116a5e0caf" hidden="1">#REF!</definedName>
    <definedName name="TB2bd70613_ba63_4b17_968e_1a63530e3fa5" hidden="1">#REF!</definedName>
    <definedName name="TB2bd7a8f9_6d2f_429f_8edb_f46a05d96712" hidden="1">#REF!</definedName>
    <definedName name="TB2be7d8e1_eee5_4e65_82b9_9a886fe13211" hidden="1">#REF!</definedName>
    <definedName name="TB2bedbac1_8991_4691_97d7_57f01759c2f8" hidden="1">'[72]Trade and other paybales'!#REF!</definedName>
    <definedName name="TB2bf07a0e_2c66_4340_9101_30dd22f805f4" hidden="1">#REF!</definedName>
    <definedName name="TB2bfd6a2d_6824_428f_a511_6298ecacb7d4" hidden="1">#REF!</definedName>
    <definedName name="TB2bfdeab1_3bb9_4d5c_89a1_10050149dacc" hidden="1">#REF!</definedName>
    <definedName name="TB2c00da18_0438_45ef_a831_97381d99ce44" hidden="1">#REF!</definedName>
    <definedName name="TB2c0825bc_97da_4b1e_8278_dbe2dad8c1da" hidden="1">#REF!</definedName>
    <definedName name="TB2c1cacca_1086_4247_814a_2c620f259968" hidden="1">#REF!</definedName>
    <definedName name="TB2c21e571_0593_43d4_b48d_e2b98f643c61" hidden="1">#REF!</definedName>
    <definedName name="TB2c29e33e_9803_4fc8_a1b7_7d1b3376e7eb" hidden="1">#REF!</definedName>
    <definedName name="TB2c2b5e68_6634_42ab_a6c2_b4c651b86a78" hidden="1">#REF!</definedName>
    <definedName name="TB2c38c5c8_7f99_4916_934d_139972ff5206" hidden="1">#REF!</definedName>
    <definedName name="TB2c3b0a2e_c2ea_4c53_af06_d512d7179f65" hidden="1">#REF!</definedName>
    <definedName name="TB2c3b63e4_c272_4b64_a1fa_19eaf8fb5994" hidden="1">#REF!</definedName>
    <definedName name="TB2c3cf977_bd5b_4910_af08_9ba66c7fb82e" hidden="1">#REF!</definedName>
    <definedName name="TB2c3ffb92_10c3_4186_8715_59c7e87272c8" hidden="1">#REF!</definedName>
    <definedName name="TB2c40cd6f_dfc3_4fb7_927f_fb38bd379e96" hidden="1">#REF!</definedName>
    <definedName name="TB2c4105ee_ccc0_4ffe_a992_b5d7f74514a6" hidden="1">#REF!</definedName>
    <definedName name="TB2c41e8a3_6fad_4ff0_9a6f_5c0e1b1b8922" hidden="1">#REF!</definedName>
    <definedName name="TB2c45576d_ff59_4716_a100_d357c1a38348" hidden="1">#REF!</definedName>
    <definedName name="TB2c4d0b0d_e15f_434e_9865_34c8df7648ab" hidden="1">#REF!</definedName>
    <definedName name="TB2c4d0d6b_21dc_478f_becf_0915a0dd04dd" hidden="1">#REF!</definedName>
    <definedName name="TB2c4f8838_cebb_4989_bee3_5d95df05b228" hidden="1">#REF!</definedName>
    <definedName name="TB2c5385a6_49af_480b_97b4_f6964fa686b1" hidden="1">#REF!</definedName>
    <definedName name="TB2c59266c_84af_41c8_81de_17f56f7b86ef" hidden="1">#REF!</definedName>
    <definedName name="TB2c5ba83b_16a3_419e_9d6e_36640a5cff8a" hidden="1">#REF!</definedName>
    <definedName name="TB2c5bb74a_c68b_4bed_bf53_598cbfdd2355" hidden="1">#REF!</definedName>
    <definedName name="TB2c5bd150_5d8e_4f90_ba9c_2ebfd9ec1818" hidden="1">#REF!</definedName>
    <definedName name="TB2c6062ef_ff3f_4df8_aac2_746f351f37dd" hidden="1">#REF!</definedName>
    <definedName name="TB2c6ace45_91a1_4f6a_abf2_baf5d56ded26" hidden="1">#REF!</definedName>
    <definedName name="TB2c7566a2_6298_42a9_97a7_046f29a7f4ba" hidden="1">#REF!</definedName>
    <definedName name="TB2c81efad_f75b_4820_9105_63650500a012" hidden="1">#REF!</definedName>
    <definedName name="TB2c852285_8795_4bd6_9e13_1f04558b64d0" hidden="1">#REF!</definedName>
    <definedName name="TB2c91f844_789e_4e88_a066_33a44bf72397" hidden="1">#REF!</definedName>
    <definedName name="TB2c93d378_7c73_4f48_8921_5fbcad49d106" hidden="1">#REF!</definedName>
    <definedName name="TB2c97e370_9591_4f65_b8ae_9f0b11ce1bda" hidden="1">#REF!</definedName>
    <definedName name="TB2c9fa692_78ab_4094_8355_ba2dc104d4bf" hidden="1">#REF!</definedName>
    <definedName name="TB2ca9d646_3240_4731_a5c9_1ab6239cf598" hidden="1">#REF!</definedName>
    <definedName name="TB2cadb7d1_db42_4819_ad22_3932731ff27f" hidden="1">#REF!</definedName>
    <definedName name="TB2cb95c06_eeaf_4fe7_9d7e_11db72999ea7" hidden="1">#REF!</definedName>
    <definedName name="TB2cbb1291_4194_4a47_a491_450e94edb4c3" hidden="1">#REF!</definedName>
    <definedName name="TB2cc2827d_5dc6_4085_a46d_2666326c05e7" hidden="1">#REF!</definedName>
    <definedName name="TB2cc3d1a5_1d1d_4e17_9ddf_bfa65b40bcc1" hidden="1">#REF!</definedName>
    <definedName name="TB2cc744c9_2082_4f07_b566_25c0cc2571ca" hidden="1">#REF!</definedName>
    <definedName name="TB2cccf5ee_0acf_47be_af10_c5b4c60895cf" hidden="1">#REF!</definedName>
    <definedName name="TB2ccf4d90_ab07_4cea_81e2_004a473d69ef" hidden="1">#REF!</definedName>
    <definedName name="TB2cd1384f_2bc1_453a_af41_f792cf64bc57" hidden="1">#REF!</definedName>
    <definedName name="TB2cd148b1_f41f_466d_8e2a_8409357bb4e6" hidden="1">#REF!</definedName>
    <definedName name="TB2cd45fee_d538_47d8_a308_fe329b7a82f7" hidden="1">#REF!</definedName>
    <definedName name="TB2cd52c73_2d8e_43b2_a4f1_46c753fbbea9" hidden="1">#REF!</definedName>
    <definedName name="TB2cdb9b68_4252_41e7_8d87_f8a2199b9108" hidden="1">#REF!</definedName>
    <definedName name="TB2ce4f037_8686_476e_b432_ecf722207649" hidden="1">#REF!</definedName>
    <definedName name="TB2ce75031_01d1_488d_8bc4_4d2a40cd3053" hidden="1">#REF!</definedName>
    <definedName name="TB2ce9fc2a_d6e0_4b57_b852_c64d6a9d3a0a" hidden="1">#REF!</definedName>
    <definedName name="TB2cebfb1c_3876_458c_9982_3b145b5ff01f" hidden="1">#REF!</definedName>
    <definedName name="TB2cefce03_48fd_46b1_9a13_a37c885764a4" hidden="1">#REF!</definedName>
    <definedName name="TB2cf5064f_43c6_4326_a32f_55bd73020a26" hidden="1">#REF!</definedName>
    <definedName name="TB2cffc435_f46c_4097_91ea_9e1ef4cac9fb" hidden="1">#REF!</definedName>
    <definedName name="TB2d0610af_a0a7_4910_a93a_87dec3786661" hidden="1">#REF!</definedName>
    <definedName name="TB2d0dd5c0_4e46_4bff_bcbe_b5f00b105b82" hidden="1">#REF!</definedName>
    <definedName name="TB2d0ebfac_4720_4e0e_9346_5577c36d254d" hidden="1">#REF!</definedName>
    <definedName name="TB2d129919_1669_4467_bb98_26a5c13f938c" hidden="1">#REF!</definedName>
    <definedName name="TB2d14a1d0_e1f6_4acb_9542_c7ee93628816" hidden="1">#REF!</definedName>
    <definedName name="TB2d15a96a_3008_43eb_a774_1b9fbe8c9eb4" hidden="1">#REF!</definedName>
    <definedName name="TB2d22bf7a_59f9_485c_a2f7_63a9c94c91b9" hidden="1">#REF!</definedName>
    <definedName name="TB2d23ec60_6b77_44de_a6c1_9326d40b9109" hidden="1">#REF!</definedName>
    <definedName name="TB2d2675ef_2064_45ce_9878_30b3a5414fee" hidden="1">#REF!</definedName>
    <definedName name="TB2d2b56f4_606d_4aa4_ab77_edf1500ff0ee" hidden="1">#REF!</definedName>
    <definedName name="TB2d351160_044d_497e_86ce_931308fdce55" hidden="1">#REF!</definedName>
    <definedName name="TB2d379500_520a_48f5_9cee_9c64420bcfe9" hidden="1">#REF!</definedName>
    <definedName name="TB2d38d725_df58_496d_876a_62516a36092c" hidden="1">#REF!</definedName>
    <definedName name="TB2d3e35ba_9770_4bad_8c9b_fb8f8d66ede8" hidden="1">#REF!</definedName>
    <definedName name="TB2d408cb3_33bc_4c02_8c30_5c1e7d2b4f8d" hidden="1">#REF!</definedName>
    <definedName name="TB2d50cb4e_c05d_4911_9f98_a096bcd7bd28" hidden="1">#REF!</definedName>
    <definedName name="TB2d541fd7_4400_4a98_9eb4_31f707e50ab9" hidden="1">#REF!</definedName>
    <definedName name="TB2d6103cd_db00_4311_a7de_72fc1b0d18e6" hidden="1">#REF!</definedName>
    <definedName name="TB2d62947d_e185_4983_b93b_551e0e99942c" hidden="1">#REF!</definedName>
    <definedName name="TB2d660811_1026_4378_9113_3e6e0065b9e3" hidden="1">#REF!</definedName>
    <definedName name="TB2d6b5f7d_c200_41dd_aaba_439b7aa1a885" hidden="1">#REF!</definedName>
    <definedName name="TB2d6ef52d_9f00_4b0c_917a_950299f70d15" hidden="1">#REF!</definedName>
    <definedName name="TB2d6fc67f_f7be_43ef_a4b8_c808dff2e183" hidden="1">#REF!</definedName>
    <definedName name="TB2d843961_54ba_4f26_8c94_d6aefc93d1d2" hidden="1">#REF!</definedName>
    <definedName name="TB2d887e5d_15bc_4379_9fd7_b48a0fe19add" hidden="1">#REF!</definedName>
    <definedName name="TB2d8e1c8c_8533_412c_a894_8648223e00d5" hidden="1">#REF!</definedName>
    <definedName name="TB2d957a45_c84c_47ad_a31b_18d151c540e9" hidden="1">#REF!</definedName>
    <definedName name="TB2d989825_3a54_4394_8197_80719ecf9387" hidden="1">#REF!</definedName>
    <definedName name="TB2d9e4681_0a71_42fd_a95a_da910c2bb012" hidden="1">#REF!</definedName>
    <definedName name="TB2da62cc5_1631_4ffe_b261_0128ca2df625" hidden="1">#REF!</definedName>
    <definedName name="TB2da7991a_c94d_4d40_bbf5_98316e9ae3e1" hidden="1">#REF!</definedName>
    <definedName name="TB2dac2fd2_5f1d_4f9e_8570_ac4bd821b923" hidden="1">#REF!</definedName>
    <definedName name="TB2db270e5_c53e_44d2_9d50_d4382e3c5963" hidden="1">#REF!</definedName>
    <definedName name="TB2db64e88_e5e7_4891_ae9c_3565f46d3e10" hidden="1">#REF!</definedName>
    <definedName name="TB2db94659_7168_4799_8818_87c783e9d474" hidden="1">#REF!</definedName>
    <definedName name="TB2dba47cb_886a_4876_bea9_f0462ee7aafd" hidden="1">#REF!</definedName>
    <definedName name="TB2dc0214a_0b95_4eca_94fa_bcf178d3302c" hidden="1">#REF!</definedName>
    <definedName name="TB2dcae27b_62cb_4bfa_bfd2_23815da58821" hidden="1">#REF!</definedName>
    <definedName name="TB2dd0a14e_2521_4486_965e_892fd742e4f8" hidden="1">#REF!</definedName>
    <definedName name="TB2dd77868_110e_4313_8202_cfa13b749439" hidden="1">#REF!</definedName>
    <definedName name="TB2ddece66_ab58_4e93_87e5_5a5eb2c27116" hidden="1">#REF!</definedName>
    <definedName name="TB2ddecfc4_9f92_4177_b9a6_4bbe3a57a4c7" hidden="1">#REF!</definedName>
    <definedName name="TB2de31e84_98d2_4192_b8e2_00c32b05d34b" hidden="1">#REF!</definedName>
    <definedName name="TB2de547c6_6a00_40e0_938f_7bd871a8094e" hidden="1">#REF!</definedName>
    <definedName name="TB2ded2b19_a9fb_4d4c_a300_06a9df6b0caa" hidden="1">#REF!</definedName>
    <definedName name="TB2dedba5d_9644_4e50_a1d5_54055755ece0" hidden="1">#REF!</definedName>
    <definedName name="TB2df84e16_2301_4041_878c_61095c24da60" hidden="1">#REF!</definedName>
    <definedName name="TB2e04b3bd_078f_46ae_bd52_7073e6f6c73e" hidden="1">#REF!</definedName>
    <definedName name="TB2e09e618_6097_4001_8d65_1e1cb593136e" hidden="1">#REF!</definedName>
    <definedName name="TB2e16f603_1e37_41b8_8b8e_30a5cc357038" hidden="1">#REF!</definedName>
    <definedName name="TB2e1e9797_7431_42db_a13c_80eb660c413d" hidden="1">#REF!</definedName>
    <definedName name="TB2e210b90_3396_4805_88a9_6896f3d697d0" hidden="1">#REF!</definedName>
    <definedName name="TB2e242b70_3b5b_41a0_81c5_54352342f1e0" hidden="1">#REF!</definedName>
    <definedName name="TB2e3e073b_0417_4c26_8a8c_5ae0e21c65af" hidden="1">#REF!</definedName>
    <definedName name="TB2e43c1c2_88a1_41c4_a5f5_e87b9f9420db" hidden="1">#REF!</definedName>
    <definedName name="TB2e4bb7c4_e9a3_48d3_80c4_fee00e4088fa" hidden="1">#REF!</definedName>
    <definedName name="TB2e4c6fc4_9e46_4237_9b42_9b448f022d21" hidden="1">#REF!</definedName>
    <definedName name="TB2e4ed1ef_97cc_4a60_ba88_8ceadadc5bcd" hidden="1">#REF!</definedName>
    <definedName name="TB2e4f1b22_494d_4345_99df_6ab36f0d5ef9" hidden="1">#REF!</definedName>
    <definedName name="TB2e58078a_7f94_4f4a_ac0c_bd409bb61d91" hidden="1">'[72]Trade and other paybales'!#REF!</definedName>
    <definedName name="TB2e592dc8_1953_43f1_92e2_ca2bb7ecae08" hidden="1">#REF!</definedName>
    <definedName name="TB2e5f2eff_3872_44e4_8593_aec2e246b35e" hidden="1">#REF!</definedName>
    <definedName name="TB2e611ec7_7788_454b_9062_e53f9f2751ce" hidden="1">#REF!</definedName>
    <definedName name="TB2e69313f_d424_40e6_ac4e_d92db1123b62" hidden="1">#REF!</definedName>
    <definedName name="TB2e69910a_1762_4035_8ea4_bafdd10f185c" hidden="1">#REF!</definedName>
    <definedName name="TB2e6aa8d6_e7f4_4c42_9cb0_3b4fb166173b" hidden="1">#REF!</definedName>
    <definedName name="TB2e6dcc2b_8d23_4c91_8e9f_839d89ce11b2" hidden="1">#REF!</definedName>
    <definedName name="TB2e794e97_0839_4c44_9a8d_b71b43694f5a" hidden="1">#REF!</definedName>
    <definedName name="TB2e7c9e20_59f0_4d20_a6b9_8a87a329a057" hidden="1">#REF!</definedName>
    <definedName name="TB2e7eee0a_08ab_4b12_8536_3dbed4a3b011" hidden="1">#REF!</definedName>
    <definedName name="TB2e816dbd_88ce_4f80_bdec_be19311a6258" hidden="1">#REF!</definedName>
    <definedName name="TB2e8442b1_77a7_469e_a3d1_28fcec3a8cca" hidden="1">#REF!</definedName>
    <definedName name="TB2e8b5805_7de2_48ae_876a_2b69c9f9eb27" hidden="1">#REF!</definedName>
    <definedName name="TB2e8ce1f7_ae3a_4374_b254_42b3db03fe3f" hidden="1">#REF!</definedName>
    <definedName name="TB2e9fec06_d54e_4613_be10_15e62d8f2a93" hidden="1">#REF!</definedName>
    <definedName name="TB2ea2826e_674a_45a2_b2d8_6d80c6f1cd84" hidden="1">#REF!</definedName>
    <definedName name="TB2ea42211_5038_43d3_bf6c_ab259eb2e20a" hidden="1">#REF!</definedName>
    <definedName name="TB2ea5725c_fafa_4972_b668_e491c806f0f5" hidden="1">#REF!</definedName>
    <definedName name="TB2ea86674_eb6f_48d4_bb80_c577c7da69b4" hidden="1">#REF!</definedName>
    <definedName name="TB2ec10438_f591_4cf0_a761_f7b493ada95c" hidden="1">#REF!</definedName>
    <definedName name="TB2ec32661_ef50_41be_8e2b_b73bf7e6678f" hidden="1">#REF!</definedName>
    <definedName name="TB2eccfb95_8773_4441_90d8_84c698c3443b" hidden="1">#REF!</definedName>
    <definedName name="TB2ed754a9_2412_4985_a7ee_fe67d5c728af" hidden="1">#REF!</definedName>
    <definedName name="TB2eeb241e_e131_4778_affe_3af04c834e40" hidden="1">#REF!</definedName>
    <definedName name="TB2ef00a64_0d7b_4343_b1a8_1ad5b47ab952" hidden="1">'[72]Trade and other paybales'!#REF!</definedName>
    <definedName name="TB2ef0cdca_7909_4525_8994_b972ce5f7ba9" hidden="1">#REF!</definedName>
    <definedName name="TB2ef2e2eb_6175_46dc_9fbe_66c26619c866" hidden="1">#REF!</definedName>
    <definedName name="TB2ef496b4_648c_4553_ad5f_6343e9e2e3aa" hidden="1">#REF!</definedName>
    <definedName name="TB2eff69e8_f244_43e9_8e59_22976c55e8e0" hidden="1">#REF!</definedName>
    <definedName name="TB2f047848_10b2_407e_a67a_ec60564b10b6" hidden="1">#REF!</definedName>
    <definedName name="TB2f04a809_9c7d_492c_a409_70999c5f8f8a" hidden="1">#REF!</definedName>
    <definedName name="TB2f076300_cb45_4979_952b_0c88cfb5d47f" hidden="1">'[72]Trade and other paybales'!#REF!</definedName>
    <definedName name="TB2f0a3eb8_54e6_4f27_b297_e464e3f44a08" hidden="1">#REF!</definedName>
    <definedName name="TB2f0d894b_87a5_4c2b_977b_427a7a77cfba" hidden="1">#REF!</definedName>
    <definedName name="TB2f0fa557_11d3_4624_b9ad_68e4e6de3128" hidden="1">#REF!</definedName>
    <definedName name="TB2f21ff04_9661_438a_b4db_0eda544cc208" hidden="1">#REF!</definedName>
    <definedName name="TB2f2b3429_70c0_4624_9631_e856ef970c8d" hidden="1">#REF!</definedName>
    <definedName name="TB2f2e1515_0f58_4e2e_ac6e_8c091768f4bb" hidden="1">#REF!</definedName>
    <definedName name="TB2f303ba9_9b2a_44ac_b753_00040f408f1f" hidden="1">#REF!</definedName>
    <definedName name="TB2f362b90_ee75_4c91_a089_7b147ac9b6f4" hidden="1">#REF!</definedName>
    <definedName name="TB2f3ad009_309e_493c_a802_65b3626932fe" hidden="1">#REF!</definedName>
    <definedName name="TB2f4d3b79_e5ab_4479_b1f6_81ac0fe2403b" hidden="1">#REF!</definedName>
    <definedName name="TB2f4e327e_3eda_47d1_92fb_0837b49fc5f2" hidden="1">#REF!</definedName>
    <definedName name="TB2f52e686_75fa_4bc6_9f18_511599a34999" hidden="1">#REF!</definedName>
    <definedName name="TB2f539e58_a354_4250_a3c1_46cc91babb05" hidden="1">#REF!</definedName>
    <definedName name="TB2f57af3d_8af8_4d69_be30_6aa0d7d75562" hidden="1">#REF!</definedName>
    <definedName name="TB2f59f677_9bdc_4347_a24c_8572a11343bb" hidden="1">#REF!</definedName>
    <definedName name="TB2f5bbe7a_ecde_4c72_9db8_c04aa91c59c3" hidden="1">#REF!</definedName>
    <definedName name="TB2f62bf2a_33a2_4834_af5a_7df298b6d165" hidden="1">#REF!</definedName>
    <definedName name="TB2f677b25_c358_4ad2_9948_d9d49bf67453" hidden="1">#REF!</definedName>
    <definedName name="TB2f6fe753_4c53_43c3_b246_6d48b21aa25a" hidden="1">#REF!</definedName>
    <definedName name="TB2f7215ce_476b_4bfc_8a1d_588f57354d6d" hidden="1">#REF!</definedName>
    <definedName name="TB2f727d8b_e1e7_4667_ad59_2028b9c061d5" hidden="1">#REF!</definedName>
    <definedName name="TB2f75cbd8_20e9_4a29_bb66_df869d044116" hidden="1">#REF!</definedName>
    <definedName name="TB2f78d640_539e_4188_89b2_fae6c537cac7" hidden="1">#REF!</definedName>
    <definedName name="TB2f78ea63_a962_4887_b606_44d75a7c512e" hidden="1">#REF!</definedName>
    <definedName name="TB2f7c8434_e7be_4abe_ba7d_d6581d6a41cf" hidden="1">#REF!</definedName>
    <definedName name="TB2f800d88_6815_4357_9954_5065900b00b3" hidden="1">#REF!</definedName>
    <definedName name="TB2f821221_cbc6_41cc_ba48_1f07f7c191b7" hidden="1">#REF!</definedName>
    <definedName name="TB2f847b7e_b4ed_4960_a2b9_08b5e2df6ba0" hidden="1">#REF!</definedName>
    <definedName name="TB2f8776e1_d804_4b2d_bd6a_75167d03e11e" hidden="1">#REF!</definedName>
    <definedName name="TB2f8ceb56_f17a_44c7_bc50_7a38aa0c932b" hidden="1">#REF!</definedName>
    <definedName name="TB2f91f85a_4db0_464b_b324_38b1c6b15800" hidden="1">#REF!</definedName>
    <definedName name="TB2f9c1cdb_fcdd_4d92_b573_ebb5eaa7a308" hidden="1">#REF!</definedName>
    <definedName name="TB2fa4efb1_c632_4ebc_8b60_28a87db260b8" hidden="1">#REF!</definedName>
    <definedName name="TB2fae01f2_6aa5_42fc_bc50_da46f63b0918" hidden="1">#REF!</definedName>
    <definedName name="TB2faebc0f_14a8_48e3_b691_f1dc18616c0f" hidden="1">#REF!</definedName>
    <definedName name="TB2faecde6_fd93_4c39_9a43_4904b4977605" hidden="1">#REF!</definedName>
    <definedName name="TB2fcc48fe_c139_4e35_b37d_a8f31a3dea34" hidden="1">#REF!</definedName>
    <definedName name="TB2fd31da1_af8f_430e_8d35_6a36d9e2fd03" hidden="1">#REF!</definedName>
    <definedName name="TB2fd7a1f4_9444_4486_af81_e7f7fe628fc9" hidden="1">#REF!</definedName>
    <definedName name="TB2fdc0646_f3fd_4454_b881_de7539874938" hidden="1">#REF!</definedName>
    <definedName name="TB2fe77337_765d_4eb8_af2f_2417de9ec1c4" hidden="1">#REF!</definedName>
    <definedName name="TB2fea5b89_c54a_451a_9131_e7a56c299107" hidden="1">#REF!</definedName>
    <definedName name="TB2ff00f3d_6bb6_4199_8eed_c022fc320c73" hidden="1">#REF!</definedName>
    <definedName name="TB2ff12364_8c69_433f_b226_dce73759912c" hidden="1">#REF!</definedName>
    <definedName name="TB2ff835eb_2947_4186_a61d_eb652cf9939e" hidden="1">#REF!</definedName>
    <definedName name="TB2ffdd10b_4397_4dd6_ac56_bc9e8bb8947f" hidden="1">#REF!</definedName>
    <definedName name="TB2ffe966d_3732_461b_92c1_f2eefb18dfb8" hidden="1">#REF!</definedName>
    <definedName name="TB2fff7dfc_2841_4367_a04e_0cf9ee97ad05" hidden="1">#REF!</definedName>
    <definedName name="TB3008093b_d0ee_4923_b76d_1f55bd040c76" hidden="1">#REF!</definedName>
    <definedName name="TB300df5b2_e2ac_4d9d_a5e0_f540d379a851" hidden="1">#REF!</definedName>
    <definedName name="TB3010f557_6571_4d90_a6c9_394a5141f9cf" hidden="1">#REF!</definedName>
    <definedName name="TB30139291_bc10_4083_b46d_2d00a74da507" hidden="1">#REF!</definedName>
    <definedName name="TB3013c503_1166_4277_ac89_019f239a880d" hidden="1">#REF!</definedName>
    <definedName name="TB3014c95b_1095_46c8_bf52_2af9c633f9b0" hidden="1">#REF!</definedName>
    <definedName name="TB301660a4_e6cc_45d8_a948_b47e9b583b15" hidden="1">#REF!</definedName>
    <definedName name="TB301c1af1_a0d9_40f3_94f9_eb095b34a120" hidden="1">#REF!</definedName>
    <definedName name="TB302489d8_28ae_48be_a29b_40698a5d968b" hidden="1">#REF!</definedName>
    <definedName name="TB302a3ded_b386_4b9a_b758_0ab3c7369186" hidden="1">#REF!</definedName>
    <definedName name="TB303fe298_4935_4a16_91c8_d9ac4c5b9677" hidden="1">#REF!</definedName>
    <definedName name="TB3047223f_c186_4628_af58_43e91bc2cb38" hidden="1">#REF!</definedName>
    <definedName name="TB304aabff_a872_48a5_9c67_b997bfa30890" hidden="1">#REF!</definedName>
    <definedName name="TB304d9468_a49d_42f4_8761_64a2618865f1" hidden="1">#REF!</definedName>
    <definedName name="TB30507ab4_3e2a_4694_9115_d97915f6d99c" hidden="1">#REF!</definedName>
    <definedName name="TB3056cc3b_57ec_49e8_ba0c_b8ef842fa4fd" hidden="1">#REF!</definedName>
    <definedName name="TB305d01ec_c689_4675_8a7a_30c3b655521f" hidden="1">#REF!</definedName>
    <definedName name="TB306196f8_7f67_4dcb_9708_566c4604234b" hidden="1">#REF!</definedName>
    <definedName name="TB3069930b_5759_445b_ac9c_268836613902" hidden="1">#REF!</definedName>
    <definedName name="TB306c6aad_3abe_4306_9b9a_e996245e25aa" hidden="1">#REF!</definedName>
    <definedName name="TB306d3a28_e1cb_45d5_a213_3b6a3d6ec814" hidden="1">#REF!</definedName>
    <definedName name="TB30744666_0502_4a73_aabb_2dbc35c2cf59" hidden="1">#REF!</definedName>
    <definedName name="TB307e9942_fca4_40ad_a2da_94fcccf21349" hidden="1">#REF!</definedName>
    <definedName name="TB3080109b_de45_41b3_8f14_3ef316c45618" hidden="1">#REF!</definedName>
    <definedName name="TB3080149b_5c5a_49ec_86a0_7fa2a44a7ee0" hidden="1">#REF!</definedName>
    <definedName name="TB30829507_a28a_47a5_8a61_6e1ea8e87d8e" hidden="1">#REF!</definedName>
    <definedName name="TB3083e39a_98e1_4d42_86bf_2b0e838adb6b" hidden="1">#REF!</definedName>
    <definedName name="TB30850eec_8694_4198_8937_eeacd1ff15ff" hidden="1">#REF!</definedName>
    <definedName name="TB308d6f20_440b_4684_bebc_92a8389f3abf" hidden="1">#REF!</definedName>
    <definedName name="TB308ff730_d1c4_4ec4_aa42_48fab1c4dede" hidden="1">#REF!</definedName>
    <definedName name="TB30901d1c_2c62_4ff2_abdb_1e3bf97c6e33" hidden="1">#REF!</definedName>
    <definedName name="TB309e0dfe_6996_43a6_83cd_86da3ad006c4" hidden="1">#REF!</definedName>
    <definedName name="TB30aa4b95_bfec_4461_ad8f_dade8b7176f9" hidden="1">#REF!</definedName>
    <definedName name="TB30b10178_9dac_4f34_829a_1bb67d12cd28" hidden="1">#REF!</definedName>
    <definedName name="TB30b261fa_200b_4fad_8d1e_8585ac63fbc2" hidden="1">#REF!</definedName>
    <definedName name="TB30b2a6ce_087a_45bd_b0a1_375e3b9e1d4e" hidden="1">#REF!</definedName>
    <definedName name="TB30bae04b_a859_4b78_b8ef_8ecc739436fe" hidden="1">#REF!</definedName>
    <definedName name="TB30c1ccfa_e3e4_409f_807b_f538037c0abe" hidden="1">#REF!</definedName>
    <definedName name="TB30c2e6f9_be2a_4a23_bb3f_bbc8fbfc435c" hidden="1">#REF!</definedName>
    <definedName name="TB30c68863_2e1f_4819_a819_ee98d8517dcd" hidden="1">#REF!</definedName>
    <definedName name="TB30cdb856_a6b5_49be_a7b5_1199d28fed2f" hidden="1">#REF!</definedName>
    <definedName name="TB30dab750_79dd_4c34_a059_c15ed87a5cb8" hidden="1">#REF!</definedName>
    <definedName name="TB30df029a_44a0_4da9_8ec3_27d8d8e58cf8" hidden="1">#REF!</definedName>
    <definedName name="TB30e51542_3c4c_452b_a212_46bff4b45c13" hidden="1">#REF!</definedName>
    <definedName name="TB30ee14e1_10f8_428e_bbd5_48ffe325fa01" hidden="1">#REF!</definedName>
    <definedName name="TB30f83cd3_257c_4d5b_9676_280f7bef0473" hidden="1">#REF!</definedName>
    <definedName name="TB30fb3f86_b67b_4f11_9cd9_1ec172b41aa3" hidden="1">#REF!</definedName>
    <definedName name="TB30fbf7d6_4c59_4ead_bfdd_b79e9064fa20" hidden="1">#REF!</definedName>
    <definedName name="TB30fe2f49_5ea7_435f_a20a_03b29ef75f1f" hidden="1">#REF!</definedName>
    <definedName name="TB31019275_5549_461f_93d0_6b0c20910d44" hidden="1">#REF!</definedName>
    <definedName name="TB310ce4a6_2b3e_4521_b675_005147b63b65" hidden="1">#REF!</definedName>
    <definedName name="TB31126cd0_d7f9_4735_ade5_d4a63919186d" hidden="1">#REF!</definedName>
    <definedName name="TB31144ac6_4cd0_4939_b525_1de46af5fc0f" hidden="1">#REF!</definedName>
    <definedName name="TB3114aded_66c6_47fc_aed4_d3d4c190bc11" hidden="1">#REF!</definedName>
    <definedName name="TB3118a5f4_56b2_4abc_84b5_6aa2b9d62fa0" hidden="1">#REF!</definedName>
    <definedName name="TB31271bdd_2ea7_4179_a1c7_da58c96eaee7" hidden="1">#REF!</definedName>
    <definedName name="TB312d0d2c_37dd_460b_9911_ce909c53b5e4" hidden="1">#REF!</definedName>
    <definedName name="TB313c529c_ba51_4f96_83b1_937a0aa91eb1" hidden="1">#REF!</definedName>
    <definedName name="TB31410c1b_add3_43bc_bd4c_8d990da49741" hidden="1">#REF!</definedName>
    <definedName name="TB3145e760_88ab_4b04_94ba_a5ba5f083c01" hidden="1">#REF!</definedName>
    <definedName name="TB31559456_74fb_43e0_a4e2_4a78ec67ad5b" hidden="1">#REF!</definedName>
    <definedName name="TB31582a52_108a_47c1_8a95_65c3ccdf9020" hidden="1">#REF!</definedName>
    <definedName name="TB3159bc2e_829e_4a28_bb80_635905df3edd" hidden="1">#REF!</definedName>
    <definedName name="TB315c7ed0_545e_472f_a3c2_4220af4a8087" hidden="1">#REF!</definedName>
    <definedName name="TB3160c34f_c36e_421b_a985_7ff8bdc56e7c" hidden="1">#REF!</definedName>
    <definedName name="TB316127f1_d0be_405a_a784_85461f2dfc57" hidden="1">#REF!</definedName>
    <definedName name="TB3162047b_b72d_4f85_919e_418294aa418c" hidden="1">#REF!</definedName>
    <definedName name="TB31629fa8_8207_486a_8ea3_eee65e93d31a" hidden="1">#REF!</definedName>
    <definedName name="TB3166ab0b_2d65_4051_8e36_682fd0adfaf0" hidden="1">#REF!</definedName>
    <definedName name="TB31726ef2_a26d_456b_9f88_281e68dacc2d" hidden="1">#REF!</definedName>
    <definedName name="TB318f4b19_f690_464f_b650_22df29c0fd2b" hidden="1">'[72]Trade and other paybales'!#REF!</definedName>
    <definedName name="TB318fdc84_a83b_449e_b2d0_36ff4a6ba82c" hidden="1">#REF!</definedName>
    <definedName name="TB3192aa9f_44ae_473a_95a3_f51181d53bc6" hidden="1">#REF!</definedName>
    <definedName name="TB319ab5f1_c80b_4e4b_9a6b_d40713a00b68" hidden="1">#REF!</definedName>
    <definedName name="TB319c87b5_4b90_44d6_aa0a_43ed4cd451d1" hidden="1">#REF!</definedName>
    <definedName name="TB31a50744_f129_477a_9e07_ed25f427e79e" hidden="1">#REF!</definedName>
    <definedName name="TB31a871c8_73be_42f0_aa7d_c05e5796a740" hidden="1">#REF!</definedName>
    <definedName name="TB31ab648b_a235_4cc9_a7ac_c61d08671f07" hidden="1">#REF!</definedName>
    <definedName name="TB31bd9c9a_626a_4678_bfa1_1c9825739c71" hidden="1">#REF!</definedName>
    <definedName name="TB31bea7e4_4461_48bf_ace6_8e023f339976" hidden="1">#REF!</definedName>
    <definedName name="TB31d16089_82f7_4521_bc4d_4d0a4d92ed4a" hidden="1">#REF!</definedName>
    <definedName name="TB31d8378b_341a_448a_854a_1c6d404f8b7d" hidden="1">#REF!</definedName>
    <definedName name="TB31eac92e_6f96_4dc4_85cb_ba0a236ee69c" hidden="1">#REF!</definedName>
    <definedName name="TB31ed0188_9893_4637_9b1e_4417ca61cca3" hidden="1">#REF!</definedName>
    <definedName name="TB31eef8b1_55f7_418f_b346_7874cdd7aa58" hidden="1">#REF!</definedName>
    <definedName name="TB31f2a174_3b00_4623_85ed_32ae778eff42" hidden="1">#REF!</definedName>
    <definedName name="TB31f4fba6_e8fb_436a_a05e_dc6a2d726d90" hidden="1">#REF!</definedName>
    <definedName name="TB31f7b30f_d816_4571_9f86_69c832529db6" hidden="1">#REF!</definedName>
    <definedName name="TB31fc1fb6_36ec_417d_8374_0d1393a54868" hidden="1">#REF!</definedName>
    <definedName name="TB31fe5a4b_fc52_4618_b9df_477bdef2af00" hidden="1">#REF!</definedName>
    <definedName name="TB32094868_2f1a_4456_a388_15215884984b" hidden="1">#REF!</definedName>
    <definedName name="TB3210292b_27f2_4d52_aaf7_58beb4de987b" hidden="1">#REF!</definedName>
    <definedName name="TB32192234_1a5f_4912_b017_c6fcbabb9147" hidden="1">#REF!</definedName>
    <definedName name="TB321c4750_8192_40d5_8f82_d2fec5764672" hidden="1">#REF!</definedName>
    <definedName name="TB322a5f9e_75ce_43b1_81fb_bd084d623290" hidden="1">#REF!</definedName>
    <definedName name="TB322dff65_7dd1_4da8_a78d_45f86e0ed5da" hidden="1">#REF!</definedName>
    <definedName name="TB323653d3_88ec_408f_9eb4_ca213d8d90c3" hidden="1">#REF!</definedName>
    <definedName name="TB323a3eef_67f8_427a_84c4_1247306c50c9" hidden="1">#REF!</definedName>
    <definedName name="TB323ffc1e_2ff1_4d5c_b11e_fdfa44dd32f9" hidden="1">#REF!</definedName>
    <definedName name="TB324896ce_09d5_4a0f_a225_ad93b72df9a5" hidden="1">#REF!</definedName>
    <definedName name="TB32491395_5bd9_478e_9e2a_64be749d474f" hidden="1">#REF!</definedName>
    <definedName name="TB324da743_9c8b_4897_b9be_a86ee822b7f9" hidden="1">#REF!</definedName>
    <definedName name="TB3258704a_1d67_4aec_9321_98db6935623b" hidden="1">#REF!</definedName>
    <definedName name="TB3258d0e4_7873_48b3_8e1a_35167b39db8f" hidden="1">#REF!</definedName>
    <definedName name="TB325cfcca_27c2_4e26_98e5_76b6c6959ef1" hidden="1">#REF!</definedName>
    <definedName name="TB325f0345_18ef_4fca_8791_e903be483798" hidden="1">#REF!</definedName>
    <definedName name="TB3260b9cb_d317_4b7b_8eb4_3d339f021140" hidden="1">#REF!</definedName>
    <definedName name="TB32623cf8_4eea_469e_bede_515d355ac759" hidden="1">#REF!</definedName>
    <definedName name="TB326621fb_2998_42a8_9efa_500452051928" hidden="1">#REF!</definedName>
    <definedName name="TB326baa63_8947_403b_b471_5f4892140f16" hidden="1">#REF!</definedName>
    <definedName name="TB326e1648_8090_4e7d_87c6_aa0e78f34425" hidden="1">#REF!</definedName>
    <definedName name="TB328625c5_0483_469f_a8a7_594f323d18aa" hidden="1">#REF!</definedName>
    <definedName name="TB3295ca29_851c_4e60_a198_8b75d42b1718" hidden="1">#REF!</definedName>
    <definedName name="TB32996b20_e971_4edd_9e00_22a92e1240b3" hidden="1">'[72]Trade and other paybales'!#REF!</definedName>
    <definedName name="TB32a670d5_a19e_475a_b6a1_ddb6cfba7212" hidden="1">#REF!</definedName>
    <definedName name="TB32a759be_0e01_40fe_b453_379b112a7d1a" hidden="1">#REF!</definedName>
    <definedName name="TB32aa6096_73e9_4217_ae8a_7db95fa7e670" hidden="1">#REF!</definedName>
    <definedName name="TB32b73c96_3826_431c_b6df_3119850e8301" hidden="1">#REF!</definedName>
    <definedName name="TB32bdb8c0_8254_4767_912d_b7931e7677b2" hidden="1">#REF!</definedName>
    <definedName name="TB32c794d1_10db_4a47_9fec_dbc1fd61e5d9" hidden="1">#REF!</definedName>
    <definedName name="TB32c8c7e5_1818_4568_b037_345c42969c4f" hidden="1">#REF!</definedName>
    <definedName name="TB32c9eb20_f3ee_48d6_ab8e_81aff8b887a8" hidden="1">'[72]Trade and other paybales'!#REF!</definedName>
    <definedName name="TB32cbb58e_96db_4bbb_a2eb_3a5088f92f94" hidden="1">#REF!</definedName>
    <definedName name="TB32cd8c9a_ea4f_4e5a_a5c0_461819a33235" hidden="1">#REF!</definedName>
    <definedName name="TB32ce2484_e2a6_4744_b48c_f3080644a25b" hidden="1">#REF!</definedName>
    <definedName name="TB32d495f8_46ab_4c77_b99f_b59363623e66" hidden="1">#REF!</definedName>
    <definedName name="TB32da9302_ccc8_460d_9215_1f73c2c2b39d" hidden="1">#REF!</definedName>
    <definedName name="TB32e639c2_8dca_49a9_966f_f0c53c21815a" hidden="1">#REF!</definedName>
    <definedName name="TB32e734b5_f045_462c_8c19_e74342a7292e" hidden="1">#REF!</definedName>
    <definedName name="TB32f14ef2_2049_42fd_bd5b_e3f13b422ad0" hidden="1">#REF!</definedName>
    <definedName name="TB33051356_65a6_49b8_8df6_95db99a76856" hidden="1">#REF!</definedName>
    <definedName name="TB330770ef_09c0_4149_b6c3_78284520b02d" hidden="1">#REF!</definedName>
    <definedName name="TB330acf70_3e8c_45d9_9069_f8491955d370" hidden="1">#REF!</definedName>
    <definedName name="TB330dca2c_118d_4dce_b5f6_f56d2300b09c" hidden="1">#REF!</definedName>
    <definedName name="TB331a4ba0_fa50_47cc_97b4_e911df79e2a9" hidden="1">#REF!</definedName>
    <definedName name="TB33278de0_fb73_4234_a6b3_640a63edd7e8" hidden="1">#REF!</definedName>
    <definedName name="TB3332d896_f5e9_4ed2_8fbc_d944ef4a4d57" hidden="1">#REF!</definedName>
    <definedName name="TB333d3e2b_906c_4929_9a33_4eb6dfd818e8" hidden="1">#REF!</definedName>
    <definedName name="TB334d729a_91c7_49c1_bc3d_ff4f79723667" hidden="1">#REF!</definedName>
    <definedName name="TB3351c28a_b74a_4ba3_9024_7a747d9d5241" hidden="1">#REF!</definedName>
    <definedName name="TB3353db61_a559_41a0_9ce5_159188bf4bdc" hidden="1">#REF!</definedName>
    <definedName name="TB33560637_8860_41a6_be74_c9e6f4dead08" hidden="1">#REF!</definedName>
    <definedName name="TB3357d067_0e06_48b3_9ebc_cde9de7f9a7f" hidden="1">#REF!</definedName>
    <definedName name="TB335a8ae7_2e42_4519_9341_9b4b23651010" hidden="1">#REF!</definedName>
    <definedName name="TB335e08c8_a5ee_42d7_b723_9f045d21582c" hidden="1">#REF!</definedName>
    <definedName name="TB33636769_fcdc_4280_b4fd_1f823461e571" hidden="1">#REF!</definedName>
    <definedName name="TB33645d5e_90c2_40c2_99a9_4bf83e8db297" hidden="1">#REF!</definedName>
    <definedName name="TB3368c0f4_8a58_4e3c_8966_aee7fdd7b255" hidden="1">#REF!</definedName>
    <definedName name="TB336c5d16_2e66_4aea_9df6_af92dd23a339" hidden="1">#REF!</definedName>
    <definedName name="TB336ec343_7c7b_464f_911a_b0c1115ccd87" hidden="1">#REF!</definedName>
    <definedName name="TB3373a253_90f7_4d0c_9cf7_ff2004848044" hidden="1">#REF!</definedName>
    <definedName name="TB33796ca2_13a3_4b01_9515_392867e6eb04" hidden="1">#REF!</definedName>
    <definedName name="TB338ab6ae_4535_4e1b_9c20_366a9fff2f86" hidden="1">#REF!</definedName>
    <definedName name="TB339b2ad3_1507_4935_8635_fec6f94cd6d7" hidden="1">#REF!</definedName>
    <definedName name="TB339edbb8_5c72_4c6d_88fc_015fdd400ea6" hidden="1">#REF!</definedName>
    <definedName name="TB339f797a_078d_4f0a_81a2_06568152fac2" hidden="1">#REF!</definedName>
    <definedName name="TB33af7a09_51e5_45dc_9e4a_d617aa24e443" hidden="1">#REF!</definedName>
    <definedName name="TB33b103b7_1d9c_438a_a264_2f53850ec67c" hidden="1">#REF!</definedName>
    <definedName name="TB33b1942b_2ca3_4bfd_a043_573708268c06" hidden="1">#REF!</definedName>
    <definedName name="TB33b6cc07_1d6a_4132_bdc5_ed6f3ab05fb6" hidden="1">#REF!</definedName>
    <definedName name="TB33b83991_4bf2_4415_bffc_a2bc665aa8e1" hidden="1">#REF!</definedName>
    <definedName name="TB33b8baad_dfab_476b_a329_cea131919d10" hidden="1">#REF!</definedName>
    <definedName name="TB33c29aee_33f5_49c1_97ce_20e9f71619e2" hidden="1">#REF!</definedName>
    <definedName name="TB33c44852_8825_4b55_8bfd_19e0e62443a4" hidden="1">#REF!</definedName>
    <definedName name="TB33c567ac_2ae4_4da5_9b2e_010be052afd8" hidden="1">#REF!</definedName>
    <definedName name="TB33cd36fe_a024_490a_8bae_715734e49174" hidden="1">#REF!</definedName>
    <definedName name="TB33d0514b_5cf7_448b_be03_3acecf3ca499" hidden="1">#REF!</definedName>
    <definedName name="TB33d87ff4_3622_4fd0_aa77_f42194eb4929" hidden="1">#REF!</definedName>
    <definedName name="TB33db8e24_01b4_4603_9916_4e5b94495697" hidden="1">#REF!</definedName>
    <definedName name="TB33dc4d70_862a_4813_b96e_a7dd554c53e2" hidden="1">'[72]Trade and other paybales'!#REF!</definedName>
    <definedName name="TB33e69b86_f1bb_4e00_8b23_b07f48bc5abc" hidden="1">#REF!</definedName>
    <definedName name="TB33eb883f_899a_4672_91df_feb9dfe41df7" hidden="1">#REF!</definedName>
    <definedName name="TB33f4bf90_697c_4a42_9ccb_1facaf64b3a5" hidden="1">#REF!</definedName>
    <definedName name="TB33fbdf27_cf6c_41d0_b137_fa1e9e6b3c9b" hidden="1">#REF!</definedName>
    <definedName name="TB340d26c3_b8a7_4bbb_b278_0159cfc7fc20" hidden="1">#REF!</definedName>
    <definedName name="TB340dd9e1_1090_48b7_b4c7_4231ce67b44b" hidden="1">#REF!</definedName>
    <definedName name="TB3410ae05_a37d_4820_92e1_bd530c9f6fed" hidden="1">#REF!</definedName>
    <definedName name="TB34172d70_3f1d_4d6a_81ce_3f5f01c5270c" hidden="1">#REF!</definedName>
    <definedName name="TB341b423b_4e9d_463b_8adf_d1009533f258" hidden="1">#REF!</definedName>
    <definedName name="TB3421135e_8c38_45df_9d4b_aec82c48150b" hidden="1">#REF!</definedName>
    <definedName name="TB342c96c0_6503_4d45_9e09_cff6ab58547a" hidden="1">#REF!</definedName>
    <definedName name="TB343365a3_7fa8_4bb2_b585_f558586c1cb2" hidden="1">#REF!</definedName>
    <definedName name="TB34368820_0b82_4d8d_8dd1_208c4ce83df8" hidden="1">#REF!</definedName>
    <definedName name="TB3437d4f6_4009_4fb8_8124_40bffb28a10d" hidden="1">#REF!</definedName>
    <definedName name="TB3448dcc2_5f2b_4094_8a60_4b969b93ee12" hidden="1">#REF!</definedName>
    <definedName name="TB344aa6ad_ea18_49ad_a890_259c355b6361" hidden="1">#REF!</definedName>
    <definedName name="TB344d8fd4_6327_41da_8d41_4d186eab0234" hidden="1">#REF!</definedName>
    <definedName name="TB344edf51_5a6f_466b_bb19_bc4a9f54f3f0" hidden="1">#REF!</definedName>
    <definedName name="TB3453269e_6f59_4357_ad37_f356996e1cec" hidden="1">#REF!</definedName>
    <definedName name="TB3453aa60_6dd0_4276_8fca_3e6ca2738f26" hidden="1">#REF!</definedName>
    <definedName name="TB345690ca_fa8b_4c49_821c_bc361095c84d" hidden="1">#REF!</definedName>
    <definedName name="TB34583065_fe1d_40b9_85a4_239e728a0e9d" hidden="1">#REF!</definedName>
    <definedName name="TB345ce8f9_b1f8_4c3b_803a_865123763929" hidden="1">#REF!</definedName>
    <definedName name="TB345dda09_8a10_4159_9ccf_d4d3d00e80b8" hidden="1">#REF!</definedName>
    <definedName name="TB346d7e1a_38c4_4939_9d01_b5b3eedaabc6" hidden="1">#REF!</definedName>
    <definedName name="TB346efbaf_f632_4eda_b0d1_2a3d2e5cb2cb" hidden="1">#REF!</definedName>
    <definedName name="TB34746b88_2a2f_43f7_95af_0115ed0e72c4" hidden="1">#REF!</definedName>
    <definedName name="TB34793bbe_b8e5_4b4f_84fb_bf456fedb178" hidden="1">#REF!</definedName>
    <definedName name="TB347c7c69_2ee4_4e05_9212_5cd3495a107b" hidden="1">#REF!</definedName>
    <definedName name="TB348090df_de0b_4faa_bfb6_6628a72190b7" hidden="1">#REF!</definedName>
    <definedName name="TB3490eb06_2914_4f54_a84a_6848a79a04a9" hidden="1">#REF!</definedName>
    <definedName name="TB349531dc_2d64_483e_bbcd_cf05087cc789" hidden="1">#REF!</definedName>
    <definedName name="TB3498dd73_3051_477d_9723_82c3161a3f5a" hidden="1">#REF!</definedName>
    <definedName name="TB34a418c2_263c_44f6_bf2f_a456175a48c0" hidden="1">#REF!</definedName>
    <definedName name="TB34a537c3_bef1_4e3c_8cdb_948cf05099b0" hidden="1">#REF!</definedName>
    <definedName name="TB34a676a7_521c_44a3_a196_7d90a16d638e" hidden="1">#REF!</definedName>
    <definedName name="TB34a9d7c0_f256_4b45_9ef0_8023e9f5f75b" hidden="1">#REF!</definedName>
    <definedName name="TB34ac2c5c_71c8_4c58_823b_687defbf3b90" hidden="1">#REF!</definedName>
    <definedName name="TB34af5574_64fd_440b_bec5_e0b1f68e4ef8" hidden="1">#REF!</definedName>
    <definedName name="TB34b792e4_48a0_4656_9aee_a7eda62566d3" hidden="1">#REF!</definedName>
    <definedName name="TB34c233ca_5e7a_4744_b24e_c440c7c14953" hidden="1">#REF!</definedName>
    <definedName name="TB34c4bb1b_7f75_4804_94fe_085436e32c27" hidden="1">#REF!</definedName>
    <definedName name="TB34c76aab_0c8d_49ac_b824_920a4e46933b" hidden="1">#REF!</definedName>
    <definedName name="TB34c912a5_09d5_4601_b7bb_20d1c22d6b76" hidden="1">#REF!</definedName>
    <definedName name="TB34c98400_e3bb_4e36_9c68_632197f9a32c" hidden="1">#REF!</definedName>
    <definedName name="TB34c9b7d9_f373_4416_9e87_d0b264fbfca7" hidden="1">#REF!</definedName>
    <definedName name="TB34cddd60_a214_457e_8f54_09d6f65cd073" hidden="1">#REF!</definedName>
    <definedName name="TB34d196da_223d_4c50_973f_9cdcaca2d7a0" hidden="1">#REF!</definedName>
    <definedName name="TB34d3e909_07ba_46df_8395_90999e846494" hidden="1">#REF!</definedName>
    <definedName name="TB34f692ba_9a1f_46ac_9545_ed81142eccdb" hidden="1">#REF!</definedName>
    <definedName name="TB34fa4e2c_112c_4533_b531_065ab05c4bd7" hidden="1">#REF!</definedName>
    <definedName name="TB34fb2493_e5b7_4990_8252_abd08562f2e2" hidden="1">#REF!</definedName>
    <definedName name="TB34fcea6c_773c_49f0_9d13_9cd96038a8f0" hidden="1">#REF!</definedName>
    <definedName name="TB34fd46b7_f21e_497f_b193_88ff3eab25f8" hidden="1">#REF!</definedName>
    <definedName name="TB350509b6_7328_4bfa_8686_60b49e1ac3be" hidden="1">#REF!</definedName>
    <definedName name="TB3512ecc2_9274_495d_93f9_e2385a34f84a" hidden="1">#REF!</definedName>
    <definedName name="TB35133ab9_228d_483b_bbd1_1abeb1402df8" hidden="1">#REF!</definedName>
    <definedName name="TB351499a3_c7f8_43f3_9d6f_3c9e5ef7d553" hidden="1">#REF!</definedName>
    <definedName name="TB351c00ae_ba03_4edc_a24b_91b7c37f5d1e" hidden="1">'[72]Trade and other paybales'!#REF!</definedName>
    <definedName name="TB35255487_e852_408c_bb71_f4c67bbc626a" hidden="1">#REF!</definedName>
    <definedName name="TB3526cfd7_07d7_480f_bd8e_c8bc6ce2ebd2" hidden="1">#REF!</definedName>
    <definedName name="TB3527d61d_7e52_433c_8268_aa5bd0bcdb92" hidden="1">#REF!</definedName>
    <definedName name="TB3528c804_d633_4ed1_baa3_dd5e97900fb2" hidden="1">#REF!</definedName>
    <definedName name="TB352ee7f6_16f0_4a50_b328_6bd057138583" hidden="1">#REF!</definedName>
    <definedName name="TB3536f641_2ef8_490c_89a0_69a1768f7f4e" hidden="1">#REF!</definedName>
    <definedName name="TB353bd700_dc5f_40eb_bb04_d8ca1c5902d0" hidden="1">#REF!</definedName>
    <definedName name="TB35421ebc_212d_47df_93bf_6a0995733425" hidden="1">#REF!</definedName>
    <definedName name="TB35429063_541f_4146_9daf_e295ed1509e9" hidden="1">#REF!</definedName>
    <definedName name="TB354c1525_a322_4378_a7b8_d7d5abe0745a" hidden="1">#REF!</definedName>
    <definedName name="TB354fc181_07b9_4643_a0df_e4548c7acdf6" hidden="1">'[72]Trade and other paybales'!#REF!</definedName>
    <definedName name="TB35562c0f_3474_459c_9a66_0327b85be96f" hidden="1">#REF!</definedName>
    <definedName name="TB355a2ff2_d78b_4b91_a1f5_efcf840d447f" hidden="1">#REF!</definedName>
    <definedName name="TB3565112d_9c0b_452a_a6d9_9bfcab4d2cb7" hidden="1">#REF!</definedName>
    <definedName name="TB3565cc7d_1b0a_46d6_926b_3bd0f4e6cf12" hidden="1">#REF!</definedName>
    <definedName name="TB35696b96_d63c_4e6e_b1e2_870b166f5483" hidden="1">#REF!</definedName>
    <definedName name="TB356e7f50_4736_4427_b628_77aa9e8f7072" hidden="1">#REF!</definedName>
    <definedName name="TB3572278c_6855_454b_9a77_611d3179c231" hidden="1">#REF!</definedName>
    <definedName name="TB35726097_12d5_44a7_838b_c4c57954c015" hidden="1">#REF!</definedName>
    <definedName name="TB3576bddf_4513_4a5e_bed6_ee14c0ea851f" hidden="1">#REF!</definedName>
    <definedName name="TB357fcbd6_644f_414b_a2c0_2ca0514d2051" hidden="1">#REF!</definedName>
    <definedName name="TB3581c373_5a82_4759_86b2_fbee3b996da4" hidden="1">#REF!</definedName>
    <definedName name="TB359dfa43_d5ad_4125_b62b_1705734c91db" hidden="1">#REF!</definedName>
    <definedName name="TB35a5c5e3_5c26_4389_8315_8ac2ab2b4898" hidden="1">#REF!</definedName>
    <definedName name="TB35b39646_9f98_40d7_9cb4_0f6fadb29155" hidden="1">'[72]Trade and other paybales'!#REF!</definedName>
    <definedName name="TB35cdff11_d949_460a_ac3b_1d2f15d05408" hidden="1">#REF!</definedName>
    <definedName name="TB35d2b83f_8a17_44a5_afb3_fd7303cbc497" hidden="1">#REF!</definedName>
    <definedName name="TB35d96e40_3ddd_45ff_8339_32fad80dcf5f" hidden="1">#REF!</definedName>
    <definedName name="TB35de6ab2_3bed_4f9e_8b7f_0c98ea6ab50b" hidden="1">#REF!</definedName>
    <definedName name="TB35e20e66_6c0f_493a_a57b_0511d7e43d4f" hidden="1">#REF!</definedName>
    <definedName name="TB35e35e4e_7f21_4b25_9a18_26fd85a3af66" hidden="1">#REF!</definedName>
    <definedName name="TB35ebfccc_bcd6_4ad9_89a3_ec61e4ea8d91" hidden="1">#REF!</definedName>
    <definedName name="TB35efa529_4b84_436f_9192_3cbaf35a8466" hidden="1">#REF!</definedName>
    <definedName name="TB35f82e56_0779_43f1_9f9a_c4203b524ad4" hidden="1">#REF!</definedName>
    <definedName name="TB35f984ef_b162_4852_8626_3b60c1831310" hidden="1">#REF!</definedName>
    <definedName name="TB35fd1f79_53cd_45f1_854d_f2e9d93d6017" hidden="1">#REF!</definedName>
    <definedName name="TB35fd4d8a_f73c_4ffe_85e8_31671bb3d026" hidden="1">#REF!</definedName>
    <definedName name="TB35fe40d3_87ef_41f9_9239_4309caf390c9" hidden="1">#REF!</definedName>
    <definedName name="TB36038725_a33e_47c9_ba31_c6b6e203d75f" hidden="1">#REF!</definedName>
    <definedName name="TB3603d4be_5c0a_4fe6_a7e8_f7e071b58cff" hidden="1">#REF!</definedName>
    <definedName name="TB36042796_6276_4b5f_a491_65d8598e4317" hidden="1">#REF!</definedName>
    <definedName name="TB36059f2b_a77f_4ca7_b09e_330841b22193" hidden="1">#REF!</definedName>
    <definedName name="TB360b9042_0741_4572_a022_71bd42d76969" hidden="1">#REF!</definedName>
    <definedName name="TB360f91ff_6b55_49e3_8eae_a123f4300edc" hidden="1">#REF!</definedName>
    <definedName name="TB360fa514_e462_4caf_b3f2_3a68d483c0fc" hidden="1">#REF!</definedName>
    <definedName name="TB36161b45_280c_4270_867c_51deb91cd4fe" hidden="1">#REF!</definedName>
    <definedName name="TB3616548c_f248_4cac_b91e_bbb0c465a6f1" hidden="1">#REF!</definedName>
    <definedName name="TB361d8a31_07fd_4101_a3c0_390837f4e54a" hidden="1">#REF!</definedName>
    <definedName name="TB36203d85_90c6_4dca_a7fc_fe97a64ab0ba" hidden="1">#REF!</definedName>
    <definedName name="TB36212848_ec03_456f_ab5f_5035be1fd70b" hidden="1">#REF!</definedName>
    <definedName name="TB3621ee19_4688_480c_8b40_3c59bec0731b" hidden="1">#REF!</definedName>
    <definedName name="TB362c4ff6_8869_425e_8752_912bd4147ffb" hidden="1">#REF!</definedName>
    <definedName name="TB3632c034_91f1_4d19_b227_a83c8dcad805" hidden="1">#REF!</definedName>
    <definedName name="TB363e4dc5_fa93_4e6a_97ca_5c7a2aea0cb7" hidden="1">#REF!</definedName>
    <definedName name="TB363f0bb1_015b_42f1_886c_2c2889ff8bf4" hidden="1">#REF!</definedName>
    <definedName name="TB363fd0a9_ef77_4feb_ab09_6abd783bbd3a" hidden="1">#REF!</definedName>
    <definedName name="TB3641049a_1781_4559_93a1_353f6770e618" hidden="1">#REF!</definedName>
    <definedName name="TB365b6966_1ca1_4351_a016_cb6b9d689d68" hidden="1">#REF!</definedName>
    <definedName name="TB365bb7ae_7865_4b5e_b516_e432a48d7ef2" hidden="1">#REF!</definedName>
    <definedName name="TB365d4ba5_c54b_47e8_b7b2_337ebdcdac35" hidden="1">#REF!</definedName>
    <definedName name="TB365e22eb_a415_426c_9eff_1f9239936447" hidden="1">#REF!</definedName>
    <definedName name="TB366940cf_f286_4def_a94e_81fb5225550c" hidden="1">#REF!</definedName>
    <definedName name="TB366e0372_1876_4f0e_8169_b47b78611b25" hidden="1">#REF!</definedName>
    <definedName name="TB366e1163_f8f9_4435_9b2d_2c85b4c1ec25" hidden="1">#REF!</definedName>
    <definedName name="TB36848063_d1d9_4224_9b95_193e0a0f51bb" hidden="1">#REF!</definedName>
    <definedName name="TB3687e806_a9ac_40b5_bf0d_368b7c70c17a" hidden="1">#REF!</definedName>
    <definedName name="TB368a5799_c685_4479_8181_befab8a84a79" hidden="1">#REF!</definedName>
    <definedName name="TB368aaa8b_db7a_4980_affa_cf508de12dc5" hidden="1">#REF!</definedName>
    <definedName name="TB36957c54_0af2_40ba_b5e7_50709678a2d1" hidden="1">#REF!</definedName>
    <definedName name="TB369e7d56_4fdd_4213_a716_a64956caf88b" hidden="1">#REF!</definedName>
    <definedName name="TB36a6e18b_1425_4655_b5e8_0bfda609d1ba" hidden="1">#REF!</definedName>
    <definedName name="TB36adc59e_087f_419b_ad6a_6268b828dae7" hidden="1">#REF!</definedName>
    <definedName name="TB36b50320_2eb5_4385_a42a_2c044aa59783" hidden="1">#REF!</definedName>
    <definedName name="TB36b8357c_1506_4f85_b37d_b163403582a4" hidden="1">#REF!</definedName>
    <definedName name="TB36bb3a01_71c9_4943_8abb_58fc04153c36" hidden="1">#REF!</definedName>
    <definedName name="TB36c339b0_92ab_4636_a293_90808f693814" hidden="1">#REF!</definedName>
    <definedName name="TB36c680d9_7528_4af9_8f71_10f15e8b6234" hidden="1">#REF!</definedName>
    <definedName name="TB36d2526f_6851_4493_8908_a3b41d4f0b72" hidden="1">#REF!</definedName>
    <definedName name="TB36dfbcad_4c9a_406f_a2fe_a13eafc035c5" hidden="1">#REF!</definedName>
    <definedName name="TB36e03bad_7926_4d56_a291_4a4e1bbc7ef6" hidden="1">#REF!</definedName>
    <definedName name="TB36e7535b_4ce3_4cb9_a2e6_9219a23d1c7a" hidden="1">#REF!</definedName>
    <definedName name="TB36ed1bb8_38ab_4a3a_886b_9d922362938f" hidden="1">#REF!</definedName>
    <definedName name="TB36efb9f6_b3c6_4fb8_82cd_5a26a35dbc1a" hidden="1">#REF!</definedName>
    <definedName name="TB36fab358_fbf8_4afd_8d73_7af65e79cc2d" hidden="1">#REF!</definedName>
    <definedName name="TB3702551e_2aca_462d_9340_0b0203fa55dd" hidden="1">#REF!</definedName>
    <definedName name="TB370a4569_a15b_4756_a7f9_94e278942407" hidden="1">#REF!</definedName>
    <definedName name="TB370a9bc3_0455_47d9_8aaf_32624b5c2382" hidden="1">#REF!</definedName>
    <definedName name="TB37127e04_1da0_47b1_95c4_e33e33d47f62" hidden="1">#REF!</definedName>
    <definedName name="TB3714a586_d1e4_41dd_8343_4a3de556501d" hidden="1">#REF!</definedName>
    <definedName name="TB371dea39_6d65_41af_9c69_b65adc56252d" hidden="1">#REF!</definedName>
    <definedName name="TB3720ec13_79f5_4708_99f8_fe2253f2e36a" hidden="1">#REF!</definedName>
    <definedName name="TB37210f61_60c1_49b7_a7b3_999233b7d0fb" hidden="1">#REF!</definedName>
    <definedName name="TB37213502_ff19_46d8_81e8_54dd7a5bf3b5" hidden="1">#REF!</definedName>
    <definedName name="TB3722ec4e_815c_4eff_9dab_825725b3d6b8" hidden="1">#REF!</definedName>
    <definedName name="TB37291bb9_8956_49fe_a553_09af287cd919" hidden="1">#REF!</definedName>
    <definedName name="TB372d1f3f_6731_4c9e_ad9a_0549d9c0f208" hidden="1">#REF!</definedName>
    <definedName name="TB3733a846_b5b9_490b_9f83_5ab5b3e2b249" hidden="1">#REF!</definedName>
    <definedName name="TB37357d92_5967_4774_8db7_d09834818bce" hidden="1">#REF!</definedName>
    <definedName name="TB373dbb65_95ca_4714_b686_3e4e38fd8a9e" hidden="1">#REF!</definedName>
    <definedName name="TB37470d9e_1adb_469b_8b46_3c66aa7df3b3" hidden="1">#REF!</definedName>
    <definedName name="TB3747af2c_b85b_438e_a835_b86952203484" hidden="1">#REF!</definedName>
    <definedName name="TB3748fe62_997f_423c_8235_59ea12e025c8" hidden="1">#REF!</definedName>
    <definedName name="TB374af0fc_0fc2_4c26_9eda_86bb16eef507" hidden="1">#REF!</definedName>
    <definedName name="TB374dd844_7b41_4f65_a89d_dfd9360c7326" hidden="1">'[72]Trade and other paybales'!#REF!</definedName>
    <definedName name="TB374fe12f_f3f0_4458_afea_b83b18d3c78a" hidden="1">#REF!</definedName>
    <definedName name="TB3753d8af_31e4_4be3_a83a_f30658774da6" hidden="1">#REF!</definedName>
    <definedName name="TB3765f7c5_b933_4018_b7c3_c3ba746fbba0" hidden="1">#REF!</definedName>
    <definedName name="TB376c2bcf_2c68_4953_a4cb_5ec2d8d06f03" hidden="1">#REF!</definedName>
    <definedName name="TB376d45b5_9c54_4d2c_8232_c3a3d5618213" hidden="1">#REF!</definedName>
    <definedName name="TB377a0c5d_728c_495c_92d9_39a64661a2c5" hidden="1">#REF!</definedName>
    <definedName name="TB377aeb0a_8549_41d0_a4fd_4b50f1accc5a" hidden="1">#REF!</definedName>
    <definedName name="TB377d5a85_0772_4bc9_b7aa_ecde40ba4b75" hidden="1">#REF!</definedName>
    <definedName name="TB377f5747_8ddc_4043_b91b_2f74d5c361ed" hidden="1">#REF!</definedName>
    <definedName name="TB378d1948_6871_4198_9642_e2a62bde7851" hidden="1">#REF!</definedName>
    <definedName name="TB378d1ece_362a_49a7_b4ba_87e5c6e6ecf4" hidden="1">#REF!</definedName>
    <definedName name="TB378e4a7c_e9be_4c96_a91b_c8b059c7b8cc" hidden="1">#REF!</definedName>
    <definedName name="TB378fc28b_5331_4f4f_942c_7f61a77856ac" hidden="1">#REF!</definedName>
    <definedName name="TB37932003_b837_4856_9e4a_ae2739fd6483" hidden="1">#REF!</definedName>
    <definedName name="TB379b4325_4f37_4094_9d20_104c60539a6c" hidden="1">#REF!</definedName>
    <definedName name="TB379c344f_f139_4084_a35a_d2a94f0b6505" hidden="1">#REF!</definedName>
    <definedName name="TB37a3bf5a_3f4c_466e_9a05_7f416eefbcd2" hidden="1">#REF!</definedName>
    <definedName name="TB37b013b4_9e7b_44b5_92c1_170614b84abc" hidden="1">#REF!</definedName>
    <definedName name="TB37b725df_d923_433c_b8fb_90fb31890bda" hidden="1">#REF!</definedName>
    <definedName name="TB37b86606_b7c1_40f4_9f9f_2bb3b91e7661" hidden="1">#REF!</definedName>
    <definedName name="TB37cee519_09ab_48f7_8da5_1a32f230a6be" hidden="1">#REF!</definedName>
    <definedName name="TB37cf23fd_17bb_4e37_a412_09fd8fcdf804" hidden="1">#REF!</definedName>
    <definedName name="TB37d170cd_6ad6_4d1e_89a1_a2726a52c78e" hidden="1">#REF!</definedName>
    <definedName name="TB37d2256b_367c_4ed6_8091_421c0c5fc23b" hidden="1">#REF!</definedName>
    <definedName name="TB37e2e39d_68a3_4201_8fa0_66bf9d309699" hidden="1">#REF!</definedName>
    <definedName name="TB37eafc1a_6c26_4b90_9949_56667f915e68" hidden="1">#REF!</definedName>
    <definedName name="TB37f2e867_d33c_44d2_a8ad_dc4b8d5b6fd6" hidden="1">#REF!</definedName>
    <definedName name="TB3803ae41_735e_4e3e_b001_a6467a83834a" hidden="1">#REF!</definedName>
    <definedName name="TB3806b7d0_188f_471d_a7f7_6724051dd157" hidden="1">#REF!</definedName>
    <definedName name="TB38078d01_df1c_4ef5_b4e8_d44295b4ba4b" hidden="1">#REF!</definedName>
    <definedName name="TB380ccd97_8de8_403c_8587_92b97de78f08" hidden="1">#REF!</definedName>
    <definedName name="TB38140c3f_53fd_47a9_a02e_0d67eef0eb60" hidden="1">#REF!</definedName>
    <definedName name="TB38185b70_2a4a_444d_8c6c_19dfa6a7ae93" hidden="1">#REF!</definedName>
    <definedName name="TB3820f8e3_b176_49fc_a01c_4a90c8e636ba" hidden="1">#REF!</definedName>
    <definedName name="TB3821ffed_8127_4521_80a9_fc2ea40c3a9a" hidden="1">#REF!</definedName>
    <definedName name="TB382ba35a_bc04_4326_ba62_5b69e346ddfe" hidden="1">#REF!</definedName>
    <definedName name="TB382c2448_c4fe_4922_9a56_04e7177a4298" hidden="1">#REF!</definedName>
    <definedName name="TB3830f365_a444_4d1c_9c60_27b5da2ca247" hidden="1">#REF!</definedName>
    <definedName name="TB383121c2_9df1_4d18_a3d7_4f5558af32b7" hidden="1">#REF!</definedName>
    <definedName name="TB38355648_108e_4375_905f_72c7b3f988c9" hidden="1">#REF!</definedName>
    <definedName name="TB38378dc5_7a16_4f44_a0b3_16a936532035" hidden="1">#REF!</definedName>
    <definedName name="TB3837966d_22b1_4976_86ad_f78f7b93571d" hidden="1">#REF!</definedName>
    <definedName name="TB38402653_c747_45f5_bc07_f1dbce29709f" hidden="1">#REF!</definedName>
    <definedName name="TB3840b3d2_8c85_4a8c_9b64_1761d14f2a7e" hidden="1">#REF!</definedName>
    <definedName name="TB38411387_6d1f_4ebb_99d6_dd604694ce10" hidden="1">#REF!</definedName>
    <definedName name="TB38470546_8633_47b5_9cb5_b78e51cd7a03" hidden="1">#REF!</definedName>
    <definedName name="TB384b0f7c_aad0_4d30_952a_8ae1a38b3027" hidden="1">'[72]Trade and other paybales'!#REF!</definedName>
    <definedName name="TB3857efc4_9ce7_4e15_b117_4afcba88b755" hidden="1">#REF!</definedName>
    <definedName name="TB38649d2d_86be_42c4_8b34_a23ec9f3a4ea" hidden="1">#REF!</definedName>
    <definedName name="TB386d6bce_25fd_4234_8689_5e266aabdd0d" hidden="1">#REF!</definedName>
    <definedName name="TB3870d4d1_41c7_4fe0_8b1a_fa317cd540d2" hidden="1">#REF!</definedName>
    <definedName name="TB3881c121_fcd8_4173_8272_a656d8e7a020" hidden="1">#REF!</definedName>
    <definedName name="TB3885839d_f5b1_4fa7_99ec_6853d18b458d" hidden="1">#REF!</definedName>
    <definedName name="TB3886984b_ee28_4226_abe5_dc00a877825e" hidden="1">#REF!</definedName>
    <definedName name="TB38948aa8_42bb_42ad_ae58_63a9dcbfca28" hidden="1">#REF!</definedName>
    <definedName name="TB38952380_e7a3_4a37_a464_e6fdfdde0c34" hidden="1">#REF!</definedName>
    <definedName name="TB3899469e_86d6_4dc8_ab0a_81fae711b97f" hidden="1">#REF!</definedName>
    <definedName name="TB389c13d2_7d56_4e20_ba91_0927a8d8be1a" hidden="1">#REF!</definedName>
    <definedName name="TB38afc827_17b3_404a_99d8_c8ff882701a9" hidden="1">#REF!</definedName>
    <definedName name="TB38b0163c_03a5_4be4_b72d_dedea2b0dc4e" hidden="1">#REF!</definedName>
    <definedName name="TB38b2c661_2c73_4456_acaf_ae65f8109880" hidden="1">#REF!</definedName>
    <definedName name="TB38b6bbe7_34de_4bf6_b5dd_a9c469f7f467" hidden="1">#REF!</definedName>
    <definedName name="TB38ba03cf_f35e_4aa9_97a2_586117de7fef" hidden="1">#REF!</definedName>
    <definedName name="TB38c190ec_d977_4c92_8ec0_aa33bdc7b111" hidden="1">#REF!</definedName>
    <definedName name="TB38cc2b8e_5274_44af_a68f_ee2e0b69164c" hidden="1">#REF!</definedName>
    <definedName name="TB38d3c98f_1755_47fb_bee6_47e15d928ba6" hidden="1">#REF!</definedName>
    <definedName name="TB38dc678c_ed81_411a_a7ac_1780b2c3d6ee" hidden="1">#REF!</definedName>
    <definedName name="TB38de1ca7_df0c_4a9d_b510_bf71dcfca51a" hidden="1">#REF!</definedName>
    <definedName name="TB38de267e_46cf_4683_9ba2_6a526a51386e" hidden="1">#REF!</definedName>
    <definedName name="TB38e0fa27_c139_4b1f_9aba_a2d7041aaf0f" hidden="1">#REF!</definedName>
    <definedName name="TB38e130a9_2cab_4c3c_8dbb_f1fe392cf102" hidden="1">#REF!</definedName>
    <definedName name="TB38e29481_d75c_4117_acff_50a6b73ef61d" hidden="1">#REF!</definedName>
    <definedName name="TB38e323e8_912d_457d_9df7_c349cf6620b2" hidden="1">#REF!</definedName>
    <definedName name="TB38f0db2d_e66b_4c33_ad14_208f47ca91e9" hidden="1">#REF!</definedName>
    <definedName name="TB38f8767c_2ec4_4cda_bef9_9318a621c75a" hidden="1">#REF!</definedName>
    <definedName name="TB38fbbc5b_ec07_4a88_b12d_8f73f8e0f6c6" hidden="1">#REF!</definedName>
    <definedName name="TB38fd3dbc_4138_47cc_8874_bf0f5dce2485" hidden="1">#REF!</definedName>
    <definedName name="TB39023577_bdee_4b15_9bae_66a6aa81d2f9" hidden="1">#REF!</definedName>
    <definedName name="TB3906b0da_a68a_4dc5_b703_18dac34e79c8" hidden="1">#REF!</definedName>
    <definedName name="TB3906dbe5_aff9_40d6_9473_adc82c41c3d3" hidden="1">#REF!</definedName>
    <definedName name="TB39074a47_aaf0_43c8_97c6_7c334f91669f" hidden="1">#REF!</definedName>
    <definedName name="TB390c7780_0860_4958_8d78_d037801b624b" hidden="1">#REF!</definedName>
    <definedName name="TB390cb210_3057_464d_8f61_0551f94603db" hidden="1">#REF!</definedName>
    <definedName name="TB391459b0_3526_4288_900f_57b9318c1efc" hidden="1">#REF!</definedName>
    <definedName name="TB3917adbb_8796_4452_9694_62101dc58140" hidden="1">#REF!</definedName>
    <definedName name="TB39190be5_459c_412f_ac28_a10e406a2b73" hidden="1">#REF!</definedName>
    <definedName name="TB391c813b_cac1_445e_9442_e4b56828badb" hidden="1">#REF!</definedName>
    <definedName name="TB391f7868_4616_49be_966f_ad4a7862ff3c" hidden="1">#REF!</definedName>
    <definedName name="TB3920057b_396d_4319_a61d_a537970a83db" hidden="1">#REF!</definedName>
    <definedName name="TB39238438_7e00_4bd8_b556_aef9f48a0cb9" hidden="1">#REF!</definedName>
    <definedName name="TB3924b233_7f84_4e9f_a594_77b447a947e9" hidden="1">#REF!</definedName>
    <definedName name="TB392514ab_5631_4c6d_8c4d_eb1b44539f9a" hidden="1">#REF!</definedName>
    <definedName name="TB3928570e_6eb5_4fe1_9ee9_f0d911fcebbe" hidden="1">#REF!</definedName>
    <definedName name="TB3932ef06_5a62_4a28_b60c_d469c6de1949" hidden="1">#REF!</definedName>
    <definedName name="TB393cdc08_5176_44d9_8ca0_26674849b041" hidden="1">#REF!</definedName>
    <definedName name="TB394c5e04_a78c_4e1b_9fc6_5a7e6c089165" hidden="1">#REF!</definedName>
    <definedName name="TB394dc96b_8960_4fcb_9e55_f149e548127e" hidden="1">#REF!</definedName>
    <definedName name="TB39502965_3d83_4bb8_86d9_ac93009072e3" hidden="1">#REF!</definedName>
    <definedName name="TB3950444a_dac1_45d3_8967_dc43403b826a" hidden="1">#REF!</definedName>
    <definedName name="TB3954dc6a_185c_4f6d_8716_563b029d0b7c" hidden="1">#REF!</definedName>
    <definedName name="TB39563e4e_d2f6_4875_ad31_56aaf392164d" hidden="1">#REF!</definedName>
    <definedName name="TB395ae42a_05bf_4e9e_9e64_83d184ba565d" hidden="1">#REF!</definedName>
    <definedName name="TB395b27c1_32e1_4753_8457_dec312718a3f" hidden="1">#REF!</definedName>
    <definedName name="TB395d0ff4_c348_4f4d_87de_90473e8be71f" hidden="1">#REF!</definedName>
    <definedName name="TB39673f0e_1be4_4377_bad1_ddbcf705bb02" hidden="1">#REF!</definedName>
    <definedName name="TB396aa503_fcdd_4d04_b7b3_80bb542ba22d" hidden="1">#REF!</definedName>
    <definedName name="TB396ee911_511b_4be1_a361_475d06fec5f5" hidden="1">#REF!</definedName>
    <definedName name="TB3974aff9_b2ae_4bce_8ccd_25f2db495e81" hidden="1">#REF!</definedName>
    <definedName name="TB397eb55b_f014_48f6_a95a_0cf767fd3118" hidden="1">#REF!</definedName>
    <definedName name="TB3989149e_c9ce_4fa0_b10d_4dec9ed99cfb" hidden="1">#REF!</definedName>
    <definedName name="TB398c3586_1dc8_4b4f_8260_6c384f13e21a" hidden="1">#REF!</definedName>
    <definedName name="TB398e19e1_ab1d_4da0_8f1c_c7a98e8fe59b" hidden="1">#REF!</definedName>
    <definedName name="TB39a25b23_af60_40b3_b2f8_3f4fda30ca40" hidden="1">#REF!</definedName>
    <definedName name="TB39a2f5dc_6aa0_4cf6_9d57_c181a6595a74" hidden="1">#REF!</definedName>
    <definedName name="TB39b59f49_6754_444f_8e24_d649fea041ad" hidden="1">#REF!</definedName>
    <definedName name="TB39bdf58c_1bc1_487b_b9f0_d03672f1f16f" hidden="1">#REF!</definedName>
    <definedName name="TB39c1d2c8_5c72_4cdf_a3b9_02c9316f3ac3" hidden="1">#REF!</definedName>
    <definedName name="TB39c35052_1658_4d14_9edf_142da67dc63d" hidden="1">#REF!</definedName>
    <definedName name="TB39c8df5d_39dd_47cc_abd8_f5e2178f0dce" hidden="1">#REF!</definedName>
    <definedName name="TB39cc56d5_048a_4d7c_95e3_e7b0211d9a1c" hidden="1">#REF!</definedName>
    <definedName name="TB39d087a1_ff82_4805_bd3c_a4a369f94d12" hidden="1">#REF!</definedName>
    <definedName name="TB39d28984_b7d1_4751_bc8a_d2f5f4b54247" hidden="1">#REF!</definedName>
    <definedName name="TB39d51abd_5348_445a_9112_d74ef6911bef" hidden="1">#REF!</definedName>
    <definedName name="TB39d7d1b2_bcb8_4108_8b2e_ff6d1a66a5a5" hidden="1">#REF!</definedName>
    <definedName name="TB39d9e4ba_1795_4807_8d64_bfc4fea2772f" hidden="1">#REF!</definedName>
    <definedName name="TB39e43303_a64d_456d_bb6c_31623eaccec5" hidden="1">#REF!</definedName>
    <definedName name="TB39f24150_9f1c_4e02_b089_9847cc994690" hidden="1">#REF!</definedName>
    <definedName name="TB39f49a58_82f2_4a66_a867_8d46c5cf905a" hidden="1">#REF!</definedName>
    <definedName name="TB39fce6bb_90c8_4667_9ce2_938513dbc4cf" hidden="1">#REF!</definedName>
    <definedName name="TB39ffa59d_bb13_4c68_a182_1676b95e7cac" hidden="1">#REF!</definedName>
    <definedName name="TB3a0102bb_ce3a_4f14_a8c0_2513100d6665" hidden="1">#REF!</definedName>
    <definedName name="TB3a0ebff6_805c_4016_a2ee_8515a3ddc9d0" hidden="1">#REF!</definedName>
    <definedName name="TB3a13722e_d7d3_4f09_a727_1772e050016f" hidden="1">#REF!</definedName>
    <definedName name="TB3a27d673_5c25_41b4_865e_10807efa2dbe" hidden="1">#REF!</definedName>
    <definedName name="TB3a294d8f_87c1_4cf3_a8e6_f6d7aff99d85" hidden="1">#REF!</definedName>
    <definedName name="TB3a3652a9_b28f_42c8_b954_e2f426567fd5" hidden="1">#REF!</definedName>
    <definedName name="TB3a382b42_6c30_446f_95c1_25a35415f2bb" hidden="1">#REF!</definedName>
    <definedName name="TB3a3b1587_ac5f_4cda_9eb8_461e9f1745ae" hidden="1">#REF!</definedName>
    <definedName name="TB3a3fbc3a_9aa6_4056_aefc_592f0e8cafa6" hidden="1">#REF!</definedName>
    <definedName name="TB3a4fee81_581c_4636_bb7a_a3bc7ed70187" hidden="1">#REF!</definedName>
    <definedName name="TB3a5c76d1_4ba0_4a40_a5ca_7588525fc07d" hidden="1">#REF!</definedName>
    <definedName name="TB3a5cf75e_8f70_4261_88a5_f324d7e321fc" hidden="1">#REF!</definedName>
    <definedName name="TB3a68b28e_ebbc_45d4_8881_2df368f2e3e2" hidden="1">#REF!</definedName>
    <definedName name="TB3a7674b5_a65c_443e_9f44_0d95dcb24584" hidden="1">#REF!</definedName>
    <definedName name="TB3a76aff1_334e_4041_a803_fffa3e0d2248" hidden="1">#REF!</definedName>
    <definedName name="TB3a776099_2884_4255_8a87_6603097cd37c" hidden="1">#REF!</definedName>
    <definedName name="TB3a77d030_9b67_4979_8aa0_4ff45c084b75" hidden="1">#REF!</definedName>
    <definedName name="TB3a7a1767_fe13_4eba_8156_98c7a0cdff42" hidden="1">#REF!</definedName>
    <definedName name="TB3a7ab824_8588_4387_8653_c31ad384728b" hidden="1">#REF!</definedName>
    <definedName name="TB3a7af6ca_630f_4a57_8890_a3b18ca77e09" hidden="1">#REF!</definedName>
    <definedName name="TB3a910262_8406_4266_8bcb_a7929fa22fad" hidden="1">#REF!</definedName>
    <definedName name="TB3a95f256_a4c8_42a7_a9d6_4b1560c8f409" hidden="1">#REF!</definedName>
    <definedName name="TB3a95fbc3_0ac5_4295_81cc_31e776bd6176" hidden="1">#REF!</definedName>
    <definedName name="TB3a9e8e4c_d423_4f7a_9712_9718271df791" hidden="1">#REF!</definedName>
    <definedName name="TB3aa4260c_5129_472b_81fd_ef5c0e18fcb8" hidden="1">#REF!</definedName>
    <definedName name="TB3aa4479c_be4b_4280_8590_bdbe35cf7886" hidden="1">#REF!</definedName>
    <definedName name="TB3ab031e0_393e_414d_9922_fd7d11ff726e" hidden="1">#REF!</definedName>
    <definedName name="TB3ab95a2b_f718_41d5_ac18_7a672ed59ed5" hidden="1">#REF!</definedName>
    <definedName name="TB3abf8073_becc_4109_b445_87a9c7685e30" hidden="1">#REF!</definedName>
    <definedName name="TB3ac6d638_8b5c_467f_ab8e_2a51c813ea97" hidden="1">#REF!</definedName>
    <definedName name="TB3ac97963_37ba_4cb3_a24a_730b48d23ea9" hidden="1">#REF!</definedName>
    <definedName name="TB3aca596b_8438_4fa3_ac86_6354d5ba0f28" hidden="1">#REF!</definedName>
    <definedName name="TB3ace639f_3932_4272_87b4_2461fe82571c" hidden="1">#REF!</definedName>
    <definedName name="TB3ad5d506_5cd5_476d_b4b4_18e2eeef0983" hidden="1">'[72]Trade and other paybales'!#REF!</definedName>
    <definedName name="TB3ad600eb_5be3_476b_a4ea_68d72481742d" hidden="1">#REF!</definedName>
    <definedName name="TB3ad67eb8_a9fa_4ff5_b24f_2ef5c0134cd7" hidden="1">#REF!</definedName>
    <definedName name="TB3adb733e_d793_43d5_84a9_804370f637aa" hidden="1">#REF!</definedName>
    <definedName name="TB3adc9535_a2ec_4030_abbb_c095d3dc02b6" hidden="1">#REF!</definedName>
    <definedName name="TB3adccbb8_a5b4_46ab_bb25_5b8d77672fc4" hidden="1">#REF!</definedName>
    <definedName name="TB3ae0ffd1_bf9d_43f8_a62b_c5041c938be6" hidden="1">#REF!</definedName>
    <definedName name="TB3aee9511_d1d2_4b08_a5ee_70542e866944" hidden="1">#REF!</definedName>
    <definedName name="TB3af9d90c_2e0a_4697_9cf0_493ca439c719" hidden="1">#REF!</definedName>
    <definedName name="TB3afc4eb5_24f9_43fb_88d1_48afde96a11b" hidden="1">#REF!</definedName>
    <definedName name="TB3b16d78a_4eaa_47d9_b5a0_8abd184d49b0" hidden="1">#REF!</definedName>
    <definedName name="TB3b183ea9_16b2_458a_933c_d35b72a2ddd3" hidden="1">#REF!</definedName>
    <definedName name="TB3b220337_5357_4c98_9147_df0a2fbb53a9" hidden="1">#REF!</definedName>
    <definedName name="TB3b2251dd_4c47_4dcb_9343_51716cdabaa1" hidden="1">#REF!</definedName>
    <definedName name="TB3b2dd789_e124_4258_b311_2a38648a4a2b" hidden="1">#REF!</definedName>
    <definedName name="TB3b2e3ac4_8652_4224_a69c_3c068a5b56ab" hidden="1">#REF!</definedName>
    <definedName name="TB3b392123_5de7_41aa_80ae_897485315ec8" hidden="1">#REF!</definedName>
    <definedName name="TB3b3ac285_9752_41c7_b4a0_a5c05720fe6a" hidden="1">#REF!</definedName>
    <definedName name="TB3b3ca44c_2521_4c45_a5a7_2b6c9c333b88" hidden="1">#REF!</definedName>
    <definedName name="TB3b3daa5f_9d87_4f42_802f_67cb83bdb3bf" hidden="1">#REF!</definedName>
    <definedName name="TB3b415963_38f1_4410_8091_2b13396665da" hidden="1">#REF!</definedName>
    <definedName name="TB3b43deaf_d2d0_4c56_9d05_51e38cb6c0c1" hidden="1">#REF!</definedName>
    <definedName name="TB3b4ce943_afc1_48f1_ab8b_35eb0a9ab737" hidden="1">#REF!</definedName>
    <definedName name="TB3b4d9323_54a1_4b12_b635_be8f5d742bb8" hidden="1">#REF!</definedName>
    <definedName name="TB3b5213e4_0ded_464f_9987_3c7267902df2" hidden="1">#REF!</definedName>
    <definedName name="TB3b59634c_5036_49e4_b6ac_d17cf62c18e8" hidden="1">#REF!</definedName>
    <definedName name="TB3b6ada29_22ae_4895_9c02_cb7f40ceae2e" hidden="1">#REF!</definedName>
    <definedName name="TB3b6f08c5_e2ca_48c8_b4c0_d2725dc9e2a3" hidden="1">#REF!</definedName>
    <definedName name="TB3b727cb2_fe29_4f38_bb32_0bc78a6e33a9" hidden="1">#REF!</definedName>
    <definedName name="TB3b738f8d_4be5_43bb_8dc0_8b432199034d" hidden="1">#REF!</definedName>
    <definedName name="TB3b7b8ec7_c9c7_45ff_a4c5_2ee4ff6c974b" hidden="1">#REF!</definedName>
    <definedName name="TB3b7f156e_c06b_4b9a_b17b_7129819c0bf3" hidden="1">#REF!</definedName>
    <definedName name="TB3b841d5c_eaa8_4f0e_a426_abd4ae51395c" hidden="1">#REF!</definedName>
    <definedName name="TB3b86972f_32f4_4ab4_85d2_65a996cc465b" hidden="1">#REF!</definedName>
    <definedName name="TB3b881031_4178_4121_b5ba_f9c3779770b1" hidden="1">#REF!</definedName>
    <definedName name="TB3ba035c6_4c01_43d5_a7b4_dac64a29a193" hidden="1">#REF!</definedName>
    <definedName name="TB3ba2d06a_0658_4f43_b999_b65aba7edb53" hidden="1">#REF!</definedName>
    <definedName name="TB3ba5170b_9933_48e1_9a95_07d9b58806b6" hidden="1">#REF!</definedName>
    <definedName name="TB3babf84a_a5fc_4025_8479_0724cd846d8d" hidden="1">#REF!</definedName>
    <definedName name="TB3bb23c72_8560_4309_abdf_1f1c0b509bee" hidden="1">#REF!</definedName>
    <definedName name="TB3bc55795_1100_41c0_83f4_3cb6444a227c" hidden="1">#REF!</definedName>
    <definedName name="TB3bc7e669_b31f_4d3d_9141_1f6dd0afcb5c" hidden="1">#REF!</definedName>
    <definedName name="TB3bd37e06_0efd_42bb_8efd_38503b3d6b37" hidden="1">'[55]中广核 Summary'!#REF!</definedName>
    <definedName name="TB3bd6e4ca_b21f_4e70_85ac_71f1a318984e" hidden="1">#REF!</definedName>
    <definedName name="TB3be2d818_8b51_4218_80a8_a03f799f9ddd" hidden="1">#REF!</definedName>
    <definedName name="TB3be67079_02e7_4732_ae47_48417750a46d" hidden="1">#REF!</definedName>
    <definedName name="TB3bfa8195_a644_4103_8d0a_800fa56b2bf4" hidden="1">#REF!</definedName>
    <definedName name="TB3bfa8c2d_e04b_4b97_ac63_040404e55b54" hidden="1">#REF!</definedName>
    <definedName name="TB3c035e91_14b1_493c_b81d_bbbf2156ae60" hidden="1">#REF!</definedName>
    <definedName name="TB3c054ea5_945c_4c55_bd49_98bfeadc9cdf" hidden="1">#REF!</definedName>
    <definedName name="TB3c0a59c2_de4d_47f9_b528_3421f7ae516c" hidden="1">#REF!</definedName>
    <definedName name="TB3c1879f8_d513_418f_869b_8558df128493" hidden="1">#REF!</definedName>
    <definedName name="TB3c26637b_f9ac_495e_a8d5_e7baa2653cf2" hidden="1">#REF!</definedName>
    <definedName name="TB3c3112b7_cc8e_478f_bc26_20a2d75cee48" hidden="1">#REF!</definedName>
    <definedName name="TB3c34f3a7_f04d_4331_b6d8_9e428aa709ad" hidden="1">#REF!</definedName>
    <definedName name="TB3c397cf4_18ed_4cce_9aaa_4d804deaf0ac" hidden="1">#REF!</definedName>
    <definedName name="TB3c4234f1_50fd_475d_a7a1_dcaae07728ea" hidden="1">#REF!</definedName>
    <definedName name="TB3c444d74_5f9c_482e_9689_4a0dba81d983" hidden="1">#REF!</definedName>
    <definedName name="TB3c510dcf_b479_4c94_8e21_fa1621e9f836" hidden="1">#REF!</definedName>
    <definedName name="TB3c5197d3_43b9_4c0c_aaa3_a866521a9037" hidden="1">#REF!</definedName>
    <definedName name="TB3c52d830_0d14_4256_936a_23223038329d" hidden="1">#REF!</definedName>
    <definedName name="TB3c583245_4cb9_4bc5_8bdb_8f7dc4efc9d7" hidden="1">#REF!</definedName>
    <definedName name="TB3c58cccc_0a47_4c4a_a8a7_5876199cffeb" hidden="1">#REF!</definedName>
    <definedName name="TB3c592da6_c9d1_4b3d_89a3_411c1d616ca9" hidden="1">#REF!</definedName>
    <definedName name="TB3c5ed2cf_5ba0_42e3_8374_ffeedfe5ddde" hidden="1">#REF!</definedName>
    <definedName name="TB3c679c5c_ffa3_48d4_9a20_5c7b5c1d8a47" hidden="1">#REF!</definedName>
    <definedName name="TB3c6dc5da_35a3_4178_bdbb_f4714bd7e59b" hidden="1">#REF!</definedName>
    <definedName name="TB3c736fa8_270b_4701_8d2e_090661de3088" hidden="1">#REF!</definedName>
    <definedName name="TB3c7b9c9a_2c6f_40e8_b774_1476fe176c11" hidden="1">#REF!</definedName>
    <definedName name="TB3c7bc213_d133_4303_91ae_e065d7778cd9" hidden="1">#REF!</definedName>
    <definedName name="TB3c807d7b_faba_4ae4_8004_d2df68e877e6" hidden="1">#REF!</definedName>
    <definedName name="TB3c8357e2_40e1_4b68_9338_bc4a9618de21" hidden="1">#REF!</definedName>
    <definedName name="TB3c8fc20a_4966_41a8_b4a0_ab7f9f75c24e" hidden="1">#REF!</definedName>
    <definedName name="TB3c9b5249_16fb_4aae_b843_d12cc1a7881e" hidden="1">'[72]Trade and other paybales'!#REF!</definedName>
    <definedName name="TB3cc0c9c9_5974_472e_8d3c_249b59f12e4e" hidden="1">#REF!</definedName>
    <definedName name="TB3cc2765f_caeb_4331_aeac_044c870a923f" hidden="1">#REF!</definedName>
    <definedName name="TB3cc52f2f_c6a9_4919_a5c1_3f4c2f505a77" hidden="1">#REF!</definedName>
    <definedName name="TB3cc85ff9_58d0_477b_bb79_a137dfd68e99" hidden="1">#REF!</definedName>
    <definedName name="TB3cceaa16_2c00_473d_8347_59568659c642" hidden="1">#REF!</definedName>
    <definedName name="TB3cd82424_e846_4e64_95f8_46497808051b" hidden="1">'[72]Trade and other paybales'!#REF!</definedName>
    <definedName name="TB3cd8f3e0_0960_4388_b21c_a0fdca9e442b" hidden="1">#REF!</definedName>
    <definedName name="TB3cdbb3e7_a828_46ae_b780_72600211fc45" hidden="1">#REF!</definedName>
    <definedName name="TB3ceae53d_8fbd_4c75_818c_73edc7878393" hidden="1">#REF!</definedName>
    <definedName name="TB3cf3fabc_2d09_4384_bc34_a69cd7f99485" hidden="1">#REF!</definedName>
    <definedName name="TB3cfe670e_7b5d_4c9b_85b5_6b5383bd80a5" hidden="1">#REF!</definedName>
    <definedName name="TB3cff9c16_1ac8_446d_a4c3_a8377e28eef9" hidden="1">'[72]Trade and other paybales'!#REF!</definedName>
    <definedName name="TB3d0985db_98c1_41af_9e6e_2662db9154da" hidden="1">#REF!</definedName>
    <definedName name="TB3d0c3a2b_4116_4b9c_9087_9a70ff4a303c" hidden="1">#REF!</definedName>
    <definedName name="TB3d17600e_1b36_4229_ac8b_3da8f254118f" hidden="1">#REF!</definedName>
    <definedName name="TB3d195c18_96a8_41ee_99ef_6efee8dab786" hidden="1">#REF!</definedName>
    <definedName name="TB3d2a51a4_720d_4bfe_9400_cbaa4ac9bf1f" hidden="1">#REF!</definedName>
    <definedName name="TB3d2ca485_8006_4998_8b99_338a3df97145" hidden="1">#REF!</definedName>
    <definedName name="TB3d2db0f8_5006_4feb_97a6_ab95743ff839" hidden="1">#REF!</definedName>
    <definedName name="TB3d324510_f3ba_41b1_93be_28638317702f" hidden="1">#REF!</definedName>
    <definedName name="TB3d39634d_18ca_4096_83aa_813b2776c73b" hidden="1">#REF!</definedName>
    <definedName name="TB3d4231bc_4543_49da_9ebf_7b20c3db2da7" hidden="1">#REF!</definedName>
    <definedName name="TB3d485ea5_0b3d_4365_8273_2d829a7b66f6" hidden="1">#REF!</definedName>
    <definedName name="TB3d4ce23b_4fac_4d5e_9fac_f9c71f3bada7" hidden="1">#REF!</definedName>
    <definedName name="TB3d517d4f_5307_4af8_bb49_a13f61bb1bc6" hidden="1">#REF!</definedName>
    <definedName name="TB3d525034_4075_44df_a799_d89b26be7d3d" hidden="1">#REF!</definedName>
    <definedName name="TB3d596edc_1d3a_4897_b2e2_37e3c825d361" hidden="1">#REF!</definedName>
    <definedName name="TB3d6261d3_0461_46b7_ba79_efdec82df7f7" hidden="1">#REF!</definedName>
    <definedName name="TB3d698771_bbc1_4ca9_8ac5_de6b631a6af6" hidden="1">#REF!</definedName>
    <definedName name="TB3d6b298a_fbc4_44aa_ad8a_d66cfba38329" hidden="1">#REF!</definedName>
    <definedName name="TB3d6d2ddf_3389_4b5f_9c20_5539e33480c4" hidden="1">#REF!</definedName>
    <definedName name="TB3d767033_ea39_4bf5_8c19_7e8f407ba46f" hidden="1">#REF!</definedName>
    <definedName name="TB3d79dc3f_405f_4283_9c14_392cc12dd6e4" hidden="1">#REF!</definedName>
    <definedName name="TB3d7dbe02_4d00_4f0d_a614_5357dd405f7f" hidden="1">#REF!</definedName>
    <definedName name="TB3d8538ab_8c9b_45f3_8ce4_00f6b43c553f" hidden="1">#REF!</definedName>
    <definedName name="TB3d8b8f7f_ed4b_4e27_b9fb_a3fc4b00c7bb" hidden="1">#REF!</definedName>
    <definedName name="TB3d8bce58_4c2b_4a68_991a_ceb14beb3a96" hidden="1">#REF!</definedName>
    <definedName name="TB3d8e9029_3d1d_4b6d_8a43_618e23cf6139" hidden="1">#REF!</definedName>
    <definedName name="TB3d969311_139f_498e_bbcc_d6a49f51d369" hidden="1">#REF!</definedName>
    <definedName name="TB3d9c7643_0535_400e_b69f_7314fe3ddd4b" hidden="1">#REF!</definedName>
    <definedName name="TB3d9ed91d_d989_4d4e_bcf1_6226f5c42154" hidden="1">#REF!</definedName>
    <definedName name="TB3d9f1abf_60e2_4170_90b5_a1e5e712d825" hidden="1">#REF!</definedName>
    <definedName name="TB3da9314d_212c_47b5_9dda_3b5b9596cdd7" hidden="1">#REF!</definedName>
    <definedName name="TB3dad832a_c612_4452_be7c_1e924abb5a17" hidden="1">#REF!</definedName>
    <definedName name="TB3dbc5f92_a40c_4ed0_823b_969a7131dba9" hidden="1">#REF!</definedName>
    <definedName name="TB3dbec993_c5be_4c0e_a269_a5b039662d26" hidden="1">#REF!</definedName>
    <definedName name="TB3dbee5e0_413f_497d_8b17_f5025404c02a" hidden="1">#REF!</definedName>
    <definedName name="TB3dc1236b_738c_4007_a6e4_2ecdeca4bca7" hidden="1">#REF!</definedName>
    <definedName name="TB3dd45376_a284_4c5d_be7a_41b6f68eae3f" hidden="1">#REF!</definedName>
    <definedName name="TB3ddaff68_1564_4d3f_8039_05b37eac0d4a" hidden="1">#REF!</definedName>
    <definedName name="TB3ddd9ea0_3d8d_4cd4_8335_e14afd77065f" hidden="1">#REF!</definedName>
    <definedName name="TB3de1a838_7e05_47fe_9741_03709d21cd55" hidden="1">#REF!</definedName>
    <definedName name="TB3df66a8a_61cf_4581_8ea3_63a9e79e7a95" hidden="1">#REF!</definedName>
    <definedName name="TB3df9b24b_a3ba_4660_ae21_b222710463bd" hidden="1">#REF!</definedName>
    <definedName name="TB3dfbe0c9_db56_4025_bb51_4dabce603f82" hidden="1">'[72]Trade and other paybales'!#REF!</definedName>
    <definedName name="TB3e0209cc_8200_4a64_8daf_79e431cdd9b2" hidden="1">#REF!</definedName>
    <definedName name="TB3e08c666_45fb_45a9_986c_63547a5f54d8" hidden="1">#REF!</definedName>
    <definedName name="TB3e0f6b3b_a2e9_48f5_be91_682a752c8cbb" hidden="1">#REF!</definedName>
    <definedName name="TB3e117ee7_8fe4_416d_9873_8aabe2474124" hidden="1">#REF!</definedName>
    <definedName name="TB3e139412_0f65_4646_a2b5_63c328ecde33" hidden="1">#REF!</definedName>
    <definedName name="TB3e149ba2_2729_418d_91bf_2a54a5681594" hidden="1">#REF!</definedName>
    <definedName name="TB3e170f49_8779_43b4_99a0_5ff3abe8941d" hidden="1">#REF!</definedName>
    <definedName name="TB3e1ebfe0_9a66_41e6_9b83_b8174920f15a" hidden="1">#REF!</definedName>
    <definedName name="TB3e24fa39_dd68_4b8c_9a5c_d6ca95865016" hidden="1">#REF!</definedName>
    <definedName name="TB3e259e58_8ca0_4bcd_a7ea_8c51932cfcb3" hidden="1">#REF!</definedName>
    <definedName name="TB3e2b24d6_699f_4332_9809_6d7496afae72" hidden="1">#REF!</definedName>
    <definedName name="TB3e37b70e_00b6_4cd7_9b70_ef071f8b8f8d" hidden="1">#REF!</definedName>
    <definedName name="TB3e37f96c_e936_4dde_8362_f3849517710b" hidden="1">#REF!</definedName>
    <definedName name="TB3e383d73_5cb4_49f3_a433_ab03e88e6838" hidden="1">#REF!</definedName>
    <definedName name="TB3e3d3ccb_8741_4714_b1e6_a64fdcbfbf41" hidden="1">#REF!</definedName>
    <definedName name="TB3e3f71ab_64d7_4eee_acff_ffc6d7b0c078" hidden="1">#REF!</definedName>
    <definedName name="TB3e428072_2164_4f39_acad_b308778aa371" hidden="1">#REF!</definedName>
    <definedName name="TB3e591d12_92e3_42a1_b02f_a4444f2b7c48" hidden="1">#REF!</definedName>
    <definedName name="TB3e6208c5_1a4e_4659_b457_3cc3fdc514dc" hidden="1">#REF!</definedName>
    <definedName name="TB3e655402_967b_4a53_96cb_aca6f0d9bdd5" hidden="1">#REF!</definedName>
    <definedName name="TB3e6656e5_5990_4b06_b960_400eff4055fa" hidden="1">#REF!</definedName>
    <definedName name="TB3e6a6183_1607_42b4_b41b_7670a78f4da4" hidden="1">#REF!</definedName>
    <definedName name="TB3e6beffb_2d28_4922_abce_623d4d8911b7" hidden="1">#REF!</definedName>
    <definedName name="TB3e81c485_d7be_4956_bd68_0282d64c538f" hidden="1">#REF!</definedName>
    <definedName name="TB3e8818e1_48d7_49ec_9e91_8c5255fb1b77" hidden="1">#REF!</definedName>
    <definedName name="TB3e8b9134_08b5_42b2_87a9_d3f336f063a5" hidden="1">#REF!</definedName>
    <definedName name="TB3e92edb7_bb79_4ac9_9845_5952415d2de5" hidden="1">#REF!</definedName>
    <definedName name="TB3ea0af7a_6f42_4162_9018_d3d6064c5f91" hidden="1">#REF!</definedName>
    <definedName name="TB3ea33e56_e3c3_403f_a182_530be61a7a21" hidden="1">#REF!</definedName>
    <definedName name="TB3ea553d8_fdbb_4eb7_ae03_f2865d767008" hidden="1">#REF!</definedName>
    <definedName name="TB3eacd3e4_d16a_4fbb_ac7f_a972a4b81c7a" hidden="1">#REF!</definedName>
    <definedName name="TB3eafb673_e4c0_4399_ac84_ff69a7ba748e" hidden="1">#REF!</definedName>
    <definedName name="TB3eb5af4f_98ca_449c_9bce_ba5fb5b26221" hidden="1">#REF!</definedName>
    <definedName name="TB3eb896a0_cda3_4e5b_8391_75cd85106bac" hidden="1">#REF!</definedName>
    <definedName name="TB3eb9f469_2c97_47d5_8f3f_b8809293a818" hidden="1">#REF!</definedName>
    <definedName name="TB3ebdbb75_9981_492b_b099_f7ac3c66bc8c" hidden="1">#REF!</definedName>
    <definedName name="TB3eced607_5f02_48ce_986c_09312d47f77e" hidden="1">#REF!</definedName>
    <definedName name="TB3ecffa38_7443_40f0_ac87_17d6ae1d7db0" hidden="1">#REF!</definedName>
    <definedName name="TB3ed28145_fa6b_4cfa_bfc6_1a2ec9847d82" hidden="1">#REF!</definedName>
    <definedName name="TB3ed305b4_ea45_42f9_b309_0f0e6333462a" hidden="1">#REF!</definedName>
    <definedName name="TB3edc9654_ca4c_452f_a64e_8afd53d76d3e" hidden="1">#REF!</definedName>
    <definedName name="TB3ee05062_1cb0_4738_9bbb_b72bb57f4321" hidden="1">#REF!</definedName>
    <definedName name="TB3ee2ac04_f931_41ef_ac0f_8db7f90dab16" hidden="1">#REF!</definedName>
    <definedName name="TB3ee765f6_4251_4011_9cb1_cc10f493d30a" hidden="1">#REF!</definedName>
    <definedName name="TB3eec7a93_db73_41bb_85ea_ef03d8828ef7" hidden="1">#REF!</definedName>
    <definedName name="TB3f0a866d_1864_4d9b_87e0_b6db6e1699f7" hidden="1">#REF!</definedName>
    <definedName name="TB3f0c87ef_a9b0_4375_9e8a_7337b8ff302e" hidden="1">#REF!</definedName>
    <definedName name="TB3f0f9ec1_d24e_4928_95d0_74dc42c9febf" hidden="1">#REF!</definedName>
    <definedName name="TB3f1da1b7_42b2_4383_9696_14193b9b4867" hidden="1">#REF!</definedName>
    <definedName name="TB3f208ec7_d66a_4482_8927_543fc53ee4c9" hidden="1">#REF!</definedName>
    <definedName name="TB3f212db6_d985_4d06_84a4_0f235d9db290" hidden="1">#REF!</definedName>
    <definedName name="TB3f21f2b9_cd44_45b1_8c06_1e1a72ec21f4" hidden="1">#REF!</definedName>
    <definedName name="TB3f2450b8_2023_42ee_9ef0_2bc1c4e301be" hidden="1">#REF!</definedName>
    <definedName name="TB3f2861c2_3850_4577_996d_66442f761005" hidden="1">'[72]Trade and other paybales'!#REF!</definedName>
    <definedName name="TB3f29ab3c_91a4_4519_8348_398ee29a6aa6" hidden="1">#REF!</definedName>
    <definedName name="TB3f41da16_9039_4c38_b8ad_65e7244c25ef" hidden="1">#REF!</definedName>
    <definedName name="TB3f4cc662_90d7_48ce_ba70_73f4e2216552" hidden="1">#REF!</definedName>
    <definedName name="TB3f518549_2e1e_4366_9bf4_b72aab059325" hidden="1">#REF!</definedName>
    <definedName name="TB3f57f1d2_ad19_432c_9417_9ead3496b943" hidden="1">#REF!</definedName>
    <definedName name="TB3f5d8a11_9b68_4caa_8d0b_120fe6759730" hidden="1">#REF!</definedName>
    <definedName name="TB3f6390e8_0e77_4e2c_8236_f93f8bcc7d00" hidden="1">#REF!</definedName>
    <definedName name="TB3f67ac47_ef8e_4dfc_ad91_408777dd3c19" hidden="1">#REF!</definedName>
    <definedName name="TB3f6c9a5a_b162_40b3_81ac_5c4dc7f2902e" hidden="1">#REF!</definedName>
    <definedName name="TB3f741f2a_9bec_4158_a044_acf1e825cf88" hidden="1">#REF!</definedName>
    <definedName name="TB3f74d93f_4616_40be_9421_fa3356753e5f" hidden="1">#REF!</definedName>
    <definedName name="TB3f75320d_f1ec_451b_bacc_b19c7651a111" hidden="1">#REF!</definedName>
    <definedName name="TB3f75b5dd_7cd7_4017_9000_501133491e30" hidden="1">#REF!</definedName>
    <definedName name="TB3f791a19_cc85_4b59_99db_8f20d38c2b56" hidden="1">#REF!</definedName>
    <definedName name="TB3f7d849d_bb66_4bab_8936_0b561af2252f" hidden="1">#REF!</definedName>
    <definedName name="TB3f89bf81_883c_4c67_a441_d38c300842aa" hidden="1">#REF!</definedName>
    <definedName name="TB3f93073a_f07d_4bec_a314_1929d67167ed" hidden="1">#REF!</definedName>
    <definedName name="TB3fa48b93_9697_4fc3_b9ec_b4dba81d6f9c" hidden="1">#REF!</definedName>
    <definedName name="TB3fa70944_c103_41db_9a98_524a7e0cb38b" hidden="1">#REF!</definedName>
    <definedName name="TB3fa9a8cb_4272_4711_aa07_9fbeec0ecdfd" hidden="1">#REF!</definedName>
    <definedName name="TB3fad361f_d65b_4f7b_935b_b3fa2a1d355a" hidden="1">#REF!</definedName>
    <definedName name="TB3fb04daa_555c_4af9_954e_6fd936476315" hidden="1">#REF!</definedName>
    <definedName name="TB3fbab060_0812_4b3f_9677_3b68f1fef328" hidden="1">#REF!</definedName>
    <definedName name="TB3fcb33e5_f0b9_4a31_93b0_a84cd87bbcdb" hidden="1">#REF!</definedName>
    <definedName name="TB3fcd1211_b0fd_440d_9417_f791bbfc3b58" hidden="1">#REF!</definedName>
    <definedName name="TB3fd4e6b6_690b_4d93_a774_3c3970b79735" hidden="1">#REF!</definedName>
    <definedName name="TB3fd62bec_9240_4cb5_99fe_e7a10bafb623" hidden="1">#REF!</definedName>
    <definedName name="TB3fd94f55_6739_47ab_aa05_62e7303fa08b" hidden="1">#REF!</definedName>
    <definedName name="TB3ff08c9d_fca5_42fd_b492_ca4b71321c08" hidden="1">#REF!</definedName>
    <definedName name="TB3ff71c47_a66e_40ab_abfd_17fd0e8396b3" hidden="1">#REF!</definedName>
    <definedName name="TB3ffa86b7_b4f6_4fd3_8604_5a5d15620ebe" hidden="1">#REF!</definedName>
    <definedName name="TB3ffaad65_fad2_4f86_8f11_6955f729e15f" hidden="1">#REF!</definedName>
    <definedName name="TB4004751a_f999_4f4b_ae3c_d53137373f06" hidden="1">#REF!</definedName>
    <definedName name="TB40177d2b_1494_43bc_9c7f_65f248ab2b7c" hidden="1">#REF!</definedName>
    <definedName name="TB40200f8c_95d8_440c_b4c4_04c58a28510a" hidden="1">'[72]Trade and other paybales'!#REF!</definedName>
    <definedName name="TB4028e701_4b2a_4235_95d5_6a153cea3626" hidden="1">#REF!</definedName>
    <definedName name="TB402a6101_54c6_4613_850e_74aa7f9e7104" hidden="1">#REF!</definedName>
    <definedName name="TB402c399f_3897_42f0_abfe_e546a980f1ba" hidden="1">#REF!</definedName>
    <definedName name="TB402ee4e9_1713_4f10_83dc_5936d46a2f72" hidden="1">#REF!</definedName>
    <definedName name="TB4031deb6_1a5c_4e51_be6c_fb1a55553a8c" hidden="1">#REF!</definedName>
    <definedName name="TB403791c6_8dd1_48fa_b692_dc90447f4ca4" hidden="1">#REF!</definedName>
    <definedName name="TB4041126b_1d8c_4bd3_9986_69818ad9eb96" hidden="1">#REF!</definedName>
    <definedName name="TB40426320_2082_4867_aa37_48342526e5f1" hidden="1">#REF!</definedName>
    <definedName name="TB4042b7cc_0974_4b55_ae16_756e4f49132a" hidden="1">#REF!</definedName>
    <definedName name="TB4044eed2_1496_49ef_9a42_5594f5a65eb7" hidden="1">#REF!</definedName>
    <definedName name="TB40470cc2_e975_4cfc_8693_e3cebc50c171" hidden="1">#REF!</definedName>
    <definedName name="TB404d15e2_9496_44f1_8704_8f7976459a85" hidden="1">#REF!</definedName>
    <definedName name="TB40514503_78dd_43a7_8266_f720a1ed411e" hidden="1">#REF!</definedName>
    <definedName name="TB4051f68b_098c_46d3_af22_3652df295f1c" hidden="1">#REF!</definedName>
    <definedName name="TB405d0765_da67_4cc5_b008_aba8b0f2e403" hidden="1">#REF!</definedName>
    <definedName name="TB40629b41_8d4d_4e22_9c7d_b46e446a2644" hidden="1">#REF!</definedName>
    <definedName name="TB406e4591_660d_4609_83b8_6fb382a63e9a" hidden="1">#REF!</definedName>
    <definedName name="TB4083bacd_5616_449d_88e8_fcc0994fa4b8" hidden="1">#REF!</definedName>
    <definedName name="TB4089f559_9876_4d0b_8239_888865994a51" hidden="1">#REF!</definedName>
    <definedName name="TB408a9b69_0bfe_4c10_aa2d_f2f18c1ebbe1" hidden="1">#REF!</definedName>
    <definedName name="TB408f72f1_b66a_40b8_a020_27a89a1a179e" hidden="1">#REF!</definedName>
    <definedName name="TB40a1d85c_61fb_4744_aee8_91e14b5cb65c" hidden="1">#REF!</definedName>
    <definedName name="TB40a386c1_a102_4e2f_bfb1_156e19af3b16" hidden="1">#REF!</definedName>
    <definedName name="TB40bb7c53_40ac_4873_b6bd_778db27f3b68" hidden="1">#REF!</definedName>
    <definedName name="TB40c2f4fd_b630_4354_b5dd_dd91ba8e418e" hidden="1">#REF!</definedName>
    <definedName name="TB40c5a468_be6f_4b93_819c_2ab583b4f939" hidden="1">'[72]Trade and other paybales'!#REF!</definedName>
    <definedName name="TB40c644a2_f94c_446d_a907_6e4d3070f206" hidden="1">#REF!</definedName>
    <definedName name="TB40d442b7_cd07_4009_88f2_7a3edba93494" hidden="1">#REF!</definedName>
    <definedName name="TB40e3ac58_cd1d_4cc0_bafa_202aebf77619" hidden="1">#REF!</definedName>
    <definedName name="TB40e42e27_35ac_4a49_a99d_37ec98b97b25" hidden="1">#REF!</definedName>
    <definedName name="TB40ebcb71_2f5e_47fe_a1fa_c9836cea82d3" hidden="1">#REF!</definedName>
    <definedName name="TB40f517eb_260b_4a29_b2d3_4e31fb049a50" hidden="1">#REF!</definedName>
    <definedName name="TB40fc7733_9704_4ee1_9bda_79ac92905032" hidden="1">#REF!</definedName>
    <definedName name="TB40fd7289_4c23_489a_952c_4b696173d83e" hidden="1">#REF!</definedName>
    <definedName name="TB40fe2c0d_d5de_4528_ba04_42fbe46fa281" hidden="1">#REF!</definedName>
    <definedName name="TB41024dbc_2bed_4c4a_8b40_160bf493896f" hidden="1">#REF!</definedName>
    <definedName name="TB41033b8e_a18c_452b_98ab_19de2d8c37e4" hidden="1">#REF!</definedName>
    <definedName name="TB410d4167_9e8e_44b1_b833_22f44eada680" hidden="1">#REF!</definedName>
    <definedName name="TB4112c39e_04c1_4ac2_922b_81f74f5ea886" hidden="1">#REF!</definedName>
    <definedName name="TB41226142_df83_40dc_8d67_bac5db811d01" hidden="1">#REF!</definedName>
    <definedName name="TB412e02a5_cafa_4cab_a2c0_962dca90f2d2" hidden="1">#REF!</definedName>
    <definedName name="TB41364035_e0cf_436f_ac12_46096806c6f6" hidden="1">#REF!</definedName>
    <definedName name="TB414588a9_9676_4fce_9882_91b0f584bec2" hidden="1">#REF!</definedName>
    <definedName name="TB414f824c_f3e2_401d_af8f_b578b86b470e" hidden="1">#REF!</definedName>
    <definedName name="TB4155e5f5_38a6_4bcd_af13_1ccdd86df73e" hidden="1">#REF!</definedName>
    <definedName name="TB416095d3_fe0e_4de8_9d55_46f370cc237c" hidden="1">#REF!</definedName>
    <definedName name="TB4165414c_5f2a_4a68_ac42_86a653d82fac" hidden="1">#REF!</definedName>
    <definedName name="TB4165e96a_5409_468f_bfd9_570744ec3eb5" hidden="1">#REF!</definedName>
    <definedName name="TB4167cf63_2f95_47ce_8207_c262c8eb2f67" hidden="1">#REF!</definedName>
    <definedName name="TB4170dacc_c403_4f54_b8fe_fec40df60cbe" hidden="1">#REF!</definedName>
    <definedName name="TB41726efa_9f5b_472c_aac9_d22e9078a88d" hidden="1">#REF!</definedName>
    <definedName name="TB41799cf7_085b_4424_b203_3ec5124fe6ed" hidden="1">#REF!</definedName>
    <definedName name="TB418722b7_e403_46db_9232_ae8799355933" hidden="1">#REF!</definedName>
    <definedName name="TB418867df_73f4_4ae1_908f_931f64de6ec8" hidden="1">#REF!</definedName>
    <definedName name="TB41930564_82c3_4fae_93cd_dd39f9b4d054" hidden="1">#REF!</definedName>
    <definedName name="TB4196ac47_e3cb_4696_a032_8c783514cf4b" hidden="1">#REF!</definedName>
    <definedName name="TB41971cb0_c1a9_45bc_98ea_2bf4b4fc07f0" hidden="1">#REF!</definedName>
    <definedName name="TB41974155_9982_40a9_aff0_44687fd6b087" hidden="1">#REF!</definedName>
    <definedName name="TB419b0a55_f1d2_4c36_911d_900f6d7d0b56" hidden="1">#REF!</definedName>
    <definedName name="TB41ad8713_08e1_484d_90e4_c089f3c6ec1f" hidden="1">#REF!</definedName>
    <definedName name="TB41b05960_4413_4204_beaa_8d009b789b7d" hidden="1">#REF!</definedName>
    <definedName name="TB41b2c55b_740b_4380_b9c0_5e0f8864eeb8" hidden="1">#REF!</definedName>
    <definedName name="TB41b5a374_efb1_4a65_8273_7b1f7c724e4a" hidden="1">#REF!</definedName>
    <definedName name="TB41b87116_a5d2_47b9_99b2_0cf49812cac7" hidden="1">#REF!</definedName>
    <definedName name="TB41bd0edf_4506_4d52_81d1_b48f46699dd2" hidden="1">#REF!</definedName>
    <definedName name="TB41c7c771_f79b_421e_9eee_1327b808ed49" hidden="1">#REF!</definedName>
    <definedName name="TB41ca101e_9802_4061_99f4_5fea49e658fa" hidden="1">#REF!</definedName>
    <definedName name="TB41d0bea2_0bd5_4735_8a68_c9fbb8270d4e" hidden="1">#REF!</definedName>
    <definedName name="TB41d39719_5d46_4dfc_88e1_4349aec8c46f" hidden="1">#REF!</definedName>
    <definedName name="TB41d99c98_bfc8_40e9_8945_5f8e39b27331" hidden="1">#REF!</definedName>
    <definedName name="TB41dcd23d_ef48_4b4b_af77_fa1a93f60e7f" hidden="1">#REF!</definedName>
    <definedName name="TB41e0ac97_0a89_496e_95d3_d3df93d74836" hidden="1">#REF!</definedName>
    <definedName name="TB41e78335_5e26_4cc9_97ed_9004321b661a" hidden="1">#REF!</definedName>
    <definedName name="TB41e8a299_a6a9_41c2_b75c_6a7d2e69a723" hidden="1">#REF!</definedName>
    <definedName name="TB41ec3634_a217_4a74_948f_652aaaa58336" hidden="1">#REF!</definedName>
    <definedName name="TB41f1fd72_4161_4c89_8143_362d04a4e69b" hidden="1">#REF!</definedName>
    <definedName name="TB41f91e73_00d5_41e4_93dd_bd7732d854ec" hidden="1">#REF!</definedName>
    <definedName name="TB41f9d491_8d13_4250_ac7d_2786d444e503" hidden="1">#REF!</definedName>
    <definedName name="TB41fdf75a_d0e5_4465_b9dd_508a23a06d3b" hidden="1">#REF!</definedName>
    <definedName name="TB42004226_3cfd_45af_a61c_97fa7cfff273" hidden="1">#REF!</definedName>
    <definedName name="TB42005c11_3fbb_4b71_8a47_634a067032d5" hidden="1">#REF!</definedName>
    <definedName name="TB42040ba4_69c4_4cd6_8a65_6a825fc10ec7" hidden="1">#REF!</definedName>
    <definedName name="TB42079f71_eac6_42a4_b5d4_1768347057b6" hidden="1">#REF!</definedName>
    <definedName name="TB420b14d4_2f4b_497f_8435_255ed9afc7a9" hidden="1">#REF!</definedName>
    <definedName name="TB420d285a_8c71_45d3_b86a_dda8b09bbfc2" hidden="1">#REF!</definedName>
    <definedName name="TB42227196_d8fa_4578_b8f1_584b94a7ab8f" hidden="1">#REF!</definedName>
    <definedName name="TB4228f082_1c64_4cd0_9cd3_bed8d23555f9" hidden="1">#REF!</definedName>
    <definedName name="TB422fa938_1e21_453e_8588_bdd4563eee2c" hidden="1">#REF!</definedName>
    <definedName name="TB42314e3f_9f32_4c69_a574_8223b0399e67" hidden="1">#REF!</definedName>
    <definedName name="TB4234c2d8_46fe_453e_a397_3bfa40ce83c9" hidden="1">#REF!</definedName>
    <definedName name="TB4240b5a5_7b14_4082_9433_0715d9393fe1" hidden="1">#REF!</definedName>
    <definedName name="TB4244ad62_2fcf_47e2_8e3b_268df42a73db" hidden="1">#REF!</definedName>
    <definedName name="TB424eeaab_7c84_499c_b634_cc8129368337" hidden="1">#REF!</definedName>
    <definedName name="TB425322d8_e7a1_4a72_ad6f_7c70361d6dae" hidden="1">#REF!</definedName>
    <definedName name="TB42564d13_af84_4183_a030_8050f6757b60" hidden="1">#REF!</definedName>
    <definedName name="TB42565540_0937_48d7_957d_87a5980787f9" hidden="1">#REF!</definedName>
    <definedName name="TB42596558_a6f9_418c_9f4e_e7f3fb335a58" hidden="1">#REF!</definedName>
    <definedName name="TB4260c8b0_dc05_4689_b223_85e240835ae2" hidden="1">#REF!</definedName>
    <definedName name="TB42625d0e_47ee_4b97_965e_cba1b2f01e7c" hidden="1">#REF!</definedName>
    <definedName name="TB426c23f0_609b_4775_a416_905bc423d041" hidden="1">#REF!</definedName>
    <definedName name="TB42717f5c_6299_4ccd_978e_428e69d9d562" hidden="1">#REF!</definedName>
    <definedName name="TB428383c2_6a7f_40a3_a41b_e2b932cfd29d" hidden="1">#REF!</definedName>
    <definedName name="TB428a705b_c06c_420d_8102_fac545ac8cf2" hidden="1">#REF!</definedName>
    <definedName name="TB428dae79_75b8_4125_8c5c_128ac7bec75d" hidden="1">#REF!</definedName>
    <definedName name="TB42926ca1_be2d_4c62_9c9d_03d14051c6c3" hidden="1">#REF!</definedName>
    <definedName name="TB42946504_337b_4d8e_b03e_dc9720daa207" hidden="1">#REF!</definedName>
    <definedName name="TB429cc1f6_825c_4bfb_ba23_6e363535255a" hidden="1">#REF!</definedName>
    <definedName name="TB42a3715f_7272_41b1_80dd_352d5d0d8df1" hidden="1">#REF!</definedName>
    <definedName name="TB42a38df8_f7ac_40a6_bcef_ea246a7b98ff" hidden="1">#REF!</definedName>
    <definedName name="TB42a9e44f_dd49_4916_8c6c_31ca86a114ec" hidden="1">#REF!</definedName>
    <definedName name="TB42b1c842_95fd_4b7b_86d4_7e2d5a67c4c8" hidden="1">#REF!</definedName>
    <definedName name="TB42b3485d_928b_4472_8637_06c18d9451fc" hidden="1">#REF!</definedName>
    <definedName name="TB42b3c8bb_9f0a_46cc_aca4_96fa23683ee1" hidden="1">#REF!</definedName>
    <definedName name="TB42c085c1_21a6_4455_8f98_803f5f8d106d" hidden="1">#REF!</definedName>
    <definedName name="TB42c69983_9fe8_4c55_819d_4e8ed3227536" hidden="1">#REF!</definedName>
    <definedName name="TB42cf8d50_6597_4da9_8020_940be248d620" hidden="1">#REF!</definedName>
    <definedName name="TB42d2ff4c_2294_4e01_b0dd_1e1201f08dd7" hidden="1">#REF!</definedName>
    <definedName name="TB42d76729_6763_4316_ba79_b56de72dad43" hidden="1">#REF!</definedName>
    <definedName name="TB42ea4ec1_3559_41dc_adb4_27fb14859dc1" hidden="1">#REF!</definedName>
    <definedName name="TB42eb461a_4025_4291_9774_555c5a4efaaa" hidden="1">#REF!</definedName>
    <definedName name="TB42f9eff5_fd0c_4427_97cc_7eb53d91d325" hidden="1">#REF!</definedName>
    <definedName name="TB430730f1_46e0_4e87_ba56_db3b60c2b86f" hidden="1">#REF!</definedName>
    <definedName name="TB4308dd18_b5ef_441e_8d41_ddc33638a81e" hidden="1">'[72]Trade and other paybales'!#REF!</definedName>
    <definedName name="TB430db2fe_7359_4851_b5c6_ab8525e2ed03" hidden="1">#REF!</definedName>
    <definedName name="TB431d0255_08a3_46bf_87f4_baf55005e620" hidden="1">#REF!</definedName>
    <definedName name="TB43241d6b_0c3f_478c_937c_28ed34fe1e02" hidden="1">#REF!</definedName>
    <definedName name="TB432d1e22_5d98_437e_97d0_872d4fa0d97b" hidden="1">#REF!</definedName>
    <definedName name="TB432ead5b_eeab_4cc6_954f_63f09a612633" hidden="1">#REF!</definedName>
    <definedName name="TB43322a58_351a_4224_87af_6acc1dca7c40" hidden="1">#REF!</definedName>
    <definedName name="TB433cc659_5de2_4dfc_be41_dd901e78a550" hidden="1">#REF!</definedName>
    <definedName name="TB43461197_048d_4c5f_87c4_2488a07d5270" hidden="1">#REF!</definedName>
    <definedName name="TB4349d52e_9f8c_4666_b4eb_dfa9c534dc15" hidden="1">#REF!</definedName>
    <definedName name="TB434a032a_01bf_4d36_b759_03c9c6eb17d3" hidden="1">#REF!</definedName>
    <definedName name="TB434b32ac_5b20_4dad_83cf_e88c28220a2c" hidden="1">#REF!</definedName>
    <definedName name="TB4351fd54_fbec_4eb8_a11a_1bb5ab5c430e" hidden="1">#REF!</definedName>
    <definedName name="TB43538cc3_e9fc_438a_bd22_ca62f0fbbf47" hidden="1">#REF!</definedName>
    <definedName name="TB435c1f2c_5805_415e_a633_aaf076ff9275" hidden="1">#REF!</definedName>
    <definedName name="TB4361db0f_bf4e_49d2_9486_ff86447ba9ed" hidden="1">#REF!</definedName>
    <definedName name="TB43626813_43ce_4541_8073_7d00d0fb4273" hidden="1">#REF!</definedName>
    <definedName name="TB4369ca98_7752_47ac_aca2_15be2b9a1ca6" hidden="1">#REF!</definedName>
    <definedName name="TB436b8e2e_a7cf_4b4e_bb50_3adf460a707f" hidden="1">#REF!</definedName>
    <definedName name="TB436f5a9e_754f_43d8_b2dd_07057614af30" hidden="1">#REF!</definedName>
    <definedName name="TB43739ff2_0857_4821_ad66_a99c4904d5b3" hidden="1">#REF!</definedName>
    <definedName name="TB437d150c_d675_4f25_bc95_a67d94c5a056" hidden="1">#REF!</definedName>
    <definedName name="TB437f262b_719b_41e1_adfd_a042c0c63996" hidden="1">#REF!</definedName>
    <definedName name="TB43885038_e157_43f9_8a88_51a952f3964f" hidden="1">#REF!</definedName>
    <definedName name="TB438f83ae_5c7f_47d5_bdff_96b2034adc37" hidden="1">#REF!</definedName>
    <definedName name="TB438ff1d0_d955_415f_98e0_a4a70a3d722f" hidden="1">#REF!</definedName>
    <definedName name="TB439115c0_04a2_4f94_bd26_b5513abce13c" hidden="1">#REF!</definedName>
    <definedName name="TB439a5682_2d4b_4d23_878c_e4e8c4c0b9c7" hidden="1">#REF!</definedName>
    <definedName name="TB439c71ec_67f8_4305_91b7_51fcf5da7706" hidden="1">#REF!</definedName>
    <definedName name="TB43a2c6a1_c5e1_4cbe_a10c_7aebb5ba33ab" hidden="1">#REF!</definedName>
    <definedName name="TB43b1062a_a262_4929_aa9f_c7797ae62ae3" hidden="1">#REF!</definedName>
    <definedName name="TB43b1203a_e535_4e83_bfd7_4bdcdc2ab259" hidden="1">#REF!</definedName>
    <definedName name="TB43b16b61_f5e8_482a_b63c_fdd8ace405fe" hidden="1">#REF!</definedName>
    <definedName name="TB43b92b4e_b5f4_421c_81f7_e58436e65dd1" hidden="1">#REF!</definedName>
    <definedName name="TB43b98281_374d_4394_b192_485c398f4e46" hidden="1">#REF!</definedName>
    <definedName name="TB43c36c5e_5bee_4223_b740_278dcbdc5a0d" hidden="1">#REF!</definedName>
    <definedName name="TB43c49e43_f211_4112_9d1f_c6439b763eb9" hidden="1">#REF!</definedName>
    <definedName name="TB43c4eacc_ee73_40fe_ae62_5f8dbae0da3d" hidden="1">#REF!</definedName>
    <definedName name="TB43c9c535_e074_492c_b404_98a618a335c7" hidden="1">#REF!</definedName>
    <definedName name="TB43cad39d_516d_4c3a_bd9f_ad80173a18f0" hidden="1">#REF!</definedName>
    <definedName name="TB43cf0f86_ba41_4784_9c81_1b73ce815928" hidden="1">#REF!</definedName>
    <definedName name="TB43d02495_e7fe_41c5_93b4_5e3dd5e488b1" hidden="1">#REF!</definedName>
    <definedName name="TB43d751f5_766e_4f08_821b_96e2fb74bedf" hidden="1">#REF!</definedName>
    <definedName name="TB43db224a_563f_45e7_bf5e_9ca98fddc23a" hidden="1">#REF!</definedName>
    <definedName name="TB43e8c330_f674_427a_a44f_0daf708c00e7" hidden="1">#REF!</definedName>
    <definedName name="TB43efa980_b7e5_420e_b013_ab6d71b260c7" hidden="1">#REF!</definedName>
    <definedName name="TB43f70149_f901_43e1_97f3_77a4bb623415" hidden="1">#REF!</definedName>
    <definedName name="TB43f8e572_8f68_416d_9f06_6365638d6f64" hidden="1">#REF!</definedName>
    <definedName name="TB4404344e_b27e_4c83_b3e7_bdf251f4ccff" hidden="1">#REF!</definedName>
    <definedName name="TB44117968_f59c_4d38_ba5f_a860d2e16a6e" hidden="1">#REF!</definedName>
    <definedName name="TB4414ac51_f443_4e93_9ec7_141238dc0a1e" hidden="1">#REF!</definedName>
    <definedName name="TB4415bafe_85e8_4221_9de0_41cfe0b3c2a2" hidden="1">#REF!</definedName>
    <definedName name="TB441787a2_d00d_4662_ba13_b969cdd2b36d" hidden="1">#REF!</definedName>
    <definedName name="TB44283413_f687_44df_898c_40637c92319f" hidden="1">#REF!</definedName>
    <definedName name="TB442a82b9_2aec_4b2a_b550_8fd3284e6768" hidden="1">#REF!</definedName>
    <definedName name="TB442d675f_5eff_486f_ac8d_0e7f1f5a7df4" hidden="1">#REF!</definedName>
    <definedName name="TB443430d0_4e97_487e_8f2d_2a60c1a679c2" hidden="1">#REF!</definedName>
    <definedName name="TB4439446c_dd97_41b1_a326_d2162a31494b" hidden="1">#REF!</definedName>
    <definedName name="TB443b12e9_59f8_4744_b7ce_48783b899a47" hidden="1">#REF!</definedName>
    <definedName name="TB445069a5_5a5f_42c3_9f09_7205c754e768" hidden="1">'[72]Trade and other paybales'!#REF!</definedName>
    <definedName name="TB445aab80_2afe_49d9_a323_212fa4f62983" hidden="1">#REF!</definedName>
    <definedName name="TB445c6d44_104e_43b3_8cfa_1b1f2121ebb8" hidden="1">#REF!</definedName>
    <definedName name="TB445c82da_6f5e_4be1_9902_bf9414aba486" hidden="1">#REF!</definedName>
    <definedName name="TB445d9c88_4588_4da4_993f_27559ea2229e" hidden="1">#REF!</definedName>
    <definedName name="TB445dec35_ed38_42ae_839c_4442c0740f2e" hidden="1">#REF!</definedName>
    <definedName name="TB446449d1_d857_4c7e_a8f1_9b41993ad0f5" hidden="1">#REF!</definedName>
    <definedName name="TB44649247_7308_4828_8de7_7941dc48fd47" hidden="1">#REF!</definedName>
    <definedName name="TB44671bbf_d87a_4842_acc2_7a349b204103" hidden="1">#REF!</definedName>
    <definedName name="TB446818ae_310b_427b_a75d_24d788cf4b56" hidden="1">#REF!</definedName>
    <definedName name="TB4468306c_8bda_41b8_b8fb_53ae62f24c1b" hidden="1">#REF!</definedName>
    <definedName name="TB44684506_fdcf_442b_ba88_177e6000abb4" hidden="1">#REF!</definedName>
    <definedName name="TB44789477_8a77_4e43_b157_ef93d022a689" hidden="1">#REF!</definedName>
    <definedName name="TB4478b40d_7212_4cf8_a54c_ce1252975521" hidden="1">#REF!</definedName>
    <definedName name="TB447bc3a3_3b4f_48bb_97f2_cf7a0062cda1" hidden="1">#REF!</definedName>
    <definedName name="TB447bce61_2c6a_4810_bf4a_c531a60371d5" hidden="1">#REF!</definedName>
    <definedName name="TB447d4d82_86ed_459d_bc86_a4fbaafc278a" hidden="1">#REF!</definedName>
    <definedName name="TB4486eab0_b3c9_4122_9c37_6e728d834bcb" hidden="1">#REF!</definedName>
    <definedName name="TB4490b859_e76d_46bf_a70c_f9ed4d8a5968" hidden="1">#REF!</definedName>
    <definedName name="TB449f9a52_d1e8_4508_9a43_67ee046ef870" hidden="1">#REF!</definedName>
    <definedName name="TB449f9cef_40cf_4792_94fd_910f7fab7236" hidden="1">#REF!</definedName>
    <definedName name="TB44a00b7b_1ff5_4ccf_b75f_1f03c861fb08" hidden="1">#REF!</definedName>
    <definedName name="TB44ad8b75_a767_4aa4_a2d4_9e65d9f00f1a" hidden="1">#REF!</definedName>
    <definedName name="TB44b506c3_1cd5_486f_a1ac_2ee972258b08" hidden="1">#REF!</definedName>
    <definedName name="TB44bc9f4c_365e_41cd_8b9a_6cd4a63a83bf" hidden="1">#REF!</definedName>
    <definedName name="TB44c60615_6cb8_4952_90e4_e7c59defb31c" hidden="1">#REF!</definedName>
    <definedName name="TB44db150f_bda0_4d65_9df3_f1f27d37e482" hidden="1">#REF!</definedName>
    <definedName name="TB44e4b34c_fe42_4c8c_8a2d_38c98ffb6ec2" hidden="1">#REF!</definedName>
    <definedName name="TB44eb58ef_fa39_4381_86fc_5afd11add887" hidden="1">#REF!</definedName>
    <definedName name="TB44ed962c_6a7c_4a0a_84dd_452b8f28375d" hidden="1">#REF!</definedName>
    <definedName name="TB44edfc74_ca13_4183_bf4d_f76e8d6225e6" hidden="1">#REF!</definedName>
    <definedName name="TB44f3eb3f_9e60_4923_8e24_ef8284305c01" hidden="1">#REF!</definedName>
    <definedName name="TB44fa8cdd_a2b4_46fe_aba3_62b7a8ebdaab" hidden="1">#REF!</definedName>
    <definedName name="TB45028726_7510_454c_9b32_8af7ba58ccc9" hidden="1">#REF!</definedName>
    <definedName name="TB4502d407_0759_4cc6_877d_fabaa71a37f8" hidden="1">#REF!</definedName>
    <definedName name="TB45033631_1445_440b_b077_b145b6d8b154" hidden="1">#REF!</definedName>
    <definedName name="TB4510ab4d_3fc8_450d_a6c9_fa6380284655" hidden="1">#REF!</definedName>
    <definedName name="TB451381eb_52b2_4db5_83c3_510c7b2b794f" hidden="1">#REF!</definedName>
    <definedName name="TB451c2477_bf6a_4b1f_8aa0_f94a09bbf1be" hidden="1">#REF!</definedName>
    <definedName name="TB451eeccd_6e18_4138_9abf_ab72890fea0a" hidden="1">#REF!</definedName>
    <definedName name="TB4523ce95_4fa9_4366_b55a_55cbc7cfe68b" hidden="1">#REF!</definedName>
    <definedName name="TB45253b6e_1ce8_4c9b_81b2_5b9b4a43ee77" hidden="1">#REF!</definedName>
    <definedName name="TB45257caf_b193_45d3_88f2_c37f01182721" hidden="1">#REF!</definedName>
    <definedName name="TB4526d099_c293_482b_8886_3e681e5bddf4" hidden="1">#REF!</definedName>
    <definedName name="TB4528d668_9e68_4c3a_a666_bdc4da033fdd" hidden="1">#REF!</definedName>
    <definedName name="TB452c3a2b_649a_41fd_85ca_31cd57e0e9f2" hidden="1">#REF!</definedName>
    <definedName name="TB452d7f3e_3180_4c76_b054_443cc2252551" hidden="1">#REF!</definedName>
    <definedName name="TB45330388_9057_4f98_be84_8a8ab2a3dbc1" hidden="1">#REF!</definedName>
    <definedName name="TB4536fd59_edb9_4079_a5ad_f7d84538304a" hidden="1">#REF!</definedName>
    <definedName name="TB4538c9b5_8163_426f_8e6d_8ed8e921657d" hidden="1">#REF!</definedName>
    <definedName name="TB4544a1d3_17d2_43ef_bae5_d25c893bf724" hidden="1">#REF!</definedName>
    <definedName name="TB45494660_fdd2_4122_9568_d8b5e6fea137" hidden="1">#REF!</definedName>
    <definedName name="TB4553bddc_5a8f_4ae8_9b15_008b36171630" hidden="1">#REF!</definedName>
    <definedName name="TB455447cb_6ac6_4e75_91e7_4628d825ece0" hidden="1">#REF!</definedName>
    <definedName name="TB45559a50_9d51_4d47_992d_c53458abf58f" hidden="1">#REF!</definedName>
    <definedName name="TB4557ac1a_635a_4551_9db8_3a842e8c670a" hidden="1">#REF!</definedName>
    <definedName name="TB455d3bd2_e198_4867_aafb_843cd8b46e98" hidden="1">#REF!</definedName>
    <definedName name="TB4561eeed_956b_4dcb_bf56_6cd82b739e25" hidden="1">#REF!</definedName>
    <definedName name="TB45641cb4_dab5_4ae5_93c0_e7769d8722bc" hidden="1">#REF!</definedName>
    <definedName name="TB45649f38_dca3_48b1_a960_2e47a59f958b" hidden="1">#REF!</definedName>
    <definedName name="TB456a1e32_62b3_4e8a_8486_6b08a0d2fc1c" hidden="1">#REF!</definedName>
    <definedName name="TB456ae76d_5f9b_4ab7_9492_a0507478869d" hidden="1">#REF!</definedName>
    <definedName name="TB457bf36c_c480_4c46_9902_cf70ed79b0f7" hidden="1">#REF!</definedName>
    <definedName name="TB457efbf8_6985_4fd8_830f_9f0987566f0e" hidden="1">#REF!</definedName>
    <definedName name="TB4582495f_4067_4598_bf44_dd17d095256e" hidden="1">#REF!</definedName>
    <definedName name="TB4584218d_4ede_46ce_8711_edfbf948646f" hidden="1">#REF!</definedName>
    <definedName name="TB4584ffb6_a53d_4d17_b941_08d5993b327c" hidden="1">#REF!</definedName>
    <definedName name="TB4587a07b_9413_4d48_8191_b6bf7f46a6c8" hidden="1">#REF!</definedName>
    <definedName name="TB45883348_8360_425e_8413_02e49ec3211b" hidden="1">#REF!</definedName>
    <definedName name="TB458c798e_82e3_4e47_ae68_ac1e388209bd" hidden="1">#REF!</definedName>
    <definedName name="TB459062b7_473a_4fb5_8379_fe27e644cf39" hidden="1">#REF!</definedName>
    <definedName name="TB4593f3ec_0477_41f4_999b_f2b5f27bb4ff" hidden="1">#REF!</definedName>
    <definedName name="TB45968245_d533_4fcc_bb96_22f239f8cee6" hidden="1">#REF!</definedName>
    <definedName name="TB4599ce1b_bab9_4ae3_856b_3db4ee7dce09" hidden="1">#REF!</definedName>
    <definedName name="TB459caa1d_45d2_4bb3_9a58_027729828d7e" hidden="1">#REF!</definedName>
    <definedName name="TB45a96bb9_7ed7_4adc_a515_e94b750bf007" hidden="1">#REF!</definedName>
    <definedName name="TB45aab17e_f570_4e0a_ab74_0046065edf64" hidden="1">#REF!</definedName>
    <definedName name="TB45bfd2f2_879b_4b38_a857_72f73376e21f" hidden="1">#REF!</definedName>
    <definedName name="TB45d43545_5bda_4c12_b890_2eff655ad49e" hidden="1">#REF!</definedName>
    <definedName name="TB45d80735_e4af_4b33_8f5b_a2cf26ab24e8" hidden="1">#REF!</definedName>
    <definedName name="TB45e6b437_7625_41b0_adff_3c57b86d2164" hidden="1">#REF!</definedName>
    <definedName name="TB45f203e8_3985_4c46_9937_909f05aa9d1f" hidden="1">#REF!</definedName>
    <definedName name="TB45fe906b_0ab8_4bd6_93b9_760d8cafc4c6" hidden="1">#REF!</definedName>
    <definedName name="TB4604332a_bcd1_459f_a565_b9b66405b54c" hidden="1">#REF!</definedName>
    <definedName name="TB460f499b_e2d2_4525_bb52_255c46078d60" hidden="1">#REF!</definedName>
    <definedName name="TB4617328b_f680_4bbd_8979_46cbe78b0c66" hidden="1">#REF!</definedName>
    <definedName name="TB4618d5ed_ab9a_40a9_a717_77d83d04cb4f" hidden="1">#REF!</definedName>
    <definedName name="TB461f6966_2dab_4d61_bdb4_be630a85d2ae" hidden="1">#REF!</definedName>
    <definedName name="TB46209248_f792_433b_80ad_c3a7e6220be3" hidden="1">#REF!</definedName>
    <definedName name="TB4624526f_c383_4b72_a61b_9225d8b54bb8" hidden="1">#REF!</definedName>
    <definedName name="TB462dacd3_7e09_4ba1_a7a2_f7bb8eb0cbb3" hidden="1">#REF!</definedName>
    <definedName name="TB462f20a1_010a_4c49_8b4d_0c9a41fab55c" hidden="1">#REF!</definedName>
    <definedName name="TB4636f772_97d5_402b_af1d_3097da80e676" hidden="1">#REF!</definedName>
    <definedName name="TB463e8636_742e_4ec8_8e5d_df5a3f3b9a63" hidden="1">#REF!</definedName>
    <definedName name="TB464299fa_0467_4166_99d9_2abb05b8f890" hidden="1">#REF!</definedName>
    <definedName name="TB4656945f_dc1a_44de_a0de_1316bd6f5cd5" hidden="1">#REF!</definedName>
    <definedName name="TB466f9c11_3e7c_463b_9bee_df8c3284d9de" hidden="1">'[72]Trade and other paybales'!#REF!</definedName>
    <definedName name="TB46713731_0304_44d8_aee2_3ef670aac668" hidden="1">#REF!</definedName>
    <definedName name="TB46729ed8_3b9c_4c42_a9f1_ff0f2be7a3cc" hidden="1">#REF!</definedName>
    <definedName name="TB4672bd4b_4d59_4488_bb2c_74ebf07a6a81" hidden="1">#REF!</definedName>
    <definedName name="TB46730fd4_fb37_46d7_bfb9_0e9f7428c3a5" hidden="1">#REF!</definedName>
    <definedName name="TB468986b3_daa4_4b57_b409_eba262e5f11c" hidden="1">#REF!</definedName>
    <definedName name="TB46904f1e_1788_4d5b_8221_68f5ff809de8" hidden="1">#REF!</definedName>
    <definedName name="TB4691777b_67aa_4600_b29f_24a3a68255de" hidden="1">#REF!</definedName>
    <definedName name="TB46920f84_f44e_49e3_8069_4e30186dd67a" hidden="1">#REF!</definedName>
    <definedName name="TB46967ec6_cf1b_4761_a0a4_0c4a43ffa1fc" hidden="1">#REF!</definedName>
    <definedName name="TB469f4360_bebf_4287_a130_865512cba5d3" hidden="1">#REF!</definedName>
    <definedName name="TB46abfa87_615f_4e4e_b620_d7a5fa71117f" hidden="1">#REF!</definedName>
    <definedName name="TB46ac22a1_f465_4176_a48b_7c07e1790a06" hidden="1">#REF!</definedName>
    <definedName name="TB46ad7648_8162_40e8_8f2f_a5b9dacd65af" hidden="1">#REF!</definedName>
    <definedName name="TB46b6c5cb_30df_4a53_b91d_eb207f04a842" hidden="1">#REF!</definedName>
    <definedName name="TB46bc1041_d29d_4d33_99aa_5f9e6135e6f8" hidden="1">#REF!</definedName>
    <definedName name="TB46c5d7aa_8239_4c86_b9b4_00d7fd4621c5" hidden="1">#REF!</definedName>
    <definedName name="TB46cdb750_f25b_4e70_a365_fad977ba486c" hidden="1">#REF!</definedName>
    <definedName name="TB46ceb381_2222_4e04_83ce_f2c3b725d962" hidden="1">'[72]Trade and other paybales'!#REF!</definedName>
    <definedName name="TB46da60f6_65db_41d6_a4cc_a4714d016106" hidden="1">#REF!</definedName>
    <definedName name="TB46e21657_e161_43cf_9ee5_aef5fc8da7be" hidden="1">#REF!</definedName>
    <definedName name="TB46e3a06c_6c14_48a1_a23b_eb271d52ac78" hidden="1">#REF!</definedName>
    <definedName name="TB46e87599_0aee_41b4_9ef2_a72736848c1b" hidden="1">#REF!</definedName>
    <definedName name="TB46e8f41e_9ef1_4e52_a645_d991e15a5919" hidden="1">#REF!</definedName>
    <definedName name="TB46f72e79_b7da_4755_9c3c_5d21204ad37d" hidden="1">#REF!</definedName>
    <definedName name="TB46f7540a_13cf_4455_b24a_e5fe532cd10e" hidden="1">#REF!</definedName>
    <definedName name="TB46fe2e00_a4e0_4bf1_95da_9ede41d6294a" hidden="1">#REF!</definedName>
    <definedName name="TB4706fbd1_42a8_42be_ac31_47fdf1d3b383" hidden="1">#REF!</definedName>
    <definedName name="TB4710db0a_1543_406c_a6df_36c6091ceb51" hidden="1">#REF!</definedName>
    <definedName name="TB47117fb1_3891_48e6_80e4_51c8575fbc07" hidden="1">#REF!</definedName>
    <definedName name="TB47280055_e4f4_4f9b_bffd_b56d028d3442" hidden="1">#REF!</definedName>
    <definedName name="TB4729596f_7324_4751_a622_9a0c6b19305c" hidden="1">#REF!</definedName>
    <definedName name="TB4738780d_9c37_44dc_b1d8_02654706576e" hidden="1">#REF!</definedName>
    <definedName name="TB4741c00c_4c07_4608_8ea7_27923b911f0b" hidden="1">#REF!</definedName>
    <definedName name="TB47437243_901b_4ab1_bb48_59f93c9ce426" hidden="1">#REF!</definedName>
    <definedName name="TB47448e12_a683_491a_900a_3782965d149f" hidden="1">#REF!</definedName>
    <definedName name="TB4746f08e_c691_44c9_bd8c_7a26c29230b8" hidden="1">#REF!</definedName>
    <definedName name="TB4749e057_b2e6_481d_917b_d0c37a341501" hidden="1">#REF!</definedName>
    <definedName name="TB474feb06_2046_4265_bc5c_bbd45fbf25d0" hidden="1">#REF!</definedName>
    <definedName name="TB4756e421_5154_4435_86d3_5a03bc088d9d" hidden="1">#REF!</definedName>
    <definedName name="TB475c0ed5_1573_433b_add1_02d495df15b0" hidden="1">#REF!</definedName>
    <definedName name="TB477074d0_ed11_4264_bf34_ef62c2353e65" hidden="1">#REF!</definedName>
    <definedName name="TB4770fa5f_1f8f_47d4_9cd8_da580437b796" hidden="1">#REF!</definedName>
    <definedName name="TB4776ee0f_5846_42bc_b960_bd167439d216" hidden="1">#REF!</definedName>
    <definedName name="TB4787693f_9da6_436f_b6a2_e440f387772a" hidden="1">#REF!</definedName>
    <definedName name="TB47882ef6_a1a2_4dd6_95bb_b9ba2af5914a" hidden="1">#REF!</definedName>
    <definedName name="TB478de27b_6032_4f73_9e5e_28e15cea0fcb" hidden="1">#REF!</definedName>
    <definedName name="TB47918e87_7ecb_42a6_99e2_ca97801f8eed" hidden="1">#REF!</definedName>
    <definedName name="TB47921977_de9e_4383_848a_8cfc4d2e2ad2" hidden="1">#REF!</definedName>
    <definedName name="TB47926a63_1552_478b_b774_dc067e7d1faf" hidden="1">#REF!</definedName>
    <definedName name="TB47931207_ae6d_4db8_b86e_465ceb3f78b0" hidden="1">#REF!</definedName>
    <definedName name="TB47952b48_2293_4705_b098_d2066af4a4c1" hidden="1">#REF!</definedName>
    <definedName name="TB47975c25_96b4_4c59_9c8e_3c720a197c93" hidden="1">#REF!</definedName>
    <definedName name="TB479b6c1a_088a_4073_9f5a_e2a8bdbf0c03" hidden="1">#REF!</definedName>
    <definedName name="TB47a41619_590f_43b2_8b05_f8e1d35d13f7" hidden="1">#REF!</definedName>
    <definedName name="TB47a7060e_51fc_42a3_9a6e_06336fa68955" hidden="1">#REF!</definedName>
    <definedName name="TB47a83fcc_0d94_4c2a_b7bd_36c0bba330da" hidden="1">#REF!</definedName>
    <definedName name="TB47a89240_671f_4195_8107_887fea374911" hidden="1">#REF!</definedName>
    <definedName name="TB47bb02b4_e4f9_4172_bf48_1e322837ddfa" hidden="1">#REF!</definedName>
    <definedName name="TB47c35317_9f67_41ef_bbdc_698bf7db5b24" hidden="1">#REF!</definedName>
    <definedName name="TB47ca0314_83a6_45c6_8a40_dbd47e7e9aed" hidden="1">#REF!</definedName>
    <definedName name="TB47d5da09_0a4a_4551_83da_1755aabee5a9" hidden="1">#REF!</definedName>
    <definedName name="TB47d74390_d563_4bb1_8839_2a06a1a10c0a" hidden="1">#REF!</definedName>
    <definedName name="TB47da5dea_ec50_4183_8235_e8c7a9a82b87" hidden="1">#REF!</definedName>
    <definedName name="TB47e56173_8b5a_41cc_b5b9_bc5f9acd509b" hidden="1">#REF!</definedName>
    <definedName name="TB47e5e80c_62ea_46b9_b2a7_5755d983ec0f" hidden="1">#REF!</definedName>
    <definedName name="TB47e77bd9_2d30_40cd_ab56_1ea4183fa967" hidden="1">#REF!</definedName>
    <definedName name="TB47eea9d6_9aa5_4ae2_89cf_3702a3c303bb" hidden="1">#REF!</definedName>
    <definedName name="TB47efb34b_ec32_466b_b443_2616ee50423e" hidden="1">#REF!</definedName>
    <definedName name="TB47f8f2bc_8750_46c0_bfda_1eb08f390e0f" hidden="1">#REF!</definedName>
    <definedName name="TB47fa99ea_fc71_4693_9755_e7199ae05442" hidden="1">#REF!</definedName>
    <definedName name="TB47fbdc33_4444_480e_bb23_b31f569ff3a4" hidden="1">#REF!</definedName>
    <definedName name="TB47ff0bdf_d176_40a1_8794_a54fa1fe3f60" hidden="1">#REF!</definedName>
    <definedName name="TB480a2518_d89f_47d6_9174_293fe41a600e" hidden="1">#REF!</definedName>
    <definedName name="TB480d6ade_7738_49bd_9d7c_ac64dc565662" hidden="1">#REF!</definedName>
    <definedName name="TB48122f71_9af0_46bd_b2d3_9b59f0b505e7" hidden="1">#REF!</definedName>
    <definedName name="TB481723df_67ce_44b7_b771_228d0e3d7def" hidden="1">#REF!</definedName>
    <definedName name="TB4817bbd0_463f_4808_b93f_2c59f3e50550" hidden="1">#REF!</definedName>
    <definedName name="TB4818d261_f306_4b3f_a42c_bcb3bef3c602" hidden="1">#REF!</definedName>
    <definedName name="TB48230578_4390_4fea_a5ab_50e2c25b50c0" hidden="1">#REF!</definedName>
    <definedName name="TB4825f20a_3028_42c0_818b_ed0e3e577c4b" hidden="1">#REF!</definedName>
    <definedName name="TB48318178_2da0_4b9c_95b3_3dd8ec60eef2" hidden="1">#REF!</definedName>
    <definedName name="TB4833cb91_aba9_414f_aba0_6e72f3604aec" hidden="1">#REF!</definedName>
    <definedName name="TB483e929a_cc82_48b3_9a61_83493fd09cad" hidden="1">#REF!</definedName>
    <definedName name="TB4846c61e_ac29_4212_af15_32215863c7f4" hidden="1">#REF!</definedName>
    <definedName name="TB48482067_e337_4a2c_9b1c_a0665b8d4965" hidden="1">#REF!</definedName>
    <definedName name="TB48531147_187e_41ab_a254_83ad463831f7" hidden="1">#REF!</definedName>
    <definedName name="TB48543356_48e9_4cff_b701_6fe3c1b492d9" hidden="1">#REF!</definedName>
    <definedName name="TB48637f40_c354_4a9f_b5c9_2e10be264e55" hidden="1">#REF!</definedName>
    <definedName name="TB4868f8d6_ac4f_4bc3_abbf_b3078dfa40b6" hidden="1">#REF!</definedName>
    <definedName name="TB48707ca3_f117_4927_8d1d_03d02cb6b5e7" hidden="1">#REF!</definedName>
    <definedName name="TB487d7663_efd5_4615_a540_21ddb453f48a" hidden="1">#REF!</definedName>
    <definedName name="TB487ec66b_6d30_4701_a444_0bafbc8f174b" hidden="1">#REF!</definedName>
    <definedName name="TB48866b5d_8a62_4a88_8a57_a8047c376a30" hidden="1">#REF!</definedName>
    <definedName name="TB4889265d_a445_46f3_a409_11afb121e9e9" hidden="1">#REF!</definedName>
    <definedName name="TB488a912b_35de_4624_9cb0_50a7804968f1" hidden="1">#REF!</definedName>
    <definedName name="TB488aa8d5_77f3_41b3_9dae_b357a382a6d6" hidden="1">#REF!</definedName>
    <definedName name="TB48987682_25aa_49fa_8702_413147fe230a" hidden="1">#REF!</definedName>
    <definedName name="TB48a1c296_f302_4ab3_9c74_cda1fe503c29" hidden="1">#REF!</definedName>
    <definedName name="TB48a21ec9_8c4a_418b_b86e_838f723f20bc" hidden="1">#REF!</definedName>
    <definedName name="TB48a91963_b6d7_4b55_9296_feee2d223886" hidden="1">#REF!</definedName>
    <definedName name="TB48ad9e4b_6b7b_44a2_b72e_7498c9278719" hidden="1">#REF!</definedName>
    <definedName name="TB48ae1a41_b287_4777_9a34_7a9f5d42abac" hidden="1">#REF!</definedName>
    <definedName name="TB48ae539f_7c53_43ae_8073_94786abbad08" hidden="1">#REF!</definedName>
    <definedName name="TB48ae75b2_0296_4151_9f52_b75cdabf699c" hidden="1">#REF!</definedName>
    <definedName name="TB48b70c7d_1bd0_4a34_9575_315849219d03" hidden="1">#REF!</definedName>
    <definedName name="TB48b75ce5_b30c_4f82_ac4c_8b5b6bc78d28" hidden="1">#REF!</definedName>
    <definedName name="TB48c563f0_83ab_497b_a58a_cfd49b6f394d" hidden="1">#REF!</definedName>
    <definedName name="TB48c76a30_6df4_44ee_a4bd_534b37802d0e" hidden="1">#REF!</definedName>
    <definedName name="TB48c843c9_c494_411a_836c_1ab29c978986" hidden="1">#REF!</definedName>
    <definedName name="TB48d2ba17_3e9a_4bbe_8e82_ca467bf5eb61" hidden="1">#REF!</definedName>
    <definedName name="TB48d4caa1_9d6c_4aeb_bcfe_b80d11156366" hidden="1">#REF!</definedName>
    <definedName name="TB48df5ca0_27d3_48b4_9b17_28e12e223e50" hidden="1">#REF!</definedName>
    <definedName name="TB48e437d0_5ddb_401b_afeb_84c976677f0f" hidden="1">#REF!</definedName>
    <definedName name="TB48e5a668_a2cf_47d8_9dd2_78ed8719cb4e" hidden="1">#REF!</definedName>
    <definedName name="TB48ece158_3325_454d_8ff9_685267ab98b1" hidden="1">#REF!</definedName>
    <definedName name="TB48f8848f_7652_46d5_977b_46f3c9bdc1f8" hidden="1">#REF!</definedName>
    <definedName name="TB48fbf602_f096_44c8_8f59_5c9bdfdaaeff" hidden="1">#REF!</definedName>
    <definedName name="TB48fc8098_6049_4771_9910_91edc427c1b6" hidden="1">#REF!</definedName>
    <definedName name="TB4900637b_4444_4631_a513_475aef915f2e" hidden="1">#REF!</definedName>
    <definedName name="TB49010873_36ce_42f5_b25f_b4982b8fcd7b" hidden="1">#REF!</definedName>
    <definedName name="TB49044b99_f646_405d_8748_d631a41708e6" hidden="1">#REF!</definedName>
    <definedName name="TB490a0835_8e6c_41e0_ad83_49c99a0fb5c5" hidden="1">#REF!</definedName>
    <definedName name="TB490d4230_acc1_4630_baa6_01a1ad58fbd0" hidden="1">#REF!</definedName>
    <definedName name="TB4910b0f9_97ca_414d_a128_907b887309b1" hidden="1">#REF!</definedName>
    <definedName name="TB491755f4_db67_4262_aa34_b6a20ff42a2a" hidden="1">#REF!</definedName>
    <definedName name="TB491abb3c_31a9_4f51_a701_bfa0ddbecd8c" hidden="1">#REF!</definedName>
    <definedName name="TB491db06a_8ddd_4bc6_aad3_678ba7941e26" hidden="1">#REF!</definedName>
    <definedName name="TB491e367d_2f32_4237_9284_36a0e299148f" hidden="1">#REF!</definedName>
    <definedName name="TB4925f0d9_8693_4059_bf04_84e0b63596d6" hidden="1">#REF!</definedName>
    <definedName name="TB492b5677_a444_4f40_b7e0_f6aa369ad9ad" hidden="1">#REF!</definedName>
    <definedName name="TB4939d007_c369_4944_881a_d1609ae5fb9f" hidden="1">#REF!</definedName>
    <definedName name="TB493adae5_b175_472d_b8e9_af658096663d" hidden="1">#REF!</definedName>
    <definedName name="TB493cb1fe_1362_49e4_8d30_1878ce32a46e" hidden="1">#REF!</definedName>
    <definedName name="TB4946babb_3a4b_43a3_b60e_edd24c3c4807" hidden="1">#REF!</definedName>
    <definedName name="TB494a7472_574e_4bc9_8812_72d150ecf7c1" hidden="1">#REF!</definedName>
    <definedName name="TB4959598d_82ec_4a67_ba2d_02d17a481d42" hidden="1">#REF!</definedName>
    <definedName name="TB495ade1a_b0c6_40d0_bdb1_14021cc0c3a5" hidden="1">#REF!</definedName>
    <definedName name="TB495fe798_99eb_4fc5_b995_6d493550a33a" hidden="1">#REF!</definedName>
    <definedName name="TB49647c1b_a8b5_4dbd_8aa0_2ef2f3c0df0c" hidden="1">#REF!</definedName>
    <definedName name="TB4966b993_41a2_4b65_b03a_7e2b9f8096e1" hidden="1">#REF!</definedName>
    <definedName name="TB49687bbc_0b70_4ceb_bf33_5ec882d19431" hidden="1">#REF!</definedName>
    <definedName name="TB49699c69_7885_4514_ab28_1b9407df961c" hidden="1">#REF!</definedName>
    <definedName name="TB496a33c5_2a9e_44b2_8e67_e181fdae79a0" hidden="1">#REF!</definedName>
    <definedName name="TB496b7dc9_9072_4a2a_b953_b2832b3ae4fd" hidden="1">#REF!</definedName>
    <definedName name="TB496de45b_9f1a_48cf_997e_000764f3ad23" hidden="1">#REF!</definedName>
    <definedName name="TB49748518_5b52_430f_a5ff_d54766d1e4e8" hidden="1">#REF!</definedName>
    <definedName name="TB4976f4db_d8a8_403d_b041_35906d6fb24b" hidden="1">#REF!</definedName>
    <definedName name="TB497896ba_6147_42dc_92a2_cf93e1d3f0c1" hidden="1">#REF!</definedName>
    <definedName name="TB49797322_f2cb_47af_b69e_14404ea19b6b" hidden="1">#REF!</definedName>
    <definedName name="TB497cc8ef_ff43_4c0b_b476_e8177410d708" hidden="1">#REF!</definedName>
    <definedName name="TB497ed71d_217d_4b80_ae28_2c4fbf78aca4" hidden="1">#REF!</definedName>
    <definedName name="TB4982b2d9_a8e6_4276_a4be_f245bb5d8814" hidden="1">#REF!</definedName>
    <definedName name="TB498a1ebc_a21a_4a60_b41e_0fb871de94ea" hidden="1">#REF!</definedName>
    <definedName name="TB49915ccc_1b93_4787_8f21_f65db562ee69" hidden="1">#REF!</definedName>
    <definedName name="TB49962d94_a73b_4b84_a953_0f00e8668249" hidden="1">#REF!</definedName>
    <definedName name="TB49994477_dcd8_4374_ac08_41e1ff795941" hidden="1">#REF!</definedName>
    <definedName name="TB499fe9c2_583d_47f4_89c2_faf4d963486f" hidden="1">#REF!</definedName>
    <definedName name="TB49a0be08_6cb6_4855_b231_695f0e914ff4" hidden="1">#REF!</definedName>
    <definedName name="TB49a43597_90c7_462b_b2fd_281457bbb629" hidden="1">#REF!</definedName>
    <definedName name="TB49a58ec3_f119_4d16_8d43_36e22ede769d" hidden="1">#REF!</definedName>
    <definedName name="TB49a94feb_bba8_48bf_8ee1_dcfbd42adbf3" hidden="1">#REF!</definedName>
    <definedName name="TB49a97a40_3425_46ff_8680_4f13604029eb" hidden="1">#REF!</definedName>
    <definedName name="TB49af07a6_49cb_4326_a0b8_3cec39865189" hidden="1">#REF!</definedName>
    <definedName name="TB49beb747_3f99_4d41_96b6_964ff22c88b8" hidden="1">#REF!</definedName>
    <definedName name="TB49c98464_343c_4fb1_ae00_7171dbec4fa3" hidden="1">#REF!</definedName>
    <definedName name="TB49cb6b43_641a_4944_ac5f_6afdf7e15632" hidden="1">#REF!</definedName>
    <definedName name="TB49d2ea0f_0008_497c_b096_04d6b75483eb" hidden="1">#REF!</definedName>
    <definedName name="TB49d73847_8a2b_44f0_9d35_30bdab465c81" hidden="1">#REF!</definedName>
    <definedName name="TB49e78424_8f7f_42e0_ad6f_9c403da36e2b" hidden="1">#REF!</definedName>
    <definedName name="TB49f18884_33c4_4bb7_9892_8187fc900137" hidden="1">#REF!</definedName>
    <definedName name="TB49f236ad_af83_4a04_bbeb_befeb7db4b13" hidden="1">#REF!</definedName>
    <definedName name="TB49fbbe81_26fd_4884_a04f_efb0612d63ca" hidden="1">#REF!</definedName>
    <definedName name="TB49fc4442_c7a7_492a_b405_75a5d600574c" hidden="1">#REF!</definedName>
    <definedName name="TB49fe672d_13ec_464a_810f_0ab967426aa4" hidden="1">'[72]Trade and other paybales'!#REF!</definedName>
    <definedName name="TB4a042624_462a_43b8_8574_5cc9f75467b5" hidden="1">#REF!</definedName>
    <definedName name="TB4a05a7e0_5266_4934_bfcc_bfc374af0160" hidden="1">#REF!</definedName>
    <definedName name="TB4a0c6ee2_3a28_4898_83f7_a54e3831a7b0" hidden="1">#REF!</definedName>
    <definedName name="TB4a0d24e0_58eb_4d47_bf35_a86d90d21e40" hidden="1">#REF!</definedName>
    <definedName name="TB4a11a2af_2e24_42b9_a8ca_68d530aa9783" hidden="1">#REF!</definedName>
    <definedName name="TB4a192c62_c173_481a_b0e3_547c80237344" hidden="1">#REF!</definedName>
    <definedName name="TB4a20ea4b_5f7e_490b_8a90_415f57261247" hidden="1">#REF!</definedName>
    <definedName name="TB4a28417d_8539_4961_83d2_e5e89dacb818" hidden="1">#REF!</definedName>
    <definedName name="TB4a2b2170_dee7_4331_b543_49a48cf5a098" hidden="1">#REF!</definedName>
    <definedName name="TB4a2d0689_d355_4c70_be94_155984e20140" hidden="1">#REF!</definedName>
    <definedName name="TB4a2dbe33_b63b_4e59_82fb_887e8f761f2e" hidden="1">#REF!</definedName>
    <definedName name="TB4a32c90f_d132_4c79_9514_de8a5861e695" hidden="1">#REF!</definedName>
    <definedName name="TB4a39e1d8_a9cc_4283_9d92_90bb2aa35061" hidden="1">#REF!</definedName>
    <definedName name="TB4a3a4a93_9433_42cb_a78f_7c5aa0640441" hidden="1">#REF!</definedName>
    <definedName name="TB4a3ded89_4a95_4d26_83b1_2e443c3070a7" hidden="1">#REF!</definedName>
    <definedName name="TB4a484259_bbad_4a3c_a6b0_08ada013d523" hidden="1">#REF!</definedName>
    <definedName name="TB4a5090e3_3802_4224_a0eb_1cdd666eb48c" hidden="1">'[72]Trade and other paybales'!#REF!</definedName>
    <definedName name="TB4a59b48a_8373_4bd0_abda_25a4c1e633f1" hidden="1">#REF!</definedName>
    <definedName name="TB4a648414_453f_4c96_85da_3cfe801add7b" hidden="1">#REF!</definedName>
    <definedName name="TB4a693218_95e9_4377_94ba_b3fde7b6b90f" hidden="1">#REF!</definedName>
    <definedName name="TB4a6babd6_3d2b_450d_81a5_dab349db667c" hidden="1">#REF!</definedName>
    <definedName name="TB4a741334_dddd_4ca6_8a9f_2194a68d71cd" hidden="1">#REF!</definedName>
    <definedName name="TB4a7a251a_0890_49c6_8bdc_4d064d552a3c" hidden="1">#REF!</definedName>
    <definedName name="TB4a7a7b90_ba3b_4b17_847f_245b46aa3f8d" hidden="1">#REF!</definedName>
    <definedName name="TB4a835b8f_44d3_4aa6_98a1_bcaa084b0fe7" hidden="1">#REF!</definedName>
    <definedName name="TB4a8643db_17cc_4619_9ed2_b614e159f0fa" hidden="1">#REF!</definedName>
    <definedName name="TB4a87d911_e608_4789_bf6e_0fc9b3350a94" hidden="1">#REF!</definedName>
    <definedName name="TB4a8aca9f_e8d3_4db4_ba68_091793f5d417" hidden="1">#REF!</definedName>
    <definedName name="TB4a936bc3_ebd5_42f3_942e_048922c1090f" hidden="1">#REF!</definedName>
    <definedName name="TB4a97f2b6_ee72_4917_a7ae_7788311f9d40" hidden="1">#REF!</definedName>
    <definedName name="TB4a99d18f_4a8c_420a_8980_636210f70bbd" hidden="1">#REF!</definedName>
    <definedName name="TB4a9a925b_24f1_4632_bc1d_68948f2f5e7b" hidden="1">#REF!</definedName>
    <definedName name="TB4aa8d16b_c23e_426a_acca_a44698c5751a" hidden="1">#REF!</definedName>
    <definedName name="TB4ab27bda_4acb_4128_bb5f_23e416779540" hidden="1">'[72]Trade and other paybales'!#REF!</definedName>
    <definedName name="TB4ab7ea61_79b8_4615_9995_c8be34f9b7c1" hidden="1">#REF!</definedName>
    <definedName name="TB4abd1aab_82c3_4e9e_8334_98b636196b37" hidden="1">#REF!</definedName>
    <definedName name="TB4ac90763_6ff9_4c6c_b9fe_f85cb910f92c" hidden="1">#REF!</definedName>
    <definedName name="TB4acaf72f_1e1a_4e6f_9ed5_24816066606e" hidden="1">#REF!</definedName>
    <definedName name="TB4acb631f_cf0b_4f5e_8208_a22217f4d1cd" hidden="1">#REF!</definedName>
    <definedName name="TB4ace6203_a310_44e5_afb5_8d973f43b8ca" hidden="1">#REF!</definedName>
    <definedName name="TB4acf7eb9_78d1_48fc_b35e_78546b10c23a" hidden="1">#REF!</definedName>
    <definedName name="TB4ad02d5c_9dd8_4f48_bbe2_5de8bbee733b" hidden="1">#REF!</definedName>
    <definedName name="TB4ad12943_a0d3_45b8_92ab_101e3c755ced" hidden="1">#REF!</definedName>
    <definedName name="TB4ad4c9d0_1e33_4c1e_8d67_f30b33fdc5e9" hidden="1">#REF!</definedName>
    <definedName name="TB4ad5b1f1_f803_4223_8862_0d614b1f1483" hidden="1">#REF!</definedName>
    <definedName name="TB4ad680b0_8f45_4be1_87c5_0a8c41f8f8b3" hidden="1">#REF!</definedName>
    <definedName name="TB4ad774a1_d910_4a85_9b5d_dec1292c25d9" hidden="1">#REF!</definedName>
    <definedName name="TB4ae9e244_7691_4fa4_aff6_3176cf66263f" hidden="1">'[72]Trade and other paybales'!#REF!</definedName>
    <definedName name="TB4aefcabb_6931_4adb_9d05_19ba2e93431c" hidden="1">#REF!</definedName>
    <definedName name="TB4af33b26_7ef0_4518_a2ca_87eeca0f5523" hidden="1">#REF!</definedName>
    <definedName name="TB4af562b1_a67e_416b_b39d_2f4de4c66b71" hidden="1">#REF!</definedName>
    <definedName name="TB4af72b88_b7a4_486e_8548_89506bbc5938" hidden="1">#REF!</definedName>
    <definedName name="TB4afece40_9a0d_42ea_8ac3_290ad3375b0c" hidden="1">#REF!</definedName>
    <definedName name="TB4b00b2df_b931_4616_bc13_86d9b71d7db0" hidden="1">#REF!</definedName>
    <definedName name="TB4b028e46_82f7_4144_9a56_b002b0fb9bf7" hidden="1">#REF!</definedName>
    <definedName name="TB4b038cb9_e90b_46ad_bebb_33927a490cc8" hidden="1">#REF!</definedName>
    <definedName name="TB4b092067_45e4_4728_8f3a_c2d7d3d84c0c" hidden="1">#REF!</definedName>
    <definedName name="TB4b0e583f_35f4_4a10_a549_3067c2194247" hidden="1">#REF!</definedName>
    <definedName name="TB4b1257f1_58e8_4ef8_8986_ac9d1cc133ed" hidden="1">#REF!</definedName>
    <definedName name="TB4b245380_b3b0_4384_9159_f633e57a45b3" hidden="1">#REF!</definedName>
    <definedName name="TB4b32d017_2644_4e49_ae70_3fd5fc915ca5" hidden="1">#REF!</definedName>
    <definedName name="TB4b346410_a01c_47c3_badb_e3a3918e8870" hidden="1">#REF!</definedName>
    <definedName name="TB4b34a502_bed3_4e17_a1c2_8a7721861e85" hidden="1">#REF!</definedName>
    <definedName name="TB4b3c94d1_2813_4d04_b08e_0d761bb85919" hidden="1">#REF!</definedName>
    <definedName name="TB4b43307a_6647_458f_9861_840f15aeec17" hidden="1">#REF!</definedName>
    <definedName name="TB4b45a0a9_32b3_4810_a891_037e7e97c435" hidden="1">#REF!</definedName>
    <definedName name="TB4b4d7bc5_8688_49f1_b72c_972fd1a3db7d" hidden="1">#REF!</definedName>
    <definedName name="TB4b4de0a1_776d_4c55_bab6_723abbf60ec6" hidden="1">#REF!</definedName>
    <definedName name="TB4b5675ca_7ddb_42bc_b32a_8b2500d70ee7" hidden="1">#REF!</definedName>
    <definedName name="TB4b588d07_7086_448f_ba81_eefb13d9c1bd" hidden="1">#REF!</definedName>
    <definedName name="TB4b5d11e2_b404_4450_9941_3d131a8b81f0" hidden="1">#REF!</definedName>
    <definedName name="TB4b5f4f80_6348_4e81_a2a9_277afc859f6f" hidden="1">#REF!</definedName>
    <definedName name="TB4b616a79_95be_465a_afd4_72804655101e" hidden="1">#REF!</definedName>
    <definedName name="TB4b618473_df38_48fa_baa1_ca67f75db2e4" hidden="1">#REF!</definedName>
    <definedName name="TB4b69b08f_009f_4714_b066_aad27261b415" hidden="1">#REF!</definedName>
    <definedName name="TB4b6a0730_a63b_4b87_8653_dc1149ba40b4" hidden="1">#REF!</definedName>
    <definedName name="TB4b6a7da3_6c52_4081_8ef2_e0dc1f7f8002" hidden="1">#REF!</definedName>
    <definedName name="TB4b6ac5a9_e7b1_40d7_af61_dc02b723b869" hidden="1">#REF!</definedName>
    <definedName name="TB4b6ad789_1eb8_44c7_a924_787695b1e636" hidden="1">#REF!</definedName>
    <definedName name="TB4b6d31a4_5e74_4fd8_b7ef_8aa31e166f78" hidden="1">#REF!</definedName>
    <definedName name="TB4b6fa972_a2a5_4dc4_99f6_3b57e8874adc" hidden="1">#REF!</definedName>
    <definedName name="TB4b72a933_97d1_4920_995e_542cfcaa3427" hidden="1">#REF!</definedName>
    <definedName name="TB4b7750ba_56c1_4b43_9ecf_fa237fd29399" hidden="1">#REF!</definedName>
    <definedName name="TB4b79e47a_d98e_41ee_9d0f_9c99037edcb4" hidden="1">#REF!</definedName>
    <definedName name="TB4b7ebe22_a59f_4b8e_b6c0_0524b0651f9b" hidden="1">#REF!</definedName>
    <definedName name="TB4b8417d3_90d9_4d29_af01_c69dea5ee7c1" hidden="1">#REF!</definedName>
    <definedName name="TB4b8c4bb3_88b7_4bf2_906f_912cc7585d47" hidden="1">#REF!</definedName>
    <definedName name="TB4b93f24e_ba4e_4600_87bc_2d2e131d1a20" hidden="1">#REF!</definedName>
    <definedName name="TB4b969bce_af36_4457_9ad5_1a82b2853a26" hidden="1">#REF!</definedName>
    <definedName name="TB4ba17b21_945c_4ff7_850e_6f31142ba988" hidden="1">#REF!</definedName>
    <definedName name="TB4ba18442_9df0_4ce4_befe_bb3d130c45e6" hidden="1">#REF!</definedName>
    <definedName name="TB4ba23b19_bc82_4db4_9059_da0d81827845" hidden="1">#REF!</definedName>
    <definedName name="TB4bab77cf_6cf9_4a55_be7b_0b8b8bb59fea" hidden="1">#REF!</definedName>
    <definedName name="TB4bb3fb98_d5a1_4a75_aea7_3cb4552fe537" hidden="1">#REF!</definedName>
    <definedName name="TB4bbfefdf_c33e_4d61_b1f0_8a303e0a7c91" hidden="1">#REF!</definedName>
    <definedName name="TB4bc0d2cd_2bb8_42c0_8c58_1bc9553fdcb4" hidden="1">#REF!</definedName>
    <definedName name="TB4bc46c59_1c8b_4562_84ab_5c1158f7a279" hidden="1">#REF!</definedName>
    <definedName name="TB4bc92db5_9f03_46cc_af3c_e9e86b50b1e3" hidden="1">#REF!</definedName>
    <definedName name="TB4bcc2718_7dc1_45e3_b545_e79aa6c81cd8" hidden="1">#REF!</definedName>
    <definedName name="TB4bcee561_5040_48ac_b9b0_ab5286318dde" hidden="1">#REF!</definedName>
    <definedName name="TB4bd65dda_782e_44d3_bd4c_5a0fb377b415" hidden="1">#REF!</definedName>
    <definedName name="TB4bdd451a_5c7f_4c3d_b2ad_f5cf7f93a618" hidden="1">#REF!</definedName>
    <definedName name="TB4bde7c2c_766a_4163_a243_f5106e7d9ebf" hidden="1">#REF!</definedName>
    <definedName name="TB4be117eb_e1b9_477c_8f42_5386bae0a806" hidden="1">#REF!</definedName>
    <definedName name="TB4be506a9_9fdb_4643_886c_72fda99ebbc1" hidden="1">#REF!</definedName>
    <definedName name="TB4be75454_31fb_4fa8_98fb_aef6f5b32535" hidden="1">#REF!</definedName>
    <definedName name="TB4bea5d98_fc9f_4373_80f2_495cf4766ec2" hidden="1">#REF!</definedName>
    <definedName name="TB4bf6f111_5350_4e32_b432_890803894728" hidden="1">#REF!</definedName>
    <definedName name="TB4bf788a7_3bd4_4761_ad02_130976fd7afe" hidden="1">#REF!</definedName>
    <definedName name="TB4c00db0a_8b55_4a48_9556_6d65390c6665" hidden="1">#REF!</definedName>
    <definedName name="TB4c065c16_2a5e_4d28_aac6_7caeee6384f4" hidden="1">#REF!</definedName>
    <definedName name="TB4c11d2a1_901d_412c_9f7e_38f90806dfc6" hidden="1">#REF!</definedName>
    <definedName name="TB4c18eac3_95e5_47cc_bf57_2cb12f5043cb" hidden="1">#REF!</definedName>
    <definedName name="TB4c1d9caf_e645_4e0c_907e_744d69f4b259" hidden="1">#REF!</definedName>
    <definedName name="TB4c24a26e_ebfc_44d7_b0b5_973320522229" hidden="1">#REF!</definedName>
    <definedName name="TB4c2ce476_8b21_48d2_b180_656cabe45b6a" hidden="1">#REF!</definedName>
    <definedName name="TB4c30fadb_e9b4_43cd_905a_e35c19042a3a" hidden="1">#REF!</definedName>
    <definedName name="TB4c33ff15_2f0c_4318_9d79_c5809b4bcdcf" hidden="1">#REF!</definedName>
    <definedName name="TB4c48641b_f073_4b3d_b0ea_1ce0df9236f4" hidden="1">#REF!</definedName>
    <definedName name="TB4c4ab6b7_012f_464d_8ca2_38683e593ded" hidden="1">#REF!</definedName>
    <definedName name="TB4c4bcc08_1306_4e4e_a339_c580916b0897" hidden="1">#REF!</definedName>
    <definedName name="TB4c50a0bb_a332_439f_9567_a0e820d738a5" hidden="1">#REF!</definedName>
    <definedName name="TB4c512bc1_a196_43ae_81b2_f2889d054cad" hidden="1">#REF!</definedName>
    <definedName name="TB4c5501c7_99fe_41a9_95e8_b61172c4b3f7" hidden="1">#REF!</definedName>
    <definedName name="TB4c554a38_3fd9_4552_a4fd_8d9539cf1e81" hidden="1">#REF!</definedName>
    <definedName name="TB4c5687c5_4a54_4335_aa99_1c08c912164d" hidden="1">#REF!</definedName>
    <definedName name="TB4c609945_888b_4e5b_aec6_948f0e4dc6e4" hidden="1">#REF!</definedName>
    <definedName name="TB4c668d58_fba6_4fb6_9a70_c426622bfeff" hidden="1">#REF!</definedName>
    <definedName name="TB4c66c645_cc06_4c02_b4c9_3884f2329400" hidden="1">#REF!</definedName>
    <definedName name="TB4c6a31ba_6b8b_4fa6_9e9d_eec14d6f36f4" hidden="1">#REF!</definedName>
    <definedName name="TB4c6d033f_d9eb_4f9e_9107_2bb26f97951e" hidden="1">#REF!</definedName>
    <definedName name="TB4c72a54f_4fa0_498b_a480_fada4da47dfc" hidden="1">#REF!</definedName>
    <definedName name="TB4c7a9e80_4165_4c40_819a_f08d61b4aac0" hidden="1">#REF!</definedName>
    <definedName name="TB4c7bc027_ec6a_4c81_b347_246853969e10" hidden="1">#REF!</definedName>
    <definedName name="TB4c8021b1_ae65_4c16_bd1f_37fd8b573e6e" hidden="1">#REF!</definedName>
    <definedName name="TB4c9bff65_4cb4_4696_84b9_ee997a4f2c09" hidden="1">#REF!</definedName>
    <definedName name="TB4c9d1772_7f81_4544_bec8_7cefe681d38e" hidden="1">#REF!</definedName>
    <definedName name="TB4c9fd00d_7cd9_49af_ad37_34a00f4e74d9" hidden="1">#REF!</definedName>
    <definedName name="TB4ca05a09_b734_494e_acf4_9e97634b39b8" hidden="1">#REF!</definedName>
    <definedName name="TB4ca2ecce_4aaa_42c4_86fd_e03522852a8a" hidden="1">#REF!</definedName>
    <definedName name="TB4ca44fe4_3b5a_4fde_83f2_d786f6345453" hidden="1">#REF!</definedName>
    <definedName name="TB4ca6da71_da65_403d_9544_cd7b4b47b980" hidden="1">#REF!</definedName>
    <definedName name="TB4ca70758_f2a6_41e9_b769_76b1709dd2b4" hidden="1">#REF!</definedName>
    <definedName name="TB4ca7ebee_8044_40bf_a73f_9282b04b19fc" hidden="1">#REF!</definedName>
    <definedName name="TB4caa817c_0dbd_40fc_91b2_3c7d302af49b" hidden="1">'[72]Trade and other paybales'!#REF!</definedName>
    <definedName name="TB4cacb151_2042_47fa_a618_e6ebce82bccd" hidden="1">#REF!</definedName>
    <definedName name="TB4cb33b93_b70c_4b87_8904_cf988e0a2d11" hidden="1">#REF!</definedName>
    <definedName name="TB4cb41b97_f799_4cd9_8d40_27f2e3adbc56" hidden="1">#REF!</definedName>
    <definedName name="TB4cb56426_347a_4db0_a8b3_01d4dfe204d8" hidden="1">#REF!</definedName>
    <definedName name="TB4cc06302_ce40_4ad7_9dfe_6999319c612a" hidden="1">#REF!</definedName>
    <definedName name="TB4cd30dbd_f615_4c00_bf39_21f4b16f2dd2" hidden="1">#REF!</definedName>
    <definedName name="TB4cd3337b_22e1_4b80_b78d_0060b3872332" hidden="1">#REF!</definedName>
    <definedName name="TB4cdb8ff5_c795_4a4b_88ae_d731cdf42614" hidden="1">#REF!</definedName>
    <definedName name="TB4ceb9b44_1761_4d09_8be9_d1ee64e2cfbc" hidden="1">#REF!</definedName>
    <definedName name="TB4cee8616_db1d_4e7d_824d_ce4dc7504355" hidden="1">#REF!</definedName>
    <definedName name="TB4cf3272d_9581_4f45_881f_23659d2f803b" hidden="1">#REF!</definedName>
    <definedName name="TB4cf8edd0_b190_49cc_b37e_e803a21a9a15" hidden="1">#REF!</definedName>
    <definedName name="TB4cf93185_b9c0_4349_a33f_7f0306c5cd59" hidden="1">#REF!</definedName>
    <definedName name="TB4cfadae0_1db6_4afe_bbbb_f20bd74305f2" hidden="1">#REF!</definedName>
    <definedName name="TB4d011c03_145b_4fc7_b5d9_b3e2e73a968d" hidden="1">#REF!</definedName>
    <definedName name="TB4d05844d_778d_41ee_a4d0_44d90abdedf2" hidden="1">#REF!</definedName>
    <definedName name="TB4d102ed2_8c2a_4945_9a4c_c1e36d3477f8" hidden="1">#REF!</definedName>
    <definedName name="TB4d1188be_b10a_4746_9eaa_32cdf2fb9f1d" hidden="1">#REF!</definedName>
    <definedName name="TB4d14c884_0960_438f_b704_7df1c6034a82" hidden="1">#REF!</definedName>
    <definedName name="TB4d198f8f_74ee_4839_8414_7c1e90cbedda" hidden="1">#REF!</definedName>
    <definedName name="TB4d19f3f1_6d6d_437c_8082_a6fc10836a6c" hidden="1">#REF!</definedName>
    <definedName name="TB4d20c702_6b92_4312_a31b_41c28ae4ad92" hidden="1">#REF!</definedName>
    <definedName name="TB4d2dde79_2d9e_4514_af8a_036145c9148d" hidden="1">#REF!</definedName>
    <definedName name="TB4d37bd7c_16a1_41b5_a1b6_394383105877" hidden="1">#REF!</definedName>
    <definedName name="TB4d3a43b6_f04e_434a_91e8_0c85c3f0f76a" hidden="1">#REF!</definedName>
    <definedName name="TB4d3af042_a52d_4f11_9c94_c2bdfa2eecd4" hidden="1">#REF!</definedName>
    <definedName name="TB4d481f44_8146_454a_986f_cb9e13d74ca6" hidden="1">#REF!</definedName>
    <definedName name="TB4d525128_c958_4f96_a57e_837bf6b6be84" hidden="1">#REF!</definedName>
    <definedName name="TB4d66817e_59d4_4151_b7b7_beee3153086d" hidden="1">#REF!</definedName>
    <definedName name="TB4d6bd4b2_dc34_4e5f_aab9_57ba60e32c65" hidden="1">#REF!</definedName>
    <definedName name="TB4d6c01b2_76ad_4cd4_a2ec_4a2973077a07" hidden="1">#REF!</definedName>
    <definedName name="TB4d6e7776_bfe4_4b1a_9f8c_b4a7351b66de" hidden="1">#REF!</definedName>
    <definedName name="TB4d6e899a_900e_4194_948a_96415e747f6f" hidden="1">'[72]Trade and other paybales'!#REF!</definedName>
    <definedName name="TB4d6f8013_d4af_4f92_9cd1_a2e8964ddc24" hidden="1">#REF!</definedName>
    <definedName name="TB4d7f325f_4022_4731_acc0_1721ff6d39a5" hidden="1">#REF!</definedName>
    <definedName name="TB4d983eaf_185f_49b5_b99d_e67c595bad01" hidden="1">#REF!</definedName>
    <definedName name="TB4d98a5bc_4d79_4e6e_a058_8efc220b62c3" hidden="1">#REF!</definedName>
    <definedName name="TB4da13878_b6c4_4c75_910d_7c38022789f5" hidden="1">#REF!</definedName>
    <definedName name="TB4dab3831_4d5b_42bb_bed5_0174d06f4551" hidden="1">#REF!</definedName>
    <definedName name="TB4db77034_d5fb_4282_ae9b_e4c8d6ff610d" hidden="1">#REF!</definedName>
    <definedName name="TB4dcda9eb_f808_4709_a051_b4b5b3161670" hidden="1">#REF!</definedName>
    <definedName name="TB4dd8a638_6aad_4fa8_be05_83e2e69d0fc1" hidden="1">#REF!</definedName>
    <definedName name="TB4dd8be46_e9fa_407f_a0cb_5417019e701d" hidden="1">#REF!</definedName>
    <definedName name="TB4ddee128_1e16_4a19_97c7_1d22ff734cf9" hidden="1">#REF!</definedName>
    <definedName name="TB4df923c4_ed09_431c_9619_fcf263389895" hidden="1">#REF!</definedName>
    <definedName name="TB4df9b58a_0b65_4f9c_84f4_213e0e71cc0a" hidden="1">#REF!</definedName>
    <definedName name="TB4dfd0034_64d1_474d_a012_5c10f832125c" hidden="1">'[72]Trade and other paybales'!#REF!</definedName>
    <definedName name="TB4dfd5f60_0e59_4706_9d71_6f88a31ffd5d" hidden="1">'[72]Trade and other paybales'!#REF!</definedName>
    <definedName name="TB4e01d88c_138a_475b_927d_1ad07b6e7c0b" hidden="1">#REF!</definedName>
    <definedName name="TB4e032b96_6a52_40e2_b61a_412f41c51f10" hidden="1">#REF!</definedName>
    <definedName name="TB4e0ea8b8_90db_4b54_b8b3_f269a2bbfe34" hidden="1">#REF!</definedName>
    <definedName name="TB4e100a99_358e_48ec_ac70_e14d72725e71" hidden="1">#REF!</definedName>
    <definedName name="TB4e12d293_e81a_42e3_9c65_9c1b8417e658" hidden="1">#REF!</definedName>
    <definedName name="TB4e20b2cc_5645_430c_9d18_fc99352a7809" hidden="1">#REF!</definedName>
    <definedName name="TB4e25fcad_dfa7_427c_bf01_ea3645abc910" hidden="1">#REF!</definedName>
    <definedName name="TB4e26d0ac_0250_48fb_b997_06d60f93ab26" hidden="1">#REF!</definedName>
    <definedName name="TB4e2c8fd4_23e3_4ab1_b197_e4fbe4603baa" hidden="1">#REF!</definedName>
    <definedName name="TB4e397f5b_ddda_4378_a2b4_766281950d2e" hidden="1">#REF!</definedName>
    <definedName name="TB4e3cfbe1_dbe3_47eb_b8d7_4256d1e736f4" hidden="1">#REF!</definedName>
    <definedName name="TB4e413371_058b_4620_b347_db8ccbfb7a13" hidden="1">#REF!</definedName>
    <definedName name="TB4e4f8d29_0d40_40b3_9ba0_761c8e44b8c8" hidden="1">#REF!</definedName>
    <definedName name="TB4e535aa1_584d_426f_b02f_045b229e3ddd" hidden="1">#REF!</definedName>
    <definedName name="TB4e671fcc_750a_4fae_a4b5_7a0a2974fc75" hidden="1">#REF!</definedName>
    <definedName name="TB4e674ace_3a5a_4f73_961e_22c93d79ca95" hidden="1">#REF!</definedName>
    <definedName name="TB4e6d8fd9_eb15_4864_b9fd_d9f3debaac4f" hidden="1">#REF!</definedName>
    <definedName name="TB4e713b2a_c94e_484f_bc6e_2b7e3d1df20e" hidden="1">#REF!</definedName>
    <definedName name="TB4e79417f_4dc8_40e5_a4ae_e2bd3cb87392" hidden="1">#REF!</definedName>
    <definedName name="TB4e8068d8_5e3f_47f8_976b_99b1d10c44ed" hidden="1">#REF!</definedName>
    <definedName name="TB4e888f2c_da38_45fd_9ea9_18cd72d4734d" hidden="1">#REF!</definedName>
    <definedName name="TB4e88c664_fe61_45db_9c3f_f37234f65e85" hidden="1">'[72]Trade and other paybales'!#REF!</definedName>
    <definedName name="TB4e89593e_3fcf_41fb_abb5_c4ca68b1ef1f" hidden="1">#REF!</definedName>
    <definedName name="TB4e955765_f057_4b7a_81fe_b981ea3cea2f" hidden="1">#REF!</definedName>
    <definedName name="TB4e9c7511_914c_4b13_9d4c_841ba196b4bd" hidden="1">#REF!</definedName>
    <definedName name="TB4e9fd5c6_4a3b_42eb_b604_d07573098770" hidden="1">#REF!</definedName>
    <definedName name="TB4ea3cb8f_9694_4077_a9b2_5d40edc4e920" hidden="1">#REF!</definedName>
    <definedName name="TB4ea903b8_ab2a_42c6_865a_bd43ead845ad" hidden="1">#REF!</definedName>
    <definedName name="TB4eaad144_b6be_4289_b732_ffce3a4d5901" hidden="1">#REF!</definedName>
    <definedName name="TB4eaecda6_f1d1_4807_85d1_fc190de5d4f6" hidden="1">#REF!</definedName>
    <definedName name="TB4eb598d1_950e_42e9_826b_a78a554e540d" hidden="1">#REF!</definedName>
    <definedName name="TB4eb64914_10a9_4820_858f_9318ebd26a8c" hidden="1">#REF!</definedName>
    <definedName name="TB4ecf3718_7e28_441f_a7ac_2267f52674ea" hidden="1">#REF!</definedName>
    <definedName name="TB4ee53230_e6e6_4725_abb0_5bb3ebe55ad7" hidden="1">#REF!</definedName>
    <definedName name="TB4ef58dd2_782a_4a26_8881_b5e7b71ed478" hidden="1">#REF!</definedName>
    <definedName name="TB4ef84a68_ca4e_4453_9e9a_37161989fa05" hidden="1">#REF!</definedName>
    <definedName name="TB4ef921ac_635d_45a7_981f_f54b6145966b" hidden="1">#REF!</definedName>
    <definedName name="TB4f0014da_630f_4d15_96d6_34aabeb44998" hidden="1">#REF!</definedName>
    <definedName name="TB4f06e2ba_7b81_4f47_91ce_5f125815174f" hidden="1">#REF!</definedName>
    <definedName name="TB4f078c70_eb86_4cd6_b32b_294ae186b9f2" hidden="1">#REF!</definedName>
    <definedName name="TB4f0acc51_e4e3_497d_bb4a_e650fba07f01" hidden="1">#REF!</definedName>
    <definedName name="TB4f0cf1ec_e6cb_4787_a1bd_465fa6464b5d" hidden="1">#REF!</definedName>
    <definedName name="TB4f0f9cba_7f45_4c61_b819_9da75f016901" hidden="1">#REF!</definedName>
    <definedName name="TB4f14543e_2644_4105_b462_9d7fef29e635" hidden="1">#REF!</definedName>
    <definedName name="TB4f2d3848_8adb_4dc5_a502_b2313359c22b" hidden="1">#REF!</definedName>
    <definedName name="TB4f2f794b_a497_4fab_a7ca_95a6a32b875f" hidden="1">#REF!</definedName>
    <definedName name="TB4f36e70e_542c_413c_a369_b86df990a937" hidden="1">#REF!</definedName>
    <definedName name="TB4f39e292_b933_47a3_9005_68f863ca089f" hidden="1">#REF!</definedName>
    <definedName name="TB4f3a0da6_dd77_40a2_a3ee_10cb7cd84247" hidden="1">#REF!</definedName>
    <definedName name="TB4f3ccae9_a22f_408e_88a7_6422f2b95f99" hidden="1">#REF!</definedName>
    <definedName name="TB4f4372e7_2d76_4005_9585_3aeb72041f91" hidden="1">#REF!</definedName>
    <definedName name="TB4f4539de_4f15_461a_b242_b79504219701" hidden="1">#REF!</definedName>
    <definedName name="TB4f489a26_d86a_4cb3_b5c4_149183557bc2" hidden="1">#REF!</definedName>
    <definedName name="TB4f491791_a3c2_4e76_a92a_611edff4b977" hidden="1">#REF!</definedName>
    <definedName name="TB4f4bb3ff_0a6a_4745_bb17_8aeabe14ee23" hidden="1">#REF!</definedName>
    <definedName name="TB4f522c88_77ea_4ebe_8c5b_29b4b9a80702" hidden="1">#REF!</definedName>
    <definedName name="TB4f557aaa_9801_45f8_ac53_778ef828215b" hidden="1">#REF!</definedName>
    <definedName name="TB4f595ded_5fac_4129_99de_7a3a559ef545" hidden="1">#REF!</definedName>
    <definedName name="TB4f5a2ae1_6cc7_4e74_9828_68ace9466d8d" hidden="1">#REF!</definedName>
    <definedName name="TB4f5c39da_8f94_470f_b3f3_6912781dc3ba" hidden="1">#REF!</definedName>
    <definedName name="TB4f5cbb4e_65b5_498d_be41_f27245d2705f" hidden="1">#REF!</definedName>
    <definedName name="TB4f60c365_4192_4ae4_b59d_9d985b17e8ea" hidden="1">#REF!</definedName>
    <definedName name="TB4f696b7d_d37b_449a_8c72_6ecbd2aec6c2" hidden="1">#REF!</definedName>
    <definedName name="TB4f71f599_4555_4ec2_94c5_731247b64146" hidden="1">#REF!</definedName>
    <definedName name="TB4f7af5eb_6564_4161_a955_5229d084477a" hidden="1">#REF!</definedName>
    <definedName name="TB4f7b286c_8a9d_4bd4_a86c_3d935a820c60" hidden="1">#REF!</definedName>
    <definedName name="TB4f84d9ae_aae5_4c2e_b23c_8de69ce752c5" hidden="1">#REF!</definedName>
    <definedName name="TB4f8ccb27_9948_42c3_9b6f_8994745aa34f" hidden="1">#REF!</definedName>
    <definedName name="TB4f9366a6_506c_4fb0_b323_658c1a54da3b" hidden="1">#REF!</definedName>
    <definedName name="TB4f95217c_295a_4f58_ac2a_960bffcf46db" hidden="1">#REF!</definedName>
    <definedName name="TB4f97cf3b_c354_4c44_bd33_04c73480f52b" hidden="1">#REF!</definedName>
    <definedName name="TB4f9e7503_ac54_4f79_a650_346d5caaba62" hidden="1">#REF!</definedName>
    <definedName name="TB4fa4090e_037d_4c19_9b78_cf9183d4e518" hidden="1">#REF!</definedName>
    <definedName name="TB4fad6ef2_e01f_47ea_9bcd_197145d47552" hidden="1">#REF!</definedName>
    <definedName name="TB4faf27df_267b_4ac9_b138_1d9e3c18d6fb" hidden="1">#REF!</definedName>
    <definedName name="TB4fafb6c7_f3a0_48dd_949f_9b14dc4c6cca" hidden="1">#REF!</definedName>
    <definedName name="TB4fb7ca6b_f70b_4c31_9a56_29398c7984d5" hidden="1">#REF!</definedName>
    <definedName name="TB4fbd3d4e_0734_4cad_9b53_81cdea3bb931" hidden="1">#REF!</definedName>
    <definedName name="TB4fbefdfb_650c_4dd3_a2ea_f50e83d97834" hidden="1">#REF!</definedName>
    <definedName name="TB4fc04ca3_2916_477f_b684_b7cc39cbefd1" hidden="1">#REF!</definedName>
    <definedName name="TB4fc59cf8_b000_4f17_9739_29a046a91002" hidden="1">#REF!</definedName>
    <definedName name="TB4fc71221_478d_4b9e_915b_ca3f5700b4ac" hidden="1">#REF!</definedName>
    <definedName name="TB4fc8e1a7_3267_43fb_a024_31b537751b38" hidden="1">#REF!</definedName>
    <definedName name="TB4fce5283_1c23_4f35_b627_20ff8f39561c" hidden="1">'[72]Trade and other paybales'!#REF!</definedName>
    <definedName name="TB4fceaf10_90f8_4f3b_968d_8125e8fb820a" hidden="1">#REF!</definedName>
    <definedName name="TB4fd6d27b_8fa6_47f5_bc49_afce0745d6aa" hidden="1">#REF!</definedName>
    <definedName name="TB4fe4a720_5194_4d95_a90c_54f3c078e14f" hidden="1">#REF!</definedName>
    <definedName name="TB4fe64f1a_193e_4b62_aab7_7b4925f090c7" hidden="1">#REF!</definedName>
    <definedName name="TB4fe96c9e_d0ca_4b2f_ad7d_7f21e0c05cc3" hidden="1">#REF!</definedName>
    <definedName name="TB4fec21cb_5b15_47f3_9158_b856eda04b09" hidden="1">#REF!</definedName>
    <definedName name="TB4ff14224_3573_4b17_9791_fa2c79a9221b" hidden="1">#REF!</definedName>
    <definedName name="TB4ff1a861_e24b_494c_94fd_6e9b92530795" hidden="1">#REF!</definedName>
    <definedName name="TB4ff5feae_8289_4472_9ee1_68ffe2659260" hidden="1">#REF!</definedName>
    <definedName name="TB4ffa4af6_f910_4eea_9cca_ef3bdc99bbee" hidden="1">#REF!</definedName>
    <definedName name="TB4ffc0041_0a4f_4da6_811f_43c6274183d6" hidden="1">#REF!</definedName>
    <definedName name="TB5000ae3c_ba8d_4960_85dc_ca91e7fbde3e" hidden="1">#REF!</definedName>
    <definedName name="TB5001e5a5_c953_4f0c_a440_8c7815ed6c42" hidden="1">#REF!</definedName>
    <definedName name="TB5004a76e_c921_4610_a41b_03012a49313e" hidden="1">#REF!</definedName>
    <definedName name="TB5005286e_5f24_47dc_91c1_4da99e6055fb" hidden="1">#REF!</definedName>
    <definedName name="TB500c36ac_a11a_4c0f_a796_8c78b83cdd1b" hidden="1">#REF!</definedName>
    <definedName name="TB500c7b5d_2bb5_4da0_b043_1ad969c4186e" hidden="1">'[72]Trade and other paybales'!#REF!</definedName>
    <definedName name="TB50202082_c6bb_4f61_ac2f_4ea881d76c8b" hidden="1">#REF!</definedName>
    <definedName name="TB50292c32_7b42_4cec_95db_db4c376c39af" hidden="1">#REF!</definedName>
    <definedName name="TB502b4167_8516_47d6_aaf4_04487fa031c5" hidden="1">#REF!</definedName>
    <definedName name="TB503514dc_4a8e_46fe_8232_1c062f290e00" hidden="1">#REF!</definedName>
    <definedName name="TB503557ae_5752_45ff_ab5e_3a956c2b5e21" hidden="1">#REF!</definedName>
    <definedName name="TB50355d34_3a60_473d_be55_ae5c9e043aef" hidden="1">#REF!</definedName>
    <definedName name="TB503622b1_c505_4a73_9a82_ba5c38e3d0d9" hidden="1">#REF!</definedName>
    <definedName name="TB5043957d_7fdb_4d12_ad1f_9e879858f804" hidden="1">#REF!</definedName>
    <definedName name="TB504502f7_cac9_46c0_88aa_b9a6db9805b4" hidden="1">#REF!</definedName>
    <definedName name="TB5050274f_1c87_48a1_afce_f619ef7062ad" hidden="1">#REF!</definedName>
    <definedName name="TB505a5405_7e37_40b0_b90a_fa63512f21ed" hidden="1">#REF!</definedName>
    <definedName name="TB5069bcdb_6411_4662_9865_606091e8cf89" hidden="1">#REF!</definedName>
    <definedName name="TB507c0db9_2e5f_4ed3_9b7e_1cbfa0347095" hidden="1">#REF!</definedName>
    <definedName name="TB507cd2c0_4fb5_4785_a8e1_337f0ff1eb6c" hidden="1">#REF!</definedName>
    <definedName name="TB508ace08_b78f_4d6a_b412_47ae56eaaac3" hidden="1">#REF!</definedName>
    <definedName name="TB509284cc_3b74_4034_9c0d_5a2dfdf51fa3" hidden="1">#REF!</definedName>
    <definedName name="TB5095cdd0_3580_4a2b_86f6_ceb5df3640e3" hidden="1">#REF!</definedName>
    <definedName name="TB509c5bc2_b83b_495f_b09e_457b49053ae1" hidden="1">#REF!</definedName>
    <definedName name="TB509d24de_6191_48cf_b18f_6fd4f478ab17" hidden="1">#REF!</definedName>
    <definedName name="TB509f01e2_0f54_4da7_a8f3_c40d3ec9bf0e" hidden="1">#REF!</definedName>
    <definedName name="TB50aa357a_9ba7_4129_b8d6_5b0db7f94dbf" hidden="1">#REF!</definedName>
    <definedName name="TB50ad3d9d_c763_4799_9bde_8faf5a91531c" hidden="1">#REF!</definedName>
    <definedName name="TB50af1169_0bb3_4595_a03f_b537d17eeced" hidden="1">#REF!</definedName>
    <definedName name="TB50b81d93_1c6c_4fe5_91e9_f2de15b012d4" hidden="1">#REF!</definedName>
    <definedName name="TB50d0fbea_d6f9_49b7_a989_795092a5c170" hidden="1">#REF!</definedName>
    <definedName name="TB50d13524_6f93_4549_8624_3b57f6bbe410" hidden="1">#REF!</definedName>
    <definedName name="TB50d1e52a_6dd0_482e_937e_c4089495d672" hidden="1">#REF!</definedName>
    <definedName name="TB50d9bbcd_5221_47d8_9d31_93cabd7dc612" hidden="1">#REF!</definedName>
    <definedName name="TB50da9d6e_b170_47dc_90de_041b2ca50ae3" hidden="1">#REF!</definedName>
    <definedName name="TB50db77e6_fe4b_44eb_8c72_8a13a5ea5820" hidden="1">#REF!</definedName>
    <definedName name="TB50de2aba_5f1f_46bd_8751_b2e9512bd74e" hidden="1">#REF!</definedName>
    <definedName name="TB50e425e6_4e61_4a2a_be99_3e176e6a9ed6" hidden="1">#REF!</definedName>
    <definedName name="TB50ee9bf8_3199_4dc8_8a44_bea3929a0f41" hidden="1">#REF!</definedName>
    <definedName name="TB50f6cf70_f442_4083_aa23_264f3f3bbb80" hidden="1">#REF!</definedName>
    <definedName name="TB50f6f250_439b_4e44_a0b9_b4da1ecca8b9" hidden="1">#REF!</definedName>
    <definedName name="TB50fe2e52_8714_49a1_8d58_95627288b1d9" hidden="1">#REF!</definedName>
    <definedName name="TB50fefbc2_3f2f_4360_a760_64a8bbe567a4" hidden="1">#REF!</definedName>
    <definedName name="TB510b7820_de7b_4521_8bce_a5b9e3e8b03a" hidden="1">#REF!</definedName>
    <definedName name="TB5122f367_97ff_49c8_bacf_1b1fd527da24" hidden="1">#REF!</definedName>
    <definedName name="TB5123567c_bea6_4a43_8487_a8859647e2c6" hidden="1">#REF!</definedName>
    <definedName name="TB512cf3a5_e10f_4c08_ae9e_6e001f91b3b6" hidden="1">#REF!</definedName>
    <definedName name="TB512d1b09_855c_47c9_b1f8_5e8c0987b6a3" hidden="1">#REF!</definedName>
    <definedName name="TB512d66cb_ed0c_41cc_aa30_91900639cdf9" hidden="1">#REF!</definedName>
    <definedName name="TB513143ee_1584_44c2_a681_be4e7f8b24dc" hidden="1">#REF!</definedName>
    <definedName name="TB5136f9d6_7387_4eff_bcd2_2820bbb88ee2" hidden="1">#REF!</definedName>
    <definedName name="TB51427e5f_4e36_4872_bc21_35b0cf378f2c" hidden="1">#REF!</definedName>
    <definedName name="TB515fdcd5_585b_422e_9d2e_dbc620fd9b9a" hidden="1">#REF!</definedName>
    <definedName name="TB51699f1c_6721_421a_8689_f12d787836d2" hidden="1">#REF!</definedName>
    <definedName name="TB517b82ac_a5a0_4cae_8dbb_24a5bfb626d8" hidden="1">#REF!</definedName>
    <definedName name="TB517d5299_96e1_49e8_9cd6_275a969e6c76" hidden="1">#REF!</definedName>
    <definedName name="TB5182a780_becc_4f0e_9fab_760b0e89f081" hidden="1">#REF!</definedName>
    <definedName name="TB518627b4_c832_4581_ba94_852874c82111" hidden="1">#REF!</definedName>
    <definedName name="TB5187ed82_c65a_430a_a542_e566f3e20399" hidden="1">#REF!</definedName>
    <definedName name="TB5189a724_c511_4c05_9847_1fc0f3dec393" hidden="1">#REF!</definedName>
    <definedName name="TB51ac8ecd_3c0b_4acb_ae06_2121b475a682" hidden="1">#REF!</definedName>
    <definedName name="TB51b8cec6_33a4_44f1_b6d2_6702c7e1abf4" hidden="1">#REF!</definedName>
    <definedName name="TB51bdbef5_a8fd_45db_8cb4_774f28a69a05" hidden="1">#REF!</definedName>
    <definedName name="TB51c003b0_aa83_4d82_880b_8ed2e5c82dce" hidden="1">#REF!</definedName>
    <definedName name="TB51c062f9_8e50_48d9_ac42_c66c9ea37222" hidden="1">#REF!</definedName>
    <definedName name="TB51c8f18f_429b_4a05_9ba9_46f4cb27893f" hidden="1">#REF!</definedName>
    <definedName name="TB51cb91e6_10aa_43a6_b57f_324eb29d4f0e" hidden="1">#REF!</definedName>
    <definedName name="TB51ce7340_ef05_4831_88fc_adf2b8c1d57e" hidden="1">#REF!</definedName>
    <definedName name="TB51cef681_1431_4148_b8ec_13b9f8a2c487" hidden="1">#REF!</definedName>
    <definedName name="TB51d0d9aa_a163_417b_921a_b17f08278f42" hidden="1">#REF!</definedName>
    <definedName name="TB51d1606c_a335_44a5_8ab8_15daa15801a5" hidden="1">#REF!</definedName>
    <definedName name="TB51d5ceca_833a_4312_88a7_89c00f9a8816" hidden="1">#REF!</definedName>
    <definedName name="TB51dd6faf_0a28_4399_ac9d_04aca78d5b0f" hidden="1">#REF!</definedName>
    <definedName name="TB51df2454_3a77_4f7b_84e4_bb90745885ac" hidden="1">#REF!</definedName>
    <definedName name="TB51e37448_1da2_4cf8_98d9_e46c8563afa0" hidden="1">#REF!</definedName>
    <definedName name="TB51e59ff1_cb99_4a33_a270_7bebadfe48be" hidden="1">#REF!</definedName>
    <definedName name="TB51e5ff32_6f5f_4839_b622_de57daf7ed1e" hidden="1">#REF!</definedName>
    <definedName name="TB51eff690_1958_4b00_8cad_747abc5245f2" hidden="1">#REF!</definedName>
    <definedName name="TB51f9298e_495e_4449_a694_0e0b5f2b7acb" hidden="1">#REF!</definedName>
    <definedName name="TB51feca24_9344_44b7_ba99_8d3ce691eb62" hidden="1">#REF!</definedName>
    <definedName name="TB5203bf1f_f298_49ed_90c6_7fdda44dc168" hidden="1">#REF!</definedName>
    <definedName name="TB5205e068_0235_4c1e_81be_dadeae11b370" hidden="1">#REF!</definedName>
    <definedName name="TB5207ec31_20f4_4bdb_91df_d4fdba1dd6ed" hidden="1">#REF!</definedName>
    <definedName name="TB52087eb2_ace4_409e_a602_a94be93a3c63" hidden="1">#REF!</definedName>
    <definedName name="TB520dd485_d309_44dd_a462_d05be90ca401" hidden="1">#REF!</definedName>
    <definedName name="TB520f4b6a_413d_4c1d_88ff_67f97b5065a2" hidden="1">#REF!</definedName>
    <definedName name="TB5217d7ac_f648_4bde_83f1_60dc4003023f" hidden="1">#REF!</definedName>
    <definedName name="TB521986a3_2719_4862_a024_0dffb74503e4" hidden="1">#REF!</definedName>
    <definedName name="TB521caac1_41a7_48b2_9151_9b80a4c9474c" hidden="1">#REF!</definedName>
    <definedName name="TB522175b9_c276_47e9_b45a_e1e0ff638cb7" hidden="1">#REF!</definedName>
    <definedName name="TB5223a5c4_1746_49c1_8e4e_5290dbd172b0" hidden="1">#REF!</definedName>
    <definedName name="TB522f2a46_7dc9_46ca_96ff_f503d0aef9fb" hidden="1">#REF!</definedName>
    <definedName name="TB522fccd4_9645_4cd3_b1b7_8aad0586ae66" hidden="1">#REF!</definedName>
    <definedName name="TB523123c1_7704_4884_b567_24d015e734a9" hidden="1">#REF!</definedName>
    <definedName name="TB523ce9f6_c17a_4805_8f41_18d9f911ee35" hidden="1">#REF!</definedName>
    <definedName name="TB523f105c_373b_494b_9393_978a01483c2e" hidden="1">#REF!</definedName>
    <definedName name="TB523fd485_c761_47d4_bdd4_8b090f154aa5" hidden="1">#REF!</definedName>
    <definedName name="TB523fed21_df9d_44c6_b2d6_bca39890132b" hidden="1">#REF!</definedName>
    <definedName name="TB5240cdd5_698b_469f_9a3b_90a44ed617cd" hidden="1">#REF!</definedName>
    <definedName name="TB52443c8f_758e_4b62_b330_9154ccd7b6c8" hidden="1">#REF!</definedName>
    <definedName name="TB5256595c_3202_4784_9f51_4742151a73d0" hidden="1">#REF!</definedName>
    <definedName name="TB525a4722_66fa_4d5f_8ec4_b41c4372d181" hidden="1">#REF!</definedName>
    <definedName name="TB525f76bd_702a_4d30_987f_8130f8c75a49" hidden="1">#REF!</definedName>
    <definedName name="TB52605547_1ba8_4a66_b881_d7f3c94ccf76" hidden="1">'[72]Trade and other paybales'!#REF!</definedName>
    <definedName name="TB5267434f_76a7_46a5_8624_9736303af0a9" hidden="1">#REF!</definedName>
    <definedName name="TB526e5ed2_2ef9_43a9_b492_39facac1ff65" hidden="1">#REF!</definedName>
    <definedName name="TB527577c6_1a5f_4da1_8de8_915f03353824" hidden="1">#REF!</definedName>
    <definedName name="TB527d7db3_3825_4505_b475_22e3431a9c1e" hidden="1">#REF!</definedName>
    <definedName name="TB527f69ae_9e07_4011_9a4d_d367f0bac096" hidden="1">#REF!</definedName>
    <definedName name="TB52894d9b_de86_41e9_91ec_d344d0a55133" hidden="1">#REF!</definedName>
    <definedName name="TB52935225_d6f5_4eda_8cf6_3ba31de29a47" hidden="1">#REF!</definedName>
    <definedName name="TB529b311e_6d31_4ddc_b723_201446a89516" hidden="1">#REF!</definedName>
    <definedName name="TB529c7c57_7e4b_4cb6_a3dd_ced7e0bed99e" hidden="1">'[72]Trade and other paybales'!#REF!</definedName>
    <definedName name="TB529d4173_005d_4155_9a98_90cb0035f0b6" hidden="1">#REF!</definedName>
    <definedName name="TB52a1548d_85f8_4e6e_96cb_e7c66f16f3ba" hidden="1">#REF!</definedName>
    <definedName name="TB52a7ea07_4ab2_4104_bb4d_5c4051dc56d8" hidden="1">#REF!</definedName>
    <definedName name="TB52b045ae_d238_466c_b5bb_7673a6feef2c" hidden="1">#REF!</definedName>
    <definedName name="TB52b5b5a6_cbf6_4dad_8f2e_c0f1c75709f0" hidden="1">#REF!</definedName>
    <definedName name="TB52b67e30_9d15_4d70_ba66_0d3d0dbfb4bf" hidden="1">#REF!</definedName>
    <definedName name="TB52b7d40c_83c5_4035_adba_b2a1d7f93d05" hidden="1">#REF!</definedName>
    <definedName name="TB52bae9a0_598d_4485_9ffa_4431f8b768a1" hidden="1">#REF!</definedName>
    <definedName name="TB52be5d88_c23f_4341_ae76_e0c53f878254" hidden="1">#REF!</definedName>
    <definedName name="TB52c82c62_b4eb_4ef3_9ebf_ca12e8b61954" hidden="1">#REF!</definedName>
    <definedName name="TB52cb7112_0d69_4de0_a5cd_27513ff63d52" hidden="1">#REF!</definedName>
    <definedName name="TB52cc78fa_b9b5_4a14_a969_a2c3cc39e1d9" hidden="1">#REF!</definedName>
    <definedName name="TB52cc81f4_afae_4249_9295_948ff9d78cc0" hidden="1">#REF!</definedName>
    <definedName name="TB52d4fc82_d06d_499a_a1ad_74920f225e37" hidden="1">#REF!</definedName>
    <definedName name="TB52da9cb0_ed69_418e_90be_60c99a771211" hidden="1">#REF!</definedName>
    <definedName name="TB52e9282b_7b2c_48e3_a7b3_262ebbaf35a1" hidden="1">#REF!</definedName>
    <definedName name="TB52ea6944_7833_4559_8cf3_99f6c28bf33f" hidden="1">#REF!</definedName>
    <definedName name="TB52ee2a82_35fd_4940_8238_443219b4b479" hidden="1">#REF!</definedName>
    <definedName name="TB52f6dd86_f65c_49f3_af8d_674f20d9b7fa" hidden="1">#REF!</definedName>
    <definedName name="TB52fb824c_7e1d_4da1_8e52_800f97099dc0" hidden="1">#REF!</definedName>
    <definedName name="TB5303a357_bb5a_4e56_bdea_c158638adba1" hidden="1">#REF!</definedName>
    <definedName name="TB5309e933_e437_4619_82e5_741e70bfc9d0" hidden="1">#REF!</definedName>
    <definedName name="TB5315b7d6_a53b_4463_86a2_68270a2ef1c2" hidden="1">#REF!</definedName>
    <definedName name="TB5318bc6c_ff84_46a1_9e14_aa081cda5c15" hidden="1">#REF!</definedName>
    <definedName name="TB531990e2_388a_4f8d_85cd_b39d4438ee68" hidden="1">#REF!</definedName>
    <definedName name="TB531aa55d_040d_423d_b547_3136283f60a4" hidden="1">#REF!</definedName>
    <definedName name="TB531f4eb5_d28a_4849_ab65_e800df99ba3a" hidden="1">#REF!</definedName>
    <definedName name="TB5325fbdf_d56a_4405_a2c4_3a0f0a6cf4a7" hidden="1">#REF!</definedName>
    <definedName name="TB532e23a6_96e2_4a25_be0e_ed2860465bd7" hidden="1">#REF!</definedName>
    <definedName name="TB532f99b8_0131_40b2_b1c1_d46b87078686" hidden="1">#REF!</definedName>
    <definedName name="TB534de914_38ee_478e_9afa_71868a96e709" hidden="1">#REF!</definedName>
    <definedName name="TB534fe9d4_f420_4c9a_b073_fc199e15281c" hidden="1">#REF!</definedName>
    <definedName name="TB534fff8c_5936_4435_81d1_af3066faa802" hidden="1">#REF!</definedName>
    <definedName name="TB5355767d_ab64_4168_b2e4_8dd26cf64f03" hidden="1">#REF!</definedName>
    <definedName name="TB5356b7ec_9081_4d2e_96ae_fd73c6f15fa0" hidden="1">#REF!</definedName>
    <definedName name="TB5360f58e_e815_4955_9153_288a5ef7e0d5" hidden="1">#REF!</definedName>
    <definedName name="TB5361099a_e2fa_491c_af34_541ba382ad53" hidden="1">#REF!</definedName>
    <definedName name="TB5367188d_9d05_46e9_8fb9_1f29f030c8b2" hidden="1">#REF!</definedName>
    <definedName name="TB53696fa5_17bc_4ba4_b069_72708f9bc671" hidden="1">#REF!</definedName>
    <definedName name="TB536dc8a1_e775_4fe0_b58a_7abb3c2a4d45" hidden="1">#REF!</definedName>
    <definedName name="TB536e4d05_423a_4b39_a8fe_18505614eda6" hidden="1">#REF!</definedName>
    <definedName name="TB5378cea6_aaaf_4516_8d64_f03d2b73a831" hidden="1">#REF!</definedName>
    <definedName name="TB537b0089_ffad_4f71_8c1b_b506dfb2b298" hidden="1">#REF!</definedName>
    <definedName name="TB53905389_4370_4d8d_87fd_f0db120800a1" hidden="1">#REF!</definedName>
    <definedName name="TB5391573b_2dd3_42d4_b15b_9bc7b9335c4f" hidden="1">#REF!</definedName>
    <definedName name="TB53974038_69b8_4984_b3dd_573921e81668" hidden="1">#REF!</definedName>
    <definedName name="TB539bb675_76c1_4b82_89b2_e2e6fe9e46a6" hidden="1">#REF!</definedName>
    <definedName name="TB539ea4eb_ca18_4aa4_8574_ab8972025d5a" hidden="1">#REF!</definedName>
    <definedName name="TB539f3355_150f_4eea_8948_22075057791b" hidden="1">#REF!</definedName>
    <definedName name="TB53a2a8d6_d249_49a5_a9a8_845eb44c3201" hidden="1">#REF!</definedName>
    <definedName name="TB53ad6076_ca04_4110_9884_d514c9316589" hidden="1">#REF!</definedName>
    <definedName name="TB53b2e2e1_5803_4805_9446_97c855e66596" hidden="1">#REF!</definedName>
    <definedName name="TB53b5d4a9_a069_4d9c_859d_bea17d9fad03" hidden="1">#REF!</definedName>
    <definedName name="TB53b85e08_d95a_442f_b61b_5f467a0d606a" hidden="1">#REF!</definedName>
    <definedName name="TB53c170e6_ba58_40a7_90bf_5668276a0d5b" hidden="1">#REF!</definedName>
    <definedName name="TB53c4279e_f577_442d_8585_7a6eb68264d0" hidden="1">#REF!</definedName>
    <definedName name="TB53cdb82a_06a0_4c6d_bb7b_654f245596fa" hidden="1">#REF!</definedName>
    <definedName name="TB53d3b49d_ecce_4f82_849c_1e809bf67588" hidden="1">#REF!</definedName>
    <definedName name="TB53db4fe0_95e5_475c_a960_4aaebdc6d5dd" hidden="1">#REF!</definedName>
    <definedName name="TB53dbe975_f22c_4955_b71b_1e61710b64e5" hidden="1">#REF!</definedName>
    <definedName name="TB53e96de3_3d85_45aa_8bd1_2c1d3d982cf6" hidden="1">#REF!</definedName>
    <definedName name="TB53f086f9_2fbd_49eb_ae38_c38c9282bac9" hidden="1">#REF!</definedName>
    <definedName name="TB53f47e49_ce4d_4604_b25b_01fae085d6ff" hidden="1">#REF!</definedName>
    <definedName name="TB54000f70_2ca1_47b9_b73b_964a6d03dcd6" hidden="1">#REF!</definedName>
    <definedName name="TB5400b115_fa72_40e9_834f_55f6900d8582" hidden="1">#REF!</definedName>
    <definedName name="TB541054fe_e52f_4ef9_b8fd_f46349e3c62b" hidden="1">#REF!</definedName>
    <definedName name="TB5412c1e8_328c_4b3e_b94f_d6c901d86e65" hidden="1">#REF!</definedName>
    <definedName name="TB5416f38d_e7a4_4b47_8832_4d836e599126" hidden="1">#REF!</definedName>
    <definedName name="TB54195986_52a7_4fac_9713_4e3994c71576" hidden="1">#REF!</definedName>
    <definedName name="TB54215ede_8eac_4c4b_93e0_471048421e2e" hidden="1">#REF!</definedName>
    <definedName name="TB5424e198_da0d_4ac5_9f0b_10846b774d31" hidden="1">#REF!</definedName>
    <definedName name="TB54349e1f_6148_47c1_a70d_463e3e998722" hidden="1">#REF!</definedName>
    <definedName name="TB54355d90_bda4_408c_9e92_92019a31defb" hidden="1">#REF!</definedName>
    <definedName name="TB54390616_2a55_4978_9ad8_e94cba0e7cc0" hidden="1">#REF!</definedName>
    <definedName name="TB5441e94d_8093_4581_a77a_6cc7e2cb058e" hidden="1">#REF!</definedName>
    <definedName name="TB544ab798_f5a5_4c8c_8b76_2b37e9e4e85b" hidden="1">#REF!</definedName>
    <definedName name="TB544c8df1_df04_4f3e_b81d_6d1c7cf00c1a" hidden="1">#REF!</definedName>
    <definedName name="TB5452dc81_4641_4e85_8cd6_2c978e8cf46c" hidden="1">#REF!</definedName>
    <definedName name="TB545483d2_d0b7_4f9e_9743_7818f0f2502d" hidden="1">#REF!</definedName>
    <definedName name="TB54553976_dc36_40fc_b5ec_f8c64d6f9da9" hidden="1">#REF!</definedName>
    <definedName name="TB54560c65_da15_48a4_bf91_3a5c9a655108" hidden="1">#REF!</definedName>
    <definedName name="TB54582ebe_4ebc_4d7d_a6c9_ac7a20a77c7c" hidden="1">#REF!</definedName>
    <definedName name="TB546b363e_7cb5_4b82_a9f3_e5e7755c4dbc" hidden="1">#REF!</definedName>
    <definedName name="TB546f26d3_3bca_448b_ad57_190c090bcf50" hidden="1">#REF!</definedName>
    <definedName name="TB5472502a_41e7_4d7e_9078_d0db205a5630" hidden="1">#REF!</definedName>
    <definedName name="TB5488a938_5b58_444b_b025_3c6e9e000008" hidden="1">'[72]Trade and other paybales'!#REF!</definedName>
    <definedName name="TB548f3190_afea_4236_be85_eb7ad56bcb43" hidden="1">#REF!</definedName>
    <definedName name="TB5495ff19_5004_49d3_b801_a4c473992c19" hidden="1">#REF!</definedName>
    <definedName name="TB54970cd5_17a9_4be2_9647_25639020dce9" hidden="1">#REF!</definedName>
    <definedName name="TB549ebfdc_0078_498b_afaf_45c1258319a0" hidden="1">#REF!</definedName>
    <definedName name="TB54ae9162_382b_460a_811d_f0e790c06b3b" hidden="1">#REF!</definedName>
    <definedName name="TB54b5384a_76e5_4afb_b90f_5477449bafc6" hidden="1">#REF!</definedName>
    <definedName name="TB54c52774_59e0_4e04_b284_3a44ee27658e" hidden="1">#REF!</definedName>
    <definedName name="TB54cdd246_8b1d_4e85_b0b1_830993430c98" hidden="1">#REF!</definedName>
    <definedName name="TB54d76eb8_d5b4_4966_b483_011cd9766026" hidden="1">#REF!</definedName>
    <definedName name="TB54dcae58_f39c_4fe5_8d11_c9589991f3cb" hidden="1">#REF!</definedName>
    <definedName name="TB54dd0e30_c38d_48b3_8e2e_132fa20a7b17" hidden="1">#REF!</definedName>
    <definedName name="TB54deb5ba_6e7f_4c40_aed4_ff3b525af610" hidden="1">#REF!</definedName>
    <definedName name="TB54e9b403_efd4_43a2_8efb_140446f9e733" hidden="1">#REF!</definedName>
    <definedName name="TB54ed616d_6e36_4102_b76c_483744847c9f" hidden="1">#REF!</definedName>
    <definedName name="TB54f9b6ce_d632_491c_a169_c4c27ce15f62" hidden="1">#REF!</definedName>
    <definedName name="TB54fa600e_e1da_4e7f_b912_ee4f09ca5c6a" hidden="1">#REF!</definedName>
    <definedName name="TB550168a7_fc38_4605_af4f_d982179ead05" hidden="1">#REF!</definedName>
    <definedName name="TB550c58e0_b5a5_4e68_95f6_bec01c6d5c5c" hidden="1">#REF!</definedName>
    <definedName name="TB550e7082_94e4_4aaf_8daf_af6f9a434e2b" hidden="1">#REF!</definedName>
    <definedName name="TB550f73a7_b4f9_489a_81eb_9c91630e71cc" hidden="1">#REF!</definedName>
    <definedName name="TB5515e7fd_85b7_4cbc_81c6_f5a47be7151a" hidden="1">#REF!</definedName>
    <definedName name="TB5515f39f_7668_48a0_984b_f217fbfcc67e" hidden="1">#REF!</definedName>
    <definedName name="TB55249e65_d92f_44cc_871c_e7e942d5cff3" hidden="1">#REF!</definedName>
    <definedName name="TB552731c8_41cd_4785_ab4d_6ffa4baef53e" hidden="1">#REF!</definedName>
    <definedName name="TB552a2ef6_abbc_4028_ad2e_e02b5a6e3b2b" hidden="1">#REF!</definedName>
    <definedName name="TB5531e592_7b38_443c_8576_0b97c3634021" hidden="1">#REF!</definedName>
    <definedName name="TB5534f0e9_214b_4f62_b479_a9dd88369766" hidden="1">#REF!</definedName>
    <definedName name="TB55385864_1236_4280_8242_5b9148d39f1d" hidden="1">'[72]For Report  Disclosure'!#REF!</definedName>
    <definedName name="TB55395ec6_6464_4e11_b995_3c120c1a2fe7" hidden="1">#REF!</definedName>
    <definedName name="TB553b825b_2ff4_42d1_8c9f_fa109278524d" hidden="1">#REF!</definedName>
    <definedName name="TB55400288_d4bf_4c38_ab2b_c356452a2f0d" hidden="1">#REF!</definedName>
    <definedName name="TB554a4be1_f5e5_4b7a_a01f_2687fc0b97ce" hidden="1">#REF!</definedName>
    <definedName name="TB555bfde6_3a14_4a0d_8e78_451641d30801" hidden="1">#REF!</definedName>
    <definedName name="TB555c8fd1_b986_4af7_bf5c_516abe661dac" hidden="1">#REF!</definedName>
    <definedName name="TB5560a893_865b_4cf5_ba90_f0527d6a8026" hidden="1">#REF!</definedName>
    <definedName name="TB55615f5a_d4b0_4e05_a46a_84c6b7b5548e" hidden="1">#REF!</definedName>
    <definedName name="TB556b48a2_98a0_466d_9e53_0dd1d3672aa8" hidden="1">#REF!</definedName>
    <definedName name="TB556e2e94_1b56_4ab5_8aa8_d6a2bbfbacf4" hidden="1">#REF!</definedName>
    <definedName name="TB5576e63e_a793_4ae8_b9d7_0b1aa9187e2d" hidden="1">#REF!</definedName>
    <definedName name="TB557d3794_f645_4405_822e_22e5328220d7" hidden="1">#REF!</definedName>
    <definedName name="TB55878d38_3642_444e_938d_7b0ad1c02016" hidden="1">#REF!</definedName>
    <definedName name="TB558b3972_f9a1_4355_9dca_d26427ef5d7d" hidden="1">#REF!</definedName>
    <definedName name="TB558da21d_5ce7_446d_9149_3d517891efaf" hidden="1">#REF!</definedName>
    <definedName name="TB558f2a87_55b3_493d_b073_4053fb5e6f90" hidden="1">#REF!</definedName>
    <definedName name="TB55912374_9bb3_4a19_8267_1ddb151c83e4" hidden="1">#REF!</definedName>
    <definedName name="TB5591b436_b6c7_4421_91e1_b6d0dc390cd4" hidden="1">#REF!</definedName>
    <definedName name="TB559681c4_4651_4cb2_a1d1_dfae6048418d" hidden="1">#REF!</definedName>
    <definedName name="TB55a4e29b_7180_4cdd_9bb5_c082ac3f097c" hidden="1">#REF!</definedName>
    <definedName name="TB55aa5d19_138f_4ca1_8d28_8a7c58ac2717" hidden="1">#REF!</definedName>
    <definedName name="TB55b1b196_9777_416b_a393_2bb8a26b0a6d" hidden="1">#REF!</definedName>
    <definedName name="TB55b88cf4_e70d_425c_a451_6d817ee30d53" hidden="1">#REF!</definedName>
    <definedName name="TB55b8995e_7cba_4f10_ad02_3757eb97ca1d" hidden="1">#REF!</definedName>
    <definedName name="TB55baf06d_9303_4d8f_b36d_dc9faee6ef69" hidden="1">#REF!</definedName>
    <definedName name="TB55c12e26_6447_459e_8373_b766c54d42f0" hidden="1">#REF!</definedName>
    <definedName name="TB55c3672f_884e_4a3f_adf1_c01f6b9abb54" hidden="1">#REF!</definedName>
    <definedName name="TB55c91859_a0d3_486a_9f2b_a56eaf89ed0f" hidden="1">#REF!</definedName>
    <definedName name="TB55cf5677_9a87_4aa8_b97e_5957693750eb" hidden="1">#REF!</definedName>
    <definedName name="TB55d0f757_c0bc_4177_9eed_b7c37f2a2062" hidden="1">#REF!</definedName>
    <definedName name="TB55d1cbd5_9c53_4809_b55a_8f6191c8ec10" hidden="1">#REF!</definedName>
    <definedName name="TB55e1af44_e524_46aa_abe7_10cbcceb3965" hidden="1">#REF!</definedName>
    <definedName name="TB55e2346d_a618_4e2a_8758_ecaabda025b1" hidden="1">#REF!</definedName>
    <definedName name="TB55e40d8c_d9e8_4891_8012_574af81ec2d5" hidden="1">#REF!</definedName>
    <definedName name="TB55e50fb6_9367_40be_89b3_963cfd4e075f" hidden="1">#REF!</definedName>
    <definedName name="TB55eb2a22_8f69_4d6a_b251_a46929fd4c1c" hidden="1">#REF!</definedName>
    <definedName name="TB55eea0e2_2657_4dc2_9c22_2b8e4d6da879" hidden="1">#REF!</definedName>
    <definedName name="TB55f4a49f_0c77_4a5a_aa5b_97d8bdabeb4f" hidden="1">#REF!</definedName>
    <definedName name="TB55f7b336_b9d2_42e7_a7e0_03c242d93d40" hidden="1">#REF!</definedName>
    <definedName name="TB55fc29f7_206d_43fe_a535_c5bc194719e4" hidden="1">#REF!</definedName>
    <definedName name="TB560142da_777f_4978_b58c_b2f72276cbd3" hidden="1">#REF!</definedName>
    <definedName name="TB56016257_7f84_4c46_9835_e3ef3d09d044" hidden="1">#REF!</definedName>
    <definedName name="TB5608c0d4_7c64_42e2_8b5b_aeef4f5501aa" hidden="1">#REF!</definedName>
    <definedName name="TB560b3706_99b3_4a7c_9087_0dbfe00c53b6" hidden="1">#REF!</definedName>
    <definedName name="TB560c7af3_901d_4a15_b5ae_97863834a0ee" hidden="1">#REF!</definedName>
    <definedName name="TB560ca97a_05f5_4206_a724_e54ca027cd5e" hidden="1">#REF!</definedName>
    <definedName name="TB560f6048_482a_4014_b6e7_3dde49bf52a3" hidden="1">#REF!</definedName>
    <definedName name="TB56146f10_0220_4843_a2be_c066cfc94940" hidden="1">#REF!</definedName>
    <definedName name="TB5616a5bf_28d0_43a0_bcbb_6857753279d9" hidden="1">#REF!</definedName>
    <definedName name="TB561df8b6_0299_498f_b3bc_86edb026f682" hidden="1">#REF!</definedName>
    <definedName name="TB562447cc_1e6c_4985_be24_b13f977df9b8" hidden="1">#REF!</definedName>
    <definedName name="TB562a6dfb_0866_4640_97d5_f10c3fefbb54" hidden="1">#REF!</definedName>
    <definedName name="TB5633717a_3a64_4527_8dce_019772e86794" hidden="1">#REF!</definedName>
    <definedName name="TB56422af4_f263_4353_8068_486da577514f" hidden="1">#REF!</definedName>
    <definedName name="TB5645e81e_87aa_4749_9127_d8c98a796eed" hidden="1">#REF!</definedName>
    <definedName name="TB56480cb3_ff2b_4b2e_bc0a_dbea0fa0b538" hidden="1">#REF!</definedName>
    <definedName name="TB56509303_b2a6_44e7_881f_6316070a0b96" hidden="1">#REF!</definedName>
    <definedName name="TB56578069_aded_4e7d_98c9_452a08c3a118" hidden="1">#REF!</definedName>
    <definedName name="TB5658bdf2_cf84_4c99_b990_2403fb085ce9" hidden="1">#REF!</definedName>
    <definedName name="TB56599f8e_4b6e_4755_be67_0e7a481a6743" hidden="1">#REF!</definedName>
    <definedName name="TB565a2ab8_9c9e_4529_b88d_e2bb92d46f03" hidden="1">#REF!</definedName>
    <definedName name="TB565bae0e_e1c4_493f_8bd0_564ae22638c8" hidden="1">#REF!</definedName>
    <definedName name="TB56642146_1fcf_4ece_a34f_5204cc03b6c5" hidden="1">#REF!</definedName>
    <definedName name="TB5666bd40_6105_4f02_b94c_606d057288e9" hidden="1">#REF!</definedName>
    <definedName name="TB5666c64f_79ff_4333_8f14_6ea53cc900be" hidden="1">#REF!</definedName>
    <definedName name="TB567a193f_6a75_4546_8aad_b48b57d5672c" hidden="1">#REF!</definedName>
    <definedName name="TB567f7d82_35b4_4159_96f1_971be1d43941" hidden="1">'[72]Trade and other paybales'!#REF!</definedName>
    <definedName name="TB5680d876_3718_4490_85b6_ed28d11fbfe9" hidden="1">#REF!</definedName>
    <definedName name="TB5687853e_097f_498f_8565_69375fda74a5" hidden="1">#REF!</definedName>
    <definedName name="TB56886db5_39a5_4a73_b43e_9ab6218ea69e" hidden="1">#REF!</definedName>
    <definedName name="TB5688ef27_c044_443f_8e89_76047957def5" hidden="1">#REF!</definedName>
    <definedName name="TB568a5707_88ab_436b_b127_86b3d7fb6548" hidden="1">#REF!</definedName>
    <definedName name="TB56936b58_ab6c_416f_9d40_7eb431b8e1a0" hidden="1">#REF!</definedName>
    <definedName name="TB5698c5c0_1142_4111_a9aa_87732f56951c" hidden="1">#REF!</definedName>
    <definedName name="TB569bead4_780f_4cee_bcb4_fe8611c5e4a2" hidden="1">#REF!</definedName>
    <definedName name="TB56a84269_9c83_41c1_8b75_32019030b8ec" hidden="1">#REF!</definedName>
    <definedName name="TB56bbdf6a_2cea_418b_9927_a3a06a3018c2" hidden="1">#REF!</definedName>
    <definedName name="TB56c15055_10f9_4695_bde8_746640e8b804" hidden="1">#REF!</definedName>
    <definedName name="TB56c21a59_588b_4211_8e2b_02c36d807c53" hidden="1">#REF!</definedName>
    <definedName name="TB56c50d92_db51_4221_9a3d_fd59320f079d" hidden="1">#REF!</definedName>
    <definedName name="TB56c942d9_b892_478e_9c10_fe17fe36c11e" hidden="1">#REF!</definedName>
    <definedName name="TB56de666b_bfd9_4d2f_b07e_9f2a70313344" hidden="1">#REF!</definedName>
    <definedName name="TB56e60561_b863_44c0_be4c_26ce22cb6cc8" hidden="1">#REF!</definedName>
    <definedName name="TB56e965f0_fff5_4cc4_b477_c942e26722e6" hidden="1">#REF!</definedName>
    <definedName name="TB56eb199c_615b_4e07_b1f4_056d1effca21" hidden="1">#REF!</definedName>
    <definedName name="TB56ec8dbd_bc3f_44c9_8463_5ba1dc52b494" hidden="1">#REF!</definedName>
    <definedName name="TB56f20134_da28_46a8_a300_cf83c1e7a633" hidden="1">#REF!</definedName>
    <definedName name="TB56f7f95c_49ee_4d9a_a116_3cacefc866f4" hidden="1">#REF!</definedName>
    <definedName name="TB56fa81a5_060b_4983_bde4_609de9e8b1a7" hidden="1">#REF!</definedName>
    <definedName name="TB56fceabb_45bd_46a3_b263_e3c61b4b7689" hidden="1">#REF!</definedName>
    <definedName name="TB57047bc4_914b_407b_bf53_2c3c08825336" hidden="1">#REF!</definedName>
    <definedName name="TB570a3184_57f5_4859_976c_06763c9a7db5" hidden="1">#REF!</definedName>
    <definedName name="TB571ca040_2e06_4408_927e_1bd5a9fd5374" hidden="1">#REF!</definedName>
    <definedName name="TB572702aa_3056_4d9f_b28f_b86cfaebf5cf" hidden="1">#REF!</definedName>
    <definedName name="TB572b648d_b44e_44e9_9765_bb2a04cbc716" hidden="1">#REF!</definedName>
    <definedName name="TB572ce954_a0c0_400c_93a2_2a605e076989" hidden="1">#REF!</definedName>
    <definedName name="TB573bbbf5_fb4a_404e_96fd_a4b79cb67040" hidden="1">#REF!</definedName>
    <definedName name="TB5744f509_91cb_4d14_a654_fec85f554d19" hidden="1">#REF!</definedName>
    <definedName name="TB5747260b_4c6e_40cf_89f2_3ba15e3bcf6e" hidden="1">#REF!</definedName>
    <definedName name="TB575b4ae7_e890_4efd_ac7d_937b7e01100d" hidden="1">#REF!</definedName>
    <definedName name="TB575bdd87_31b3_43da_89c0_e3fe3273d99c" hidden="1">#REF!</definedName>
    <definedName name="TB5764103e_e104_4fb3_9e91_df26ada27b8e" hidden="1">#REF!</definedName>
    <definedName name="TB576580bc_c6d6_4918_9128_d968dfd2106e" hidden="1">#REF!</definedName>
    <definedName name="TB5765a593_4e63_47b3_93cc_c0e5b632b6ef" hidden="1">#REF!</definedName>
    <definedName name="TB576bd019_c475_4129_9ac5_1021259c011e" hidden="1">#REF!</definedName>
    <definedName name="TB57724173_f0ab_4cca_9f15_79cf24c0444e" hidden="1">#REF!</definedName>
    <definedName name="TB57735fa4_25f9_41a3_865d_5ad10b336d22" hidden="1">#REF!</definedName>
    <definedName name="TB5780db7d_3eb1_46d6_a1cc_238e51fc921f" hidden="1">#REF!</definedName>
    <definedName name="TB5785b6a5_1968_42d0_ab5b_a058d650e952" hidden="1">#REF!</definedName>
    <definedName name="TB578a3829_175a_4593_8852_359705e52561" hidden="1">#REF!</definedName>
    <definedName name="TB578dac6d_3dac_4f02_a846_4ff16d8ba1f8" hidden="1">#REF!</definedName>
    <definedName name="TB57906236_650c_435f_a80b_3ca9b9608610" hidden="1">#REF!</definedName>
    <definedName name="TB5792c867_35b1_40c6_bc39_1edcf3544982" hidden="1">#REF!</definedName>
    <definedName name="TB579a2e8f_a44c_41e2_bd7a_ba752bff7eba" hidden="1">#REF!</definedName>
    <definedName name="TB57a80bf2_669c_490a_b0d3_d414a2306872" hidden="1">#REF!</definedName>
    <definedName name="TB57ab487e_6542_4be4_ba42_f23e8925565c" hidden="1">#REF!</definedName>
    <definedName name="TB57abfc63_e85c_43c2_bf03_62fbc0bb25d1" hidden="1">#REF!</definedName>
    <definedName name="TB57be9014_a5a9_485b_ad14_096497e2ec60" hidden="1">#REF!</definedName>
    <definedName name="TB57c0f641_d4b4_4f42_b542_865962bc7227" hidden="1">#REF!</definedName>
    <definedName name="TB57ca13ed_4398_41ea_bf36_3ec48c1063fa" hidden="1">#REF!</definedName>
    <definedName name="TB57cbf60c_1164_423a_9dfd_3fce3a5aedab" hidden="1">#REF!</definedName>
    <definedName name="TB57ce8428_13f7_4ec0_a8a5_8a739ee8e2c0" hidden="1">'[72]Trade and other paybales'!#REF!</definedName>
    <definedName name="TB57d2612a_f46a_42a0_b8e5_ba17a6e46fee" hidden="1">#REF!</definedName>
    <definedName name="TB57d6d504_9881_4944_ba12_0bcdddd5c612" hidden="1">#REF!</definedName>
    <definedName name="TB57daccae_942a_4f13_9ba8_4dca570ba0d8" hidden="1">#REF!</definedName>
    <definedName name="TB57dc40fb_f9fc_4469_8391_6a35bebf8711" hidden="1">#REF!</definedName>
    <definedName name="TB57e22d93_3d25_4451_8dd0_05089a48e92b" hidden="1">#REF!</definedName>
    <definedName name="TB57e518f9_bdb7_4796_888c_01ca16884504" hidden="1">#REF!</definedName>
    <definedName name="TB57e61f49_d0ed_4d37_957d_36d9fe90b8df" hidden="1">#REF!</definedName>
    <definedName name="TB57e6ed49_000a_418f_ace4_d49a6c53e82d" hidden="1">#REF!</definedName>
    <definedName name="TB57e8fa5f_2eb4_4502_bfc0_720730577e3c" hidden="1">#REF!</definedName>
    <definedName name="TB57ebbc74_41a1_4d71_906c_f37f147ba49e" hidden="1">#REF!</definedName>
    <definedName name="TB57f69fd1_7440_4762_bfb4_6a3967fa57e4" hidden="1">#REF!</definedName>
    <definedName name="TB57f835fb_2fa2_4b41_b992_35ca129aca20" hidden="1">#REF!</definedName>
    <definedName name="TB57fe870d_2316_4a88_8026_0b08e273b153" hidden="1">#REF!</definedName>
    <definedName name="TB57ffe033_ba21_485e_b061_4988a7752fc3" hidden="1">#REF!</definedName>
    <definedName name="TB5800520c_01ef_440f_882a_2506c2867e08" hidden="1">#REF!</definedName>
    <definedName name="TB5801992a_5596_41b1_a3cc_037e33026a2f" hidden="1">#REF!</definedName>
    <definedName name="TB58020823_ee55_4285_963f_76598e64973d" hidden="1">#REF!</definedName>
    <definedName name="TB5803eb76_b9e9_4798_bbbf_b0571b745a52" hidden="1">#REF!</definedName>
    <definedName name="TB5806c4c3_494c_47e4_b4fb_ac3b0e647e85" hidden="1">#REF!</definedName>
    <definedName name="TB58103920_4029_4500_9dd8_b57b0d8cac20" hidden="1">#REF!</definedName>
    <definedName name="TB5820a429_f527_4790_846a_520e8d8f3fc2" hidden="1">#REF!</definedName>
    <definedName name="TB58228535_7c40_45e1_8622_df41ae35427a" hidden="1">#REF!</definedName>
    <definedName name="TB58228b64_9ec0_4c2e_9d29_917cbffc62b8" hidden="1">#REF!</definedName>
    <definedName name="TB58258688_b0ee_4406_9cad_f0f776478986" hidden="1">#REF!</definedName>
    <definedName name="TB58264cfa_bd60_4b18_a416_c6c4d2705b5d" hidden="1">#REF!</definedName>
    <definedName name="TB5827fc21_a530_4303_9e30_817a75e99f0a" hidden="1">#REF!</definedName>
    <definedName name="TB5828b3e2_3eca_4a38_98a5_42ad6ddbb59c" hidden="1">#REF!</definedName>
    <definedName name="TB582d82e8_e694_4e97_ad87_f2c1538ffb54" hidden="1">#REF!</definedName>
    <definedName name="TB58348841_0cb4_4581_a351_e9ac7b177769" hidden="1">#REF!</definedName>
    <definedName name="TB58427485_851b_4454_b571_b66f22c19328" hidden="1">#REF!</definedName>
    <definedName name="TB5844eac8_b289_4c8f_a461_860ca11698d7" hidden="1">#REF!</definedName>
    <definedName name="TB584b4e7c_217b_4cc2_9bbf_f55a948e4c83" hidden="1">#REF!</definedName>
    <definedName name="TB584deed4_ede0_40c8_938e_b0b6126689f9" hidden="1">#REF!</definedName>
    <definedName name="TB585218f1_6ad1_44e4_9a90_be1c0b83a841" hidden="1">#REF!</definedName>
    <definedName name="TB58552bbb_f7c0_4d70_b96a_a9d117d3f9fe" hidden="1">#REF!</definedName>
    <definedName name="TB5859cd88_0f81_4743_8a47_3521c68d0b15" hidden="1">#REF!</definedName>
    <definedName name="TB586dc0f5_d5cd_474d_8676_03ef8d855e2e" hidden="1">#REF!</definedName>
    <definedName name="TB58730abf_9514_4a22_b547_bc300745218e" hidden="1">#REF!</definedName>
    <definedName name="TB587b2072_fda6_4096_b364_67004a9fab64" hidden="1">#REF!</definedName>
    <definedName name="TB5882aaae_2e82_41db_af9d_6e49c07da7f7" hidden="1">#REF!</definedName>
    <definedName name="TB588562ed_4e83_4b80_bda2_b951f415f03d" hidden="1">#REF!</definedName>
    <definedName name="TB58885ae5_c659_496b_af77_338158d31269" hidden="1">#REF!</definedName>
    <definedName name="TB5896dca7_4954_47e0_9684_8be384bc7594" hidden="1">#REF!</definedName>
    <definedName name="TB5898ad67_84c8_4e6d_b44c_f3e40669807a" hidden="1">#REF!</definedName>
    <definedName name="TB58a3127e_6619_442b_bfb5_130fab91bdfd" hidden="1">#REF!</definedName>
    <definedName name="TB58a68ac8_2cb8_4225_aba5_55fdc093f63d" hidden="1">#REF!</definedName>
    <definedName name="TB58af4746_e346_491a_81be_78ade9fd23fe" hidden="1">#REF!</definedName>
    <definedName name="TB58af7701_1a7b_421d_9f48_e91357238331" hidden="1">#REF!</definedName>
    <definedName name="TB58b5fd22_70f6_408d_8b1e_96dca55855fb" hidden="1">#REF!</definedName>
    <definedName name="TB58bb4801_c3ac_480f_9564_6194aec9afd1" hidden="1">#REF!</definedName>
    <definedName name="TB58cc904a_70c9_47ad_b6e8_b862d149beef" hidden="1">#REF!</definedName>
    <definedName name="TB58cf2170_9f6d_4dc0_aaf5_1c47114dcf95" hidden="1">#REF!</definedName>
    <definedName name="TB58d08a1a_b25a_4ba1_91b1_c20c7a2fb9c2" hidden="1">#REF!</definedName>
    <definedName name="TB58dcfbec_9b42_447d_8390_0c51c8b0fe57" hidden="1">#REF!</definedName>
    <definedName name="TB58e47809_77c2_4f4c_8dfa_0bb610ec3607" hidden="1">#REF!</definedName>
    <definedName name="TB58e80e2e_1f3e_4692_a2d4_12fcfbd01818" hidden="1">#REF!</definedName>
    <definedName name="TB58f3d7fa_18ed_4bc7_a12f_feb5405d9976" hidden="1">#REF!</definedName>
    <definedName name="TB58f78a16_8211_4734_a54a_8430d137f152" hidden="1">#REF!</definedName>
    <definedName name="TB5901858d_28d1_4377_9ba1_5d18ba07a875" hidden="1">#REF!</definedName>
    <definedName name="TB5901b3b5_8a39_4941_a546_70c0f9c154d8" hidden="1">#REF!</definedName>
    <definedName name="TB59031526_3f85_4c88_ad56_47f3d1818e04" hidden="1">#REF!</definedName>
    <definedName name="TB59072238_f264_4edf_b3e7_7c449aab1887" hidden="1">#REF!</definedName>
    <definedName name="TB590ba9f3_8e0f_4eaa_8a28_451a28dc13e9" hidden="1">#REF!</definedName>
    <definedName name="TB590d07e5_aa8a_419a_95b2_f440f8b84b33" hidden="1">#REF!</definedName>
    <definedName name="TB59274dae_7da5_45b8_8b2e_f249781f7ad6" hidden="1">#REF!</definedName>
    <definedName name="TB592d1e49_478a_441e_b41b_c285644a0f8b" hidden="1">#REF!</definedName>
    <definedName name="TB592d8ad4_0793_4ff1_91e1_9e033a391808" hidden="1">#REF!</definedName>
    <definedName name="TB592f705c_a6d4_4855_9072_3ae3d714796c" hidden="1">#REF!</definedName>
    <definedName name="TB59365cbc_d3ad_4a34_9483_86ea2d54d5be" hidden="1">#REF!</definedName>
    <definedName name="TB593a0cd7_baff_4cf9_939e_6ece55210858" hidden="1">#REF!</definedName>
    <definedName name="TB5943def5_7f68_4aee_8a5c_c25d3907f547" hidden="1">#REF!</definedName>
    <definedName name="TB5969b15a_00bf_4026_9f1f_af1022752d14" hidden="1">#REF!</definedName>
    <definedName name="TB596a939a_90fe_4ced_a263_d9455a42a909" hidden="1">'[72]Trade and other paybales'!#REF!</definedName>
    <definedName name="TB596b44bc_032a_4196_85cd_bf853affb4c5" hidden="1">#REF!</definedName>
    <definedName name="TB596bbc0b_80bd_4a0f_a75d_92d392440875" hidden="1">#REF!</definedName>
    <definedName name="TB596fc0fd_40b1_4812_abce_00c19d242231" hidden="1">#REF!</definedName>
    <definedName name="TB5970485c_d5a6_45e3_8e8f_9943e3acb55a" hidden="1">#REF!</definedName>
    <definedName name="TB5973f083_2be0_4996_837a_538c7bf7a458" hidden="1">#REF!</definedName>
    <definedName name="TB59784790_1a4e_4dd4_9db9_0f4a3ca15661" hidden="1">#REF!</definedName>
    <definedName name="TB597b171e_ec5e_49ec_a2a2_55c1d5fade17" hidden="1">#REF!</definedName>
    <definedName name="TB597cd943_b6c6_48be_a377_56c581c62d00" hidden="1">#REF!</definedName>
    <definedName name="TB59807668_c1c5_41e0_8e0c_6a0e4533dd78" hidden="1">#REF!</definedName>
    <definedName name="TB5983b862_74db_4ffe_af74_26a8760a3044" hidden="1">#REF!</definedName>
    <definedName name="TB5985816e_7441_452a_a41d_66a7b244adb4" hidden="1">#REF!</definedName>
    <definedName name="TB598b4336_9882_4906_b360_5bb7d6e523a3" hidden="1">#REF!</definedName>
    <definedName name="TB598b9806_c175_4b90_a555_ca7b79e04aa5" hidden="1">#REF!</definedName>
    <definedName name="TB5997c5f8_9881_4f15_8817_c8b0d85b88c6" hidden="1">#REF!</definedName>
    <definedName name="TB599c76ba_7d90_41a5_b349_05ac788e733e" hidden="1">#REF!</definedName>
    <definedName name="TB59a13f82_199e_4069_be1e_4bb400f93aaa" hidden="1">#REF!</definedName>
    <definedName name="TB59a21fbb_a053_4ef6_a268_da6ae41015f0" hidden="1">#REF!</definedName>
    <definedName name="TB59a25261_4f8a_42c8_856a_4842d5394405" hidden="1">#REF!</definedName>
    <definedName name="TB59a36837_f17d_490e_9fa0_7253d1bacbf5" hidden="1">#REF!</definedName>
    <definedName name="TB59a7d732_14ea_44bb_9d03_efa14ba916d3" hidden="1">#REF!</definedName>
    <definedName name="TB59aac9b0_ca4c_4906_a01c_46510ed6896c" hidden="1">'[72]Trade and other paybales'!#REF!</definedName>
    <definedName name="TB59b09073_7315_4364_8307_46644dd5281f" hidden="1">#REF!</definedName>
    <definedName name="TB59b2cd8a_924e_497b_930c_587b2e58da0c" hidden="1">#REF!</definedName>
    <definedName name="TB59b7c62d_10e6_44bb_b9c6_3af9c45c722c" hidden="1">#REF!</definedName>
    <definedName name="TB59b8783f_cd37_4e92_beec_a5159b76c6d3" hidden="1">#REF!</definedName>
    <definedName name="TB59c5722e_2bb7_48db_b618_947cd95dca78" hidden="1">#REF!</definedName>
    <definedName name="TB59c815ad_0858_463f_8ee6_0aa834e811a0" hidden="1">#REF!</definedName>
    <definedName name="TB59d99a77_7356_4aa3_ac49_985eb92844dd" hidden="1">#REF!</definedName>
    <definedName name="TB59dedde9_3980_4e42_bf5d_f7b64288bea0" hidden="1">#REF!</definedName>
    <definedName name="TB59e5734f_468a_4e1f_a898_9e18c3127128" hidden="1">#REF!</definedName>
    <definedName name="TB59e81fae_1ad8_4057_aa66_f14e008f61f6" hidden="1">#REF!</definedName>
    <definedName name="TB59e9fedf_612a_4604_83e9_5d7bc0bd5231" hidden="1">#REF!</definedName>
    <definedName name="TB59ecaa6e_f4cd_4fd1_8d32_07f4e07cd42b" hidden="1">#REF!</definedName>
    <definedName name="TB59ed8d13_6d24_4eba_b2a6_3c2a6f6adbc7" hidden="1">#REF!</definedName>
    <definedName name="TB59f98455_c4e8_4d62_bb50_f920199d0890" hidden="1">#REF!</definedName>
    <definedName name="TB59fde612_acba_4b76_8824_72cc24f720e8" hidden="1">#REF!</definedName>
    <definedName name="TB5a061e8a_4890_4db5_891c_44eac22e20f6" hidden="1">'[72]Trade and other paybales'!#REF!</definedName>
    <definedName name="TB5a0876d2_510a_4a3b_a16f_565bdb438495" hidden="1">#REF!</definedName>
    <definedName name="TB5a089e57_4675_4390_b6cd_78b76c8fc904" hidden="1">#REF!</definedName>
    <definedName name="TB5a09b56a_b151_49b0_9f38_5dab4f675fb2" hidden="1">#REF!</definedName>
    <definedName name="TB5a0e6018_e44a_4051_b1e2_969f079c7938" hidden="1">#REF!</definedName>
    <definedName name="TB5a118aed_c8ef_4463_b12c_104733faae72" hidden="1">#REF!</definedName>
    <definedName name="TB5a1a4bc0_1155_4794_9c63_3f3b544e7918" hidden="1">#REF!</definedName>
    <definedName name="TB5a22181e_6959_4a16_b7d2_32d169a365b1" hidden="1">#REF!</definedName>
    <definedName name="TB5a2479bc_f2b7_47bf_926f_eba034ef2882" hidden="1">#REF!</definedName>
    <definedName name="TB5a262619_2897_4a39_a0ad_3fcec96e654a" hidden="1">#REF!</definedName>
    <definedName name="TB5a26d6dd_2adb_48b0_87fd_227e05ca6dc6" hidden="1">#REF!</definedName>
    <definedName name="TB5a292fdb_6308_4600_89d3_4b4022652d87" hidden="1">#REF!</definedName>
    <definedName name="TB5a37d98d_788d_40a6_b2a8_d345562a8061" hidden="1">#REF!</definedName>
    <definedName name="TB5a4c21a7_49a3_4dc7_b6ec_a8638d158139" hidden="1">#REF!</definedName>
    <definedName name="TB5a4d72cf_6d22_4c93_93e3_19ad32979d4a" hidden="1">#REF!</definedName>
    <definedName name="TB5a4e2103_a8ae_416b_903d_182fb131d4a1" hidden="1">#REF!</definedName>
    <definedName name="TB5a5516b5_aed4_477c_95d8_edb4cde30ca4" hidden="1">#REF!</definedName>
    <definedName name="TB5a568378_d012_4b74_bb5a_f9e6b8be6e01" hidden="1">#REF!</definedName>
    <definedName name="TB5a604135_d2dd_411d_a9ba_2f2260edf5a5" hidden="1">#REF!</definedName>
    <definedName name="TB5a6b5a0f_1c58_4e56_8eca_f1852156ddd9" hidden="1">#REF!</definedName>
    <definedName name="TB5a6f8766_a57c_477a_aa15_ca767ac05277" hidden="1">#REF!</definedName>
    <definedName name="TB5a70d552_f081_4dfc_9571_79f15f1bea1b" hidden="1">#REF!</definedName>
    <definedName name="TB5a71a50c_e690_4ed3_8736_9469a62e0404" hidden="1">#REF!</definedName>
    <definedName name="TB5a7c0c9a_2335_495d_9b7b_8a9143bd58a5" hidden="1">#REF!</definedName>
    <definedName name="TB5a7dcb3d_990e_40f3_8cf0_3df92420b90e" hidden="1">#REF!</definedName>
    <definedName name="TB5a8b35f9_b3b7_4dc0_9ba2_9f97b1e0b25e" hidden="1">#REF!</definedName>
    <definedName name="TB5a8e08da_cc9c_43ba_8518_5be1bb7d00df" hidden="1">#REF!</definedName>
    <definedName name="TB5a93572f_b5a5_4146_8a1b_817d00bad9c5" hidden="1">#REF!</definedName>
    <definedName name="TB5a967225_d86c_4ffe_a074_968714a8d777" hidden="1">#REF!</definedName>
    <definedName name="TB5aa76332_d6d9_428f_9851_7ce9f83c31f1" hidden="1">#REF!</definedName>
    <definedName name="TB5ab6024b_5fa2_4b63_93f4_2b8239345f54" hidden="1">#REF!</definedName>
    <definedName name="TB5ab7b3c0_1a18_4346_9a19_91f9d80e6134" hidden="1">#REF!</definedName>
    <definedName name="TB5ab92231_4421_437e_af2d_9d53c25ba90a" hidden="1">#REF!</definedName>
    <definedName name="TB5ac0d419_c1dd_4543_ba38_dd935a94d306" hidden="1">#REF!</definedName>
    <definedName name="TB5ac90e4e_0276_4427_a56b_5b148cad70de" hidden="1">#REF!</definedName>
    <definedName name="TB5adf94f5_f0a6_4581_a616_27ff5d10dff4" hidden="1">#REF!</definedName>
    <definedName name="TB5ae3def6_6186_4bc3_9ffc_13087f72ebf8" hidden="1">#REF!</definedName>
    <definedName name="TB5ae7c361_b0f1_4901_8100_8267ccb4b324" hidden="1">#REF!</definedName>
    <definedName name="TB5aeadef6_ecdb_4b99_b822_bcfb76c93c39" hidden="1">#REF!</definedName>
    <definedName name="TB5aee3c1f_3288_4d8c_8801_ca81520af5a5" hidden="1">#REF!</definedName>
    <definedName name="TB5af6982e_4685_4733_97c8_5d025817bb99" hidden="1">#REF!</definedName>
    <definedName name="TB5afabab5_5e05_4e6f_9ef5_2d7cdc423135" hidden="1">#REF!</definedName>
    <definedName name="TB5affc2f7_7134_43e4_892b_1e4a9c40022a" hidden="1">#REF!</definedName>
    <definedName name="TB5b01fec1_2130_4f9f_b7f2_450718c31b33" hidden="1">#REF!</definedName>
    <definedName name="TB5b02367c_19cd_4292_8ded_54f1f8c432af" hidden="1">#REF!</definedName>
    <definedName name="TB5b076b86_e80a_420e_b4ea_356b68822e82" hidden="1">#REF!</definedName>
    <definedName name="TB5b094647_f6b7_4807_8139_1651be15e431" hidden="1">#REF!</definedName>
    <definedName name="TB5b0c0102_92d0_4c0e_ab83_dfaa0212dd48" hidden="1">#REF!</definedName>
    <definedName name="TB5b13507b_02ed_428c_bcb7_94674306cacf" hidden="1">#REF!</definedName>
    <definedName name="TB5b137c80_d6da_453a_8394_00f26d835120" hidden="1">#REF!</definedName>
    <definedName name="TB5b1690ec_cabe_423e_b5f1_2c7f079f84dd" hidden="1">#REF!</definedName>
    <definedName name="TB5b1a4640_b15b_404e_b1fd_928ff126827e" hidden="1">#REF!</definedName>
    <definedName name="TB5b23954e_9a43_4fb9_a228_fbd3e938c293" hidden="1">#REF!</definedName>
    <definedName name="TB5b249fbb_a24b_43d1_9c19_68c5b051ed9b" hidden="1">#REF!</definedName>
    <definedName name="TB5b2a5d47_72d6_4158_8b64_8394eb9eed53" hidden="1">#REF!</definedName>
    <definedName name="TB5b2d856a_14fa_4972_a093_ff15c4b01118" hidden="1">#REF!</definedName>
    <definedName name="TB5b2eefb2_1b37_4580_aad5_0c6ce9524ff3" hidden="1">#REF!</definedName>
    <definedName name="TB5b3443c6_ab36_43a2_b1eb_2ca97b94be7d" hidden="1">#REF!</definedName>
    <definedName name="TB5b34f841_5b98_4f11_932d_a77a581efc8f" hidden="1">#REF!</definedName>
    <definedName name="TB5b38842f_d232_42d6_98f7_a0a47285eeb4" hidden="1">#REF!</definedName>
    <definedName name="TB5b3e135c_54cd_4925_9102_01a420702afd" hidden="1">#REF!</definedName>
    <definedName name="TB5b403b57_32c9_4f8a_87f5_0d7edbb70ab0" hidden="1">#REF!</definedName>
    <definedName name="TB5b46f1ab_a35c_423f_8f52_f6d67a8125b9" hidden="1">#REF!</definedName>
    <definedName name="TB5b479eb6_834b_4a1c_ab1a_63a431eef017" hidden="1">#REF!</definedName>
    <definedName name="TB5b483d42_f382_4892_aec4_87a10c1523e8" hidden="1">#REF!</definedName>
    <definedName name="TB5b4ebbd1_a203_4168_b1c4_6e466f5b5ff1" hidden="1">#REF!</definedName>
    <definedName name="TB5b521f6e_a4eb_41da_93f8_4f2ad1b9659d" hidden="1">#REF!</definedName>
    <definedName name="TB5b53dd32_ef6a_4443_9d2f_0a9e34016782" hidden="1">#REF!</definedName>
    <definedName name="TB5b5e78d3_b3c5_491d_83e6_a498afef373d" hidden="1">#REF!</definedName>
    <definedName name="TB5b6d1f20_abf6_4fb9_bbc9_a1281b657498" hidden="1">#REF!</definedName>
    <definedName name="TB5b6ee1e3_b5e3_41ff_a564_e7cc5b42589f" hidden="1">#REF!</definedName>
    <definedName name="TB5b6f7323_ea5b_4f3b_9a9a_887ca8fbc0c3" hidden="1">#REF!</definedName>
    <definedName name="TB5b793e31_be8a_4b09_af14_eebf686070e4" hidden="1">#REF!</definedName>
    <definedName name="TB5b84db33_1bf9_4275_8bd6_de28ec571b11" hidden="1">#REF!</definedName>
    <definedName name="TB5b85bdd6_f248_4a29_b4ee_30a74b644cf6" hidden="1">#REF!</definedName>
    <definedName name="TB5b90aeb1_e098_4cde_a38d_0c9602683b80" hidden="1">#REF!</definedName>
    <definedName name="TB5b927d13_697a_442f_9998_74ce4aa4b43a" hidden="1">#REF!</definedName>
    <definedName name="TB5bb3fa7f_093b_4d8b_b362_d09b0f33c1a9" hidden="1">#REF!</definedName>
    <definedName name="TB5bbd4a5f_b68a_4a20_935f_c42fd0489518" hidden="1">#REF!</definedName>
    <definedName name="TB5bbd6d93_cf33_4954_b9b6_320574aba674" hidden="1">#REF!</definedName>
    <definedName name="TB5bc2ca11_3ff9_47a4_816b_5e97e2be6eca" hidden="1">#REF!</definedName>
    <definedName name="TB5bc3544a_74e0_48c3_ad78_b92417704a5f" hidden="1">#REF!</definedName>
    <definedName name="TB5bd91111_33b0_4490_b7a1_32582a6a6d72" hidden="1">#REF!</definedName>
    <definedName name="TB5be2cbb0_6de7_492b_a728_14da6ec3004c" hidden="1">#REF!</definedName>
    <definedName name="TB5be8df93_98c5_463f_a8c3_632958090426" hidden="1">#REF!</definedName>
    <definedName name="TB5bead6a2_4844_4763_956f_ed4dbf5b7965" hidden="1">#REF!</definedName>
    <definedName name="TB5bfd2e1b_265c_47e9_a6ab_444be3839648" hidden="1">#REF!</definedName>
    <definedName name="TB5c023c9a_7024_4396_a256_c390ee738011" hidden="1">#REF!</definedName>
    <definedName name="TB5c06408d_9579_4b69_a3b9_9680034682a1" hidden="1">#REF!</definedName>
    <definedName name="TB5c0849f2_b38e_4398_9a52_9df34969f627" hidden="1">#REF!</definedName>
    <definedName name="TB5c100e4f_f9f8_4830_b272_95c8cabd61b5" hidden="1">#REF!</definedName>
    <definedName name="TB5c191068_d55f_4614_a0fc_39029eb2b7bb" hidden="1">'[72]Trade and other paybales'!#REF!</definedName>
    <definedName name="TB5c1d8ca6_938c_4c60_8900_911edfaa463b" hidden="1">#REF!</definedName>
    <definedName name="TB5c28370d_72ec_4f27_a108_9b165d960c08" hidden="1">#REF!</definedName>
    <definedName name="TB5c31ad36_1add_4789_a945_b8a8037efb6e" hidden="1">#REF!</definedName>
    <definedName name="TB5c34d7df_99ce_4792_ab47_30e863615cfb" hidden="1">#REF!</definedName>
    <definedName name="TB5c36d109_dd09_4e50_bce9_2afab7d59401" hidden="1">#REF!</definedName>
    <definedName name="TB5c3bcfec_a371_4899_b2cf_3a6b82a0a333" hidden="1">#REF!</definedName>
    <definedName name="TB5c54803a_4fde_4bdc_912c_5f5da0b8aff6" hidden="1">#REF!</definedName>
    <definedName name="TB5c5b6c5b_96d5_4259_9beb_4c1804e03388" hidden="1">#REF!</definedName>
    <definedName name="TB5c5ca839_71b9_42bd_805f_bf9b695b5f08" hidden="1">#REF!</definedName>
    <definedName name="TB5c5e7127_75f1_4d78_b203_25c723b0e11d" hidden="1">#REF!</definedName>
    <definedName name="TB5c6b7068_3909_405f_b900_519c850dc695" hidden="1">#REF!</definedName>
    <definedName name="TB5c78cf60_2634_407a_9b9a_45cdba3f8369" hidden="1">#REF!</definedName>
    <definedName name="TB5c7fc4a0_9431_479e_bcc7_75c56231eb2b" hidden="1">#REF!</definedName>
    <definedName name="TB5c840e39_c935_41a4_be49_1f1b6e76f555" hidden="1">#REF!</definedName>
    <definedName name="TB5c8766e0_a259_4682_8a07_94ff9f1bda0e" hidden="1">#REF!</definedName>
    <definedName name="TB5c8bee27_9485_47c3_acdb_248dd7acbc08" hidden="1">#REF!</definedName>
    <definedName name="TB5c8fbdc6_dc35_4ced_9e7d_3fe9f4f147d0" hidden="1">#REF!</definedName>
    <definedName name="TB5c951d77_28f2_4b0c_8117_956f5ccfd91a" hidden="1">#REF!</definedName>
    <definedName name="TB5c9845e9_9285_4902_bcb4_963cf3899a53" hidden="1">#REF!</definedName>
    <definedName name="TB5c997e93_45e5_472b_aac3_f2f25f47fe17" hidden="1">#REF!</definedName>
    <definedName name="TB5caf1317_8886_41d0_a455_2d730f3f67c8" hidden="1">#REF!</definedName>
    <definedName name="TB5cb2cfc3_19b0_4da1_9519_53c08c262d2d" hidden="1">#REF!</definedName>
    <definedName name="TB5cb3e8dc_6a5e_4673_a6be_34c61d854836" hidden="1">#REF!</definedName>
    <definedName name="TB5cb9e8b5_ecfa_4bbf_a4c6_d4f8ed99acf4" hidden="1">#REF!</definedName>
    <definedName name="TB5cbaa835_af79_4505_b406_646e8e75ff91" hidden="1">#REF!</definedName>
    <definedName name="TB5cbbdc5c_c661_4766_a952_a5f70936130e" hidden="1">#REF!</definedName>
    <definedName name="TB5cc3543c_76b7_4cff_b76e_8362b74adfdf" hidden="1">'[72]Trade and other paybales'!#REF!</definedName>
    <definedName name="TB5cd3b55b_b8cd_40c8_b434_e7d9f27bb9c5" hidden="1">#REF!</definedName>
    <definedName name="TB5cdc0bf4_1879_4f9b_95ea_520a1556db35" hidden="1">#REF!</definedName>
    <definedName name="TB5ce5160e_5471_4e80_85f3_0d25d472bb47" hidden="1">#REF!</definedName>
    <definedName name="TB5ce636d0_0274_49d5_a93f_9665ce820c90" hidden="1">#REF!</definedName>
    <definedName name="TB5ce6806e_b742_4f25_8d0c_da9b5b7e6b34" hidden="1">#REF!</definedName>
    <definedName name="TB5ceaba85_fa03_40fa_b7e4_3ccef939fde9" hidden="1">#REF!</definedName>
    <definedName name="TB5cf4aae1_81d3_4235_ba8d_581c008f62bf" hidden="1">#REF!</definedName>
    <definedName name="TB5cf94363_cfa3_4790_9df1_72f035109c49" hidden="1">#REF!</definedName>
    <definedName name="TB5cf94bc7_dd62_4824_9341_155982f4a225" hidden="1">#REF!</definedName>
    <definedName name="TB5d0bb8c4_49b7_40c5_8a8e_7d25b4d74973" hidden="1">#REF!</definedName>
    <definedName name="TB5d0d8938_cabd_4dd8_888d_89f208845adb" hidden="1">#REF!</definedName>
    <definedName name="TB5d0f8a45_00ee_41a8_ae35_2c77dc69dd25" hidden="1">#REF!</definedName>
    <definedName name="TB5d166795_8ade_48ca_a9cd_bff909253ea7" hidden="1">#REF!</definedName>
    <definedName name="TB5d175fa6_28f6_41ac_9071_abbcfeae2aae" hidden="1">#REF!</definedName>
    <definedName name="TB5d19cf06_bbdd_41c3_af6f_72cff0399fff" hidden="1">#REF!</definedName>
    <definedName name="TB5d28ac33_d57c_4a23_8ea8_98c28d02df8b" hidden="1">#REF!</definedName>
    <definedName name="TB5d31c71b_e5d8_4e5d_8e9d_84a0a7416210" hidden="1">#REF!</definedName>
    <definedName name="TB5d4437f3_962d_431b_893f_b30561d5b2cd" hidden="1">#REF!</definedName>
    <definedName name="TB5d4ac2fc_ff15_4247_8530_6b87786ccc07" hidden="1">#REF!</definedName>
    <definedName name="TB5d57c1cb_7f37_4091_bf0d_3efb21ffd78b" hidden="1">#REF!</definedName>
    <definedName name="TB5d585c6b_5aaf_416d_978f_e5562169a60a" hidden="1">#REF!</definedName>
    <definedName name="TB5d5c6e2f_ffc5_4689_b9f1_9a113329bb6d" hidden="1">#REF!</definedName>
    <definedName name="TB5d5d962d_d3b3_47c6_a737_4f2a12ed7738" hidden="1">#REF!</definedName>
    <definedName name="TB5d63aa83_c1ae_48ef_a0d1_9c5d278ab636" hidden="1">#REF!</definedName>
    <definedName name="TB5d682761_1a69_4f53_bd25_9b4ae61a5476" hidden="1">#REF!</definedName>
    <definedName name="TB5d6a5370_2ab8_4ccf_b411_9490034a691f" hidden="1">#REF!</definedName>
    <definedName name="TB5d78cab6_004b_4ddf_9e49_f12dffbd1593" hidden="1">#REF!</definedName>
    <definedName name="TB5d7b37e7_d190_47ea_ad91_1023e2d84eb7" hidden="1">#REF!</definedName>
    <definedName name="TB5d836b73_a352_4e08_8938_227a2f7787a0" hidden="1">#REF!</definedName>
    <definedName name="TB5d8fdedb_b1b6_4923_bc9e_d32c8741aa18" hidden="1">#REF!</definedName>
    <definedName name="TB5d929a64_af36_4c30_902b_0128a4dddd38" hidden="1">#REF!</definedName>
    <definedName name="TB5d975275_30d5_4000_b328_780a15c515f7" hidden="1">#REF!</definedName>
    <definedName name="TB5d97c415_de65_4085_9fc1_2fa1e4178268" hidden="1">#REF!</definedName>
    <definedName name="TB5da77870_e7b3_4abb_81cc_dedee09fcd2a" hidden="1">#REF!</definedName>
    <definedName name="TB5dae5aa6_792a_449d_84f9_bf7627f0546c" hidden="1">#REF!</definedName>
    <definedName name="TB5db82c83_9ccb_44d6_9a3f_22bde8c41be1" hidden="1">#REF!</definedName>
    <definedName name="TB5db9a5d5_0b8d_49f4_8aaa_1cdaa81f008a" hidden="1">#REF!</definedName>
    <definedName name="TB5dbf27e2_03c2_4ba3_a670_9f75b4aa0008" hidden="1">#REF!</definedName>
    <definedName name="TB5dc09836_fad7_4f8a_8087_766b38b23c95" hidden="1">#REF!</definedName>
    <definedName name="TB5dcdbd8e_cd11_4170_919e_24b5f9b85333" hidden="1">#REF!</definedName>
    <definedName name="TB5dceca99_0e01_41f9_9b0e_3d87e793a077" hidden="1">#REF!</definedName>
    <definedName name="TB5dd34d46_b443_42bc_9691_462e6dc1e3d0" hidden="1">#REF!</definedName>
    <definedName name="TB5ddab945_7406_4434_a3aa_9008bc3ea63e" hidden="1">#REF!</definedName>
    <definedName name="TB5ddd5e9e_da33_4c01_92d0_bd0db2992dcc" hidden="1">#REF!</definedName>
    <definedName name="TB5dddfec6_1b53_4aae_b486_5fac4f66c418" hidden="1">#REF!</definedName>
    <definedName name="TB5de35c35_0d5d_4967_975d_eed4e3abafdd" hidden="1">#REF!</definedName>
    <definedName name="TB5de58d75_143b_4355_84ad_f79d7b05b35b" hidden="1">#REF!</definedName>
    <definedName name="TB5deb4057_1bd4_438e_9a55_f2557df248fe" hidden="1">#REF!</definedName>
    <definedName name="TB5df1be2e_6ba0_45d7_8d46_7ebdf767d8b5" hidden="1">#REF!</definedName>
    <definedName name="TB5df502c0_da76_4cbb_b437_73e0e6d6561e" hidden="1">#REF!</definedName>
    <definedName name="TB5e036229_ade6_440d_80da_5a9cc759102e" hidden="1">#REF!</definedName>
    <definedName name="TB5e04d3f5_f678_4669_bdb5_edc8870ed9cd" hidden="1">#REF!</definedName>
    <definedName name="TB5e1431b4_5f3d_406e_9457_46633f350b0f" hidden="1">#REF!</definedName>
    <definedName name="TB5e1795fa_ddfb_408b_8504_57e00385dfce" hidden="1">#REF!</definedName>
    <definedName name="TB5e18a19f_79dd_40dc_b782_7ba30bec0f23" hidden="1">#REF!</definedName>
    <definedName name="TB5e1d510e_2a49_4763_b1c5_6c506088c44b" hidden="1">#REF!</definedName>
    <definedName name="TB5e2d73fc_688b_4564_a850_78437b5792d9" hidden="1">#REF!</definedName>
    <definedName name="TB5e3d5780_cfcc_4fc4_9f9a_8d53b3763281" hidden="1">#REF!</definedName>
    <definedName name="TB5e4fd394_d447_43bf_a630_2038992b3e95" hidden="1">#REF!</definedName>
    <definedName name="TB5e548c5e_ebaf_40b9_87af_4c947977a2d0" hidden="1">#REF!</definedName>
    <definedName name="TB5e745811_2806_43d7_8d39_b7e4f25c4200" hidden="1">#REF!</definedName>
    <definedName name="TB5e7c7009_fae7_4352_a24b_c85e756a032d" hidden="1">#REF!</definedName>
    <definedName name="TB5e7d6496_eed4_476c_9fdc_60ef075e6287" hidden="1">#REF!</definedName>
    <definedName name="TB5e850167_d211_4b34_b8f0_6eb894e01d77" hidden="1">#REF!</definedName>
    <definedName name="TB5e908ccc_3d37_4068_8300_7887b988cfde" hidden="1">#REF!</definedName>
    <definedName name="TB5e9444eb_3e21_4748_b7c9_780823a1d69e" hidden="1">#REF!</definedName>
    <definedName name="TB5e96b672_fb06_414b_87f9_e46ec25bc2cd" hidden="1">#REF!</definedName>
    <definedName name="TB5e9ff6f3_d67e_49eb_ac65_4a2085493066" hidden="1">#REF!</definedName>
    <definedName name="TB5ea147bd_50d7_47a7_9f17_d503f43ff1bf" hidden="1">#REF!</definedName>
    <definedName name="TB5ea39fe6_0020_4a98_a874_21e0807fb2c9" hidden="1">#REF!</definedName>
    <definedName name="TB5ea96d83_0c94_4f64_9398_bb99ec8d18d7" hidden="1">#REF!</definedName>
    <definedName name="TB5eaffcac_958f_4e86_8697_cdc314377f1e" hidden="1">#REF!</definedName>
    <definedName name="TB5ec02c50_04a7_45be_accc_8b59b48e6bb5" hidden="1">#REF!</definedName>
    <definedName name="TB5ec5823e_8160_4bda_9f02_9525aa4a8c70" hidden="1">#REF!</definedName>
    <definedName name="TB5ec9ddcf_76a7_4766_a405_bf0b30a8c113" hidden="1">#REF!</definedName>
    <definedName name="TB5ecb594f_8578_47e6_a61d_1e2b0fae7c47" hidden="1">#REF!</definedName>
    <definedName name="TB5ecf89df_ab2e_41fc_880e_a47ceaad8f28" hidden="1">#REF!</definedName>
    <definedName name="TB5ecfc581_f010_4c9d_9364_fd81ad7a909e" hidden="1">#REF!</definedName>
    <definedName name="TB5ed569a7_ebfc_4b4f_ab89_7dc718608d1c" hidden="1">#REF!</definedName>
    <definedName name="TB5eda17fb_e2a6_4f62_af7c_0265cbcf5c11" hidden="1">#REF!</definedName>
    <definedName name="TB5ee41280_23e4_417f_b24a_519777373536" hidden="1">#REF!</definedName>
    <definedName name="TB5ef23c60_83b2_4ac0_853f_f8ad4d04b57b" hidden="1">#REF!</definedName>
    <definedName name="TB5ef95ce8_0f5b_40f7_bc91_96ac8741cf1a" hidden="1">#REF!</definedName>
    <definedName name="TB5ef9c199_5b79_4960_9e61_f67af1239f01" hidden="1">'[72]Trade and other receivables'!#REF!</definedName>
    <definedName name="TB5f042e80_2f27_4bad_aa0c_91d31a19af2d" hidden="1">#REF!</definedName>
    <definedName name="TB5f0548a7_5510_4abf_a204_64a078a4a940" hidden="1">#REF!</definedName>
    <definedName name="TB5f05fd76_61ab_4957_9bb8_3fae226d2179" hidden="1">#REF!</definedName>
    <definedName name="TB5f0774dd_3e66_4490_bde3_7adeb06b20ff" hidden="1">#REF!</definedName>
    <definedName name="TB5f079c01_9eed_44cc_9030_bc6a1fd8f20d" hidden="1">#REF!</definedName>
    <definedName name="TB5f091730_0dee_4568_8c18_0e37901896bb" hidden="1">#REF!</definedName>
    <definedName name="TB5f0c729e_998c_4a29_8473_fd07e12c2206" hidden="1">#REF!</definedName>
    <definedName name="TB5f0ea447_5e5e_4cd9_89d8_463e5bf6d47f" hidden="1">#REF!</definedName>
    <definedName name="TB5f0ee45d_352d_40a0_9c54_432935a66f31" hidden="1">#REF!</definedName>
    <definedName name="TB5f1fc919_49d8_49f8_94d6_01290f8def19" hidden="1">#REF!</definedName>
    <definedName name="TB5f2241a4_17e0_4980_b0ab_d332aebce2cb" hidden="1">#REF!</definedName>
    <definedName name="TB5f25ed81_e293_423e_ae90_9cb77ff18be6" hidden="1">#REF!</definedName>
    <definedName name="TB5f32892d_2db4_4780_983c_d617c3c7313c" hidden="1">#REF!</definedName>
    <definedName name="TB5f3a2817_3691_4ace_9270_43ae640626a4" hidden="1">#REF!</definedName>
    <definedName name="TB5f405ac3_c840_4f95_ba31_5e5f3215b028" hidden="1">#REF!</definedName>
    <definedName name="TB5f40f598_6f83_4749_a098_d8b8ac492365" hidden="1">#REF!</definedName>
    <definedName name="TB5f41dc9c_5f96_4411_9270_6f3cca1bbd50" hidden="1">#REF!</definedName>
    <definedName name="TB5f42b44a_b2c5_4252_a91e_b54bb116d57b" hidden="1">#REF!</definedName>
    <definedName name="TB5f483df2_7080_4bd1_8e5d_dddd5b606f5d" hidden="1">#REF!</definedName>
    <definedName name="TB5f4ad184_9e1a_4f2f_b1c9_994885f28161" hidden="1">#REF!</definedName>
    <definedName name="TB5f57902e_9c15_42b9_8d54_15041f8903ee" hidden="1">#REF!</definedName>
    <definedName name="TB5f5f3eb2_4961_42a7_9a93_6cc6d4598b3c" hidden="1">#REF!</definedName>
    <definedName name="TB5f65cc40_4243_4c08_8c1f_84b6a0850ca4" hidden="1">#REF!</definedName>
    <definedName name="TB5f6f79ec_bc80_4cbb_b50b_22d42773244a" hidden="1">#REF!</definedName>
    <definedName name="TB5f740de4_2151_4847_9276_0bcbbbe17b27" hidden="1">#REF!</definedName>
    <definedName name="TB5f80a1a9_b1a8_494b_8b1c_403171c9b1ce" hidden="1">#REF!</definedName>
    <definedName name="TB5f839750_dd63_4637_a2b4_1b69c720ada6" hidden="1">#REF!</definedName>
    <definedName name="TB5fa1ab90_746b_4994_b4af_ebf650468603" hidden="1">#REF!</definedName>
    <definedName name="TB5fa66fa7_ed2b_47f1_bb64_6c4fd919d989" hidden="1">#REF!</definedName>
    <definedName name="TB5fb1b603_1d83_4efe_91b4_5525c20589ef" hidden="1">'[72]Trade and other paybales'!#REF!</definedName>
    <definedName name="TB5fb5f2c8_8de4_42d3_ac21_5721869399e5" hidden="1">#REF!</definedName>
    <definedName name="TB5fb6275f_8fb4_4c1f_ae9a_813ae331bce0" hidden="1">#REF!</definedName>
    <definedName name="TB5fb65b77_226f_4516_8901_b8180487e538" hidden="1">#REF!</definedName>
    <definedName name="TB5fb88e1d_a0ce_45c8_bfb5_0e130a9befb3" hidden="1">#REF!</definedName>
    <definedName name="TB5fbf4525_b51f_405b_8e0d_5cb7753c33be" hidden="1">#REF!</definedName>
    <definedName name="TB5fca1b31_aeaa_48ae_8de5_b0b681612711" hidden="1">#REF!</definedName>
    <definedName name="TB5fce9140_f1c7_49ce_826a_8bbe7cffe191" hidden="1">#REF!</definedName>
    <definedName name="TB5fcf304f_0179_4a4c_ad58_176f3ea2cb37" hidden="1">#REF!</definedName>
    <definedName name="TB5fdc1f34_8a25_44a6_b19e_e19987afe0e8" hidden="1">'[72]Trade and other paybales'!#REF!</definedName>
    <definedName name="TB5fdf1b0a_b0a0_4dbd_a98f_d523ae193bc3" hidden="1">#REF!</definedName>
    <definedName name="TB5fe9b156_f28f_490a_87bc_fe1d76ca7a01" hidden="1">#REF!</definedName>
    <definedName name="TB5ff3978c_1803_4baa_ade0_047e9fe1a473" hidden="1">#REF!</definedName>
    <definedName name="TB5ff85617_1248_44ae_97d3_8a1b02575950" hidden="1">#REF!</definedName>
    <definedName name="TB5ff94868_7810_42f9_a464_3b92d7716ff1" hidden="1">#REF!</definedName>
    <definedName name="TB5ffe959b_b368_45f5_a65f_7218353d4a08" hidden="1">#REF!</definedName>
    <definedName name="TB5ffed124_2d31_4d7c_b0fa_c8b452b05e65" hidden="1">#REF!</definedName>
    <definedName name="TB600878c7_2608_4de9_9928_56128f856193" hidden="1">#REF!</definedName>
    <definedName name="TB600ae6c1_b643_4103_8a3e_31ef937d4d45" hidden="1">#REF!</definedName>
    <definedName name="TB602876bc_4c38_4cf9_acf5_e27e2416d800" hidden="1">#REF!</definedName>
    <definedName name="TB602b056a_33af_4a4e_949a_0bcfcf90f265" hidden="1">#REF!</definedName>
    <definedName name="TB6033f3ee_3a6c_4f80_aae7_26034f38b868" hidden="1">'[72]Trade and other paybales'!#REF!</definedName>
    <definedName name="TB60368a7e_f8e0_4228_a565_c330683c83e1" hidden="1">#REF!</definedName>
    <definedName name="TB6038d871_8501_4e4a_8e5b_af79df54fafa" hidden="1">#REF!</definedName>
    <definedName name="TB603963d1_3699_42a2_bbae_daaf69f7da0f" hidden="1">#REF!</definedName>
    <definedName name="TB603aad1b_88ec_480d_99fd_6eb17b486c3f" hidden="1">#REF!</definedName>
    <definedName name="TB604a9765_ea63_4dda_87e7_8289dc7fef6c" hidden="1">#REF!</definedName>
    <definedName name="TB604babf2_e645_4980_8db2_e85b92b1ee44" hidden="1">#REF!</definedName>
    <definedName name="TB604be22d_06c1_43a1_8d01_04afc7ccbf07" hidden="1">#REF!</definedName>
    <definedName name="TB60501c7d_9e2b_4ab7_8dad_f6b61ad615ba" hidden="1">#REF!</definedName>
    <definedName name="TB6059a8b6_9ffc_4e97_a874_0685236e7381" hidden="1">#REF!</definedName>
    <definedName name="TB605d488a_8714_44a3_93c9_b660bedaf4a8" hidden="1">#REF!</definedName>
    <definedName name="TB605f638b_0bdd_47a3_bc4a_31c4333504a9" hidden="1">#REF!</definedName>
    <definedName name="TB606661fa_131e_4d6c_a8fd_226cef53f148" hidden="1">#REF!</definedName>
    <definedName name="TB6069ab83_1582_4b2f_ba50_8e02c7b0f851" hidden="1">#REF!</definedName>
    <definedName name="TB606b20e2_e72c_4fd4_ba44_aa0ba47253c3" hidden="1">#REF!</definedName>
    <definedName name="TB607420f5_dd59_4e52_bffd_dd6a79d53879" hidden="1">#REF!</definedName>
    <definedName name="TB607b73eb_ffe3_4140_8820_31bbf5b1202a" hidden="1">#REF!</definedName>
    <definedName name="TB607dc2ac_4805_4830_ad2e_910844581ecd" hidden="1">#REF!</definedName>
    <definedName name="TB608465d8_7a52_44ca_b1d2_c782d6ddcbb8" hidden="1">#REF!</definedName>
    <definedName name="TB60879ec0_4875_40cb_b027_5b94421d3193" hidden="1">#REF!</definedName>
    <definedName name="TB6089b906_96ab_426c_88b8_f0c19bf38cdc" hidden="1">#REF!</definedName>
    <definedName name="TB6092a68d_f19c_4842_81fe_634370734a9f" hidden="1">#REF!</definedName>
    <definedName name="TB60958399_ec6f_4012_b0ba_a6c5c5455f12" hidden="1">#REF!</definedName>
    <definedName name="TB609f1352_de0e_41e7_a1d1_e36789354852" hidden="1">#REF!</definedName>
    <definedName name="TB60a51259_c56e_474a_8542_a3b03e4e935b" hidden="1">#REF!</definedName>
    <definedName name="TB60a601cc_bbe0_449a_98be_20dce96c6961" hidden="1">#REF!</definedName>
    <definedName name="TB60a7f73b_7d78_4851_8e27_e33affec73a2" hidden="1">#REF!</definedName>
    <definedName name="TB60b44f5f_a545_49aa_95af_1fa8f1e83184" hidden="1">#REF!</definedName>
    <definedName name="TB60bf219f_dc05_44f2_9ac0_33edb3d3ee6d" hidden="1">#REF!</definedName>
    <definedName name="TB60c4ff31_661c_437d_8236_fbd3043f956f" hidden="1">#REF!</definedName>
    <definedName name="TB60c911d1_579a_4b1e_8325_b384f9d365f9" hidden="1">#REF!</definedName>
    <definedName name="TB60d5732d_21c5_454d_810f_09fed1b727b9" hidden="1">#REF!</definedName>
    <definedName name="TB60d8b840_b696_42e2_921b_86306f61997d" hidden="1">#REF!</definedName>
    <definedName name="TB60d957f7_273a_4922_b36d_242170a9a182" hidden="1">#REF!</definedName>
    <definedName name="TB60e4361e_a91a_43f2_b113_1afa436d1234" hidden="1">#REF!</definedName>
    <definedName name="TB60e73b9c_7b61_44aa_b5f9_80bb5028b007" hidden="1">#REF!</definedName>
    <definedName name="TB60e8c39a_b723_448e_9838_0bb4289fcb4f" hidden="1">#REF!</definedName>
    <definedName name="TB60ea535f_6e9a_46cf_b08d_fe1ed1ca2ed8" hidden="1">#REF!</definedName>
    <definedName name="TB60eb6497_cd9f_4003_92dc_15f16e2522ef" hidden="1">#REF!</definedName>
    <definedName name="TB60f07b23_132c_45e2_a6d2_4e2f92f5832d" hidden="1">#REF!</definedName>
    <definedName name="TB60f46c25_86a9_4da6_8c23_87a53f0cd35d" hidden="1">#REF!</definedName>
    <definedName name="TB60f4ec28_6112_41a0_bb9b_5d500c9f0080" hidden="1">#REF!</definedName>
    <definedName name="TB60f73274_a9d7_41aa_a05d_f4b605b5674f" hidden="1">#REF!</definedName>
    <definedName name="TB60f8dbed_0b16_4712_b50e_8d659159c24f" hidden="1">#REF!</definedName>
    <definedName name="TB60f9cf2e_8a69_4bd2_906c_00f905ebf136" hidden="1">#REF!</definedName>
    <definedName name="TB60ffe49d_4651_43e9_a7dd_3ff825dedb79" hidden="1">#REF!</definedName>
    <definedName name="TB610109bc_2815_43e2_b51c_d857234869b0" hidden="1">#REF!</definedName>
    <definedName name="TB6104897d_1458_49ad_9c2d_e71b02007b07" hidden="1">#REF!</definedName>
    <definedName name="TB61050f37_bf79_44f6_b9ab_dab4c7ded615" hidden="1">#REF!</definedName>
    <definedName name="TB61067be5_5405_4365_bd3b_08a829354ae7" hidden="1">#REF!</definedName>
    <definedName name="TB610a47c9_4bfd_4aaa_ab7d_b4b9af599155" hidden="1">#REF!</definedName>
    <definedName name="TB61130ba7_6559_4ab3_8c21_88ffe71d6194" hidden="1">#REF!</definedName>
    <definedName name="TB61139765_6517_44a7_966d_6dfce65116dc" hidden="1">#REF!</definedName>
    <definedName name="TB611a3766_fef2_4cbd_a7e0_13d7fbc313a8" hidden="1">#REF!</definedName>
    <definedName name="TB611b23be_6f57_4a9e_9ff5_961c72d92823" hidden="1">#REF!</definedName>
    <definedName name="TB61299dbe_8c65_4df3_ac22_fef13fee466b" hidden="1">#REF!</definedName>
    <definedName name="TB612d4c0a_f804_4307_8d2e_5971ad030b33" hidden="1">#REF!</definedName>
    <definedName name="TB6130e7be_2311_4241_b8f3_5bf380888bc4" hidden="1">'[72]Trade and other paybales'!#REF!</definedName>
    <definedName name="TB613128d4_5dc2_48e1_9330_2f4ffc8ccc7e" hidden="1">#REF!</definedName>
    <definedName name="TB61325e8c_a8f1_4417_a954_6c7f0f68d8c4" hidden="1">#REF!</definedName>
    <definedName name="TB61393d4a_c8f0_4025_aa33_5da580faac42" hidden="1">#REF!</definedName>
    <definedName name="TB6155c304_e6f7_4e1f_b482_b04d68197637" hidden="1">#REF!</definedName>
    <definedName name="TB615759e7_abce_45ef_98fd_76269897202a" hidden="1">#REF!</definedName>
    <definedName name="TB615a9776_23cb_4781_8787_1c3502efd376" hidden="1">#REF!</definedName>
    <definedName name="TB615d3789_2a26_4077_aab6_851009d35d36" hidden="1">#REF!</definedName>
    <definedName name="TB616a122f_1de1_4cc8_addc_2831a6312d99" hidden="1">#REF!</definedName>
    <definedName name="TB61700d3d_770d_467b_9d54_5d7007845f4b" hidden="1">#REF!</definedName>
    <definedName name="TB6179d9d0_1724_4c9d_ad48_a288dddce7f3" hidden="1">#REF!</definedName>
    <definedName name="TB617e0030_1805_4f32_b1a8_d10bceda6ace" hidden="1">#REF!</definedName>
    <definedName name="TB61804cac_0a4a_4f9a_a579_691dccea3b46" hidden="1">#REF!</definedName>
    <definedName name="TB61874a82_b909_4eee_8fca_e6d2c5ebb36c" hidden="1">#REF!</definedName>
    <definedName name="TB618f414b_1744_4045_b80a_82fa2019e8d8" hidden="1">#REF!</definedName>
    <definedName name="TB6196ad2b_08d2_4de2_a8d5_958d58891921" hidden="1">#REF!</definedName>
    <definedName name="TB619731b6_6fe6_44bc_8d2f_b002c65872d5" hidden="1">#REF!</definedName>
    <definedName name="TB61a135c8_89fb_423e_aa36_4be3b563e122" hidden="1">#REF!</definedName>
    <definedName name="TB61a78fa3_3802_486d_a781_be4d091fc360" hidden="1">#REF!</definedName>
    <definedName name="TB61a85e91_0408_4f2f_aff5_51704ab25fdb" hidden="1">#REF!</definedName>
    <definedName name="TB61a9b41e_416a_4522_91c0_8bb61a5c9663" hidden="1">#REF!</definedName>
    <definedName name="TB61ad5674_7ee9_41ca_9fda_98da5a219104" hidden="1">#REF!</definedName>
    <definedName name="TB61af9a1d_f9e2_4f46_aada_03ac5220df19" hidden="1">#REF!</definedName>
    <definedName name="TB61b5548f_2d4a_4591_8b12_8fdea8e9f08c" hidden="1">#REF!</definedName>
    <definedName name="TB61bb31cd_07a2_4f38_b49e_756cb9d2bb5c" hidden="1">#REF!</definedName>
    <definedName name="TB61c30147_ef80_483a_8eeb_5e5f099ef198" hidden="1">#REF!</definedName>
    <definedName name="TB61c7825b_6936_4ec4_83cb_13953cb63393" hidden="1">#REF!</definedName>
    <definedName name="TB61ca2a85_8263_4fcf_a155_a6d9bddd9e73" hidden="1">#REF!</definedName>
    <definedName name="TB61dfc744_3dc7_45ff_94ff_6cc2a717a33f" hidden="1">#REF!</definedName>
    <definedName name="TB61e0ae90_ece2_4408_aa91_a32ac5409313" hidden="1">#REF!</definedName>
    <definedName name="TB61e1d358_f776_4fd3_a6fc_a1df12c81c67" hidden="1">#REF!</definedName>
    <definedName name="TB61e5df29_36a3_4617_a0d5_2d37924b4f51" hidden="1">#REF!</definedName>
    <definedName name="TB61ea2cfc_547b_4fa7_bde4_65267be7460e" hidden="1">#REF!</definedName>
    <definedName name="TB61f9f757_d3a4_4286_996c_2c63e9bbecab" hidden="1">#REF!</definedName>
    <definedName name="TB61fb496e_8272_41f8_89ad_fbb7c37ab277" hidden="1">#REF!</definedName>
    <definedName name="TB61fc16df_32a5_4e8b_8b70_7973bd058801" hidden="1">#REF!</definedName>
    <definedName name="TB61fdac46_cb26_45c3_819b_237aa8545f6b" hidden="1">#REF!</definedName>
    <definedName name="TB6202e55f_577a_4ba4_8f90_5b2094a33145" hidden="1">#REF!</definedName>
    <definedName name="TB6203e96d_b264_49e0_8f0a_a2f65be11b22" hidden="1">#REF!</definedName>
    <definedName name="TB620e0614_a7d9_40fc_bdf4_60b761870598" hidden="1">#REF!</definedName>
    <definedName name="TB6210a925_6f8e_4566_8c03_95f1c10f7da2" hidden="1">#REF!</definedName>
    <definedName name="TB6225226a_1450_4cde_b44f_96a323cd59bf" hidden="1">#REF!</definedName>
    <definedName name="TB6227aa4a_3483_408d_845e_08dc8e344e4f" hidden="1">#REF!</definedName>
    <definedName name="TB623e0bd3_61c6_43bd_910b_b6f4d18aef26" hidden="1">#REF!</definedName>
    <definedName name="TB624244ea_78ab_47a7_ba4c_04bd0934994c" hidden="1">#REF!</definedName>
    <definedName name="TB6249b833_9a31_4da1_a599_eb3c88626c91" hidden="1">#REF!</definedName>
    <definedName name="TB624a75d1_f182_465e_833b_3ac1ce3210de" hidden="1">#REF!</definedName>
    <definedName name="TB6253377f_65be_4feb_98e0_aa035acae478" hidden="1">#REF!</definedName>
    <definedName name="TB625a50a0_8efe_48a7_91d2_c039b59b2f4b" hidden="1">#REF!</definedName>
    <definedName name="TB625dc6ab_a033_44c9_ad9a_c76eea53fda6" hidden="1">#REF!</definedName>
    <definedName name="TB626a7df5_549d_4ad2_a1a8_e7c5b11c98ba" hidden="1">#REF!</definedName>
    <definedName name="TB626cab98_70ed_4e5a_969c_ae8668d87273" hidden="1">#REF!</definedName>
    <definedName name="TB6279e36a_ce5e_4ebc_8465_60ad39453106" hidden="1">#REF!</definedName>
    <definedName name="TB627bb2dc_df96_4d4e_b498_32b17081d706" hidden="1">#REF!</definedName>
    <definedName name="TB627c8779_393b_4ff9_8918_b5322fad44a5" hidden="1">#REF!</definedName>
    <definedName name="TB62814c3c_d197_463f_ab88_14227e5c5028" hidden="1">#REF!</definedName>
    <definedName name="TB62867fb7_6d0f_4d4a_a5bd_f84beefab8f0" hidden="1">#REF!</definedName>
    <definedName name="TB62879650_585c_4b18_8525_17973b7342bd" hidden="1">#REF!</definedName>
    <definedName name="TB6288debb_6cfa_4222_9186_d39ccd650328" hidden="1">#REF!</definedName>
    <definedName name="TB628dd0b5_d163_4087_bcf1_345c464347ec" hidden="1">'[72]Trade and other paybales'!#REF!</definedName>
    <definedName name="TB62a05621_140a_4a9e_aa45_0dc7b0977abf" hidden="1">#REF!</definedName>
    <definedName name="TB62a07991_61e3_4fb8_81e5_05d9e2ba60f1" hidden="1">#REF!</definedName>
    <definedName name="TB62a2b21c_560f_414c_8f4d_589d8bdba212" hidden="1">#REF!</definedName>
    <definedName name="TB62a6040b_247a_44f4_9390_cc5ac49881e5" hidden="1">#REF!</definedName>
    <definedName name="TB62b20008_40c9_4571_ab11_506e182b6cd4" hidden="1">#REF!</definedName>
    <definedName name="TB62b966b1_70c8_4b38_8b65_41a93b627fd1" hidden="1">#REF!</definedName>
    <definedName name="TB62bb13a6_1846_4417_9f86_562700d1f182" hidden="1">#REF!</definedName>
    <definedName name="TB62bb9e19_274a_465a_bbbc_77183ed49421" hidden="1">#REF!</definedName>
    <definedName name="TB62bf0615_8e16_4f1f_bdfa_9fddc211402c" hidden="1">#REF!</definedName>
    <definedName name="TB62cb57b8_98bd_4640_a953_520fac7b45f7" hidden="1">#REF!</definedName>
    <definedName name="TB62d153a2_49de_4990_ad84_fce707297da3" hidden="1">#REF!</definedName>
    <definedName name="TB62d17039_e793_488a_b813_72032bb8a24d" hidden="1">#REF!</definedName>
    <definedName name="TB62d6655f_1831_424c_b251_dd89b983a41e" hidden="1">#REF!</definedName>
    <definedName name="TB62f3f495_101e_4df9_b9fb_6374841f4b20" hidden="1">#REF!</definedName>
    <definedName name="TB62f53282_b99f_44df_ac70_024b88267c92" hidden="1">#REF!</definedName>
    <definedName name="TB62fb625e_de34_4257_9b6a_2547bfe3966c" hidden="1">'[72]Trade and other paybales'!#REF!</definedName>
    <definedName name="TB6301e0a9_9720_4b91_a829_1b61b52c61cd" hidden="1">#REF!</definedName>
    <definedName name="TB6308f4cd_1fd0_40f7_bc81_89bb68be5c38" hidden="1">#REF!</definedName>
    <definedName name="TB63095cd8_7d22_442b_bdeb_5113d020f9b8" hidden="1">#REF!</definedName>
    <definedName name="TB631076eb_7a43_4168_93a3_755976c92b3c" hidden="1">'[72]Trade and other paybales'!#REF!</definedName>
    <definedName name="TB6311dd5d_0ad4_4900_b273_59342c893c58" hidden="1">#REF!</definedName>
    <definedName name="TB631aa883_a7e4_4e91_b4c7_b222545fd97e" hidden="1">#REF!</definedName>
    <definedName name="TB631d16ac_83f7_4b9b_b5cf_43d5724bd8e8" hidden="1">#REF!</definedName>
    <definedName name="TB631e5489_2c34_476c_8acc_309ed2b73602" hidden="1">#REF!</definedName>
    <definedName name="TB6320c180_8f23_4630_a8da_c06fc4514dee" hidden="1">#REF!</definedName>
    <definedName name="TB6324c95a_f78e_442e_a104_de960b86d02e" hidden="1">#REF!</definedName>
    <definedName name="TB6324e5af_f533_4351_9587_a7cf74106352" hidden="1">#REF!</definedName>
    <definedName name="TB632d8cec_3351_4e14_bffe_26aeca7aa394" hidden="1">#REF!</definedName>
    <definedName name="TB6331b489_58ea_4ba8_b30f_8eeb8e3ae710" hidden="1">#REF!</definedName>
    <definedName name="TB63350778_7905_492f_a056_b155ec970e62" hidden="1">#REF!</definedName>
    <definedName name="TB6348d399_bb08_4160_b268_7160f56a7953" hidden="1">#REF!</definedName>
    <definedName name="TB63499ca3_5d7b_40c2_866e_96c0e11f7022" hidden="1">#REF!</definedName>
    <definedName name="TB634f6b6f_4ba0_4119_9a97_048f278d1fae" hidden="1">#REF!</definedName>
    <definedName name="TB635663a7_3fe0_443b_ac27_ea4d42d26c48" hidden="1">#REF!</definedName>
    <definedName name="TB635cce36_d1fc_4f31_b0a8_edcfadcc2ccc" hidden="1">#REF!</definedName>
    <definedName name="TB635e8b88_6570_428f_8216_48c3916480c5" hidden="1">#REF!</definedName>
    <definedName name="TB6360c998_296d_497d_8ebb_a56ecbec0940" hidden="1">#REF!</definedName>
    <definedName name="TB6367742e_2dc0_4399_b5bf_d16d5038bc2e" hidden="1">#REF!</definedName>
    <definedName name="TB636d42c0_a5e9_4f4a_8ed5_2eb7531493fb" hidden="1">#REF!</definedName>
    <definedName name="TB6377e123_f9f3_437f_8a52_0978d5a47125" hidden="1">#REF!</definedName>
    <definedName name="TB637aa20b_6ab7_4702_893b_cb6487018c18" hidden="1">#REF!</definedName>
    <definedName name="TB637ac165_0de0_4387_9952_5d24080cbc8f" hidden="1">#REF!</definedName>
    <definedName name="TB637e7998_7bd7_41ff_b3c2_43599a2d8973" hidden="1">#REF!</definedName>
    <definedName name="TB6391905b_6a09_47cd_bd40_3fe904d652bb" hidden="1">#REF!</definedName>
    <definedName name="TB63999dc4_e8f9_4ded_83e9_b6121a15cb75" hidden="1">#REF!</definedName>
    <definedName name="TB63a1df23_d605_4bd0_a88b_1dd5a8c7b30b" hidden="1">#REF!</definedName>
    <definedName name="TB63a47500_c79d_49b2_964c_ce1c25c70ec6" hidden="1">#REF!</definedName>
    <definedName name="TB63a664a6_77ba_4246_9905_f8c3fd2f3922" hidden="1">#REF!</definedName>
    <definedName name="TB63ad2472_99ad_471c_a1f0_94417414cdfa" hidden="1">#REF!</definedName>
    <definedName name="TB63b5f08c_1482_4b23_b450_23d027122900" hidden="1">#REF!</definedName>
    <definedName name="TB63bb3c20_2a8c_4e28_848b_76a5e14f612d" hidden="1">#REF!</definedName>
    <definedName name="TB63c909d7_779c_45b5_ab12_fe4f90eadb01" hidden="1">#REF!</definedName>
    <definedName name="TB63caf28a_c776_4dcf_8029_0215d8ddcb1d" hidden="1">'[72]Trade and other paybales'!#REF!</definedName>
    <definedName name="TB63cb682d_cab3_442f_9e4f_7d78563fac64" hidden="1">#REF!</definedName>
    <definedName name="TB63cd498c_fc76_4d57_b6e0_485e9fbf6da4" hidden="1">#REF!</definedName>
    <definedName name="TB63d0c0f8_f17f_4e47_8525_a57b587bd69e" hidden="1">#REF!</definedName>
    <definedName name="TB63d37445_10eb_491a_ab5b_ac37751d91dd" hidden="1">#REF!</definedName>
    <definedName name="TB63db8745_5678_47e6_83a5_9b59bd818198" hidden="1">#REF!</definedName>
    <definedName name="TB63e0cdd6_9f5d_4032_bdeb_362bdea517ef" hidden="1">#REF!</definedName>
    <definedName name="TB63e571f5_536e_441a_be74_ff6a48022f24" hidden="1">#REF!</definedName>
    <definedName name="TB63e6874b_dcf9_428b_92ca_37a1a61c5917" hidden="1">#REF!</definedName>
    <definedName name="TB63e97180_dcc8_4964_b34f_3d0e5f8b7d4b" hidden="1">#REF!</definedName>
    <definedName name="TB63e99aed_bd23_49a9_98a2_35f215e79e58" hidden="1">#REF!</definedName>
    <definedName name="TB63eea9e0_acb2_4a78_a3fa_28e78ba7ce76" hidden="1">#REF!</definedName>
    <definedName name="TB63ef9ec3_9507_4a85_8981_9469658f239c" hidden="1">#REF!</definedName>
    <definedName name="TB63f62746_6a09_4865_be94_c0ac8d7e138a" hidden="1">#REF!</definedName>
    <definedName name="TB63f9722d_7429_4d77_9789_aef0d8b73c54" hidden="1">#REF!</definedName>
    <definedName name="TB63fc9441_a1c5_4b60_b98e_6cdc13dfc8da" hidden="1">#REF!</definedName>
    <definedName name="TB6402b2e5_c4bd_44b0_adb8_f1f6645f0ce3" hidden="1">#REF!</definedName>
    <definedName name="TB6405ff6e_213b_4d5f_8b57_6da67475ab30" hidden="1">#REF!</definedName>
    <definedName name="TB64071e28_fc1a_4252_a38b_032db3aab05e" hidden="1">#REF!</definedName>
    <definedName name="TB64098042_f230_498a_a3e1_e6c32ce563ac" hidden="1">#REF!</definedName>
    <definedName name="TB64189935_3390_4979_97b5_2a78311e2b6b" hidden="1">#REF!</definedName>
    <definedName name="TB641a5625_3ccf_41fa_aa4e_11e64374b23a" hidden="1">#REF!</definedName>
    <definedName name="TB6422f8a0_4bba_4e7b_aad4_350a11db85d8" hidden="1">#REF!</definedName>
    <definedName name="TB64258e6d_5639_4846_b5b2_d53ea145bd70" hidden="1">#REF!</definedName>
    <definedName name="TB643ad334_01eb_4f83_b7ba_1861c9d160f0" hidden="1">#REF!</definedName>
    <definedName name="TB643d0f78_be18_4857_b189_f7d7d93e1353" hidden="1">#REF!</definedName>
    <definedName name="TB6442baad_9e6f_4c64_9010_f77157e62f5a" hidden="1">#REF!</definedName>
    <definedName name="TB644783cd_a89f_4c47_8e52_1cec43854eba" hidden="1">#REF!</definedName>
    <definedName name="TB64481880_a784_49f3_9c1d_5958f65ec399" hidden="1">#REF!</definedName>
    <definedName name="TB6451b684_fdd5_4555_99cd_f9b8e5d9bf5f" hidden="1">#REF!</definedName>
    <definedName name="TB64564ed2_1625_44ad_9fb8_7da342c768b9" hidden="1">#REF!</definedName>
    <definedName name="TB64588805_c89a_4ff4_9eaa_1e643bf999c2" hidden="1">#REF!</definedName>
    <definedName name="TB645b90b1_4f83_418f_a786_03a606bf8180" hidden="1">#REF!</definedName>
    <definedName name="TB645c6272_5ea7_478d_a9fa_ce11bf04f09f" hidden="1">#REF!</definedName>
    <definedName name="TB646e934b_c16f_47e7_8e8f_912f7036de57" hidden="1">#REF!</definedName>
    <definedName name="TB647679c2_129d_45f8_96fc_3defbb4debdf" hidden="1">#REF!</definedName>
    <definedName name="TB64818af7_259d_486a_9011_dcdc845d761a" hidden="1">#REF!</definedName>
    <definedName name="TB64853d2b_9f0a_4de6_84d0_81e91a762be1" hidden="1">#REF!</definedName>
    <definedName name="TB648ee358_3777_45a5_a4b9_5b7e8c8241ac" hidden="1">#REF!</definedName>
    <definedName name="TB648f50d6_53ed_483b_afc5_9eb2c383196a" hidden="1">#REF!</definedName>
    <definedName name="TB6491fdd9_2129_4cb2_9ca6_90dbcf1028e3" hidden="1">#REF!</definedName>
    <definedName name="TB64989f11_69c9_4d43_a46e_dff972cde4c6" hidden="1">#REF!</definedName>
    <definedName name="TB6499a34b_ffd7_48ec_b779_f9d457140044" hidden="1">#REF!</definedName>
    <definedName name="TB64a8fa7b_5767_46b5_a01e_5f1aff1fbdab" hidden="1">#REF!</definedName>
    <definedName name="TB64c2fd24_bab7_4983_ae51_3e6eb505936a" hidden="1">#REF!</definedName>
    <definedName name="TB64c88e29_9a44_4b64_b8a7_25f71a63cf70" hidden="1">#REF!</definedName>
    <definedName name="TB64dac962_ee5d_45a5_babf_07ae61f11b37" hidden="1">#REF!</definedName>
    <definedName name="TB64ddb163_c09e_457a_8abc_4ea61a64a33c" hidden="1">#REF!</definedName>
    <definedName name="TB64e450a4_282b_4a83_8e14_f054cc04659c" hidden="1">#REF!</definedName>
    <definedName name="TB64e6033c_79c3_423c_a2da_a4f787183663" hidden="1">#REF!</definedName>
    <definedName name="TB64eaec09_b6b0_42e9_a28c_b3d025fdfb68" hidden="1">#REF!</definedName>
    <definedName name="TB64edf91c_0e47_4b40_865b_d101676ed7c4" hidden="1">#REF!</definedName>
    <definedName name="TB64f2287b_b241_408c_8bdd_09b774069490" hidden="1">#REF!</definedName>
    <definedName name="TB64f24a9c_49ac_4b00_bca5_efd04a7b5c44" hidden="1">#REF!</definedName>
    <definedName name="TB64f9d3c3_de86_4f82_8d56_08e2ef99e6cc" hidden="1">#REF!</definedName>
    <definedName name="TB6504621b_86f1_488b_836e_295ade642925" hidden="1">#REF!</definedName>
    <definedName name="TB65055657_e601_4b60_b96f_5f4cdd3a1f36" hidden="1">#REF!</definedName>
    <definedName name="TB6505e592_cff5_4b85_ad4c_fb723633e95d" hidden="1">#REF!</definedName>
    <definedName name="TB650dc8e4_cd67_4ce3_96e1_40f49f12d4ef" hidden="1">#REF!</definedName>
    <definedName name="TB65154ff8_4938_432d_9a6b_ef7469896f3a" hidden="1">#REF!</definedName>
    <definedName name="TB652b039c_4555_48cd_9261_85d964f2c6e8" hidden="1">#REF!</definedName>
    <definedName name="TB653395a7_584b_48cd_901c_f2e76e3c66c3" hidden="1">#REF!</definedName>
    <definedName name="TB65389112_1b11_47da_9e55_84a9ef8c5db6" hidden="1">#REF!</definedName>
    <definedName name="TB654830b0_d4b4_463b_9633_767911276df1" hidden="1">#REF!</definedName>
    <definedName name="TB654d8e48_a21e_4dda_8498_8a3db4c9007c" hidden="1">#REF!</definedName>
    <definedName name="TB654e6a4d_fda1_4ded_a2c3_975b1d602330" hidden="1">#REF!</definedName>
    <definedName name="TB65529ad0_dc11_4bd9_a51b_385f7e8e2c50" hidden="1">#REF!</definedName>
    <definedName name="TB655e79fe_3b38_40fa_bd5c_cdaefa9c3a8c" hidden="1">#REF!</definedName>
    <definedName name="TB6573e197_eefe_4518_b3ec_aee54b4d3647" hidden="1">#REF!</definedName>
    <definedName name="TB6574838a_3c24_4c87_b029_da3cf710fbfc" hidden="1">#REF!</definedName>
    <definedName name="TB6575e48a_4486_46f1_b4f4_55e7899aa541" hidden="1">#REF!</definedName>
    <definedName name="TB657f690c_1996_4f3e_b261_779b687fbf3b" hidden="1">#REF!</definedName>
    <definedName name="TB6589a04e_d515_413d_badb_0ef0a3831948" hidden="1">#REF!</definedName>
    <definedName name="TB65935748_2eb2_486a_83b6_d79a26b1573c" hidden="1">#REF!</definedName>
    <definedName name="TB65a4ca04_61b5_48e5_bab7_b2ebef5eee8d" hidden="1">#REF!</definedName>
    <definedName name="TB65a65f18_5df1_473c_8979_78d61660ed8e" hidden="1">#REF!</definedName>
    <definedName name="TB65b8406e_ff9f_4838_9a38_a18484f722f5" hidden="1">#REF!</definedName>
    <definedName name="TB65bb095c_ec4d_4d89_a6f1_bdc533ab5794" hidden="1">#REF!</definedName>
    <definedName name="TB65be8569_1cc5_4b62_9b8a_d4d9a16b6b1f" hidden="1">#REF!</definedName>
    <definedName name="TB65d19da9_88e6_4763_988d_2143403fa745" hidden="1">#REF!</definedName>
    <definedName name="TB65e61f16_7811_467c_acb0_ee5e0bfdfe6b" hidden="1">#REF!</definedName>
    <definedName name="TB65ea90d7_df1b_4c1c_8b33_640293222de4" hidden="1">#REF!</definedName>
    <definedName name="TB65ed674e_2a3b_452f_a45e_04e27276b41e" hidden="1">#REF!</definedName>
    <definedName name="TB65ef5057_b403_4988_8b8c_814d19a1a785" hidden="1">#REF!</definedName>
    <definedName name="TB65f8e87a_07fe_485c_ac32_06aaf72f9cb0" hidden="1">#REF!</definedName>
    <definedName name="TB6602c0dc_a335_4a5e_b344_157efcc222fb" hidden="1">#REF!</definedName>
    <definedName name="TB6605b6b3_9df8_4ad3_981e_04f9a40759a9" hidden="1">#REF!</definedName>
    <definedName name="TB660c2688_9572_41ef_8fd6_138930010ac2" hidden="1">#REF!</definedName>
    <definedName name="TB6610976b_12f2_419f_8012_7694b4cb95b4" hidden="1">#REF!</definedName>
    <definedName name="TB6611f0d0_856b_47ae_8ff4_65e9c63a7bda" hidden="1">#REF!</definedName>
    <definedName name="TB66154644_ff82_4be8_9840_490806a68d5a" hidden="1">#REF!</definedName>
    <definedName name="TB6624e878_8a41_44e7_bdc9_8b6467b89630" hidden="1">#REF!</definedName>
    <definedName name="TB66307d65_eca3_4e48_be7c_6b4ba8a6a705" hidden="1">#REF!</definedName>
    <definedName name="TB6633e51f_5924_4b81_adec_7431622b49ac" hidden="1">#REF!</definedName>
    <definedName name="TB6634e0f8_ed84_4bfb_8069_17644934fbfd" hidden="1">#REF!</definedName>
    <definedName name="TB663535c4_5afc_4afa_9ed8_e7667dade5cc" hidden="1">#REF!</definedName>
    <definedName name="TB6636bd5d_442b_4819_98a1_2f8a4d23e0c0" hidden="1">#REF!</definedName>
    <definedName name="TB664e8cdb_441b_443b_a06a_9846df6f545f" hidden="1">#REF!</definedName>
    <definedName name="TB665050b1_69f9_4884_8713_4386a881781b" hidden="1">#REF!</definedName>
    <definedName name="TB66517496_83a4_49db_aa73_ddecc01ad099" hidden="1">#REF!</definedName>
    <definedName name="TB6652f2eb_bb6c_40a9_9c18_51978148b441" hidden="1">#REF!</definedName>
    <definedName name="TB665bf8f2_e818_4af6_adc5_c74dbc71bf2a" hidden="1">#REF!</definedName>
    <definedName name="TB666732b1_3920_498f_a5c0_b6cbef2229dc" hidden="1">#REF!</definedName>
    <definedName name="TB66688532_8c00_4d20_a002_023b43a1336f" hidden="1">#REF!</definedName>
    <definedName name="TB66719f53_f63f_4735_927b_8d0047c7e4dd" hidden="1">#REF!</definedName>
    <definedName name="TB66757d82_c1c9_4870_80ad_e62cac7e3f66" hidden="1">#REF!</definedName>
    <definedName name="TB6678aced_0859_4688_aa75_2d70515a1a69" hidden="1">#REF!</definedName>
    <definedName name="TB667e05ee_d28a_4a5f_a190_58a7f0269276" hidden="1">#REF!</definedName>
    <definedName name="TB66807647_b33d_4a60_a8c4_89cccb9d57af" hidden="1">#REF!</definedName>
    <definedName name="TB66865828_c96d_4b20_8e25_a856e565437f" hidden="1">#REF!</definedName>
    <definedName name="TB668e4984_e37e_482f_bed1_c3a195f41812" hidden="1">#REF!</definedName>
    <definedName name="TB669189c3_c74b_4669_bd3c_9d325f15579d" hidden="1">#REF!</definedName>
    <definedName name="TB6692f151_b607_47fc_ba75_8c20abd9e995" hidden="1">#REF!</definedName>
    <definedName name="TB66939b4c_3102_4b7d_a6d8_5e14d4ad0952" hidden="1">#REF!</definedName>
    <definedName name="TB66977599_bdbb_48be_97e3_ee8b9ea332c8" hidden="1">#REF!</definedName>
    <definedName name="TB669a2902_607f_4360_b1ff_10592eaaf32b" hidden="1">#REF!</definedName>
    <definedName name="TB66b656b1_b4c4_4c9e_a3b5_1b8b5b15581a" hidden="1">#REF!</definedName>
    <definedName name="TB66b6c9b2_880b_409d_9b1b_cd4b97b6b92f" hidden="1">#REF!</definedName>
    <definedName name="TB66bd7aa7_cd4b_4cb7_b580_4d15fb10398e" hidden="1">#REF!</definedName>
    <definedName name="TB66bfc1df_4a33_458b_9222_4a6f1fd7d8c7" hidden="1">#REF!</definedName>
    <definedName name="TB66c02cbb_f2ca_40a6_ab9f_28dd2721db7d" hidden="1">#REF!</definedName>
    <definedName name="TB66c0c8a2_551e_4805_b6e9_5fd17e91c475" hidden="1">#REF!</definedName>
    <definedName name="TB66c5aa4c_af07_4c17_97a5_7e7633efab74" hidden="1">'[72]Trade and other paybales'!#REF!</definedName>
    <definedName name="TB66ca05b0_738d_4781_8e4a_a0168a2bf139" hidden="1">#REF!</definedName>
    <definedName name="TB66d00845_9690_4210_9e42_a0a7e9243236" hidden="1">#REF!</definedName>
    <definedName name="TB66e13e20_0629_460a_bed0_130e572b2b37" hidden="1">#REF!</definedName>
    <definedName name="TB66e1fe39_378e_48ab_9600_641e89a03847" hidden="1">#REF!</definedName>
    <definedName name="TB66e2299c_aa23_443d_a90f_c6516c857f58" hidden="1">#REF!</definedName>
    <definedName name="TB66e26973_95aa_4760_a61d_1d7d05c258fc" hidden="1">#REF!</definedName>
    <definedName name="TB66e3035b_65de_481a_9efe_9b0a8e65eb78" hidden="1">#REF!</definedName>
    <definedName name="TB66e56856_9f0f_4b8e_bb64_27f2cdb488c7" hidden="1">#REF!</definedName>
    <definedName name="TB66e80e83_1afd_40e0_8700_abd5833d0a5e" hidden="1">#REF!</definedName>
    <definedName name="TB66e9260d_a099_4f81_98fb_f228c0b8dd15" hidden="1">#REF!</definedName>
    <definedName name="TB66ea91b6_d4c5_4afc_a9d7_2943876af09e" hidden="1">'[72]Trade and other paybales'!#REF!</definedName>
    <definedName name="TB66ef4d67_9a48_41a9_8c28_53759eb0fe71" hidden="1">#REF!</definedName>
    <definedName name="TB66f28b14_759e_4f0d_93b0_49c705ab8ea0" hidden="1">#REF!</definedName>
    <definedName name="TB66f48da9_e8d4_461a_9c68_946b883acf4d" hidden="1">#REF!</definedName>
    <definedName name="TB66f93e33_f116_459d_ad9d_39847b6a46b5" hidden="1">#REF!</definedName>
    <definedName name="TB66fcd71d_f8ed_4b45_9a0d_1bdd23f069c9" hidden="1">#REF!</definedName>
    <definedName name="TB67013fa7_b5bf_4442_afd2_22972fae7809" hidden="1">#REF!</definedName>
    <definedName name="TB67018e9e_221f_4e97_a305_9f184bbcc047" hidden="1">#REF!</definedName>
    <definedName name="TB670cbb69_d666_410f_8ce3_dd9538317650" hidden="1">#REF!</definedName>
    <definedName name="TB671b7bc0_6fb5_4a3f_beab_f2271b89ecca" hidden="1">#REF!</definedName>
    <definedName name="TB6723ed26_1f4b_4c1f_bbd5_551d9015db4d" hidden="1">#REF!</definedName>
    <definedName name="TB6724f000_73b4_4cc0_8083_2c7077ace311" hidden="1">#REF!</definedName>
    <definedName name="TB6726d428_5eab_48e3_9986_3cc1d025c2da" hidden="1">#REF!</definedName>
    <definedName name="TB67291311_e831_43a1_875b_63ce6ddfc6af" hidden="1">#REF!</definedName>
    <definedName name="TB6729acee_5e26_4353_933d_ec1e2d7845c1" hidden="1">#REF!</definedName>
    <definedName name="TB67300a7c_1eee_42ff_adcb_323959cb316d" hidden="1">#REF!</definedName>
    <definedName name="TB67325e25_dcb1_4d7c_a028_ae43d319bf53" hidden="1">#REF!</definedName>
    <definedName name="TB673c64c3_579b_435a_a4cc_cbc27993772d" hidden="1">#REF!</definedName>
    <definedName name="TB673ce5f8_993e_4067_b70d_9cc7fe9fabbe" hidden="1">#REF!</definedName>
    <definedName name="TB673e8756_1fa8_4d2a_abca_960469b7eed1" hidden="1">#REF!</definedName>
    <definedName name="TB6741de81_73b6_4965_9e17_a290855d3b5c" hidden="1">#REF!</definedName>
    <definedName name="TB6748f503_6a58_45fd_bd24_d0ab3b040dca" hidden="1">#REF!</definedName>
    <definedName name="TB674a560b_e9f3_4076_904e_3b9def011a9e" hidden="1">#REF!</definedName>
    <definedName name="TB6751d9c8_3fe3_4f22_a3c4_43e2abb524fd" hidden="1">#REF!</definedName>
    <definedName name="TB6752ea0d_6088_468d_bd41_c21b8c96179b" hidden="1">#REF!</definedName>
    <definedName name="TB67555788_cd9a_4770_bebd_993104999cc4" hidden="1">#REF!</definedName>
    <definedName name="TB6756d6c7_0c7a_4d17_9d38_9cf30ebc56ec" hidden="1">#REF!</definedName>
    <definedName name="TB6766cdd4_5ea3_4215_a1b1_95ed73ccac74" hidden="1">#REF!</definedName>
    <definedName name="TB676a4b9c_1db8_44e8_ae43_84d6c85d843b" hidden="1">#REF!</definedName>
    <definedName name="TB6771b04b_e472_4985_b8a9_2149449ba7ff" hidden="1">#REF!</definedName>
    <definedName name="TB6773574b_aa4a_4bbb_a7cb_67d9c0723465" hidden="1">#REF!</definedName>
    <definedName name="TB677942b8_778d_4520_a12f_01224f0b2bb8" hidden="1">#REF!</definedName>
    <definedName name="TB67859ec0_e11b_487c_b0f6_1be58876a28f" hidden="1">#REF!</definedName>
    <definedName name="TB6788e8f6_6500_42f2_a365_4b61b25f6e99" hidden="1">#REF!</definedName>
    <definedName name="TB679e5d40_d687_4edd_98c8_e184a11486c4" hidden="1">#REF!</definedName>
    <definedName name="TB67b1611a_85ff_493c_8680_0dfcd6fa9b29" hidden="1">#REF!</definedName>
    <definedName name="TB67b1d705_80d9_4d50_9bd9_bb965bc22fae" hidden="1">#REF!</definedName>
    <definedName name="TB67bc0a2d_4e8d_49f2_89ca_16e6b1680ba8" hidden="1">#REF!</definedName>
    <definedName name="TB67bd6cfd_0ef9_4107_8d02_3d24bacd39c9" hidden="1">#REF!</definedName>
    <definedName name="TB67c9f177_ee29_419f_858d_a53e6a1490d5" hidden="1">#REF!</definedName>
    <definedName name="TB67ce423b_7ed1_4066_858a_8e5d14117544" hidden="1">#REF!</definedName>
    <definedName name="TB67cfeec6_51c9_474a_ab40_94472ade24cb" hidden="1">#REF!</definedName>
    <definedName name="TB67d7678d_ca60_4000_ae02_da119653a254" hidden="1">#REF!</definedName>
    <definedName name="TB67d8af97_17f4_4ee2_99d8_7ee1a375cc18" hidden="1">#REF!</definedName>
    <definedName name="TB67da5913_f314_49af_93e7_0168f1d9b1bb" hidden="1">#REF!</definedName>
    <definedName name="TB67e2e92d_411d_4c28_8659_109cd8b1cc03" hidden="1">#REF!</definedName>
    <definedName name="TB67e644a5_48e9_4380_815a_be6e6365fddc" hidden="1">'[72]Trade and other paybales'!#REF!</definedName>
    <definedName name="TB67e6a7dc_8224_4426_a542_979f48e97ef6" hidden="1">#REF!</definedName>
    <definedName name="TB67f081ec_1c8e_40d2_93d7_cefd03e2e469" hidden="1">#REF!</definedName>
    <definedName name="TB67f2c732_7d89_408f_b467_56e4f6f422c6" hidden="1">'[72]Trade and other paybales'!#REF!</definedName>
    <definedName name="TB67f3475d_7a83_43ff_aeef_20275c38cb28" hidden="1">'[72]Trade and other paybales'!#REF!</definedName>
    <definedName name="TB67f68799_6ab3_4fb4_9e5a_d3aa5db480e6" hidden="1">#REF!</definedName>
    <definedName name="TB67fae633_3051_4652_bcfd_1f0d2f21fa09" hidden="1">#REF!</definedName>
    <definedName name="TB67fcab8b_d607_4748_b99c_b7c30b6693a7" hidden="1">#REF!</definedName>
    <definedName name="TB680184c0_7197_4303_984f_8b6de15c33d9" hidden="1">#REF!</definedName>
    <definedName name="TB6803e68e_9b8c_44b8_93d4_e727f12723d3" hidden="1">#REF!</definedName>
    <definedName name="TB68059229_1cad_4086_b737_76c9c35f54cf" hidden="1">'[72]Trade and other paybales'!#REF!</definedName>
    <definedName name="TB680b7451_bdc2_4a4b_900b_4cea36c1b88c" hidden="1">'[72]Trade and other paybales'!#REF!</definedName>
    <definedName name="TB680c09af_4375_4b96_97b4_6d141ebd7594" hidden="1">#REF!</definedName>
    <definedName name="TB680e9586_e2ee_4824_b270_cb0d220fcd16" hidden="1">#REF!</definedName>
    <definedName name="TB681529f2_7667_480f_9dbb_b27566759094" hidden="1">#REF!</definedName>
    <definedName name="TB6815d74a_85fa_4c36_bc4f_9a10c37ad651" hidden="1">#REF!</definedName>
    <definedName name="TB6816e0c7_019b_4860_9376_e52ded390a5e" hidden="1">#REF!</definedName>
    <definedName name="TB68185ccd_21e1_43ff_a8d2_52923e9f9203" hidden="1">#REF!</definedName>
    <definedName name="TB68216279_9a82_46ae_a772_8222c94edb95" hidden="1">#REF!</definedName>
    <definedName name="TB682927b4_68fe_4fbd_8b26_d36f895cdd0a" hidden="1">#REF!</definedName>
    <definedName name="TB682fea1c_8bf6_4a28_9f2c_ea9b6e1eac6d" hidden="1">#REF!</definedName>
    <definedName name="TB68320d2f_e981_4213_8025_2f06a18a0148" hidden="1">#REF!</definedName>
    <definedName name="TB6833466c_5b9a_4bd4_bf36_910d2ec87d07" hidden="1">#REF!</definedName>
    <definedName name="TB683397e3_537e_4e39_8e74_3fda3d9e5025" hidden="1">#REF!</definedName>
    <definedName name="TB68370926_83bd_4f4d_819f_dc495d58f25c" hidden="1">#REF!</definedName>
    <definedName name="TB683a692d_9381_4b30_b666_f68564c029f0" hidden="1">#REF!</definedName>
    <definedName name="TB6844dd9d_507f_4336_9a62_2b026ce7da7d" hidden="1">#REF!</definedName>
    <definedName name="TB6847cc73_2ec0_477e_a5ad_55fe5ffcd6a0" hidden="1">#REF!</definedName>
    <definedName name="TB68489e1e_0f09_4149_981b_1edafa199382" hidden="1">#REF!</definedName>
    <definedName name="TB684988b4_4d9e_4c0a_9b5c_cff34e53429c" hidden="1">#REF!</definedName>
    <definedName name="TB68536814_a469_4cdd_9048_8e673da68674" hidden="1">#REF!</definedName>
    <definedName name="TB6853f7a6_ba83_45b6_9c02_7b7718dd1469" hidden="1">#REF!</definedName>
    <definedName name="TB68575c7c_8868_480c_a802_5fd170919e1c" hidden="1">#REF!</definedName>
    <definedName name="TB6859c998_d424_49e3_82b5_7e123a6a30e1" hidden="1">#REF!</definedName>
    <definedName name="TB686a148d_7866_432f_b3f1_b9df84940623" hidden="1">#REF!</definedName>
    <definedName name="TB686b9d63_7382_49e0_ae11_c329078c4d8d" hidden="1">#REF!</definedName>
    <definedName name="TB686da59c_719f_4d89_9c08_65c08f0a2bbb" hidden="1">#REF!</definedName>
    <definedName name="TB686ebd72_9d5b_4073_b8a9_b192c3ed7066" hidden="1">#REF!</definedName>
    <definedName name="TB68724a6a_5cf9_46d6_a0ea_64199b956d02" hidden="1">#REF!</definedName>
    <definedName name="TB6877835d_6303_4879_bb4a_54c0f3adaa5b" hidden="1">#REF!</definedName>
    <definedName name="TB6886c82a_f5ab_40d0_afb9_1c1a23c53f0e" hidden="1">#REF!</definedName>
    <definedName name="TB688cbfb2_2706_43f1_94e2_63b84dc00694" hidden="1">#REF!</definedName>
    <definedName name="TB689f3bd7_9d4d_44eb_9ff3_576cbfced33a" hidden="1">#REF!</definedName>
    <definedName name="TB68bdea68_5353_417f_8417_9a1ed5847917" hidden="1">#REF!</definedName>
    <definedName name="TB68c454a3_77e0_48a4_b1de_01f1a8ff3fe3" hidden="1">#REF!</definedName>
    <definedName name="TB68cffc6c_936a_4d7d_9191_239fb4e778cb" hidden="1">#REF!</definedName>
    <definedName name="TB68d4ea4f_b7be_4630_a71b_49e195372e74" hidden="1">#REF!</definedName>
    <definedName name="TB68d80fc2_d8f0_48cc_8f8a_a03b6a1085a4" hidden="1">#REF!</definedName>
    <definedName name="TB68dd6af2_e90b_469f_9f88_9a152ab522c9" hidden="1">#REF!</definedName>
    <definedName name="TB68e3d60d_79b6_4f76_bb65_bc1e25a6b85f" hidden="1">#REF!</definedName>
    <definedName name="TB68e44e15_4851_4f71_9345_e6c481b3fb17" hidden="1">#REF!</definedName>
    <definedName name="TB68ec867f_e674_4fac_94d9_51cd522f18de" hidden="1">#REF!</definedName>
    <definedName name="TB69052602_c4d9_4f94_91eb_098ce3206ebf" hidden="1">#REF!</definedName>
    <definedName name="TB6905f28c_a4a7_42b0_99ae_3b7da9f67cd4" hidden="1">#REF!</definedName>
    <definedName name="TB690793be_5fb1_45b3_98dc_34f4daac93f4" hidden="1">#REF!</definedName>
    <definedName name="TB69093c20_550c_424f_9035_1936ab3c0051" hidden="1">#REF!</definedName>
    <definedName name="TB690c1a9f_a534_4bea_ae0b_0134ff5a0f6d" hidden="1">#REF!</definedName>
    <definedName name="TB69155ec9_1f01_433b_b4db_1b16225a3c2d" hidden="1">#REF!</definedName>
    <definedName name="TB6915cbd8_a41a_4783_8382_e8833b3961e9" hidden="1">#REF!</definedName>
    <definedName name="TB6922d34a_362b_4f42_9b96_75c194c25175" hidden="1">#REF!</definedName>
    <definedName name="TB6922d565_7a67_4115_8265_3f10a41a93aa" hidden="1">#REF!</definedName>
    <definedName name="TB6924f5e2_9218_4fba_9791_2eeb07380fd3" hidden="1">#REF!</definedName>
    <definedName name="TB6928d0f5_a44f_429c_800c_1e9f3f1b4b5b" hidden="1">#REF!</definedName>
    <definedName name="TB693623a5_8494_4894_840a_3b7bb0f70167" hidden="1">#REF!</definedName>
    <definedName name="TB693c947a_0f17_4e01_8d84_a5306264f6f4" hidden="1">#REF!</definedName>
    <definedName name="TB693ef15a_f3ad_4801_8aa1_c62572b2758a" hidden="1">#REF!</definedName>
    <definedName name="TB6957632a_8718_4939_a670_1fb40a4600e6" hidden="1">#REF!</definedName>
    <definedName name="TB6957a09b_4812_46aa_9289_1c47a39114ad" hidden="1">#REF!</definedName>
    <definedName name="TB6959c100_9670_4e2b_a378_d8481750743b" hidden="1">#REF!</definedName>
    <definedName name="TB695d5ff4_a08b_484a_a9ec_d29426b312ee" hidden="1">#REF!</definedName>
    <definedName name="TB695e80c5_5229_4b63_8c1d_d1993d983637" hidden="1">#REF!</definedName>
    <definedName name="TB69613fa4_f4d2_4e25_a9e5_0a39c66f6e68" hidden="1">#REF!</definedName>
    <definedName name="TB696213d7_2ded_470e_9d9f_4d6399311ea4" hidden="1">'[72]Trade and other paybales'!#REF!</definedName>
    <definedName name="TB6966f562_ffe7_432b_af0a_5a9133a6c7da" hidden="1">#REF!</definedName>
    <definedName name="TB697517c1_a573_40cb_ac44_df02f6cbd530" hidden="1">#REF!</definedName>
    <definedName name="TB6977301d_744a_428c_b63c_1e2ed9c33b70" hidden="1">#REF!</definedName>
    <definedName name="TB697855bb_b02c_456a_bca7_311452e2ea18" hidden="1">#REF!</definedName>
    <definedName name="TB6978add0_28c3_4b4d_a733_abe5139bcdca" hidden="1">#REF!</definedName>
    <definedName name="TB6979830f_e2e8_4851_837b_cddb95669277" hidden="1">#REF!</definedName>
    <definedName name="TB697dda81_cc73_461c_91b3_f2b605630794" hidden="1">#REF!</definedName>
    <definedName name="TB69825e8a_a29b_491c_8a7d_00a914dc7c6c" hidden="1">#REF!</definedName>
    <definedName name="TB69847699_1eb4_4949_aa9b_e92ca69308a1" hidden="1">#REF!</definedName>
    <definedName name="TB6988a542_e6bf_4cca_9393_70aef9ccd7e4" hidden="1">#REF!</definedName>
    <definedName name="TB698c7882_3089_4dcb_9ca8_32b475a5a67a" hidden="1">#REF!</definedName>
    <definedName name="TB69911260_0e18_4115_ab76_124975c762de" hidden="1">#REF!</definedName>
    <definedName name="TB6998eb39_0ee8_4948_be92_8f7675bee103" hidden="1">#REF!</definedName>
    <definedName name="TB69996974_2ed8_42b6_8d04_4ad084393f96" hidden="1">#REF!</definedName>
    <definedName name="TB69a2c254_2f0d_46b6_b020_c928c28937bc" hidden="1">#REF!</definedName>
    <definedName name="TB69a32786_0110_4795_9b58_1cea358577cd" hidden="1">#REF!</definedName>
    <definedName name="TB69a6f04e_60fd_4d0a_83ca_3a043352bf4f" hidden="1">#REF!</definedName>
    <definedName name="TB69a91f12_b521_4cd5_bdac_7a0c3935eae1" hidden="1">#REF!</definedName>
    <definedName name="TB69ab1546_d689_4bca_a003_314dc9d8b649" hidden="1">'[72]Trade and other paybales'!#REF!</definedName>
    <definedName name="TB69aebd72_1789_45d6_8ea8_aa1386bb5555" hidden="1">#REF!</definedName>
    <definedName name="TB69bbfd66_1352_4f7d_b506_9e519773b149" hidden="1">#REF!</definedName>
    <definedName name="TB69c1a693_5ee9_496f_b84b_7053fe82ee48" hidden="1">#REF!</definedName>
    <definedName name="TB69c2efe1_90ff_434e_a079_53ad673f9cf2" hidden="1">#REF!</definedName>
    <definedName name="TB69cd2e3d_5894_4ded_8c97_439d557401ed" hidden="1">#REF!</definedName>
    <definedName name="TB69dc5366_0a0b_4141_ab7a_e9cef9f60e27" hidden="1">#REF!</definedName>
    <definedName name="TB69e1c391_e8d1_4261_882c_e6b507fa2e78" hidden="1">#REF!</definedName>
    <definedName name="TB69e6bd62_de08_40a0_bba6_fb127aa8086c" hidden="1">'[72]Trade and other paybales'!#REF!</definedName>
    <definedName name="TB69ee9dc3_7a54_4dfd_9fcf_3b78458741ce" hidden="1">#REF!</definedName>
    <definedName name="TB69ef2e79_9504_4717_8d8b_7aaff7eb606a" hidden="1">#REF!</definedName>
    <definedName name="TB69f0e571_1f1b_4b62_87ce_e8e000beab3a" hidden="1">#REF!</definedName>
    <definedName name="TB69f6d7b3_4446_4ef9_a8e8_fdfe24e3fb9d" hidden="1">#REF!</definedName>
    <definedName name="TB6a01007a_6d95_4b07_9d81_c0beb1d0967d" hidden="1">#REF!</definedName>
    <definedName name="TB6a041d7e_44d1_4291_b6c9_a0016ff6ecce" hidden="1">#REF!</definedName>
    <definedName name="TB6a0964fa_0606_4a46_9110_0eb03d4e17d5" hidden="1">#REF!</definedName>
    <definedName name="TB6a128a92_7818_4d5b_9b42_f285434f4700" hidden="1">#REF!</definedName>
    <definedName name="TB6a159408_2794_4f93_80c5_e1a95409023d" hidden="1">#REF!</definedName>
    <definedName name="TB6a1d044f_9e7b_4de1_a8a9_0389e72364df" hidden="1">#REF!</definedName>
    <definedName name="TB6a1d5ac5_4c4f_48f0_b384_9914899a9034" hidden="1">#REF!</definedName>
    <definedName name="TB6a244a68_a20d_49e7_862e_969efaf7ebd6" hidden="1">'[72]Trade and other paybales'!#REF!</definedName>
    <definedName name="TB6a2592ec_b7a0_45ad_8e30_3049123519ba" hidden="1">#REF!</definedName>
    <definedName name="TB6a2658fa_24d0_46a3_8fe3_4693b41e16d6" hidden="1">#REF!</definedName>
    <definedName name="TB6a2c00e6_9ea5_4280_8f2a_c33e61a195e9" hidden="1">#REF!</definedName>
    <definedName name="TB6a2f6748_eb4d_49d1_a033_b46ccedeac47" hidden="1">#REF!</definedName>
    <definedName name="TB6a311598_a101_4918_aed9_43a8221ac34a" hidden="1">#REF!</definedName>
    <definedName name="TB6a369afb_680f_4287_b06a_7e25d11a8e75" hidden="1">#REF!</definedName>
    <definedName name="TB6a377279_2357_4a3e_9241_d5e90c5d3f73" hidden="1">#REF!</definedName>
    <definedName name="TB6a3b07a3_5008_42f5_b7cc_f4c2409440af" hidden="1">#REF!</definedName>
    <definedName name="TB6a44ec1e_f685_4807_88ff_dbf530f3ea3d" hidden="1">#REF!</definedName>
    <definedName name="TB6a46783a_cfc8_4d99_8764_0df28ba3c293" hidden="1">#REF!</definedName>
    <definedName name="TB6a49a263_73b5_442b_a36e_d7df8310a3ab" hidden="1">#REF!</definedName>
    <definedName name="TB6a4cfe98_e729_4936_a57f_106c417c9a29" hidden="1">#REF!</definedName>
    <definedName name="TB6a563f74_be19_47cc_842a_40b0ba7a0138" hidden="1">#REF!</definedName>
    <definedName name="TB6a622eb2_7da6_4352_afbc_d20b82476ceb" hidden="1">#REF!</definedName>
    <definedName name="TB6a65ac29_f0cc_4598_8c11_6cdf753e7b6e" hidden="1">#REF!</definedName>
    <definedName name="TB6a6c55e9_4099_4584_bb37_5f3d6345140b" hidden="1">#REF!</definedName>
    <definedName name="TB6a71b7ba_da99_4fbf_bdbe_d35cbefc170a" hidden="1">#REF!</definedName>
    <definedName name="TB6a72c8bf_7bbe_418e_9732_e7f06fc61958" hidden="1">#REF!</definedName>
    <definedName name="TB6a7b1f03_22d9_4e10_bd38_e97edbea9d97" hidden="1">#REF!</definedName>
    <definedName name="TB6a7c51bb_c4af_46a5_937d_5d2075139594" hidden="1">#REF!</definedName>
    <definedName name="TB6a7e012c_b5df_4811_ba20_9abf711de54b" hidden="1">#REF!</definedName>
    <definedName name="TB6a8392e3_2b3e_4ac1_a838_458d2572c2e9" hidden="1">'[72]Trade and other paybales'!#REF!</definedName>
    <definedName name="TB6a8be131_caf1_4118_849d_33e3a92cbc85" hidden="1">#REF!</definedName>
    <definedName name="TB6a8e135a_53f8_4718_b00d_5219e8eaa6d5" hidden="1">#REF!</definedName>
    <definedName name="TB6a9f6876_6168_4d43_8060_16bf09d02cf8" hidden="1">#REF!</definedName>
    <definedName name="TB6aa02f0b_9ddb_42b3_98a6_0f52b0e9742c" hidden="1">#REF!</definedName>
    <definedName name="TB6aaefb11_7c72_4477_af1e_52c8ad667738" hidden="1">#REF!</definedName>
    <definedName name="TB6ab2548e_30dc_43b2_834f_5f5fb315a533" hidden="1">#REF!</definedName>
    <definedName name="TB6abbfc4b_52c4_4f98_852d_1422839c2ed6" hidden="1">#REF!</definedName>
    <definedName name="TB6ac20cff_008b_4a16_b6e2_e1da753335e6" hidden="1">#REF!</definedName>
    <definedName name="TB6ac4d4e9_5553_4894_be5c_19d92534dadb" hidden="1">#REF!</definedName>
    <definedName name="TB6ac7a042_392a_4562_bb83_ce91697ea37d" hidden="1">#REF!</definedName>
    <definedName name="TB6ac8b1b5_ced9_4238_96f5_4029d0cee484" hidden="1">#REF!</definedName>
    <definedName name="TB6ad12741_8edb_48e3_b2c2_7eae1303905b" hidden="1">#REF!</definedName>
    <definedName name="TB6ad471d5_547c_4de2_a299_f4cb59be70a1" hidden="1">#REF!</definedName>
    <definedName name="TB6ae026f1_2b84_42dc_a4e3_4b9285b7b972" hidden="1">#REF!</definedName>
    <definedName name="TB6ae348ba_1926_424d_bc24_565a6f3cbde9" hidden="1">#REF!</definedName>
    <definedName name="TB6aea283f_29d2_4fa6_a1d9_7654237a8606" hidden="1">#REF!</definedName>
    <definedName name="TB6aeaace5_092f_4823_be5e_8b4762a9f4f3" hidden="1">#REF!</definedName>
    <definedName name="TB6aedc017_fbee_4933_ae1f_f9e06e4949c8" hidden="1">#REF!</definedName>
    <definedName name="TB6aee800b_c6de_49ab_9c74_924ccd5c745f" hidden="1">#REF!</definedName>
    <definedName name="TB6af00427_9bdc_4f86_acfd_731720e1b3c0" hidden="1">#REF!</definedName>
    <definedName name="TB6af3443b_50d8_4b8d_b520_ea43993460a2" hidden="1">#REF!</definedName>
    <definedName name="TB6b031e67_2010_49f1_a69e_8c89379e28f8" hidden="1">#REF!</definedName>
    <definedName name="TB6b061736_9355_465e_8a80_b9f600ff049b" hidden="1">'[72]Trade and other paybales'!#REF!</definedName>
    <definedName name="TB6b0a5d94_825c_4a0a_9eee_cd0c7ff5b88b" hidden="1">#REF!</definedName>
    <definedName name="TB6b0cbb07_1f24_4f08_b8a0_5d07f9362815" hidden="1">'[72]Trade and other paybales'!#REF!</definedName>
    <definedName name="TB6b12e1dc_16ff_40d2_bdcc_6d74058801f2" hidden="1">#REF!</definedName>
    <definedName name="TB6b2099dd_8070_415c_ba9b_aa6c51ed2460" hidden="1">#REF!</definedName>
    <definedName name="TB6b25ef7e_c1db_4ff1_8320_688138f74714" hidden="1">#REF!</definedName>
    <definedName name="TB6b26f7c9_5cdf_4b71_a171_77e3d9973d2f" hidden="1">#REF!</definedName>
    <definedName name="TB6b273970_7c67_495e_9d3b_176feae2bd7d" hidden="1">#REF!</definedName>
    <definedName name="TB6b32fe4c_889e_45c6_bc3b_ebe9d15b2aa3" hidden="1">#REF!</definedName>
    <definedName name="TB6b36ff50_883d_44ff_a0d0_ccf80b1ef2f4" hidden="1">#REF!</definedName>
    <definedName name="TB6b3cc19e_c9d5_492a_8c02_bfe8c03b84db" hidden="1">#REF!</definedName>
    <definedName name="TB6b3cda77_9093_4a1a_bf00_69451397205d" hidden="1">#REF!</definedName>
    <definedName name="TB6b404957_c57e_4429_9bd3_872e5ed3ee47" hidden="1">#REF!</definedName>
    <definedName name="TB6b4270c0_4617_4f3a_8be1_dfb5ae5134c6" hidden="1">#REF!</definedName>
    <definedName name="TB6b45570a_d91c_4f15_8067_75527209323b" hidden="1">#REF!</definedName>
    <definedName name="TB6b45e268_671b_401b_8053_b150674275c0" hidden="1">#REF!</definedName>
    <definedName name="TB6b45ea2b_4d77_40a5_99ce_41a8b1150c89" hidden="1">#REF!</definedName>
    <definedName name="TB6b59b547_c701_4a9c_a863_3d8eeef1a5e0" hidden="1">#REF!</definedName>
    <definedName name="TB6b5c698f_f2e3_475d_af6b_447373c82dee" hidden="1">#REF!</definedName>
    <definedName name="TB6b5f5bdb_ce83_434e_b150_46ee08d2e0f1" hidden="1">#REF!</definedName>
    <definedName name="TB6b665f45_9fe4_4b98_bb01_621cd001026a" hidden="1">#REF!</definedName>
    <definedName name="TB6b6ed1e5_86fd_4390_a2b9_7a9626adb274" hidden="1">#REF!</definedName>
    <definedName name="TB6b734fb1_4d1a_44b7_8062_8a15aa7e9d4b" hidden="1">#REF!</definedName>
    <definedName name="TB6b7738d3_a75f_476a_8e93_1d416269da15" hidden="1">#REF!</definedName>
    <definedName name="TB6b778f4b_d959_4342_a6b5_1247f9d7a4e0" hidden="1">#REF!</definedName>
    <definedName name="TB6b80c08d_a919_46e5_b77d_28d48f2b3074" hidden="1">#REF!</definedName>
    <definedName name="TB6b85af0a_58cb_4bf6_9942_b9864aad8c93" hidden="1">#REF!</definedName>
    <definedName name="TB6b8b9774_0b1a_44fd_bda1_8e83069ad911" hidden="1">#REF!</definedName>
    <definedName name="TB6b8d25f2_1967_4277_864c_373497e0ebb0" hidden="1">#REF!</definedName>
    <definedName name="TB6b96d0f4_c303_4447_8fe8_dca5ee36858f" hidden="1">#REF!</definedName>
    <definedName name="TB6baef82b_2d10_4ca2_baa6_a2cca4af104a" hidden="1">#REF!</definedName>
    <definedName name="TB6baf3fc0_26de_43ca_be17_0322d261fb98" hidden="1">#REF!</definedName>
    <definedName name="TB6bb8a4e3_ab2f_4077_910a_eeecb6cf29f4" hidden="1">#REF!</definedName>
    <definedName name="TB6bba8e0d_6075_445f_93bb_61a1cdb47eda" hidden="1">#REF!</definedName>
    <definedName name="TB6bbb1a9e_2127_49a8_aa47_95bf3ccf9351" hidden="1">#REF!</definedName>
    <definedName name="TB6bc3081b_58fe_4559_9778_33e8ef98da3a" hidden="1">#REF!</definedName>
    <definedName name="TB6bc5fa6a_e2ea_4b99_bf76_7a97c1869a17" hidden="1">#REF!</definedName>
    <definedName name="TB6bcab60a_0b10_4ddd_9c81_34c2b211ae1f" hidden="1">#REF!</definedName>
    <definedName name="TB6bcbcf3b_cc54_4d62_9693_1f0e27f7d5be" hidden="1">#REF!</definedName>
    <definedName name="TB6bce022d_4ee0_4797_9fe7_1429b4475dad" hidden="1">#REF!</definedName>
    <definedName name="TB6bdad342_ed97_42eb_a120_ed0d3487da68" hidden="1">'[72]Trade and other paybales'!#REF!</definedName>
    <definedName name="TB6bdf3ba3_acf6_4465_9818_bc677b581d49" hidden="1">#REF!</definedName>
    <definedName name="TB6bdf7ac3_3541_456c_9a92_3b8ac494574a" hidden="1">#REF!</definedName>
    <definedName name="TB6bdfdb6a_596a_400a_955a_b7f98fefba7b" hidden="1">#REF!</definedName>
    <definedName name="TB6be3a35a_d15f_4cb2_af0f_5e4d2dc4a245" hidden="1">#REF!</definedName>
    <definedName name="TB6be48cb5_b56f_42ae_8283_fa1657cbfc50" hidden="1">#REF!</definedName>
    <definedName name="TB6be90f7c_a924_4f8a_950f_2ba26c946cf6" hidden="1">#REF!</definedName>
    <definedName name="TB6be9ae1e_8b16_4b96_83c5_2435aec86419" hidden="1">#REF!</definedName>
    <definedName name="TB6bea7a67_e6ca_4aae_a2cc_285b6ec655a6" hidden="1">#REF!</definedName>
    <definedName name="TB6bef7767_6b8e_4149_9f5b_72109e1cc41c" hidden="1">#REF!</definedName>
    <definedName name="TB6bf2f633_9a23_4696_9c3c_7af4eca69e56" hidden="1">#REF!</definedName>
    <definedName name="TB6bf8fc48_49bc_4fd1_88da_83c572633b51" hidden="1">#REF!</definedName>
    <definedName name="TB6c01c4fa_b5be_4f61_815b_4cf075d02ff6" hidden="1">#REF!</definedName>
    <definedName name="TB6c0b33d7_608e_4508_810c_f077e8d0b4a0" hidden="1">#REF!</definedName>
    <definedName name="TB6c0f19d4_c290_4df6_a993_8c7d2c4d204e" hidden="1">#REF!</definedName>
    <definedName name="TB6c10bcd8_fb99_4bcf_b406_50f6cf2bb87a" hidden="1">#REF!</definedName>
    <definedName name="TB6c28473c_deb1_4399_8811_036970eea9da" hidden="1">#REF!</definedName>
    <definedName name="TB6c2c6ac4_e893_46f4_9ea3_dfa873a9699c" hidden="1">#REF!</definedName>
    <definedName name="TB6c34dd13_2fb1_4fe5_8175_d06e07476cda" hidden="1">#REF!</definedName>
    <definedName name="TB6c351efa_1e83_4d26_ba1e_a48a699613f4" hidden="1">#REF!</definedName>
    <definedName name="TB6c46dbc9_1c2c_44c0_83c3_a2a1f4e487e1" hidden="1">#REF!</definedName>
    <definedName name="TB6c4d9d98_c64e_44af_9892_aa17352998c9" hidden="1">#REF!</definedName>
    <definedName name="TB6c547a21_cecb_4c65_861b_82df25865721" hidden="1">#REF!</definedName>
    <definedName name="TB6c588e46_5411_4fb3_bb84_f85dfd29ca76" hidden="1">#REF!</definedName>
    <definedName name="TB6c59f73b_35d7_42ff_a9d4_300484d58e8d" hidden="1">#REF!</definedName>
    <definedName name="TB6c5b5d45_99fe_4946_bfd9_620a5bbb8ede" hidden="1">#REF!</definedName>
    <definedName name="TB6c5d3fe5_8e50_4061_9667_2b2543297898" hidden="1">#REF!</definedName>
    <definedName name="TB6c5e7e72_778b_4aa9_b053_2c6ffc569095" hidden="1">#REF!</definedName>
    <definedName name="TB6c684e87_f8d3_4d0f_b5b5_509bef3126b2" hidden="1">#REF!</definedName>
    <definedName name="TB6c6c4007_9d76_4272_9f4b_cfa1ed1a5620" hidden="1">#REF!</definedName>
    <definedName name="TB6c71494b_97a1_489e_848f_ee6d1664d55d" hidden="1">#REF!</definedName>
    <definedName name="TB6c7cbab9_3ded_4e41_bae3_193ddfba656c" hidden="1">#REF!</definedName>
    <definedName name="TB6c7fc611_626e_41ba_856b_51d994b83241" hidden="1">#REF!</definedName>
    <definedName name="TB6c835c5e_54c0_413f_8357_941fc2b1c34c" hidden="1">#REF!</definedName>
    <definedName name="TB6c872e57_1742_44f2_9d5b_ac2d7353eb1a" hidden="1">#REF!</definedName>
    <definedName name="TB6c991629_8583_40be_b433_e62fa02189d8" hidden="1">#REF!</definedName>
    <definedName name="TB6ca74554_c459_4c30_9252_e4a69785374a" hidden="1">#REF!</definedName>
    <definedName name="TB6cba506d_a3ed_4816_91b1_a78e558793a3" hidden="1">#REF!</definedName>
    <definedName name="TB6cbc1ffa_f961_478f_9238_f6330f6af111" hidden="1">#REF!</definedName>
    <definedName name="TB6cc48ceb_33f4_407d_bd44_f89fad8046d9" hidden="1">#REF!</definedName>
    <definedName name="TB6cc4d138_dded_4673_b4ac_d0f8717cb739" hidden="1">#REF!</definedName>
    <definedName name="TB6cc94446_a8fc_452c_a357_301a442e4ef0" hidden="1">#REF!</definedName>
    <definedName name="TB6cce37f7_e112_41bb_a719_18b85ad4833c" hidden="1">#REF!</definedName>
    <definedName name="TB6cd21fa9_8bf6_4b5b_8608_29c5e99f533e" hidden="1">#REF!</definedName>
    <definedName name="TB6cd48833_57e0_4a0c_a8fb_5ea84959bb06" hidden="1">#REF!</definedName>
    <definedName name="TB6cd5ee95_6d6c_481b_a3c8_1419ce81880d" hidden="1">#REF!</definedName>
    <definedName name="TB6cd89d61_e6e5_4a66_bbf9_8d70b9085b19" hidden="1">#REF!</definedName>
    <definedName name="TB6cd8ba87_86aa_43f9_8881_b45aa4a4b47c" hidden="1">#REF!</definedName>
    <definedName name="TB6ce5b2b8_e5a6_4692_a678_ccd30a820f3e" hidden="1">#REF!</definedName>
    <definedName name="TB6cf506ad_9342_40eb_9413_06d70e4c5ffa" hidden="1">#REF!</definedName>
    <definedName name="TB6cf7eb13_254b_4ab7_928c_4e81a95e17c7" hidden="1">#REF!</definedName>
    <definedName name="TB6cfa1581_6985_4861_b9a4_e81e431ab917" hidden="1">#REF!</definedName>
    <definedName name="TB6cfd4ea6_1d32_48c6_bbe2_8aecc273f61a" hidden="1">#REF!</definedName>
    <definedName name="TB6d0724dd_2777_4a93_9923_53e508b7695d" hidden="1">#REF!</definedName>
    <definedName name="TB6d07eb62_2331_49f5_81ab_02cbc4d5c19a" hidden="1">#REF!</definedName>
    <definedName name="TB6d0e6ea5_abf2_40ba_8a6b_5278c165d741" hidden="1">#REF!</definedName>
    <definedName name="TB6d1503ce_b24e_4030_90d1_b96333e53590" hidden="1">#REF!</definedName>
    <definedName name="TB6d209b9f_46bd_4e12_b94a_9060e0e9e3be" hidden="1">#REF!</definedName>
    <definedName name="TB6d230b5b_c68a_4bb0_ab84_edad6cc56685" hidden="1">#REF!</definedName>
    <definedName name="TB6d28214b_dc69_410d_a00d_da325e75885f" hidden="1">#REF!</definedName>
    <definedName name="TB6d2f6e59_5060_4fad_9098_656d1fa937d8" hidden="1">#REF!</definedName>
    <definedName name="TB6d3f80fc_4c41_439c_8788_437aaabeb38f" hidden="1">'[72]Trade and other paybales'!#REF!</definedName>
    <definedName name="TB6d555711_f97b_4ab3_8750_d2323c345af2" hidden="1">#REF!</definedName>
    <definedName name="TB6d5bb403_0a1d_4b0e_ab31_6eb3991aefa5" hidden="1">'[72]Trade and other paybales'!#REF!</definedName>
    <definedName name="TB6d5dbfdb_871b_4c80_85c1_3dde52e5f18b" hidden="1">#REF!</definedName>
    <definedName name="TB6d5ea5cf_7d23_4e0d_9430_c5543e5fd00e" hidden="1">#REF!</definedName>
    <definedName name="TB6d65a160_ed64_4932_b4b1_f14e4f982463" hidden="1">#REF!</definedName>
    <definedName name="TB6d6ca329_eb91_4ac0_b9d2_836e2ed3e227" hidden="1">#REF!</definedName>
    <definedName name="TB6d73815b_1689_4d56_bffa_c45a938fbc29" hidden="1">#REF!</definedName>
    <definedName name="TB6d8493f5_7a58_458f_8fd0_dd6b46f6fe3f" hidden="1">#REF!</definedName>
    <definedName name="TB6d8d7cd1_cdea_4d0a_8e96_206df81a6d38" hidden="1">#REF!</definedName>
    <definedName name="TB6d9122d0_cf5b_4478_b970_a97718ee9039" hidden="1">#REF!</definedName>
    <definedName name="TB6d97fc7d_98c1_441f_b87c_99609e624340" hidden="1">#REF!</definedName>
    <definedName name="TB6d9d4d49_8d1e_4e93_a459_896b46a5ea95" hidden="1">#REF!</definedName>
    <definedName name="TB6da32661_8ea0_4dd1_8e79_578ff49c1370" hidden="1">#REF!</definedName>
    <definedName name="TB6daa26fa_ad82_4586_bf0e_c0a47789cebc" hidden="1">#REF!</definedName>
    <definedName name="TB6db5f2be_8c92_4ab7_9439_c5195b48ce52" hidden="1">#REF!</definedName>
    <definedName name="TB6db99e78_379d_4ece_8fde_5042d726efb4" hidden="1">#REF!</definedName>
    <definedName name="TB6dbb7bd2_f51f_4319_8404_28e2811df382" hidden="1">#REF!</definedName>
    <definedName name="TB6dc1e431_4492_4211_a246_00c9aea723a2" hidden="1">#REF!</definedName>
    <definedName name="TB6dc545f4_e897_4da7_817b_ec761757c1b1" hidden="1">#REF!</definedName>
    <definedName name="TB6dc8489a_515f_4b9d_afcf_bb4c77cf0924" hidden="1">#REF!</definedName>
    <definedName name="TB6dcb1b5b_5da5_4ad2_89a3_5b102feb0268" hidden="1">#REF!</definedName>
    <definedName name="TB6dd07171_e315_4996_86f2_94b266affe30" hidden="1">#REF!</definedName>
    <definedName name="TB6dd50306_25b6_4e04_973e_734767bd634a" hidden="1">#REF!</definedName>
    <definedName name="TB6dd76b6a_3204_4f43_b165_fe72cc69e72a" hidden="1">#REF!</definedName>
    <definedName name="TB6dde2bfb_863f_4299_9ede_6a9f353b38b4" hidden="1">#REF!</definedName>
    <definedName name="TB6dee1ddb_3009_4f06_91e1_a170b9581bf3" hidden="1">#REF!</definedName>
    <definedName name="TB6df237a6_9f11_4c6b_acc7_26cc5f60df2a" hidden="1">#REF!</definedName>
    <definedName name="TB6df78355_be48_4242_81b8_4f0675b96318" hidden="1">#REF!</definedName>
    <definedName name="TB6df7d4d2_353f_4854_a3dd_6bae130b1eb4" hidden="1">#REF!</definedName>
    <definedName name="TB6df841d0_c1ec_4bfc_ba33_f021e6b912e8" hidden="1">#REF!</definedName>
    <definedName name="TB6dfc27a4_3535_43e6_8cdd_40860e48b235" hidden="1">#REF!</definedName>
    <definedName name="TB6dfdce31_6007_47b5_be06_92bb94a1b6cb" hidden="1">#REF!</definedName>
    <definedName name="TB6e02df48_eb8a_435d_b58a_ae81405ec8e7" hidden="1">#REF!</definedName>
    <definedName name="TB6e02f3cf_00f5_43f2_8dc9_f4a9095edb5d" hidden="1">#REF!</definedName>
    <definedName name="TB6e0e6890_b57b_46ad_82dc_54e3534fd897" hidden="1">#REF!</definedName>
    <definedName name="TB6e1947bc_738c_4ad8_97cc_3d085de18260" hidden="1">#REF!</definedName>
    <definedName name="TB6e1eba22_c640_4622_ac76_cea6fd34613a" hidden="1">#REF!</definedName>
    <definedName name="TB6e26052f_90a3_4fc5_a758_1c58e4dc426b" hidden="1">#REF!</definedName>
    <definedName name="TB6e2669df_945e_465c_923a_f3aaed3fd8e2" hidden="1">#REF!</definedName>
    <definedName name="TB6e279978_117c_4135_b199_8f99fad468a8" hidden="1">#REF!</definedName>
    <definedName name="TB6e2d077d_ede5_4894_99c2_04d900bac437" hidden="1">#REF!</definedName>
    <definedName name="TB6e2d0dad_24d2_4bc8_ac72_34e2ae39370f" hidden="1">#REF!</definedName>
    <definedName name="TB6e2d7de0_f9c9_4d29_a26e_e182e463f105" hidden="1">#REF!</definedName>
    <definedName name="TB6e3a4dfb_2feb_4385_bda0_48e1e8cdafe9" hidden="1">#REF!</definedName>
    <definedName name="TB6e46c61b_868a_4914_834e_9058ae8d6b0c" hidden="1">#REF!</definedName>
    <definedName name="TB6e4816b9_84d2_4ae4_8785_15cbec16b12b" hidden="1">#REF!</definedName>
    <definedName name="TB6e531b8d_ccfa_4884_b8d1_3b2758eb6c17" hidden="1">#REF!</definedName>
    <definedName name="TB6e53f855_5c58_43f3_ae22_d3d8349589a8" hidden="1">#REF!</definedName>
    <definedName name="TB6e560181_cd27_496a_b36a_c5fd6778064d" hidden="1">#REF!</definedName>
    <definedName name="TB6e58d3ce_90bc_4899_9911_b9f9bfe249b3" hidden="1">#REF!</definedName>
    <definedName name="TB6e5a21f6_b393_4f75_b5f8_9fc1cf4b1b64" hidden="1">#REF!</definedName>
    <definedName name="TB6e6d0f99_fa57_4412_877b_168441fcd0c9" hidden="1">#REF!</definedName>
    <definedName name="TB6e75d87f_b00d_4459_99a0_64d9f032afaf" hidden="1">#REF!</definedName>
    <definedName name="TB6e7b49e9_72f6_44fc_9770_7ec99620b3ec" hidden="1">#REF!</definedName>
    <definedName name="TB6e88017b_1430_431b_bc8a_e96ea841ca0f" hidden="1">#REF!</definedName>
    <definedName name="TB6e8a3420_e18b_4b67_843c_e2af60a11cf2" hidden="1">#REF!</definedName>
    <definedName name="TB6e8a56af_5648_4c4a_904d_0bd15b9aca2b" hidden="1">#REF!</definedName>
    <definedName name="TB6e8d35c2_9a3b_41fa_b521_889a9e0f58a7" hidden="1">#REF!</definedName>
    <definedName name="TB6e9dcb42_edd4_40ca_8a41_cd91f505172b" hidden="1">#REF!</definedName>
    <definedName name="TB6ea33958_c465_4162_91c0_430557a40658" hidden="1">#REF!</definedName>
    <definedName name="TB6ea6ad68_239c_47fe_8c68_6688d300c691" hidden="1">#REF!</definedName>
    <definedName name="TB6ead03c8_a487_4962_8b54_49514c7f9710" hidden="1">#REF!</definedName>
    <definedName name="TB6eb2a12c_c44b_44d1_b940_a4ecdb4be721" hidden="1">#REF!</definedName>
    <definedName name="TB6eb849a0_b524_4094_8395_ba406b834178" hidden="1">#REF!</definedName>
    <definedName name="TB6ebf1691_0760_40a7_a813_08af35cc3dd2" hidden="1">#REF!</definedName>
    <definedName name="TB6ecde55b_c99a_4979_a02d_18cfc503e461" hidden="1">#REF!</definedName>
    <definedName name="TB6ed2378f_8e5e_4fde_aa9b_f707028a1e5d" hidden="1">#REF!</definedName>
    <definedName name="TB6eda0816_bd07_4b46_a5ba_dff30d7abb8e" hidden="1">#REF!</definedName>
    <definedName name="TB6edfde7b_92ba_48a4_b0c7_b7f039f22b87" hidden="1">#REF!</definedName>
    <definedName name="TB6ee258af_8594_4400_b8de_2cae8bc989a2" hidden="1">#REF!</definedName>
    <definedName name="TB6eee3407_af68_41d3_84cc_b384d43d0fe9" hidden="1">'[72]Trade and other paybales'!#REF!</definedName>
    <definedName name="TB6eefc570_f9ee_4a21_af1e_e20818705371" hidden="1">#REF!</definedName>
    <definedName name="TB6ef0195b_81ba_4b33_a39a_8a6f1fdc7880" hidden="1">#REF!</definedName>
    <definedName name="TB6efd1f36_16c1_41e3_9179_8c1434ef893e" hidden="1">#REF!</definedName>
    <definedName name="TB6efe1e17_5bee_4c77_8466_a591e4588092" hidden="1">#REF!</definedName>
    <definedName name="TB6f094d24_0ebd_4fdc_92ae_c4bb1bf3bee7" hidden="1">#REF!</definedName>
    <definedName name="TB6f0f39c5_bcfa_4fcf_9fe8_97b5d34a9e7b" hidden="1">#REF!</definedName>
    <definedName name="TB6f171611_94a3_4f53_9123_1348713d9d3d" hidden="1">#REF!</definedName>
    <definedName name="TB6f1b7fac_e8ae_4791_890b_10a6c4191aba" hidden="1">#REF!</definedName>
    <definedName name="TB6f1fd5e6_71af_473c_ad22_0353369b4929" hidden="1">#REF!</definedName>
    <definedName name="TB6f269258_de61_4459_82ac_8c529ba1d507" hidden="1">#REF!</definedName>
    <definedName name="TB6f2692a1_064e_44e5_a3fc_d51c29ac4830" hidden="1">#REF!</definedName>
    <definedName name="TB6f27fb63_1903_49c7_aede_4024fd3be72f" hidden="1">#REF!</definedName>
    <definedName name="TB6f2904de_bfe5_4a2d_a9f2_5d364044dbd3" hidden="1">#REF!</definedName>
    <definedName name="TB6f32267b_d31e_427a_a79a_ac2c6c9e403e" hidden="1">#REF!</definedName>
    <definedName name="TB6f38d43a_2959_47fc_b2a6_c1dd52256caf" hidden="1">#REF!</definedName>
    <definedName name="TB6f3f3a58_5a15_4af1_b554_827b613c584d" hidden="1">#REF!</definedName>
    <definedName name="TB6f4985eb_f83d_46f0_b27c_ab4b13cc3d04" hidden="1">#REF!</definedName>
    <definedName name="TB6f4cf086_596e_42bb_a6cb_f9011ea21d8a" hidden="1">#REF!</definedName>
    <definedName name="TB6f543f98_bde6_4be0_80ad_b845d5c9ecb1" hidden="1">#REF!</definedName>
    <definedName name="TB6f547de1_cba6_4d35_850d_071d7355c9e4" hidden="1">#REF!</definedName>
    <definedName name="TB6f5d749d_a2d1_4fc6_ac38_a3943e6f0450" hidden="1">#REF!</definedName>
    <definedName name="TB6f6819eb_c880_4a55_915b_d71216b8a447" hidden="1">#REF!</definedName>
    <definedName name="TB6f681f9e_1d3a_4c81_827e_0c5b6c0bdf26" hidden="1">#REF!</definedName>
    <definedName name="TB6f78f086_522d_452c_9161_912d0ffda054" hidden="1">#REF!</definedName>
    <definedName name="TB6f7c69cf_d7d9_470b_86a3_e4d2454df929" hidden="1">#REF!</definedName>
    <definedName name="TB6f86e088_c07e_4276_80c7_d6b2f4267c53" hidden="1">#REF!</definedName>
    <definedName name="TB6f880711_6694_40eb_8aea_abeb8a65dc83" hidden="1">#REF!</definedName>
    <definedName name="TB6f8a188b_f0f1_46c1_a4f8_3dbe759bb23d" hidden="1">#REF!</definedName>
    <definedName name="TB6f98a39e_2417_4235_b8fc_61c80d53274c" hidden="1">#REF!</definedName>
    <definedName name="TB6f9f5b51_7040_41f8_98f8_0b5ed6a8afdf" hidden="1">#REF!</definedName>
    <definedName name="TB6fae6ee9_33a5_4253_b48e_ba3c8736d4a0" hidden="1">#REF!</definedName>
    <definedName name="TB6fbc6cba_cfa9_4a5a_8244_f6871f2e536e" hidden="1">#REF!</definedName>
    <definedName name="TB6fc1a4f7_c7e6_4f99_9436_640365e66249" hidden="1">#REF!</definedName>
    <definedName name="TB6fc9d5a7_bfbf_45ba_986f_72496dbb9ca6" hidden="1">#REF!</definedName>
    <definedName name="TB6fd1d1fa_de82_4b4c_b2e0_19b27a7532ad" hidden="1">#REF!</definedName>
    <definedName name="TB6fd26513_7567_415c_9fee_94faffd32257" hidden="1">#REF!</definedName>
    <definedName name="TB6fd6dc4c_f726_4a92_aadb_c5b07b0b0645" hidden="1">#REF!</definedName>
    <definedName name="TB6fdaaec5_56fb_41b9_adbc_5663f65b413c" hidden="1">#REF!</definedName>
    <definedName name="TB6fdac676_f49f_45c8_8ba4_615cdeaf549f" hidden="1">#REF!</definedName>
    <definedName name="TB6fe42527_a807_4e22_8198_aac0fdd32a6f" hidden="1">#REF!</definedName>
    <definedName name="TB6ff221c3_fa6b_4bb4_8fc8_d28f9841cbb4" hidden="1">#REF!</definedName>
    <definedName name="TB7000de4c_9389_4755_a3b5_2dddb5f2dee4" hidden="1">#REF!</definedName>
    <definedName name="TB7007dace_cc1c_4f1b_b9f0_4a9de9a52fcc" hidden="1">#REF!</definedName>
    <definedName name="TB700cb87a_c17d_4023_95b4_10a82d2e0474" hidden="1">'[72]Trade and other paybales'!#REF!</definedName>
    <definedName name="TB70125ce8_4cc1_4749_9851_bfe8d9295b0c" hidden="1">#REF!</definedName>
    <definedName name="TB701722ff_06f8_49c5_9968_f1c8b4df0c48" hidden="1">#REF!</definedName>
    <definedName name="TB701ad3d3_9eaf_4082_a1bc_3320e1683de2" hidden="1">#REF!</definedName>
    <definedName name="TB701ec2e7_ee94_4d9c_b45a_9fbd9048d6f6" hidden="1">#REF!</definedName>
    <definedName name="TB701fb84e_7300_4109_bff7_72917fea8d7e" hidden="1">#REF!</definedName>
    <definedName name="TB70232815_7517_4720_bafc_51ffd873fc25" hidden="1">#REF!</definedName>
    <definedName name="TB70298b63_0964_4ee1_95f7_2c5d30567654" hidden="1">#REF!</definedName>
    <definedName name="TB70300ad4_5244_450d_b43a_422a73b39f0c" hidden="1">#REF!</definedName>
    <definedName name="TB7033f840_5a38_4baf_9d8d_ecfcf368fbae" hidden="1">'[72]Trade and other paybales'!#REF!</definedName>
    <definedName name="TB703e304a_07c3_4c14_9005_eac4a2c00304" hidden="1">#REF!</definedName>
    <definedName name="TB703ea094_7fb2_46e0_8786_b163542f186b" hidden="1">#REF!</definedName>
    <definedName name="TB703f70c2_d77a_466e_a2ea_55cd3a0698a1" hidden="1">#REF!</definedName>
    <definedName name="TB704a01af_b8ae_4acd_8006_025692ff77d7" hidden="1">#REF!</definedName>
    <definedName name="TB7050c575_1435_4ca7_a8ef_9b46d1b06e2c" hidden="1">#REF!</definedName>
    <definedName name="TB70554355_bf0a_463e_9281_17eeca1c9de4" hidden="1">#REF!</definedName>
    <definedName name="TB7058136b_b7a5_4791_b11b_eb8cba42541d" hidden="1">#REF!</definedName>
    <definedName name="TB705b63ae_bee4_4e50_a9dd_1ca7321d735b" hidden="1">#REF!</definedName>
    <definedName name="TB7066cac0_567b_43c5_a75f_abde472a8a2c" hidden="1">#REF!</definedName>
    <definedName name="TB706e1840_1260_4361_b94d_ac5db041bd5c" hidden="1">#REF!</definedName>
    <definedName name="TB706f557e_0d0c_4cd9_8e3b_8cf3482e906b" hidden="1">#REF!</definedName>
    <definedName name="TB70804d0d_8e88_4e4b_9440_15a4d1dbd492" hidden="1">#REF!</definedName>
    <definedName name="TB70822454_e576_46b5_ac8f_4539032fdc3c" hidden="1">#REF!</definedName>
    <definedName name="TB708d9efc_c152_416a_9ba9_56e2a45e9dad" hidden="1">#REF!</definedName>
    <definedName name="TB70949e16_cad9_4438_9e49_4f35cee3c870" hidden="1">#REF!</definedName>
    <definedName name="TB70a11cb3_b924_4fab_84e5_ea769956385e" hidden="1">#REF!</definedName>
    <definedName name="TB70a1d261_cbcc_48c5_b400_bd3b76d4c7de" hidden="1">#REF!</definedName>
    <definedName name="TB70a1ed11_8190_421e_9d6e_64530f5ea0cc" hidden="1">#REF!</definedName>
    <definedName name="TB70a1f21d_f8ab_41aa_859c_9adcd14a72f8" hidden="1">#REF!</definedName>
    <definedName name="TB70a430a9_f81d_490e_a485_639fdc021c5d" hidden="1">#REF!</definedName>
    <definedName name="TB70a8e506_763b_4cbf_9f8f_a7d23e157d4e" hidden="1">#REF!</definedName>
    <definedName name="TB70a9211b_c52e_4b0a_b907_0e4b9db77312" hidden="1">#REF!</definedName>
    <definedName name="TB70b79c4a_ba1a_4ce2_94f5_017cca1301d5" hidden="1">#REF!</definedName>
    <definedName name="TB70c083b2_5f2f_4189_bfa2_c8eb76e68666" hidden="1">#REF!</definedName>
    <definedName name="TB70c0daee_6bf3_4b2e_96a9_2e636f0332dd" hidden="1">#REF!</definedName>
    <definedName name="TB70c2775e_0439_4ae1_94fa_f237c855edb4" hidden="1">#REF!</definedName>
    <definedName name="TB70d5352a_54de_4a4d_ba09_aa2c4a18c936" hidden="1">#REF!</definedName>
    <definedName name="TB70d63006_4942_4098_88ad_4d00b6fe255b" hidden="1">#REF!</definedName>
    <definedName name="TB70e841cb_4e45_4002_8082_df731020e575" hidden="1">'[72]Trade and other paybales'!#REF!</definedName>
    <definedName name="TB70ee767e_c06e_47b4_8653_6c98d84f174e" hidden="1">#REF!</definedName>
    <definedName name="TB70f49761_183a_4d28_9f25_f170a6c8297e" hidden="1">#REF!</definedName>
    <definedName name="TB70f8dde4_eaf2_4ef7_a74a_5c97d9782bd9" hidden="1">#REF!</definedName>
    <definedName name="TB70f984b0_f2ce_4432_bc02_4c8537f23ca5" hidden="1">#REF!</definedName>
    <definedName name="TB70fd1606_5013_4779_b408_3fdb0968fcf9" hidden="1">#REF!</definedName>
    <definedName name="TB710534d7_3a6d_46f9_b0e7_f9ef2c325c28" hidden="1">#REF!</definedName>
    <definedName name="TB710abbdc_0687_4a81_86ef_b4767badc56f" hidden="1">#REF!</definedName>
    <definedName name="TB711251be_e1ac_44ef_bc45_7f0724bcf9fa" hidden="1">#REF!</definedName>
    <definedName name="TB71139136_8a64_4068_8764_315a50691483" hidden="1">#REF!</definedName>
    <definedName name="TB7114c51e_c821_47ef_972a_91f0f0379d55" hidden="1">#REF!</definedName>
    <definedName name="TB711d14af_239c_4200_bb4e_2efc6a058b66" hidden="1">#REF!</definedName>
    <definedName name="TB711f8ca8_43ae_4983_a216_ad0a270de0df" hidden="1">#REF!</definedName>
    <definedName name="TB7120c884_09dc_478b_90ad_7e8e0566dc90" hidden="1">#REF!</definedName>
    <definedName name="TB71210a44_5e38_4d2a_bbc8_5550f6beb2bf" hidden="1">#REF!</definedName>
    <definedName name="TB7125702c_aa5c_4b4f_8e29_9ac728d98268" hidden="1">#REF!</definedName>
    <definedName name="TB71276e47_063d_47bb_b726_ae3c4ce2071d" hidden="1">#REF!</definedName>
    <definedName name="TB7127bbe6_621b_462a_a1f2_d854da21b2f6" hidden="1">#REF!</definedName>
    <definedName name="TB712b650c_4925_447b_92f3_f0051dbfd10e" hidden="1">#REF!</definedName>
    <definedName name="TB712bc1a8_394b_493e_a400_cf6b7e585a7e" hidden="1">#REF!</definedName>
    <definedName name="TB712e122f_30e7_4f82_965e_31f79dfd2e98" hidden="1">#REF!</definedName>
    <definedName name="TB7137de2c_06b8_420b_81fd_6afe1e4d87d0" hidden="1">#REF!</definedName>
    <definedName name="TB713df5a4_804a_411b_8190_2262792bec21" hidden="1">#REF!</definedName>
    <definedName name="TB71415f7f_882b_407b_98d6_31950d9acc22" hidden="1">#REF!</definedName>
    <definedName name="TB7143e3da_0c71_4394_81fd_c4d71c88eab4" hidden="1">#REF!</definedName>
    <definedName name="TB7145d8a1_b2d0_4dfc_b23c_0cc39c1543e0" hidden="1">#REF!</definedName>
    <definedName name="TB7150b908_8947_4dbd_9d39_f513b69622d4" hidden="1">#REF!</definedName>
    <definedName name="TB71521376_affb_404a_af10_651b48fe4d1d" hidden="1">#REF!</definedName>
    <definedName name="TB71525e22_7971_4d16_9c60_a1f25e69e99d" hidden="1">#REF!</definedName>
    <definedName name="TB7160f090_7b7e_4938_ae80_dbe712bfb078" hidden="1">#REF!</definedName>
    <definedName name="TB7161e657_f8e2_43af_975a_233ee0db222a" hidden="1">#REF!</definedName>
    <definedName name="TB7163c8a5_9187_443c_9acd_66dd9ec25de0" hidden="1">#REF!</definedName>
    <definedName name="TB716888cb_4df8_4c34_93aa_f58b43b977d3" hidden="1">#REF!</definedName>
    <definedName name="TB716e095c_97f7_4d1d_a41b_a7870f246d6f" hidden="1">#REF!</definedName>
    <definedName name="TB717aedfb_f9dc_4f15_95e0_5fe0d8b2ccc9" hidden="1">#REF!</definedName>
    <definedName name="TB71856bc7_716e_44dc_b0f4_26354ce713fb" hidden="1">#REF!</definedName>
    <definedName name="TB718be024_9bf1_49d8_81e9_afbdb60a0d81" hidden="1">#REF!</definedName>
    <definedName name="TB7198567a_408f_4bc5_a9f3_f635a230ddd1" hidden="1">#REF!</definedName>
    <definedName name="TB719b97f5_50b3_49e2_96bc_f0616914aca3" hidden="1">#REF!</definedName>
    <definedName name="TB719f6058_d4aa_4dbc_93d9_c3fae34f0c99" hidden="1">#REF!</definedName>
    <definedName name="TB71a3981d_1c5d_43de_9781_c15b18327219" hidden="1">#REF!</definedName>
    <definedName name="TB71ae46e9_90b8_4f59_8ddd_5df8bd2a7dfa" hidden="1">#REF!</definedName>
    <definedName name="TB71ae6580_9a32_4e91_a321_78e4bb9b3a76" hidden="1">#REF!</definedName>
    <definedName name="TB71af6bff_49d9_4f76_b65b_b01e1f43c8de" hidden="1">#REF!</definedName>
    <definedName name="TB71bcbef3_7cec_4711_aeb2_654c44bc4aa4" hidden="1">#REF!</definedName>
    <definedName name="TB71bd24d0_f1cf_4a1d_88f2_2eb2439b155b" hidden="1">#REF!</definedName>
    <definedName name="TB71c2c236_41b3_4833_b95d_c99c0cc4bfc0" hidden="1">#REF!</definedName>
    <definedName name="TB71cc6731_9b08_4777_80a8_86e6db99d105" hidden="1">#REF!</definedName>
    <definedName name="TB71d38e42_d31d_448f_938b_9f085a25ee63" hidden="1">#REF!</definedName>
    <definedName name="TB71d4dd50_70af_4250_9667_e6c922c75b2a" hidden="1">#REF!</definedName>
    <definedName name="TB71d638fe_b250_4a6c_bf91_c173f512adb3" hidden="1">#REF!</definedName>
    <definedName name="TB71d7964a_9c6e_4d9c_829b_920c5dcb38d9" hidden="1">#REF!</definedName>
    <definedName name="TB71e4c238_2ec6_4110_83c2_0cdcb3b064e4" hidden="1">#REF!</definedName>
    <definedName name="TB71f277b9_a5d9_4dc2_9355_a56dc65265f6" hidden="1">#REF!</definedName>
    <definedName name="TB71f73e75_3665_4734_adcc_7a4754d52db6" hidden="1">#REF!</definedName>
    <definedName name="TB71f9ec4d_646f_46e6_8ba6_3cdf23a4800f" hidden="1">#REF!</definedName>
    <definedName name="TB71fa4f0b_a7fd_460d_ab65_9b79f9d3fad0" hidden="1">#REF!</definedName>
    <definedName name="TB71fa6b92_0caf_448c_90dc_8402e228a2f6" hidden="1">#REF!</definedName>
    <definedName name="TB71feef2f_a15b_49dc_b404_3d10938db8d7" hidden="1">#REF!</definedName>
    <definedName name="TB7206ee3e_20db_4903_bf68_887bcf551eec" hidden="1">#REF!</definedName>
    <definedName name="TB720c3a39_385f_4659_b721_4600d5ef3e26" hidden="1">#REF!</definedName>
    <definedName name="TB720cd4bf_788b_456c_a213_2b7669e9f525" hidden="1">#REF!</definedName>
    <definedName name="TB72119716_e3d2_404c_8019_071ff1b88c54" hidden="1">#REF!</definedName>
    <definedName name="TB7213f53a_e0e0_43f0_b126_299b2000691d" hidden="1">#REF!</definedName>
    <definedName name="TB72193c7f_7049_485b_91b4_40f1df9c20ce" hidden="1">#REF!</definedName>
    <definedName name="TB721e4760_2611_4e1e_a816_f026a5e36974" hidden="1">#REF!</definedName>
    <definedName name="TB7227d9dd_49f9_4c33_a75c_36760e2429f8" hidden="1">#REF!</definedName>
    <definedName name="TB722d58cc_f7b3_4711_a598_182335dc91c1" hidden="1">#REF!</definedName>
    <definedName name="TB722e5bd2_ed2a_4c3a_a7e4_d0cd05f999ff" hidden="1">#REF!</definedName>
    <definedName name="TB7231cc5f_4442_44ee_99a5_b96b7fe7dde9" hidden="1">#REF!</definedName>
    <definedName name="TB723502e6_b827_40d9_a0e8_6e3cb13feb30" hidden="1">#REF!</definedName>
    <definedName name="TB723f06a0_b168_4f28_a283_0be700d3d0e0" hidden="1">#REF!</definedName>
    <definedName name="TB72425012_33ba_4a05_a03c_f6000c460f0a" hidden="1">#REF!</definedName>
    <definedName name="TB72483bc0_3def_406b_a34d_cfb42df79f38" hidden="1">#REF!</definedName>
    <definedName name="TB724c5f9a_834a_43ee_a58c_dee739f5e280" hidden="1">#REF!</definedName>
    <definedName name="TB724c8bd4_dd3a_4c3e_b37e_94f1e2be5059" hidden="1">#REF!</definedName>
    <definedName name="TB725649e1_c36b_455b_bd1d_e914e2a5f2bd" hidden="1">#REF!</definedName>
    <definedName name="TB7256602c_a829_4cdd_8036_1cf9ef2d43e4" hidden="1">#REF!</definedName>
    <definedName name="TB726457fe_cb96_448d_aa51_4317d1e6144c" hidden="1">#REF!</definedName>
    <definedName name="TB72664bdb_cdf7_4420_9e91_340c3716c0d4" hidden="1">#REF!</definedName>
    <definedName name="TB726d490c_8d72_4c2d_9734_3581d01885c1" hidden="1">#REF!</definedName>
    <definedName name="TB726e85c1_7486_4d06_add8_a5ee3a67ba93" hidden="1">#REF!</definedName>
    <definedName name="TB72737e43_d846_494b_9ca2_19015cc3ca88" hidden="1">#REF!</definedName>
    <definedName name="TB72738b82_a6d9_442d_be01_362a3abcf3b4" hidden="1">#REF!</definedName>
    <definedName name="TB72815f4d_3f59_4f12_81cc_82d11b424255" hidden="1">#REF!</definedName>
    <definedName name="TB728ce681_53b9_4dc4_9ff0_420ee8e6a4aa" hidden="1">'[72]Trade and other paybales'!#REF!</definedName>
    <definedName name="TB729bc429_967c_4823_9fae_e1c94d33df64" hidden="1">#REF!</definedName>
    <definedName name="TB729f5c14_f34f_4d0b_aa9d_bad43623a550" hidden="1">#REF!</definedName>
    <definedName name="TB72a23f19_7ad2_4274_89fd_e1c44e91b258" hidden="1">#REF!</definedName>
    <definedName name="TB72a6e7aa_dfad_48b5_b052_438feaa74a17" hidden="1">#REF!</definedName>
    <definedName name="TB72a87e9e_6b49_4546_9e22_c410805c5b7a" hidden="1">#REF!</definedName>
    <definedName name="TB72c76cf7_6507_44c4_8762_e4a339e5a6dc" hidden="1">#REF!</definedName>
    <definedName name="TB72cbb2b3_90e6_45b8_8eaf_2fa402a573f8" hidden="1">#REF!</definedName>
    <definedName name="TB72dadbe8_dfa8_4c95_8fa4_733d693d80b6" hidden="1">#REF!</definedName>
    <definedName name="TB72df025a_0d95_459d_bb46_67b43f1a1ab2" hidden="1">#REF!</definedName>
    <definedName name="TB72e8d6ff_8415_4860_890b_22a1002b73f0" hidden="1">#REF!</definedName>
    <definedName name="TB72e9d647_5dca_436a_b4fb_ef8f5bdf22f7" hidden="1">#REF!</definedName>
    <definedName name="TB72faee81_5803_4b1c_95d2_5d949583ac99" hidden="1">#REF!</definedName>
    <definedName name="TB72fc3dd1_3c2b_4298_8c04_acc0bd5fcdb2" hidden="1">#REF!</definedName>
    <definedName name="TB7303260f_d835_4180_8bfc_f33431755c2e" hidden="1">#REF!</definedName>
    <definedName name="TB7304d272_b774_43f5_a185_87d69163943f" hidden="1">#REF!</definedName>
    <definedName name="TB730aa1ad_e1d1_43af_baaf_b345e759a886" hidden="1">#REF!</definedName>
    <definedName name="TB730e333a_e732_4e8e_8def_27641719b561" hidden="1">#REF!</definedName>
    <definedName name="TB730e4a8e_0f93_4412_a2f0_d1ff80f9fba8" hidden="1">#REF!</definedName>
    <definedName name="TB7311e1cf_9b62_456d_90fd_ff9f88352236" hidden="1">#REF!</definedName>
    <definedName name="TB73128d9f_5bf7_4e93_bafc_7ba3c9c0b91e" hidden="1">#REF!</definedName>
    <definedName name="TB73147c02_bbb1_4cd5_9b4a_5d981f9a30ea" hidden="1">#REF!</definedName>
    <definedName name="TB73148007_9dea_401c_9b99_c19b6de171e6" hidden="1">#REF!</definedName>
    <definedName name="TB731c7dc8_1085_42c5_84a0_c6e248a7867b" hidden="1">#REF!</definedName>
    <definedName name="TB73283548_710a_4a83_bcb3_93e3e2cc4032" hidden="1">#REF!</definedName>
    <definedName name="TB7328e205_5f86_451c_a3f2_3d8469134fc7" hidden="1">#REF!</definedName>
    <definedName name="TB7329959a_ee96_46bf_a389_3fa2d5308966" hidden="1">#REF!</definedName>
    <definedName name="TB732abafc_2010_4749_bcca_1b6d585471eb" hidden="1">#REF!</definedName>
    <definedName name="TB733c38e6_3be9_48b2_bb4a_7a30a4fcce4d" hidden="1">#REF!</definedName>
    <definedName name="TB734c2bb0_69e0_4210_b9f6_a919a671e264" hidden="1">[57]BKD!#REF!</definedName>
    <definedName name="TB734c5c0c_cb5b_46b0_8cfd_354fe75c8723" hidden="1">#REF!</definedName>
    <definedName name="TB7350d61a_8673_444b_9511_d900d9558e53" hidden="1">'[72]Trade and other paybales'!#REF!</definedName>
    <definedName name="TB735143ca_0a1f_407c_a5d1_2fdb13656bc5" hidden="1">#REF!</definedName>
    <definedName name="TB7351fca9_8ccd_4bfa_b9a9_8cd91f5a766b" hidden="1">#REF!</definedName>
    <definedName name="TB7352b3a4_ed2a_4bd4_bc7e_ff25e094f33a" hidden="1">#REF!</definedName>
    <definedName name="TB73555f34_a158_4f43_a973_5eb9668aae47" hidden="1">#REF!</definedName>
    <definedName name="TB73571315_6446_4e18_8db3_90baaa907102" hidden="1">#REF!</definedName>
    <definedName name="TB735fecdf_3f84_4321_a5f4_6af8bc82fb92" hidden="1">#REF!</definedName>
    <definedName name="TB73601406_3b49_4e13_9da3_a69d0033a8de" hidden="1">#REF!</definedName>
    <definedName name="TB73659fee_295f_4a5a_ac9a_f33493e2ea05" hidden="1">#REF!</definedName>
    <definedName name="TB7372221c_9357_4386_bc1a_26227e3182e6" hidden="1">#REF!</definedName>
    <definedName name="TB7375292c_cf64_407d_a801_55572211a97c" hidden="1">#REF!</definedName>
    <definedName name="TB7379d149_fde2_417b_9f88_a0e1c1009c3d" hidden="1">#REF!</definedName>
    <definedName name="TB737a250f_9668_4993_84b5_aaa7c13ed1b2" hidden="1">#REF!</definedName>
    <definedName name="TB737a8752_4a21_4088_aa02_ea3bec6baa4e" hidden="1">#REF!</definedName>
    <definedName name="TB73866274_577d_44d3_9ee3_4bbe1c08c4a9" hidden="1">#REF!</definedName>
    <definedName name="TB73886e04_109e_46d9_9c65_ef8b8b4a9159" hidden="1">#REF!</definedName>
    <definedName name="TB738cab73_cb77_4c63_8bc2_56d09257ccbe" hidden="1">#REF!</definedName>
    <definedName name="TB7392fb56_c2bb_4a67_ad94_1c1481bbd2fc" hidden="1">#REF!</definedName>
    <definedName name="TB73a1caca_bf22_4963_9a24_d106f4c8bbc5" hidden="1">#REF!</definedName>
    <definedName name="TB73a49167_0c6b_40ad_b511_dd1221124031" hidden="1">#REF!</definedName>
    <definedName name="TB73ae3ce3_ae84_4740_9383_bdbbdbdbf1d7" hidden="1">#REF!</definedName>
    <definedName name="TB73b3240b_72cc_4b52_af46_2378895f8a95" hidden="1">#REF!</definedName>
    <definedName name="TB73b44c03_a941_42d9_bee1_0c61ed24f192" hidden="1">#REF!</definedName>
    <definedName name="TB73b8a244_ddab_4280_9a72_348272edeb80" hidden="1">#REF!</definedName>
    <definedName name="TB73b9e6e0_d1be_4b44_9a87_353b4072b77b" hidden="1">#REF!</definedName>
    <definedName name="TB73ba4841_1071_4745_ab29_a85705ab626f" hidden="1">#REF!</definedName>
    <definedName name="TB73bb140e_afc9_4718_985c_ceaabd1faf92" hidden="1">#REF!</definedName>
    <definedName name="TB73c6217f_2467_4faf_a0e9_eb6c778831be" hidden="1">#REF!</definedName>
    <definedName name="TB73c767fe_3b50_4cc6_9c7d_3a0b949889d7" hidden="1">#REF!</definedName>
    <definedName name="TB73c9e347_792c_43b7_81eb_fa92e8c3b751" hidden="1">#REF!</definedName>
    <definedName name="TB73ce3ecb_87c7_4a1e_94e8_1cdd04a3aa80" hidden="1">#REF!</definedName>
    <definedName name="TB73d93114_499a_4f09_b20c_0431b012f19f" hidden="1">#REF!</definedName>
    <definedName name="TB73dfc2be_ff0e_420d_ae66_cc9930c35a64" hidden="1">#REF!</definedName>
    <definedName name="TB73e1654c_35cc_4b75_9000_86c8f1c36cb2" hidden="1">#REF!</definedName>
    <definedName name="TB73e61faf_fc00_4e0c_9d5b_a29e0700373c" hidden="1">#REF!</definedName>
    <definedName name="TB73e77ea3_127c_4370_bf6c_aa278ab8eff9" hidden="1">#REF!</definedName>
    <definedName name="TB73f2ea49_0418_4e2b_9347_8557cb7bce24" hidden="1">#REF!</definedName>
    <definedName name="TB73f6fdc7_e179_497c_b2d6_3eda59188404" hidden="1">#REF!</definedName>
    <definedName name="TB73f9c196_ef66_4e70_85d7_8feda5d60567" hidden="1">#REF!</definedName>
    <definedName name="TB73fbfab5_7cbd_44b6_8a73_b96e347fa133" hidden="1">#REF!</definedName>
    <definedName name="TB740ef42d_c91e_4d91_91e9_cc9af24d4bce" hidden="1">#REF!</definedName>
    <definedName name="TB740fef7d_40bc_4918_8a34_d0f5cd769077" hidden="1">#REF!</definedName>
    <definedName name="TB7414a1ab_ff21_49f6_975e_be8df95d1e29" hidden="1">#REF!</definedName>
    <definedName name="TB741c4a43_9075_4d33_be54_af3b82ff25c1" hidden="1">#REF!</definedName>
    <definedName name="TB741cf3da_3754_4297_924e_b4504a4c2679" hidden="1">#REF!</definedName>
    <definedName name="TB741e743e_83e1_478d_9d37_e57a00608d8e" hidden="1">#REF!</definedName>
    <definedName name="TB742d9b6c_b43a_44ee_bb84_8aea9d2f8d3d" hidden="1">#REF!</definedName>
    <definedName name="TB742e9fd2_f463_4fa8_97b0_984336c84a72" hidden="1">#REF!</definedName>
    <definedName name="TB74331317_1fba_4830_888d_2c50b36dfb8b" hidden="1">#REF!</definedName>
    <definedName name="TB74362444_fb2b_40f1_b2f4_418ee50a2ec4" hidden="1">#REF!</definedName>
    <definedName name="TB7436cc27_d0c1_44cd_b325_7bd85303c049" hidden="1">#REF!</definedName>
    <definedName name="TB743a7097_91a1_4c3f_8e85_749da49777ed" hidden="1">#REF!</definedName>
    <definedName name="TB743f5786_05ee_48c2_9c26_475e811b8a7e" hidden="1">#REF!</definedName>
    <definedName name="TB74433600_a589_49bd_b7ad_ab28528ef0f6" hidden="1">#REF!</definedName>
    <definedName name="TB744645a0_bc96_4775_b208_72845704759c" hidden="1">#REF!</definedName>
    <definedName name="TB7451db67_8a27_4434_8b40_09ebbeff8334" hidden="1">#REF!</definedName>
    <definedName name="TB7453539a_ee87_4f45_8bae_bbd2734f9c80" hidden="1">#REF!</definedName>
    <definedName name="TB7455241c_3612_411c_8872_a43879e06c09" hidden="1">#REF!</definedName>
    <definedName name="TB74552bae_e113_4289_b70a_47b58657841c" hidden="1">#REF!</definedName>
    <definedName name="TB745576d3_71ea_4e18_86d3_770c59f7c6b4" hidden="1">#REF!</definedName>
    <definedName name="TB745b0c8a_0a82_465d_9b21_65aa34e2a4c3" hidden="1">#REF!</definedName>
    <definedName name="TB74602d99_2e48_4f89_9705_0bd38328e980" hidden="1">#REF!</definedName>
    <definedName name="TB74753a3d_ab86_456e_abf8_41bf3504a101" hidden="1">#REF!</definedName>
    <definedName name="TB74778c08_1000_429e_80d6_09c9e2fa8ee2" hidden="1">#REF!</definedName>
    <definedName name="TB7479497a_af52_4b56_a0c5_46c1ffbfec4c" hidden="1">#REF!</definedName>
    <definedName name="TB747cefa0_95f2_4531_8f88_1549b4b91e21" hidden="1">#REF!</definedName>
    <definedName name="TB7481dfea_52fb_4440_bbb3_5ae9a3c14de1" hidden="1">#REF!</definedName>
    <definedName name="TB749da933_7139_40c2_aab3_02dba7a7819a" hidden="1">#REF!</definedName>
    <definedName name="TB74a168e0_c42a_40ca_ab61_6f11129c5762" hidden="1">#REF!</definedName>
    <definedName name="TB74a2092f_3114_4a68_aeb2_3463ead31cac" hidden="1">#REF!</definedName>
    <definedName name="TB74a3ad98_2492_4e38_8b48_66fb8f8a9fdd" hidden="1">#REF!</definedName>
    <definedName name="TB74a68f75_fa3a_4c04_ae0d_29f431fb8e47" hidden="1">#REF!</definedName>
    <definedName name="TB74b3ce85_fbc3_4f9e_9d9d_b097854e8577" hidden="1">#REF!</definedName>
    <definedName name="TB74b46dae_06e5_46c4_b6a6_74d43eee034f" hidden="1">#REF!</definedName>
    <definedName name="TB74c23d6f_3b85_4d94_93d7_77aa9e08f912" hidden="1">#REF!</definedName>
    <definedName name="TB74c3e69b_afdf_42b7_8120_653782027cd9" hidden="1">#REF!</definedName>
    <definedName name="TB74c6f2d6_af59_4d0b_b02f_a0a9615fa163" hidden="1">#REF!</definedName>
    <definedName name="TB74cdaf83_6d4c_480f_bd16_44533c4dcde2" hidden="1">#REF!</definedName>
    <definedName name="TB74cf418f_be09_4e92_9969_41608bbe4f2c" hidden="1">#REF!</definedName>
    <definedName name="TB74ddaef6_a99e_4ee6_a7b4_fd4d06d5f7d2" hidden="1">#REF!</definedName>
    <definedName name="TB74e2cd47_c26a_45ea_938c_a324d8980ff2" hidden="1">#REF!</definedName>
    <definedName name="TB74e38be7_0725_40ce_82d7_df8b56a601a3" hidden="1">#REF!</definedName>
    <definedName name="TB74e419f1_b07e_4848_a54b_729f1f60ee26" hidden="1">#REF!</definedName>
    <definedName name="TB74e519c8_6342_430d_b9f5_cc9c458f387d" hidden="1">#REF!</definedName>
    <definedName name="TB74e7b03b_df05_4c31_a7b5_3b763561aab7" hidden="1">#REF!</definedName>
    <definedName name="TB74ea468b_b886_4070_acdc_942d031a6e46" hidden="1">#REF!</definedName>
    <definedName name="TB74ea587e_16f4_4300_bb84_4fdc8fd2c14b" hidden="1">#REF!</definedName>
    <definedName name="TB74ec2c87_839f_4b91_b825_ee1ba8edc6e1" hidden="1">#REF!</definedName>
    <definedName name="TB74edd408_61de_47e8_975d_915e39ff9673" hidden="1">#REF!</definedName>
    <definedName name="TB74f3de68_9ea0_42b8_9929_f958ecf267d1" hidden="1">#REF!</definedName>
    <definedName name="TB74f9288b_b518_40b2_b3e5_ab90cef055a0" hidden="1">#REF!</definedName>
    <definedName name="TB75011cf0_1bb1_4cde_a18b_a0dee623bb16" hidden="1">#REF!</definedName>
    <definedName name="TB7504d805_76f2_40c1_9cd9_000e95d2a25e" hidden="1">#REF!</definedName>
    <definedName name="TB7505c2c3_a380_4417_afc3_bf27f11ab874" hidden="1">#REF!</definedName>
    <definedName name="TB7512600a_59b8_45a9_88cd_d303f6e093e4" hidden="1">#REF!</definedName>
    <definedName name="TB751a6b64_6f53_4ca5_acde_78c008bd9c33" hidden="1">#REF!</definedName>
    <definedName name="TB752261c6_1a56_4883_a479_d640b90024d4" hidden="1">#REF!</definedName>
    <definedName name="TB752b7b1c_48eb_4d27_a294_be9c42005ed5" hidden="1">#REF!</definedName>
    <definedName name="TB752dfd80_6654_4118_a9e7_519f0e4698a7" hidden="1">#REF!</definedName>
    <definedName name="TB752f90ed_4147_442a_8c2b_d8ee8e96390c" hidden="1">#REF!</definedName>
    <definedName name="TB753d4097_4646_45ef_8317_20f71b9e91ac" hidden="1">#REF!</definedName>
    <definedName name="TB75470b5c_4ff2_4af2_a296_757285ed60ec" hidden="1">#REF!</definedName>
    <definedName name="TB756111dc_3d95_40db_84dd_1cb597a5d58c" hidden="1">#REF!</definedName>
    <definedName name="TB75625a80_1002_495b_b9f3_80cd470dc7f6" hidden="1">#REF!</definedName>
    <definedName name="TB7573a92f_1f0f_4332_9639_16cffe0d5787" hidden="1">#REF!</definedName>
    <definedName name="TB75748bcf_2a2d_4091_accd_b1b952af5e58" hidden="1">#REF!</definedName>
    <definedName name="TB7574e1c7_05ab_4ed9_9dbd_df20cc2f3873" hidden="1">#REF!</definedName>
    <definedName name="TB758227c5_d674_40f9_b389_94ee9c9e640f" hidden="1">#REF!</definedName>
    <definedName name="TB7584c04f_a565_4861_81a7_0ff1b6d09faf" hidden="1">#REF!</definedName>
    <definedName name="TB758b21ad_ce53_4636_a678_1030428055fb" hidden="1">#REF!</definedName>
    <definedName name="TB758bfa9e_1189_4add_9bd6_acfab91eebfa" hidden="1">#REF!</definedName>
    <definedName name="TB758c46cf_05ed_42e9_940f_ef9272b02ea4" hidden="1">#REF!</definedName>
    <definedName name="TB758c9fc2_4d82_47ac_91d0_532c602b2bbc" hidden="1">#REF!</definedName>
    <definedName name="TB758ca88b_1043_4c87_92b0_9ee30af932a0" hidden="1">#REF!</definedName>
    <definedName name="TB758d6372_f483_4225_87bf_f052b0d9e3bf" hidden="1">#REF!</definedName>
    <definedName name="TB758dff2d_1c1a_49d3_8568_b1bd8d19777e" hidden="1">#REF!</definedName>
    <definedName name="TB7594e655_888b_4b07_a6f8_fdebf18505ed" hidden="1">#REF!</definedName>
    <definedName name="TB759ad2d3_cfc8_43a3_9dbd_98a414279f21" hidden="1">#REF!</definedName>
    <definedName name="TB759b670e_ba5d_4798_903e_d64405732c02" hidden="1">#REF!</definedName>
    <definedName name="TB75a4ec70_bcc1_408e_9bed_d745c80df6f7" hidden="1">#REF!</definedName>
    <definedName name="TB75aca589_0e4e_48fa_8e26_9facf3d6727e" hidden="1">#REF!</definedName>
    <definedName name="TB75b15f48_ac3e_4920_999a_74177ca4bade" hidden="1">#REF!</definedName>
    <definedName name="TB75b3f5bd_7aed_4cee_a045_364e8f050cb2" hidden="1">#REF!</definedName>
    <definedName name="TB75bbdbf5_fcc9_4c64_b20e_76f5408a7b08" hidden="1">#REF!</definedName>
    <definedName name="TB75bed2ca_e4cc_410f_ac04_4396e2e8a42f" hidden="1">#REF!</definedName>
    <definedName name="TB75ca982a_b391_4a9e_8dbf_89bebf9fecf7" hidden="1">#REF!</definedName>
    <definedName name="TB75cb423d_6e15_4392_8759_5e5bf08f288c" hidden="1">#REF!</definedName>
    <definedName name="TB75cc9e06_a092_4d2c_89eb_df2c7778b751" hidden="1">#REF!</definedName>
    <definedName name="TB75ce797b_4928_4590_8d48_d19b50f9d786" hidden="1">#REF!</definedName>
    <definedName name="TB75d18155_f404_4a21_8d63_67d7a3094221" hidden="1">#REF!</definedName>
    <definedName name="TB75d24f3b_af90_4dcc_83b6_37379b30efb4" hidden="1">#REF!</definedName>
    <definedName name="TB75d65f29_9507_4878_aba0_f925e2940366" hidden="1">#REF!</definedName>
    <definedName name="TB75d83310_4b53_4446_9bbd_5415c5850644" hidden="1">#REF!</definedName>
    <definedName name="TB75db5862_5f2a_45ba_890e_28d67d85f2a1" hidden="1">#REF!</definedName>
    <definedName name="TB75dcd609_4a9e_44d7_95b6_64e35aabb4c7" hidden="1">#REF!</definedName>
    <definedName name="TB75dfa2f0_b606_4a2f_9604_3a3b794ccb71" hidden="1">#REF!</definedName>
    <definedName name="TB75e397ab_d285_4949_88db_df5cdba1b068" hidden="1">#REF!</definedName>
    <definedName name="TB75e3bf9d_d324_4b34_ab07_30068a97de04" hidden="1">#REF!</definedName>
    <definedName name="TB75ecd205_db11_4db4_8827_e86193921057" hidden="1">#REF!</definedName>
    <definedName name="TB75f18427_05d9_46cd_bbd4_cab834303cc2" hidden="1">#REF!</definedName>
    <definedName name="TB75f19351_be73_4226_aa57_a46683e55e9a" hidden="1">#REF!</definedName>
    <definedName name="TB75f294a0_a997_4bd1_9e51_a82f525c5e42" hidden="1">#REF!</definedName>
    <definedName name="TB75f2d83d_b459_4c6e_9a54_37bad933207a" hidden="1">#REF!</definedName>
    <definedName name="TB75f489cf_200f_401f_a7dc_c094dbb84ac5" hidden="1">#REF!</definedName>
    <definedName name="TB75fbb321_7a38_4a7a_8466_723f3a42cdb9" hidden="1">#REF!</definedName>
    <definedName name="TB7607a237_108e_4b92_939d_caa996721d69" hidden="1">#REF!</definedName>
    <definedName name="TB760a25ac_e396_439d_ba7a_d1afe34ed92a" hidden="1">#REF!</definedName>
    <definedName name="TB7618a264_4d62_4003_98bd_609375f67118" hidden="1">#REF!</definedName>
    <definedName name="TB761f6cbd_fac8_4deb_a3c8_3f35bcef4552" hidden="1">#REF!</definedName>
    <definedName name="TB76253707_0f4c_48df_bed6_4c4622d8d38b" hidden="1">#REF!</definedName>
    <definedName name="TB762a32d4_c9b1_443d_9244_05f3cb9bbf53" hidden="1">#REF!</definedName>
    <definedName name="TB762afd39_30f4_4104_9213_152a5e6dcf6c" hidden="1">#REF!</definedName>
    <definedName name="TB762e0271_7886_4f54_a1ad_e22a976377c3" hidden="1">#REF!</definedName>
    <definedName name="TB763b8a3a_2b83_48e8_989c_b233da01fc03" hidden="1">#REF!</definedName>
    <definedName name="TB76413fcb_8e9f_4eee_8f27_834e1696ffcd" hidden="1">#REF!</definedName>
    <definedName name="TB764b2c64_eb83_4e92_b1ee_578555f532b5" hidden="1">#REF!</definedName>
    <definedName name="TB765964f9_6c0b_49c5_b4db_1bcbe3dc3743" hidden="1">#REF!</definedName>
    <definedName name="TB766291d2_d0e0_4169_bfc7_c1a7fb8d3ceb" hidden="1">#REF!</definedName>
    <definedName name="TB7670836b_3386_432f_bae8_b6328d76759d" hidden="1">#REF!</definedName>
    <definedName name="TB7674fdbc_6e1a_4050_b47e_c1a5b721bdfa" hidden="1">#REF!</definedName>
    <definedName name="TB767e39ef_0227_4872_8349_21599de89aec" hidden="1">#REF!</definedName>
    <definedName name="TB76832e1f_9ae8_48d6_947d_6428b7101b2c" hidden="1">#REF!</definedName>
    <definedName name="TB768d50f6_114e_4c47_a731_12d23c3db85e" hidden="1">#REF!</definedName>
    <definedName name="TB768f668a_971e_437a_99b2_dd8fc9790aec" hidden="1">#REF!</definedName>
    <definedName name="TB7690a34d_0f7a_4ede_98cf_86f87f81af52" hidden="1">#REF!</definedName>
    <definedName name="TB769e6572_5246_4432_ac26_5299f0bb59a6" hidden="1">#REF!</definedName>
    <definedName name="TB76a3ae5f_1368_4acd_85aa_916ee9cc4ae3" hidden="1">#REF!</definedName>
    <definedName name="TB76a3b5c5_20ba_42c2_b2e0_c4d27f6ea345" hidden="1">#REF!</definedName>
    <definedName name="TB76a7dd3d_6c14_4eb4_b376_adfa69d733af" hidden="1">#REF!</definedName>
    <definedName name="TB76abc8be_8412_4786_ae36_9d3856170c3d" hidden="1">#REF!</definedName>
    <definedName name="TB76ac40ca_a2e0_4893_9d4c_3feb476d6ff0" hidden="1">#REF!</definedName>
    <definedName name="TB76b4d907_3cbf_47e9_a191_fb91dc51c264" hidden="1">#REF!</definedName>
    <definedName name="TB76ba7a5b_233a_4a90_84f4_3cfcc4097f65" hidden="1">#REF!</definedName>
    <definedName name="TB76be03cd_281a_4ea8_8766_2403b407c00a" hidden="1">#REF!</definedName>
    <definedName name="TB76be0798_ba91_49aa_9287_a7705af89f58" hidden="1">#REF!</definedName>
    <definedName name="TB76bf2159_06b8_4481_8c79_dfe507490fa9" hidden="1">#REF!</definedName>
    <definedName name="TB76c3fe45_e7db_4c1a_8672_bfe228751ec3" hidden="1">#REF!</definedName>
    <definedName name="TB76d1bccf_b9c9_4c7a_b9a6_c51d4808de61" hidden="1">#REF!</definedName>
    <definedName name="TB76dc5ec6_50b2_4d71_8208_9ee5818f29cd" hidden="1">#REF!</definedName>
    <definedName name="TB76ded399_6bed_4e57_8bf4_8d2d73f4f3ec" hidden="1">#REF!</definedName>
    <definedName name="TB76ec1bbb_4edb_48f8_9eb5_5896bf2c1d9e" hidden="1">#REF!</definedName>
    <definedName name="TB76f80fee_c6ce_4047_bc5e_94e5c65e845f" hidden="1">#REF!</definedName>
    <definedName name="TB76fd8d06_733c_4ae0_a4d2_145d7ca60e03" hidden="1">#REF!</definedName>
    <definedName name="TB7702bc10_74ab_45fa_b784_21576ca326c7" hidden="1">#REF!</definedName>
    <definedName name="TB7704b446_322f_4bec_b8f4_5acf21ca7205" hidden="1">#REF!</definedName>
    <definedName name="TB770fef87_bc3c_45c2_aaed_3410b9f73642" hidden="1">#REF!</definedName>
    <definedName name="TB7711ac82_ab2b_4f7b_b641_f00004d7e692" hidden="1">#REF!</definedName>
    <definedName name="TB77227e59_560f_4d5c_9d11_7d8bc76cae78" hidden="1">'[72]Trade and other paybales'!#REF!</definedName>
    <definedName name="TB772ac85c_687c_4b3f_b799_a2346a153abf" hidden="1">#REF!</definedName>
    <definedName name="TB773199d1_3f6a_46d3_b046_9f9a8d0f6b7c" hidden="1">#REF!</definedName>
    <definedName name="TB773f02f8_4378_4037_a032_2fb77616ea27" hidden="1">'[72]Trade and other paybales'!#REF!</definedName>
    <definedName name="TB7742e6cc_8157_4ccd_9763_dd6bc1cd4cf2" hidden="1">#REF!</definedName>
    <definedName name="TB774da18b_db9a_4343_b221_4bc35ee7a3a8" hidden="1">#REF!</definedName>
    <definedName name="TB774e4978_01ba_4872_8883_9ba1d4e7030b" hidden="1">#REF!</definedName>
    <definedName name="TB77503e7e_493f_43c4_be6f_82e10b764406" hidden="1">#REF!</definedName>
    <definedName name="TB77516782_9bf3_4f62_b66f_d79f98bc6691" hidden="1">#REF!</definedName>
    <definedName name="TB77593070_a442_4703_86f9_3341008ec3a8" hidden="1">#REF!</definedName>
    <definedName name="TB775967e6_726b_459e_8df1_94e7bb922ba3" hidden="1">#REF!</definedName>
    <definedName name="TB775da7ca_39a8_425c_9e3d_cbc8d8e903c5" hidden="1">#REF!</definedName>
    <definedName name="TB77617613_df09_446a_937f_b54544dd51f2" hidden="1">#REF!</definedName>
    <definedName name="TB77719aec_c036_486f_92a1_b852e5ca5208" hidden="1">#REF!</definedName>
    <definedName name="TB7779eef6_a8c3_4086_95de_3ddd9e73aef1" hidden="1">#REF!</definedName>
    <definedName name="TB777feed0_6283_4661_b784_53a928c3d7f7" hidden="1">#REF!</definedName>
    <definedName name="TB778133ae_3014_4a5e_8517_8aa3b7059ed5" hidden="1">#REF!</definedName>
    <definedName name="TB77846b1e_a015_4a3b_99d5_cf19a2b7cdda" hidden="1">#REF!</definedName>
    <definedName name="TB778e4b3c_6145_4dfb_b5e8_a4fb15cac7bf" hidden="1">#REF!</definedName>
    <definedName name="TB779047c0_a4fd_4d38_ad9d_591f18672812" hidden="1">#REF!</definedName>
    <definedName name="TB77949a65_7584_4f88_89ff_07405590b2d0" hidden="1">#REF!</definedName>
    <definedName name="TB77a17008_d0c6_48f6_ab35_f3c72f131304" hidden="1">#REF!</definedName>
    <definedName name="TB77c0d8ce_2670_4d36_bf9d_dc5b00138886" hidden="1">#REF!</definedName>
    <definedName name="TB77cb6d89_c4f1_4d7b_872f_03141a64ed81" hidden="1">#REF!</definedName>
    <definedName name="TB77cbe27e_8cd9_46a1_a637_528b96ee5671" hidden="1">#REF!</definedName>
    <definedName name="TB77ce5f29_e1bf_48f2_acb7_e62f0c56c3e6" hidden="1">#REF!</definedName>
    <definedName name="TB77d408ae_77f2_4940_b421_8ec85ed7b0ee" hidden="1">#REF!</definedName>
    <definedName name="TB77d52210_3906_4935_99fc_8136e5580eed" hidden="1">#REF!</definedName>
    <definedName name="TB77da0b4e_0e24_461b_97ae_2595802ad155" hidden="1">#REF!</definedName>
    <definedName name="TB77db0a3a_91b1_49a3_b26e_6b58252c05ff" hidden="1">#REF!</definedName>
    <definedName name="TB77db7d23_97f0_4a05_8f41_49bd85e0e59c" hidden="1">#REF!</definedName>
    <definedName name="TB77df339c_ac03_43e8_88be_e61bf5955794" hidden="1">#REF!</definedName>
    <definedName name="TB77e07788_4844_4588_91ac_ce1ada7b339d" hidden="1">#REF!</definedName>
    <definedName name="TB77e15747_3bce_451e_bc58_b1ad9e4ff9ae" hidden="1">#REF!</definedName>
    <definedName name="TB77ec7464_cdfb_4228_8950_9f369472ed62" hidden="1">#REF!</definedName>
    <definedName name="TB77ef2490_9f71_4d0a_b305_25bad4e60dd4" hidden="1">#REF!</definedName>
    <definedName name="TB77fad265_e646_40c1_aed8_3f56a490d5d4" hidden="1">'[72]Trade and other paybales'!#REF!</definedName>
    <definedName name="TB77fce172_bfbd_4907_9199_76819f5eed28" hidden="1">#REF!</definedName>
    <definedName name="TB7800f023_fc00_4070_b3a0_53c902b983eb" hidden="1">#REF!</definedName>
    <definedName name="TB7802b0d9_5fbf_4356_8da1_db8de4e521d7" hidden="1">#REF!</definedName>
    <definedName name="TB7805ef30_f34b_461e_86a8_b084e33554d5" hidden="1">#REF!</definedName>
    <definedName name="TB780ce273_3dc8_4c03_9a35_e76b40a2eb8c" hidden="1">#REF!</definedName>
    <definedName name="TB780d8893_b8bc_4733_a82a_1817a33468cf" hidden="1">#REF!</definedName>
    <definedName name="TB780f4a86_4399_4647_9408_fa383fa2ee3a" hidden="1">#REF!</definedName>
    <definedName name="TB781171a7_328d_44d4_b0b0_37c1da1d1779" hidden="1">#REF!</definedName>
    <definedName name="TB781a77e9_9553_4693_b44b_26af7fa26330" hidden="1">#REF!</definedName>
    <definedName name="TB7829a11b_2f67_4917_8406_677ae951eef5" hidden="1">#REF!</definedName>
    <definedName name="TB782afd2a_ab4d_41d0_9067_43a39277b913" hidden="1">#REF!</definedName>
    <definedName name="TB782df5ed_d1f7_43ff_beab_248423343a0e" hidden="1">#REF!</definedName>
    <definedName name="TB7832a6b3_5dbb_433e_900d_8087dbc61916" hidden="1">#REF!</definedName>
    <definedName name="TB78365812_e485_47fc_8626_28e896156af0" hidden="1">#REF!</definedName>
    <definedName name="TB783b9d0b_3e26_4046_ae90_33099c7abd54" hidden="1">#REF!</definedName>
    <definedName name="TB783e509c_0964_4cd2_b575_b132f340e779" hidden="1">#REF!</definedName>
    <definedName name="TB784b02f9_dd64_47ff_9493_427eb440d85a" hidden="1">#REF!</definedName>
    <definedName name="TB784e2881_2d56_4940_ace9_1a8b1be4d626" hidden="1">#REF!</definedName>
    <definedName name="TB7850fa06_4103_40f8_816a_4f86973669e7" hidden="1">#REF!</definedName>
    <definedName name="TB7853b16f_562b_4a01_8404_bd68cd3bfd06" hidden="1">#REF!</definedName>
    <definedName name="TB78547f75_d496_4a11_a642_5afd3c3aeebe" hidden="1">#REF!</definedName>
    <definedName name="TB78662bfa_72f1_439f_b1f0_ed99a6e8e170" hidden="1">#REF!</definedName>
    <definedName name="TB7868e679_2150_40e0_93cb_936dd0ed88a2" hidden="1">#REF!</definedName>
    <definedName name="TB786ed606_5f66_451a_878c_10914e3cb3f9" hidden="1">#REF!</definedName>
    <definedName name="TB78758e68_3a92_41ce_ab91_3c5fffa12264" hidden="1">#REF!</definedName>
    <definedName name="TB787cc0ca_334a_4aca_bfdc_a9d0087d7623" hidden="1">#REF!</definedName>
    <definedName name="TB787d22e8_1e81_4d32_8b4d_5e8e291f5b27" hidden="1">#REF!</definedName>
    <definedName name="TB7886c607_bf76_4886_b06a_41dd38bb79c5" hidden="1">#REF!</definedName>
    <definedName name="TB7889b20e_2d16_4c59_9840_0976d8fd187c" hidden="1">#REF!</definedName>
    <definedName name="TB788a7d85_13f8_4b8b_97fb_2f0d3baf0814" hidden="1">#REF!</definedName>
    <definedName name="TB788e3fb3_3a06_4c9e_8fd5_02704b5a411d" hidden="1">#REF!</definedName>
    <definedName name="TB788edab2_bb5a_4161_8b3c_34a2ecc83036" hidden="1">#REF!</definedName>
    <definedName name="TB78940057_5047_4f61_b1c3_dad1d0f93943" hidden="1">#REF!</definedName>
    <definedName name="TB7894057d_88fb_4b00_a1bd_49914e987e82" hidden="1">#REF!</definedName>
    <definedName name="TB78996a38_6ad4_4499_a2af_bcdb99a5bb92" hidden="1">#REF!</definedName>
    <definedName name="TB78a393db_0338_423a_8bbb_aa4c920c6fa6" hidden="1">#REF!</definedName>
    <definedName name="TB78aec6ea_74d5_4f4d_9153_951dc9cbeb19" hidden="1">#REF!</definedName>
    <definedName name="TB78b102b6_a3ae_4ed0_9589_ae648254d62b" hidden="1">#REF!</definedName>
    <definedName name="TB78b3754a_8479_4392_85be_73fe8c9ac4de" hidden="1">#REF!</definedName>
    <definedName name="TB78bdb33a_ec4f_4a24_a0e6_6ee2d2b7cc30" hidden="1">#REF!</definedName>
    <definedName name="TB78c2ad17_56bf_4b49_98c2_b81ac46592b2" hidden="1">#REF!</definedName>
    <definedName name="TB78caf840_e01a_4678_9f25_d2fff0917b62" hidden="1">#REF!</definedName>
    <definedName name="TB78cc6540_cc32_4830_abbf_db5751541aac" hidden="1">#REF!</definedName>
    <definedName name="TB78cfe045_560c_490e_a9fe_0a35335fe13d" hidden="1">#REF!</definedName>
    <definedName name="TB78d89c67_d5c3_4251_a17b_b4885a23d6b0" hidden="1">#REF!</definedName>
    <definedName name="TB78e797ce_b569_4544_964f_376ad61e13b6" hidden="1">#REF!</definedName>
    <definedName name="TB78e95e25_d650_4b22_952e_29defc42404a" hidden="1">#REF!</definedName>
    <definedName name="TB78f391ca_60cb_443a_8288_1b5073a875d9" hidden="1">#REF!</definedName>
    <definedName name="TB78f436f4_a71b_481e_a9b6_d0eff2c777ca" hidden="1">#REF!</definedName>
    <definedName name="TB78f4adc4_e449_40a1_965d_2f949f6e0c78" hidden="1">#REF!</definedName>
    <definedName name="TB78f9dc8d_42b2_4f9a_8096_0e1980ff468d" hidden="1">#REF!</definedName>
    <definedName name="TB78fbdf02_1dc6_48d2_bf68_5cce3cc0d492" hidden="1">#REF!</definedName>
    <definedName name="TB7901f322_1646_433d_a7e2_01d43f79c0db" hidden="1">#REF!</definedName>
    <definedName name="TB790d51ea_9314_4da9_ae1b_b13006ab8f42" hidden="1">#REF!</definedName>
    <definedName name="TB790e0bfe_c92b_41fa_918c_21d14dcbff5a" hidden="1">#REF!</definedName>
    <definedName name="TB7914baa0_c71a_479a_ad60_304b664f2db3" hidden="1">#REF!</definedName>
    <definedName name="TB791dc539_1dcc_4804_9957_abac55396099" hidden="1">#REF!</definedName>
    <definedName name="TB79258704_9f3c_43a9_a50b_8b1696b28c9d" hidden="1">#REF!</definedName>
    <definedName name="TB7928f1a7_dfb3_4bf4_aa8e_2b7b6f15d4ab" hidden="1">#REF!</definedName>
    <definedName name="TB792d5a5a_cdf8_4a72_a6c4_f71fb4f68aea" hidden="1">#REF!</definedName>
    <definedName name="TB79310e6e_dfb2_4bbb_b859_0c6d98a52398" hidden="1">#REF!</definedName>
    <definedName name="TB79333e90_1878_4cd1_a610_55894a863497" hidden="1">#REF!</definedName>
    <definedName name="TB79360a1e_d67b_4448_8e91_93e42b766e6d" hidden="1">#REF!</definedName>
    <definedName name="TB793b1609_7cf7_4167_89f3_85707d5b5efb" hidden="1">#REF!</definedName>
    <definedName name="TB793e3aa2_9bb8_4645_8084_fca2c2f966b1" hidden="1">#REF!</definedName>
    <definedName name="TB7942462c_ff4b_4638_8c96_50268acd9276" hidden="1">#REF!</definedName>
    <definedName name="TB79436b19_6201_420c_b4fc_e88e9cef9a69" hidden="1">#REF!</definedName>
    <definedName name="TB794645d6_bdc1_4190_819c_94095e52bd1f" hidden="1">#REF!</definedName>
    <definedName name="TB794d1467_b6d7_4883_ba7e_7f1577761e09" hidden="1">#REF!</definedName>
    <definedName name="TB795047fa_08d6_42bb_88dd_d90c7c91d8d1" hidden="1">#REF!</definedName>
    <definedName name="TB79513980_efb5_4df2_bbb6_e94db1ace5af" hidden="1">#REF!</definedName>
    <definedName name="TB795da3f3_4e0a_418c_987d_07496615817d" hidden="1">#REF!</definedName>
    <definedName name="TB7963f005_bb72_48aa_b606_cd2e69dcbcec" hidden="1">#REF!</definedName>
    <definedName name="TB79684f96_1fdd_4b3a_b8a4_ee3815258ad9" hidden="1">#REF!</definedName>
    <definedName name="TB796ce5d3_b4a5_4a19_b631_82436070bf36" hidden="1">#REF!</definedName>
    <definedName name="TB796d566c_4db4_49ba_9514_bd9db06bdc96" hidden="1">#REF!</definedName>
    <definedName name="TB796edc2d_24a6_410c_a92e_034b07b9e438" hidden="1">#REF!</definedName>
    <definedName name="TB796fff04_0896_40ca_9f37_4ed82528ef73" hidden="1">#REF!</definedName>
    <definedName name="TB79708b54_291e_4740_abfa_a7278a78c126" hidden="1">#REF!</definedName>
    <definedName name="TB7976088b_0f62_42d8_91b3_bd6e17f11658" hidden="1">#REF!</definedName>
    <definedName name="TB7982797f_dee2_4aed_b091_c98c962d05a0" hidden="1">#REF!</definedName>
    <definedName name="TB79853765_7d98_44fc_b241_ee36d961be63" hidden="1">#REF!</definedName>
    <definedName name="TB79888151_2725_455f_b3e2_232eb3084dea" hidden="1">#REF!</definedName>
    <definedName name="TB79897c36_7100_4642_bf04_165a77ccf519" hidden="1">#REF!</definedName>
    <definedName name="TB7998dccc_a4fe_459f_888d_01e94d269c1e" hidden="1">#REF!</definedName>
    <definedName name="TB799dd9af_7fa7_47e5_90d1_24a7d45a3ecb" hidden="1">#REF!</definedName>
    <definedName name="TB799ec9bb_6495_4952_9810_f2b4e7915bd1" hidden="1">#REF!</definedName>
    <definedName name="TB799ef059_247a_45ee_a1f4_fbe52e812b15" hidden="1">#REF!</definedName>
    <definedName name="TB79a2679a_9d54_4ed6_94b3_a3279a2aa932" hidden="1">#REF!</definedName>
    <definedName name="TB79a396d8_6582_44f3_9ce3_3d3902113ba0" hidden="1">#REF!</definedName>
    <definedName name="TB79a6c1ea_fbf2_49e7_9778_5d75473d6a1e" hidden="1">#REF!</definedName>
    <definedName name="TB79ab5885_aa38_4e06_b639_27f759bb6489" hidden="1">#REF!</definedName>
    <definedName name="TB79b0b727_a851_4c09_97cf_ed1fd10a0cf0" hidden="1">#REF!</definedName>
    <definedName name="TB79b3c5ae_9b67_4aea_a84c_4dc8aa2f42da" hidden="1">#REF!</definedName>
    <definedName name="TB79b6d34a_a72d_4d1a_bf40_65fe5e7f1492" hidden="1">#REF!</definedName>
    <definedName name="TB79b967b9_e250_4f1b_812c_ede2e8fba6da" hidden="1">#REF!</definedName>
    <definedName name="TB79b96c1b_12ce_4009_99e3_e8fc752baf9e" hidden="1">#REF!</definedName>
    <definedName name="TB79ba9bc0_fe1a_415d_8bd2_0c9fbd04d595" hidden="1">#REF!</definedName>
    <definedName name="TB79c6f9c9_3ac3_453e_8852_b90c77c8a6c7" hidden="1">#REF!</definedName>
    <definedName name="TB79c9b31c_ddd1_46cb_960e_e68324da0d00" hidden="1">#REF!</definedName>
    <definedName name="TB79e6af67_682c_49e0_954d_ede53aefd1ed" hidden="1">#REF!</definedName>
    <definedName name="TB79e7397e_2fe6_4a60_af74_4fb1866b4f05" hidden="1">#REF!</definedName>
    <definedName name="TB79e7b31a_1912_4f99_9e8d_9a4171e3cce2" hidden="1">#REF!</definedName>
    <definedName name="TB79ef82ea_970b_4475_9459_6896f0059db5" hidden="1">#REF!</definedName>
    <definedName name="TB79f720a3_75aa_4e3d_8fc2_f07deb32c602" hidden="1">#REF!</definedName>
    <definedName name="TB7a05071b_8813_4ab8_be98_9a2e862fa84d" hidden="1">#REF!</definedName>
    <definedName name="TB7a10b04a_e479_4175_a961_d5e0b3f2b40c" hidden="1">#REF!</definedName>
    <definedName name="TB7a139e49_af3f_4691_baad_bf111433b5fa" hidden="1">#REF!</definedName>
    <definedName name="TB7a1d284f_ad76_4dd9_86be_14a48ba93c6a" hidden="1">#REF!</definedName>
    <definedName name="TB7a2dc9c7_cc9b_4110_a3e9_8988f6c0f15e" hidden="1">#REF!</definedName>
    <definedName name="TB7a308418_ef68_4f03_b287_ed3a83b3fb67" hidden="1">#REF!</definedName>
    <definedName name="TB7a33122f_2079_4b94_9d3c_ee1eeaf68286" hidden="1">#REF!</definedName>
    <definedName name="TB7a427ed7_a16e_4cec_9a90_0e12a3d61b34" hidden="1">#REF!</definedName>
    <definedName name="TB7a450ff0_d8a7_4504_95bd_cc72b4b96240" hidden="1">#REF!</definedName>
    <definedName name="TB7a499d30_ba05_437d_993d_a483c093d949" hidden="1">#REF!</definedName>
    <definedName name="TB7a4dd5c7_114c_4aaf_9d4e_8954d231c507" hidden="1">#REF!</definedName>
    <definedName name="TB7a536f73_6b3d_4d0d_ae6a_be95a1c174a6" hidden="1">#REF!</definedName>
    <definedName name="TB7a58f845_0f40_442a_9fae_8b6d22085a39" hidden="1">#REF!</definedName>
    <definedName name="TB7a5c6d94_5ce4_47da_afe3_477052f09784" hidden="1">#REF!</definedName>
    <definedName name="TB7a6cbcca_c98b_4bfa_9b13_5d762d240e24" hidden="1">#REF!</definedName>
    <definedName name="TB7a79c73e_9656_47e4_baf6_c640c1706dd0" hidden="1">#REF!</definedName>
    <definedName name="TB7a7a91b8_99f0_4bbd_a9fb_b5f9816bcf06" hidden="1">#REF!</definedName>
    <definedName name="TB7a7cb3eb_e299_4803_8889_13030f7e8c5e" hidden="1">#REF!</definedName>
    <definedName name="TB7a8132c1_5459_4918_8dca_d70ccc76e4cb" hidden="1">#REF!</definedName>
    <definedName name="TB7a882ff8_2a28_422c_82d3_d57862cfac9c" hidden="1">#REF!</definedName>
    <definedName name="TB7a8e8d08_7113_4e00_9937_50afccb89b66" hidden="1">#REF!</definedName>
    <definedName name="TB7a92b50d_df50_4f65_b02d_6811594c8866" hidden="1">#REF!</definedName>
    <definedName name="TB7a94165c_d0cf_410f_9d65_874e75ee79ad" hidden="1">#REF!</definedName>
    <definedName name="TB7a998963_d204_4e1a_bd19_bb74a1f70bd8" hidden="1">#REF!</definedName>
    <definedName name="TB7a9c308a_2349_4b5b_8801_d07eef49f96c" hidden="1">#REF!</definedName>
    <definedName name="TB7aa27c67_426e_4be1_880c_52ccd230f2db" hidden="1">#REF!</definedName>
    <definedName name="TB7aa5e45e_faa8_473e_a54b_57a6b568f2e6" hidden="1">#REF!</definedName>
    <definedName name="TB7aad074f_12aa_4d03_be57_089647ec427e" hidden="1">#REF!</definedName>
    <definedName name="TB7ab0e4ba_1823_4958_8119_7c677b3d3da8" hidden="1">#REF!</definedName>
    <definedName name="TB7ab34f2e_3441_4505_8bca_40b2c8f742e2" hidden="1">#REF!</definedName>
    <definedName name="TB7ab888da_3fa4_4965_a80a_c67c3ace409b" hidden="1">#REF!</definedName>
    <definedName name="TB7abc1540_8444_4260_881e_f4365b0bc8b3" hidden="1">#REF!</definedName>
    <definedName name="TB7ac4a36e_f10d_472d_8bfb_51ef77e19879" hidden="1">#REF!</definedName>
    <definedName name="TB7acb70ff_1c5c_4105_bcda_35e2e33748c7" hidden="1">#REF!</definedName>
    <definedName name="TB7accd37c_6015_4b45_a97e_4cfd8c2728bd" hidden="1">#REF!</definedName>
    <definedName name="TB7ad02f99_9ea0_4712_bf70_f57be572539d" hidden="1">#REF!</definedName>
    <definedName name="TB7ada9eea_b18a_4183_aeb1_971423b9826d" hidden="1">#REF!</definedName>
    <definedName name="TB7ae1f374_cdba_449b_892b_0e6bd7e373ab" hidden="1">#REF!</definedName>
    <definedName name="TB7ae593dc_e3c0_40e4_a091_0dac42faa555" hidden="1">#REF!</definedName>
    <definedName name="TB7ae64210_9d39_4675_8b46_bffc316889ef" hidden="1">#REF!</definedName>
    <definedName name="TB7ae680eb_fd7f_4990_8361_1359f150f881" hidden="1">#REF!</definedName>
    <definedName name="TB7ae7c0d1_b74c_4b71_a83d_4ec95567440f" hidden="1">#REF!</definedName>
    <definedName name="TB7aea99b8_0b1e_439c_a862_0b61c049732a" hidden="1">#REF!</definedName>
    <definedName name="TB7af6fedd_966d_413c_abac_b6462e0b7900" hidden="1">#REF!</definedName>
    <definedName name="TB7af9fa2a_269d_4870_835f_8287a0b11f79" hidden="1">#REF!</definedName>
    <definedName name="TB7aface41_3c9f_486e_9092_4b715513c707" hidden="1">#REF!</definedName>
    <definedName name="TB7aff5bc5_275c_47b1_acbd_60f4e17a718e" hidden="1">#REF!</definedName>
    <definedName name="TB7b002e79_2c7a_4932_956f_48ba9c340a0b" hidden="1">#REF!</definedName>
    <definedName name="TB7b0c7434_ca8d_4e3f_b52a_8c99a5765be6" hidden="1">#REF!</definedName>
    <definedName name="TB7b0cb65c_3195_4a48_93ee_1e6025d4398e" hidden="1">#REF!</definedName>
    <definedName name="TB7b10ce0b_caae_4097_b93e_1bcd59a2bc8b" hidden="1">#REF!</definedName>
    <definedName name="TB7b15455d_766c_42a8_bfea_04e4086910ba" hidden="1">#REF!</definedName>
    <definedName name="TB7b1ca2a7_6375_44ac_8c82_8d6ac6f58fb6" hidden="1">#REF!</definedName>
    <definedName name="TB7b1d3eff_b952_4a51_aac2_663b7241eea0" hidden="1">#REF!</definedName>
    <definedName name="TB7b219dd3_3b0c_482a_a445_756709daa476" hidden="1">#REF!</definedName>
    <definedName name="TB7b2271fd_4607_448f_a535_5ede060c3d61" hidden="1">#REF!</definedName>
    <definedName name="TB7b22b610_4be4_437c_bca5_fe5c0e0de378" hidden="1">#REF!</definedName>
    <definedName name="TB7b32f5a7_a5d5_48b7_9dbc_ea1c147e0ad4" hidden="1">#REF!</definedName>
    <definedName name="TB7b4cbb89_a71a_4660_aa70_3b511ec9825e" hidden="1">#REF!</definedName>
    <definedName name="TB7b508002_d0d2_4265_9e1b_b823f6858aff" hidden="1">#REF!</definedName>
    <definedName name="TB7b58cbd7_ad9a_49e6_b6ff_0fd6657ed0e3" hidden="1">#REF!</definedName>
    <definedName name="TB7b66d600_4037_4d65_83ee_cc551f77cfdf" hidden="1">#REF!</definedName>
    <definedName name="TB7b6baae7_825d_492f_917f_727116db9f39" hidden="1">#REF!</definedName>
    <definedName name="TB7b6f5340_402a_4ed2_bcad_b2feeebe1fd6" hidden="1">#REF!</definedName>
    <definedName name="TB7b7f1041_3959_49a8_9f49_c59205475a83" hidden="1">#REF!</definedName>
    <definedName name="TB7b88d797_f660_49f5_be14_edda03c7f6a3" hidden="1">#REF!</definedName>
    <definedName name="TB7b8d476f_d868_4c72_8176_0cf7da0bb029" hidden="1">#REF!</definedName>
    <definedName name="TB7b90341c_7911_462d_9737_cf23cd10dc35" hidden="1">#REF!</definedName>
    <definedName name="TB7b962431_602e_4dfa_8b0a_703b37222a5e" hidden="1">#REF!</definedName>
    <definedName name="TB7b9b5a1b_ec21_4214_8586_11f54c4ea600" hidden="1">#REF!</definedName>
    <definedName name="TB7ba797b3_c291_41b1_a292_127858e66859" hidden="1">#REF!</definedName>
    <definedName name="TB7ba8c9e0_e77a_4415_9645_f311b3e94fe1" hidden="1">#REF!</definedName>
    <definedName name="TB7ba979a9_30f4_4fc2_8602_cd155915476c" hidden="1">#REF!</definedName>
    <definedName name="TB7baccdef_7cf4_42ad_ba12_51326954c6e3" hidden="1">#REF!</definedName>
    <definedName name="TB7bafcc87_dbd4_47d8_87b5_1aacae4ab5aa" hidden="1">#REF!</definedName>
    <definedName name="TB7bba40ce_7497_451a_a302_40deccd258cd" hidden="1">#REF!</definedName>
    <definedName name="TB7bbfd564_9a32_40f5_8a76_f496410e897f" hidden="1">#REF!</definedName>
    <definedName name="TB7bc1a8dd_4add_4153_bb17_6cc2249148d7" hidden="1">#REF!</definedName>
    <definedName name="TB7bc5c6cb_9a4f_4a5f_ad37_5190c064db63" hidden="1">#REF!</definedName>
    <definedName name="TB7bc78120_0f95_43f4_b56c_85259dac66dd" hidden="1">#REF!</definedName>
    <definedName name="TB7bce1eab_744b_4fc4_b5ec_d27b1267b2e9" hidden="1">#REF!</definedName>
    <definedName name="TB7bd214f2_e9ba_42c7_bfac_f180d38d5b65" hidden="1">#REF!</definedName>
    <definedName name="TB7bd3a04d_50a9_40de_a947_72ea7a5f4706" hidden="1">#REF!</definedName>
    <definedName name="TB7bd3f56e_016f_4012_a604_74eac137173c" hidden="1">#REF!</definedName>
    <definedName name="TB7bdcd138_85cb_485b_8441_f10e01267d78" hidden="1">#REF!</definedName>
    <definedName name="TB7bf6d0f5_6c06_4371_abef_158cc888e739" hidden="1">'[72]Trade and other paybales'!#REF!</definedName>
    <definedName name="TB7bfdbcae_0829_4765_a0a7_43d3d7f8fa4f" hidden="1">#REF!</definedName>
    <definedName name="TB7c073f77_2859_4da7_93df_367ad213ddb3" hidden="1">#REF!</definedName>
    <definedName name="TB7c0ceb94_04fb_4680_acdb_c28bfa136886" hidden="1">#REF!</definedName>
    <definedName name="TB7c106b8a_3c24_4583_9ef5_1161818255f0" hidden="1">#REF!</definedName>
    <definedName name="TB7c229855_6155_45a8_9453_5eda6c5d3e9b" hidden="1">#REF!</definedName>
    <definedName name="TB7c24b8fd_af4b_461b_9278_6756a7c88f28" hidden="1">#REF!</definedName>
    <definedName name="TB7c252838_3c7c_4385_b70a_2670ed8efb4e" hidden="1">#REF!</definedName>
    <definedName name="TB7c26ed83_b78c_4faf_9045_f9ba821d580b" hidden="1">#REF!</definedName>
    <definedName name="TB7c283f3e_6a86_463e_b5ea_ad59eac7bd99" hidden="1">#REF!</definedName>
    <definedName name="TB7c2907fc_00b2_4b50_acd0_7fcd36f38b33" hidden="1">#REF!</definedName>
    <definedName name="TB7c2ad59e_93f7_46ab_a4fa_3646487daf52" hidden="1">#REF!</definedName>
    <definedName name="TB7c2ba7f5_ec05_4fa4_9f7c_13af04f92839" hidden="1">#REF!</definedName>
    <definedName name="TB7c32c570_787d_4752_a022_0a45eb08e6d7" hidden="1">#REF!</definedName>
    <definedName name="TB7c445a4f_3af1_4e20_b96a_86f845c01ec6" hidden="1">#REF!</definedName>
    <definedName name="TB7c44c6be_c76a_4fdd_9c80_bbb5eee169f1" hidden="1">#REF!</definedName>
    <definedName name="TB7c48d799_bae8_4a81_a02c_b5309166749b" hidden="1">#REF!</definedName>
    <definedName name="TB7c48fbb6_16f2_4d74_bff5_27a06c1ba004" hidden="1">#REF!</definedName>
    <definedName name="TB7c491a6d_94a6_43b8_914d_fece1474d256" hidden="1">#REF!</definedName>
    <definedName name="TB7c4fdf8a_6cca_4dce_9a8b_930d5e18b368" hidden="1">#REF!</definedName>
    <definedName name="TB7c5370d9_d02a_49dc_838b_6a9b8bc3f0fe" hidden="1">#REF!</definedName>
    <definedName name="TB7c572b85_eb4b_4d61_905f_7a0069f89a6a" hidden="1">#REF!</definedName>
    <definedName name="TB7c5cdd36_67ee_49ae_b51a_ea581a9cdafb" hidden="1">#REF!</definedName>
    <definedName name="TB7c5f1697_f2b8_4dc3_8551_16754ef03e5e" hidden="1">#REF!</definedName>
    <definedName name="TB7c605e59_5a76_4f36_97d2_a1e3c8a5ce4c" hidden="1">#REF!</definedName>
    <definedName name="TB7c7f560a_e9f2_461f_88f5_96e0d854c7dd" hidden="1">#REF!</definedName>
    <definedName name="TB7c823bed_db66_4aa7_9b32_5a9fc9ddfe91" hidden="1">#REF!</definedName>
    <definedName name="TB7c89cd27_6c49_49d4_a75e_2d5f3abf6f62" hidden="1">#REF!</definedName>
    <definedName name="TB7c90ca3a_3248_43ec_9c1f_db49a1a4468d" hidden="1">#REF!</definedName>
    <definedName name="TB7c944bf4_41ae_4dd8_99f5_e0f2f3034e1c" hidden="1">#REF!</definedName>
    <definedName name="TB7c99f2cb_199e_45c3_bb45_578a7921e6a9" hidden="1">#REF!</definedName>
    <definedName name="TB7c9bf692_47dc_4f6c_b6a2_6b56c19c1ebd" hidden="1">#REF!</definedName>
    <definedName name="TB7ca076ba_5ee2_4bd9_bb63_5faf2d827e11" hidden="1">#REF!</definedName>
    <definedName name="TB7ca55c36_4ef8_43ee_9299_05ea51612f84" hidden="1">#REF!</definedName>
    <definedName name="TB7cb5ba71_9fbe_459b_b9f6_15349b18caa5" hidden="1">#REF!</definedName>
    <definedName name="TB7cbda400_e5e0_465c_8488_ec69eeb96a33" hidden="1">#REF!</definedName>
    <definedName name="TB7ccab4b0_4f8a_4a79_b0df_7df6a41587c0" hidden="1">#REF!</definedName>
    <definedName name="TB7ccab775_477e_4ecd_9f92_0033104cedfb" hidden="1">#REF!</definedName>
    <definedName name="TB7ccbbc26_f4d3_4009_b799_7bba74789b93" hidden="1">#REF!</definedName>
    <definedName name="TB7cd1d5f6_617b_47d8_ad63_c17962c100f6" hidden="1">#REF!</definedName>
    <definedName name="TB7cd427c2_1c1f_4256_bb27_17b8ba7b2928" hidden="1">#REF!</definedName>
    <definedName name="TB7cd56685_7dfe_43e0_9123_65efcdceb2c0" hidden="1">#REF!</definedName>
    <definedName name="TB7ce02a5b_3698_4dd4_933e_67694dfabb76" hidden="1">#REF!</definedName>
    <definedName name="TB7ce14b23_a4cd_4b3f_a29c_89163ab77c93" hidden="1">'[72]Trade and other paybales'!#REF!</definedName>
    <definedName name="TB7cec27f0_c86b_4122_ad91_4a99b428a0b1" hidden="1">#REF!</definedName>
    <definedName name="TB7cf0b8d0_df7a_4d97_9d6d_aedea697dbc0" hidden="1">#REF!</definedName>
    <definedName name="TB7d08a412_8702_4531_b6ea_30a0894ab455" hidden="1">#REF!</definedName>
    <definedName name="TB7d144694_f0ae_4ed2_b2c3_4c302440edb8" hidden="1">#REF!</definedName>
    <definedName name="TB7d14ef52_3759_4716_8a1b_e556fd299e56" hidden="1">#REF!</definedName>
    <definedName name="TB7d155c59_de20_45f1_aa56_74d12ebca4b6" hidden="1">#REF!</definedName>
    <definedName name="TB7d2172ea_88a2_4887_a2cb_8541ea0f51f1" hidden="1">#REF!</definedName>
    <definedName name="TB7d285eff_d0fe_426a_ac62_3118b4c38366" hidden="1">#REF!</definedName>
    <definedName name="TB7d39ece8_e5ba_4a5b_8bdc_3eee7bf154e8" hidden="1">#REF!</definedName>
    <definedName name="TB7d40a8f1_d28d_4615_b6e3_2659b0ab9ab4" hidden="1">#REF!</definedName>
    <definedName name="TB7d4349f6_59ee_4e33_8ca0_3592e7b18d93" hidden="1">#REF!</definedName>
    <definedName name="TB7d438db2_e681_44a4_a268_e0578dd57062" hidden="1">#REF!</definedName>
    <definedName name="TB7d4549a4_acad_46ef_9765_076a9c1ff4f0" hidden="1">#REF!</definedName>
    <definedName name="TB7d45e4fa_f0ec_4041_8c46_9d64f1eeb233" hidden="1">#REF!</definedName>
    <definedName name="TB7d4616f7_79a9_43b7_891d_243accf6d165" hidden="1">#REF!</definedName>
    <definedName name="TB7d47280b_9f5a_45f9_88e2_f64d139df3c6" hidden="1">#REF!</definedName>
    <definedName name="TB7d4c5c68_4a8c_4150_b9f9_2adb68a59077" hidden="1">#REF!</definedName>
    <definedName name="TB7d50787b_b74d_49cb_879f_fa7f5d362a4b" hidden="1">#REF!</definedName>
    <definedName name="TB7d50fafa_d671_48a1_badd_550f1035cc9f" hidden="1">#REF!</definedName>
    <definedName name="TB7d5650ac_faba_47fa_8a70_a61a312c9eaa" hidden="1">#REF!</definedName>
    <definedName name="TB7d587063_391b_419b_94b1_c39c012f8fee" hidden="1">#REF!</definedName>
    <definedName name="TB7d58cfe6_a8f5_4209_8214_de3fa7a4fd86" hidden="1">#REF!</definedName>
    <definedName name="TB7d5b7c3f_b157_4f1b_aca9_586aefae2038" hidden="1">#REF!</definedName>
    <definedName name="TB7d5cf469_ed91_4b05_96cd_0f2db4657ac7" hidden="1">#REF!</definedName>
    <definedName name="TB7d65e941_ff50_4bd1_b9f0_b5492b85796b" hidden="1">#REF!</definedName>
    <definedName name="TB7d663b85_c9b7_49dc_9a23_3aa3d8e956ca" hidden="1">#REF!</definedName>
    <definedName name="TB7d7537af_0317_4769_8357_79d46f0d17d0" hidden="1">#REF!</definedName>
    <definedName name="TB7d771a79_5a3e_4bcd_b973_264437c99f7a" hidden="1">#REF!</definedName>
    <definedName name="TB7d7f0bc0_be57_454a_809c_99bce1cbeb26" hidden="1">'[72]Trade and other paybales'!#REF!</definedName>
    <definedName name="TB7d847d9f_02cb_439c_b4ca_269d30bbfa37" hidden="1">#REF!</definedName>
    <definedName name="TB7d89387c_b1e0_4015_a757_b06090e06772" hidden="1">#REF!</definedName>
    <definedName name="TB7d8d0610_baab_4714_9390_ee99a0114f6f" hidden="1">#REF!</definedName>
    <definedName name="TB7d95d072_6616_4c5e_a0d3_d0b9d9ffd046" hidden="1">#REF!</definedName>
    <definedName name="TB7d9886ae_f779_478c_a750_1917226a2f08" hidden="1">#REF!</definedName>
    <definedName name="TB7d98fb90_338f_49fb_adec_e19fa25cb875" hidden="1">#REF!</definedName>
    <definedName name="TB7d9ae92c_ecf1_45e8_b20c_fed3a4a20150" hidden="1">#REF!</definedName>
    <definedName name="TB7d9e9852_f262_48de_a0ce_78e4781be23c" hidden="1">#REF!</definedName>
    <definedName name="TB7da3d494_1fb0_4c28_a32b_d3a7bc8e38d0" hidden="1">#REF!</definedName>
    <definedName name="TB7dc4364d_02f4_4633_b83f_4460db02ecaf" hidden="1">#REF!</definedName>
    <definedName name="TB7dc6d75d_1de0_4522_92ff_dc762ec60c0d" hidden="1">#REF!</definedName>
    <definedName name="TB7dc80bd1_33f6_4e43_aee2_b3391d0363b3" hidden="1">#REF!</definedName>
    <definedName name="TB7dcc5d18_db91_4e06_8a22_c6dc92c7f269" hidden="1">#REF!</definedName>
    <definedName name="TB7dd02e29_f0ff_4995_9eb2_70dd04e60f75" hidden="1">#REF!</definedName>
    <definedName name="TB7de50db1_68b6_4970_be85_2bec98d945e7" hidden="1">#REF!</definedName>
    <definedName name="TB7de5db26_e176_45f7_8bdd_805699861b84" hidden="1">#REF!</definedName>
    <definedName name="TB7de8f512_2d26_4eef_ab77_7bdb1f743f52" hidden="1">#REF!</definedName>
    <definedName name="TB7ded87d7_8812_4494_8d54_9f8b964029b9" hidden="1">#REF!</definedName>
    <definedName name="TB7df67da0_5d4a_49cb_8d9f_a3520839d7a5" hidden="1">#REF!</definedName>
    <definedName name="TB7dfcd666_c2e2_4072_8e96_68444a143f49" hidden="1">#REF!</definedName>
    <definedName name="TB7e0069bb_d3d2_4fff_8ac3_0a5df30420c6" hidden="1">#REF!</definedName>
    <definedName name="TB7e07ecb7_069e_425a_ab6a_bc2f36261011" hidden="1">#REF!</definedName>
    <definedName name="TB7e0c1709_e56d_41ed_86b6_0023d6ff2065" hidden="1">#REF!</definedName>
    <definedName name="TB7e0dc429_722b_4aca_9245_12f2bbe3f91c" hidden="1">#REF!</definedName>
    <definedName name="TB7e137530_7678_4b68_bac8_d2adb710e75f" hidden="1">#REF!</definedName>
    <definedName name="TB7e187025_50b8_41d8_9884_f45d772187de" hidden="1">#REF!</definedName>
    <definedName name="TB7e1a29e8_ca5d_4410_816d_bf4b1c092095" hidden="1">#REF!</definedName>
    <definedName name="TB7e20085d_dffa_41ec_ba29_08d45cd20eea" hidden="1">#REF!</definedName>
    <definedName name="TB7e251635_0006_451c_962f_ee8df5436368" hidden="1">#REF!</definedName>
    <definedName name="TB7e276273_0a0f_47be_9614_d4949a3342f4" hidden="1">#REF!</definedName>
    <definedName name="TB7e297290_9611_4c43_805d_8c9b70fb8f85" hidden="1">#REF!</definedName>
    <definedName name="TB7e2a0fa7_93a8_4394_906e_f06bfceccb49" hidden="1">#REF!</definedName>
    <definedName name="TB7e2f9e7a_5e26_45e0_b22e_3c25838cbd8e" hidden="1">#REF!</definedName>
    <definedName name="TB7e31508c_7603_44c2_b607_bcd6d8e80367" hidden="1">#REF!</definedName>
    <definedName name="TB7e36eac7_755e_4795_811e_bc08d4cebe3b" hidden="1">#REF!</definedName>
    <definedName name="TB7e39a127_6259_4f76_97d5_662d892d496f" hidden="1">#REF!</definedName>
    <definedName name="TB7e41eb53_3d2f_438a_af30_c4904f590fc4" hidden="1">#REF!</definedName>
    <definedName name="TB7e45cf95_bdef_4d01_a756_bfcefebb0190" hidden="1">#REF!</definedName>
    <definedName name="TB7e54b6b1_b4be_48bf_8434_fe4d41785ab4" hidden="1">#REF!</definedName>
    <definedName name="TB7e5b6b28_d273_4f19_9af2_5c12d9ec8a11" hidden="1">#REF!</definedName>
    <definedName name="TB7e62f170_81d5_4892_82b7_c65eff6e2c31" hidden="1">#REF!</definedName>
    <definedName name="TB7e666c1b_9d7f_4b90_a873_bb9439dbe8e6" hidden="1">#REF!</definedName>
    <definedName name="TB7e6a2bfd_f46f_4d9d_90ff_29c452686960" hidden="1">#REF!</definedName>
    <definedName name="TB7e79b716_f5bf_498c_8e58_f393b77718fc" hidden="1">#REF!</definedName>
    <definedName name="TB7e936f52_5629_4cad_ad46_4bf94db0446d" hidden="1">#REF!</definedName>
    <definedName name="TB7e942b2b_a8e9_468f_9a9c_dacdce98d27b" hidden="1">#REF!</definedName>
    <definedName name="TB7e98b56b_d2d8_400e_a801_3f938a8950f0" hidden="1">#REF!</definedName>
    <definedName name="TB7ea10633_d850_4190_81c3_156551c2b3b8" hidden="1">#REF!</definedName>
    <definedName name="TB7ea8db73_c2c6_436d_a440_e293c0d0c734" hidden="1">#REF!</definedName>
    <definedName name="TB7ea99323_269a_4182_8d37_f4958c526a65" hidden="1">#REF!</definedName>
    <definedName name="TB7eaa4f68_57d1_4f12_95c2_478558bda39e" hidden="1">#REF!</definedName>
    <definedName name="TB7ec68acb_20ef_4240_a56f_67ada6e88567" hidden="1">#REF!</definedName>
    <definedName name="TB7ec7f931_5ba5_494c_9c5b_a7c73ae01bef" hidden="1">#REF!</definedName>
    <definedName name="TB7ec884dd_de5c_47eb_8a14_67a447b51661" hidden="1">#REF!</definedName>
    <definedName name="TB7ec8cd66_76f9_47ee_aa46_a789d2780c32" hidden="1">#REF!</definedName>
    <definedName name="TB7ed0fea0_f828_4433_8841_d0e27822b438" hidden="1">#REF!</definedName>
    <definedName name="TB7ed16ea2_5fb1_4390_a7dc_d5bb98f1a5a6" hidden="1">#REF!</definedName>
    <definedName name="TB7ed47794_012b_4639_8226_70be5e5dc2c9" hidden="1">#REF!</definedName>
    <definedName name="TB7ee24586_52ac_4c5a_8656_1c80a7fa33c1" hidden="1">#REF!</definedName>
    <definedName name="TB7ee42580_c56d_4c80_81cc_89205c44bc80" hidden="1">#REF!</definedName>
    <definedName name="TB7ee63897_de81_43e7_973d_5389020002a8" hidden="1">#REF!</definedName>
    <definedName name="TB7ef41de5_5d8a_45fe_9efa_0b2ac2756c34" hidden="1">#REF!</definedName>
    <definedName name="TB7ef4a8bd_3c4a_4b27_9e87_e4017c450ffa" hidden="1">#REF!</definedName>
    <definedName name="TB7eff0526_f537_4bfc_a597_c81477fd9302" hidden="1">#REF!</definedName>
    <definedName name="TB7f015e12_4640_49bd_b6c2_9707401ff35e" hidden="1">#REF!</definedName>
    <definedName name="TB7f11c822_d67c_4236_94cc_725aca02da66" hidden="1">#REF!</definedName>
    <definedName name="TB7f12ecb0_c766_4325_a9dc_dece7017fcdc" hidden="1">#REF!</definedName>
    <definedName name="TB7f15814f_db7d_478a_9b54_d47742b7052b" hidden="1">#REF!</definedName>
    <definedName name="TB7f15edda_afc2_4325_9ef2_5fc7c28729f0" hidden="1">#REF!</definedName>
    <definedName name="TB7f163bab_f4d1_4fb0_ada7_120dd45ec26d" hidden="1">#REF!</definedName>
    <definedName name="TB7f19cb1d_cde8_456f_bb24_e0fb66702631" hidden="1">#REF!</definedName>
    <definedName name="TB7f1d33da_c563_4eea_9989_c3ecef28e3d4" hidden="1">#REF!</definedName>
    <definedName name="TB7f31837d_38c6_4621_bb54_93345a808da0" hidden="1">#REF!</definedName>
    <definedName name="TB7f360ae2_83d9_4e27_8fa2_a6334a8d8b1b" hidden="1">#REF!</definedName>
    <definedName name="TB7f3a20d9_e7e6_48a2_ac06_2a4bc1e24392" hidden="1">#REF!</definedName>
    <definedName name="TB7f3a235c_099c_4abb_b458_a9170ec31540" hidden="1">#REF!</definedName>
    <definedName name="TB7f406b4e_5aab_4af3_949b_f05c46d47cc1" hidden="1">#REF!</definedName>
    <definedName name="TB7f444e48_467b_4d93_be0b_469228af697e" hidden="1">#REF!</definedName>
    <definedName name="TB7f456205_a211_4af2_a469_cd75e5ba5b48" hidden="1">#REF!</definedName>
    <definedName name="TB7f45a40d_3fcf_4aab_9aa1_ac25b21b20d3" hidden="1">#REF!</definedName>
    <definedName name="TB7f4c66b0_7d30_4847_834a_fb732a735b76" hidden="1">#REF!</definedName>
    <definedName name="TB7f4d59d1_d08a_44df_ae2b_db5c7200c02e" hidden="1">#REF!</definedName>
    <definedName name="TB7f571149_a5f4_44b6_ae1d_8bf33ec8bc0f" hidden="1">#REF!</definedName>
    <definedName name="TB7f58bb4d_bb54_4481_a7d2_6d38b7925612" hidden="1">#REF!</definedName>
    <definedName name="TB7f59034b_6de8_42a5_a9df_798f3ee14f0e" hidden="1">#REF!</definedName>
    <definedName name="TB7f6341d8_d3fc_40ed_a2e3_29f8a15da365" hidden="1">#REF!</definedName>
    <definedName name="TB7f6a7d27_61f8_4d09_aa80_07350ea5a676" hidden="1">#REF!</definedName>
    <definedName name="TB7f6ddb2b_c687_4f13_8526_9d4157762f33" hidden="1">#REF!</definedName>
    <definedName name="TB7f71c77d_a017_4432_b520_cb9e5362a6ba" hidden="1">#REF!</definedName>
    <definedName name="TB7f72fd53_dffd_4e59_9ce0_bddda67d8222" hidden="1">#REF!</definedName>
    <definedName name="TB7f734c9f_25be_41f1_964e_6448edec8c5a" hidden="1">'[72]Trade and other paybales'!#REF!</definedName>
    <definedName name="TB7f7a52da_fdbd_45bc_ad0e_1d1b245e91fa" hidden="1">#REF!</definedName>
    <definedName name="TB7f7ff6d3_772c_4b40_b956_f7b7197284aa" hidden="1">#REF!</definedName>
    <definedName name="TB7f8f54cf_c5ba_407f_a392_fd1d942230a7" hidden="1">#REF!</definedName>
    <definedName name="TB7f978d33_6947_4984_9455_dd7db7daaf13" hidden="1">#REF!</definedName>
    <definedName name="TB7f9ac35e_e968_465b_8abd_f3f7635b0c68" hidden="1">#REF!</definedName>
    <definedName name="TB7fa29771_a712_484c_a325_117054ac267e" hidden="1">#REF!</definedName>
    <definedName name="TB7fa2da2c_a847_4eb5_904a_44c11eaa9ab6" hidden="1">#REF!</definedName>
    <definedName name="TB7fa4946f_f42e_4d86_966c_3a61e430f29c" hidden="1">#REF!</definedName>
    <definedName name="TB7fb9a89c_c2d9_4338_8838_e8e25d9a33ca" hidden="1">#REF!</definedName>
    <definedName name="TB7fbc5ca8_8de4_4ee4_9962_61c0ea320774" hidden="1">#REF!</definedName>
    <definedName name="TB7fc95b2f_5912_44d4_9328_d22127e507a0" hidden="1">#REF!</definedName>
    <definedName name="TB7fce0cfc_94c0_448f_bb50_27e81560d679" hidden="1">#REF!</definedName>
    <definedName name="TB7fdbe072_ef6a_4669_b101_e9e7034e6818" hidden="1">#REF!</definedName>
    <definedName name="TB7fdd0543_5100_4b6e_9e70_0958385c3440" hidden="1">#REF!</definedName>
    <definedName name="TB7fdf9f5c_30d4_4dab_8e90_002a7789d44f" hidden="1">#REF!</definedName>
    <definedName name="TB7fe1ebe7_7880_4fd5_b41e_5ea49476780a" hidden="1">#REF!</definedName>
    <definedName name="TB7fe3b306_bda9_4c78_bad6_a00294b4444b" hidden="1">#REF!</definedName>
    <definedName name="TB7fe4d2b8_0a6f_413a_b2db_93a3cbc7c7b2" hidden="1">#REF!</definedName>
    <definedName name="TB7ff23240_1c81_4cbb_9031_2b58286dda0c" hidden="1">#REF!</definedName>
    <definedName name="TB8000321c_1f69_462c_bebc_a4adcfc9d8ce" hidden="1">#REF!</definedName>
    <definedName name="TB80096d7b_1ffa_4eef_b6a0_08f70d525624" hidden="1">#REF!</definedName>
    <definedName name="TB800b9f5e_affe_4e21_9aaf_fe7c8784f09b" hidden="1">#REF!</definedName>
    <definedName name="TB800ec059_5deb_401e_ba1b_8fadf6a4db45" hidden="1">#REF!</definedName>
    <definedName name="TB801044d4_0319_453e_9b70_bcacf39c4e12" hidden="1">#REF!</definedName>
    <definedName name="TB8026f0d4_a99e_402a_acaa_43a16e732076" hidden="1">#REF!</definedName>
    <definedName name="TB80296c70_245c_4298_a0ac_59821da0729c" hidden="1">#REF!</definedName>
    <definedName name="TB8029d91f_1ba4_4dd4_b10e_24d5c260b6e7" hidden="1">#REF!</definedName>
    <definedName name="TB802a87f2_9179_4771_b7c5_f020b3433fef" hidden="1">#REF!</definedName>
    <definedName name="TB80387d53_3318_416a_a40a_e54e80aac027" hidden="1">#REF!</definedName>
    <definedName name="TB803ac29a_a3b1_4296_aea7_3f46ead84048" hidden="1">#REF!</definedName>
    <definedName name="TB80432e53_819b_4183_93bd_bdc37c06bf73" hidden="1">#REF!</definedName>
    <definedName name="TB80450f89_5938_4d39_aa29_eb931cb601d1" hidden="1">'[72]Trade and other paybales'!#REF!</definedName>
    <definedName name="TB8048fc37_8789_4f7b_933d_465f19c28b61" hidden="1">#REF!</definedName>
    <definedName name="TB8049529d_a53f_4e9d_9ffb_4cadfcaba3c4" hidden="1">#REF!</definedName>
    <definedName name="TB80578117_ea55_405d_971b_b12ccbd31874" hidden="1">#REF!</definedName>
    <definedName name="TB8061eb3b_df29_41cc_a73f_b35d7716fac7" hidden="1">#REF!</definedName>
    <definedName name="TB8066f535_3f12_497d_be90_2b5ff8feb626" hidden="1">#REF!</definedName>
    <definedName name="TB8069087f_24af_4311_9ca0_6982585aeeec" hidden="1">#REF!</definedName>
    <definedName name="TB807270e3_740f_4f17_b1e1_9988f4171af5" hidden="1">#REF!</definedName>
    <definedName name="TB807f30bc_4657_4075_a8ad_0d7988e2dbab" hidden="1">#REF!</definedName>
    <definedName name="TB8083e415_134c_4bf2_bd80_306b27f73a60" hidden="1">#REF!</definedName>
    <definedName name="TB808be47b_422d_4a27_889a_39f0f4fb1b5d" hidden="1">#REF!</definedName>
    <definedName name="TB80921a2d_75d5_4fb4_a3ce_598bd288c304" hidden="1">#REF!</definedName>
    <definedName name="TB80970595_f40b_41e1_960e_597329c4bd1b" hidden="1">#REF!</definedName>
    <definedName name="TB80a0caeb_b098_4024_8ed2_52f3060cece5" hidden="1">#REF!</definedName>
    <definedName name="TB80a10762_b6ea_435c_9a29_eb78bee9c29b" hidden="1">#REF!</definedName>
    <definedName name="TB80a18e4e_3f3e_4575_b513_e1121d8fd05d" hidden="1">#REF!</definedName>
    <definedName name="TB80a6f30a_fe06_43fa_b7f4_7d0ca6f8cc60" hidden="1">#REF!</definedName>
    <definedName name="TB80b166b2_0338_461a_93b4_c8930447b051" hidden="1">#REF!</definedName>
    <definedName name="TB80c15d3c_21ad_4148_9feb_aff650e8836c" hidden="1">#REF!</definedName>
    <definedName name="TB80c19fe2_27a7_45aa_8425_50fd7850ce68" hidden="1">#REF!</definedName>
    <definedName name="TB80c3255f_dc3f_4dbd_90e7_0a4b6cdbda41" hidden="1">#REF!</definedName>
    <definedName name="TB80c7db26_495b_4aa7_841b_2b2613ed04af" hidden="1">#REF!</definedName>
    <definedName name="TB80cb1a28_800a_490f_b0ad_288ed000bfce" hidden="1">#REF!</definedName>
    <definedName name="TB80cbe0e5_a4a7_4f73_bc4d_7ff86f22efaa" hidden="1">#REF!</definedName>
    <definedName name="TB80cc421e_9406_47ba_8c33_1592cd0a2a62" hidden="1">#REF!</definedName>
    <definedName name="TB80d22413_82c6_40e7_afed_02dc45c7784d" hidden="1">#REF!</definedName>
    <definedName name="TB80ee0833_c18f_4e35_b6f4_d1249b298e8d" hidden="1">#REF!</definedName>
    <definedName name="TB80ee97e1_621d_4393_8b28_2be69072b42d" hidden="1">#REF!</definedName>
    <definedName name="TB80f3e2eb_84ae_440d_ab30_d01242973738" hidden="1">#REF!</definedName>
    <definedName name="TB80f3e753_dd89_45d5_922a_8f6189d24aab" hidden="1">#REF!</definedName>
    <definedName name="TB80f54273_4d1a_4020_929e_4a3f4f60db41" hidden="1">#REF!</definedName>
    <definedName name="TB80f99e69_31d9_4bfa_8e8c_e53601a61432" hidden="1">#REF!</definedName>
    <definedName name="TB80fd01ce_7406_4058_9b9d_e7c03564388b" hidden="1">'[72]Trade and other paybales'!#REF!</definedName>
    <definedName name="TB80fd2e2f_308c_4197_80b5_63e9f4da5893" hidden="1">#REF!</definedName>
    <definedName name="TB8100b4ad_88ac_4b43_9db6_a790092dcd78" hidden="1">#REF!</definedName>
    <definedName name="TB8100e58d_210c_49f4_bb61_d04806f84721" hidden="1">#REF!</definedName>
    <definedName name="TB81015efc_de70_445a_b53b_ebccfbe48b4a" hidden="1">#REF!</definedName>
    <definedName name="TB81016b48_d849_4064_b019_34f2df23f8ab" hidden="1">#REF!</definedName>
    <definedName name="TB8104e6cb_aa7a_4285_aed1_d1fc9ca457d2" hidden="1">#REF!</definedName>
    <definedName name="TB810a2efb_2bb0_40cf_8b3b_7f86cad01b7c" hidden="1">#REF!</definedName>
    <definedName name="TB810e9438_b5d9_4298_95d0_42ef97092e1f" hidden="1">#REF!</definedName>
    <definedName name="TB811617f4_cbf3_4f5d_9387_dcc790f48b85" hidden="1">#REF!</definedName>
    <definedName name="TB811783ce_3cfa_4171_867f_e9e3fd6123db" hidden="1">#REF!</definedName>
    <definedName name="TB8122c51c_1833_4a96_a8bd_e67948ba67ea" hidden="1">#REF!</definedName>
    <definedName name="TB812419c6_7797_42a4_93b1_c1d46f226a05" hidden="1">#REF!</definedName>
    <definedName name="TB812a6f39_d9b2_407e_8eda_b93a71482b17" hidden="1">#REF!</definedName>
    <definedName name="TB812aa4bb_f2f0_4b09_85dc_94b2ff6adc00" hidden="1">#REF!</definedName>
    <definedName name="TB813076f1_8380_4513_9de8_48f715dc65ca" hidden="1">#REF!</definedName>
    <definedName name="TB8134ead6_2181_4b1a_9125_1d62233640b4" hidden="1">#REF!</definedName>
    <definedName name="TB8137a15c_2501_49cb_886f_918b81df1b67" hidden="1">#REF!</definedName>
    <definedName name="TB813bc7c2_d372_4492_9cde_556bd1118b7c" hidden="1">#REF!</definedName>
    <definedName name="TB813ccaba_db66_4aa2_98ab_d3a54974c96f" hidden="1">#REF!</definedName>
    <definedName name="TB81472dc8_39aa_4ef3_a03e_80c8b56d0830" hidden="1">#REF!</definedName>
    <definedName name="TB81550de1_ec00_48f6_bf6f_7063dbd50554" hidden="1">#REF!</definedName>
    <definedName name="TB815a6179_0207_48b8_a5bd_fe1cf782a32b" hidden="1">#REF!</definedName>
    <definedName name="TB815d3a3d_503c_4675_965b_306cc383c0cc" hidden="1">#REF!</definedName>
    <definedName name="TB816a0003_ee0a_467c_a7a1_1a8a5d8c388a" hidden="1">#REF!</definedName>
    <definedName name="TB816cbce5_d139_4e17_a94d_f395068e0886" hidden="1">#REF!</definedName>
    <definedName name="TB8170ec77_c95d_48b2_b5a5_072905b7b251" hidden="1">#REF!</definedName>
    <definedName name="TB81794155_d0d0_4b5a_b430_5b0245757b08" hidden="1">#REF!</definedName>
    <definedName name="TB817c2eef_a3c3_4c86_ad7d_56755b61de96" hidden="1">#REF!</definedName>
    <definedName name="TB817cf256_0e5f_4ca1_9757_d4866061815f" hidden="1">#REF!</definedName>
    <definedName name="TB8186890d_0bc8_4d6b_895a_3ae84e74d45c" hidden="1">#REF!</definedName>
    <definedName name="TB818c0130_1753_4bd6_861e_ef5f991f38fc" hidden="1">#REF!</definedName>
    <definedName name="TB818cab0e_d496_4805_8b87_d03d3b459205" hidden="1">#REF!</definedName>
    <definedName name="TB81946fab_e18e_4ece_9025_5ebf3c8b61e9" hidden="1">#REF!</definedName>
    <definedName name="TB8197cfae_a753_44c0_ab3b_11c0e00ecd7e" hidden="1">#REF!</definedName>
    <definedName name="TB81988375_c221_4ea1_94cc_f0745e9c24e3" hidden="1">#REF!</definedName>
    <definedName name="TB81991c92_b14c_4580_a0b3_5521d1509b91" hidden="1">#REF!</definedName>
    <definedName name="TB819b5e0b_8453_46f1_82c1_5a3125442f0c" hidden="1">#REF!</definedName>
    <definedName name="TB81a08cc4_e962_4eff_b5c4_48fdadb4495c" hidden="1">#REF!</definedName>
    <definedName name="TB81a703d1_bf50_44f0_a64a_a281c2a6dd09" hidden="1">#REF!</definedName>
    <definedName name="TB81b74318_5637_4f4b_b1bd_7b2123d58323" hidden="1">#REF!</definedName>
    <definedName name="TB81bab1e7_af20_4bfe_ad0e_5cac89363d49" hidden="1">#REF!</definedName>
    <definedName name="TB81bada62_ead2_4376_a296_56bf536812a6" hidden="1">#REF!</definedName>
    <definedName name="TB81c8c662_4b49_4f4e_a4f9_42dec9f7dec1" hidden="1">#REF!</definedName>
    <definedName name="TB81cd64da_1e71_4c30_b61f_9d2478820062" hidden="1">#REF!</definedName>
    <definedName name="TB81d1a052_a9ba_4b67_bc0f_b5f5b39d6e09" hidden="1">#REF!</definedName>
    <definedName name="TB81d73a71_d160_4894_8d3b_05229b58e60d" hidden="1">#REF!</definedName>
    <definedName name="TB81daa705_2723_4111_8c91_384356ede706" hidden="1">#REF!</definedName>
    <definedName name="TB81dc78be_201e_4b53_870c_efc2821ac85d" hidden="1">#REF!</definedName>
    <definedName name="TB81eb48d7_52cd_4266_b52d_e20e9a86745b" hidden="1">#REF!</definedName>
    <definedName name="TB81f06355_acb5_44a4_ad26_d680a3b06a79" hidden="1">#REF!</definedName>
    <definedName name="TB81f4ac68_cffd_4de4_b37d_997db6b3062b" hidden="1">#REF!</definedName>
    <definedName name="TB81f96772_c37c_47fd_91e2_e9b8fad75b94" hidden="1">#REF!</definedName>
    <definedName name="TB8208d554_b9e0_4887_b6d8_03eb6e89a26c" hidden="1">#REF!</definedName>
    <definedName name="TB820f041c_df40_4283_8ce5_3dbf968db11b" hidden="1">#REF!</definedName>
    <definedName name="TB8215461f_85ee_4bd5_9efc_8a606ae6478f" hidden="1">#REF!</definedName>
    <definedName name="TB822638ea_a008_42a3_ac9c_081f2ea0c286" hidden="1">#REF!</definedName>
    <definedName name="TB82281fc5_55df_4b4a_8e9b_e596e841dc82" hidden="1">#REF!</definedName>
    <definedName name="TB8229924c_cfd9_4d12_bdf1_9caf478f25a8" hidden="1">#REF!</definedName>
    <definedName name="TB82331fea_875c_4af8_9ef7_51bebdb6de2b" hidden="1">#REF!</definedName>
    <definedName name="TB8237875f_abfb_4795_9fcd_60ef04635311" hidden="1">#REF!</definedName>
    <definedName name="TB823fb02d_cb04_481e_b6c3_3151e55ed328" hidden="1">#REF!</definedName>
    <definedName name="TB82410741_7ba1_451a_b511_a0106e18a921" hidden="1">#REF!</definedName>
    <definedName name="TB824316c0_aaaa_46fc_ba1b_a4f92b7f2d95" hidden="1">#REF!</definedName>
    <definedName name="TB8243fe77_a534_4b01_9051_19ec3d3c2c45" hidden="1">#REF!</definedName>
    <definedName name="TB82592bd1_160d_473d_a582_8c5dea9f87d5" hidden="1">#REF!</definedName>
    <definedName name="TB825eda6c_3128_4097_a21f_253b525edbad" hidden="1">'[72]Trade and other paybales'!#REF!</definedName>
    <definedName name="TB8264e53d_a15d_446d_b438_24a01b653b08" hidden="1">#REF!</definedName>
    <definedName name="TB826cc9ac_e5bc_408f_a2a2_e9d0f3afab03" hidden="1">#REF!</definedName>
    <definedName name="TB8271f600_19ad_41bd_aee1_54e8f0a6e00c" hidden="1">#REF!</definedName>
    <definedName name="TB828d0514_3c88_41eb_b0ef_f4632c23beea" hidden="1">#REF!</definedName>
    <definedName name="TB829074ed_d113_4bc8_8804_9a028161f417" hidden="1">#REF!</definedName>
    <definedName name="TB829268db_a85a_46b6_beb8_dfdbc60d2819" hidden="1">#REF!</definedName>
    <definedName name="TB82954fe5_d836_4a6d_ae7b_643480105f81" hidden="1">#REF!</definedName>
    <definedName name="TB829d80be_d491_4784_9a1a_ed868393a43d" hidden="1">#REF!</definedName>
    <definedName name="TB829fd73a_3392_43dc_a061_7d683178b444" hidden="1">#REF!</definedName>
    <definedName name="TB82a3c536_9907_4ac8_9531_58f3da6b945c" hidden="1">#REF!</definedName>
    <definedName name="TB82a3f824_69bc_45bc_8587_5fd61ce18ea4" hidden="1">#REF!</definedName>
    <definedName name="TB82af2a19_7216_492b_837f_4a37f6004b1e" hidden="1">#REF!</definedName>
    <definedName name="TB82affe64_3d23_47bb_ac76_dc5f5f90bd60" hidden="1">#REF!</definedName>
    <definedName name="TB82b4b809_ccf9_478f_b5b0_4370cec885af" hidden="1">#REF!</definedName>
    <definedName name="TB82b738cc_e191_43fd_8e95_95b744d3abd2" hidden="1">#REF!</definedName>
    <definedName name="TB82b86a13_7359_4dbd_96da_33f471c691ad" hidden="1">#REF!</definedName>
    <definedName name="TB82c0b018_d0ba_49d8_b525_e1fd95253dd0" hidden="1">#REF!</definedName>
    <definedName name="TB82c49eb7_6fe9_4b1e_83a9_4d08146b3843" hidden="1">#REF!</definedName>
    <definedName name="TB82d88046_5c92_4aa6_ab0e_f2558880eaf0" hidden="1">#REF!</definedName>
    <definedName name="TB82dac4c3_7720_4903_a9c1_c09718a38bd8" hidden="1">#REF!</definedName>
    <definedName name="TB82e7462e_99fa_48fd_bce2_47a21d8f4685" hidden="1">#REF!</definedName>
    <definedName name="TB82eb0f4a_ffe3_48cd_b527_4cc731620a68" hidden="1">#REF!</definedName>
    <definedName name="TB82ef89f1_f6b7_421d_8d65_a444a5d1b80e" hidden="1">#REF!</definedName>
    <definedName name="TB82f95098_2e00_45a4_b0a2_597a3a0a0a0e" hidden="1">#REF!</definedName>
    <definedName name="TB82fa661e_91e5_4994_8bda_feaa74080bd4" hidden="1">#REF!</definedName>
    <definedName name="TB83054bd9_f119_4d01_9e3e_4b57fa6c7d0e" hidden="1">#REF!</definedName>
    <definedName name="TB830e7dd8_d428_4ae9_8409_aba95622fbc1" hidden="1">#REF!</definedName>
    <definedName name="TB8315976c_4bc2_449f_92af_3edc67832344" hidden="1">#REF!</definedName>
    <definedName name="TB83169b56_b269_4638_afb5_841bed5ea179" hidden="1">#REF!</definedName>
    <definedName name="TB831a5cc2_73f6_49d6_b3da_cc519eb4bee7" hidden="1">#REF!</definedName>
    <definedName name="TB831ec725_e888_45dd_b502_4ff6eee60d2a" hidden="1">#REF!</definedName>
    <definedName name="TB831f1947_9992_4438_9aae_81c779d67ddc" hidden="1">#REF!</definedName>
    <definedName name="TB83255ff1_dace_4840_b10d_def68a60eb7b" hidden="1">#REF!</definedName>
    <definedName name="TB832b8e74_8dd2_4f29_8ba1_09d82d0dd1ff" hidden="1">#REF!</definedName>
    <definedName name="TB83390168_f695_4040_b20c_01ad1e9ed172" hidden="1">#REF!</definedName>
    <definedName name="TB833b5255_4fb2_4375_957a_daf07caa6632" hidden="1">#REF!</definedName>
    <definedName name="TB83448433_ace1_4051_8819_37105547cfa0" hidden="1">#REF!</definedName>
    <definedName name="TB834db4a7_4fa0_4774_b3b3_d13b0e47e7b5" hidden="1">#REF!</definedName>
    <definedName name="TB8352a038_b2ab_4f7a_92a4_4d64d4062316" hidden="1">#REF!</definedName>
    <definedName name="TB83551a71_73d0_4665_aac3_619d063b5f57" hidden="1">#REF!</definedName>
    <definedName name="TB8355bfb5_4ffb_45ed_b954_0a215c4e96b4" hidden="1">#REF!</definedName>
    <definedName name="TB8359f74e_0c5e_4bc0_83d5_b12c25203c67" hidden="1">#REF!</definedName>
    <definedName name="TB835a77b4_9dce_4d20_ac26_a11d61e5790f" hidden="1">#REF!</definedName>
    <definedName name="TB8360c574_735f_4e1d_afe0_dabd56f10dd0" hidden="1">#REF!</definedName>
    <definedName name="TB8363debb_80db_437f_a548_b336e0c21e62" hidden="1">#REF!</definedName>
    <definedName name="TB836a989a_d49a_4bbc_9b5f_ba76309d3945" hidden="1">#REF!</definedName>
    <definedName name="TB836f77b8_6c7b_483f_b083_236e8e684409" hidden="1">#REF!</definedName>
    <definedName name="TB8370ca59_ae0f_4bf3_9a68_fdebfac73e08" hidden="1">#REF!</definedName>
    <definedName name="TB8375a61f_9485_42ef_adcf_4d32bc4604ba" hidden="1">#REF!</definedName>
    <definedName name="TB837d8f31_2bea_4fa1_b28f_0d31e4484bca" hidden="1">#REF!</definedName>
    <definedName name="TB838051e9_a510_43cf_aca2_390eca3c93a3" hidden="1">#REF!</definedName>
    <definedName name="TB8380fa27_e444_486b_9494_c23f183f4220" hidden="1">#REF!</definedName>
    <definedName name="TB8383bc60_2871_467e_aafb_985c0ebf8d62" hidden="1">'[72]Trade and other paybales'!#REF!</definedName>
    <definedName name="TB83844429_0f92_464e_95d0_3d5a6ea75108" hidden="1">#REF!</definedName>
    <definedName name="TB8385ac36_090c_44a5_a5d8_76088f534d68" hidden="1">#REF!</definedName>
    <definedName name="TB83893304_d965_48ca_9f5f_2948bb615220" hidden="1">#REF!</definedName>
    <definedName name="TB838addb3_2857_4371_b7a0_74fbe2bca920" hidden="1">#REF!</definedName>
    <definedName name="TB8393bf70_43f4_40a3_928d_46e590864fc4" hidden="1">#REF!</definedName>
    <definedName name="TB83954e86_34a2_4186_89b5_06bfc0b7618c" hidden="1">#REF!</definedName>
    <definedName name="TB839ce48a_2083_4f1e_a058_e86905436dac" hidden="1">#REF!</definedName>
    <definedName name="TB83a5b238_f689_4208_baf0_42efda1b76f9" hidden="1">#REF!</definedName>
    <definedName name="TB83a5d7d7_6ed3_4078_908f_9580f88f4e46" hidden="1">#REF!</definedName>
    <definedName name="TB83a8ba6a_a63a_4245_93b1_3923d54ed728" hidden="1">#REF!</definedName>
    <definedName name="TB83b2ffe6_d0b3_49c3_a254_f44c606fd8b2" hidden="1">#REF!</definedName>
    <definedName name="TB83b6639e_67f0_4055_8d92_6f93c224b4c6" hidden="1">#REF!</definedName>
    <definedName name="TB83c1675c_9381_4843_a84a_9dc2b77d8afa" hidden="1">#REF!</definedName>
    <definedName name="TB83c4c2fc_bb23_461e_bd55_5bd473653f77" hidden="1">#REF!</definedName>
    <definedName name="TB83d68988_cf5c_494c_844b_d20034a4e7cc" hidden="1">#REF!</definedName>
    <definedName name="TB83d8a7f4_7b3c_4bf1_be0b_d43731f42bea" hidden="1">#REF!</definedName>
    <definedName name="TB83d9b1df_392d_45bc_9e85_0d26ed12a6ab" hidden="1">#REF!</definedName>
    <definedName name="TB83e57c99_a8c5_4bf2_a5da_c741e1fe9a14" hidden="1">#REF!</definedName>
    <definedName name="TB83e805ba_1cd6_4754_af68_2f68cd8f4495" hidden="1">#REF!</definedName>
    <definedName name="TB83f168a8_4fb8_402d_b495_b6d92ed70f89" hidden="1">#REF!</definedName>
    <definedName name="TB83fa8eb9_167c_4ca6_9572_682a4d97772a" hidden="1">#REF!</definedName>
    <definedName name="TB83ff1887_6c89_4023_a0c0_3014851471cd" hidden="1">#REF!</definedName>
    <definedName name="TB840e7658_6227_4ae0_9a07_e2f4c238aec3" hidden="1">#REF!</definedName>
    <definedName name="TB84117b48_41b7_4293_8bfb_705be09a9588" hidden="1">#REF!</definedName>
    <definedName name="TB841c8b41_8c23_4c95_a562_5029f68ec0f3" hidden="1">#REF!</definedName>
    <definedName name="TB841f445c_3e38_4376_94bd_cd790ac142e9" hidden="1">#REF!</definedName>
    <definedName name="TB84384b57_d8b2_434c_83c0_620db3ce6e4f" hidden="1">#REF!</definedName>
    <definedName name="TB843cf3f2_421c_4561_8588_13699ab42e1b" hidden="1">#REF!</definedName>
    <definedName name="TB843ddfc5_1899_47ea_8880_8b2dca6a6fb0" hidden="1">#REF!</definedName>
    <definedName name="TB8442e829_1c4e_4772_9b42_760a8d30e85d" hidden="1">#REF!</definedName>
    <definedName name="TB8446bc32_4938_4881_a28d_c1cb66ff0daa" hidden="1">#REF!</definedName>
    <definedName name="TB84481781_ba58_43be_9f03_bf7864f3dd41" hidden="1">#REF!</definedName>
    <definedName name="TB8451d8af_81ff_42e1_b480_42da732c6bc7" hidden="1">#REF!</definedName>
    <definedName name="TB8453fbc9_8a9a_4c4b_8458_0eca72cc3407" hidden="1">#REF!</definedName>
    <definedName name="TB845e2bc4_36e9_40e8_8d64_6cda2980f7a3" hidden="1">#REF!</definedName>
    <definedName name="TB845fe94d_3a78_4001_9daf_a2e20fa72cb0" hidden="1">#REF!</definedName>
    <definedName name="TB84630527_c4b6_40b4_bcb3_980491657d3b" hidden="1">#REF!</definedName>
    <definedName name="TB84643dc3_0e2a_41b3_a57d_dda80e2282eb" hidden="1">#REF!</definedName>
    <definedName name="TB846d508c_f97c_4671_808e_051237a438ef" hidden="1">#REF!</definedName>
    <definedName name="TB84713d16_befb_4ae2_9b34_288199873efa" hidden="1">#REF!</definedName>
    <definedName name="TB8475a8f4_fd47_42fd_aab8_c34cc0285928" hidden="1">#REF!</definedName>
    <definedName name="TB847f798b_49a4_4e8a_9a2b_73dca1220958" hidden="1">#REF!</definedName>
    <definedName name="TB84838c70_7059_423f_8b22_803b0945d509" hidden="1">#REF!</definedName>
    <definedName name="TB84969801_91d7_48e2_8e24_630da61f4786" hidden="1">#REF!</definedName>
    <definedName name="TB84a76f0d_3663_4954_9ad0_b969f12abaf2" hidden="1">#REF!</definedName>
    <definedName name="TB84aa0a7e_2b9b_4642_9b02_0056d5dfd53f" hidden="1">#REF!</definedName>
    <definedName name="TB84ab3ab2_c7d0_4cd8_bd60_1a7997293de5" hidden="1">#REF!</definedName>
    <definedName name="TB84ac458e_cc3e_4100_99fa_141fa0b1fc41" hidden="1">#REF!</definedName>
    <definedName name="TB84b57810_a74b_437b_8e7e_b0e80bbfe687" hidden="1">#REF!</definedName>
    <definedName name="TB84b76d00_2348_4746_8894_e8080a36c827" hidden="1">#REF!</definedName>
    <definedName name="TB84b79684_d897_49db_8e46_99f44b82e15b" hidden="1">#REF!</definedName>
    <definedName name="TB84b84312_2492_465b_9ee0_95f45c81ba50" hidden="1">#REF!</definedName>
    <definedName name="TB84baa848_d74e_48e5_8843_2380633cf3c4" hidden="1">#REF!</definedName>
    <definedName name="TB84c94102_5ed5_4d0d_9362_691dcb7d4b1f" hidden="1">#REF!</definedName>
    <definedName name="TB84d1b0f3_a298_4be3_8f92_9574ceaf1910" hidden="1">#REF!</definedName>
    <definedName name="TB84d3121b_37ef_4a18_8808_7dd5ba5f48d1" hidden="1">#REF!</definedName>
    <definedName name="TB84d5ab12_d166_4a2f_89d5_087a20154b57" hidden="1">#REF!</definedName>
    <definedName name="TB84dcec6a_d4ed_4bec_b2ed_7756d8b9b059" hidden="1">#REF!</definedName>
    <definedName name="TB84e09404_4caf_4685_a74d_5658bf3646e3" hidden="1">#REF!</definedName>
    <definedName name="TB84e15d0b_380d_406d_a5f6_b24eb5c5ea56" hidden="1">#REF!</definedName>
    <definedName name="TB84e7b0ce_fd3f_45d3_8de3_ec33fd0612c4" hidden="1">#REF!</definedName>
    <definedName name="TB84eff1e3_f0d9_4ede_93dc_d8f3e2a20e98" hidden="1">#REF!</definedName>
    <definedName name="TB84f5e6c7_4481_4516_a964_66a665dc0464" hidden="1">#REF!</definedName>
    <definedName name="TB84ffb6d1_d409_434a_8306_20907da12dd1" hidden="1">#REF!</definedName>
    <definedName name="TB850bd448_0e41_4ffc_b805_aeb825ab67ff" hidden="1">#REF!</definedName>
    <definedName name="TB85211f9b_effb_4972_ba56_7ee95794e12b" hidden="1">#REF!</definedName>
    <definedName name="TB85239701_cb1d_43bc_8250_fb665f85ffee" hidden="1">#REF!</definedName>
    <definedName name="TB852669e4_5303_478e_ab8c_bfb57ecfae65" hidden="1">#REF!</definedName>
    <definedName name="TB852b8e65_42e5_4741_905f_886e67530fed" hidden="1">#REF!</definedName>
    <definedName name="TB8536af3c_0206_4325_aee9_88ff09c82241" hidden="1">#REF!</definedName>
    <definedName name="TB853ad01c_ac10_4cd2_a156_cc59ad174716" hidden="1">#REF!</definedName>
    <definedName name="TB853b432c_6373_47f3_aa33_8527c7be6395" hidden="1">#REF!</definedName>
    <definedName name="TB853cee0f_aa31_4db0_b93b_f6cdfbb592bc" hidden="1">#REF!</definedName>
    <definedName name="TB853d25cb_7d7a_4f00_b469_11c42a2b3427" hidden="1">#REF!</definedName>
    <definedName name="TB853f9089_a8c4_4f69_99df_405169adc144" hidden="1">#REF!</definedName>
    <definedName name="TB8545dba3_7a3c_414a_8e99_58293a31ff5b" hidden="1">#REF!</definedName>
    <definedName name="TB854695f5_c35e_41b6_8f8d_09609677d727" hidden="1">#REF!</definedName>
    <definedName name="TB8547e38c_43ca_4b59_a7eb_d9d8753f02c1" hidden="1">#REF!</definedName>
    <definedName name="TB854c36e4_868a_4e14_8725_fbfb086ce22f" hidden="1">#REF!</definedName>
    <definedName name="TB854cbb0b_992d_4d80_b99a_764c59f8f886" hidden="1">#REF!</definedName>
    <definedName name="TB854d995f_2931_464e_b8e7_82d24331aab2" hidden="1">#REF!</definedName>
    <definedName name="TB8552b1ad_4d2b_4ce3_a0df_84d647f2b29c" hidden="1">#REF!</definedName>
    <definedName name="TB855ead08_93ea_4fdb_9e1a_3f316c48ebfd" hidden="1">#REF!</definedName>
    <definedName name="TB85603043_7b36_4231_93a4_a2a16f958542" hidden="1">#REF!</definedName>
    <definedName name="TB85743935_ede2_4d69_9df4_a8b4ab391c03" hidden="1">#REF!</definedName>
    <definedName name="TB85745efb_85f2_43e7_ad45_cea5553c2615" hidden="1">#REF!</definedName>
    <definedName name="TB857911b5_d68a_49fa_8a7a_391af3ad1866" hidden="1">#REF!</definedName>
    <definedName name="TB857a1d15_129c_493c_98db_6b2935d47a54" hidden="1">#REF!</definedName>
    <definedName name="TB857e44a5_dbb5_47cf_90e9_9ba57c1bdab8" hidden="1">#REF!</definedName>
    <definedName name="TB85833e9c_6207_4167_a039_84939583c56d" hidden="1">#REF!</definedName>
    <definedName name="TB85875d1d_01be_4435_89c7_a82748a740ee" hidden="1">#REF!</definedName>
    <definedName name="TB8589960e_3499_4cce_9d9e_b16e8179180f" hidden="1">#REF!</definedName>
    <definedName name="TB8589ac19_3d4a_41e2_b1ec_1422e073f54f" hidden="1">#REF!</definedName>
    <definedName name="TB858b591b_2b48_4e52_bdbd_f96eeb3f5db1" hidden="1">#REF!</definedName>
    <definedName name="TB85929935_9e89_49cc_a99d_a54601a5a38c" hidden="1">#REF!</definedName>
    <definedName name="TB859eedd6_75f7_44df_96aa_7c8837b6aa9c" hidden="1">#REF!</definedName>
    <definedName name="TB859fd567_793b_45c5_993a_63a46064a435" hidden="1">#REF!</definedName>
    <definedName name="TB85a00476_c422_4ef6_a706_224a555df37f" hidden="1">#REF!</definedName>
    <definedName name="TB85a02e0c_246f_46b7_aa71_07181ad3a569" hidden="1">#REF!</definedName>
    <definedName name="TB85a44186_af9e_4ebc_93cb_ea80ac28346a" hidden="1">#REF!</definedName>
    <definedName name="TB85aa0aad_098c_41b8_80c4_396b437ea026" hidden="1">#REF!</definedName>
    <definedName name="TB85b3ad4b_f061_47db_b31c_a159c12f38ec" hidden="1">#REF!</definedName>
    <definedName name="TB85b4c67e_751b_4727_b453_5706f9b9a3f4" hidden="1">#REF!</definedName>
    <definedName name="TB85b508f6_5b08_49e8_b3a4_fbbb5060acc4" hidden="1">#REF!</definedName>
    <definedName name="TB85b77704_6538_48a4_bfa7_b9f50f373550" hidden="1">#REF!</definedName>
    <definedName name="TB85baa177_d0fd_45d8_ba46_dae8e14c2a35" hidden="1">#REF!</definedName>
    <definedName name="TB85cfa31e_55d2_4257_a03f_a384e0b6209a" hidden="1">#REF!</definedName>
    <definedName name="TB85d70191_bda6_42d4_9895_d8770d951723" hidden="1">#REF!</definedName>
    <definedName name="TB85dee7f5_fd9e_47a8_8102_13045f7f4e6f" hidden="1">#REF!</definedName>
    <definedName name="TB85df00d0_30ad_4559_bbbd_d7cd8009e692" hidden="1">#REF!</definedName>
    <definedName name="TB85e16a38_9202_42f3_9907_774d2f11fad3" hidden="1">#REF!</definedName>
    <definedName name="TB85e313c2_8af6_4f4b_9283_2aad1be914cb" hidden="1">#REF!</definedName>
    <definedName name="TB85e5c57d_44d3_486d_9642_7087981904de" hidden="1">#REF!</definedName>
    <definedName name="TB85f1469f_ba44_4023_93cf_8479e20862e5" hidden="1">#REF!</definedName>
    <definedName name="TB85f221da_faaa_4e84_9cfb_89f5c733ec09" hidden="1">#REF!</definedName>
    <definedName name="TB85f27ceb_0261_4558_8320_351249b788a5" hidden="1">#REF!</definedName>
    <definedName name="TB86034093_0b48_4712_a3c9_1546757281d8" hidden="1">#REF!</definedName>
    <definedName name="TB860fbb31_eea8_416b_bf76_a9ac1afabe09" hidden="1">#REF!</definedName>
    <definedName name="TB86149346_3cfc_4384_b31f_3c52ddd6ca65" hidden="1">#REF!</definedName>
    <definedName name="TB86149d2e_d1b5_4826_a97a_161d41f9bc40" hidden="1">#REF!</definedName>
    <definedName name="TB861937e2_6c1e_42ef_9d94_12b066a3a656" hidden="1">#REF!</definedName>
    <definedName name="TB862263e5_1f97_45dc_8b8d_5fb3294d673b" hidden="1">#REF!</definedName>
    <definedName name="TB862aa217_c50a_4768_842b_4f05c01feb71" hidden="1">#REF!</definedName>
    <definedName name="TB86315488_ad04_4f8a_b2d0_fcbb249bd573" hidden="1">#REF!</definedName>
    <definedName name="TB86375f0b_46bf_428e_8de4_f5bf1b239faa" hidden="1">'[72]Trade and other paybales'!#REF!</definedName>
    <definedName name="TB863ac015_e7d3_4a03_8e7d_72a4dc14db17" hidden="1">#REF!</definedName>
    <definedName name="TB863f3688_11c4_41d5_bed8_deba552a974d" hidden="1">#REF!</definedName>
    <definedName name="TB8642ff53_9f80_445d_8d2f_6d7d5300ec96" hidden="1">#REF!</definedName>
    <definedName name="TB86486107_ff66_4825_80ac_7f10bc75bfdc" hidden="1">#REF!</definedName>
    <definedName name="TB864fdbc9_513f_4d3c_8e2c_99355f79523c" hidden="1">#REF!</definedName>
    <definedName name="TB864fec18_a7df_459c_8da9_b27573568701" hidden="1">#REF!</definedName>
    <definedName name="TB865023a1_d297_4588_baab_3f7513d9fe92" hidden="1">'[72]Trade and other paybales'!#REF!</definedName>
    <definedName name="TB865adbd8_8e70_490a_84b7_01f252f3ed3d" hidden="1">#REF!</definedName>
    <definedName name="TB865b85a8_87ea_4013_b1c8_7a4676d1e189" hidden="1">#REF!</definedName>
    <definedName name="TB865f749c_5c3e_4762_bdc2_49739d30314f" hidden="1">#REF!</definedName>
    <definedName name="TB8661e055_b9ab_4f54_b5c5_56274c068578" hidden="1">#REF!</definedName>
    <definedName name="TB86650aea_5cd6_442a_97ae_214dd3672ed7" hidden="1">#REF!</definedName>
    <definedName name="TB8666d3da_694b_4cb9_9d87_c0c438a5dfa9" hidden="1">#REF!</definedName>
    <definedName name="TB8668ccdd_5206_4687_9850_f27bad438c04" hidden="1">#REF!</definedName>
    <definedName name="TB86696dac_645e_4885_81c8_8dfaf6ab921b" hidden="1">#REF!</definedName>
    <definedName name="TB866b3e42_6297_41b0_8a95_89614514aeca" hidden="1">#REF!</definedName>
    <definedName name="TB8677af48_efc4_444a_b90d_91803bd2c41f" hidden="1">'[72]Trade and other paybales'!#REF!</definedName>
    <definedName name="TB867dfe39_843b_4e61_969e_daae830a79f7" hidden="1">#REF!</definedName>
    <definedName name="TB868866c6_f29f_4bc9_836e_3de34b089db2" hidden="1">#REF!</definedName>
    <definedName name="TB868c6e09_6ef1_444d_9046_13e23d0d901a" hidden="1">#REF!</definedName>
    <definedName name="TB8692c20a_f961_4ede_b12e_276dfb396ca4" hidden="1">#REF!</definedName>
    <definedName name="TB86936e4b_0927_486e_a65f_d43dfdc2404f" hidden="1">#REF!</definedName>
    <definedName name="TB869c7e9f_0af5_47ff_a763_3fc2a7911cd0" hidden="1">#REF!</definedName>
    <definedName name="TB86a1447f_bc19_4e44_8529_747a5a87d94a" hidden="1">#REF!</definedName>
    <definedName name="TB86a42762_5cef_4b8b_bfd9_14c05c21f992" hidden="1">#REF!</definedName>
    <definedName name="TB86bdfdf2_1ab0_4383_b4c0_e659722e167a" hidden="1">#REF!</definedName>
    <definedName name="TB86cf09a2_87f7_4f80_b30c_73d8c9458101" hidden="1">#REF!</definedName>
    <definedName name="TB86cfe5d3_e55c_4682_b412_4ecd86b0cb11" hidden="1">#REF!</definedName>
    <definedName name="TB86d8271a_31fb_4cb8_8087_2cd6ef8ab447" hidden="1">#REF!</definedName>
    <definedName name="TB86df3c8e_c6c6_4eee_9332_6978f994b858" hidden="1">#REF!</definedName>
    <definedName name="TB86e17278_722f_42d7_867c_c42ac88f6947" hidden="1">#REF!</definedName>
    <definedName name="TB86e9c4d1_4de9_48d2_be24_1aeb34ab4212" hidden="1">#REF!</definedName>
    <definedName name="TB86e9c6dc_9f2a_47e1_b7a2_6180cea5adda" hidden="1">#REF!</definedName>
    <definedName name="TB86eb597a_c481_4e0a_bf63_cea0e2db63bd" hidden="1">#REF!</definedName>
    <definedName name="TB86eb8dc1_7089_40e7_9cb7_2786b1cc237e" hidden="1">#REF!</definedName>
    <definedName name="TB86ef6d54_575b_4a53_8468_efa8ac421167" hidden="1">#REF!</definedName>
    <definedName name="TB86f54b09_33e0_4394_acf9_0b793f3b0726" hidden="1">#REF!</definedName>
    <definedName name="TB86fca212_789f_4446_9e08_c47489f2ba46" hidden="1">#REF!</definedName>
    <definedName name="TB86fddad1_ab5c_4f0c_a87c_52bbfeb945cf" hidden="1">#REF!</definedName>
    <definedName name="TB8706263a_48aa_47df_a365_7180b30cc2c5" hidden="1">#REF!</definedName>
    <definedName name="TB870dd1dc_c9ce_4e20_b0c0_e5d382289bab" hidden="1">#REF!</definedName>
    <definedName name="TB8718ed77_fda0_4869_b49c_f664bef4ef48" hidden="1">'[72]Trade and other paybales'!#REF!</definedName>
    <definedName name="TB87290c6e_0cd0_46de_a0b0_b287da82bd84" hidden="1">#REF!</definedName>
    <definedName name="TB872a6b43_d4b5_4c4a_9af9_b5d134223d19" hidden="1">#REF!</definedName>
    <definedName name="TB872df984_d078_4169_85c5_6ba0bbcfce72" hidden="1">#REF!</definedName>
    <definedName name="TB872f5fdd_6bc9_45d9_82d5_18ab0333efd4" hidden="1">#REF!</definedName>
    <definedName name="TB873932a5_90a8_44e3_9edc_32a3c52611e6" hidden="1">#REF!</definedName>
    <definedName name="TB873bd193_295c_4697_9832_57562fdd82d7" hidden="1">#REF!</definedName>
    <definedName name="TB87435a8f_b0fe_464f_863d_06d4ab4e1c0c" hidden="1">#REF!</definedName>
    <definedName name="TB874aaa6a_b310_4535_bf28_f94c9dc6b23a" hidden="1">#REF!</definedName>
    <definedName name="TB874cfc2a_86fb_4e8b_b771_3c6039c51b86" hidden="1">#REF!</definedName>
    <definedName name="TB874d5f56_7108_4ac6_a1f6_ec2ae88653b1" hidden="1">#REF!</definedName>
    <definedName name="TB87512be7_a18f_4040_a82c_c016340ff873" hidden="1">#REF!</definedName>
    <definedName name="TB8754bc50_5d3a_4f36_97f7_093a7dcb93bd" hidden="1">#REF!</definedName>
    <definedName name="TB875d3855_b423_4168_a819_631f644e05ed" hidden="1">#REF!</definedName>
    <definedName name="TB8762b4e9_d97b_4db3_b0a4_fefa24e956d1" hidden="1">#REF!</definedName>
    <definedName name="TB876b6d97_370a_4f6a_8bc7_2281c017fb45" hidden="1">#REF!</definedName>
    <definedName name="TB877260ae_d60c_4f06_8b1e_e1072e1f916c" hidden="1">#REF!</definedName>
    <definedName name="TB877428b9_08cc_4824_9e5f_5718b5fd6520" hidden="1">#REF!</definedName>
    <definedName name="TB8776ac8f_9b21_40d7_a7c9_4988437aeb05" hidden="1">#REF!</definedName>
    <definedName name="TB87795508_89fc_43c8_b524_a32910acefbc" hidden="1">#REF!</definedName>
    <definedName name="TB877a8442_4b3f_468a_9a86_87020820d12f" hidden="1">#REF!</definedName>
    <definedName name="TB877c0106_ef7e_4c22_9694_012642be0ee2" hidden="1">#REF!</definedName>
    <definedName name="TB877cfe75_61e9_48b5_8757_0b1297fbd3ee" hidden="1">#REF!</definedName>
    <definedName name="TB877e2559_1960_47b3_a89a_8e098007ee88" hidden="1">#REF!</definedName>
    <definedName name="TB8781c159_927f_48e6_b8a4_8ee9655f6cd3" hidden="1">#REF!</definedName>
    <definedName name="TB878bd128_e56e_44e6_a484_703c91febfa3" hidden="1">#REF!</definedName>
    <definedName name="TB878d54bc_a23f_4ffe_bcef_e375deaf854a" hidden="1">#REF!</definedName>
    <definedName name="TB87920602_f4dc_43c4_9657_275d17bdc2b9" hidden="1">#REF!</definedName>
    <definedName name="TB87990a50_37af_44a5_aca8_57e628d3ba32" hidden="1">#REF!</definedName>
    <definedName name="TB879c4bf3_19bc_40fb_b7b9_70bede432e56" hidden="1">#REF!</definedName>
    <definedName name="TB87b97be8_9d5c_4afe_aba9_bfbdf06fac03" hidden="1">#REF!</definedName>
    <definedName name="TB87c0ea98_df82_4764_811a_763aceafb4a2" hidden="1">#REF!</definedName>
    <definedName name="TB87c627fd_6434_431d_ad71_6020c0bcf406" hidden="1">#REF!</definedName>
    <definedName name="TB87c8a004_d696_4859_abe7_27a150ccce5c" hidden="1">#REF!</definedName>
    <definedName name="TB87cd0e29_9da0_41d2_b0ce_22bda02123b9" hidden="1">#REF!</definedName>
    <definedName name="TB87d281b8_5825_4e8e_a731_459a692a61f5" hidden="1">#REF!</definedName>
    <definedName name="TB87da2ea2_1434_4b46_8f9e_15cbeaf0e6c6" hidden="1">#REF!</definedName>
    <definedName name="TB87e68114_8af4_4cbd_8b1d_f5e8f3d4fd30" hidden="1">#REF!</definedName>
    <definedName name="TB87ebeeaa_daf1_43c7_8040_83d4cbacb8bb" hidden="1">#REF!</definedName>
    <definedName name="TB87ee99e7_1660_4ab6_832f_215683119cbe" hidden="1">#REF!</definedName>
    <definedName name="TB87f47482_3bda_4cdf_95e2_c4fc566fd6b6" hidden="1">#REF!</definedName>
    <definedName name="TB87fdce4f_9fd9_408a_9c9e_b856ca4a846e" hidden="1">#REF!</definedName>
    <definedName name="TB87fef88c_6286_4cc9_80d1_84221443b5ed" hidden="1">#REF!</definedName>
    <definedName name="TB87ff15d7_7319_40c5_932b_cb9c41b71830" hidden="1">#REF!</definedName>
    <definedName name="TB87ffadc3_a7a0_4193_b93e_356b565ef03a" hidden="1">#REF!</definedName>
    <definedName name="TB8806e232_cc02_4c29_b2cc_339a0f4baa55" hidden="1">#REF!</definedName>
    <definedName name="TB880a0e34_4672_41ed_8f5b_f288fa1e6809" hidden="1">#REF!</definedName>
    <definedName name="TB880ff832_856c_433a_affc_cdf066acbc3b" hidden="1">#REF!</definedName>
    <definedName name="TB881c3c73_e17b_47f6_a83b_c95baa7cf357" hidden="1">#REF!</definedName>
    <definedName name="TB8820a9d3_ebca_434f_b1a5_1fc9dabe540e" hidden="1">#REF!</definedName>
    <definedName name="TB882a8c11_86f2_4fe4_8de1_c435131949fc" hidden="1">#REF!</definedName>
    <definedName name="TB8830c594_ee89_4d6b_b651_2f088d06e5bc" hidden="1">#REF!</definedName>
    <definedName name="TB8834221a_d508_446e_8c6c_514e4a9e1d0b" hidden="1">#REF!</definedName>
    <definedName name="TB8835bcc6_43d8_462d_bb1c_04c6a8f82005" hidden="1">#REF!</definedName>
    <definedName name="TB883b40be_4130_4f9b_8684_609e7e8541e4" hidden="1">#REF!</definedName>
    <definedName name="TB883e5522_7113_49b4_bba4_a0adcd5a8223" hidden="1">#REF!</definedName>
    <definedName name="TB883e8583_c24b_4a6e_83a7_b66cd0f5eb30" hidden="1">#REF!</definedName>
    <definedName name="TB8846e39a_01bf_4526_bffe_a8261813375e" hidden="1">#REF!</definedName>
    <definedName name="TB8849c245_33f5_47d3_97fe_4556fd6734ed" hidden="1">#REF!</definedName>
    <definedName name="TB884ad97f_a8a1_43d9_a6b4_6aa3b1911f95" hidden="1">#REF!</definedName>
    <definedName name="TB885ec091_1be8_40d1_9bef_e9cfe6c365a6" hidden="1">#REF!</definedName>
    <definedName name="TB885f3a9b_54b9_4a87_a517_b5ce7473b844" hidden="1">#REF!</definedName>
    <definedName name="TB88616798_e270_4809_9d52_5e7deb87e27d" hidden="1">#REF!</definedName>
    <definedName name="TB88623dce_630d_412e_9701_bfdab58e9ca4" hidden="1">#REF!</definedName>
    <definedName name="TB8864a111_eb4b_453c_a9c1_601a832c8ed7" hidden="1">#REF!</definedName>
    <definedName name="TB886502a0_9c8f_4c9d_a082_c812d9c59c17" hidden="1">#REF!</definedName>
    <definedName name="TB886639af_1449_4d65_9208_3ea4274185c5" hidden="1">#REF!</definedName>
    <definedName name="TB886748f3_b7fa_4776_a28f_3026c494f4f0" hidden="1">#REF!</definedName>
    <definedName name="TB8872a316_38f6_4c62_b7ef_ddaae7b3c20f" hidden="1">#REF!</definedName>
    <definedName name="TB8875d5be_a6f1_449a_919c_5d8c27769d6d" hidden="1">'[72]Trade and other paybales'!#REF!</definedName>
    <definedName name="TB887e3ee9_a100_4de3_aead_d13b4e40cc24" hidden="1">#REF!</definedName>
    <definedName name="TB88840511_2a0d_4800_b963_204b76727980" hidden="1">#REF!</definedName>
    <definedName name="TB8889bb07_8f14_4ff2_bf4e_1081d880c2b9" hidden="1">#REF!</definedName>
    <definedName name="TB888ae4cb_3477_4568_9b81_935caa6d7815" hidden="1">#REF!</definedName>
    <definedName name="TB88996ecd_24ee_4fe4_8712_8a85d7fc35c4" hidden="1">#REF!</definedName>
    <definedName name="TB889ca233_0e24_4ebd_897f_fb67975e02dd" hidden="1">#REF!</definedName>
    <definedName name="TB889e7197_1010_4142_85aa_39c4bcd0d6c9" hidden="1">#REF!</definedName>
    <definedName name="TB889f2ba9_a478_4ebd_806d_837d5a14dc52" hidden="1">#REF!</definedName>
    <definedName name="TB88b4322a_c197_4123_a848_bd924bae2da2" hidden="1">#REF!</definedName>
    <definedName name="TB88b9ae35_1873_4402_af29_b5574a8e5841" hidden="1">#REF!</definedName>
    <definedName name="TB88ba98af_555d_48e3_a820_9c5b400e6268" hidden="1">#REF!</definedName>
    <definedName name="TB88badd1a_ea29_4a2a_b059_0d4c8ca1ccf7" hidden="1">#REF!</definedName>
    <definedName name="TB88c35892_1b17_43cd_b0af_fa5700664b1b" hidden="1">#REF!</definedName>
    <definedName name="TB88ca922f_cb5e_40ac_bad4_76feb2b02a8a" hidden="1">#REF!</definedName>
    <definedName name="TB88d5a088_28b6_4387_8a4c_4b128fa981e5" hidden="1">#REF!</definedName>
    <definedName name="TB88d8f36a_ed23_427e_ac20_fe1ed95e8a9b" hidden="1">#REF!</definedName>
    <definedName name="TB88e2bb29_3b44_4dfd_abda_83d0be3aa621" hidden="1">#REF!</definedName>
    <definedName name="TB88ef1bbc_d1ad_4545_9495_ab619bdb940a" hidden="1">#REF!</definedName>
    <definedName name="TB88f322b2_74e9_4ee7_a91a_4c73f0f81647" hidden="1">#REF!</definedName>
    <definedName name="TB88f531b2_9cc4_4abd_a962_5b929d847330" hidden="1">#REF!</definedName>
    <definedName name="TB88f5d6ce_b3e7_4f55_9eb4_3146c7415a85" hidden="1">#REF!</definedName>
    <definedName name="TB88f5e31e_776d_461c_9c62_f315eeda051a" hidden="1">#REF!</definedName>
    <definedName name="TB88f93521_e071_48c8_9985_d061ccdbf732" hidden="1">#REF!</definedName>
    <definedName name="TB88fac1ef_cb64_4514_8ca5_bccefa021628" hidden="1">#REF!</definedName>
    <definedName name="TB88fdd84d_fb4b_4f0d_be15_e489d80a88b1" hidden="1">#REF!</definedName>
    <definedName name="TB89002025_0507_4913_a6c6_f99e680982b6" hidden="1">#REF!</definedName>
    <definedName name="TB8904e9ce_d9e4_46db_aa3e_7c961bc4fa83" hidden="1">#REF!</definedName>
    <definedName name="TB890c6b6c_ed6a_42d4_a712_460cf2bac04f" hidden="1">#REF!</definedName>
    <definedName name="TB890f4f62_0db5_4850_82d6_3af7ee29b823" hidden="1">#REF!</definedName>
    <definedName name="TB891113c7_5df2_47c6_87f1_b801e97402ae" hidden="1">#REF!</definedName>
    <definedName name="TB8914e6f4_1fa4_4674_94ff_395144cae8f2" hidden="1">#REF!</definedName>
    <definedName name="TB89197147_e99c_4319_9e8a_30861d479d8c" hidden="1">#REF!</definedName>
    <definedName name="TB8927ac47_4684_4e20_9e6b_9ce9106c9763" hidden="1">#REF!</definedName>
    <definedName name="TB8927f536_8907_423b_8e97_f52a95ad845d" hidden="1">#REF!</definedName>
    <definedName name="TB89300088_c9e2_461e_93b0_dc1b325f4e1c" hidden="1">#REF!</definedName>
    <definedName name="TB8934992c_9d15_4abd_9d15_01012c0d0672" hidden="1">#REF!</definedName>
    <definedName name="TB893a0c1d_bd2c_4c39_9b77_8e4e9590990a" hidden="1">#REF!</definedName>
    <definedName name="TB893d3e2d_9319_4594_bc9b_e592fcc5ef8f" hidden="1">'[72]Trade and other paybales'!#REF!</definedName>
    <definedName name="TB894789c9_7b3e_45e5_846b_80a5754ea49c" hidden="1">#REF!</definedName>
    <definedName name="TB894a3753_e545_48fe_b316_18eac2958a8b" hidden="1">#REF!</definedName>
    <definedName name="TB894d7d98_083b_4ddd_9365_601312f1a128" hidden="1">#REF!</definedName>
    <definedName name="TB894f8c21_7fc3_4086_bbbe_96877dc91408" hidden="1">#REF!</definedName>
    <definedName name="TB89521486_ddd2_4400_b273_0c70fd973fd3" hidden="1">#REF!</definedName>
    <definedName name="TB89522c41_4ef6_44b0_9f48_50f821c334f7" hidden="1">#REF!</definedName>
    <definedName name="TB8957c67e_e50f_49be_ba34_2f9865394c4b" hidden="1">#REF!</definedName>
    <definedName name="TB896c9190_a91b_4f0f_840b_5d55e59e7137" hidden="1">#REF!</definedName>
    <definedName name="TB8972a3ab_5039_4404_95d8_6af7f7502aef" hidden="1">#REF!</definedName>
    <definedName name="TB89735bb1_365e_4801_a010_a0bb3e4c3fed" hidden="1">#REF!</definedName>
    <definedName name="TB8979d560_5876_421a_8df1_62c9f253c86d" hidden="1">#REF!</definedName>
    <definedName name="TB898a4f73_f228_4c4f_8ac5_550a58d144ec" hidden="1">#REF!</definedName>
    <definedName name="TB898a9850_28fb_4640_894f_ed23e97bec46" hidden="1">#REF!</definedName>
    <definedName name="TB898df5d5_5650_4b16_bfe0_671763250b8e" hidden="1">#REF!</definedName>
    <definedName name="TB8994a9b0_721f_4c7a_b210_83c00cf5ace1" hidden="1">#REF!</definedName>
    <definedName name="TB899b3810_bfb3_495d_a462_f757495f0cf3" hidden="1">#REF!</definedName>
    <definedName name="TB89ab3b84_0bb3_4f60_966d_0d1b8338ad49" hidden="1">#REF!</definedName>
    <definedName name="TB89ade0ed_1ae1_4e7b_babf_62e672a2ed1f" hidden="1">#REF!</definedName>
    <definedName name="TB89b5f4ee_7014_4fdf_a2fb_2a755428274c" hidden="1">#REF!</definedName>
    <definedName name="TB89bae1c6_23e2_4e0c_b2a5_b92d26f9b39a" hidden="1">#REF!</definedName>
    <definedName name="TB89c06023_47a1_42c2_86ce_e1314e2d0e46" hidden="1">#REF!</definedName>
    <definedName name="TB89c2e489_f85a_4bdc_b4d0_c9a493a80d3a" hidden="1">#REF!</definedName>
    <definedName name="TB89d711dc_3802_4dd3_a922_6f4f9e84ea36" hidden="1">#REF!</definedName>
    <definedName name="TB89db5ef6_761e_4824_97df_c7216b14fc2d" hidden="1">#REF!</definedName>
    <definedName name="TB89e37e0e_51ee_49a3_a82c_f90e0c18c6be" hidden="1">#REF!</definedName>
    <definedName name="TB89ee89f3_717a_4213_95d9_289d03e96de1" hidden="1">#REF!</definedName>
    <definedName name="TB89f74df1_a23b_4376_b677_ca88e628ddd3" hidden="1">#REF!</definedName>
    <definedName name="TB89fb4c66_c899_45c0_bd7a_7decea2de812" hidden="1">#REF!</definedName>
    <definedName name="TB8a0180fb_c2f6_49bd_b440_1edeb166ec08" hidden="1">#REF!</definedName>
    <definedName name="TB8a01fc53_fd97_4db0_92ca_15f916d5e792" hidden="1">#REF!</definedName>
    <definedName name="TB8a07ba35_50ee_4988_9738_a35cf0d1cdca" hidden="1">#REF!</definedName>
    <definedName name="TB8a08698e_e43b_40fa_9d82_6fe1aeb7d933" hidden="1">#REF!</definedName>
    <definedName name="TB8a1c7183_4c55_41db_84b2_fe857505cf3f" hidden="1">#REF!</definedName>
    <definedName name="TB8a207664_756e_4634_a813_7136030319fa" hidden="1">#REF!</definedName>
    <definedName name="TB8a22ec3c_91a7_443c_bf1f_751627b0b1b9" hidden="1">#REF!</definedName>
    <definedName name="TB8a2ae8da_ee34_4c2e_9b08_6a1db8153bbe" hidden="1">#REF!</definedName>
    <definedName name="TB8a3f8bff_e64c_493c_90b4_0aa1092071d1" hidden="1">#REF!</definedName>
    <definedName name="TB8a3fc0e1_d3db_4b26_94c5_e0073c80eccb" hidden="1">'[72]Trade and other paybales'!#REF!</definedName>
    <definedName name="TB8a40669e_d461_41a4_a134_3391831ff7ce" hidden="1">#REF!</definedName>
    <definedName name="TB8a460dbd_44ba_4373_8055_c19a56013428" hidden="1">#REF!</definedName>
    <definedName name="TB8a46dffc_b18f_4cdd_ba23_b4f4ac1c73e2" hidden="1">#REF!</definedName>
    <definedName name="TB8a4ced90_31be_4ba3_a54d_1e4b60891368" hidden="1">#REF!</definedName>
    <definedName name="TB8a55fb82_9a71_452f_af94_402ff676d85c" hidden="1">#REF!</definedName>
    <definedName name="TB8a565de3_2511_47d4_97d9_49779005b8ef" hidden="1">#REF!</definedName>
    <definedName name="TB8a5cacb6_92ce_44f1_a767_52ea7bc9c596" hidden="1">#REF!</definedName>
    <definedName name="TB8a64c98c_bcda_43f3_97bf_e73a0f220d84" hidden="1">#REF!</definedName>
    <definedName name="TB8a66fc70_1f33_46f4_8245_61c2b1b616b1" hidden="1">#REF!</definedName>
    <definedName name="TB8a745cd6_f995_48b0_a7e1_105f5bf70d5f" hidden="1">#REF!</definedName>
    <definedName name="TB8a75586c_daf2_4bfc_b745_54ba1dcbb5dd" hidden="1">#REF!</definedName>
    <definedName name="TB8a7ba607_61da_4676_baff_489f0dc2bcd2" hidden="1">#REF!</definedName>
    <definedName name="TB8a7e0c8d_0ec1_4023_a680_ee1c45619865" hidden="1">#REF!</definedName>
    <definedName name="TB8a827d1f_152f_4efd_8bb7_101146845b00" hidden="1">#REF!</definedName>
    <definedName name="TB8a88ab1a_9df7_458e_ba40_d27a7b39f8d2" hidden="1">#REF!</definedName>
    <definedName name="TB8a89f238_81e8_4c97_9cf5_94594cef913f" hidden="1">'[72]Trade and other paybales'!#REF!</definedName>
    <definedName name="TB8a8dbebc_5dfa_4e56_b79d_e6fcc8afa3d4" hidden="1">#REF!</definedName>
    <definedName name="TB8aa263b9_ef39_402f_a952_f6205ea226e0" hidden="1">#REF!</definedName>
    <definedName name="TB8aa6ace6_8352_402c_9bed_f1de6639e8dd" hidden="1">#REF!</definedName>
    <definedName name="TB8aad00dd_b9de_4539_8ddf_9c6c7b013c94" hidden="1">#REF!</definedName>
    <definedName name="TB8aaf0be2_c688_4f1e_be17_9d323155d7ba" hidden="1">#REF!</definedName>
    <definedName name="TB8aaf105e_c90b_4703_b16e_414976de92a3" hidden="1">#REF!</definedName>
    <definedName name="TB8abca1f0_d0bf_41ee_ad4c_e3580cc7fb5e" hidden="1">#REF!</definedName>
    <definedName name="TB8ac66fc8_4c9c_462e_bf48_8622682126bc" hidden="1">#REF!</definedName>
    <definedName name="TB8acb2a38_e0c9_4b97_a6ee_f177acdac2a0" hidden="1">#REF!</definedName>
    <definedName name="TB8acb6503_2157_40f9_b245_dce10d338fcf" hidden="1">#REF!</definedName>
    <definedName name="TB8ad892ed_31fd_4e59_bbb6_778bc9fdbfce" hidden="1">#REF!</definedName>
    <definedName name="TB8adc41a5_4083_46e9_bfd8_714ab5f39be0" hidden="1">#REF!</definedName>
    <definedName name="TB8addeda6_6223_42d2_81a8_a17d163fd971" hidden="1">#REF!</definedName>
    <definedName name="TB8ae033dd_70c0_42d5_bcf2_efbb717b035c" hidden="1">#REF!</definedName>
    <definedName name="TB8aee8fa0_0c15_435c_9c97_4bf563970822" hidden="1">'[72]Trade and other paybales'!#REF!</definedName>
    <definedName name="TB8af967ae_9f51_45ee_ad81_cfbdd46b2fd8" hidden="1">#REF!</definedName>
    <definedName name="TB8b06d529_97ba_450a_9f6f_95207bf93964" hidden="1">#REF!</definedName>
    <definedName name="TB8b0c44c9_8b6b_429f_80ae_8a3ccbacfc0b" hidden="1">#REF!</definedName>
    <definedName name="TB8b1c25a6_1966_432e_99bc_094cda816616" hidden="1">#REF!</definedName>
    <definedName name="TB8b1cb04b_09d2_4c30_8940_a091b5a0e54d" hidden="1">'[72]Trade and other paybales'!#REF!</definedName>
    <definedName name="TB8b200116_ea06_4922_9e57_39474e3b0a31" hidden="1">#REF!</definedName>
    <definedName name="TB8b216e38_c7de_41c7_9a7f_8051e0e2108e" hidden="1">#REF!</definedName>
    <definedName name="TB8b24465e_ab9d_4841_8a06_d9556d27c794" hidden="1">#REF!</definedName>
    <definedName name="TB8b30b31f_80ff_4591_a00b_b2ab456e6cd3" hidden="1">#REF!</definedName>
    <definedName name="TB8b31db51_66a3_4216_a06f_674cd7994e0d" hidden="1">#REF!</definedName>
    <definedName name="TB8b34bb77_dcc4_474e_a5b6_5566c63e4279" hidden="1">#REF!</definedName>
    <definedName name="TB8b397bdc_2eaa_4f7d_8765_3a17446dee07" hidden="1">#REF!</definedName>
    <definedName name="TB8b3c78b6_0f05_4ca3_ba16_22da22a46961" hidden="1">#REF!</definedName>
    <definedName name="TB8b3cc0dd_1bc4_49ee_8836_729d4b3b13af" hidden="1">'[72]Trade and other paybales'!#REF!</definedName>
    <definedName name="TB8b3ddf19_7f8e_4ea0_8e9a_56355f86e692" hidden="1">#REF!</definedName>
    <definedName name="TB8b46bf23_1d19_488a_b776_8c391678d853" hidden="1">#REF!</definedName>
    <definedName name="TB8b4c5483_ca9a_4a7d_930c_a39a9df3e167" hidden="1">#REF!</definedName>
    <definedName name="TB8b59ff2d_fcd4_4723_a10e_8d1e99deaeba" hidden="1">#REF!</definedName>
    <definedName name="TB8b5e2f0d_5529_4d3c_8760_e44060577264" hidden="1">#REF!</definedName>
    <definedName name="TB8b614b55_6a33_42aa_b9dc_8626d0ad4be0" hidden="1">#REF!</definedName>
    <definedName name="TB8b69fd72_6baf_41df_8467_114ee113b7f5" hidden="1">#REF!</definedName>
    <definedName name="TB8b6febbb_aec7_4dbf_a068_70a279c0fad7" hidden="1">#REF!</definedName>
    <definedName name="TB8b77985a_e06b_4409_a26c_8878ebb0f0d2" hidden="1">#REF!</definedName>
    <definedName name="TB8b79d613_841b_4c24_9382_0f206685a42c" hidden="1">#REF!</definedName>
    <definedName name="TB8b85237c_7642_4889_ae55_81bda6314c93" hidden="1">#REF!</definedName>
    <definedName name="TB8b8600d3_2beb_46a2_86b4_32281f6c39e2" hidden="1">#REF!</definedName>
    <definedName name="TB8b86c217_50ec_4ca4_9757_4f8d43dd935a" hidden="1">#REF!</definedName>
    <definedName name="TB8b8d3acf_f4f8_4b6a_906d_292d7efd8ce9" hidden="1">#REF!</definedName>
    <definedName name="TB8b90710f_aae4_430d_88d6_9d5b5186884e" hidden="1">#REF!</definedName>
    <definedName name="TB8b943594_68c4_4151_a2a0_e979fbe4e5fb" hidden="1">#REF!</definedName>
    <definedName name="TB8b9abd1c_30b2_43f3_9774_7fed71ffca2e" hidden="1">#REF!</definedName>
    <definedName name="TB8b9e15b3_7bdb_4102_bf23_4845b7119613" hidden="1">#REF!</definedName>
    <definedName name="TB8ba4010d_7292_4746_9584_2530541e8be8" hidden="1">#REF!</definedName>
    <definedName name="TB8ba720c5_8e8a_4f60_aad0_accdbe5d3195" hidden="1">#REF!</definedName>
    <definedName name="TB8bbcbbeb_dccb_49d2_bc6d_07dcece9c54f" hidden="1">#REF!</definedName>
    <definedName name="TB8bbd5010_ff61_4c54_86a5_5099738944a6" hidden="1">#REF!</definedName>
    <definedName name="TB8bd36c3d_90f8_497f_aaaf_0c01283eeb48" hidden="1">#REF!</definedName>
    <definedName name="TB8bd58a73_cb88_4617_aa4d_6ba18bae937b" hidden="1">#REF!</definedName>
    <definedName name="TB8be127b1_c486_47d0_a4b7_f984a2cb27e1" hidden="1">#REF!</definedName>
    <definedName name="TB8bea2e93_67d4_4546_9eea_6ac304b64b69" hidden="1">'[72]Trade and other paybales'!#REF!</definedName>
    <definedName name="TB8bf8dd08_d17d_48ab_93a2_e8d5cf8978b5" hidden="1">#REF!</definedName>
    <definedName name="TB8bff20ba_990a_4a6a_a989_a54f974efb94" hidden="1">#REF!</definedName>
    <definedName name="TB8c000d33_9ef5_4c39_bf9d_35c2d299943a" hidden="1">#REF!</definedName>
    <definedName name="TB8c01b4d3_cba9_4acc_b33a_1a7e58c9bf51" hidden="1">#REF!</definedName>
    <definedName name="TB8c03dc53_1390_454f_a761_772dab3a4276" hidden="1">#REF!</definedName>
    <definedName name="TB8c0d4976_45ba_4313_a495_d5a1e6bfdc7d" hidden="1">'[72]Trade and other paybales'!#REF!</definedName>
    <definedName name="TB8c0d4a58_a713_421b_ad55_676f90e6ed32" hidden="1">#REF!</definedName>
    <definedName name="TB8c14a499_b481_4f2b_b76c_0d15b2249948" hidden="1">'[72]Trade and other paybales'!#REF!</definedName>
    <definedName name="TB8c156277_89b0_4db1_bb0a_5782f2227b3a" hidden="1">#REF!</definedName>
    <definedName name="TB8c178ccc_9237_40c3_b5e2_11b5c9ad8ded" hidden="1">#REF!</definedName>
    <definedName name="TB8c19c7d9_4206_462b_a75a_6197dbd32b89" hidden="1">#REF!</definedName>
    <definedName name="TB8c1d8b2a_6990_463e_bd1f_183766615057" hidden="1">#REF!</definedName>
    <definedName name="TB8c1f4673_ed46_4064_9065_def375d9a2fb" hidden="1">#REF!</definedName>
    <definedName name="TB8c242967_1fba_4d56_82d9_f5b4b01596f3" hidden="1">#REF!</definedName>
    <definedName name="TB8c24e26c_f840_42ab_88a3_875090d327fe" hidden="1">#REF!</definedName>
    <definedName name="TB8c277aee_82a9_4be9_9598_23dad96f17c0" hidden="1">#REF!</definedName>
    <definedName name="TB8c372899_88a5_442a_a059_26ae000ff7bb" hidden="1">#REF!</definedName>
    <definedName name="TB8c3a3b43_6e93_4888_9e91_4641695cc1fe" hidden="1">#REF!</definedName>
    <definedName name="TB8c3c8cdc_f209_4455_9bd4_4cb9d5de8f66" hidden="1">#REF!</definedName>
    <definedName name="TB8c3fd443_c575_4664_9c84_52c875cf67e9" hidden="1">#REF!</definedName>
    <definedName name="TB8c405ed9_1941_4361_b3ca_2c15cd7a1fcb" hidden="1">#REF!</definedName>
    <definedName name="TB8c417bdb_5747_4681_8038_7aa5a3f42d5d" hidden="1">#REF!</definedName>
    <definedName name="TB8c4396f4_2aa8_466f_ae39_80b40ae477fc" hidden="1">#REF!</definedName>
    <definedName name="TB8c4880cc_617a_42be_aaf0_ccd2eca498b7" hidden="1">#REF!</definedName>
    <definedName name="TB8c4c398b_d07d_4c65_a0a4_a146bb7bbec2" hidden="1">#REF!</definedName>
    <definedName name="TB8c5852a8_d45c_4904_8eaf_1c6df4cef702" hidden="1">#REF!</definedName>
    <definedName name="TB8c600a5f_17db_4e0c_9c29_33aa4c7b355f" hidden="1">#REF!</definedName>
    <definedName name="TB8c655bd0_f01e_4980_aa88_483b8dd07285" hidden="1">#REF!</definedName>
    <definedName name="TB8c684536_8fa8_4d9c_a57d_c0e023dc6d30" hidden="1">#REF!</definedName>
    <definedName name="TB8c6e9e18_3a90_46d6_97f6_89ba038b9a77" hidden="1">#REF!</definedName>
    <definedName name="TB8c704841_d31a_4f88_9895_38735384801f" hidden="1">#REF!</definedName>
    <definedName name="TB8c729d11_500c_4164_b3f7_ac7f9135d14e" hidden="1">#REF!</definedName>
    <definedName name="TB8c72d09b_9187_493f_836d_22351663b2d7" hidden="1">#REF!</definedName>
    <definedName name="TB8c7ed634_0a60_438e_9185_1f1d190f11ab" hidden="1">#REF!</definedName>
    <definedName name="TB8c88235e_2dc9_45db_a74d_5bbb235fc116" hidden="1">#REF!</definedName>
    <definedName name="TB8c91c4cd_8f13_4950_8936_4a88012827ce" hidden="1">#REF!</definedName>
    <definedName name="TB8c9b8db5_82f0_4989_b866_b050fdb997c9" hidden="1">#REF!</definedName>
    <definedName name="TB8cab8167_318a_4f0f_ae78_010318591ef1" hidden="1">#REF!</definedName>
    <definedName name="TB8cb8814c_1fd7_4c70_af40_a120c38c17fd" hidden="1">#REF!</definedName>
    <definedName name="TB8cbc2cd0_5997_4ea3_ab6b_2d43788c5bac" hidden="1">#REF!</definedName>
    <definedName name="TB8cc92ff0_6d5a_4910_b417_40ac21fe42cd" hidden="1">#REF!</definedName>
    <definedName name="TB8cd0f451_9b5e_46f4_adfb_74c3c99524eb" hidden="1">#REF!</definedName>
    <definedName name="TB8ce002eb_4e30_4e88_a6ac_3f19693cc1dc" hidden="1">#REF!</definedName>
    <definedName name="TB8ce43eeb_2c63_43f8_a877_10bc8c41d033" hidden="1">#REF!</definedName>
    <definedName name="TB8ce51a56_bbcf_43f7_8068_bed67cc65dad" hidden="1">#REF!</definedName>
    <definedName name="TB8ce9f7ff_c8fb_482e_9d17_9e3bdc3fbed6" hidden="1">#REF!</definedName>
    <definedName name="TB8cf93b6b_77ef_4489_83a1_ff939ad64248" hidden="1">#REF!</definedName>
    <definedName name="TB8cfb7cf0_ced7_4f54_ab88_3dfd35f1f1f3" hidden="1">'[72]Trade and other paybales'!#REF!</definedName>
    <definedName name="TB8d06a359_6b03_44d0_9a44_fdaaa4bb8e0e" hidden="1">#REF!</definedName>
    <definedName name="TB8d0b4e9b_6f16_422f_8f35_cc8ea65567e3" hidden="1">#REF!</definedName>
    <definedName name="TB8d0cc10a_7496_43c7_9ba6_57d5ac9db604" hidden="1">#REF!</definedName>
    <definedName name="TB8d0e3203_84e3_4b49_87f7_59da92f7a878" hidden="1">#REF!</definedName>
    <definedName name="TB8d1741a9_6db0_46ef_a576_e4be0f909be2" hidden="1">#REF!</definedName>
    <definedName name="TB8d1d550c_9bb5_430e_a125_f702610c851a" hidden="1">#REF!</definedName>
    <definedName name="TB8d240954_3599_49a2_a66e_8e9638978f00" hidden="1">#REF!</definedName>
    <definedName name="TB8d2c6e3d_7018_4720_beba_dc5e0a17971b" hidden="1">#REF!</definedName>
    <definedName name="TB8d2d9d1f_d26d_47b9_bff6_f1ef245d68b1" hidden="1">#REF!</definedName>
    <definedName name="TB8d30d3c7_c8b5_4756_903c_8d1e5fb0fa25" hidden="1">#REF!</definedName>
    <definedName name="TB8d312bf6_3edd_4012_8792_77237f7007f1" hidden="1">#REF!</definedName>
    <definedName name="TB8d354cf1_8af1_4f05_95f0_c42d310ee659" hidden="1">#REF!</definedName>
    <definedName name="TB8d381afd_c48f_4543_bf24_1e8004e796b0" hidden="1">#REF!</definedName>
    <definedName name="TB8d3906c6_b71f_4d89_be52_9230d320a43f" hidden="1">#REF!</definedName>
    <definedName name="TB8d3a2725_ad35_4d08_b7ba_3ec3c5c7c2e1" hidden="1">#REF!</definedName>
    <definedName name="TB8d40bdee_deb4_4829_a6b0_11ec4dc0d4a1" hidden="1">#REF!</definedName>
    <definedName name="TB8d428caf_9082_4c18_a52c_0f314f869ba1" hidden="1">#REF!</definedName>
    <definedName name="TB8d46a36f_8be4_4ba3_bb7c_0c7cba984d82" hidden="1">#REF!</definedName>
    <definedName name="TB8d4792dd_499c_4521_8faa_f2a46cf29a44" hidden="1">#REF!</definedName>
    <definedName name="TB8d4bf41c_12f8_4ff0_933b_1d8647979cba" hidden="1">#REF!</definedName>
    <definedName name="TB8d4ddeac_e66a_403a_8de4_1584fc717f27" hidden="1">#REF!</definedName>
    <definedName name="TB8d52719e_646c_45b0_be49_6b5aefd6ea68" hidden="1">#REF!</definedName>
    <definedName name="TB8d59d010_3778_4b8e_b3ea_3128c333deea" hidden="1">#REF!</definedName>
    <definedName name="TB8d5ccd1a_9773_48fa_87cc_0aec87d9bb95" hidden="1">#REF!</definedName>
    <definedName name="TB8d5e548a_338e_4089_ad3c_47ca47423009" hidden="1">#REF!</definedName>
    <definedName name="TB8d6d87aa_f0c2_4cba_808a_5a87961f9fb2" hidden="1">#REF!</definedName>
    <definedName name="TB8d774517_7cd5_4f88_83b1_69e5ac90dbe0" hidden="1">#REF!</definedName>
    <definedName name="TB8d7bf88a_9328_460a_89fb_4fafb17f796d" hidden="1">#REF!</definedName>
    <definedName name="TB8d83fd97_0f98_4540_bc94_ddd38f1a199e" hidden="1">#REF!</definedName>
    <definedName name="TB8d93ad68_5613_481e_bfcb_72d3def0dd10" hidden="1">#REF!</definedName>
    <definedName name="TB8d979ed0_bdb8_4da1_97ac_d099179c4184" hidden="1">#REF!</definedName>
    <definedName name="TB8d9897c3_cea5_47f0_9998_4db774be97e6" hidden="1">#REF!</definedName>
    <definedName name="TB8da34120_7e8f_4bc3_8227_a4e6f3825c9d" hidden="1">#REF!</definedName>
    <definedName name="TB8dac2df0_7607_46c5_877e_48e051378920" hidden="1">#REF!</definedName>
    <definedName name="TB8db0f8b6_70ab_4e86_800c_9a8ccd6f832d" hidden="1">#REF!</definedName>
    <definedName name="TB8db33578_f1c8_4a30_a8a9_8cc012901656" hidden="1">'[72]Trade and other paybales'!#REF!</definedName>
    <definedName name="TB8db4ab13_7276_46f7_909a_33eb2f546e97" hidden="1">#REF!</definedName>
    <definedName name="TB8dbea6f8_5c79_4529_9ae3_c45b1caa12d8" hidden="1">#REF!</definedName>
    <definedName name="TB8dbf6f09_2380_4d69_a27e_4914337a77b1" hidden="1">#REF!</definedName>
    <definedName name="TB8dc61499_8c71_44fc_8211_fcfa874133a3" hidden="1">#REF!</definedName>
    <definedName name="TB8dc866eb_37d8_45d4_9ba0_ed7e3b94fc9d" hidden="1">#REF!</definedName>
    <definedName name="TB8dcaa0f0_d434_43e8_b8ff_50d9d0d8f5d8" hidden="1">#REF!</definedName>
    <definedName name="TB8dce6154_c23e_44a5_b5dd_62ff91d4686d" hidden="1">#REF!</definedName>
    <definedName name="TB8dd850a4_c657_4553_a05d_9c106d1390ba" hidden="1">#REF!</definedName>
    <definedName name="TB8ddae3a9_7771_4305_a8c1_0f11904b8c94" hidden="1">#REF!</definedName>
    <definedName name="TB8de30cc4_f663_4396_a140_10389a9bc0d1" hidden="1">#REF!</definedName>
    <definedName name="TB8de5a344_4eac_4aeb_9023_9044eb0e4c7c" hidden="1">#REF!</definedName>
    <definedName name="TB8de7bcb2_a38a_4cf5_93ee_ede903bd6cb5" hidden="1">#REF!</definedName>
    <definedName name="TB8df13c4e_b685_4075_af0f_1d6f48b79cdd" hidden="1">#REF!</definedName>
    <definedName name="TB8dffc291_6ffa_4e31_ac28_0b9736edc28b" hidden="1">#REF!</definedName>
    <definedName name="TB8e010816_1771_4fc2_8254_e87765b5fa2c" hidden="1">#REF!</definedName>
    <definedName name="TB8e01f6c2_4809_4f26_9974_4ba383732a45" hidden="1">#REF!</definedName>
    <definedName name="TB8e041152_a6a9_4510_9236_619a07e136fc" hidden="1">#REF!</definedName>
    <definedName name="TB8e046c09_8cd9_4ba0_a6c9_2baf12b9bde5" hidden="1">#REF!</definedName>
    <definedName name="TB8e09a81a_9c07_4558_b490_e6aa8dd3a422" hidden="1">#REF!</definedName>
    <definedName name="TB8e0ec076_3b45_4547_bf8a_66ecea42682b" hidden="1">#REF!</definedName>
    <definedName name="TB8e15f922_09aa_4af5_81e1_1adecb940100" hidden="1">#REF!</definedName>
    <definedName name="TB8e2103f8_ea7d_4fe4_94f1_2f8cb939d5fb" hidden="1">#REF!</definedName>
    <definedName name="TB8e23081c_d136_4e56_a666_e8fbf20b3665" hidden="1">#REF!</definedName>
    <definedName name="TB8e2c122b_6dae_4efd_adb6_43fb02a53047" hidden="1">#REF!</definedName>
    <definedName name="TB8e2c3602_1786_483b_aae8_9f0c84f04ae0" hidden="1">#REF!</definedName>
    <definedName name="TB8e346fa1_0edd_46f9_b161_83833586f9a9" hidden="1">#REF!</definedName>
    <definedName name="TB8e3918b5_68cc_4cd4_84ed_06da204ce13c" hidden="1">#REF!</definedName>
    <definedName name="TB8e39decc_50d6_45e4_8cb7_de9b47a47d6e" hidden="1">#REF!</definedName>
    <definedName name="TB8e3bf93c_41dc_433b_b4dd_ed8797304ad9" hidden="1">#REF!</definedName>
    <definedName name="TB8e4726d0_fc82_4cce_af56_8491e823bd26" hidden="1">'[72]Trade and other paybales'!#REF!</definedName>
    <definedName name="TB8e48d98c_e65f_4349_9a37_7cd01d669454" hidden="1">#REF!</definedName>
    <definedName name="TB8e48ef16_de50_4a59_ab3a_569db8b921c2" hidden="1">#REF!</definedName>
    <definedName name="TB8e4b2967_e9d0_4237_b11f_b50880a9fe23" hidden="1">#REF!</definedName>
    <definedName name="TB8e518090_1a76_4da0_852e_9011b3610a86" hidden="1">#REF!</definedName>
    <definedName name="TB8e65d477_6e57_4236_a5fd_495293ebc8d7" hidden="1">#REF!</definedName>
    <definedName name="TB8e69bad9_8961_40dd_83ab_7461cf9801e1" hidden="1">#REF!</definedName>
    <definedName name="TB8e6e57d8_7596_4e0e_acd2_3948facade9f" hidden="1">#REF!</definedName>
    <definedName name="TB8e72635e_09ee_48d4_b88b_7943383050b2" hidden="1">'[72]Trade and other paybales'!#REF!</definedName>
    <definedName name="TB8e7676f5_9131_4f3f_a4e2_a21463207567" hidden="1">#REF!</definedName>
    <definedName name="TB8e7843bf_a161_4653_92b9_4860d85a954e" hidden="1">#REF!</definedName>
    <definedName name="TB8e7bc954_78aa_4b0a_a09f_e08341101a6a" hidden="1">#REF!</definedName>
    <definedName name="TB8e807865_de11_4ec9_95f5_eda41ad91f93" hidden="1">#REF!</definedName>
    <definedName name="TB8e8848cb_01e8_4342_acb7_512487910b56" hidden="1">#REF!</definedName>
    <definedName name="TB8e8a1fe5_f4ad_4620_846e_cf057976ce36" hidden="1">#REF!</definedName>
    <definedName name="TB8e8b66de_f53a_498f_a196_09fdb47de8e5" hidden="1">#REF!</definedName>
    <definedName name="TB8e8e4275_b6ce_4ebe_a8a2_9173319db634" hidden="1">'[72]Trade and other paybales'!#REF!</definedName>
    <definedName name="TB8e8e9a3a_9ca4_438d_aff8_97dd22197dc8" hidden="1">#REF!</definedName>
    <definedName name="TB8e936047_90eb_43c6_942f_a1ed9400b249" hidden="1">#REF!</definedName>
    <definedName name="TB8e9ee559_536e_4a8a_8898_79d205af8199" hidden="1">#REF!</definedName>
    <definedName name="TB8eaf910d_acb3_48a9_a7d8_00e0ca0b4a13" hidden="1">#REF!</definedName>
    <definedName name="TB8eafc605_737e_45c5_bc77_f3e6b81773e6" hidden="1">#REF!</definedName>
    <definedName name="TB8ebc3969_d738_4a5e_873b_e3d33c538154" hidden="1">#REF!</definedName>
    <definedName name="TB8ebd66f3_2ed5_45fd_9898_18fec0d4acd9" hidden="1">#REF!</definedName>
    <definedName name="TB8ec105c6_6cb6_4ba5_829c_8f5662e4235a" hidden="1">#REF!</definedName>
    <definedName name="TB8ec2aa25_2f6e_44c5_ac3e_daa4d0676816" hidden="1">#REF!</definedName>
    <definedName name="TB8ecc8f49_f1e8_4eb1_8284_3741741f9967" hidden="1">#REF!</definedName>
    <definedName name="TB8ed4bea9_e44b_4602_b6e0_ea0fcb7bfb4e" hidden="1">#REF!</definedName>
    <definedName name="TB8ee2f711_8d1a_438c_956d_7f3e80a4a811" hidden="1">#REF!</definedName>
    <definedName name="TB8ee7741a_cb7e_476e_beac_3656d4922d07" hidden="1">#REF!</definedName>
    <definedName name="TB8ef6c16d_707b_4dca_a8fd_01ea4459ae68" hidden="1">#REF!</definedName>
    <definedName name="TB8f00fbb7_cc13_4b81_90ff_fb0a897ebf93" hidden="1">#REF!</definedName>
    <definedName name="TB8f042832_7020_4145_9753_eb21910d1061" hidden="1">#REF!</definedName>
    <definedName name="TB8f045e04_e877_450d_9f4b_342786f27c69" hidden="1">#REF!</definedName>
    <definedName name="TB8f05e7c2_b43e_479f_bea1_3ca0c1cc95bb" hidden="1">#REF!</definedName>
    <definedName name="TB8f096101_7ba0_4266_90e1_dcc74b1ac761" hidden="1">#REF!</definedName>
    <definedName name="TB8f134a90_ed0d_4a22_a1aa_cddfcfdbc7ad" hidden="1">#REF!</definedName>
    <definedName name="TB8f1529ca_5cda_4a40_a9ee_fa283f29d1af" hidden="1">#REF!</definedName>
    <definedName name="TB8f15774e_7ba8_4a7f_a024_359cd92df53e" hidden="1">#REF!</definedName>
    <definedName name="TB8f1a3c1f_860a_4051_8df1_ad43f0f0fc15" hidden="1">#REF!</definedName>
    <definedName name="TB8f2d1d10_c970_4e58_ac3e_247d0e941e79" hidden="1">#REF!</definedName>
    <definedName name="TB8f2da5de_a524_4ad2_a613_23eb44afa5b5" hidden="1">#REF!</definedName>
    <definedName name="TB8f2f62be_e077_45a8_8c61_0ab152e9e6fe" hidden="1">#REF!</definedName>
    <definedName name="TB8f37c1cb_4141_4a85_806d_ab047d7a8e7f" hidden="1">#REF!</definedName>
    <definedName name="TB8f3a06b7_85ab_4357_b3c7_f5204b343c67" hidden="1">#REF!</definedName>
    <definedName name="TB8f3b1e76_294a_4f40_826e_7503815b02ac" hidden="1">#REF!</definedName>
    <definedName name="TB8f3b3c68_5bc6_42bd_b337_ec8adbe7498e" hidden="1">#REF!</definedName>
    <definedName name="TB8f3b4b3b_800d_44f9_8328_82139b219e33" hidden="1">#REF!</definedName>
    <definedName name="TB8f3f0160_1bbd_4bc8_8aee_060f2c9a2f8a" hidden="1">#REF!</definedName>
    <definedName name="TB8f410837_fcab_4fb0_823c_9b55cb459a93" hidden="1">#REF!</definedName>
    <definedName name="TB8f4de30e_e312_49df_b930_093a3791ccc8" hidden="1">#REF!</definedName>
    <definedName name="TB8f4e36d1_9e35_48c9_b389_2c6738636084" hidden="1">#REF!</definedName>
    <definedName name="TB8f4ebac5_a28c_4c7f_b32f_15288fb80fdc" hidden="1">#REF!</definedName>
    <definedName name="TB8f555bd0_ac0b_4c35_9dab_1a608d12a444" hidden="1">#REF!</definedName>
    <definedName name="TB8f5690bf_e64b_4a41_9f46_5b036d103db9" hidden="1">#REF!</definedName>
    <definedName name="TB8f58d657_9e8a_416c_ad14_8149c99eaebb" hidden="1">#REF!</definedName>
    <definedName name="TB8f5f91a3_be86_4995_803b_59f7c062eece" hidden="1">#REF!</definedName>
    <definedName name="TB8f5fd077_e4ba_43b3_8882_0bba0ed11fad" hidden="1">#REF!</definedName>
    <definedName name="TB8f66e53a_870d_43e3_836f_6123ca5f0a63" hidden="1">#REF!</definedName>
    <definedName name="TB8f673ae3_d47a_43aa_8241_ca839730adb4" hidden="1">#REF!</definedName>
    <definedName name="TB8f71b7dc_ed90_44e7_9d7b_ac6aee0b8686" hidden="1">#REF!</definedName>
    <definedName name="TB8f790345_4ac1_4d6a_bc0b_fff1db1ae529" hidden="1">#REF!</definedName>
    <definedName name="TB8f7e0db2_6782_4c9b_9020_dab53e5a2c5a" hidden="1">#REF!</definedName>
    <definedName name="TB8f7f56d2_cf07_415c_bb4b_12b075f312c2" hidden="1">#REF!</definedName>
    <definedName name="TB8f8a5878_108f_4111_afcf_218308edf8c8" hidden="1">#REF!</definedName>
    <definedName name="TB8f8e525d_bf5f_40d4_a8dc_79a654c9fbb6" hidden="1">#REF!</definedName>
    <definedName name="TB8f8f12e2_dbf5_43b0_a18d_e723bc9a86a8" hidden="1">#REF!</definedName>
    <definedName name="TB8f9b5d5d_0483_45bf_895c_e8c26e2e5945" hidden="1">#REF!</definedName>
    <definedName name="TB8fa51393_4683_4fe1_aec0_8c659daa21ad" hidden="1">#REF!</definedName>
    <definedName name="TB8fa81171_698a_46db_9af9_0df7254f9f04" hidden="1">#REF!</definedName>
    <definedName name="TB8faece81_1a91_4452_b149_b59d42460c82" hidden="1">#REF!</definedName>
    <definedName name="TB8fb01f60_fbc6_4930_a529_89da611cd100" hidden="1">#REF!</definedName>
    <definedName name="TB8fb4b91d_3201_4b7e_a80f_650e662a5cea" hidden="1">'[72]Trade and other paybales'!#REF!</definedName>
    <definedName name="TB8fb52563_b046_4c55_a3ca_1cf7e9fc5d72" hidden="1">#REF!</definedName>
    <definedName name="TB8fb54b6c_e5f4_4d2f_9ca0_aad54aa3ff82" hidden="1">#REF!</definedName>
    <definedName name="TB8fb95d90_4553_48d9_809c_bb76650d21c1" hidden="1">#REF!</definedName>
    <definedName name="TB8fba68c4_5b40_49f6_9b4a_77f0a4f202c4" hidden="1">#REF!</definedName>
    <definedName name="TB8fbfd562_d6c3_415c_8f85_a63f12d699b7" hidden="1">#REF!</definedName>
    <definedName name="TB8fcbf832_5ce4_4d0d_8e27_d4c030fe5e0d" hidden="1">#REF!</definedName>
    <definedName name="TB8fcc3b9c_8dcf_4904_bce0_f7c27e3b28f4" hidden="1">#REF!</definedName>
    <definedName name="TB8fcc919f_008e_4bd6_8206_d72a5569b439" hidden="1">#REF!</definedName>
    <definedName name="TB8fd19771_2600_401a_9464_a84e4633a1f4" hidden="1">#REF!</definedName>
    <definedName name="TB8fd306f3_7120_466c_91a7_4ef59eb7af42" hidden="1">#REF!</definedName>
    <definedName name="TB8fd4c348_7a46_4ae7_a30b_ab4336a0d263" hidden="1">#REF!</definedName>
    <definedName name="TB8fd59f09_e728_458d_86f2_aa2715f215be" hidden="1">#REF!</definedName>
    <definedName name="TB8fd8cc1f_178e_46dc_b999_ad47dd70e851" hidden="1">#REF!</definedName>
    <definedName name="TB8fe48344_f07e_4791_8b5d_ea3c18043b69" hidden="1">#REF!</definedName>
    <definedName name="TB8fe607be_15ef_4054_9af6_bc2ecb59a116" hidden="1">#REF!</definedName>
    <definedName name="TB8fe79abe_e5f5_406c_9c46_c451ebada7b1" hidden="1">#REF!</definedName>
    <definedName name="TB8fe83807_baeb_47fc_9917_996749cdf3bb" hidden="1">#REF!</definedName>
    <definedName name="TB8fe84755_a62c_4ab5_a950_4353b0f0dcfa" hidden="1">#REF!</definedName>
    <definedName name="TB8fe92d78_4301_4aa0_8e98_7dcbd842a98f" hidden="1">#REF!</definedName>
    <definedName name="TB8fe99d34_4b80_41af_a700_502d75a502bb" hidden="1">#REF!</definedName>
    <definedName name="TB8febbdb3_8975_4d68_a4f8_c66e10afbdd9" hidden="1">#REF!</definedName>
    <definedName name="TB8ff1a5c5_cd9d_4431_b5b5_821b7e7d0295" hidden="1">#REF!</definedName>
    <definedName name="TB8ff5cee3_4fa8_4d5b_9df5_6a7bad1aa8ae" hidden="1">#REF!</definedName>
    <definedName name="TB8ff7c490_31e5_4bdf_a8a1_dd16ac0259ef" hidden="1">#REF!</definedName>
    <definedName name="TB8ffa0a35_3b48_4eec_a51f_29c912734ee1" hidden="1">#REF!</definedName>
    <definedName name="TB9005a7c7_fc78_451c_9aa7_d7024a246cce" hidden="1">#REF!</definedName>
    <definedName name="TB9007d9a1_5fbd_4f5f_a546_959d381194fe" hidden="1">#REF!</definedName>
    <definedName name="TB900a8ff3_9d12_4d6d_97d0_7d57758d6c26" hidden="1">#REF!</definedName>
    <definedName name="TB900bb524_64ef_4cd7_949c_eecc58f00d08" hidden="1">#REF!</definedName>
    <definedName name="TB900c45bd_dab8_422a_8a5f_62576b23eff4" hidden="1">#REF!</definedName>
    <definedName name="TB900e945d_83ab_488e_b35e_56c67fd20e9d" hidden="1">#REF!</definedName>
    <definedName name="TB90138e6b_30dd_4dd2_a8ec_d92125e82c6b" hidden="1">#REF!</definedName>
    <definedName name="TB90199a15_6aca_4237_8616_a0b0c8dce17a" hidden="1">#REF!</definedName>
    <definedName name="TB902ddfe4_d6c1_489a_9db0_d9c9caedfba8" hidden="1">#REF!</definedName>
    <definedName name="TB902df139_c6fa_491c_acf8_eb26284e24d4" hidden="1">#REF!</definedName>
    <definedName name="TB902f4a51_a6f1_40c1_ae1b_1ed92f162741" hidden="1">#REF!</definedName>
    <definedName name="TB90324ac1_f1e1_4581_b71f_352219039922" hidden="1">#REF!</definedName>
    <definedName name="TB9032fc36_eee9_471d_97bc_2cd63774baad" hidden="1">#REF!</definedName>
    <definedName name="TB9035dc74_2729_4041_92dc_82d81c970d61" hidden="1">#REF!</definedName>
    <definedName name="TB9036aceb_72cb_4f0a_a973_a462bdd9fb5e" hidden="1">#REF!</definedName>
    <definedName name="TB903e31a0_1296_47b8_bf19_56eb63f5e247" hidden="1">#REF!</definedName>
    <definedName name="TB9042f7f8_13a3_42e1_ba5d_292f931c2a63" hidden="1">#REF!</definedName>
    <definedName name="TB9045210a_ce98_43f7_9ae8_025ea015549a" hidden="1">#REF!</definedName>
    <definedName name="TB90457f35_3dd2_4458_a6ee_9b90bedafa83" hidden="1">'[72]Trade and other paybales'!#REF!</definedName>
    <definedName name="TB9047498f_2f17_4c4d_aed6_bb5bc3dd1f93" hidden="1">#REF!</definedName>
    <definedName name="TB905899c0_b676_4e15_891b_f943f2635090" hidden="1">#REF!</definedName>
    <definedName name="TB905b158e_1433_490b_b579_a2c27ebab196" hidden="1">#REF!</definedName>
    <definedName name="TB9062a61a_9a29_4649_9d26_5d3178d27470" hidden="1">#REF!</definedName>
    <definedName name="TB9065bed4_6c81_4600_9673_be139ea674d6" hidden="1">#REF!</definedName>
    <definedName name="TB90740c16_043b_49c4_964d_59c0045d1386" hidden="1">#REF!</definedName>
    <definedName name="TB9077adde_62d1_4270_8ac1_4429f2a38416" hidden="1">#REF!</definedName>
    <definedName name="TB907afb8b_cd2b_4956_94be_052aad4f0d94" hidden="1">#REF!</definedName>
    <definedName name="TB908549ac_4e1f_48ce_adb0_10dbdc0479dd" hidden="1">#REF!</definedName>
    <definedName name="TB9089c919_7435_4616_bee0_5b88496c415e" hidden="1">#REF!</definedName>
    <definedName name="TB90968a8e_e3da_4b1d_b888_0e8b8e264333" hidden="1">#REF!</definedName>
    <definedName name="TB909ae6eb_3363_495d_9a85_66bef7451151" hidden="1">'[72]Trade and other paybales'!#REF!</definedName>
    <definedName name="TB909b17f8_e822_4bcb_8fc8_a614c735499f" hidden="1">#REF!</definedName>
    <definedName name="TB909b5ca9_84d3_4509_b95a_2398b6fa6460" hidden="1">#REF!</definedName>
    <definedName name="TB90a0cddd_25a2_401d_bbbd_29ad9aa62e52" hidden="1">#REF!</definedName>
    <definedName name="TB90aa9ac9_0411_42c5_8c9e_4699ba092145" hidden="1">#REF!</definedName>
    <definedName name="TB90aebc16_292f_46e6_88fb_7432028f019e" hidden="1">#REF!</definedName>
    <definedName name="TB90b0e020_9d90_4a4b_b331_a8720278ae2b" hidden="1">#REF!</definedName>
    <definedName name="TB90c1086e_913d_466e_aa38_f29acf2f2faa" hidden="1">#REF!</definedName>
    <definedName name="TB90c48b72_4807_43ab_b0e7_ef877cca1cca" hidden="1">#REF!</definedName>
    <definedName name="TB90ccb8f3_cf76_422c_84d6_5883c1644fda" hidden="1">#REF!</definedName>
    <definedName name="TB90cf9492_5302_423e_879b_180b0748eef9" hidden="1">#REF!</definedName>
    <definedName name="TB90d86728_73e0_4703_95e8_2fbd11d6f40a" hidden="1">#REF!</definedName>
    <definedName name="TB90d8f205_e209_4ab1_bb66_0d430ae93aba" hidden="1">#REF!</definedName>
    <definedName name="TB90db6492_769b_4401_8756_06dac2668598" hidden="1">#REF!</definedName>
    <definedName name="TB90eaabc4_f7d8_4a07_8fd0_6744cc80c719" hidden="1">#REF!</definedName>
    <definedName name="TB90ed0566_894b_4b88_8e8b_ebdb2af43678" hidden="1">#REF!</definedName>
    <definedName name="TB90f2aa2e_0099_4286_96db_6ae1097f9d5b" hidden="1">#REF!</definedName>
    <definedName name="TB90f77a68_cfe0_4c52_b524_f527d4a0e065" hidden="1">#REF!</definedName>
    <definedName name="TB90fe6d55_ab1d_4ea5_a1fa_56654b9d5fff" hidden="1">#REF!</definedName>
    <definedName name="TB9103ce1e_2f04_401c_908d_00c8cde411e3" hidden="1">#REF!</definedName>
    <definedName name="TB91092861_2dad_4a00_9850_48b1592ddf89" hidden="1">#REF!</definedName>
    <definedName name="TB9110b344_8434_4154_8f71_6a1954895145" hidden="1">#REF!</definedName>
    <definedName name="TB9115ba77_e33c_411b_ba8d_107deff6306e" hidden="1">#REF!</definedName>
    <definedName name="TB911a30be_c63c_458c_984f_73b162e40bcb" hidden="1">#REF!</definedName>
    <definedName name="TB9125f5d7_7562_4231_b915_ff56e94a2a96" hidden="1">#REF!</definedName>
    <definedName name="TB9127449e_7af3_4c6c_82f5_070a4922bc55" hidden="1">#REF!</definedName>
    <definedName name="TB912922ca_8729_4d62_8480_6834d2c959dc" hidden="1">#REF!</definedName>
    <definedName name="TB912ede59_e96f_4ca6_935f_6d6a38cdfe5c" hidden="1">#REF!</definedName>
    <definedName name="TB91302c49_cf43_4bdf_8b0f_f8579a838921" hidden="1">#REF!</definedName>
    <definedName name="TB9131190c_4a4b_48d5_b806_ea1a052f8f2a" hidden="1">#REF!</definedName>
    <definedName name="TB913180c4_0b11_4450_959b_5222956c854f" hidden="1">#REF!</definedName>
    <definedName name="TB913d6877_33af_41af_a4a8_d83945f17067" hidden="1">#REF!</definedName>
    <definedName name="TB9145e04b_6f83_4f43_b41b_7143e8fa1602" hidden="1">#REF!</definedName>
    <definedName name="TB915840f7_9f62_4a27_a90d_7c8ac001cb22" hidden="1">#REF!</definedName>
    <definedName name="TB9158d4a5_2da0_4d65_9af7_6a88df0d1e72" hidden="1">#REF!</definedName>
    <definedName name="TB915919b0_c7a4_4cd8_b0ef_9854d7c356cb" hidden="1">#REF!</definedName>
    <definedName name="TB9159a9f2_88b0_4c1a_8097_02f2f6bc8feb" hidden="1">#REF!</definedName>
    <definedName name="TB9162e88f_f422_4807_b548_05dcc3a65c04" hidden="1">#REF!</definedName>
    <definedName name="TB91638715_e18a_4664_a2d1_beb42bc5481d" hidden="1">#REF!</definedName>
    <definedName name="TB916a842b_3009_4fef_a401_8759e785a943" hidden="1">#REF!</definedName>
    <definedName name="TB916c1b31_3832_4e09_a96c_e2ce55a4be88" hidden="1">#REF!</definedName>
    <definedName name="TB916e42b4_7737_41f4_a381_c4673c874e82" hidden="1">#REF!</definedName>
    <definedName name="TB91726ca6_0a97_4bf2_a09a_134b2a4e3216" hidden="1">#REF!</definedName>
    <definedName name="TB9177b6b0_0aa6_4bfb_8db8_fcd75502aed7" hidden="1">#REF!</definedName>
    <definedName name="TB9179a524_b6c6_49d5_a8fe_15e68268d507" hidden="1">#REF!</definedName>
    <definedName name="TB9181c521_b5cf_4b56_8061_fbe97fa8a94a" hidden="1">#REF!</definedName>
    <definedName name="TB918cad10_5096_4dbd_abf8_256620968f19" hidden="1">#REF!</definedName>
    <definedName name="TB918cc48f_d922_46d8_b787_cfdaf3e54352" hidden="1">#REF!</definedName>
    <definedName name="TB91989028_e228_4fb1_96f3_51002143070d" hidden="1">#REF!</definedName>
    <definedName name="TB9198fb6c_6fc8_4ab3_9983_4b508cec1534" hidden="1">#REF!</definedName>
    <definedName name="TB919c25ad_a987_4720_8cdd_72a9c0e15c76" hidden="1">#REF!</definedName>
    <definedName name="TB91a21703_e640_4062_8b3a_8a0bb47ac140" hidden="1">#REF!</definedName>
    <definedName name="TB91a5faac_c55c_4314_b57d_970c0f7e0ab9" hidden="1">#REF!</definedName>
    <definedName name="TB91a63234_4581_42bd_aa68_eb2f1e255b69" hidden="1">#REF!</definedName>
    <definedName name="TB91a8c85a_7689_4081_b4b8_59e3c8ae8d16" hidden="1">#REF!</definedName>
    <definedName name="TB91ac9b64_5d95_4974_bd31_6921a9a981fe" hidden="1">#REF!</definedName>
    <definedName name="TB91aeb2e1_f215_4dc1_a655_0fa8f3108d6e" hidden="1">#REF!</definedName>
    <definedName name="TB91b02b03_5856_43ac_b115_f49d8a28f12f" hidden="1">#REF!</definedName>
    <definedName name="TB91b6edc2_22cc_491f_aeee_2300d04360fa" hidden="1">#REF!</definedName>
    <definedName name="TB91c134bd_744f_4904_9089_cfef333d11cc" hidden="1">#REF!</definedName>
    <definedName name="TB91c61b68_3863_43ed_a481_334eacb01a14" hidden="1">#REF!</definedName>
    <definedName name="TB91cbbecd_faad_44c8_9803_029a290eba8c" hidden="1">#REF!</definedName>
    <definedName name="TB91cce648_e0a8_46a0_a2bf_2a6abc0c044e" hidden="1">#REF!</definedName>
    <definedName name="TB91ceb0be_44d5_447b_b1ff_1c14608d2a91" hidden="1">#REF!</definedName>
    <definedName name="TB91d2fa47_5ed5_4d68_8cd8_2408577de874" hidden="1">#REF!</definedName>
    <definedName name="TB91d5e9fe_4e06_45bf_b7e0_728f08351561" hidden="1">#REF!</definedName>
    <definedName name="TB91da21fa_0c50_4623_8365_9ea3de15920f" hidden="1">#REF!</definedName>
    <definedName name="TB91de7331_3b02_445c_bee1_267d340c48de" hidden="1">#REF!</definedName>
    <definedName name="TB91e151b1_f9e4_4454_883a_cad1484850ab" hidden="1">#REF!</definedName>
    <definedName name="TB91e5ffb0_1973_4288_b78c_a709c38abe1e" hidden="1">#REF!</definedName>
    <definedName name="TB91eda966_67f9_4d61_b7e1_7d494bfbf420" hidden="1">#REF!</definedName>
    <definedName name="TB91f05ccc_f524_47f7_89a8_ebfe5d50b7bf" hidden="1">#REF!</definedName>
    <definedName name="TB91f4c8f7_cf2b_4e98_bdec_ecfc76b69513" hidden="1">'[72]Trade and other paybales'!#REF!</definedName>
    <definedName name="TB91f84e54_2567_4a9c_8e47_cc25c90deb06" hidden="1">#REF!</definedName>
    <definedName name="TB91f946d0_3c2d_44a5_879d_eb250b701df0" hidden="1">#REF!</definedName>
    <definedName name="TB92006d50_fa69_45ef_8831_46d06491ddf4" hidden="1">#REF!</definedName>
    <definedName name="TB92076a21_5f28_44af_a4d0_9b3506d2c322" hidden="1">#REF!</definedName>
    <definedName name="TB920862dc_958b_4933_a487_0a3996b5408e" hidden="1">#REF!</definedName>
    <definedName name="TB921114d5_1628_448d_813c_101e66f5cda2" hidden="1">#REF!</definedName>
    <definedName name="TB921af4f6_0860_436c_8f3c_1e47e9ed4839" hidden="1">#REF!</definedName>
    <definedName name="TB9221cec1_1447_4940_bd91_692fe1b0de60" hidden="1">#REF!</definedName>
    <definedName name="TB9223ca1c_3693_4fcf_8832_95d44d12c116" hidden="1">#REF!</definedName>
    <definedName name="TB9224cb3a_a6f0_4313_b8e0_8cf00b8c2399" hidden="1">#REF!</definedName>
    <definedName name="TB92283490_f5ff_4e04_a537_56bac53de25f" hidden="1">'[72]Trade and other paybales'!#REF!</definedName>
    <definedName name="TB922fd94d_03ee_488f_8ac8_9c24aed4b214" hidden="1">#REF!</definedName>
    <definedName name="TB9237c19e_a773_4d0c_879b_c87591017d4e" hidden="1">#REF!</definedName>
    <definedName name="TB923a46b1_6d32_4087_8cfc_012516755091" hidden="1">#REF!</definedName>
    <definedName name="TB924aba7d_f544_48f5_bc9e_89ac7618dcf7" hidden="1">#REF!</definedName>
    <definedName name="TB924c4850_00f2_41b4_ba8c_5999c0bae9f6" hidden="1">#REF!</definedName>
    <definedName name="TB92592b13_fe93_4700_9c88_e47b68a074f3" hidden="1">#REF!</definedName>
    <definedName name="TB926192fa_c64e_4a55_b022_7771ccbfdffd" hidden="1">#REF!</definedName>
    <definedName name="TB926447ab_4b8e_458b_8a80_07c1533c5768" hidden="1">#REF!</definedName>
    <definedName name="TB926d7545_9641_442e_8053_38ea59b43f0c" hidden="1">#REF!</definedName>
    <definedName name="TB927ef4d4_47cd_493d_ab27_759328af13a6" hidden="1">#REF!</definedName>
    <definedName name="TB927fd643_7eca_4c1b_8d56_820f3c762838" hidden="1">#REF!</definedName>
    <definedName name="TB92829293_a5e7_488c_9ac4_6816772e26da" hidden="1">#REF!</definedName>
    <definedName name="TB92913fbe_f5f8_4cf3_b1a2_db230e04b97e" hidden="1">#REF!</definedName>
    <definedName name="TB929a55db_38de_47d9_9864_00d5aae5d0ac" hidden="1">#REF!</definedName>
    <definedName name="TB929cfda1_5e4d_4c7f_b6dc_f115d2aca3a7" hidden="1">#REF!</definedName>
    <definedName name="TB92a4e109_8352_424f_9c45_133be41514b0" hidden="1">#REF!</definedName>
    <definedName name="TB92a4f4aa_bebb_4344_bdc1_02abee965373" hidden="1">#REF!</definedName>
    <definedName name="TB92b5f4df_691b_4aa1_b157_a012922ccc44" hidden="1">#REF!</definedName>
    <definedName name="TB92bfda07_231a_4547_8940_545cd1837593" hidden="1">'[72]Trade and other paybales'!#REF!</definedName>
    <definedName name="TB92c1bd8c_8e95_44e5_b9c4_2ee95e5ee603" hidden="1">#REF!</definedName>
    <definedName name="TB92c63aa3_0e11_441f_a747_f9c4e7347fb3" hidden="1">#REF!</definedName>
    <definedName name="TB92cfc5ba_3dd9_472d_a2e9_674d7bcc2dc6" hidden="1">#REF!</definedName>
    <definedName name="TB92d324aa_5c28_4f90_a074_46fd1ae9df24" hidden="1">#REF!</definedName>
    <definedName name="TB92e464e8_875f_41e9_9e24_bcf42de1c11f" hidden="1">#REF!</definedName>
    <definedName name="TB92ecf65f_9b55_4022_b0ea_6465d5659c97" hidden="1">#REF!</definedName>
    <definedName name="TB92f11c5d_ded0_4636_a199_7803737f97ba" hidden="1">#REF!</definedName>
    <definedName name="TB92f7032f_5970_4d3a_8f9e_98977edb4148" hidden="1">#REF!</definedName>
    <definedName name="TB92f8be64_54d3_4297_ab59_8aa29ddbbd6e" hidden="1">#REF!</definedName>
    <definedName name="TB92f9f9a8_463f_4fcc_b264_ae2c46c46bf1" hidden="1">#REF!</definedName>
    <definedName name="TB92fe27c9_a2d8_4e9b_886f_0ca73344da5d" hidden="1">#REF!</definedName>
    <definedName name="TB92fe9408_ba3f_444a_b6e3_83573299e24a" hidden="1">#REF!</definedName>
    <definedName name="TB92feaf8c_6ad3_4583_b9a9_dbf6e9f963f1" hidden="1">#REF!</definedName>
    <definedName name="TB93018bca_f2b2_4c34_bec5_c6c5f494f8dc" hidden="1">#REF!</definedName>
    <definedName name="TB9301c935_29e0_4788_a38e_af0b74dc395b" hidden="1">#REF!</definedName>
    <definedName name="TB930bb9c0_9dc9_4735_bf0a_94aa4b9918f8" hidden="1">#REF!</definedName>
    <definedName name="TB930c4df3_924c_4a36_9f05_9d49ce9a8354" hidden="1">'[72]Trade and other paybales'!#REF!</definedName>
    <definedName name="TB9311f657_409c_49fe_ba2d_33b5a75bb9c9" hidden="1">#REF!</definedName>
    <definedName name="TB931d7f8e_1d6b_4309_bb14_5482c1b4f1c9" hidden="1">#REF!</definedName>
    <definedName name="TB931e678c_f355_49cc_9993_fddd52b5d81d" hidden="1">#REF!</definedName>
    <definedName name="TB9323b0d2_3685_4022_8764_6edb5524232e" hidden="1">#REF!</definedName>
    <definedName name="TB93253a33_6314_4458_a8a8_0426bd9acd57" hidden="1">#REF!</definedName>
    <definedName name="TB9327ea0e_4203_431e_9b7f_56a04036b2a6" hidden="1">#REF!</definedName>
    <definedName name="TB932a2dff_0fa0_421b_9215_7bc4ba7a4b9b" hidden="1">#REF!</definedName>
    <definedName name="TB932c60e3_deeb_4f2c_be99_c49bff16b556" hidden="1">#REF!</definedName>
    <definedName name="TB932ea529_32e7_4714_ad2e_850aee08fabf" hidden="1">#REF!</definedName>
    <definedName name="TB9331b0ab_8ae4_42ba_b795_8e356d53cc2f" hidden="1">#REF!</definedName>
    <definedName name="TB9334a4c1_c5ef_44fa_9405_f9bb725b287e" hidden="1">#REF!</definedName>
    <definedName name="TB933c0fdf_0a88_4704_b398_78621fb2d841" hidden="1">#REF!</definedName>
    <definedName name="TB933ffc38_f64b_4621_8835_c330ed57b32c" hidden="1">#REF!</definedName>
    <definedName name="TB9353fc73_4d83_4cbc_bf50_c5f9775a3ace" hidden="1">#REF!</definedName>
    <definedName name="TB93562e64_0958_4855_b71f_0ba482de1c3a" hidden="1">#REF!</definedName>
    <definedName name="TB9359ef10_a552_468d_b0ab_f72df6c2b2d7" hidden="1">#REF!</definedName>
    <definedName name="TB935c7c65_4f1f_41d7_b82c_34368569ba66" hidden="1">#REF!</definedName>
    <definedName name="TB93656573_e91c_4c69_aa99_916379431f87" hidden="1">#REF!</definedName>
    <definedName name="TB936e9ddc_dc96_47ae_82c1_63888c5eb621" hidden="1">#REF!</definedName>
    <definedName name="TB9372c00c_f63b_4153_b719_41bea28270dd" hidden="1">#REF!</definedName>
    <definedName name="TB9377c6e3_5335_4c9f_920f_15b3c15dc481" hidden="1">#REF!</definedName>
    <definedName name="TB9379a3d9_4d6b_4c5e_941a_bc4d6e0a1928" hidden="1">#REF!</definedName>
    <definedName name="TB937a540d_807d_4c9a_bf63_bb8244446afc" hidden="1">#REF!</definedName>
    <definedName name="TB937ddce4_d577_4bb6_a0d2_5c9bfa3b1a4b" hidden="1">#REF!</definedName>
    <definedName name="TB93815317_3120_422c_942a_14d558a4b6b6" hidden="1">#REF!</definedName>
    <definedName name="TB9383ffff_fef1_44d8_9396_4346871f0d43" hidden="1">#REF!</definedName>
    <definedName name="TB93842cfc_eb7d_4b23_9865_801fe7005651" hidden="1">#REF!</definedName>
    <definedName name="TB9385fb26_7fe4_4c4e_8105_2c93f3630339" hidden="1">#REF!</definedName>
    <definedName name="TB9386392f_f828_4542_afab_07dd11981f40" hidden="1">#REF!</definedName>
    <definedName name="TB93879feb_2a4d_4a27_8b35_bf0774b5a92c" hidden="1">#REF!</definedName>
    <definedName name="TB938ded2b_b884_41b9_8b64_81be31b135b9" hidden="1">#REF!</definedName>
    <definedName name="TB9390d9df_a66a_499f_8b28_6d9f96add630" hidden="1">#REF!</definedName>
    <definedName name="TB93a44afb_5f16_4662_b0f3_0b52936d7893" hidden="1">#REF!</definedName>
    <definedName name="TB93a7150d_2b80_4b80_b9ad_036904cfb7be" hidden="1">#REF!</definedName>
    <definedName name="TB93aeaf6c_eb6d_4494_a310_7499051b92d6" hidden="1">#REF!</definedName>
    <definedName name="TB93b283fd_0c50_416f_9c74_9880f2b04e63" hidden="1">#REF!</definedName>
    <definedName name="TB93b49129_ce1d_48dd_9ac3_c92962210cb5" hidden="1">#REF!</definedName>
    <definedName name="TB93b87dea_69e4_4bd0_89f1_ebca305df476" hidden="1">#REF!</definedName>
    <definedName name="TB93ba2207_1e71_439d_9776_19b2469f0ef3" hidden="1">#REF!</definedName>
    <definedName name="TB93bac12e_1168_4699_8b3b_8ef0621c96f6" hidden="1">#REF!</definedName>
    <definedName name="TB93bee62d_fb84_495b_8421_332d541280a2" hidden="1">#REF!</definedName>
    <definedName name="TB93c9ef34_eca7_4ba4_9bfb_52ee2d641482" hidden="1">#REF!</definedName>
    <definedName name="TB93ca8edc_8c93_4fc1_b80d_287e3902c445" hidden="1">#REF!</definedName>
    <definedName name="TB93d3ff75_31f7_4666_a94d_843f9cade8ef" hidden="1">#REF!</definedName>
    <definedName name="TB93d94e95_b98d_4029_873d_4099f91080de" hidden="1">#REF!</definedName>
    <definedName name="TB93db2746_9f8c_48c1_ae11_5264fe61d5b3" hidden="1">#REF!</definedName>
    <definedName name="TB93dc1758_6762_42ca_b06c_498c1b288a07" hidden="1">#REF!</definedName>
    <definedName name="TB93dc8065_9082_43f7_a0c7_3996bc942afc" hidden="1">#REF!</definedName>
    <definedName name="TB93e5ac5c_a8cd_4d5d_9899_5e049e5b676b" hidden="1">#REF!</definedName>
    <definedName name="TB93e8c11f_c960_4598_9bb0_d77d16bdde79" hidden="1">#REF!</definedName>
    <definedName name="TB93f9728d_6b53_4f67_aab1_3c51baa8381c" hidden="1">#REF!</definedName>
    <definedName name="TB93fb530b_89d0_49c7_9d40_1db22f68fe90" hidden="1">#REF!</definedName>
    <definedName name="TB93fedaf9_b74f_49f1_b884_b750db7bbf91" hidden="1">#REF!</definedName>
    <definedName name="TB941076f8_99bc_4159_aa98_38adf603da13" hidden="1">#REF!</definedName>
    <definedName name="TB9415e1fb_f40b_4929_a05e_f009e8423669" hidden="1">#REF!</definedName>
    <definedName name="TB94160754_155a_4ada_bad5_a27ec747335d" hidden="1">#REF!</definedName>
    <definedName name="TB941d1a5e_2352_47e7_876d_25d47bd1c196" hidden="1">#REF!</definedName>
    <definedName name="TB94221526_6cc0_4198_8367_4e5e9e4fab1f" hidden="1">#REF!</definedName>
    <definedName name="TB94276c10_eaf2_493f_a356_191eb925d383" hidden="1">#REF!</definedName>
    <definedName name="TB94283906_1452_45b6_a5ee_ae15e1f1e7e7" hidden="1">#REF!</definedName>
    <definedName name="TB942b7462_1347_439b_8aa9_d1c4572ae96a" hidden="1">#REF!</definedName>
    <definedName name="TB94478b4d_7811_44af_95bd_67eebb025f16" hidden="1">#REF!</definedName>
    <definedName name="TB9450bab6_695e_4307_9c39_73d92e6036f3" hidden="1">#REF!</definedName>
    <definedName name="TB94545b90_5f27_4ce9_a976_908a34c0a59f" hidden="1">#REF!</definedName>
    <definedName name="TB9455fa7e_e8f1_4586_97ab_599b416fb91f" hidden="1">#REF!</definedName>
    <definedName name="TB94599d0d_98cc_47e6_bd99_abff3a6fe457" hidden="1">#REF!</definedName>
    <definedName name="TB945cb177_7fb1_4e05_9673_bcbdc8fa569d" hidden="1">#REF!</definedName>
    <definedName name="TB94631596_edd2_4fbc_81b8_76d590b272a8" hidden="1">#REF!</definedName>
    <definedName name="TB9469370f_0d5a_4610_98dd_5b1512ce9f84" hidden="1">#REF!</definedName>
    <definedName name="TB94728f45_3443_4706_91e1_49fee142662a" hidden="1">#REF!</definedName>
    <definedName name="TB9473af35_4d10_4802_a605_7029619eb984" hidden="1">#REF!</definedName>
    <definedName name="TB9474f752_e054_419a_852b_ace729d58bfd" hidden="1">#REF!</definedName>
    <definedName name="TB9476c866_3a37_42fc_8b52_657e0a785649" hidden="1">#REF!</definedName>
    <definedName name="TB94773271_2ddf_481f_a8d5_be5f8399aeca" hidden="1">#REF!</definedName>
    <definedName name="TB947b9ac7_9de7_4c90_a68d_2925a4709b18" hidden="1">#REF!</definedName>
    <definedName name="TB947feca3_212e_4130_bfa8_3e6ee069171f" hidden="1">#REF!</definedName>
    <definedName name="TB948d47d6_b4e8_4408_b881_a2dbb505423c" hidden="1">#REF!</definedName>
    <definedName name="TB948d94a8_e64b_4a73_80f2_40c60415aead" hidden="1">#REF!</definedName>
    <definedName name="TB94911a87_33b4_42ce_8c52_78a27fdb2733" hidden="1">#REF!</definedName>
    <definedName name="TB949c4cc0_a8f0_494d_8ec6_4f19c682fb1e" hidden="1">#REF!</definedName>
    <definedName name="TB94aedaf1_3123_4386_9264_5f696012836b" hidden="1">#REF!</definedName>
    <definedName name="TB94c3e522_23d1_4a9f_b8a6_27b79d2d0bdb" hidden="1">#REF!</definedName>
    <definedName name="TB94c4259b_5544_44fa_8f69_3612c91133ed" hidden="1">#REF!</definedName>
    <definedName name="TB94c4c334_6b58_4bc2_8dd7_034c84943e83" hidden="1">#REF!</definedName>
    <definedName name="TB94cbafad_48ca_42b2_a309_3a2382783897" hidden="1">#REF!</definedName>
    <definedName name="TB94d14c8d_b3b7_458d_8395_61a20cb19e4a" hidden="1">#REF!</definedName>
    <definedName name="TB94d23674_77be_4690_8c9a_65f3e444619f" hidden="1">#REF!</definedName>
    <definedName name="TB94d3a2ec_94a1_425a_936c_85da9178b87b" hidden="1">#REF!</definedName>
    <definedName name="TB94d47050_78f4_4296_91f1_eaf7ed4f370e" hidden="1">#REF!</definedName>
    <definedName name="TB94d525fc_4bdb_4d51_856b_bad7a83268b8" hidden="1">#REF!</definedName>
    <definedName name="TB94d9e658_b18e_482a_8851_79e888b1a0cd" hidden="1">#REF!</definedName>
    <definedName name="TB94d9f377_7018_4356_80ee_ecf77362251a" hidden="1">#REF!</definedName>
    <definedName name="TB94f30e44_a79d_4167_a57c_dc57ec16f453" hidden="1">#REF!</definedName>
    <definedName name="TB94fe5d45_e854_496f_ba4a_97e859f44a75" hidden="1">#REF!</definedName>
    <definedName name="TB9506a682_e3e0_402b_a206_fba4c9e97b10" hidden="1">#REF!</definedName>
    <definedName name="TB95079c05_1785_47d6_8cd8_86ecf0c293b8" hidden="1">#REF!</definedName>
    <definedName name="TB950b442d_3ff5_4028_9feb_2d1b41fb7289" hidden="1">#REF!</definedName>
    <definedName name="TB95121c84_65c7_477e_a054_b739fafb1817" hidden="1">#REF!</definedName>
    <definedName name="TB951c1a42_7a02_4880_842c_06489bddc8b2" hidden="1">#REF!</definedName>
    <definedName name="TB951f7d95_310a_4983_8603_d94f2fa318c6" hidden="1">#REF!</definedName>
    <definedName name="TB953184b9_4c25_45f9_b0bd_64f0b6ba703f" hidden="1">#REF!</definedName>
    <definedName name="TB9534dcc3_7f72_4275_a509_fba4548a58ae" hidden="1">#REF!</definedName>
    <definedName name="TB953521e0_df8f_4f9f_8e4d_108d00481d99" hidden="1">#REF!</definedName>
    <definedName name="TB9535a917_bd03_4173_ab48_658d86bf222b" hidden="1">#REF!</definedName>
    <definedName name="TB953d0fd8_a3db_4159_b8e6_45ac091c3a1d" hidden="1">#REF!</definedName>
    <definedName name="TB953dc382_aca6_4db7_b842_4df9984cc7d3" hidden="1">#REF!</definedName>
    <definedName name="TB953f0555_dee6_431b_9c9b_be800ae27795" hidden="1">#REF!</definedName>
    <definedName name="TB9547f34e_01f2_4a48_b96e_906c9e0697e0" hidden="1">#REF!</definedName>
    <definedName name="TB954d2962_ce7c_4163_971e_dcbd53abbcb5" hidden="1">#REF!</definedName>
    <definedName name="TB9555bca0_8faf_4821_93ac_e2378341d2dc" hidden="1">#REF!</definedName>
    <definedName name="TB95568c72_92e3_45f0_a839_49f7534e1f36" hidden="1">#REF!</definedName>
    <definedName name="TB955a7325_c5dc_479c_87ef_43183c6e04cf" hidden="1">#REF!</definedName>
    <definedName name="TB955e8bb2_3b29_4344_9385_eb02be65507b" hidden="1">#REF!</definedName>
    <definedName name="TB955eb9c8_5efc_4337_babd_a044489c3014" hidden="1">#REF!</definedName>
    <definedName name="TB95672583_a623_4912_a4b5_656deedd08a7" hidden="1">#REF!</definedName>
    <definedName name="TB95697083_f8cf_435a_a131_491a9b56f605" hidden="1">#REF!</definedName>
    <definedName name="TB956a5672_021a_40ad_a35a_b25790343df3" hidden="1">#REF!</definedName>
    <definedName name="TB956f4a60_3bbc_4dcf_b5b3_91e49c097f7c" hidden="1">#REF!</definedName>
    <definedName name="TB957112fb_3b2e_4df8_ab5a_52e7d80d2351" hidden="1">#REF!</definedName>
    <definedName name="TB95750c9c_1312_4989_aefc_cad40368dad4" hidden="1">#REF!</definedName>
    <definedName name="TB9575c34c_7dbb_476f_8b3b_f8499d891f0b" hidden="1">#REF!</definedName>
    <definedName name="TB9576f7fc_05dc_4a15_94c4_bb1f39020647" hidden="1">#REF!</definedName>
    <definedName name="TB957cfdb6_2e79_49ff_bf97_6a09561dca1c" hidden="1">#REF!</definedName>
    <definedName name="TB957dc108_f623_4f7b_ba47_995c212292be" hidden="1">#REF!</definedName>
    <definedName name="TB958a3cf0_8b10_4f58_b3e2_9036d044333d" hidden="1">#REF!</definedName>
    <definedName name="TB95974254_9b64_48a2_b64c_a630dffa7c2e" hidden="1">#REF!</definedName>
    <definedName name="TB9598f37b_b35f_40d9_8c13_808a88a13b9a" hidden="1">#REF!</definedName>
    <definedName name="TB959ba649_ea7f_455a_bf8d_e803139b5241" hidden="1">#REF!</definedName>
    <definedName name="TB95a1b483_54bd_4198_9636_1964d28e2745" hidden="1">'[72]Trade and other paybales'!#REF!</definedName>
    <definedName name="TB95ad5ec5_5925_49e8_8d9e_947b602fe73c" hidden="1">#REF!</definedName>
    <definedName name="TB95b16f5d_c7b3_4414_bba4_0352b56151c9" hidden="1">#REF!</definedName>
    <definedName name="TB95b5d1c3_69ed_470b_9e5a_b84694effba0" hidden="1">#REF!</definedName>
    <definedName name="TB95bbb38a_d635_4612_ae5c_c2b58f6f19ef" hidden="1">#REF!</definedName>
    <definedName name="TB95bbd39d_69cd_4f17_b167_b1933df61284" hidden="1">#REF!</definedName>
    <definedName name="TB95c493ab_b9d6_4f3d_84ac_afe9a63ed8a2" hidden="1">#REF!</definedName>
    <definedName name="TB95d23c7a_bf4c_42c7_915b_27d95b4ce305" hidden="1">#REF!</definedName>
    <definedName name="TB95db6104_f01c_45f8_8d60_29da8c42399c" hidden="1">#REF!</definedName>
    <definedName name="TB95df7d9c_db5c_41f6_a15a_23ca3682b0a8" hidden="1">#REF!</definedName>
    <definedName name="TB95e362c2_e3ff_4340_b222_2f1707eb6ebb" hidden="1">#REF!</definedName>
    <definedName name="TB95e6e4c9_4fb1_4823_a43a_cc37d5d6cf4f" hidden="1">#REF!</definedName>
    <definedName name="TB95e739cb_8fdc_409c_b72a_b2cfa8c3bd7f" hidden="1">#REF!</definedName>
    <definedName name="TB96025aa0_2747_4e24_b8a9_2ca56609f4c6" hidden="1">#REF!</definedName>
    <definedName name="TB9614e67a_9e14_4c15_b993_fd3769f7789a" hidden="1">#REF!</definedName>
    <definedName name="TB9619aa2e_5f89_4e90_b1ad_147056c01ffc" hidden="1">#REF!</definedName>
    <definedName name="TB961b3d3c_d6e5_45a8_9bfc_577c4b7ede53" hidden="1">#REF!</definedName>
    <definedName name="TB962074d3_b439_413d_a5f8_256c151ec079" hidden="1">#REF!</definedName>
    <definedName name="TB962131e2_b821_45f6_9df2_eb7f95afb3f9" hidden="1">#REF!</definedName>
    <definedName name="TB96230e22_7a8b_4bb3_9a2c_810e63114b2e" hidden="1">#REF!</definedName>
    <definedName name="TB963114a9_c598_4ad6_87b3_471b22f20839" hidden="1">#REF!</definedName>
    <definedName name="TB96325b19_3b01_4bc3_b4f3_b0d63d3bcfff" hidden="1">#REF!</definedName>
    <definedName name="TB9636178e_ec54_450e_9c6f_86829d95c2bc" hidden="1">#REF!</definedName>
    <definedName name="TB9639d7db_3ae4_4aa8_9890_62002a5fd5e8" hidden="1">#REF!</definedName>
    <definedName name="TB963a21b8_3f5d_403d_8286_6ac89e127475" hidden="1">#REF!</definedName>
    <definedName name="TB963f0e2a_f3e9_47ac_9940_6497391d04bc" hidden="1">#REF!</definedName>
    <definedName name="TB9640917c_8604_49a5_89cd_d5d4237281da" hidden="1">#REF!</definedName>
    <definedName name="TB965265b3_93d9_4dbd_a587_28541db42091" hidden="1">#REF!</definedName>
    <definedName name="TB96530f17_384f_4a30_885e_733b89213e31" hidden="1">#REF!</definedName>
    <definedName name="TB96590edb_d239_4293_b5d7_228b055b9d7f" hidden="1">#REF!</definedName>
    <definedName name="TB965f7818_dd9a_4d7d_8aec_1c9bb3fe5b94" hidden="1">#REF!</definedName>
    <definedName name="TB9667cc0c_6087_4d63_9743_f228836c9357" hidden="1">#REF!</definedName>
    <definedName name="TB9669a69f_8974_421e_901c_1ba8d377c1a5" hidden="1">#REF!</definedName>
    <definedName name="TB96722c9e_5324_4ef9_8fc8_e9ae0fbd97e7" hidden="1">#REF!</definedName>
    <definedName name="TB96731f11_a4f2_48eb_9cd6_3ba8ef36487a" hidden="1">#REF!</definedName>
    <definedName name="TB96790f99_299c_4a3f_bdb2_10ccb109d597" hidden="1">#REF!</definedName>
    <definedName name="TB96797e82_6802_405a_9f19_c3385b0be457" hidden="1">#REF!</definedName>
    <definedName name="TB967a212e_3268_41cc_ac36_d98d0dcc8aff" hidden="1">#REF!</definedName>
    <definedName name="TB968e4949_8532_47b8_ba0c_35297fa17873" hidden="1">#REF!</definedName>
    <definedName name="TB969a1fda_55bd_4ea0_b1d0_7b0f0dc6c442" hidden="1">#REF!</definedName>
    <definedName name="TB96a790c2_4e7b_453d_92a0_e07fa1588eaf" hidden="1">#REF!</definedName>
    <definedName name="TB96af7fe1_03b8_49a5_954b_02f02979d466" hidden="1">#REF!</definedName>
    <definedName name="TB96bf4ed1_130e_4997_a219_25ec6f11c1ca" hidden="1">#REF!</definedName>
    <definedName name="TB96bf5f99_d2c1_41bf_a8a2_b6062b3e6b27" hidden="1">#REF!</definedName>
    <definedName name="TB96c4dec0_26fa_499c_b74d_6ee9216b4b76" hidden="1">#REF!</definedName>
    <definedName name="TB96c77f5f_638e_4761_bae2_3ca22d02b344" hidden="1">#REF!</definedName>
    <definedName name="TB96c8d238_fa45_4a0c_ae69_1146ca5622f3" hidden="1">#REF!</definedName>
    <definedName name="TB96cb37cc_06b3_4508_af5d_0641c49732ce" hidden="1">#REF!</definedName>
    <definedName name="TB96e3df32_530a_418b_acee_8242427b82c4" hidden="1">#REF!</definedName>
    <definedName name="TB96e98d01_d7b8_46f8_a875_8611d0355971" hidden="1">#REF!</definedName>
    <definedName name="TB96eacec3_25c3_4030_b8cf_bb8331357d50" hidden="1">#REF!</definedName>
    <definedName name="TB96efdbd4_136e_455f_abbd_0c847c44037b" hidden="1">#REF!</definedName>
    <definedName name="TB96fb12d0_f680_4bda_9a65_c8e311017ce5" hidden="1">#REF!</definedName>
    <definedName name="TB96fb9d5c_b19c_42e7_8f64_9b93c639eb04" hidden="1">'[72]Trade and other paybales'!#REF!</definedName>
    <definedName name="TB96ff603a_60c2_49bd_97ce_3a4c94baf5fa" hidden="1">#REF!</definedName>
    <definedName name="TB9702761b_ff22_4ef0_b8f6_d0d2216fffa2" hidden="1">#REF!</definedName>
    <definedName name="TB9706a732_6f2b_49f2_9d59_12fb8548cfe1" hidden="1">#REF!</definedName>
    <definedName name="TB9707120c_ea21_4e57_ad99_ba176806fb74" hidden="1">#REF!</definedName>
    <definedName name="TB970a2776_b7f5_4231_b80f_36f29bb9703c" hidden="1">#REF!</definedName>
    <definedName name="TB970b5671_bd43_492e_8e39_9a34bbe1cf80" hidden="1">#REF!</definedName>
    <definedName name="TB970ec92b_19b7_41cb_b8e6_ad84397446f4" hidden="1">#REF!</definedName>
    <definedName name="TB9716ce8e_c6ed_4375_bb99_bae734ad3a41" hidden="1">#REF!</definedName>
    <definedName name="TB9720e3fb_f885_40be_aafb_90064300d986" hidden="1">#REF!</definedName>
    <definedName name="TB97312355_1b12_4f06_a5b7_24af8ad0c175" hidden="1">#REF!</definedName>
    <definedName name="TB9737593a_e7c0_40b0_b14f_e2d6e9bb691e" hidden="1">#REF!</definedName>
    <definedName name="TB973877c0_759a_4a3c_9372_0bc5cdc3608c" hidden="1">#REF!</definedName>
    <definedName name="TB9741fdaf_588f_4c59_8e8a_8d09f81b8983" hidden="1">#REF!</definedName>
    <definedName name="TB9744e7db_c03a_4ad9_9f9e_1cdf40d29889" hidden="1">#REF!</definedName>
    <definedName name="TB9750e986_2c5a_48f6_8937_e3ac2a116c8d" hidden="1">#REF!</definedName>
    <definedName name="TB97551a86_911f_4fac_8d5b_b5ce96104f57" hidden="1">#REF!</definedName>
    <definedName name="TB975d9ef9_a9f4_4cd7_b278_fc90a917b3c2" hidden="1">#REF!</definedName>
    <definedName name="TB975eff00_a021_4dda_b64a_4c62b10d1b7b" hidden="1">'[72]Trade and other paybales'!#REF!</definedName>
    <definedName name="TB975fdcdf_0c2a_49cb_97b7_82e38296d696" hidden="1">#REF!</definedName>
    <definedName name="TB976141b3_47ea_44d7_9218_7c5c5fed9264" hidden="1">#REF!</definedName>
    <definedName name="TB97614ba2_2e41_43d6_aa74_54ff32691f19" hidden="1">#REF!</definedName>
    <definedName name="TB97616fb5_2c75_419c_a751_6daac590d246" hidden="1">#REF!</definedName>
    <definedName name="TB97687011_36bd_46e7_8333_a126c29d9e5d" hidden="1">#REF!</definedName>
    <definedName name="TB976ad08f_b4d8_4ec4_8014_ce36fcead9d2" hidden="1">#REF!</definedName>
    <definedName name="TB977b308e_5a58_47d3_9b71_7dcc51c73a97" hidden="1">#REF!</definedName>
    <definedName name="TB9782a0ad_6046_4f94_9eeb_e9a63eb62c45" hidden="1">#REF!</definedName>
    <definedName name="TB97839aaa_29be_4f10_85ea_1518db8fae92" hidden="1">#REF!</definedName>
    <definedName name="TB97889bfa_1b75_4fed_a2dd_cf2154831841" hidden="1">#REF!</definedName>
    <definedName name="TB978e25ec_79e1_4920_9f92_8c1da0ac0ca7" hidden="1">#REF!</definedName>
    <definedName name="TB979a29b9_0ef6_4152_a41a_56cd90e1568b" hidden="1">#REF!</definedName>
    <definedName name="TB979e796e_bfde_4dce_89f8_ff94a48e6fdf" hidden="1">#REF!</definedName>
    <definedName name="TB979ec740_b9f9_457e_ac6b_56d0b583d299" hidden="1">#REF!</definedName>
    <definedName name="TB97a6d6ef_e12f_4074_93b9_e838a6b16481" hidden="1">#REF!</definedName>
    <definedName name="TB97a9fda3_ab54_416f_be9c_fabb6aef5d37" hidden="1">#REF!</definedName>
    <definedName name="TB97aa7ad8_8f36_4610_9e46_be89a7d4a461" hidden="1">#REF!</definedName>
    <definedName name="TB97acc4ff_30f1_4e39_a8ca_05c55d43cf85" hidden="1">#REF!</definedName>
    <definedName name="TB97bc1d26_7193_458f_b688_8b57a63bdfb1" hidden="1">#REF!</definedName>
    <definedName name="TB97c07a76_164a_42dc_a179_0b368b2329d5" hidden="1">#REF!</definedName>
    <definedName name="TB97c534e1_ca9e_4a13_9f78_72b8c4405862" hidden="1">#REF!</definedName>
    <definedName name="TB97c5677e_e6c4_4e26_8073_08f7e8f86f25" hidden="1">#REF!</definedName>
    <definedName name="TB97c87547_3557_444b_b59b_beb566cd1720" hidden="1">#REF!</definedName>
    <definedName name="TB97cc6995_6bb2_479b_b9bc_25415b38ac76" hidden="1">#REF!</definedName>
    <definedName name="TB97df875a_faa7_4356_805b_86b15a78c22a" hidden="1">#REF!</definedName>
    <definedName name="TB97e5a9b3_e96a_4d80_81d6_75daebcfe052" hidden="1">#REF!</definedName>
    <definedName name="TB9808b436_7e98_496a_8339_6c9bcffe869c" hidden="1">#REF!</definedName>
    <definedName name="TB9808f9c1_b81b_4dc0_996f_e43a10a01d6b" hidden="1">#REF!</definedName>
    <definedName name="TB980ec34c_14f2_4111_b2d1_d8d3e7012aff" hidden="1">#REF!</definedName>
    <definedName name="TB98180fc7_165b_457c_9867_ada67c338250" hidden="1">#REF!</definedName>
    <definedName name="TB9818671e_0df6_449d_8bfc_7084bd9d04a0" hidden="1">#REF!</definedName>
    <definedName name="TB981ca064_3384_48d6_88ae_ce18eb3e1476" hidden="1">#REF!</definedName>
    <definedName name="TB981d8f80_313c_48e3_9e7d_ac3dc2174111" hidden="1">#REF!</definedName>
    <definedName name="TB98208e8c_ae15_40ea_b574_7a103a393e79" hidden="1">#REF!</definedName>
    <definedName name="TB9823526b_a0a3_4588_8761_36bcf84714b6" hidden="1">#REF!</definedName>
    <definedName name="TB98235624_c590_42ae_883d_454869879b0c" hidden="1">#REF!</definedName>
    <definedName name="TB98283e60_ca24_4157_b4d9_3bd603320f1f" hidden="1">#REF!</definedName>
    <definedName name="TB982ab99e_2a12_4f7d_841c_542b21a02b5c" hidden="1">#REF!</definedName>
    <definedName name="TB9831c6a0_c22b_4a93_847b_730a2dbbe94e" hidden="1">#REF!</definedName>
    <definedName name="TB98367bc7_196b_4044_b192_3be12c25e984" hidden="1">#REF!</definedName>
    <definedName name="TB98573445_15e4_4a65_a126_cf1b2ca2eb6c" hidden="1">#REF!</definedName>
    <definedName name="TB985d620b_be13_4d4a_8732_ccbc257e1632" hidden="1">#REF!</definedName>
    <definedName name="TB9868f1b8_51b4_4b90_93a8_9b2b4f6d5c18" hidden="1">#REF!</definedName>
    <definedName name="TB98719d4a_19bd_4ba7_8da1_bad7b8af9cb1" hidden="1">#REF!</definedName>
    <definedName name="TB9878b7c5_abc2_4287_9453_c62b61a9a54b" hidden="1">#REF!</definedName>
    <definedName name="TB987e2fd8_8b3a_4880_b0d2_39405a05ea2b" hidden="1">#REF!</definedName>
    <definedName name="TB9883b6b3_85eb_4dbf_8bda_2fd63ea2e8d0" hidden="1">#REF!</definedName>
    <definedName name="TB98889f43_1870_4c80_98b2_ad94b67fe44f" hidden="1">#REF!</definedName>
    <definedName name="TB988d9ab0_1752_4803_afb1_646487d304c8" hidden="1">#REF!</definedName>
    <definedName name="TB98913ff7_fde7_440e_85e7_2a9b04598fed" hidden="1">#REF!</definedName>
    <definedName name="TB98962630_7541_46be_a2b1_5ae3268ab19b" hidden="1">#REF!</definedName>
    <definedName name="TB989987c6_6322_4c00_857c_9ffd5f235b57" hidden="1">#REF!</definedName>
    <definedName name="TB989c7046_f489_46f0_8a29_5e4777cc0dd5" hidden="1">#REF!</definedName>
    <definedName name="TB989d94e4_20b1_4065_8c1c_49d1ad4e91b1" hidden="1">#REF!</definedName>
    <definedName name="TB98a72827_525b_4216_8a9f_43e5e4680242" hidden="1">#REF!</definedName>
    <definedName name="TB98a72c5c_6d97_479c_8c62_40e1ead13ed5" hidden="1">#REF!</definedName>
    <definedName name="TB98ac318c_cfbe_459d_8e53_ee9c283dada3" hidden="1">'[72]Trade and other paybales'!#REF!</definedName>
    <definedName name="TB98b927ff_8391_4f06_9b90_f90ec6fe685b" hidden="1">#REF!</definedName>
    <definedName name="TB98ba5562_3057_433d_b7a2_b5f0a81123df" hidden="1">#REF!</definedName>
    <definedName name="TB98c2cbb8_851d_40b2_a8c8_f01a6df592ae" hidden="1">#REF!</definedName>
    <definedName name="TB98cc165e_2b29_47ad_8e63_005ca16e5f20" hidden="1">#REF!</definedName>
    <definedName name="TB98ceb8a9_8620_47b1_ae4d_36987e97daec" hidden="1">#REF!</definedName>
    <definedName name="TB98d279f7_d1d0_43b7_9c54_08b724d946fc" hidden="1">#REF!</definedName>
    <definedName name="TB98d42c21_1c0b_45f6_9b82_571f0eb18154" hidden="1">#REF!</definedName>
    <definedName name="TB98d7334c_8391_4ab6_939f_115c42d734bc" hidden="1">#REF!</definedName>
    <definedName name="TB98d8acf9_eaf7_4da8_9225_e217f9a34b8e" hidden="1">#REF!</definedName>
    <definedName name="TB98db821f_803c_4588_a201_7a2570bc20a2" hidden="1">#REF!</definedName>
    <definedName name="TB98e12b7a_d936_45ff_92fa_1d5f0387c1ec" hidden="1">#REF!</definedName>
    <definedName name="TB98e1e06f_eda6_4bd6_b165_5c8991bb222b" hidden="1">#REF!</definedName>
    <definedName name="TB98e1fa1c_7cf9_42d3_b898_85582be25cf5" hidden="1">#REF!</definedName>
    <definedName name="TB98e56b9e_be25_4624_b16c_e9e043a1dd85" hidden="1">#REF!</definedName>
    <definedName name="TB98e62f97_98dd_4a8b_be6b_d709eb70dc27" hidden="1">#REF!</definedName>
    <definedName name="TB98fd4efa_8412_4474_82e5_d31254f5273d" hidden="1">'[72]Trade and other paybales'!#REF!</definedName>
    <definedName name="TB98fd7eb0_42f5_41dd_aa56_d22962369196" hidden="1">#REF!</definedName>
    <definedName name="TB99008ff8_5b74_4ff4_abd6_e810d25ac70d" hidden="1">#REF!</definedName>
    <definedName name="TB9914fa95_2fff_4a03_99e1_73b85f8fba30" hidden="1">#REF!</definedName>
    <definedName name="TB991c68a6_5048_462c_9bd5_b4f829e0d371" hidden="1">#REF!</definedName>
    <definedName name="TB991c871b_e903_469c_9d89_fed569aee772" hidden="1">#REF!</definedName>
    <definedName name="TB9923bb91_d644_4d11_bd45_526a244c3026" hidden="1">#REF!</definedName>
    <definedName name="TB99244134_a599_48a7_84c2_6b786186c882" hidden="1">#REF!</definedName>
    <definedName name="TB99285e61_42a1_4d50_96c0_d5cbc6c68d4f" hidden="1">#REF!</definedName>
    <definedName name="TB992bf2d2_266a_4253_b570_45c7271f4072" hidden="1">#REF!</definedName>
    <definedName name="TB992eddec_55a8_4c82_9b64_e39ab5446f61" hidden="1">#REF!</definedName>
    <definedName name="TB9930dd79_e53f_44aa_ad97_e0bc819a9975" hidden="1">#REF!</definedName>
    <definedName name="TB9937e487_c6b4_48cd_83ab_d107f69f5480" hidden="1">#REF!</definedName>
    <definedName name="TB99518787_b779_4c01_b851_a2a203d69350" hidden="1">#REF!</definedName>
    <definedName name="TB99538c8d_e645_4c36_b359_841996731f23" hidden="1">#REF!</definedName>
    <definedName name="TB99545996_34af_4a88_91bd_8fb37c7cb601" hidden="1">#REF!</definedName>
    <definedName name="TB995674f8_92b8_4857_bf27_e41fb6feec5e" hidden="1">#REF!</definedName>
    <definedName name="TB995ad95c_3227_4666_b0fc_f6072c0f48ca" hidden="1">#REF!</definedName>
    <definedName name="TB995e4e6a_0be9_400f_9bf1_87cbce79696f" hidden="1">#REF!</definedName>
    <definedName name="TB9966c8be_a7de_48c2_92e6_e63f2bb1e3e4" hidden="1">#REF!</definedName>
    <definedName name="TB996a8185_8a45_49ae_8312_0af53371e2e3" hidden="1">#REF!</definedName>
    <definedName name="TB99729fb7_33bc_4494_9138_bcc269e65d17" hidden="1">#REF!</definedName>
    <definedName name="TB99797588_52ab_4b1e_89a1_bf642b7a3acf" hidden="1">#REF!</definedName>
    <definedName name="TB997aecc9_226f_4a48_8e25_6d64fc4f441c" hidden="1">#REF!</definedName>
    <definedName name="TB9989e6ec_c1db_4094_8f5d_c19453a8a53f" hidden="1">#REF!</definedName>
    <definedName name="TB998c9dd1_eab6_4b3a_b1d4_db339d92444e" hidden="1">#REF!</definedName>
    <definedName name="TB999aae29_3b55_40c7_b2b1_4e4d965910cb" hidden="1">#REF!</definedName>
    <definedName name="TB999c20c9_fb97_4835_9c5f_f452c15348d5" hidden="1">#REF!</definedName>
    <definedName name="TB99a1265e_f9cf_4e36_8e8a_2e32a0ef4d4d" hidden="1">#REF!</definedName>
    <definedName name="TB99a3e707_84af_4bd8_bbdd_b269f257373a" hidden="1">#REF!</definedName>
    <definedName name="TB99a6356e_7af5_466e_90f0_13cc5c83e5c5" hidden="1">#REF!</definedName>
    <definedName name="TB99acb272_32a0_4079_ab4d_95026724b5ae" hidden="1">#REF!</definedName>
    <definedName name="TB99bde473_391a_4d0a_b9c0_f72ec18b2769" hidden="1">#REF!</definedName>
    <definedName name="TB99c47e8e_2ab5_430f_9e3b_d417e94c8550" hidden="1">#REF!</definedName>
    <definedName name="TB99cabf74_b297_4282_8c4a_63c4ec3ba508" hidden="1">#REF!</definedName>
    <definedName name="TB99d62f61_e36e_499b_9276_102f4cb6b9b6" hidden="1">#REF!</definedName>
    <definedName name="TB99d662c9_09cd_4685_a6b7_123b1e69be43" hidden="1">#REF!</definedName>
    <definedName name="TB99da484f_990e_4dc9_b57b_2ecaabee1407" hidden="1">#REF!</definedName>
    <definedName name="TB99e83b46_fc36_4752_9a59_78c723d29603" hidden="1">#REF!</definedName>
    <definedName name="TB99e9c51f_519b_483f_9ce9_362ee7457159" hidden="1">#REF!</definedName>
    <definedName name="TB99eaec5e_d91b_46e1_9fe9_8bf36c68d3cf" hidden="1">#REF!</definedName>
    <definedName name="TB99ebccbd_c651_4fa0_b73d_4401e5bf2260" hidden="1">#REF!</definedName>
    <definedName name="TB99f54cdc_d34d_46ca_8630_008cfe33d99c" hidden="1">'[72]Trade and other paybales'!#REF!</definedName>
    <definedName name="TB99f91366_e15c_46b6_8bae_5b5c9a869748" hidden="1">#REF!</definedName>
    <definedName name="TB99fcc1d5_83c7_42d1_9a34_8bc99b7063e5" hidden="1">#REF!</definedName>
    <definedName name="TB99fff639_b937_4852_929d_96ea3f2d520e" hidden="1">#REF!</definedName>
    <definedName name="TB9a040663_6d2d_4537_a567_04a7394b913f" hidden="1">#REF!</definedName>
    <definedName name="TB9a0d5e8b_9a6c_44a9_8354_849b8f74c522" hidden="1">#REF!</definedName>
    <definedName name="TB9a0e3910_c4d0_42d6_9181_d52124d1c5d1" hidden="1">#REF!</definedName>
    <definedName name="TB9a15efbc_286b_4a3e_bc51_3a741313daea" hidden="1">'[72]Trade and other paybales'!#REF!</definedName>
    <definedName name="TB9a162d36_c5d3_4b5f_9a3e_119d32d5d043" hidden="1">#REF!</definedName>
    <definedName name="TB9a1666e2_cdf8_4617_81f9_24329d6f8892" hidden="1">#REF!</definedName>
    <definedName name="TB9a1676fa_b2ed_49f5_95a6_f0744aba0f02" hidden="1">#REF!</definedName>
    <definedName name="TB9a19b3cc_48e7_4119_8350_5c9182bb42c2" hidden="1">#REF!</definedName>
    <definedName name="TB9a1a51c7_f192_429a_886e_41c5a96418d4" hidden="1">#REF!</definedName>
    <definedName name="TB9a1d603c_e9a2_4913_b3f8_19db10348184" hidden="1">#REF!</definedName>
    <definedName name="TB9a27bb12_816d_44b0_9cc3_301a98e2854b" hidden="1">#REF!</definedName>
    <definedName name="TB9a2b3295_4da3_4ce8_a22a_52d8fafd46a0" hidden="1">#REF!</definedName>
    <definedName name="TB9a2cf3c2_594c_42fc_8522_2cd9b9a87e59" hidden="1">#REF!</definedName>
    <definedName name="TB9a2f044a_604a_4c32_a737_218c66802ea0" hidden="1">#REF!</definedName>
    <definedName name="TB9a3382a6_d26e_4b25_853c_cfcb86db1cc7" hidden="1">#REF!</definedName>
    <definedName name="TB9a36e846_224c_4f8a_8e85_ef5677a28a9a" hidden="1">#REF!</definedName>
    <definedName name="TB9a3b9a7e_e747_40dd_be8b_049acf4506a1" hidden="1">#REF!</definedName>
    <definedName name="TB9a459c09_431d_4d03_b3a3_148b7b1b4a3d" hidden="1">#REF!</definedName>
    <definedName name="TB9a5ab829_9083_443c_b049_d42dd2d9e930" hidden="1">#REF!</definedName>
    <definedName name="TB9a5d856d_2b9e_4f4e_ad2d_5a1f0282646c" hidden="1">#REF!</definedName>
    <definedName name="TB9a6e4da1_1918_402e_bd0e_ef406bfb37ba" hidden="1">#REF!</definedName>
    <definedName name="TB9a80a730_6d1b_4ffc_a45b_23221cedc59b" hidden="1">#REF!</definedName>
    <definedName name="TB9a880784_9948_4b87_9367_bedea2930ebe" hidden="1">#REF!</definedName>
    <definedName name="TB9a8acfb7_8298_4628_b8d5_f8c21a2803fb" hidden="1">#REF!</definedName>
    <definedName name="TB9a8db58c_5f58_44c0_bafe_a205c4be312c" hidden="1">#REF!</definedName>
    <definedName name="TB9a9101d3_1319_40a7_bed8_9c1053cdb2fd" hidden="1">#REF!</definedName>
    <definedName name="TB9a9b24dd_ca28_445a_896c_46fbb840b2ae" hidden="1">#REF!</definedName>
    <definedName name="TB9a9d6c5d_c001_481e_8611_a78e0e7580da" hidden="1">#REF!</definedName>
    <definedName name="TB9aa223ae_acda_4d0b_a0d4_eb074642ae1d" hidden="1">#REF!</definedName>
    <definedName name="TB9aa48f28_5b14_4e07_a9d1_4ed41a30b1ee" hidden="1">#REF!</definedName>
    <definedName name="TB9aa8e26e_4657_4de8_bd24_b2d361fcb7bb" hidden="1">#REF!</definedName>
    <definedName name="TB9aaa15bd_3273_41db_a53b_cb8c2d138cb0" hidden="1">#REF!</definedName>
    <definedName name="TB9aad33d0_9f88_41f6_b861_bcf03ebd2b00" hidden="1">#REF!</definedName>
    <definedName name="TB9aaf4c29_0283_48c5_8f26_35eabe7db6d8" hidden="1">#REF!</definedName>
    <definedName name="TB9aafb8c1_7dc1_496d_8274_4d34be6a2ff3" hidden="1">#REF!</definedName>
    <definedName name="TB9ab0f1be_ac1c_452d_847e_0b79995f45ae" hidden="1">#REF!</definedName>
    <definedName name="TB9ab971ce_f483_4613_9665_3aff99e74e2b" hidden="1">#REF!</definedName>
    <definedName name="TB9abdf04d_f704_46f4_9302_5ce1da850b0f" hidden="1">#REF!</definedName>
    <definedName name="TB9ac11ba8_4fe4_4718_8614_be5432f0c895" hidden="1">#REF!</definedName>
    <definedName name="TB9ac3af9e_301c_437c_b5d3_1c5a48de8545" hidden="1">#REF!</definedName>
    <definedName name="TB9ac47f74_78af_4f0b_afae_b9616cb7edc7" hidden="1">#REF!</definedName>
    <definedName name="TB9ac48baa_8dd7_441f_8596_68d9001cddb4" hidden="1">#REF!</definedName>
    <definedName name="TB9ac5630d_e609_4396_884b_a03a8ed04e6f" hidden="1">#REF!</definedName>
    <definedName name="TB9acbb434_001f_4667_8fd4_c6b3bafec111" hidden="1">#REF!</definedName>
    <definedName name="TB9ad203c6_eef0_4d1f_977a_435600a85aac" hidden="1">#REF!</definedName>
    <definedName name="TB9ad2bc5f_daa5_4d31_8f01_673fa19952bc" hidden="1">#REF!</definedName>
    <definedName name="TB9ad46adf_a326_48eb_b1be_b2accb7f743e" hidden="1">#REF!</definedName>
    <definedName name="TB9adb0007_7e52_4636_ba7e_d2643356a2ec" hidden="1">#REF!</definedName>
    <definedName name="TB9adb9723_053b_4a7c_b95d_524a062d1d4a" hidden="1">#REF!</definedName>
    <definedName name="TB9ade539a_cc7e_4cc8_b096_aaf25adf767d" hidden="1">#REF!</definedName>
    <definedName name="TB9ae0147e_c994_4f8e_846d_b1516d0e7689" hidden="1">#REF!</definedName>
    <definedName name="TB9ae16138_f7e5_4ab2_b5ce_b8595074e668" hidden="1">#REF!</definedName>
    <definedName name="TB9aec4d89_a6c7_40a3_89c9_b40fa6a0c026" hidden="1">#REF!</definedName>
    <definedName name="TB9aefe5d3_4582_4ad1_8955_e5cbce733528" hidden="1">#REF!</definedName>
    <definedName name="TB9afa5421_4ff2_43eb_8a7a_8a31e729ab0a" hidden="1">#REF!</definedName>
    <definedName name="TB9afc4b5c_299f_46d9_95ac_092eb1724046" hidden="1">#REF!</definedName>
    <definedName name="TB9afd11b4_4e60_49ce_97f1_dc7c1567c3f0" hidden="1">#REF!</definedName>
    <definedName name="TB9b077527_c190_46cd_9508_99308278d8e6" hidden="1">#REF!</definedName>
    <definedName name="TB9b14166b_8be7_4fc8_9fa0_f17754db6177" hidden="1">#REF!</definedName>
    <definedName name="TB9b193eef_5f1c_4c8c_84a4_9813677a267a" hidden="1">#REF!</definedName>
    <definedName name="TB9b1cd964_73c5_43ac_9c7e_f3ac73c6b397" hidden="1">#REF!</definedName>
    <definedName name="TB9b1cffe1_5975_4b43_bdb2_c94d4f93aa6c" hidden="1">#REF!</definedName>
    <definedName name="TB9b1d7ebe_58aa_40e5_8779_3455e63220a9" hidden="1">#REF!</definedName>
    <definedName name="TB9b204de9_2116_4f70_a25f_7967dcb79172" hidden="1">#REF!</definedName>
    <definedName name="TB9b2ceadc_21e4_4ff5_8a67_950c31a01967" hidden="1">#REF!</definedName>
    <definedName name="TB9b32a1f7_0485_47b9_b27e_f8335608bb95" hidden="1">#REF!</definedName>
    <definedName name="TB9b3acae7_f3ec_4b8e_b9f2_67aa4f5bdfa6" hidden="1">#REF!</definedName>
    <definedName name="TB9b44effd_8b6c_443c_9c43_ed66fe34e4a3" hidden="1">#REF!</definedName>
    <definedName name="TB9b46c41b_244c_48e5_a95b_c285ead9834c" hidden="1">#REF!</definedName>
    <definedName name="TB9b4897df_611d_4332_a66a_39df2e73b6a8" hidden="1">#REF!</definedName>
    <definedName name="TB9b4e71ba_e274_4de8_813a_9993ac82c5c1" hidden="1">#REF!</definedName>
    <definedName name="TB9b534d26_1a81_408a_9521_a84e5cff7855" hidden="1">#REF!</definedName>
    <definedName name="TB9b583166_d771_4e73_930f_43d8177a26b5" hidden="1">#REF!</definedName>
    <definedName name="TB9b59c4d2_8c6c_4e47_b0be_8cb839b28182" hidden="1">#REF!</definedName>
    <definedName name="TB9b5ec3a2_c3b2_406e_954a_47b9f8b16651" hidden="1">#REF!</definedName>
    <definedName name="TB9b6b31bb_0537_47b9_8d73_c2d54648a2f1" hidden="1">#REF!</definedName>
    <definedName name="TB9b6bba4a_2e3a_48d1_b6f5_87e9f8ff349c" hidden="1">#REF!</definedName>
    <definedName name="TB9b6d4087_5e61_4ecc_adc9_9a114d341491" hidden="1">#REF!</definedName>
    <definedName name="TB9b705132_2f5a_4303_9355_b10f95676aed" hidden="1">#REF!</definedName>
    <definedName name="TB9b706fa5_addc_4d26_9de7_cb2d8e56a471" hidden="1">#REF!</definedName>
    <definedName name="TB9b787319_e6e4_464e_9f63_4a9dd0c56fc9" hidden="1">'[72]Trade and other paybales'!#REF!</definedName>
    <definedName name="TB9b78c205_163f_4b77_83bb_12ec61354136" hidden="1">#REF!</definedName>
    <definedName name="TB9b796714_6b70_4dcb_a7c8_de1fd93a7b3e" hidden="1">#REF!</definedName>
    <definedName name="TB9b7a62c9_b499_4e8c_b5bd_162308cc05d8" hidden="1">#REF!</definedName>
    <definedName name="TB9b7ed44f_b98c_4f48_901c_2a56d73e0a18" hidden="1">#REF!</definedName>
    <definedName name="TB9b8142de_d928_4fd8_bc50_3d656d0409a9" hidden="1">#REF!</definedName>
    <definedName name="TB9b89e9a7_98f3_45ed_ba77_650602bcbd33" hidden="1">#REF!</definedName>
    <definedName name="TB9b8ea7d2_44a2_48c4_8443_e99d156ac502" hidden="1">#REF!</definedName>
    <definedName name="TB9b9103cd_203c_45fb_99cd_b71de88862a2" hidden="1">#REF!</definedName>
    <definedName name="TB9b94cbc6_556d_471e_afba_d46102db02b4" hidden="1">#REF!</definedName>
    <definedName name="TB9b9f7b3c_f131_4209_9dcf_3cada1bf0b18" hidden="1">#REF!</definedName>
    <definedName name="TB9ba3bb03_7ffb_4053_a5fd_8e7b6ca3fbe1" hidden="1">#REF!</definedName>
    <definedName name="TB9bb81ecc_0283_47c0_a5ba_fc7e2b3fde11" hidden="1">#REF!</definedName>
    <definedName name="TB9bbceaff_b2ee_46e8_9bac_3e2dd916c308" hidden="1">#REF!</definedName>
    <definedName name="TB9bbf3a18_eccc_4fb3_8a94_6bdcc6a3c8d4" hidden="1">#REF!</definedName>
    <definedName name="TB9bc0feb8_99ec_4adf_9208_5c374104bb73" hidden="1">#REF!</definedName>
    <definedName name="TB9bc2aef8_ed57_4741_a2d0_30e00a583793" hidden="1">#REF!</definedName>
    <definedName name="TB9bc54085_644d_4f86_a45a_c13b213bb20e" hidden="1">#REF!</definedName>
    <definedName name="TB9bccd1e0_2e1e_4595_9eb4_2337497bb64c" hidden="1">#REF!</definedName>
    <definedName name="TB9bdbea1f_0a7e_4630_8183_2e58aac50e31" hidden="1">#REF!</definedName>
    <definedName name="TB9bddf50e_bdd0_410d_b41e_5015fff3933f" hidden="1">#REF!</definedName>
    <definedName name="TB9bdff8bd_fc4e_4957_9e47_bd8329125088" hidden="1">#REF!</definedName>
    <definedName name="TB9be0f270_2c9d_4e06_8b3d_30801ddf09de" hidden="1">#REF!</definedName>
    <definedName name="TB9be25b3e_4b8f_451e_a19d_59b933ba0dac" hidden="1">#REF!</definedName>
    <definedName name="TB9be3590a_999c_4edf_9d2a_da2a1b77b947" hidden="1">'[72]Trade and other paybales'!#REF!</definedName>
    <definedName name="TB9bf064c0_b7c1_45f9_96b3_0c94fecb3960" hidden="1">#REF!</definedName>
    <definedName name="TB9bf5e8a8_8a16_45b3_863a_2e5632c39d4d" hidden="1">#REF!</definedName>
    <definedName name="TB9bfd2f3a_a908_4df5_9a03_837bab6d6dce" hidden="1">#REF!</definedName>
    <definedName name="TB9c0d6813_ecc3_43bc_bf08_2be393c6e392" hidden="1">#REF!</definedName>
    <definedName name="TB9c169e8a_4709_47c7_a790_df913d7f31e7" hidden="1">#REF!</definedName>
    <definedName name="TB9c182f01_97df_4154_aa77_d58591cb2682" hidden="1">#REF!</definedName>
    <definedName name="TB9c1adf88_ecac_4bd8_af52_8398c64ed6c7" hidden="1">#REF!</definedName>
    <definedName name="TB9c1c744e_de11_47cb_b472_4dc499498f7c" hidden="1">#REF!</definedName>
    <definedName name="TB9c1e07d6_b810_452a_b5b6_1bf8f56f9faa" hidden="1">#REF!</definedName>
    <definedName name="TB9c2da31c_a16c_46d4_b5a7_842e91cde8bc" hidden="1">#REF!</definedName>
    <definedName name="TB9c2de13c_7421_4812_98a5_896fa22ceb66" hidden="1">#REF!</definedName>
    <definedName name="TB9c2f1590_a951_403b_b4ad_8979b1de0c3c" hidden="1">#REF!</definedName>
    <definedName name="TB9c2fe691_f723_4405_9767_64301c54ad40" hidden="1">#REF!</definedName>
    <definedName name="TB9c395cd0_f24c_483c_a330_d107031433e5" hidden="1">#REF!</definedName>
    <definedName name="TB9c4798ab_fad5_4fc7_9368_2eabaebff2c5" hidden="1">#REF!</definedName>
    <definedName name="TB9c4ac207_e0f5_40bf_b74a_640c9f553cc8" hidden="1">#REF!</definedName>
    <definedName name="TB9c4c2457_2265_45fa_9773_105e73cf5029" hidden="1">#REF!</definedName>
    <definedName name="TB9c5632b5_773c_493b_b72e_08574955a4ed" hidden="1">#REF!</definedName>
    <definedName name="TB9c5e34a0_1ac9_4f7c_83e3_c2b3a39d90b8" hidden="1">#REF!</definedName>
    <definedName name="TB9c601ef6_1200_45b9_add3_1d7af33d8fe9" hidden="1">#REF!</definedName>
    <definedName name="TB9c6023ed_21e2_4309_a718_b493062972f8" hidden="1">#REF!</definedName>
    <definedName name="TB9c60cc8d_df94_4ec5_856d_5a66797e5389" hidden="1">#REF!</definedName>
    <definedName name="TB9c669d83_066a_4088_9e73_57999832165a" hidden="1">#REF!</definedName>
    <definedName name="TB9c69c5eb_c3c9_4e04_b2b1_92a92639ad61" hidden="1">#REF!</definedName>
    <definedName name="TB9c6b92e1_92a4_492c_843e_897d7526160c" hidden="1">#REF!</definedName>
    <definedName name="TB9c6cef41_733d_4b3c_8ee4_fb30e705a68e" hidden="1">#REF!</definedName>
    <definedName name="TB9c703e3c_32db_4477_aa5b_9061a75243f3" hidden="1">#REF!</definedName>
    <definedName name="TB9c73c8d8_98c1_4a66_bd0d_3d0bc91ad10e" hidden="1">#REF!</definedName>
    <definedName name="TB9c7758c7_036f_41b0_adae_8857421bab47" hidden="1">#REF!</definedName>
    <definedName name="TB9c781361_0c77_468c_a655_31576b73002f" hidden="1">#REF!</definedName>
    <definedName name="TB9c787947_85d0_40d2_8498_0985dd09c25d" hidden="1">#REF!</definedName>
    <definedName name="TB9c787a09_302f_4994_8274_de4c64875712" hidden="1">#REF!</definedName>
    <definedName name="TB9c7d4a73_4235_45c8_9898_18311bc4ecd6" hidden="1">#REF!</definedName>
    <definedName name="TB9c806b05_71ea_412d_a50d_f91c7ce47fcc" hidden="1">#REF!</definedName>
    <definedName name="TB9c80f1e3_309c_40a9_9cd0_351a42179259" hidden="1">#REF!</definedName>
    <definedName name="TB9c8223d0_2557_4e38_bc01_ff8af1a022e2" hidden="1">#REF!</definedName>
    <definedName name="TB9c84535e_e10e_473d_b6d1_90b89cfc7041" hidden="1">#REF!</definedName>
    <definedName name="TB9c857196_8eb0_4211_886a_73f774976e9b" hidden="1">#REF!</definedName>
    <definedName name="TB9c8808b5_ad8b_4a0b_a441_ac071a5c99e2" hidden="1">#REF!</definedName>
    <definedName name="TB9c8d2099_3b17_4dcd_a50b_08716f3ea40b" hidden="1">#REF!</definedName>
    <definedName name="TB9c8fe3a7_4cc7_443f_b976_00141c4a91fc" hidden="1">#REF!</definedName>
    <definedName name="TB9c92bddf_6ae3_45ba_9677_bccd075dea6f" hidden="1">#REF!</definedName>
    <definedName name="TB9c94eb80_f6bf_45a8_a516_53a80105efd6" hidden="1">#REF!</definedName>
    <definedName name="TB9c9bdc7b_a991_45e5_a85c_6d67bc991904" hidden="1">#REF!</definedName>
    <definedName name="TB9cad6423_9aa2_4b24_8947_3c20874c7cb9" hidden="1">#REF!</definedName>
    <definedName name="TB9cb87a50_8c8a_4f4d_a7ad_7594aafb472b" hidden="1">#REF!</definedName>
    <definedName name="TB9cc0ce8f_642d_47ef_97e5_5cda8895ed1e" hidden="1">#REF!</definedName>
    <definedName name="TB9cc2ecc6_ca3d_4aeb_a345_b3f863234aa5" hidden="1">'[72]Trade and other paybales'!#REF!</definedName>
    <definedName name="TB9cc9ab86_5bbf_450a_be1f_3a1bc716b025" hidden="1">#REF!</definedName>
    <definedName name="TB9ccd5b66_997c_493e_a955_d740870c1b4b" hidden="1">#REF!</definedName>
    <definedName name="TB9cd1598a_ad32_4820_90fd_1b651a161fdd" hidden="1">#REF!</definedName>
    <definedName name="TB9cd3e010_14a2_4017_bbac_dd5a9c1e0b1b" hidden="1">#REF!</definedName>
    <definedName name="TB9cdb53e9_be1a_4394_904d_a26438d4c8a7" hidden="1">#REF!</definedName>
    <definedName name="TB9cdd87b3_7cc0_401a_ae94_ec264ceb6274" hidden="1">#REF!</definedName>
    <definedName name="TB9cddfbe7_4ca9_4eaa_a737_30b7b01cd403" hidden="1">#REF!</definedName>
    <definedName name="TB9ce648bc_1863_4d31_8e1a_4c4a31570741" hidden="1">#REF!</definedName>
    <definedName name="TB9ce79e3f_d8d2_42c8_a9e0_6d6c821e5c0a" hidden="1">#REF!</definedName>
    <definedName name="TB9cf70c32_bfe1_48c4_8438_135383e85641" hidden="1">#REF!</definedName>
    <definedName name="TB9cfc659a_09a3_40a6_aa8f_1b9f560c5683" hidden="1">#REF!</definedName>
    <definedName name="TB9d030c6e_0900_4be7_91e1_495c38a54814" hidden="1">#REF!</definedName>
    <definedName name="TB9d04b4ec_be41_45a2_8ba2_547014542abc" hidden="1">#REF!</definedName>
    <definedName name="TB9d0e989a_fe6d_4175_ab43_2e8d584c79a4" hidden="1">#REF!</definedName>
    <definedName name="TB9d12ed35_1474_4902_9b74_e374661c2a01" hidden="1">'[72]Trade and other paybales'!#REF!</definedName>
    <definedName name="TB9d15af66_18fd_48e5_b5d9_d8952b274bb5" hidden="1">#REF!</definedName>
    <definedName name="TB9d2111cd_4eef_45ba_985d_92dc7ea34084" hidden="1">#REF!</definedName>
    <definedName name="TB9d320d4f_02e2_4f22_a9a1_3b402aaea9bc" hidden="1">#REF!</definedName>
    <definedName name="TB9d348a69_b9ff_46f3_b863_af1529846b03" hidden="1">#REF!</definedName>
    <definedName name="TB9d3798b2_d92a_448d_817c_873f4d2eda21" hidden="1">#REF!</definedName>
    <definedName name="TB9d3be202_b036_4b09_9fba_661c42c65c00" hidden="1">#REF!</definedName>
    <definedName name="TB9d3e8172_b6e9_48de_92e7_a3b962e9548f" hidden="1">#REF!</definedName>
    <definedName name="TB9d4a55a8_f83a_475e_b3c0_6caf7181b380" hidden="1">#REF!</definedName>
    <definedName name="TB9d51af06_8e44_467b_a403_cd2cba5d9d37" hidden="1">#REF!</definedName>
    <definedName name="TB9d550cfc_8a0e_49e9_b8e6_02824b98bf5b" hidden="1">#REF!</definedName>
    <definedName name="TB9d59c1b3_2d17_4004_b6cb_19e7b9a6e497" hidden="1">#REF!</definedName>
    <definedName name="TB9d662306_385d_46c8_ab54_d8ef0bc10892" hidden="1">#REF!</definedName>
    <definedName name="TB9d6bbb8a_c72d_4e56_a8e8_201d6d09a358" hidden="1">#REF!</definedName>
    <definedName name="TB9d6e6285_29b0_404e_be37_c8cff367c0c1" hidden="1">#REF!</definedName>
    <definedName name="TB9d6f8e97_fd00_4271_b6b1_27f48d5225c7" hidden="1">#REF!</definedName>
    <definedName name="TB9d6fcec6_37bc_462f_b2c9_f589e0495ee0" hidden="1">#REF!</definedName>
    <definedName name="TB9d7988e5_61c9_45fb_98c9_0dfbc84c7c61" hidden="1">#REF!</definedName>
    <definedName name="TB9d7ce90b_aeca_49c0_a534_d81c54699457" hidden="1">#REF!</definedName>
    <definedName name="TB9d835384_d41e_42a4_aa20_dd07db9bd79e" hidden="1">#REF!</definedName>
    <definedName name="TB9d85e2d4_43ae_4397_b251_a9f2f531a6fa" hidden="1">#REF!</definedName>
    <definedName name="TB9d86f742_1354_4a66_91f3_8114301a6963" hidden="1">#REF!</definedName>
    <definedName name="TB9d9294a1_4c76_4824_bfa0_351391d35b63" hidden="1">#REF!</definedName>
    <definedName name="TB9d95209e_22ec_456f_9082_1b79004a22f8" hidden="1">#REF!</definedName>
    <definedName name="TB9d9768f7_c9db_4ab2_a378_cb97a77e1a73" hidden="1">#REF!</definedName>
    <definedName name="TB9d9c7454_d9f7_4803_a34a_d17405c7db31" hidden="1">#REF!</definedName>
    <definedName name="TB9da30b92_b4f8_4c10_b1e3_032c6d87d633" hidden="1">#REF!</definedName>
    <definedName name="TB9da3628c_0829_4501_95af_a8129e56e94f" hidden="1">#REF!</definedName>
    <definedName name="TB9daadc7e_31bd_47ef_b133_b2f7307e7986" hidden="1">#REF!</definedName>
    <definedName name="TB9dae51c5_7155_4a8f_a95c_b81e09c491ca" hidden="1">#REF!</definedName>
    <definedName name="TB9dc07ff4_1275_4884_a6f0_5294b4ae2022" hidden="1">#REF!</definedName>
    <definedName name="TB9dc45555_2a4a_46f6_90a7_58bd4e2ccf85" hidden="1">#REF!</definedName>
    <definedName name="TB9dc6b193_be37_426b_a4e4_b29fe5457875" hidden="1">#REF!</definedName>
    <definedName name="TB9dd15392_a5e5_4c33_9597_2ce641f0678e" hidden="1">#REF!</definedName>
    <definedName name="TB9dd56b0c_e0f1_4217_9fbc_5525cd0fe776" hidden="1">#REF!</definedName>
    <definedName name="TB9dd8386a_63ee_4702_b43d_5755111878ae" hidden="1">#REF!</definedName>
    <definedName name="TB9ddf189e_5ee5_45b0_89a7_35861178b7ce" hidden="1">'[72]Trade and other paybales'!#REF!</definedName>
    <definedName name="TB9de19ff0_2f9e_408f_91f1_25acdc42329c" hidden="1">#REF!</definedName>
    <definedName name="TB9de99923_c13a_4fd6_a95f_6e4f3ffd58b7" hidden="1">#REF!</definedName>
    <definedName name="TB9ded3ced_2617_4171_98d9_2686e5ca1ee7" hidden="1">#REF!</definedName>
    <definedName name="TB9df39c03_9676_43c0_bd4e_883ce310c4f3" hidden="1">#REF!</definedName>
    <definedName name="TB9df3b9d7_8866_4fd6_89c6_ce503bd0f10f" hidden="1">#REF!</definedName>
    <definedName name="TB9df80616_a62a_4d0a_b7f4_16222ba5df55" hidden="1">#REF!</definedName>
    <definedName name="TB9dfb9eaa_3278_424d_861f_ff1c576bffb6" hidden="1">#REF!</definedName>
    <definedName name="TB9e088aae_136d_4313_b28c_6f7989d6dc05" hidden="1">#REF!</definedName>
    <definedName name="TB9e0d02ed_313f_41b4_b4e0_18456e177e36" hidden="1">#REF!</definedName>
    <definedName name="TB9e1b7e47_3cc7_4dd6_a79d_857a61800c37" hidden="1">#REF!</definedName>
    <definedName name="TB9e1c971e_f36a_40f1_8d87_c4647fac3e8d" hidden="1">#REF!</definedName>
    <definedName name="TB9e2353c4_a074_4e34_bc42_a52529cf95a6" hidden="1">#REF!</definedName>
    <definedName name="TB9e297e09_fca8_4523_80f2_09ffaeaa8377" hidden="1">#REF!</definedName>
    <definedName name="TB9e2c7880_439f_4dd2_aa1e_2bb3e2a9b00b" hidden="1">#REF!</definedName>
    <definedName name="TB9e4657c5_22db_4f77_8392_f1456ecf3054" hidden="1">#REF!</definedName>
    <definedName name="TB9e641564_09ac_4dd0_91eb_a9aeb086808a" hidden="1">#REF!</definedName>
    <definedName name="TB9e65e03e_39b8_4068_a0b9_64281b047385" hidden="1">#REF!</definedName>
    <definedName name="TB9e6bcd99_79b1_4d96_bfd2_920be60a98b8" hidden="1">#REF!</definedName>
    <definedName name="TB9e6ee925_abce_4c7e_a23f_79c6500fed63" hidden="1">#REF!</definedName>
    <definedName name="TB9e731421_3539_4a35_89ec_b7396a11b1e2" hidden="1">#REF!</definedName>
    <definedName name="TB9e7602bd_828a_435b_bdf6_196a8bbdb347" hidden="1">#REF!</definedName>
    <definedName name="TB9e79bdc3_968b_46ff_9a93_3430849d3982" hidden="1">#REF!</definedName>
    <definedName name="TB9e7fc259_15dc_4198_b6d2_4889ac7c0ca7" hidden="1">#REF!</definedName>
    <definedName name="TB9e7ffb1c_816f_4820_b25b_788505163bb7" hidden="1">#REF!</definedName>
    <definedName name="TB9e816230_6fb4_4786_9549_31b1d6422b44" hidden="1">#REF!</definedName>
    <definedName name="TB9e835054_2f72_40d1_b803_c7c28bcabeff" hidden="1">#REF!</definedName>
    <definedName name="TB9e921fce_07ad_4b00_9239_7264fad46205" hidden="1">#REF!</definedName>
    <definedName name="TB9e93c528_c6b9_4f6a_9d34_99199f96abe1" hidden="1">#REF!</definedName>
    <definedName name="TB9e96f820_0308_43c1_ac62_5388ef35cdbe" hidden="1">#REF!</definedName>
    <definedName name="TB9e98d6b3_e59d_49cf_8759_abbace4b4b30" hidden="1">#REF!</definedName>
    <definedName name="TB9ea38992_300a_43eb_ad9d_5ba849203040" hidden="1">#REF!</definedName>
    <definedName name="TB9eb241bc_2832_450e_b9f3_917b0bb16c87" hidden="1">#REF!</definedName>
    <definedName name="TB9eb47b36_22cc_463d_85e3_c75f95006b67" hidden="1">#REF!</definedName>
    <definedName name="TB9eb4fe9c_5252_47a8_94bb_91a505902c43" hidden="1">#REF!</definedName>
    <definedName name="TB9eb532b3_aec9_4d01_9a37_2e4a39ad87f2" hidden="1">#REF!</definedName>
    <definedName name="TB9ec14de9_de47_4ffe_b646_5fa9a7898ee2" hidden="1">#REF!</definedName>
    <definedName name="TB9ec31008_2e32_4f6d_bfc2_06e3e0a68aa1" hidden="1">#REF!</definedName>
    <definedName name="TB9ecb9062_c092_47e2_928a_acef8d2e02f9" hidden="1">#REF!</definedName>
    <definedName name="TB9ece4a56_5301_4ecd_a685_ea43d7fecb8a" hidden="1">#REF!</definedName>
    <definedName name="TB9ecfacf7_33c4_4ee5_a0fb_2297ed63a40a" hidden="1">#REF!</definedName>
    <definedName name="TB9ed81b24_c90b_4026_aabd_c02eb70a57d5" hidden="1">#REF!</definedName>
    <definedName name="TB9edcbb6a_ceec_4719_9b2b_7dae19337768" hidden="1">#REF!</definedName>
    <definedName name="TB9edd92a5_594b_46f0_b2ad_e45071f21db2" hidden="1">#REF!</definedName>
    <definedName name="TB9edeb315_5cc7_4f0f_9d0d_b81f21be98c9" hidden="1">#REF!</definedName>
    <definedName name="TB9edf1942_6b21_423f_8338_d97f8f4cb1f3" hidden="1">#REF!</definedName>
    <definedName name="TB9ee3bbfa_4ae2_47dd_8c79_a7da88c14bdf" hidden="1">#REF!</definedName>
    <definedName name="TB9ee87de1_618a_4686_b950_9f240c0036d7" hidden="1">#REF!</definedName>
    <definedName name="TB9ef35874_3898_44ab_8643_c3962df37314" hidden="1">#REF!</definedName>
    <definedName name="TB9ef4647e_3ac0_4c32_bb92_52f30a310723" hidden="1">#REF!</definedName>
    <definedName name="TB9efb84c1_c313_4585_9322_1e234dc668a2" hidden="1">#REF!</definedName>
    <definedName name="TB9efd4a16_3ec0_4c1a_bbe2_679ed47208db" hidden="1">#REF!</definedName>
    <definedName name="TB9eff7cfd_b501_4bb7_882c_a0198318cdce" hidden="1">#REF!</definedName>
    <definedName name="TB9f031913_d520_4b8c_bdf5_0413e50a8b70" hidden="1">#REF!</definedName>
    <definedName name="TB9f120d1b_768c_4b1e_a7ce_c70015756f59" hidden="1">#REF!</definedName>
    <definedName name="TB9f123e7c_83d6_44fc_a526_4519ae575f0d" hidden="1">#REF!</definedName>
    <definedName name="TB9f1b36fa_4088_4ef9_bb42_1694322ce64b" hidden="1">#REF!</definedName>
    <definedName name="TB9f21bb22_3166_44be_bce7_f70596b709e0" hidden="1">#REF!</definedName>
    <definedName name="TB9f2829a0_d106_48d8_a354_264cc876d94a" hidden="1">#REF!</definedName>
    <definedName name="TB9f2a9eea_f1a7_4088_9651_b8b26e9fcf62" hidden="1">#REF!</definedName>
    <definedName name="TB9f312320_95f4_47a0_bce5_d333874a3612" hidden="1">#REF!</definedName>
    <definedName name="TB9f39d5a9_f2c7_469e_98a6_42095e6ab292" hidden="1">#REF!</definedName>
    <definedName name="TB9f3cccec_7a6b_498b_8a1a_bea88b286aeb" hidden="1">#REF!</definedName>
    <definedName name="TB9f45cd0f_5776_4766_9015_8fc8f26a4db9" hidden="1">#REF!</definedName>
    <definedName name="TB9f4d2576_0eaf_4252_95e5_ca386255e145" hidden="1">#REF!</definedName>
    <definedName name="TB9f5485a8_0c89_4f26_a214_c21ac0610992" hidden="1">#REF!</definedName>
    <definedName name="TB9f5770c1_8c5a_4040_a98d_df6b30235d89" hidden="1">#REF!</definedName>
    <definedName name="TB9f59a174_fc7c_4665_9bed_af7f165575bb" hidden="1">#REF!</definedName>
    <definedName name="TB9f684f00_66dc_4467_ba9e_e893b4a797f9" hidden="1">#REF!</definedName>
    <definedName name="TB9f68a4c6_8783_48fd_88e2_f9f9a94940c8" hidden="1">#REF!</definedName>
    <definedName name="TB9f701611_e515_4517_8eed_00f0832bbef4" hidden="1">#REF!</definedName>
    <definedName name="TB9f72068b_fd2d_4883_abd0_3d95a44ba9fc" hidden="1">#REF!</definedName>
    <definedName name="TB9f733bcb_fbd0_4417_9752_282b273264c6" hidden="1">#REF!</definedName>
    <definedName name="TB9f74db00_0a6e_4b08_ac36_da9253b87ec7" hidden="1">'[72]Trade and other paybales'!#REF!</definedName>
    <definedName name="TB9f81daf3_cfd1_4fe0_908e_34e328fe0c0e" hidden="1">#REF!</definedName>
    <definedName name="TB9f939c62_cb17_41b2_b37f_7ee6393730d4" hidden="1">#REF!</definedName>
    <definedName name="TB9f93dced_f312_4185_9e67_56e7ae55d067" hidden="1">#REF!</definedName>
    <definedName name="TB9f93ee61_553f_4f75_a7f6_07f7a1e6af8d" hidden="1">#REF!</definedName>
    <definedName name="TB9fa1be71_80cc_48e0_8470_0353c63ce59f" hidden="1">#REF!</definedName>
    <definedName name="TB9faa125d_3a24_4717_bd35_a4bf5a84f6b5" hidden="1">#REF!</definedName>
    <definedName name="TB9fac085b_5ba6_4fec_9b79_8bf1bdfbec86" hidden="1">#REF!</definedName>
    <definedName name="TB9fae5157_585b_4886_8109_4da30e9fdaa9" hidden="1">#REF!</definedName>
    <definedName name="TB9fb3ce30_b875_49af_b91c_e93cf4a6050a" hidden="1">#REF!</definedName>
    <definedName name="TB9fb7dfc3_61ef_4aa2_a4f5_71b34f5e499f" hidden="1">#REF!</definedName>
    <definedName name="TB9fc5064b_9e58_41f9_9ca6_f13773568bff" hidden="1">#REF!</definedName>
    <definedName name="TB9fc593a1_927d_4e59_a2d1_bab87e55b5f4" hidden="1">#REF!</definedName>
    <definedName name="TB9fc5e7cc_514a_40ea_b2f9_2dbf196d7d23" hidden="1">#REF!</definedName>
    <definedName name="TB9fc76795_0908_4f88_8c4e_14de346e1e72" hidden="1">#REF!</definedName>
    <definedName name="TB9fca8a98_b333_4433_940c_f79e7f7116fe" hidden="1">#REF!</definedName>
    <definedName name="TB9fcc42ae_658a_4493_888a_222ebeb505c8" hidden="1">#REF!</definedName>
    <definedName name="TB9fcc4e4b_a6c7_4960_9552_ea4aa76a31e2" hidden="1">#REF!</definedName>
    <definedName name="TB9fce3c92_9009_453c_b660_9512544b6f14" hidden="1">#REF!</definedName>
    <definedName name="TB9fe22755_2d75_4897_9a88_93894d9198a5" hidden="1">#REF!</definedName>
    <definedName name="TB9ff550ce_8443_4b3c_8df8_f0b603085d73" hidden="1">#REF!</definedName>
    <definedName name="TB9ff5c26b_9187_4052_a48b_66193e7aba9e" hidden="1">#REF!</definedName>
    <definedName name="TB9ff5f9f0_34db_472f_a54e_468a4556e634" hidden="1">#REF!</definedName>
    <definedName name="TB9ffba778_18c3_44cb_9f1e_b9e4f1e3978a" hidden="1">#REF!</definedName>
    <definedName name="TB9ffe1bea_2842_4715_92ad_aa579407840a" hidden="1">#REF!</definedName>
    <definedName name="TBa000e045_e285_4b9b_8da9_291d957176f2" hidden="1">#REF!</definedName>
    <definedName name="TBa003a167_9618_4bfd_b41a_13eebdaf11bc" hidden="1">#REF!</definedName>
    <definedName name="TBa004c4c6_a308_4b13_9c2c_4fe37ee6955a" hidden="1">#REF!</definedName>
    <definedName name="TBa00764b3_8e2a_4467_a020_b0a228b40cde" hidden="1">#REF!</definedName>
    <definedName name="TBa00a964a_5799_4ca4_9d36_aef43243d413" hidden="1">#REF!</definedName>
    <definedName name="TBa00c0a33_456c_4768_87ce_ae5b6ca7f286" hidden="1">#REF!</definedName>
    <definedName name="TBa0189fb0_629d_4f38_ae6e_52460b76ad9b" hidden="1">#REF!</definedName>
    <definedName name="TBa01dbd32_582e_4b15_94ea_dd87e5635835" hidden="1">#REF!</definedName>
    <definedName name="TBa01ff411_a81d_4292_a8c8_f66cd5f72689" hidden="1">#REF!</definedName>
    <definedName name="TBa02137f1_1693_4a35_b8d1_75f37fad633a" hidden="1">#REF!</definedName>
    <definedName name="TBa02bd1d6_99a4_402e_a392_8189363be9dd" hidden="1">#REF!</definedName>
    <definedName name="TBa03d4323_cc76_411f_8420_6b996c2b495b" hidden="1">#REF!</definedName>
    <definedName name="TBa0431140_3a7e_47e7_ab78_fdc54bcfd197" hidden="1">#REF!</definedName>
    <definedName name="TBa0450a51_c0d5_4c9a_918a_ac2f5c37357f" hidden="1">#REF!</definedName>
    <definedName name="TBa0495510_873e_4f7d_a5c7_0d3ac77de52f" hidden="1">#REF!</definedName>
    <definedName name="TBa04d200e_3006_474a_9ec6_c0cc6e0a5beb" hidden="1">#REF!</definedName>
    <definedName name="TBa050df93_af4b_42fd_85ea_94c295c0aa1a" hidden="1">#REF!</definedName>
    <definedName name="TBa0550bf0_2649_48fc_9f00_8abc678f6971" hidden="1">#REF!</definedName>
    <definedName name="TBa05b57aa_477f_43f6_a71a_e19029f19b30" hidden="1">#REF!</definedName>
    <definedName name="TBa0688091_42cf_4dc6_ae34_bf3c011f9017" hidden="1">#REF!</definedName>
    <definedName name="TBa06b58af_2ec6_45ea_85c8_07c7bb70d810" hidden="1">#REF!</definedName>
    <definedName name="TBa06cf592_11ad_4deb_8dc7_8b2660fda88e" hidden="1">#REF!</definedName>
    <definedName name="TBa08477c7_adcd_42d4_a1dc_77d3b36f3e38" hidden="1">#REF!</definedName>
    <definedName name="TBa098ee41_9063_4bec_9236_7ba8aac8ac5c" hidden="1">#REF!</definedName>
    <definedName name="TBa09aa740_2fa8_4a8e_9f6b_be8f022cefa9" hidden="1">#REF!</definedName>
    <definedName name="TBa0b5c664_b690_4de5_9272_83863751487b" hidden="1">#REF!</definedName>
    <definedName name="TBa0c29bd9_aa46_4c87_bdc1_becc0347ee23" hidden="1">#REF!</definedName>
    <definedName name="TBa0c69bae_6c73_4efc_8b7d_5df3e6efaf02" hidden="1">#REF!</definedName>
    <definedName name="TBa0c78f2f_80f6_4854_a321_8649f29adce5" hidden="1">#REF!</definedName>
    <definedName name="TBa0d43a9e_c008_4164_921a_1be96703ff7c" hidden="1">#REF!</definedName>
    <definedName name="TBa0d78536_6d37_407e_b9ef_b4a6e0922e9d" hidden="1">#REF!</definedName>
    <definedName name="TBa0d7ff73_af4b_4f43_a4f1_c4e95cced03f" hidden="1">#REF!</definedName>
    <definedName name="TBa0ddf9a8_7e68_4618_8fc5_c0345efc7604" hidden="1">#REF!</definedName>
    <definedName name="TBa0e32c76_4c3b_4805_a7a9_382c3f4d471e" hidden="1">#REF!</definedName>
    <definedName name="TBa0eecf4a_da5c_4b65_918a_4b2e3c4fa1db" hidden="1">#REF!</definedName>
    <definedName name="TBa0f1d27d_7d44_490a_914a_56e545e7a48d" hidden="1">#REF!</definedName>
    <definedName name="TBa0fdc1aa_f4d8_4315_95c3_204b817d5d5b" hidden="1">#REF!</definedName>
    <definedName name="TBa0ff0276_759e_48f9_91af_780a4085b9b5" hidden="1">#REF!</definedName>
    <definedName name="TBa1020667_b570_40cf_817e_3ec5d81fcf7c" hidden="1">#REF!</definedName>
    <definedName name="TBa11c30bd_bcb3_48d8_9e41_611f3ef999e8" hidden="1">#REF!</definedName>
    <definedName name="TBa123da9c_4ebd_4847_b250_33fb731e610a" hidden="1">#REF!</definedName>
    <definedName name="TBa12405b2_0feb_495b_92a4_1e3aa656d21e" hidden="1">#REF!</definedName>
    <definedName name="TBa125c2f2_3a9b_49cf_8ec2_11eb894985ce" hidden="1">#REF!</definedName>
    <definedName name="TBa1295091_2dd5_45db_b24a_d800aae12c44" hidden="1">#REF!</definedName>
    <definedName name="TBa12a16ee_735f_4f0b_a4a5_620f1f73f1ce" hidden="1">#REF!</definedName>
    <definedName name="TBa12df1c4_1024_4bca_bdd5_b842ce58c7e2" hidden="1">#REF!</definedName>
    <definedName name="TBa1363cc2_bd02_49d0_9476_08c19e51489a" hidden="1">#REF!</definedName>
    <definedName name="TBa1373893_cf95_44ba_b62d_2803144a1945" hidden="1">#REF!</definedName>
    <definedName name="TBa1394de1_b98d_47b8_8b82_d6f9abc8a11d" hidden="1">#REF!</definedName>
    <definedName name="TBa13af76b_b195_4a64_973e_6f895845b004" hidden="1">#REF!</definedName>
    <definedName name="TBa1472f1e_ecbe_43f7_916a_6a52ca3a874d" hidden="1">#REF!</definedName>
    <definedName name="TBa14e0cf9_1464_4221_bc24_df590fa88c58" hidden="1">#REF!</definedName>
    <definedName name="TBa14efc3a_2c01_4fdd_9b84_f85f29ff3705" hidden="1">#REF!</definedName>
    <definedName name="TBa150e49c_da67_4679_81c1_a945922d4ac8" hidden="1">#REF!</definedName>
    <definedName name="TBa15132ce_6493_449d_9015_1736e80e0af4" hidden="1">#REF!</definedName>
    <definedName name="TBa1529b66_058e_40f4_a4b0_ffd4f9929705" hidden="1">#REF!</definedName>
    <definedName name="TBa1552268_25cc_478e_b3d6_66bf57a6e751" hidden="1">#REF!</definedName>
    <definedName name="TBa1554574_9f1c_46c7_8a20_2693eb48e7d6" hidden="1">#REF!</definedName>
    <definedName name="TBa1570b79_5f19_429c_ab3e_6d5fa3f7c48a" hidden="1">#REF!</definedName>
    <definedName name="TBa159c0e7_3d8b_4bd7_9426_3d8a4efa1821" hidden="1">#REF!</definedName>
    <definedName name="TBa1720533_7c1e_44ac_b9b1_46124b6dbff6" hidden="1">#REF!</definedName>
    <definedName name="TBa173b92e_9254_4ad6_b4ab_b74abcfd960d" hidden="1">#REF!</definedName>
    <definedName name="TBa1743387_991d_4a0c_9c44_94d126b6fb97" hidden="1">#REF!</definedName>
    <definedName name="TBa1764337_ae24_48fe_b259_345953b197be" hidden="1">#REF!</definedName>
    <definedName name="TBa1783b52_434f_4fc4_a1da_a3e6d26d281b" hidden="1">#REF!</definedName>
    <definedName name="TBa17a4a5d_cd0c_4039_a8b3_7f6039bf6fc3" hidden="1">#REF!</definedName>
    <definedName name="TBa1847a66_48c6_4c8b_abe4_b9532a8159f6" hidden="1">#REF!</definedName>
    <definedName name="TBa18ba179_d64a_48f4_ac79_a1eebba03751" hidden="1">#REF!</definedName>
    <definedName name="TBa1a3086a_309d_4bc6_ae01_8ab212a3f25b" hidden="1">#REF!</definedName>
    <definedName name="TBa1a58a83_3fd2_4b6b_94f1_99daab223aae" hidden="1">#REF!</definedName>
    <definedName name="TBa1ab2d4e_90b7_4f45_b226_abd576760044" hidden="1">#REF!</definedName>
    <definedName name="TBa1ad267d_85e9_4343_8b87_88ea8bd863b8" hidden="1">#REF!</definedName>
    <definedName name="TBa1c07b56_4bbb_4691_8c91_bc3926c04f10" hidden="1">#REF!</definedName>
    <definedName name="TBa1c60dc4_1022_46b0_85cf_e799918bf290" hidden="1">#REF!</definedName>
    <definedName name="TBa1c90633_40dd_4457_b3ba_e8b0e7633f2e" hidden="1">#REF!</definedName>
    <definedName name="TBa1cc0c73_fedc_4c3b_8eb3_dea46d95a769" hidden="1">#REF!</definedName>
    <definedName name="TBa1d226ad_cca5_4f68_ae77_c8010e8c3e55" hidden="1">#REF!</definedName>
    <definedName name="TBa1d290d7_f44f_4427_8821_6530b798b69f" hidden="1">#REF!</definedName>
    <definedName name="TBa1d72873_060d_4dac_9311_2957a5822c28" hidden="1">#REF!</definedName>
    <definedName name="TBa1deae7e_6d28_4c22_8688_9f86d0f1b2e2" hidden="1">#REF!</definedName>
    <definedName name="TBa1e26be4_d554_4f23_8664_772e2604229b" hidden="1">#REF!</definedName>
    <definedName name="TBa1f0a850_4ec8_4a35_ac19_99f45c86b7e3" hidden="1">#REF!</definedName>
    <definedName name="TBa1f0eb92_ee81_491d_b9e1_5f5acbdce334" hidden="1">#REF!</definedName>
    <definedName name="TBa1f14e25_3807_431a_a01e_5d46000b5a4c" hidden="1">#REF!</definedName>
    <definedName name="TBa1f240a1_5e95_4822_bacf_8a1a5fd70819" hidden="1">#REF!</definedName>
    <definedName name="TBa1f4475e_228c_4356_ad15_c3dfb7149502" hidden="1">#REF!</definedName>
    <definedName name="TBa1f4dc2b_0923_4f9f_b69d_8b07f7df6ef3" hidden="1">#REF!</definedName>
    <definedName name="TBa1f8d118_ad42_4c0a_a63a_9684c8506acb" hidden="1">#REF!</definedName>
    <definedName name="TBa1fa783f_20c2_439d_9777_90f746815a0c" hidden="1">#REF!</definedName>
    <definedName name="TBa202b426_07e1_4052_8936_41e65aaac065" hidden="1">#REF!</definedName>
    <definedName name="TBa21a6fa3_8f3c_4e5a_bc90_e7c5afdb4d28" hidden="1">#REF!</definedName>
    <definedName name="TBa2243fe4_c5b8_481b_be37_c851f5cef586" hidden="1">#REF!</definedName>
    <definedName name="TBa232e697_69c6_454b_8129_acb1669e2662" hidden="1">#REF!</definedName>
    <definedName name="TBa2349773_2804_4644_9010_0abdf38b66aa" hidden="1">#REF!</definedName>
    <definedName name="TBa2399c8c_ec24_41e1_9407_4eeb6354bb79" hidden="1">#REF!</definedName>
    <definedName name="TBa2492a0c_889c_4f54_a9a9_7fd5ef78d380" hidden="1">#REF!</definedName>
    <definedName name="TBa24ddf96_2e72_4222_b8e0_7c5a7d8e3f78" hidden="1">#REF!</definedName>
    <definedName name="TBa24ff918_9d01_47a6_bfbb_727093796698" hidden="1">#REF!</definedName>
    <definedName name="TBa2512c31_91a3_4986_886d_d5164a4a0acc" hidden="1">#REF!</definedName>
    <definedName name="TBa2554f0e_1e22_4ca4_8400_67243796b8b2" hidden="1">#REF!</definedName>
    <definedName name="TBa255f235_3292_4405_a7ba_df326b980917" hidden="1">#REF!</definedName>
    <definedName name="TBa25abbc9_4b8b_4dc7_9a00_39044703d0af" hidden="1">#REF!</definedName>
    <definedName name="TBa25ebff9_2f7b_497d_95f6_16056007c3d0" hidden="1">#REF!</definedName>
    <definedName name="TBa277ca7c_0a66_49bc_9bc5_ede22d841830" hidden="1">#REF!</definedName>
    <definedName name="TBa28fd424_fd3d_4924_9630_354ded64bc57" hidden="1">#REF!</definedName>
    <definedName name="TBa299bb19_ecba_4004_a18e_efdf891224dc" hidden="1">#REF!</definedName>
    <definedName name="TBa29a1f73_e950_44e6_8542_8043fc0aaf3e" hidden="1">#REF!</definedName>
    <definedName name="TBa29d58ed_1673_4cce_9c93_ac7d14f3c601" hidden="1">#REF!</definedName>
    <definedName name="TBa2a1ca47_2eae_4dc9_9e19_3e1c2ecc0b8d" hidden="1">#REF!</definedName>
    <definedName name="TBa2a5ab4c_cf31_44cf_9779_741e56a0e215" hidden="1">#REF!</definedName>
    <definedName name="TBa2b126c9_4a22_4d73_b292_c6258bd74963" hidden="1">#REF!</definedName>
    <definedName name="TBa2b5b9a4_0cf8_45d0_8212_cd297ef19af6" hidden="1">#REF!</definedName>
    <definedName name="TBa2b7b61e_5a6e_45bc_9f6c_13eef0bb82cf" hidden="1">#REF!</definedName>
    <definedName name="TBa2ba9736_fcd5_43e0_a6e0_d3b0d73e1441" hidden="1">#REF!</definedName>
    <definedName name="TBa2c8495e_1018_4ac5_953b_0ee772554dbe" hidden="1">#REF!</definedName>
    <definedName name="TBa2caf7d1_5213_4fea_b5d4_b0a225ffe5b2" hidden="1">#REF!</definedName>
    <definedName name="TBa2cd6950_9e30_4c2f_9434_5f0a33798317" hidden="1">'[72]Trade and other paybales'!#REF!</definedName>
    <definedName name="TBa2d0674e_e38a_4e30_987f_11ad9aba54ff" hidden="1">#REF!</definedName>
    <definedName name="TBa2d8f075_580d_480d_a0ef_84db0c77c88b" hidden="1">#REF!</definedName>
    <definedName name="TBa2dbad53_bff0_4282_8776_5c7811af6602" hidden="1">#REF!</definedName>
    <definedName name="TBa2e6f84b_74d0_4ddf_870a_79dbce067dbb" hidden="1">#REF!</definedName>
    <definedName name="TBa2eed55f_c9ea_4662_a918_c2943b64897f" hidden="1">#REF!</definedName>
    <definedName name="TBa2f8df23_f582_4ec3_a3b3_dce00426a290" hidden="1">#REF!</definedName>
    <definedName name="TBa2fa1bf6_b8e9_455e_96d1_4133304b05c1" hidden="1">#REF!</definedName>
    <definedName name="TBa2fd40fe_e9ae_47f7_8e5c_dc2b0fd4a295" hidden="1">#REF!</definedName>
    <definedName name="TBa2ff1c8e_cbc0_4817_b7ef_8bb9b9d48619" hidden="1">#REF!</definedName>
    <definedName name="TBa300094d_f9ac_4f80_83de_5c545babcd34" hidden="1">#REF!</definedName>
    <definedName name="TBa301459c_3461_4565_996c_4afeea9d7cd0" hidden="1">#REF!</definedName>
    <definedName name="TBa305634f_2db6_4e49_9678_58e1c88ac8c5" hidden="1">#REF!</definedName>
    <definedName name="TBa3207f3e_04c9_4d9f_8d47_8712455f1c4a" hidden="1">#REF!</definedName>
    <definedName name="TBa321e118_67fe_4bdb_b9d3_166ea5608021" hidden="1">'[73]远景能源（江苏）'!#REF!</definedName>
    <definedName name="TBa32895ce_0c72_434d_b985_a12ef5eb7769" hidden="1">#REF!</definedName>
    <definedName name="TBa3484c76_4286_4921_8680_35d893c5b1e3" hidden="1">#REF!</definedName>
    <definedName name="TBa34bf139_9e23_4c98_a7dc_39021df14364" hidden="1">#REF!</definedName>
    <definedName name="TBa359191c_d64a_498a_9fe4_bba65d0d2567" hidden="1">#REF!</definedName>
    <definedName name="TBa35eaebc_5441_4b79_b079_015f6fe6a82f" hidden="1">#REF!</definedName>
    <definedName name="TBa360424d_aba9_4af0_b965_1cf46bfb6e1f" hidden="1">#REF!</definedName>
    <definedName name="TBa3625116_3ec9_4060_b125_4547ef0ec186" hidden="1">#REF!</definedName>
    <definedName name="TBa3671b8f_35a8_46b8_aeba_c029997d7ab7" hidden="1">'[72]Trade and other paybales'!#REF!</definedName>
    <definedName name="TBa369bd5b_9413_4939_bb9c_ea3e386517c4" hidden="1">#REF!</definedName>
    <definedName name="TBa3733d71_2828_47eb_aa18_5af4adaf0528" hidden="1">#REF!</definedName>
    <definedName name="TBa379aa8f_5dba_4c54_8d60_f56412c9f814" hidden="1">#REF!</definedName>
    <definedName name="TBa382ac6b_d84a_4e36_b881_8d451ee8c1f7" hidden="1">#REF!</definedName>
    <definedName name="TBa385182d_082d_434e_af7a_36bd204392b7" hidden="1">#REF!</definedName>
    <definedName name="TBa3859cdf_31d6_42cb_84eb_e79476872ac4" hidden="1">#REF!</definedName>
    <definedName name="TBa385be8e_b3ee_490d_884e_5816554028c1" hidden="1">#REF!</definedName>
    <definedName name="TBa386c546_3356_4c9d_afa0_7ca2936a494b" hidden="1">#REF!</definedName>
    <definedName name="TBa388a211_7a8d_417d_8092_5615338c21c6" hidden="1">#REF!</definedName>
    <definedName name="TBa38ed8b5_0f6d_40db_a2f6_765553dd8e59" hidden="1">#REF!</definedName>
    <definedName name="TBa38f6615_ab3c_428c_a1df_4a9ee1f75877" hidden="1">#REF!</definedName>
    <definedName name="TBa39a93bf_e438_48ce_bb39_661b1db0f52a" hidden="1">#REF!</definedName>
    <definedName name="TBa39bc68e_5d5e_49cd_9b4f_a37077965b7a" hidden="1">#REF!</definedName>
    <definedName name="TBa3a208cd_4c37_4a19_94cc_707484b435e6" hidden="1">#REF!</definedName>
    <definedName name="TBa3a97a6b_f9cf_4fd5_82c6_53983f6cd2c9" hidden="1">#REF!</definedName>
    <definedName name="TBa3ab63b9_5fcb_489f_ab64_f61571fd26d1" hidden="1">#REF!</definedName>
    <definedName name="TBa3bd4617_719f_4e3e_8bf7_2aea5b5f0325" hidden="1">#REF!</definedName>
    <definedName name="TBa3bff476_4975_4efb_8741_8984f21b3674" hidden="1">#REF!</definedName>
    <definedName name="TBa3d69888_9f73_429c_b74b_69e13877892c" hidden="1">#REF!</definedName>
    <definedName name="TBa3e4cb74_632c_40ae_94d8_da40e319985b" hidden="1">#REF!</definedName>
    <definedName name="TBa3fa026a_7910_4291_a6c6_76ea38bb30eb" hidden="1">#REF!</definedName>
    <definedName name="TBa4046034_f5cc_41cf_b91b_5a44185584ef" hidden="1">#REF!</definedName>
    <definedName name="TBa40940e4_e6af_4040_85a9_474ec9808cfc" hidden="1">#REF!</definedName>
    <definedName name="TBa410e75c_7557_4e35_bef7_f255c59c7ce9" hidden="1">#REF!</definedName>
    <definedName name="TBa4113d07_36b2_4d76_b093_45925d649abc" hidden="1">#REF!</definedName>
    <definedName name="TBa416ca03_480d_48e2_9e0d_30fdc8b1fedd" hidden="1">#REF!</definedName>
    <definedName name="TBa41abc92_cdb3_4e14_ad43_88697d3c9d4b" hidden="1">#REF!</definedName>
    <definedName name="TBa41be54c_e274_459c_87ae_7ea25ef66050" hidden="1">#REF!</definedName>
    <definedName name="TBa41e4e1c_f394_4f1a_9e5f_6bdfe1890b92" hidden="1">#REF!</definedName>
    <definedName name="TBa41e928d_3476_4025_94f9_24e06460e169" hidden="1">#REF!</definedName>
    <definedName name="TBa42135a1_794b_4c4e_ae5a_84c7d528b78a" hidden="1">#REF!</definedName>
    <definedName name="TBa423c081_1d64_44f4_9811_ad3c9a02af83" hidden="1">#REF!</definedName>
    <definedName name="TBa424e912_2370_4b5c_9d4e_1dbd704ee55e" hidden="1">#REF!</definedName>
    <definedName name="TBa42b1147_8a30_410f_b56e_555b9566b804" hidden="1">#REF!</definedName>
    <definedName name="TBa433fae1_2c7f_4371_bf8d_1d9520d0b1d0" hidden="1">#REF!</definedName>
    <definedName name="TBa43c9cb7_cf96_4e60_8167_97695115e419" hidden="1">#REF!</definedName>
    <definedName name="TBa43d68f6_8675_44cb_a857_8afc6d947898" hidden="1">#REF!</definedName>
    <definedName name="TBa44a483b_9fe9_419f_bf7e_f611f1462889" hidden="1">#REF!</definedName>
    <definedName name="TBa451dbd7_7196_482e_b3f8_de0b69f2d206" hidden="1">#REF!</definedName>
    <definedName name="TBa45e4243_fcd1_4798_a016_6f8ab5fa6b8b" hidden="1">#REF!</definedName>
    <definedName name="TBa462c075_5b93_4cf5_babf_e9a2af0af28c" hidden="1">#REF!</definedName>
    <definedName name="TBa4761327_a84e_4f05_b8cf_63659317e1d3" hidden="1">#REF!</definedName>
    <definedName name="TBa4772200_4af1_4222_a3fb_068f14bd4bd7" hidden="1">#REF!</definedName>
    <definedName name="TBa47dae94_7d2f_43bd_b731_616e263356a2" hidden="1">#REF!</definedName>
    <definedName name="TBa48007d1_292e_4ac7_a144_9aea489368e5" hidden="1">#REF!</definedName>
    <definedName name="TBa4972218_6f7b_4351_9fe9_196938badc4b" hidden="1">#REF!</definedName>
    <definedName name="TBa4985000_ff3a_47c9_9730_81d981dee7ed" hidden="1">#REF!</definedName>
    <definedName name="TBa498a853_f7f4_4742_9cc1_0f3fb0312579" hidden="1">'[72]Trade and other paybales'!#REF!</definedName>
    <definedName name="TBa49cc547_7c0b_4891_b9fa_d380d775ed03" hidden="1">#REF!</definedName>
    <definedName name="TBa49ef0ab_5607_4c5b_ad73_b37714d2f096" hidden="1">#REF!</definedName>
    <definedName name="TBa4a04e0f_6817_46bd_bd00_a713a117b964" hidden="1">#REF!</definedName>
    <definedName name="TBa4aa0cfd_1431_455c_8077_f2c37946ede0" hidden="1">#REF!</definedName>
    <definedName name="TBa4aca4fd_22dc_4d1f_b89b_dd829c5c7ce4" hidden="1">#REF!</definedName>
    <definedName name="TBa4b4f98e_ceae_46ab_aaa0_e110d4508784" hidden="1">#REF!</definedName>
    <definedName name="TBa4ba7c18_c394_46c3_bcc3_14cfac1cf46c" hidden="1">'[72]Trade and other paybales'!#REF!</definedName>
    <definedName name="TBa4c02671_ec00_4a3c_a211_4bec32fa23a7" hidden="1">#REF!</definedName>
    <definedName name="TBa4c6af55_c87f_4238_bb60_f4c8a30dc62d" hidden="1">#REF!</definedName>
    <definedName name="TBa4c96b67_2932_4186_8cfb_235c9781451a" hidden="1">#REF!</definedName>
    <definedName name="TBa4d0558a_4bf8_4816_954f_5ce684d587e2" hidden="1">#REF!</definedName>
    <definedName name="TBa4d5bc8c_5321_402f_9dc2_6648aa7ea65e" hidden="1">#REF!</definedName>
    <definedName name="TBa4e2038e_35bd_428c_9326_e423f920fcae" hidden="1">#REF!</definedName>
    <definedName name="TBa4ec4512_de0d_487d_9cfa_03af79a94b72" hidden="1">#REF!</definedName>
    <definedName name="TBa4eda158_e195_4391_9995_a2cf8e1f7c48" hidden="1">#REF!</definedName>
    <definedName name="TBa4ee0e46_79df_4351_ae90_1b9ef44144d3" hidden="1">#REF!</definedName>
    <definedName name="TBa4f040fe_0117_4875_82e7_fb5b4dc6949c" hidden="1">#REF!</definedName>
    <definedName name="TBa4f0a50d_c0c8_4d1d_8e60_3f566338cc49" hidden="1">#REF!</definedName>
    <definedName name="TBa4f9a046_3904_46ab_ab48_ca928c52e32b" hidden="1">#REF!</definedName>
    <definedName name="TBa4fe2672_cd73_41e2_9882_2151b2319c12" hidden="1">#REF!</definedName>
    <definedName name="TBa4fe33b2_a5bd_4537_bb1f_c8ed741bea52" hidden="1">'[72]Trade and other paybales'!#REF!</definedName>
    <definedName name="TBa5077053_d651_48b1_9aeb_f74f4091d20a" hidden="1">#REF!</definedName>
    <definedName name="TBa515a7e2_c581_42fe_a05b_f71f48b9eebd" hidden="1">#REF!</definedName>
    <definedName name="TBa518c45f_473c_429e_8cf7_58b385224fec" hidden="1">#REF!</definedName>
    <definedName name="TBa51f0258_2e4c_49d9_8744_572a8e684439" hidden="1">#REF!</definedName>
    <definedName name="TBa52015c3_2a74_4edb_9ccf_2dc8cd196c16" hidden="1">#REF!</definedName>
    <definedName name="TBa52274cd_0648_40d8_b056_f920e54c17c6" hidden="1">#REF!</definedName>
    <definedName name="TBa525a181_df93_44b2_b9ff_13ba4e8442e6" hidden="1">#REF!</definedName>
    <definedName name="TBa533a867_856e_4deb_b5af_8d9cf9738eff" hidden="1">#REF!</definedName>
    <definedName name="TBa53c77e9_17a8_45e6_9fde_db4e5552c2b6" hidden="1">#REF!</definedName>
    <definedName name="TBa53cebff_4019_4e54_a8e0_4b3b2c83b1d8" hidden="1">#REF!</definedName>
    <definedName name="TBa544835c_ae23_4686_808e_f2e8423c8c88" hidden="1">#REF!</definedName>
    <definedName name="TBa5473c47_e330_4a81_a195_33823ac8b354" hidden="1">#REF!</definedName>
    <definedName name="TBa550afce_1aba_45ad_b2f2_0de6d5437b30" hidden="1">#REF!</definedName>
    <definedName name="TBa55407ea_506d_45b3_b7d5_1e67d6e49213" hidden="1">#REF!</definedName>
    <definedName name="TBa563e3a2_9283_45e6_87a3_7917a3385de5" hidden="1">#REF!</definedName>
    <definedName name="TBa5678a3e_f764_4cba_8d29_6b843b240c30" hidden="1">#REF!</definedName>
    <definedName name="TBa5690274_d70d_4c2e_894c_e2c5285c8de4" hidden="1">#REF!</definedName>
    <definedName name="TBa569ba3e_2c81_4b08_9249_c622fd61f0f6" hidden="1">#REF!</definedName>
    <definedName name="TBa56dcdc9_80c4_41ce_b737_1c05a10578cf" hidden="1">#REF!</definedName>
    <definedName name="TBa56ff14c_ebbc_4f2b_bdd9_4456c81beda1" hidden="1">#REF!</definedName>
    <definedName name="TBa573c500_2d48_4ab0_834f_05d20091c83a" hidden="1">#REF!</definedName>
    <definedName name="TBa5742ab6_c7c1_415b_aef3_ff262546cc78" hidden="1">#REF!</definedName>
    <definedName name="TBa57a81c1_68b1_4ac8_ba0a_fd61287f22a0" hidden="1">#REF!</definedName>
    <definedName name="TBa57c22b7_e7c8_4ee8_a1d1_e76dc628b3f0" hidden="1">#REF!</definedName>
    <definedName name="TBa57f04ea_79be_492d_8e5a_aaa63fa25dac" hidden="1">#REF!</definedName>
    <definedName name="TBa58748b1_6877_4a7d_9823_0eed54248c51" hidden="1">#REF!</definedName>
    <definedName name="TBa58a96ba_4735_402d_985b_33b63ac532b6" hidden="1">#REF!</definedName>
    <definedName name="TBa58cc7d0_b7f7_4443_ba09_7f5c37523778" hidden="1">#REF!</definedName>
    <definedName name="TBa59ba127_2e6d_4828_b9fa_ff7808f88296" hidden="1">'[72]Trade and other paybales'!#REF!</definedName>
    <definedName name="TBa59ec566_4898_4012_96a4_15255092d47b" hidden="1">#REF!</definedName>
    <definedName name="TBa5aa8ae7_be89_4295_ad4a_df3f2b1ee6fb" hidden="1">#REF!</definedName>
    <definedName name="TBa5ad3b8c_c1d8_4070_a26e_31734c9c6407" hidden="1">#REF!</definedName>
    <definedName name="TBa5ade690_052b_490c_981b_3b2ec7e57aa9" hidden="1">#REF!</definedName>
    <definedName name="TBa5c02e1a_9d32_46e4_b3b3_2fd808919dee" hidden="1">#REF!</definedName>
    <definedName name="TBa5c75bb1_3394_4e9a_86d4_631a2878b584" hidden="1">#REF!</definedName>
    <definedName name="TBa5c79152_8b17_4af4_9053_c3a1cfc7fb8b" hidden="1">#REF!</definedName>
    <definedName name="TBa5c7de11_689b_4315_a0a0_c5d0f46829a6" hidden="1">#REF!</definedName>
    <definedName name="TBa5c949a7_3ec8_4af4_9c1b_f567db9bf430" hidden="1">#REF!</definedName>
    <definedName name="TBa5d07db9_501b_4627_9523_bb0c5a348c80" hidden="1">#REF!</definedName>
    <definedName name="TBa5d8993b_354f_4675_8668_1e384f6b1041" hidden="1">#REF!</definedName>
    <definedName name="TBa5da6c1a_61dc_4257_ac29_23af90548421" hidden="1">#REF!</definedName>
    <definedName name="TBa5dff0bb_9cb4_457b_a5ba_e495d8d86783" hidden="1">#REF!</definedName>
    <definedName name="TBa5e788f4_2f21_4c6c_95e4_b53f7587e4cc" hidden="1">#REF!</definedName>
    <definedName name="TBa5e8a7d9_a646_4ee7_8bfa_62e419438b67" hidden="1">#REF!</definedName>
    <definedName name="TBa5ea6f75_7f43_4be7_8000_397983c9502d" hidden="1">#REF!</definedName>
    <definedName name="TBa5ea8915_ed97_41cf_bf78_ff7682c11b95" hidden="1">#REF!</definedName>
    <definedName name="TBa5ec5013_fb4c_4c92_be01_bc033ef38a04" hidden="1">#REF!</definedName>
    <definedName name="TBa5f2c0b4_4156_4fc4_a837_facaae3d70db" hidden="1">#REF!</definedName>
    <definedName name="TBa5f42830_64a8_47c5_887a_f5b2f5a951cd" hidden="1">#REF!</definedName>
    <definedName name="TBa5f8fb45_97c0_4f25_bb20_e1fce812945a" hidden="1">#REF!</definedName>
    <definedName name="TBa607abed_64a1_42dd_af16_1f594272ea72" hidden="1">#REF!</definedName>
    <definedName name="TBa60a387a_1b04_49e4_8ebb_725729337f5a" hidden="1">#REF!</definedName>
    <definedName name="TBa60df663_e429_4790_afef_c44cdfef6be4" hidden="1">#REF!</definedName>
    <definedName name="TBa6152933_85b6_41f7_9096_8f0388fefbc7" hidden="1">#REF!</definedName>
    <definedName name="TBa616b9ea_bf83_475d_9e7a_250f003553f3" hidden="1">#REF!</definedName>
    <definedName name="TBa618761e_b005_41d8_b802_54c7a0ee4009" hidden="1">#REF!</definedName>
    <definedName name="TBa61f4e61_4c3f_4ff6_8707_1d959dec47d9" hidden="1">'[72]Trade and other paybales'!#REF!</definedName>
    <definedName name="TBa6267ab0_dfc6_455b_b01f_6f3b62f3005a" hidden="1">#REF!</definedName>
    <definedName name="TBa641dc96_e843_442c_b087_36dfdef61cf5" hidden="1">#REF!</definedName>
    <definedName name="TBa64e12d5_f539_4c49_8c68_797df99104fa" hidden="1">#REF!</definedName>
    <definedName name="TBa6594cac_0413_4da3_a098_f2cd1c20d63f" hidden="1">#REF!</definedName>
    <definedName name="TBa660bbee_3c07_46a8_b3e6_a100715bf376" hidden="1">#REF!</definedName>
    <definedName name="TBa661d4a3_136b_4415_a5b9_f144e3791a61" hidden="1">#REF!</definedName>
    <definedName name="TBa663b3eb_6e6f_4112_938c_ccefcf50ece7" hidden="1">#REF!</definedName>
    <definedName name="TBa664e96a_9ade_45a4_ae5f_c912c8b83b31" hidden="1">#REF!</definedName>
    <definedName name="TBa66c7a80_68dc_4a0d_bbfd_96c77edb556d" hidden="1">#REF!</definedName>
    <definedName name="TBa66f404c_b8ad_4c52_ab3e_76d8f4a8b6bc" hidden="1">#REF!</definedName>
    <definedName name="TBa67346d1_6be2_40e8_865e_bcd6d38645d5" hidden="1">#REF!</definedName>
    <definedName name="TBa6757125_fd4f_4f2d_bfb1_fd21d46e4d03" hidden="1">#REF!</definedName>
    <definedName name="TBa67dc7a6_8976_4932_961b_680029c9c3e5" hidden="1">#REF!</definedName>
    <definedName name="TBa67f0b4f_5993_4955_907d_99cba9fef22f" hidden="1">#REF!</definedName>
    <definedName name="TBa6927de3_b664_43da_8bf2_4d4512924201" hidden="1">#REF!</definedName>
    <definedName name="TBa69bb873_c7c5_41b1_80f6_33150c8f78ad" hidden="1">#REF!</definedName>
    <definedName name="TBa6a61753_ca8e_46bb_99ab_f83598d9787a" hidden="1">#REF!</definedName>
    <definedName name="TBa6ae16b0_d002_44ff_8008_99a12e1e529f" hidden="1">#REF!</definedName>
    <definedName name="TBa6af7bc9_35d1_48a4_a110_3022033ac8ad" hidden="1">#REF!</definedName>
    <definedName name="TBa6bbffd4_9372_47bc_a0cf_87d6e6f33a08" hidden="1">#REF!</definedName>
    <definedName name="TBa6c15eb2_97cf_4ad2_99f0_f0b2761470e6" hidden="1">#REF!</definedName>
    <definedName name="TBa6c3b0f2_4c24_4314_89cb_794fd6680e68" hidden="1">#REF!</definedName>
    <definedName name="TBa6c5fef4_6118_43c1_a2b0_903afe4ab1c0" hidden="1">#REF!</definedName>
    <definedName name="TBa6de97a4_eb57_4fc5_9211_80a454b0e6e2" hidden="1">#REF!</definedName>
    <definedName name="TBa6e80cbf_c3da_4fbd_94fd_b9355bf4d584" hidden="1">#REF!</definedName>
    <definedName name="TBa6edf976_6ad9_4771_879d_84be62d2c3f5" hidden="1">#REF!</definedName>
    <definedName name="TBa6f90c41_09c3_4856_b39e_a5f3c4aa0009" hidden="1">#REF!</definedName>
    <definedName name="TBa6ff0c16_1bae_43a9_82a2_65759470e3f4" hidden="1">#REF!</definedName>
    <definedName name="TBa705d701_dbb4_4010_b776_aa15e454f96f" hidden="1">#REF!</definedName>
    <definedName name="TBa7094632_793d_4f22_b040_3b5f27381a85" hidden="1">#REF!</definedName>
    <definedName name="TBa711cb5c_2c46_4253_baff_7fc5acb67a7b" hidden="1">#REF!</definedName>
    <definedName name="TBa712171b_cd44_45bd_adf3_d6602dc33c06" hidden="1">#REF!</definedName>
    <definedName name="TBa7138709_e132_4f1d_9ac6_bc6ae860001e" hidden="1">#REF!</definedName>
    <definedName name="TBa7175628_a301_49e7_bd7f_37644d7b5b97" hidden="1">#REF!</definedName>
    <definedName name="TBa71b2d01_5abc_440c_9933_0418af783074" hidden="1">#REF!</definedName>
    <definedName name="TBa7275fd4_89f5_4068_85cf_03b62bb154ff" hidden="1">#REF!</definedName>
    <definedName name="TBa7281987_9fc6_42ec_b596_eaa3bee5d61e" hidden="1">#REF!</definedName>
    <definedName name="TBa72f161f_9cf3_48dd_b17d_c9add1e38516" hidden="1">#REF!</definedName>
    <definedName name="TBa7335047_f9bb_444d_8f81_2c63d130171d" hidden="1">#REF!</definedName>
    <definedName name="TBa73847a8_18da_48fd_98aa_d0142be33057" hidden="1">#REF!</definedName>
    <definedName name="TBa738667d_b342_4e98_b0fb_fdc894dd352c" hidden="1">#REF!</definedName>
    <definedName name="TBa73aabc7_13ac_4fe9_9010_432f9def033c" hidden="1">#REF!</definedName>
    <definedName name="TBa73f595f_b16b_44bf_a566_c98b676b32eb" hidden="1">#REF!</definedName>
    <definedName name="TBa741b073_534a_4253_8f51_433bd77e9a7a" hidden="1">#REF!</definedName>
    <definedName name="TBa7475364_61f8_4c3f_bdfb_90cb4354cb6d" hidden="1">#REF!</definedName>
    <definedName name="TBa749d88e_b287_4e98_9595_fe478faeee29" hidden="1">#REF!</definedName>
    <definedName name="TBa764f282_2433_4a8a_adb4_f133c9d16a6b" hidden="1">#REF!</definedName>
    <definedName name="TBa768f2b2_3e96_4a5c_a8fc_a0268ea2322b" hidden="1">#REF!</definedName>
    <definedName name="TBa78568c2_d2d0_49a0_8e49_1a6aa3094099" hidden="1">#REF!</definedName>
    <definedName name="TBa78b9a41_90b3_4387_88a1_2f4f9e9b11ae" hidden="1">#REF!</definedName>
    <definedName name="TBa78c3fd0_454a_4e8e_8f7d_fd2b43f3982e" hidden="1">#REF!</definedName>
    <definedName name="TBa78f69a9_2261_4fff_bb05_aa4b01e882d0" hidden="1">#REF!</definedName>
    <definedName name="TBa7917fdf_2785_4ac1_ae21_89cc9d75996c" hidden="1">#REF!</definedName>
    <definedName name="TBa795db3d_2691_45f6_9e2a_6c525135cff8" hidden="1">#REF!</definedName>
    <definedName name="TBa7964319_fc08_4747_ba67_4f89955577a0" hidden="1">#REF!</definedName>
    <definedName name="TBa7a46386_a3a5_4153_a19d_c2d4de843ef5" hidden="1">#REF!</definedName>
    <definedName name="TBa7adaca3_5367_47c0_8886_4f6592573ddc" hidden="1">#REF!</definedName>
    <definedName name="TBa7b4666a_5668_408e_bdd6_f9d87804ae53" hidden="1">#REF!</definedName>
    <definedName name="TBa7b7377e_650a_461c_8493_2e6b512a7292" hidden="1">#REF!</definedName>
    <definedName name="TBa7ba2446_005f_47c2_b61f_436f00e631ee" hidden="1">#REF!</definedName>
    <definedName name="TBa7bd8518_38ea_4c99_ae38_4347901214df" hidden="1">#REF!</definedName>
    <definedName name="TBa7be2eed_df70_490c_a7a8_aaf5aed308b0" hidden="1">#REF!</definedName>
    <definedName name="TBa7c7ab2c_bd7c_4301_a01b_5710178bae4d" hidden="1">#REF!</definedName>
    <definedName name="TBa7ca15be_9882_4511_98c3_718c1d956216" hidden="1">#REF!</definedName>
    <definedName name="TBa7cb1039_07c4_4bdb_9d75_b0332b0c8485" hidden="1">#REF!</definedName>
    <definedName name="TBa7cf2c85_e99f_4f3d_9901_29d6fdbcaa40" hidden="1">#REF!</definedName>
    <definedName name="TBa7d3345b_63b1_441d_9d85_b293b53b5b38" hidden="1">'[72]Trade and other paybales'!#REF!</definedName>
    <definedName name="TBa7d7fb41_74c4_4be8_baea_19c95d8cadde" hidden="1">#REF!</definedName>
    <definedName name="TBa7dcfc96_79a3_4c16_b1bf_c33be05656be" hidden="1">#REF!</definedName>
    <definedName name="TBa7e32f64_86a6_494b_8c5b_86a6fae9e910" hidden="1">#REF!</definedName>
    <definedName name="TBa7e9967d_4435_4500_9969_66e3e3f816cd" hidden="1">#REF!</definedName>
    <definedName name="TBa7ed2588_f7b9_4387_b1bb_6a60709d7fea" hidden="1">'[72]Trade and other paybales'!#REF!</definedName>
    <definedName name="TBa7f08333_944f_4303_bc9f_bef20d2d15d5" hidden="1">#REF!</definedName>
    <definedName name="TBa7f0cd36_9a76_4195_bd7e_cbc5c5aa1410" hidden="1">#REF!</definedName>
    <definedName name="TBa7f3ee5e_65ae_46dd_8836_1594bd3474d5" hidden="1">'[72]Trade and other paybales'!#REF!</definedName>
    <definedName name="TBa7fc24f3_bf2b_441c_9322_cd3e2ae98af0" hidden="1">#REF!</definedName>
    <definedName name="TBa8002a5f_2aae_4487_8b4b_ae3ae5bc0f1f" hidden="1">#REF!</definedName>
    <definedName name="TBa80111db_a0cd_4b9a_acd2_591fb0185bc0" hidden="1">#REF!</definedName>
    <definedName name="TBa803ba0c_9ffc_42a7_b5d5_1c1556cfad03" hidden="1">#REF!</definedName>
    <definedName name="TBa807da05_782d_4c4b_86a0_33bb03043c4f" hidden="1">#REF!</definedName>
    <definedName name="TBa80f08b6_8f11_48af_9352_91ee9554afd4" hidden="1">#REF!</definedName>
    <definedName name="TBa80fb558_fa4a_4fc3_b712_36164d08d6a7" hidden="1">#REF!</definedName>
    <definedName name="TBa817a721_94a5_4743_8cf5_3b307d6d7ec5" hidden="1">#REF!</definedName>
    <definedName name="TBa821a3f3_b3f9_45a5_a107_10c5d736d7f6" hidden="1">#REF!</definedName>
    <definedName name="TBa826a349_e983_4138_bb4c_69912e2fcf47" hidden="1">#REF!</definedName>
    <definedName name="TBa826fd08_07a0_4605_977c_833d237e28c2" hidden="1">#REF!</definedName>
    <definedName name="TBa82f9ea4_588f_4599_af9f_8ecc50e1176f" hidden="1">#REF!</definedName>
    <definedName name="TBa833198d_879d_4865_ac6e_78839f183630" hidden="1">#REF!</definedName>
    <definedName name="TBa843b43f_6827_44d2_a83d_b7913c350fc6" hidden="1">#REF!</definedName>
    <definedName name="TBa845add7_d643_4502_befc_61df75d58db7" hidden="1">#REF!</definedName>
    <definedName name="TBa84a8af1_d74c_41e0_8625_0823f69ad442" hidden="1">#REF!</definedName>
    <definedName name="TBa86041d0_1e79_499c_8a2b_52227d37bd69" hidden="1">#REF!</definedName>
    <definedName name="TBa861845f_aed1_4d78_b104_8deb51a2255b" hidden="1">#REF!</definedName>
    <definedName name="TBa8653859_33d0_4043_8d67_46a887bdce60" hidden="1">#REF!</definedName>
    <definedName name="TBa867556f_d1f7_4098_9886_0697e6427ec4" hidden="1">#REF!</definedName>
    <definedName name="TBa86a2dd3_264d_4169_b3d2_b617f7853dfc" hidden="1">#REF!</definedName>
    <definedName name="TBa86c1bd6_6c1d_43c4_8de4_bd3a0c949163" hidden="1">#REF!</definedName>
    <definedName name="TBa86d8684_af91_4ee0_b9d7_968bb38765a2" hidden="1">#REF!</definedName>
    <definedName name="TBa8786b9a_b5c4_42c1_aae7_69396ada500c" hidden="1">#REF!</definedName>
    <definedName name="TBa8896bd7_7a24_42a2_b773_be6a4ff4fabd" hidden="1">#REF!</definedName>
    <definedName name="TBa88d6301_64e0_4087_b959_7271caf816c4" hidden="1">#REF!</definedName>
    <definedName name="TBa8995037_42dd_468c_8a21_10a4ccb18dd9" hidden="1">#REF!</definedName>
    <definedName name="TBa8a4772c_4a2c_494a_9f74_1ec9e0bd595e" hidden="1">#REF!</definedName>
    <definedName name="TBa8a69e34_ec29_46fd_a48c_59f905f01f68" hidden="1">#REF!</definedName>
    <definedName name="TBa8a6e551_e046_433e_897f_0961e039bbce" hidden="1">#REF!</definedName>
    <definedName name="TBa8aa732e_d66b_4800_a7fe_9ca4253a9822" hidden="1">#REF!</definedName>
    <definedName name="TBa8b6b697_85b7_4eb8_80db_f640616a493e" hidden="1">#REF!</definedName>
    <definedName name="TBa8c3338c_62ba_486d_b389_008ad75c35e0" hidden="1">#REF!</definedName>
    <definedName name="TBa8c94abc_050a_402f_8e75_4bc78d65485a" hidden="1">#REF!</definedName>
    <definedName name="TBa8cf37bf_247c_4fec_99f9_2dcdca37d434" hidden="1">#REF!</definedName>
    <definedName name="TBa8d084d9_69ee_4d08_9b9f_d8cc6d9a2d28" hidden="1">#REF!</definedName>
    <definedName name="TBa8d35d9b_2171_4475_9587_53c689c77d73" hidden="1">#REF!</definedName>
    <definedName name="TBa8d85fc5_eca2_4c0f_bbd0_77a5ff69ef8c" hidden="1">#REF!</definedName>
    <definedName name="TBa8de2ca5_4c3c_408b_979e_71a7c5751fa5" hidden="1">#REF!</definedName>
    <definedName name="TBa8e11770_d9f4_417f_8020_3a1e60b72bc0" hidden="1">#REF!</definedName>
    <definedName name="TBa8e4c7f4_acaf_4615_9047_ff8f38ff1d5d" hidden="1">#REF!</definedName>
    <definedName name="TBa8e5146e_9d78_4e16_9b93_35f9e4e7b254" hidden="1">#REF!</definedName>
    <definedName name="TBa8e75883_1104_4623_9cca_56d13071b76d" hidden="1">#REF!</definedName>
    <definedName name="TBa8e89d9a_6147_4b7a_bb33_fa772c070068" hidden="1">#REF!</definedName>
    <definedName name="TBa8f32eb5_ab84_41c5_a21e_a8ef96afb702" hidden="1">#REF!</definedName>
    <definedName name="TBa8f3dc26_da2b_4b21_b4f4_b32586873ce7" hidden="1">#REF!</definedName>
    <definedName name="TBa8fd4bfd_56b0_45b5_a8a8_3e1cdcf79432" hidden="1">#REF!</definedName>
    <definedName name="TBa904fbda_cd65_4b86_981b_e9abcf066355" hidden="1">#REF!</definedName>
    <definedName name="TBa9094014_7fb5_4078_bd7a_d065c6ef4424" hidden="1">'[72]Trade and other paybales'!#REF!</definedName>
    <definedName name="TBa9097b21_3608_4d2d_a2de_b638805408d1" hidden="1">#REF!</definedName>
    <definedName name="TBa91824b6_282a_488f_a4cc_782029f58205" hidden="1">#REF!</definedName>
    <definedName name="TBa91abab0_9463_43e7_a78c_e074d511986f" hidden="1">#REF!</definedName>
    <definedName name="TBa91e3d2b_2558_4ea6_8f82_58bdde12c735" hidden="1">#REF!</definedName>
    <definedName name="TBa91e4f4c_01a6_4d27_bb0a_ca2b1a965102" hidden="1">#REF!</definedName>
    <definedName name="TBa92043d8_cd80_48b9_8075_fec74156fb1e" hidden="1">#REF!</definedName>
    <definedName name="TBa925b8dc_1bfd_4651_9432_69c2e6e20738" hidden="1">#REF!</definedName>
    <definedName name="TBa928ce77_3a63_47a2_bdb9_ffee22a29ea2" hidden="1">#REF!</definedName>
    <definedName name="TBa92b907d_42e9_4ccf_b8f3_88a460e8a311" hidden="1">#REF!</definedName>
    <definedName name="TBa92f7faf_3d6a_440d_9753_f8cd4b3b5aaa" hidden="1">#REF!</definedName>
    <definedName name="TBa93b5ef1_4a6f_4a6c_9082_4739f3cc87ed" hidden="1">#REF!</definedName>
    <definedName name="TBa93f636a_55fa_4a60_a6c7_6c48d6e8aa64" hidden="1">#REF!</definedName>
    <definedName name="TBa93fe371_42c7_455b_b0a3_33c07c96805b" hidden="1">#REF!</definedName>
    <definedName name="TBa9452792_86c8_4bed_8675_f900cd697cac" hidden="1">#REF!</definedName>
    <definedName name="TBa946fe8f_accc_4ee8_97c7_8f8b3ce31517" hidden="1">#REF!</definedName>
    <definedName name="TBa9491c07_06f1_48c7_bf9d_8967fb176a23" hidden="1">#REF!</definedName>
    <definedName name="TBa9544f14_dcd2_4847_9a48_1f2c7319ba80" hidden="1">#REF!</definedName>
    <definedName name="TBa959bd7a_2401_4342_9dae_3628a8316f26" hidden="1">#REF!</definedName>
    <definedName name="TBa959d63f_6d51_48db_a84e_7a9147082093" hidden="1">#REF!</definedName>
    <definedName name="TBa95f1fba_d1ff_4a4b_a4b5_78e9415a7d5b" hidden="1">#REF!</definedName>
    <definedName name="TBa967c318_d969_4514_a6fb_cf2693889afd" hidden="1">#REF!</definedName>
    <definedName name="TBa971e8d6_1411_4eaa_afa4_8a5e1698e6f0" hidden="1">#REF!</definedName>
    <definedName name="TBa974796d_8697_4da0_9950_1818f0fcf6b8" hidden="1">#REF!</definedName>
    <definedName name="TBa980fe60_dd37_43f4_ad93_a1bf3b1ccb0f" hidden="1">#REF!</definedName>
    <definedName name="TBa9822fda_1db9_4b22_895d_3ffa2eba7905" hidden="1">#REF!</definedName>
    <definedName name="TBa9830722_1d61_4db9_a47c_79484ffc3eda" hidden="1">#REF!</definedName>
    <definedName name="TBa98eb1d7_3007_4fc2_b319_a59761b43b60" hidden="1">'[72]Trade and other paybales'!#REF!</definedName>
    <definedName name="TBa994b286_f970_4767_ab16_a99b6a27424c" hidden="1">#REF!</definedName>
    <definedName name="TBa99652d3_d792_4572_8add_2d55cb96f2ec" hidden="1">#REF!</definedName>
    <definedName name="TBa997d7bb_80b0_4a38_9ea9_89da8f74d3e2" hidden="1">#REF!</definedName>
    <definedName name="TBa99930b1_7175_45e3_8015_6b76dfa9a09b" hidden="1">#REF!</definedName>
    <definedName name="TBa99c280c_6853_4c3b_acb7_d2b6a3a627fa" hidden="1">#REF!</definedName>
    <definedName name="TBa99ec297_ba63_4db5_b498_ea497b191578" hidden="1">#REF!</definedName>
    <definedName name="TBa9a5e38f_c660_45fc_9749_5fc621a9a632" hidden="1">#REF!</definedName>
    <definedName name="TBa9bfb6f3_2d6c_4400_a866_dea001107f96" hidden="1">'[72]Trade and other paybales'!#REF!</definedName>
    <definedName name="TBa9ce7def_41b3_42c5_ae02_3ecc4c412458" hidden="1">#REF!</definedName>
    <definedName name="TBa9ddf081_e195_45fe_9838_81568fc27826" hidden="1">#REF!</definedName>
    <definedName name="TBa9dfe1b9_56d6_4cb8_9c0c_a2e6ea702586" hidden="1">#REF!</definedName>
    <definedName name="TBa9e522ab_7c9c_42ca_9291_7ec1949aae94" hidden="1">#REF!</definedName>
    <definedName name="TBa9f127de_3227_4d1a_98dd_3832b0c669d6" hidden="1">#REF!</definedName>
    <definedName name="TBa9f5a511_8a05_4763_8c9c_7f2c446ba87d" hidden="1">#REF!</definedName>
    <definedName name="TBa9fa29ab_4b9a_4c5f_ab1e_826d12b9660c" hidden="1">#REF!</definedName>
    <definedName name="TBa9fb27cc_5747_4bd4_b9d5_1bda24b7859c" hidden="1">#REF!</definedName>
    <definedName name="TBaa013308_e726_4dd4_af0a_ac246011b1e4" hidden="1">#REF!</definedName>
    <definedName name="TBaa080368_b496_45bb_a8e5_61c4c2603df5" hidden="1">#REF!</definedName>
    <definedName name="TBaa14138f_1bea_4a03_a6f7_aa90479f024d" hidden="1">#REF!</definedName>
    <definedName name="TBaa15ebd5_3bfc_4227_b67d_0187e7371ba8" hidden="1">#REF!</definedName>
    <definedName name="TBaa1cdfbe_568a_4d62_beb4_23a5ef96ce27" hidden="1">#REF!</definedName>
    <definedName name="TBaa1e19a7_2b42_4673_af8a_be2532d7a50b" hidden="1">#REF!</definedName>
    <definedName name="TBaa24d3dc_826d_44a9_96e9_8975592ef78f" hidden="1">#REF!</definedName>
    <definedName name="TBaa262138_fa8f_4874_8405_a036a56fbdb4" hidden="1">#REF!</definedName>
    <definedName name="TBaa263750_0951_465c_be8a_65783162f8c4" hidden="1">#REF!</definedName>
    <definedName name="TBaa26db45_7593_4301_8589_7852847dfb1f" hidden="1">#REF!</definedName>
    <definedName name="TBaa28013e_2a55_4af7_8afe_55294439669d" hidden="1">#REF!</definedName>
    <definedName name="TBaa2c4600_2e0c_4d4d_bfd0_02f89df2258d" hidden="1">#REF!</definedName>
    <definedName name="TBaa2f775f_5061_4b83_8940_93221074a8d1" hidden="1">#REF!</definedName>
    <definedName name="TBaa323004_a94d_4b2e_a8f6_ca9907d2ef1e" hidden="1">#REF!</definedName>
    <definedName name="TBaa32ca98_ac38_44c7_94ae_cb93bc2177f4" hidden="1">#REF!</definedName>
    <definedName name="TBaa3431b0_2f89_46e2_bcb5_62cb21c1b743" hidden="1">#REF!</definedName>
    <definedName name="TBaa3f4c13_6997_4738_8cdb_75e265d23971" hidden="1">#REF!</definedName>
    <definedName name="TBaa410e3c_1097_4a55_9d5b_97641b3f1aa5" hidden="1">#REF!</definedName>
    <definedName name="TBaa41c435_c592_46ae_b23e_80852b3e4780" hidden="1">#REF!</definedName>
    <definedName name="TBaa441bf7_17a1_45dd_970e_c19bc0ecf982" hidden="1">#REF!</definedName>
    <definedName name="TBaa4d0c91_dff9_4d67_9ca3_c943432972f3" hidden="1">#REF!</definedName>
    <definedName name="TBaa4ec40a_3c82_41a2_bea8_3233b56b8489" hidden="1">#REF!</definedName>
    <definedName name="TBaa551243_f7c7_4e6a_a69e_862d7365cbb0" hidden="1">'[72]Trade and other paybales'!#REF!</definedName>
    <definedName name="TBaa555057_ee6f_4eee_a17e_8ae397f9a3b2" hidden="1">#REF!</definedName>
    <definedName name="TBaa578def_2dcc_4243_b0f7_bb3313b17bcc" hidden="1">#REF!</definedName>
    <definedName name="TBaa6447b6_09f9_4760_a6fd_05269996aa8e" hidden="1">#REF!</definedName>
    <definedName name="TBaa87c0c8_202f_4432_80fa_7f96c262b92e" hidden="1">#REF!</definedName>
    <definedName name="TBaaa7387a_a098_4843_b4a8_f7a96f26767e" hidden="1">#REF!</definedName>
    <definedName name="TBaaa9fb51_37d7_4c75_bc38_9906c19507f5" hidden="1">#REF!</definedName>
    <definedName name="TBaaaa8149_eb67_417b_a1ed_8965039612fd" hidden="1">#REF!</definedName>
    <definedName name="TBaaadffb3_ef2e_42ef_b1e3_c85390728da5" hidden="1">#REF!</definedName>
    <definedName name="TBaab0412e_d9b1_4682_9197_bcfc410cf7d0" hidden="1">#REF!</definedName>
    <definedName name="TBaab8cdf5_b2f8_4de0_96a9_52e403466608" hidden="1">#REF!</definedName>
    <definedName name="TBaac0f9f7_5694_4cd7_9abe_52d789ea2fb7" hidden="1">#REF!</definedName>
    <definedName name="TBaac92c72_7881_435f_a877_4fe523d239ef" hidden="1">#REF!</definedName>
    <definedName name="TBaad7e16f_b7f1_4619_8584_d7e7cb866320" hidden="1">#REF!</definedName>
    <definedName name="TBaad93e7b_e9c8_4b4a_b6b5_987754f4c7d3" hidden="1">#REF!</definedName>
    <definedName name="TBaae5ee7b_4ff3_443c_94fb_0b450815e0f9" hidden="1">#REF!</definedName>
    <definedName name="TBaae7a760_4222_4680_a2f6_c34f51ddb752" hidden="1">#REF!</definedName>
    <definedName name="TBaae7f654_9f87_41ed_94db_8052aafe5977" hidden="1">#REF!</definedName>
    <definedName name="TBaae9e394_b455_4702_b6cc_74e7da2b024a" hidden="1">#REF!</definedName>
    <definedName name="TBaaf1467f_b63e_41ca_8dd1_3d2bf13f5efa" hidden="1">#REF!</definedName>
    <definedName name="TBab09d7ab_05bf_410c_b757_38545974a5d9" hidden="1">#REF!</definedName>
    <definedName name="TBab0b50db_663d_41a5_8944_cc0f0e451435" hidden="1">#REF!</definedName>
    <definedName name="TBab0d2314_b854_4511_aeba_8786e2d5532d" hidden="1">#REF!</definedName>
    <definedName name="TBab1376e0_710e_4d1b_99c2_94ef6ca269cf" hidden="1">#REF!</definedName>
    <definedName name="TBab1458ee_96e6_4983_b6ec_4bb59df6cd3b" hidden="1">#REF!</definedName>
    <definedName name="TBab1dd4a0_cbd5_4172_99c6_d642186fb191" hidden="1">#REF!</definedName>
    <definedName name="TBab1e0a46_5498_41d2_b66b_56cebf98ac82" hidden="1">#REF!</definedName>
    <definedName name="TBab2395c1_db06_4651_b74f_09cb9d0e64fc" hidden="1">#REF!</definedName>
    <definedName name="TBab327eed_deb9_44e0_a70d_1ec7209d9d98" hidden="1">#REF!</definedName>
    <definedName name="TBab328364_6ce2_41a4_a696_8c15c218ca16" hidden="1">#REF!</definedName>
    <definedName name="TBab332d72_d328_4db9_accc_12a74960b76d" hidden="1">#REF!</definedName>
    <definedName name="TBab3aa247_0021_4fcc_996a_a55bfa820331" hidden="1">#REF!</definedName>
    <definedName name="TBab3c7a81_0d95_463e_8338_dec1124c6f47" hidden="1">#REF!</definedName>
    <definedName name="TBab3ed5bc_efd8_4d6a_b99c_91c72847ffe6" hidden="1">#REF!</definedName>
    <definedName name="TBab42298c_a861_4438_873f_880d71485246" hidden="1">#REF!</definedName>
    <definedName name="TBab554407_e62b_4328_829a_bd1ae1e8201a" hidden="1">#REF!</definedName>
    <definedName name="TBab55eb40_8dab_4c29_831b_b03338915a4a" hidden="1">#REF!</definedName>
    <definedName name="TBab576b94_beb5_452c_9411_255908222bba" hidden="1">#REF!</definedName>
    <definedName name="TBab57fc34_40ac_4cd8_9f89_3f7a512e359b" hidden="1">#REF!</definedName>
    <definedName name="TBab59f623_c4e6_4903_b5fc_4bedd8e5fb81" hidden="1">#REF!</definedName>
    <definedName name="TBab5a1c53_0b13_4247_8c48_69514bb85a91" hidden="1">#REF!</definedName>
    <definedName name="TBab5b9e55_7436_476a_8493_da81e4c013bf" hidden="1">#REF!</definedName>
    <definedName name="TBab5bcf66_36b1_40c0_ac46_0bb28190c8a1" hidden="1">#REF!</definedName>
    <definedName name="TBab5d837b_05bc_4a07_8552_5fdefed99488" hidden="1">#REF!</definedName>
    <definedName name="TBab5dadc5_c5ea_433c_a3aa_acead1c206aa" hidden="1">#REF!</definedName>
    <definedName name="TBab5e9043_6d73_4863_932a_17f06db37d01" hidden="1">#REF!</definedName>
    <definedName name="TBab5f6ea3_dfa8_41ce_9812_306491496652" hidden="1">'[72]Trade and other paybales'!#REF!</definedName>
    <definedName name="TBab6d2255_0b97_4427_ad31_fc03bb268c7e" hidden="1">#REF!</definedName>
    <definedName name="TBab6def57_31e7_485c_8de7_4cec81da03d1" hidden="1">#REF!</definedName>
    <definedName name="TBab6e3637_c787_40d5_b6bc_df2245b52fe1" hidden="1">#REF!</definedName>
    <definedName name="TBab6eaa8a_9162_40b6_9a8a_7eba502e3f13" hidden="1">#REF!</definedName>
    <definedName name="TBab6f5e27_3950_453d_ac95_c213d09fe807" hidden="1">#REF!</definedName>
    <definedName name="TBab7c4403_cc9e_4e04_b8a0_e7164419e4f1" hidden="1">#REF!</definedName>
    <definedName name="TBab7ce30b_b167_47f4_9483_0247166e58ff" hidden="1">#REF!</definedName>
    <definedName name="TBab7d4092_6cd7_4ea1_9818_d923d53f1ace" hidden="1">#REF!</definedName>
    <definedName name="TBab81e2af_9bcb_4f3a_8f73_52e114e0dd6e" hidden="1">#REF!</definedName>
    <definedName name="TBab871d7b_43c4_4d64_9b6b_b275a0f3b504" hidden="1">#REF!</definedName>
    <definedName name="TBab8a77c0_d86a_4860_844d_d90ebfa6e2ee" hidden="1">#REF!</definedName>
    <definedName name="TBab8c0f3f_a3dc_4f2e_b080_c7560677e224" hidden="1">#REF!</definedName>
    <definedName name="TBab8d5aa2_2515_406d_b9a7_8850aa74741b">#REF!</definedName>
    <definedName name="TBab8ea631_d090_404e_a4d1_62081c8dbb24" hidden="1">#REF!</definedName>
    <definedName name="TBab90d924_1225_4b0a_ae49_82b32d171b4b" hidden="1">#REF!</definedName>
    <definedName name="TBab90ee17_4a72_4f51_b212_a3ffd1e65e90" hidden="1">#REF!</definedName>
    <definedName name="TBab91499b_7fca_4fd8_a942_73e5a8f8f77e" hidden="1">#REF!</definedName>
    <definedName name="TBab9a0a05_2fad_4f76_9d28_5a74b5820556" hidden="1">#REF!</definedName>
    <definedName name="TBab9d55aa_e8c8_40c7_bb0f_82ed60152630" hidden="1">#REF!</definedName>
    <definedName name="TBabac1e9c_4653_409c_9ea1_39e09962f63b" hidden="1">#REF!</definedName>
    <definedName name="TBabadb535_942c_439b_889f_bc60634b3152" hidden="1">#REF!</definedName>
    <definedName name="TBabaea27f_df8e_4e74_b0ab_8592e88dd6c2" hidden="1">#REF!</definedName>
    <definedName name="TBabb0ea70_e462_4d2c_945b_03e9761638bb" hidden="1">#REF!</definedName>
    <definedName name="TBabc0c7f8_87f1_4c51_917e_4d0db66ff0ff" hidden="1">#REF!</definedName>
    <definedName name="TBabc77201_9fc5_44ea_af2c_448ae4ce06db" hidden="1">#REF!</definedName>
    <definedName name="TBabcbe54d_f225_41ec_a55f_156f5cd06a14" hidden="1">#REF!</definedName>
    <definedName name="TBabd23eaf_b74a_41c7_a2d3_aace40178fb5" hidden="1">#REF!</definedName>
    <definedName name="TBabd52f38_be36_4122_b113_2e5525c41134" hidden="1">#REF!</definedName>
    <definedName name="TBabdece4a_4606_4e01_8196_155f6c00a7a0" hidden="1">#REF!</definedName>
    <definedName name="TBabe36762_92f2_45fa_8e8f_4aaf1408e6bc" hidden="1">#REF!</definedName>
    <definedName name="TBabeed0cc_cd66_4ab8_b4f1_a83d0883c928" hidden="1">#REF!</definedName>
    <definedName name="TBabeed473_4c3d_4f0a_bd27_caab09dc4301" hidden="1">#REF!</definedName>
    <definedName name="TBabefb4be_0ebb_48df_9e1e_20bd5d7e1878" hidden="1">#REF!</definedName>
    <definedName name="TBabf51d6e_3d59_42fd_9844_1acd993e9ff7" hidden="1">#REF!</definedName>
    <definedName name="TBabfe1d2b_301c_46f2_bc51_1a0298660269" hidden="1">#REF!</definedName>
    <definedName name="TBac011a47_3b6b_4d58_bd78_1c6779d58b84" hidden="1">#REF!</definedName>
    <definedName name="TBac074287_8207_44c2_8185_4d0ffa57b523" hidden="1">#REF!</definedName>
    <definedName name="TBac07b7c4_b3f1_4c95_8f32_c2bacec29718" hidden="1">#REF!</definedName>
    <definedName name="TBac0c401c_43f7_4bee_930e_564152e7aaf6" hidden="1">#REF!</definedName>
    <definedName name="TBac146970_0630_41c7_968e_4c40baae6041" hidden="1">#REF!</definedName>
    <definedName name="TBac1d0620_7734_45ba_931d_fe2886499f7c" hidden="1">#REF!</definedName>
    <definedName name="TBac1fec6d_9dbc_47fd_b2e3_e419950b9199" hidden="1">#REF!</definedName>
    <definedName name="TBac23c93f_9f42_47ba_a556_5e09c7f7b292" hidden="1">#REF!</definedName>
    <definedName name="TBac2862c4_de59_4dd8_ab60_92365655c6d0" hidden="1">#REF!</definedName>
    <definedName name="TBac3f11b8_8734_4c6a_8e7e_23d02f8e6f90" hidden="1">#REF!</definedName>
    <definedName name="TBac46bd09_eadb_4543_8ac3_69846fe5295b" hidden="1">#REF!</definedName>
    <definedName name="TBac48f3c3_1056_4e19_a362_ac1536773cef" hidden="1">#REF!</definedName>
    <definedName name="TBac4e47f6_27e0_4ebf_92f3_820e4dbd9377" hidden="1">#REF!</definedName>
    <definedName name="TBac4fe46c_1a60_450c_9ddd_f47f5160bff9" hidden="1">#REF!</definedName>
    <definedName name="TBac4fe9f2_79e4_489c_af66_625412d641eb" hidden="1">#REF!</definedName>
    <definedName name="TBac51e3fb_6801_42e7_b74c_8bfe5b15ce8c" hidden="1">#REF!</definedName>
    <definedName name="TBac581547_7a20_4682_bc7e_2e58f3e92d6c" hidden="1">#REF!</definedName>
    <definedName name="TBac62124d_5ca5_4e34_8877_d13b223bb831" hidden="1">#REF!</definedName>
    <definedName name="TBac630212_ee3d_466f_b4df_61908d3e4e9f" hidden="1">#REF!</definedName>
    <definedName name="TBac7541dd_4a6b_411a_baf7_18feb3c75572" hidden="1">#REF!</definedName>
    <definedName name="TBac7e17bf_b4e8_4043_98f5_0bf22e108d66" hidden="1">#REF!</definedName>
    <definedName name="TBac7e31f5_424e_43b6_8ab1_e497ac94a8cd" hidden="1">#REF!</definedName>
    <definedName name="TBac7e5875_f8bd_4167_858d_7057fd3c39fe" hidden="1">#REF!</definedName>
    <definedName name="TBac8824f2_40d4_45d5_a48a_9e8a0753a871" hidden="1">#REF!</definedName>
    <definedName name="TBac8a7893_5e82_46a2_8781_58ccc65fa26d" hidden="1">#REF!</definedName>
    <definedName name="TBac9108bc_c311_4810_b01f_19504594d2e8" hidden="1">#REF!</definedName>
    <definedName name="TBac9ce681_4e22_49d2_b50a_903164069e12" hidden="1">#REF!</definedName>
    <definedName name="TBaca0e1ee_3b38_4ee4_955d_b8a9e76cdd25" hidden="1">#REF!</definedName>
    <definedName name="TBacada9f2_a930_4e49_b0c9_74d52f667e6c" hidden="1">#REF!</definedName>
    <definedName name="TBacb192ca_f60f_40ba_84e0_5133a74612cf" hidden="1">#REF!</definedName>
    <definedName name="TBacb1d660_f254_4345_9657_c256a65304cb" hidden="1">#REF!</definedName>
    <definedName name="TBacb2aea1_4962_4f9d_b19b_abf525a0cac7" hidden="1">#REF!</definedName>
    <definedName name="TBacb588cf_442b_42d9_9d75_55ddaf376995" hidden="1">#REF!</definedName>
    <definedName name="TBacc0cf2b_1b88_4bb1_917d_70b9cf04350c" hidden="1">#REF!</definedName>
    <definedName name="TBacc5253b_0b2f_4edc_8f1a_ead11c924fc1" hidden="1">#REF!</definedName>
    <definedName name="TBaccca315_b51d_4176_b3fd_e0f82919979b" hidden="1">#REF!</definedName>
    <definedName name="TBaccd321a_abec_4f9c_9cc6_40df0b8cb3c1" hidden="1">#REF!</definedName>
    <definedName name="TBaccfe662_01bb_4e63_ad6b_aeaf8415d99f" hidden="1">#REF!</definedName>
    <definedName name="TBacd3d7f3_54be_4c98_b8f9_517de195df04" hidden="1">#REF!</definedName>
    <definedName name="TBacdd5830_dced_4827_9510_92e233392e47" hidden="1">#REF!</definedName>
    <definedName name="TBace33ca1_2a9c_4bf9_9e3c_fa68194acc8e" hidden="1">#REF!</definedName>
    <definedName name="TBace8c368_5fea_4291_b729_27f32793642f" hidden="1">#REF!</definedName>
    <definedName name="TBacf3d29a_33d9_4f45_aa6e_c272f9e4a7f5" hidden="1">#REF!</definedName>
    <definedName name="TBad083389_6f5e_4172_8aba_fdb054ebab85" hidden="1">#REF!</definedName>
    <definedName name="TBad0f8cc7_5473_41b7_a7b1_5012f15bc584" hidden="1">#REF!</definedName>
    <definedName name="TBad14fcc1_d352_4129_ba8e_98a52713d2c3" hidden="1">#REF!</definedName>
    <definedName name="TBad15db73_9e77_48a6_b596_ca46b5c7bef4" hidden="1">#REF!</definedName>
    <definedName name="TBad1bc233_dc14_49f7_bd2c_324f2d951b36" hidden="1">#REF!</definedName>
    <definedName name="TBad23a57c_ee09_4dfa_84b7_3f8368c89f60" hidden="1">#REF!</definedName>
    <definedName name="TBad2a37d8_06b9_40ca_80f7_fc43756b8e8b" hidden="1">#REF!</definedName>
    <definedName name="TBad2a814d_bddc_4e10_9a6c_cc95717ff8ff" hidden="1">#REF!</definedName>
    <definedName name="TBad2cec75_0bdb_47b3_95cd_351b5d472645" hidden="1">#REF!</definedName>
    <definedName name="TBad2de450_2957_4ba5_b8e6_1730b6c14706" hidden="1">#REF!</definedName>
    <definedName name="TBad39b14e_47a0_4a4c_af3b_91ebc2685034" hidden="1">#REF!</definedName>
    <definedName name="TBad54da14_eb88_48fa_910a_d19a0f0547a2" hidden="1">#REF!</definedName>
    <definedName name="TBad5d337b_edd7_4fc0_bdc2_83bc400be2c4" hidden="1">#REF!</definedName>
    <definedName name="TBad601a1c_768f_4bef_b3a5_9122fc62b8d2" hidden="1">#REF!</definedName>
    <definedName name="TBad62e163_cb5c_4bbb_8925_cb25cb44ed90" hidden="1">#REF!</definedName>
    <definedName name="TBad6520a2_a8a1_4755_890a_d597bce296e3" hidden="1">#REF!</definedName>
    <definedName name="TBad658fb5_f18d_4190_80d8_82f423bd1345" hidden="1">#REF!</definedName>
    <definedName name="TBad675dfd_ece9_4421_9d75_2d71dfb637d9" hidden="1">#REF!</definedName>
    <definedName name="TBad726c7a_28b8_432b_8694_60c2652b6fef" hidden="1">#REF!</definedName>
    <definedName name="TBad74ab8b_7d1d_47c0_8d7c_b560902fa2f6" hidden="1">#REF!</definedName>
    <definedName name="TBad7695bc_741a_44a3_a0db_db6bd403d5f2" hidden="1">#REF!</definedName>
    <definedName name="TBad7aeffd_5ba8_4cb9_bc4e_ce8993689fe1" hidden="1">#REF!</definedName>
    <definedName name="TBad7c3088_62bc_4787_afe4_974a6f4f3d5f" hidden="1">#REF!</definedName>
    <definedName name="TBad81c3df_b32b_41c2_b468_e8734da95ef8" hidden="1">#REF!</definedName>
    <definedName name="TBad841a69_7f4b_4600_943d_af011dba807e" hidden="1">'[72]Trade and other paybales'!#REF!</definedName>
    <definedName name="TBad92fb82_548d_4681_a364_6f2b57816836" hidden="1">#REF!</definedName>
    <definedName name="TBad938c2d_17d5_4fe2_a824_0fa4219ba66e" hidden="1">#REF!</definedName>
    <definedName name="TBad9c2dfb_141d_451e_b372_6f3eebbf6302" hidden="1">#REF!</definedName>
    <definedName name="TBad9c4352_ecfd_4016_8422_e0bb892517a1" hidden="1">#REF!</definedName>
    <definedName name="TBad9e128a_ab87_42c0_b0c4_f75e70936328" hidden="1">#REF!</definedName>
    <definedName name="TBada4a524_f775_4e92_b9c6_35361d313a91" hidden="1">#REF!</definedName>
    <definedName name="TBada6e24f_7bed_41bf_9e42_127fd0bf9641" hidden="1">#REF!</definedName>
    <definedName name="TBadab405f_edc9_4f0f_931e_6ebf822705b4" hidden="1">#REF!</definedName>
    <definedName name="TBadabad71_1333_4616_b7c2_1f53a2ef042e" hidden="1">#REF!</definedName>
    <definedName name="TBadb49abd_a6a0_4aef_af9a_690bbb092f00" hidden="1">#REF!</definedName>
    <definedName name="TBadb54a89_cb0c_4899_ac1d_9dd34d7b2869" hidden="1">#REF!</definedName>
    <definedName name="TBadb632a7_66a4_4380_b9ed_f5fcf6a501f0" hidden="1">#REF!</definedName>
    <definedName name="TBadba7945_ab33_41f0_9210_44bf5c628f2b" hidden="1">#REF!</definedName>
    <definedName name="TBadbc3bbe_04e7_44d1_a430_0ddf0377d585" hidden="1">#REF!</definedName>
    <definedName name="TBadbd87fa_2846_4be9_ac98_389feba5920d" hidden="1">#REF!</definedName>
    <definedName name="TBadbdb818_fa57_4fac_8706_ad3e633b4503" hidden="1">#REF!</definedName>
    <definedName name="TBadc4c24d_e7ba_48e2_9538_be8a172144fc" hidden="1">#REF!</definedName>
    <definedName name="TBadcd8c8a_e624_466f_8237_306875ad5829" hidden="1">#REF!</definedName>
    <definedName name="TBadce533d_0c96_469b_a3b1_320d6ee98779" hidden="1">#REF!</definedName>
    <definedName name="TBadced6dd_c8f7_477a_acb9_338595dc373b" hidden="1">#REF!</definedName>
    <definedName name="TBadd1f774_0c8e_4c0e_9f5e_50943b016d3a" hidden="1">#REF!</definedName>
    <definedName name="TBadd7c85e_9de8_43ea_b0bd_ac8c6eb6295e" hidden="1">#REF!</definedName>
    <definedName name="TBadeb0ddd_37bf_447f_9152_e96cb8c6a031" hidden="1">#REF!</definedName>
    <definedName name="TBadf2ba78_39ee_4a73_928a_a8cf287b8733" hidden="1">#REF!</definedName>
    <definedName name="TBadf2da03_575a_4573_97b4_fa76881e6f33" hidden="1">#REF!</definedName>
    <definedName name="TBadf5a134_e9bf_405b_9298_17a0573ace97" hidden="1">#REF!</definedName>
    <definedName name="TBae024bcf_b82f_49d4_98f6_94681249733f" hidden="1">#REF!</definedName>
    <definedName name="TBae087bf7_c04a_4012_9426_b9702f18fa3d" hidden="1">#REF!</definedName>
    <definedName name="TBae090566_6693_4311_8245_8f9254230df0" hidden="1">#REF!</definedName>
    <definedName name="TBae0f6400_4a1d_4ece_958b_4ae26a4465ad" hidden="1">#REF!</definedName>
    <definedName name="TBae0fd397_00a3_416d_94c0_57007012b346" hidden="1">#REF!</definedName>
    <definedName name="TBae12c48a_9839_478a_b0fb_adc2e3d6b130" hidden="1">#REF!</definedName>
    <definedName name="TBae185e74_2315_45a1_973f_c69be3b729bd" hidden="1">#REF!</definedName>
    <definedName name="TBae1979d9_67cb_4c2e_a838_c013509c93cd" hidden="1">#REF!</definedName>
    <definedName name="TBae1f7bb6_0bf1_4854_abca_162428c35984" hidden="1">'[72]Trade and other paybales'!#REF!</definedName>
    <definedName name="TBae236e95_872b_41c4_a68e_8e2b01e4cab4" hidden="1">#REF!</definedName>
    <definedName name="TBae2a5103_eea1_4ced_abf5_5ee6da378d9d" hidden="1">#REF!</definedName>
    <definedName name="TBae2b3a2d_5ec9_4d1a_b943_6563d928d484" hidden="1">#REF!</definedName>
    <definedName name="TBae3818ed_c012_4106_8a4b_da26123b44cf" hidden="1">#REF!</definedName>
    <definedName name="TBae3869c2_1e12_40d9_a31d_3d488fd45015" hidden="1">#REF!</definedName>
    <definedName name="TBae45dfe1_6c3d_4894_bd79_3fec7147a5aa" hidden="1">#REF!</definedName>
    <definedName name="TBae47ba3e_1216_47a3_8532_bd39faf41d01" hidden="1">#REF!</definedName>
    <definedName name="TBae4c9a65_b39e_4e78_a651_d9b0f5d25b7e" hidden="1">#REF!</definedName>
    <definedName name="TBae4cec7e_ec29_401b_97c6_b0e76c74a2f5" hidden="1">#REF!</definedName>
    <definedName name="TBae4e278c_d361_409f_ae08_2c0449c12daf" hidden="1">#REF!</definedName>
    <definedName name="TBae528bae_d0db_48b0_b7fa_48ee87e42cf4" hidden="1">#REF!</definedName>
    <definedName name="TBae553d9e_deb3_4fe3_ab36_58cbe3ea56f9" hidden="1">#REF!</definedName>
    <definedName name="TBae58bb8f_4fe5_49da_865e_ff8d9407cfbd" hidden="1">#REF!</definedName>
    <definedName name="TBae5bc929_618f_4e54_b663_92b1c98106ca" hidden="1">#REF!</definedName>
    <definedName name="TBae5cda78_1389_472f_9b58_dd96b2bd1bcf" hidden="1">#REF!</definedName>
    <definedName name="TBae647719_4603_4516_b9ec_6bb27da87403" hidden="1">#REF!</definedName>
    <definedName name="TBae663cba_23de_4fb7_8d62_94aede5c1edd" hidden="1">#REF!</definedName>
    <definedName name="TBae6b1e13_98aa_4810_a75e_ab82b0fc8aab" hidden="1">#REF!</definedName>
    <definedName name="TBae787bd3_63e3_4ac0_8af5_50f0a69da974" hidden="1">#REF!</definedName>
    <definedName name="TBae7c3efc_cf72_47a4_b272_da6771a89951" hidden="1">#REF!</definedName>
    <definedName name="TBae7cc315_b750_430a_83c2_3fbd7cf84ac8" hidden="1">#REF!</definedName>
    <definedName name="TBae871128_00d5_47d1_9771_8632dcc547cf" hidden="1">#REF!</definedName>
    <definedName name="TBae892848_016e_439d_8023_1cf884c72cb8" hidden="1">#REF!</definedName>
    <definedName name="TBae8db880_0da3_45bd_8ffc_acee222ec8a9" hidden="1">#REF!</definedName>
    <definedName name="TBae925a32_05c5_4433_bdcc_5fccfdb59f90" hidden="1">#REF!</definedName>
    <definedName name="TBaea04b72_26e8_4277_bc15_163594453505" hidden="1">#REF!</definedName>
    <definedName name="TBaeb1ac0d_8303_4750_b9cf_87a37b8557b7" hidden="1">#REF!</definedName>
    <definedName name="TBaeb40584_3cf1_4663_815b_06b4d53aecf4" hidden="1">#REF!</definedName>
    <definedName name="TBaeb7418d_f7e2_4761_b16d_e301d75fe16a" hidden="1">#REF!</definedName>
    <definedName name="TBaeb92118_ad50_478e_90c1_0d013ab0837c" hidden="1">#REF!</definedName>
    <definedName name="TBaebc8296_d26c_4886_9fb8_677db8b44eb4" hidden="1">#REF!</definedName>
    <definedName name="TBaebf8887_b920_4974_899d_057c93b10d8e" hidden="1">#REF!</definedName>
    <definedName name="TBaec20dd3_a9e9_4df4_89cc_fccbf1dc254e" hidden="1">#REF!</definedName>
    <definedName name="TBaecf4669_0e5b_476a_a580_afbf4d5f95e4" hidden="1">#REF!</definedName>
    <definedName name="TBaedb01aa_a003_434d_b14d_9ab3a9e56d4f" hidden="1">#REF!</definedName>
    <definedName name="TBaedc0faf_3c92_468a_95a6_dd6894cb5c97" hidden="1">#REF!</definedName>
    <definedName name="TBaeddfbe9_f0f6_4410_81dd_7141652e8b4f" hidden="1">#REF!</definedName>
    <definedName name="TBaee4f1a5_1c80_4264_8381_379290215493" hidden="1">#REF!</definedName>
    <definedName name="TBaee93a98_ca68_47f5_ae96_1ddbcf5d5274" hidden="1">#REF!</definedName>
    <definedName name="TBaee94fe2_def3_4e88_995d_5d7d124f330e" hidden="1">#REF!</definedName>
    <definedName name="TBaeea56b7_7f9b_48ee_a846_e18638ac1e90" hidden="1">#REF!</definedName>
    <definedName name="TBaef75956_0ae6_42bd_a4fb_82961da70f38" hidden="1">#REF!</definedName>
    <definedName name="TBaefa9e2a_b575_4bf6_8484_25b34d231fd6" hidden="1">#REF!</definedName>
    <definedName name="TBaefad49f_8b32_494f_8862_cfcee705adc3" hidden="1">#REF!</definedName>
    <definedName name="TBaefb84c6_d156_47d4_8d5e_25ebf9db8f09" hidden="1">#REF!</definedName>
    <definedName name="TBaf0f8b23_498d_438c_b3b8_b718465ad8f7" hidden="1">#REF!</definedName>
    <definedName name="TBaf123616_71d7_4531_a6a1_358133c45992" hidden="1">#REF!</definedName>
    <definedName name="TBaf20e42b_2511_40c7_a45f_a9003a897ce7" hidden="1">#REF!</definedName>
    <definedName name="TBaf3199fc_ccd1_4766_8b0a_e9bbf41ba64c" hidden="1">#REF!</definedName>
    <definedName name="TBaf470ce1_ded5_40f1_8e4e_168721cbda39" hidden="1">#REF!</definedName>
    <definedName name="TBaf5d233c_b959_47f4_9887_cf9426c0a361" hidden="1">#REF!</definedName>
    <definedName name="TBaf61983f_557f_4d56_8849_b65c3d83547b" hidden="1">#REF!</definedName>
    <definedName name="TBaf6cfead_3be5_4908_a179_3676c4347ea4" hidden="1">#REF!</definedName>
    <definedName name="TBaf6f98a1_4b60_444c_8736_da796caa6149" hidden="1">#REF!</definedName>
    <definedName name="TBaf920f20_9925_467a_82e3_4ac75160fe6d" hidden="1">#REF!</definedName>
    <definedName name="TBaf96e823_c162_42c1_a095_6f11701799fd" hidden="1">#REF!</definedName>
    <definedName name="TBaf976b49_5c84_4a46_b697_4d8d07ef4d96" hidden="1">#REF!</definedName>
    <definedName name="TBaf999861_f5da_4c1f_97e1_ed67751c3193" hidden="1">#REF!</definedName>
    <definedName name="TBaf9ba5bd_4b6c_40d5_9bc9_fe02864a3ca0" hidden="1">#REF!</definedName>
    <definedName name="TBaf9ec8a7_2a57_4128_839b_1b1eb853d168" hidden="1">#REF!</definedName>
    <definedName name="TBafbc5f47_dae2_455b_8305_0b52ce562bb3" hidden="1">#REF!</definedName>
    <definedName name="TBafc81a1a_2bec_428d_b858_44b9e71c82a6" hidden="1">#REF!</definedName>
    <definedName name="TBafc8b3c7_3c9d_423d_aed3_f9efc2eedace" hidden="1">#REF!</definedName>
    <definedName name="TBafc8bdfb_221b_44d6_b445_be86b253d528" hidden="1">#REF!</definedName>
    <definedName name="TBafce523a_4126_4db6_8eb6_8a6b1223dedf" hidden="1">#REF!</definedName>
    <definedName name="TBafce60ee_dbcd_4570_be2a_4a69a5ec301f" hidden="1">#REF!</definedName>
    <definedName name="TBafcf9816_7500_44af_8062_bf15815c584f" hidden="1">#REF!</definedName>
    <definedName name="TBafd1d6d9_d94a_4217_9f3e_377a6c338dd7" hidden="1">#REF!</definedName>
    <definedName name="TBafd39b0e_352e_4d34_8284_462a026b8fdd" hidden="1">#REF!</definedName>
    <definedName name="TBaff75509_eaba_49d1_945c_aa40ed24b3f6" hidden="1">#REF!</definedName>
    <definedName name="TBaff75c0e_ee2d_4c23_bb07_289cf4856df5" hidden="1">#REF!</definedName>
    <definedName name="TBaffde6bd_210d_4438_a7a6_7a4306c5e47f" hidden="1">#REF!</definedName>
    <definedName name="TBb001b3fb_e465_4937_879d_a0af964e9c39" hidden="1">#REF!</definedName>
    <definedName name="TBb0059ce2_671e_4053_962e_8a53768ecf2c" hidden="1">#REF!</definedName>
    <definedName name="TBb00d452b_7a42_4c9e_8880_6ddf1323608d" hidden="1">#REF!</definedName>
    <definedName name="TBb00eec78_2148_4961_9401_08f769f07115" hidden="1">#REF!</definedName>
    <definedName name="TBb00f9b1b_4b57_4cea_a826_89b562bea7dd" hidden="1">#REF!</definedName>
    <definedName name="TBb01320c5_8384_470a_a91a_7cb932537f79" hidden="1">#REF!</definedName>
    <definedName name="TBb01933ab_7003_4158_8a9d_c4d948c278d6" hidden="1">#REF!</definedName>
    <definedName name="TBb01c808f_2ab5_4579_90f4_d6a265b64a56" hidden="1">#REF!</definedName>
    <definedName name="TBb022a490_29ca_4a94_a32b_a4b31d91c517" hidden="1">#REF!</definedName>
    <definedName name="TBb02502e0_6f1d_40eb_876e_8dd8922b38cf" hidden="1">#REF!</definedName>
    <definedName name="TBb025d45a_ff3c_4a38_9ddc_a68b7b93e66a" hidden="1">#REF!</definedName>
    <definedName name="TBb0271847_fb59_4a61_b4ba_9c13a3043bd1" hidden="1">#REF!</definedName>
    <definedName name="TBb02ef662_c7cb_4e36_a30b_2cafb29ee463" hidden="1">#REF!</definedName>
    <definedName name="TBb031992c_7fbb_456c_8089_3fad36ad35a8" hidden="1">#REF!</definedName>
    <definedName name="TBb03a3333_701d_4d11_8e4b_7cda16cbfc21" hidden="1">#REF!</definedName>
    <definedName name="TBb0429b30_9045_4dea_82a4_1feb0538beca" hidden="1">#REF!</definedName>
    <definedName name="TBb04b78a7_aeb1_4219_978f_69e4df0cd555" hidden="1">#REF!</definedName>
    <definedName name="TBb04c6a44_aa13_408f_8684_0000add1cd52" hidden="1">#REF!</definedName>
    <definedName name="TBb04cc4bc_9120_437e_90ed_a817716c38fc" hidden="1">#REF!</definedName>
    <definedName name="TBb052bde5_5fd7_4b89_b616_3bc588925bb1" hidden="1">#REF!</definedName>
    <definedName name="TBb0538f00_b7d5_49bc_8428_1a9c5a3b5f16" hidden="1">#REF!</definedName>
    <definedName name="TBb05bbab1_5a75_41e3_9e1a_4489dc7003b7" hidden="1">#REF!</definedName>
    <definedName name="TBb0682cac_7b8b_4382_899a_3b803d81cbb1" hidden="1">#REF!</definedName>
    <definedName name="TBb06ac682_67b0_4f98_b07a_708a714df615" hidden="1">#REF!</definedName>
    <definedName name="TBb081fc11_7fa8_4a90_b9f9_182d496023f2" hidden="1">#REF!</definedName>
    <definedName name="TBb08450e1_2ab6_4b84_8328_66e6cec4588b" hidden="1">#REF!</definedName>
    <definedName name="TBb084fcdb_dcc5_4ae4_8aa2_bee6c7f9a871" hidden="1">#REF!</definedName>
    <definedName name="TBb0894e19_b6d1_41dd_af75_b2134181dc98" hidden="1">#REF!</definedName>
    <definedName name="TBb08cd2bf_cf75_46c2_a0db_4feeb3b16634" hidden="1">'[72]Trade and other paybales'!#REF!</definedName>
    <definedName name="TBb0a4cbc2_0f7e_4ab3_b53a_aabed25fa926" hidden="1">#REF!</definedName>
    <definedName name="TBb0a862d2_22d0_426d_bdce_20fc35e09d3f" hidden="1">#REF!</definedName>
    <definedName name="TBb0aef7d6_2ec4_46d8_8569_d7b6fe2ba245" hidden="1">#REF!</definedName>
    <definedName name="TBb0af6e5a_d86d_4f91_822f_15211e6c6317" hidden="1">#REF!</definedName>
    <definedName name="TBb0c0e6ab_c70c_4410_ba93_6bfb1b87c0cd" hidden="1">#REF!</definedName>
    <definedName name="TBb0c7c16b_e2bd_4e57_9494_f16bd39a0893" hidden="1">#REF!</definedName>
    <definedName name="TBb0c9a058_1fbe_4c3e_b3e0_bc017a2ed5a7" hidden="1">#REF!</definedName>
    <definedName name="TBb0cd1cca_0bba_4e28_95b0_90a6f9b0c271" hidden="1">#REF!</definedName>
    <definedName name="TBb0cdc570_7680_41b2_b2ad_001be4cb771f" hidden="1">'[72]Trade and other paybales'!#REF!</definedName>
    <definedName name="TBb0cf7122_ee35_4a13_9b87_93776247dc26" hidden="1">#REF!</definedName>
    <definedName name="TBb0d176b3_fcec_4069_b3df_08c736337e4e" hidden="1">#REF!</definedName>
    <definedName name="TBb0d4bf19_96ac_4963_aa46_85e4441d5580" hidden="1">#REF!</definedName>
    <definedName name="TBb0e298cc_1ceb_4f0b_9369_64e1d1ace8ee" hidden="1">#REF!</definedName>
    <definedName name="TBb0ec1aa8_66b2_4385_b25e_9d160eef737d" hidden="1">#REF!</definedName>
    <definedName name="TBb0f2e78a_b89a_4a44_858e_01ae0ec764cd" hidden="1">#REF!</definedName>
    <definedName name="TBb0f8c0e0_4ed8_4dc3_bbe9_7cea488fc371" hidden="1">#REF!</definedName>
    <definedName name="TBb0f96dcf_5897_4dbc_997a_386ae1a67a09" hidden="1">#REF!</definedName>
    <definedName name="TBb0fa3a67_0787_4583_9a7c_91b737271948" hidden="1">#REF!</definedName>
    <definedName name="TBb0ffd625_dbcd_49d8_81f6_5ba6a89bab01" hidden="1">#REF!</definedName>
    <definedName name="TBb1075f9e_80d7_4c2c_9f03_9da4b3cf4721" hidden="1">#REF!</definedName>
    <definedName name="TBb1100882_2f62_4f1d_9640_08facb525c8a" hidden="1">#REF!</definedName>
    <definedName name="TBb1171cef_2cab_4dfa_99ef_a86e251d56d3" hidden="1">#REF!</definedName>
    <definedName name="TBb11b1945_f842_47e9_8a9b_4332d60ebc62" hidden="1">#REF!</definedName>
    <definedName name="TBb11c3f41_f541_462c_b58d_d86fb5f99352" hidden="1">#REF!</definedName>
    <definedName name="TBb121b4ae_d4d3_4d2a_ac3c_34facc700196" hidden="1">#REF!</definedName>
    <definedName name="TBb1283018_f170_4b7f_8ce1_459d5cf97ebb" hidden="1">#REF!</definedName>
    <definedName name="TBb12971a4_2b4b_42d6_a17c_c5caef9dba11" hidden="1">#REF!</definedName>
    <definedName name="TBb1366e30_7334_4e23_9669_67f97e01d4ba" hidden="1">#REF!</definedName>
    <definedName name="TBb139d9e8_b547_4b58_8880_4770ed270c9f" hidden="1">#REF!</definedName>
    <definedName name="TBb13d5379_76cd_411d_be42_8670c7676c0e" hidden="1">#REF!</definedName>
    <definedName name="TBb145cd63_aec8_471b_8d73_a0504553b21c" hidden="1">#REF!</definedName>
    <definedName name="TBb15d2e6a_6f95_40f7_bc95_a078f98fc288" hidden="1">#REF!</definedName>
    <definedName name="TBb15e0aec_42d0_4c62_b0ba_ebb0bf4c7173" hidden="1">#REF!</definedName>
    <definedName name="TBb169d33c_ca3c_467b_b2e8_b17309d6a023" hidden="1">#REF!</definedName>
    <definedName name="TBb16f28f7_ce5f_4a1e_9835_00707b9e63d5" hidden="1">#REF!</definedName>
    <definedName name="TBb171d812_9080_4658_8a2d_80f9da4e105d" hidden="1">#REF!</definedName>
    <definedName name="TBb17388a2_142f_4676_b8c7_bb2f3731b718" hidden="1">'[72]Trade and other paybales'!#REF!</definedName>
    <definedName name="TBb1739a60_f016_4520_b976_a2dd086c14c9" hidden="1">#REF!</definedName>
    <definedName name="TBb17de421_28a7_4cb5_93a6_fdac1a99ce50" hidden="1">#REF!</definedName>
    <definedName name="TBb17e04a0_b4b2_4d44_911b_b7e99a8d5fba" hidden="1">#REF!</definedName>
    <definedName name="TBb17e69e3_6b2b_4a0d_badc_531eef16b3e9" hidden="1">#REF!</definedName>
    <definedName name="TBb17e70c7_d452_45c3_bc80_d91e4e2c3414" hidden="1">#REF!</definedName>
    <definedName name="TBb18532d8_03c2_4c6a_af97_54eb55b3359f" hidden="1">#REF!</definedName>
    <definedName name="TBb194e291_107d_4ed3_8027_8cd37f7ac539" hidden="1">#REF!</definedName>
    <definedName name="TBb19b009f_b478_482e_b978_aa36da443ad6" hidden="1">#REF!</definedName>
    <definedName name="TBb19ca889_5d41_4407_8956_dd54896927b2" hidden="1">#REF!</definedName>
    <definedName name="TBb19fdd63_c61d_49ad_9efd_abafdb3a4b1d" hidden="1">#REF!</definedName>
    <definedName name="TBb1a14a0c_55b0_45d9_87fe_e885da31d3ee" hidden="1">#REF!</definedName>
    <definedName name="TBb1a69199_6200_4ece_b048_ee96da3807cb" hidden="1">#REF!</definedName>
    <definedName name="TBb1b2828f_8d5a_4af1_b169_ec15012aa8cb" hidden="1">#REF!</definedName>
    <definedName name="TBb1b84923_adea_4b99_9d44_82833bab4970" hidden="1">#REF!</definedName>
    <definedName name="TBb1bbfbe4_90fc_494f_afa0_d40edf4a5e50" hidden="1">#REF!</definedName>
    <definedName name="TBb1bfcf93_4f89_4148_b61b_567fd93dfab0" hidden="1">#REF!</definedName>
    <definedName name="TBb1c0a536_410f_4868_87d5_6b920524e98e" hidden="1">#REF!</definedName>
    <definedName name="TBb1c683f9_c493_4a40_a30d_79e9c2aed33b" hidden="1">#REF!</definedName>
    <definedName name="TBb1cc069e_0a60_44fb_b505_bab0f2d006c1" hidden="1">#REF!</definedName>
    <definedName name="TBb1cc6425_5e91_4e2c_ba19_11a933da7586" hidden="1">#REF!</definedName>
    <definedName name="TBb1d83c17_f4ba_4e30_a884_c83d7b9939ca" hidden="1">#REF!</definedName>
    <definedName name="TBb1e31a1f_6a8a_448b_884e_d5b4a9453d5c" hidden="1">#REF!</definedName>
    <definedName name="TBb1f7d6c9_a751_4be0_a28c_d10769ed70c3" hidden="1">#REF!</definedName>
    <definedName name="TBb201a245_3b0b_45dd_a88a_dd36328805c9" hidden="1">#REF!</definedName>
    <definedName name="TBb203488a_a317_4e31_aa03_a1795a8ee177" hidden="1">#REF!</definedName>
    <definedName name="TBb20522f8_758a_44dd_8d7c_0cba1fbd82a1" hidden="1">#REF!</definedName>
    <definedName name="TBb209ddda_9668_4193_b0d2_9daf22b8f259" hidden="1">#REF!</definedName>
    <definedName name="TBb20b1713_19c5_4eca_b58c_21e6aaf2c5fd" hidden="1">#REF!</definedName>
    <definedName name="TBb2121299_36dc_40df_8c03_bcc36cbe8b2f" hidden="1">#REF!</definedName>
    <definedName name="TBb219bfee_b73a_4a9a_b3fa_7717b90ef8f6" hidden="1">#REF!</definedName>
    <definedName name="TBb21aa233_d3a9_46e4_8478_d2efab072530" hidden="1">#REF!</definedName>
    <definedName name="TBb21bdaf2_30a3_40c9_8569_c2479b8638ec" hidden="1">#REF!</definedName>
    <definedName name="TBb227f9cc_f3e3_4921_ae21_7ed1123d7296" hidden="1">#REF!</definedName>
    <definedName name="TBb228c4f0_2529_4d19_9094_3ad295b2a664" hidden="1">#REF!</definedName>
    <definedName name="TBb22bd79b_2f2d_4f70_8931_9bea18c1ebaa" hidden="1">'[72]Trade and other paybales'!#REF!</definedName>
    <definedName name="TBb22cd04c_2d3f_43e6_a8bb_951d2140620d" hidden="1">#REF!</definedName>
    <definedName name="TBb22e7c96_0749_4745_b293_27fcb6b7fe68" hidden="1">#REF!</definedName>
    <definedName name="TBb2312d68_d964_4de4_88a1_4bede182e0cb" hidden="1">#REF!</definedName>
    <definedName name="TBb23638c5_6f5b_40d7_aba7_107c3a0a3c81" hidden="1">#REF!</definedName>
    <definedName name="TBb23b6e8a_0e0d_4732_913c_957f82eacba5" hidden="1">#REF!</definedName>
    <definedName name="TBb2678fb3_2429_449d_bc22_0c3cc3bce4e0" hidden="1">#REF!</definedName>
    <definedName name="TBb2694686_9345_42dc_b6b3_7e41dc89b42e" hidden="1">#REF!</definedName>
    <definedName name="TBb26a27a3_9cd7_47bf_b577_f3f8d10578f0" hidden="1">#REF!</definedName>
    <definedName name="TBb26c00a8_ea7b_4390_b6b9_adc44c09879b" hidden="1">#REF!</definedName>
    <definedName name="TBb26cc596_292a_4c73_b798_2f08986bb981" hidden="1">#REF!</definedName>
    <definedName name="TBb28875b1_479b_4a54_a985_6c95db166fcb" hidden="1">#REF!</definedName>
    <definedName name="TBb293d6de_5189_4445_ac53_02afb2316d1c" hidden="1">#REF!</definedName>
    <definedName name="TBb2a23d6d_6725_4b22_aa1e_3784b8922ccf" hidden="1">#REF!</definedName>
    <definedName name="TBb2a3a0f1_4ae1_474f_8039_fc9f6d122b8d" hidden="1">#REF!</definedName>
    <definedName name="TBb2ab7b44_8d1a_4e08_af81_e923ba8816bc" hidden="1">#REF!</definedName>
    <definedName name="TBb2ad783a_ef71_4e88_87a3_ea02088fdf45" hidden="1">#REF!</definedName>
    <definedName name="TBb2b214d3_3851_49b2_9b93_10574e5b685c" hidden="1">#REF!</definedName>
    <definedName name="TBb2bad597_3916_4c53_81cf_b50bbf0dc1cd" hidden="1">#REF!</definedName>
    <definedName name="TBb2bdae0d_520e_41b4_aff7_acb29653b354" hidden="1">'[72]Trade and other paybales'!#REF!</definedName>
    <definedName name="TBb2c54049_0022_48cf_a28a_6212d3bad8a3" hidden="1">#REF!</definedName>
    <definedName name="TBb2caf792_4829_4782_bab0_4da9dcd4bfa3" hidden="1">#REF!</definedName>
    <definedName name="TBb2d7c773_8554_4381_976e_3ca68292557f" hidden="1">#REF!</definedName>
    <definedName name="TBb2d8d4e6_039b_48eb_90b5_e9c0c90d9fdd" hidden="1">#REF!</definedName>
    <definedName name="TBb2d9b309_3cf5_47a4_83fa_ffbb6b556d5a" hidden="1">#REF!</definedName>
    <definedName name="TBb2dd8e68_9b94_4227_af4c_2c936cc55dab" hidden="1">#REF!</definedName>
    <definedName name="TBb2e51517_4502_41c6_a68b_02ab0c8ceeaa" hidden="1">#REF!</definedName>
    <definedName name="TBb2e9abfb_e921_4776_8de3_b173e8ebe272" hidden="1">#REF!</definedName>
    <definedName name="TBb2fa378f_7519_4ab7_abcc_89df07bd7320" hidden="1">#REF!</definedName>
    <definedName name="TBb2faa472_2b0e_47fa_be45_0ae05c34bc40" hidden="1">#REF!</definedName>
    <definedName name="TBb2ffd0a7_2668_4f37_a712_6ab9e3f9bc6d" hidden="1">#REF!</definedName>
    <definedName name="TBb30c7efb_f27d_4a06_a690_9bb1fa522e59" hidden="1">#REF!</definedName>
    <definedName name="TBb3148b18_83af_4bad_8d83_bba32883e08a" hidden="1">#REF!</definedName>
    <definedName name="TBb3193468_5510_488f_952e_debe560f62bd" hidden="1">#REF!</definedName>
    <definedName name="TBb332a7ae_76c7_4a04_932f_2ec988b0d7cd" hidden="1">#REF!</definedName>
    <definedName name="TBb335fdf7_f9dc_45a6_bf57_62738c38a4bc" hidden="1">#REF!</definedName>
    <definedName name="TBb336f35f_0203_450a_aa70_1db33671e039" hidden="1">#REF!</definedName>
    <definedName name="TBb337fb7e_3246_4ef4_ba91_41f73200e90f" hidden="1">#REF!</definedName>
    <definedName name="TBb33da879_03f8_4369_8888_1c2715df5c32" hidden="1">#REF!</definedName>
    <definedName name="TBb342173b_c48b_44f6_8574_461a951ed427" hidden="1">#REF!</definedName>
    <definedName name="TBb3480dea_c6c9_41c5_aa06_066ad2363b10" hidden="1">#REF!</definedName>
    <definedName name="TBb34bb919_eb3d_459c_ae9a_7c31d25d4ad0" hidden="1">#REF!</definedName>
    <definedName name="TBb358197b_849d_4ef8_a206_932569fff570" hidden="1">#REF!</definedName>
    <definedName name="TBb35a33a0_621c_4a78_b648_ddb8bcb6c880" hidden="1">#REF!</definedName>
    <definedName name="TBb35b73bc_65f6_41a7_87f2_8f47cf49bf86" hidden="1">#REF!</definedName>
    <definedName name="TBb362b100_1091_48e9_a12b_5aa2601db771" hidden="1">#REF!</definedName>
    <definedName name="TBb3653274_ba60_4ddf_8589_78970294265a" hidden="1">#REF!</definedName>
    <definedName name="TBb36c612f_7e71_4d3b_a4ae_bb0f490d614f" hidden="1">#REF!</definedName>
    <definedName name="TBb375db51_4b2b_4f4b_8f6f_ead254f01f18" hidden="1">#REF!</definedName>
    <definedName name="TBb3762c11_b4c5_4cad_97a5_380f6e73d6e2" hidden="1">#REF!</definedName>
    <definedName name="TBb3788a83_62ab_4125_9f5b_0736e32e3429" hidden="1">#REF!</definedName>
    <definedName name="TBb37d6a63_6c6e_4054_8ede_29989ed3dd1a" hidden="1">#REF!</definedName>
    <definedName name="TBb383792e_502b_4b12_b0ad_10568ae328ed" hidden="1">#REF!</definedName>
    <definedName name="TBb38cb415_afbf_4a9c_b737_22c7c9c0e3f4" hidden="1">#REF!</definedName>
    <definedName name="TBb393db76_a118_4cce_aab0_125598fde9e4" hidden="1">#REF!</definedName>
    <definedName name="TBb3981862_fb81_4d2d_b0af_1f1588c060a4" hidden="1">#REF!</definedName>
    <definedName name="TBb39f478c_725d_4f2c_be9d_7a622504e637" hidden="1">#REF!</definedName>
    <definedName name="TBb3a5947a_d6f6_4a3d_8ad6_829efd2d0fc4" hidden="1">#REF!</definedName>
    <definedName name="TBb3a7deef_039b_42a5_864b_32e9d315d1dd" hidden="1">#REF!</definedName>
    <definedName name="TBb3a9350a_c9d5_4907_8204_884fc7c4ee40" hidden="1">#REF!</definedName>
    <definedName name="TBb3adc259_41e7_42c3_898f_40b4b23d8f0a" hidden="1">#REF!</definedName>
    <definedName name="TBb3affe05_9b93_4935_8086_5b9e8ea2d98c" hidden="1">#REF!</definedName>
    <definedName name="TBb3b63ee2_22e0_4820_863b_e83a8417720f" hidden="1">#REF!</definedName>
    <definedName name="TBb3b84aaa_8040_4743_a717_d95783760f4c" hidden="1">#REF!</definedName>
    <definedName name="TBb3bb4469_6049_4c43_8083_35be2aeb6904" hidden="1">#REF!</definedName>
    <definedName name="TBb3c40a11_7540_4c07_916b_b882835a01e9" hidden="1">#REF!</definedName>
    <definedName name="TBb3c41e73_4034_4639_ae3f_6093cc3411bc" hidden="1">#REF!</definedName>
    <definedName name="TBb3c4a054_de0d_4578_962f_9a209fab4db7" hidden="1">#REF!</definedName>
    <definedName name="TBb3c66dce_a23f_4f84_b41f_cc2fe67a94e8" hidden="1">#REF!</definedName>
    <definedName name="TBb3d017c2_bf9d_4b77_9257_1bc6ed6b74e0" hidden="1">#REF!</definedName>
    <definedName name="TBb3d1a945_ce8f_4ece_a1c5_768bc8c73fcc" hidden="1">#REF!</definedName>
    <definedName name="TBb3d946f8_e7c1_4767_bb6d_da5afe08a10f" hidden="1">#REF!</definedName>
    <definedName name="TBb3daa9e9_0a68_4207_a9a7_9e741b90df6b" hidden="1">#REF!</definedName>
    <definedName name="TBb3dba0cc_e1f0_4039_abc5_c0d7a1533600" hidden="1">#REF!</definedName>
    <definedName name="TBb3dbf553_459f_424b_b498_32e54505de6a" hidden="1">#REF!</definedName>
    <definedName name="TBb3dc93e1_36b2_473c_bb77_12ca79349cae" hidden="1">#REF!</definedName>
    <definedName name="TBb3dda31f_7f32_4953_a333_f190c48e9315" hidden="1">#REF!</definedName>
    <definedName name="TBb3e1b640_a592_40b0_a268_7fb6969f5b56" hidden="1">'[72]Trade and other paybales'!#REF!</definedName>
    <definedName name="TBb3fdcc09_7e56_40dd_989c_9c73b1f3c2fd" hidden="1">#REF!</definedName>
    <definedName name="TBb404119d_b2e5_40e7_989f_f55c52d68f11" hidden="1">#REF!</definedName>
    <definedName name="TBb4057cd5_610d_4e77_9723_2e9d04cd4096" hidden="1">#REF!</definedName>
    <definedName name="TBb406117c_9fee_4c68_b809_78783564f6d9" hidden="1">#REF!</definedName>
    <definedName name="TBb414e16b_5ec1_4df8_91a7_8a3e1c2eef59" hidden="1">#REF!</definedName>
    <definedName name="TBb41aff61_d4af_40dc_8319_806cf39cbbf8" hidden="1">#REF!</definedName>
    <definedName name="TBb4228b9d_f680_442d_a460_ca3def97346f" hidden="1">#REF!</definedName>
    <definedName name="TBb42532ee_9fed_4e41_88db_6a8eae287aee" hidden="1">#REF!</definedName>
    <definedName name="TBb42e523c_c8af_420f_8c95_dfacebfa68b3" hidden="1">#REF!</definedName>
    <definedName name="TBb43174c2_011d_4f32_abda_52fe8d63419c" hidden="1">#REF!</definedName>
    <definedName name="TBb43f7e38_2b35_47e7_a362_f05165ba1510" hidden="1">#REF!</definedName>
    <definedName name="TBb449698c_b0be_46e9_90dc_021486765c57" hidden="1">#REF!</definedName>
    <definedName name="TBb450f3a8_16ce_4582_9276_bce96dabaae6" hidden="1">#REF!</definedName>
    <definedName name="TBb45dce44_0a5e_4bb7_ac92_77c7b58026f0" hidden="1">#REF!</definedName>
    <definedName name="TBb4608eac_79ad_4495_9995_b5338dd35955" hidden="1">#REF!</definedName>
    <definedName name="TBb46318d8_05e1_47ef_a17f_84b30f1f520c" hidden="1">#REF!</definedName>
    <definedName name="TBb463fbe8_a707_4737_b127_c558c4403edd" hidden="1">#REF!</definedName>
    <definedName name="TBb4684894_d86f_4b73_8910_1e4965cabd3c" hidden="1">#REF!</definedName>
    <definedName name="TBb46bb06d_c11a_402c_9a83_ab61ae394a67" hidden="1">#REF!</definedName>
    <definedName name="TBb46ce84f_4e7d_44e4_84c5_b5730034826e" hidden="1">#REF!</definedName>
    <definedName name="TBb46cf857_d5f4_403e_9133_a9e19ed70a0b" hidden="1">#REF!</definedName>
    <definedName name="TBb46df779_e13d_4c61_90fd_1970b77a0318" hidden="1">#REF!</definedName>
    <definedName name="TBb4739d34_d524_42a7_85a7_30d21fd0ba94" hidden="1">#REF!</definedName>
    <definedName name="TBb47a1cf7_c20c_4bca_b7ce_8b2ad41feb96" hidden="1">#REF!</definedName>
    <definedName name="TBb48ecf19_bd7f_41b3_a4fc_09ed5f3d8570" hidden="1">#REF!</definedName>
    <definedName name="TBb49ab254_75db_4330_b348_746c997a395d" hidden="1">#REF!</definedName>
    <definedName name="TBb49effdf_28e7_473c_b5dd_bf6d2613a14b" hidden="1">#REF!</definedName>
    <definedName name="TBb4b9469a_ac73_4282_b4a8_49bc159c2df1" hidden="1">#REF!</definedName>
    <definedName name="TBb4c0c691_6c01_4b50_970e_199aa6dacbfc" hidden="1">#REF!</definedName>
    <definedName name="TBb4c0ddbe_3ec3_4578_a511_6b15dff9ec1e" hidden="1">#REF!</definedName>
    <definedName name="TBb4c25123_03a2_4e09_bd5a_16f8a11b34ab" hidden="1">#REF!</definedName>
    <definedName name="TBb4c5288c_02dd_489a_9676_af3647533987" hidden="1">#REF!</definedName>
    <definedName name="TBb4c8bc62_da13_405d_adff_79fd95141ba4" hidden="1">'[72]Trade and other paybales'!#REF!</definedName>
    <definedName name="TBb4cf28b2_f449_4f02_9cd7_ddf38271984b" hidden="1">#REF!</definedName>
    <definedName name="TBb4dde877_7bb6_4c91_b74d_4c907d2c8f3a" hidden="1">#REF!</definedName>
    <definedName name="TBb4ed1764_ca07_423b_9396_bb32d0f649d4" hidden="1">#REF!</definedName>
    <definedName name="TBb4f62894_a1c4_4984_b9fd_0dea44b2dbe5" hidden="1">#REF!</definedName>
    <definedName name="TBb4f6ecc8_190d_445b_8dad_134e8d2a00eb" hidden="1">#REF!</definedName>
    <definedName name="TBb4f854b9_aa45_4126_bdbd_0c9c8324661d" hidden="1">#REF!</definedName>
    <definedName name="TBb502d9e0_ae09_4141_84e4_7d270aec5899" hidden="1">#REF!</definedName>
    <definedName name="TBb515e597_cd5e_42c2_8576_747518764ed3" hidden="1">#REF!</definedName>
    <definedName name="TBb518c4f7_24f6_4dff_8021_6c0f99333b0d" hidden="1">#REF!</definedName>
    <definedName name="TBb5242d41_af47_4be9_bff3_8494aa576917" hidden="1">#REF!</definedName>
    <definedName name="TBb52776b3_6fb6_4f4a_b786_c278af14d641" hidden="1">#REF!</definedName>
    <definedName name="TBb527f736_c448_456e_a862_a0c4aad1a3bc" hidden="1">#REF!</definedName>
    <definedName name="TBb52f5514_9e33_4151_8e65_4b6650b01504" hidden="1">'[72]Trade and other paybales'!#REF!</definedName>
    <definedName name="TBb5370a13_8412_4647_ba8f_843cc7c1b304" hidden="1">#REF!</definedName>
    <definedName name="TBb53a1220_bad2_463b_8817_d81133fd3766" hidden="1">#REF!</definedName>
    <definedName name="TBb53f0670_dec7_4ac8_ad69_d20fdab2a8ff" hidden="1">#REF!</definedName>
    <definedName name="TBb54922e8_6bcb_47f5_826e_01a4330d28c3" hidden="1">#REF!</definedName>
    <definedName name="TBb54ba65f_8746_47b6_9fd4_5644f2609b7f" hidden="1">#REF!</definedName>
    <definedName name="TBb54d966f_33b0_4dac_8fdb_330e860068d9" hidden="1">#REF!</definedName>
    <definedName name="TBb55a4d1e_ccee_4b28_9a59_884737251912" hidden="1">#REF!</definedName>
    <definedName name="TBb55c1273_ab80_42ad_963d_928937a65d8b" hidden="1">#REF!</definedName>
    <definedName name="TBb5710a5b_6f60_4cf3_a5ed_02a5b419a9b4" hidden="1">#REF!</definedName>
    <definedName name="TBb5727131_4843_472d_96cc_572975b6f4ec" hidden="1">#REF!</definedName>
    <definedName name="TBb57cf52e_6067_49f8_bd13_3ef30fc8fea5" hidden="1">#REF!</definedName>
    <definedName name="TBb592e060_f784_4819_a766_9eaca347de58" hidden="1">#REF!</definedName>
    <definedName name="TBb5967f97_5be6_45e8_a3b4_4c56e4465ad0" hidden="1">#REF!</definedName>
    <definedName name="TBb5982d99_11c2_40b3_be29_b3a7ca45b651" hidden="1">#REF!</definedName>
    <definedName name="TBb59a300f_d629_4d16_bebb_01fbe8f0c2df" hidden="1">#REF!</definedName>
    <definedName name="TBb59c83a1_690e_4d64_afef_2bd3e053c18f" hidden="1">#REF!</definedName>
    <definedName name="TBb5a5bd89_a12a_4e59_acc7_f528993e9841" hidden="1">#REF!</definedName>
    <definedName name="TBb5a7a187_560c_41eb_a3e3_48879e1c283b" hidden="1">#REF!</definedName>
    <definedName name="TBb5a7d1ba_92f1_4ccf_9d33_f9c9f0d4466a" hidden="1">#REF!</definedName>
    <definedName name="TBb5aa7a48_8a3d_42e4_ba56_880e129eab21" hidden="1">#REF!</definedName>
    <definedName name="TBb5b4f3bc_057f_49d0_af3b_17cd013efa72" hidden="1">#REF!</definedName>
    <definedName name="TBb5b5602c_f7f0_486e_98d0_96cc31f8f373" hidden="1">#REF!</definedName>
    <definedName name="TBb5b67533_5d22_4971_bab1_5630cdebd729" hidden="1">#REF!</definedName>
    <definedName name="TBb5b76e20_9251_40eb_9ad6_9d9e2fb958f8" hidden="1">#REF!</definedName>
    <definedName name="TBb5ba6f82_fda9_40fd_b3ed_b695119ba6af" hidden="1">#REF!</definedName>
    <definedName name="TBb5bbab7c_bdd0_4145_a44c_75cfe33612d5" hidden="1">#REF!</definedName>
    <definedName name="TBb5c10850_2674_4044_b2d7_c09c0c2bc133" hidden="1">#REF!</definedName>
    <definedName name="TBb5c339be_5c1b_4471_84cb_a2355b5af66e" hidden="1">#REF!</definedName>
    <definedName name="TBb5c75163_812e_4b69_8a3b_27837cf2414a" hidden="1">#REF!</definedName>
    <definedName name="TBb5c85a4b_f834_47d1_9360_06bd251e77b8" hidden="1">#REF!</definedName>
    <definedName name="TBb5d01bfd_62f5_4e41_ac29_dcb8e4fc8005" hidden="1">#REF!</definedName>
    <definedName name="TBb5d0275b_6f4c_4649_8c55_8b6e4a38e696" hidden="1">#REF!</definedName>
    <definedName name="TBb5d265d9_7386_42e4_8fed_1f35701535ca" hidden="1">#REF!</definedName>
    <definedName name="TBb5ea9983_d132_4327_96ec_958e01d81a77" hidden="1">#REF!</definedName>
    <definedName name="TBb5ebc552_5971_4159_87f9_9b06919b81bb" hidden="1">#REF!</definedName>
    <definedName name="TBb5f060d1_0daa_4a66_b334_f719862efbf9" hidden="1">#REF!</definedName>
    <definedName name="TBb5f124a2_5dd0_4625_8e4b_9ddf3c7663da" hidden="1">#REF!</definedName>
    <definedName name="TBb5f15ef2_6edf_4210_ad20_ce47f16cf614" hidden="1">#REF!</definedName>
    <definedName name="TBb5f3790e_f09e_413b_b915_e585a7c9b7d6" hidden="1">#REF!</definedName>
    <definedName name="TBb5ff589c_bdf8_440d_a117_5a7b84533610" hidden="1">#REF!</definedName>
    <definedName name="TBb5fffbd1_40a4_4c27_9a25_54ab01ef789b" hidden="1">#REF!</definedName>
    <definedName name="TBb60b98bc_96d4_47ea_89dd_1cf3a9c48fd2" hidden="1">#REF!</definedName>
    <definedName name="TBb60c88ed_a4fb_4f42_9341_45892db062d0" hidden="1">#REF!</definedName>
    <definedName name="TBb6129518_1617_4b3c_ba75_69f3edb9bbbb" hidden="1">#REF!</definedName>
    <definedName name="TBb612e9a2_08f8_4d16_abdb_db0a1fe95195" hidden="1">#REF!</definedName>
    <definedName name="TBb616af76_3fd9_484f_aec8_24df87b6a4da" hidden="1">#REF!</definedName>
    <definedName name="TBb624c256_4350_471a_ae58_aff94b2bc1ac" hidden="1">#REF!</definedName>
    <definedName name="TBb62711ec_e1a8_4019_8fad_b1f66549c9ac" hidden="1">#REF!</definedName>
    <definedName name="TBb6290915_35ba_43c3_8431_e72fe8e8a330" hidden="1">#REF!</definedName>
    <definedName name="TBb62e86f6_2e6e_44e7_9d37_d6d13f75ae86" hidden="1">#REF!</definedName>
    <definedName name="TBb63afb41_9ded_46ca_8c6c_5b2ccda1d435" hidden="1">#REF!</definedName>
    <definedName name="TBb6419be8_7359_426c_a576_87464e51679b" hidden="1">#REF!</definedName>
    <definedName name="TBb641cf86_0dd0_45de_9b41_f479adb182d9" hidden="1">#REF!</definedName>
    <definedName name="TBb641fd97_704b_4cca_ab1e_7f9419c57d02" hidden="1">#REF!</definedName>
    <definedName name="TBb64320bd_adea_4c99_8241_6aae932c6511" hidden="1">'[72]Trade and other paybales'!#REF!</definedName>
    <definedName name="TBb644c937_427e_4f3f_b4aa_f60abf832670" hidden="1">#REF!</definedName>
    <definedName name="TBb6474ae4_2d7d_4e4e_bf43_d44fce1a051a" hidden="1">#REF!</definedName>
    <definedName name="TBb64eb9f9_8035_46a5_bb88_a56a275d2928" hidden="1">#REF!</definedName>
    <definedName name="TBb65585e5_4e10_4f8c_a40c_5d678a0638b4" hidden="1">#REF!</definedName>
    <definedName name="TBb655a245_a864_4735_b619_d87df8e8fb53" hidden="1">#REF!</definedName>
    <definedName name="TBb65bcb4c_b8e8_4cf0_a49e_20cb524c7f01" hidden="1">#REF!</definedName>
    <definedName name="TBb6646c52_2968_4bcf_97d4_5c0be95afe48" hidden="1">#REF!</definedName>
    <definedName name="TBb66fc778_325d_4f8e_ac2b_2795cd96e179" hidden="1">#REF!</definedName>
    <definedName name="TBb675ad4b_f007_4e5b_84bf_a9529d20d7da" hidden="1">#REF!</definedName>
    <definedName name="TBb6793663_9466_4f61_90c9_633bfa8ae0d0" hidden="1">#REF!</definedName>
    <definedName name="TBb6854ee8_5e09_402d_a90b_979e9dbbfdef" hidden="1">#REF!</definedName>
    <definedName name="TBb6876a08_97e1_4e4b_9861_aa5b91b2d07c" hidden="1">#REF!</definedName>
    <definedName name="TBb6920d60_2830_4f01_a002_455ceb98f4cc" hidden="1">#REF!</definedName>
    <definedName name="TBb69de2ee_fb35_4e65_b965_78e6bc075843" hidden="1">#REF!</definedName>
    <definedName name="TBb69e3f58_3e7f_4114_b37f_9a0492fd4e2b" hidden="1">#REF!</definedName>
    <definedName name="TBb69fd096_4ed2_4a1d_a4b9_ad1f9e3b6c86" hidden="1">#REF!</definedName>
    <definedName name="TBb6a27a34_4625_44f9_b801_e2ca7b31ccee" hidden="1">#REF!</definedName>
    <definedName name="TBb6a6a12d_07d1_48e7_9d71_aa1bdda7a2b3" hidden="1">#REF!</definedName>
    <definedName name="TBb6aa385e_7914_40a9_8bfe_c7abd2cded22" hidden="1">#REF!</definedName>
    <definedName name="TBb6ab7fb6_3677_4386_ae20_a50140cb8698" hidden="1">#REF!</definedName>
    <definedName name="TBb6b08068_f111_40ca_b147_0eb71aa8a9d9" hidden="1">#REF!</definedName>
    <definedName name="TBb6b821ba_7bde_4074_b82f_f4298e82bc69" hidden="1">#REF!</definedName>
    <definedName name="TBb6c207b5_9110_4b86_a1c3_aeb4977f01a2" hidden="1">#REF!</definedName>
    <definedName name="TBb6c8eb9c_79c3_41a9_a696_c0cccb03b5a0" hidden="1">#REF!</definedName>
    <definedName name="TBb6cbd975_cd35_43e3_9d88_c4573e41a5f5" hidden="1">#REF!</definedName>
    <definedName name="TBb6d2316f_1708_4a28_a8d6_f4a100b8f73a" hidden="1">#REF!</definedName>
    <definedName name="TBb6dadad2_0a20_4a81_973a_2ca426faea51" hidden="1">#REF!</definedName>
    <definedName name="TBb6dd5c20_ba64_47bc_a5fc_5300998c4177" hidden="1">#REF!</definedName>
    <definedName name="TBb6e02073_c1d5_473a_bed7_db2690d810cb" hidden="1">#REF!</definedName>
    <definedName name="TBb6e5025d_b30a_4863_b5d3_3beda7a229d2" hidden="1">#REF!</definedName>
    <definedName name="TBb6f8d00f_a859_4d56_ad72_7e6a5daa1955" hidden="1">#REF!</definedName>
    <definedName name="TBb6fbd415_d376_46e3_8c17_c4e207b99852" hidden="1">#REF!</definedName>
    <definedName name="TBb6fec188_e79d_4ad5_8f02_688a85070bcb" hidden="1">#REF!</definedName>
    <definedName name="TBb70a3fc5_ad6f_4923_a8ab_621d66aa5942" hidden="1">#REF!</definedName>
    <definedName name="TBb70ab174_3332_4c0b_80a8_518e947bcb13" hidden="1">#REF!</definedName>
    <definedName name="TBb726dff8_46ba_43f8_8fd3_8408bfd4390a" hidden="1">#REF!</definedName>
    <definedName name="TBb7293fd0_53e3_4228_9353_16687f1722a6" hidden="1">#REF!</definedName>
    <definedName name="TBb7363d43_f840_4885_9f8b_a3a84789b8b0" hidden="1">#REF!</definedName>
    <definedName name="TBb737eef3_8d79_41eb_9bc8_1f4a4e4ea141" hidden="1">#REF!</definedName>
    <definedName name="TBb7453361_475d_426e_9527_1b57d449e7e7" hidden="1">#REF!</definedName>
    <definedName name="TBb748ea12_81d5_4a18_bf64_b8101c9b8d24" hidden="1">#REF!</definedName>
    <definedName name="TBb74a3991_fb55_450f_ab1a_5b8372c797ea" hidden="1">#REF!</definedName>
    <definedName name="TBb75303e7_af6c_4225_9718_7a35e677b1e4" hidden="1">#REF!</definedName>
    <definedName name="TBb756ab5d_6707_4253_8f92_a87de80155d5" hidden="1">#REF!</definedName>
    <definedName name="TBb7599429_b878_4b46_8b14_02d02fea792f" hidden="1">#REF!</definedName>
    <definedName name="TBb7605c24_376f_45e7_9fa4_5bb48e246582" hidden="1">#REF!</definedName>
    <definedName name="TBb767f180_7472_4f6b_bd80_585fb035eec6" hidden="1">'[72]Trade and other paybales'!#REF!</definedName>
    <definedName name="TBb769cb9a_7291_444f_8cf4_8c03f78f3db5" hidden="1">#REF!</definedName>
    <definedName name="TBb76e0aaf_1981_4a9b_9d11_4b343771b081" hidden="1">#REF!</definedName>
    <definedName name="TBb777d4cf_2a0e_4f1c_8495_6124981b6e56" hidden="1">#REF!</definedName>
    <definedName name="TBb778b8d0_7556_4c76_ba16_6e9a5ec0d8e5" hidden="1">#REF!</definedName>
    <definedName name="TBb779514a_446b_40ad_a793_349e2b9f2239" hidden="1">#REF!</definedName>
    <definedName name="TBb77cedb6_aa41_423e_90f1_123cb4681d7d" hidden="1">#REF!</definedName>
    <definedName name="TBb77ecea9_8405_4f0b_bdeb_db442a457e8e" hidden="1">#REF!</definedName>
    <definedName name="TBb782e518_24ca_4d3c_af94_40a601de902b" hidden="1">#REF!</definedName>
    <definedName name="TBb7846db3_73b3_4167_9e01_32b9d4a36cff" hidden="1">#REF!</definedName>
    <definedName name="TBb793c840_a9ef_4668_9644_21ac49632905" hidden="1">#REF!</definedName>
    <definedName name="TBb793e92c_de1c_40ed_a8c8_5740dc361b8a" hidden="1">#REF!</definedName>
    <definedName name="TBb794e94b_c18b_4c36_8c81_43809d30b3be" hidden="1">#REF!</definedName>
    <definedName name="TBb798b82c_c0f7_4f13_a3c4_c6b2cc8853bb" hidden="1">#REF!</definedName>
    <definedName name="TBb7995baf_20b4_4dca_992f_53d3781e6d03" hidden="1">#REF!</definedName>
    <definedName name="TBb7a08c6f_96ed_4480_b0f6_b48ef555546d" hidden="1">#REF!</definedName>
    <definedName name="TBb7a35f5e_ed5e_401c_8c81_d58b24ba0ab7" hidden="1">#REF!</definedName>
    <definedName name="TBb7a69d1c_98c7_4aa6_8481_baaf9ad2c024" hidden="1">#REF!</definedName>
    <definedName name="TBb7a6c0b4_9419_4993_b68f_f6e46944915a" hidden="1">#REF!</definedName>
    <definedName name="TBb7adb6ea_b720_471a_a597_af6652166abc" hidden="1">#REF!</definedName>
    <definedName name="TBb7b0efba_df73_428a_b4ff_89118ea337c1" hidden="1">#REF!</definedName>
    <definedName name="TBb7b7eed6_6619_4719_aa59_7af43869bba7" hidden="1">#REF!</definedName>
    <definedName name="TBb7ba0aea_122b_4a0d_a7ad_d95c48a647ee" hidden="1">'[72]Trade and other paybales'!#REF!</definedName>
    <definedName name="TBb7c2432e_be6c_479b_b858_64ca1d52bbf2" hidden="1">#REF!</definedName>
    <definedName name="TBb7d32448_3be6_4bba_8e6a_482a9068b184" hidden="1">#REF!</definedName>
    <definedName name="TBb7d5ddbb_76c3_4264_8bf2_db84be4cbe63" hidden="1">#REF!</definedName>
    <definedName name="TBb7e0bcfb_ce51_4fca_ae45_ee3d11fdf86c" hidden="1">#REF!</definedName>
    <definedName name="TBb7e7cd85_30d3_453e_a857_cbcc82c32583" hidden="1">#REF!</definedName>
    <definedName name="TBb7ef51e8_23cb_4eef_8232_68cc39f4f67b" hidden="1">#REF!</definedName>
    <definedName name="TBb7fc5731_7cfc_4b42_9dc7_0a2cdcb89bf2" hidden="1">#REF!</definedName>
    <definedName name="TBb7fe6939_3d48_4059_abb8_c1b15df3a7b3" hidden="1">#REF!</definedName>
    <definedName name="TBb7ff749e_a062_47d5_ad5f_9236960a912a" hidden="1">#REF!</definedName>
    <definedName name="TBb804edeb_ea8d_489b_948a_9f6fe09734ea" hidden="1">#REF!</definedName>
    <definedName name="TBb824f33a_f913_4863_afbc_db0a64be4963" hidden="1">#REF!</definedName>
    <definedName name="TBb82ae830_f614_4f73_9f4a_ef7552ced362" hidden="1">#REF!</definedName>
    <definedName name="TBb8385259_8064_42bf_b4f6_b1f96f793e88" hidden="1">#REF!</definedName>
    <definedName name="TBb838e82e_3b19_4d26_beb7_7826ba930239" hidden="1">#REF!</definedName>
    <definedName name="TBb83949bc_2b20_4e32_a673_1d6d8ba1b59e" hidden="1">#REF!</definedName>
    <definedName name="TBb83e092e_bcfd_416d_93fb_aea89ad12a68" hidden="1">#REF!</definedName>
    <definedName name="TBb8423c81_91bb_4865_8ae2_471c3578b39a" hidden="1">#REF!</definedName>
    <definedName name="TBb84333ce_567d_4a11_b735_6db1ab08e850" hidden="1">#REF!</definedName>
    <definedName name="TBb846ea31_d56d_453f_9e1d_0ed339f0030e" hidden="1">#REF!</definedName>
    <definedName name="TBb84a7574_9f4a_4bdf_bd04_952edc0ba5f7" hidden="1">#REF!</definedName>
    <definedName name="TBb84dda6d_d95d_48cc_8337_e73726501e25" hidden="1">#REF!</definedName>
    <definedName name="TBb851062d_0979_4552_a474_4d8fc6378383" hidden="1">#REF!</definedName>
    <definedName name="TBb857b205_ac83_43cb_a13b_d38e3996f7a4" hidden="1">#REF!</definedName>
    <definedName name="TBb8592b5a_9da9_41b6_b826_c2c54a8c8c46" hidden="1">#REF!</definedName>
    <definedName name="TBb85bdad2_1089_45c3_91bc_fbb6c3f3cab6" hidden="1">#REF!</definedName>
    <definedName name="TBb864545d_c937_4a24_b418_482cb61c4004" hidden="1">#REF!</definedName>
    <definedName name="TBb86c64e3_30ec_47b2_8aa6_43ccb4e802e5" hidden="1">#REF!</definedName>
    <definedName name="TBb8704832_44a1_4373_87ec_c84832efe36b" hidden="1">#REF!</definedName>
    <definedName name="TBb8788af9_7992_44e5_a30e_c1e3ee7e8019" hidden="1">#REF!</definedName>
    <definedName name="TBb880a550_0b68_4576_aef0_6d3faaffaae4" hidden="1">#REF!</definedName>
    <definedName name="TBb8816659_73cc_4820_85f8_1614b8b8b8b9" hidden="1">#REF!</definedName>
    <definedName name="TBb8828b26_c08e_4c26_b346_8522aa296730" hidden="1">#REF!</definedName>
    <definedName name="TBb8835b43_a854_412f_b6e6_ef4f9fc708bf" hidden="1">#REF!</definedName>
    <definedName name="TBb885bb27_d9f0_444f_8b6f_1d691a64bbd0" hidden="1">#REF!</definedName>
    <definedName name="TBb890f403_fd6a_480f_864e_a62fe5f019a7" hidden="1">#REF!</definedName>
    <definedName name="TBb89794d0_9b6a_49c7_88a5_5d10ae707dfe" hidden="1">#REF!</definedName>
    <definedName name="TBb897af2c_7a26_43c1_8392_bd3c2d942256" hidden="1">'[72]Trade and other paybales'!#REF!</definedName>
    <definedName name="TBb8a581f5_65d2_4b27_8580_eafafc988870" hidden="1">#REF!</definedName>
    <definedName name="TBb8aa971e_b6a0_422e_9915_e307c7decb95" hidden="1">#REF!</definedName>
    <definedName name="TBb8b0da13_2419_4d67_90b1_929ccd5abdf5" hidden="1">#REF!</definedName>
    <definedName name="TBb8b12f6b_a992_43ef_80d0_c3bfedcba3a1" hidden="1">#REF!</definedName>
    <definedName name="TBb8b85f91_5304_4995_b207_b970299859ba" hidden="1">#REF!</definedName>
    <definedName name="TBb8be2431_435d_45ed_a5bc_9c085e31a8eb" hidden="1">#REF!</definedName>
    <definedName name="TBb8bfcb25_6c2a_4fee_b042_3404da1f5384" hidden="1">#REF!</definedName>
    <definedName name="TBb8c0703f_54b5_4fdb_a453_8fc2a68f0c9e" hidden="1">#REF!</definedName>
    <definedName name="TBb8c342a1_d3c3_4ca2_bb2a_a0b28eec044b" hidden="1">#REF!</definedName>
    <definedName name="TBb8c83533_8ea6_4871_be6e_bc2a19d91f4a" hidden="1">#REF!</definedName>
    <definedName name="TBb8cac1c9_492a_4d38_81c4_a978e0e0faa9" hidden="1">#REF!</definedName>
    <definedName name="TBb8d1faaa_d4d2_4a7a_847f_24d70416c77a" hidden="1">#REF!</definedName>
    <definedName name="TBb8da9c53_b2be_4dd0_a225_f5e2e6fdab53" hidden="1">#REF!</definedName>
    <definedName name="TBb8de369c_4e53_4baa_bd00_ccb80490cda4" hidden="1">#REF!</definedName>
    <definedName name="TBb8ed260c_2412_4f31_abd6_080eb446caea" hidden="1">#REF!</definedName>
    <definedName name="TBb8f75e2d_55ca_4708_ae93_f5e215ab0a45" hidden="1">#REF!</definedName>
    <definedName name="TBb8f8defc_c4d8_4b3e_af1d_52e8b0712260" hidden="1">#REF!</definedName>
    <definedName name="TBb8f979a0_d492_4152_a183_7847640787c8" hidden="1">#REF!</definedName>
    <definedName name="TBb9025972_af57_430f_b307_49ba939e428e" hidden="1">#REF!</definedName>
    <definedName name="TBb9051030_69b6_489e_8b26_d1f6b03f1e15" hidden="1">#REF!</definedName>
    <definedName name="TBb905e179_1985_48c9_95f0_e2ab3d8e8a92" hidden="1">#REF!</definedName>
    <definedName name="TBb9061f69_29cf_403c_ba1f_ee118c8f14bb" hidden="1">#REF!</definedName>
    <definedName name="TBb9090a97_abd7_4f0b_bc3f_99b366e608d4" hidden="1">#REF!</definedName>
    <definedName name="TBb90918f1_b758_4173_a813_d7ac380687e9" hidden="1">#REF!</definedName>
    <definedName name="TBb90afba2_a87e_4624_a02f_a29fa8aec685" hidden="1">#REF!</definedName>
    <definedName name="TBb90d1358_9a16_450c_9b47_3411f03bee3f" hidden="1">#REF!</definedName>
    <definedName name="TBb913349f_930f_4009_b084_e1519cb769a3" hidden="1">#REF!</definedName>
    <definedName name="TBb91a0783_ccbb_493a_a02c_dcb4b307d72c" hidden="1">#REF!</definedName>
    <definedName name="TBb921ba96_2fb8_44ca_8564_95729bf28f2a" hidden="1">#REF!</definedName>
    <definedName name="TBb921f204_62d1_4ed8_a4a1_4d55a0971e94" hidden="1">#REF!</definedName>
    <definedName name="TBb92a3e3e_4b7a_479f_9350_92a66ae8b25b" hidden="1">#REF!</definedName>
    <definedName name="TBb931a6b6_673b_426d_967e_3f82a14a144a" hidden="1">#REF!</definedName>
    <definedName name="TBb93c12c2_7b68_4ee3_becb_4c8229720e50" hidden="1">#REF!</definedName>
    <definedName name="TBb9422d20_1027_463b_9db4_d401f8325685" hidden="1">#REF!</definedName>
    <definedName name="TBb943a970_bb83_48f6_a90f_64c0694525df" hidden="1">#REF!</definedName>
    <definedName name="TBb94bdbc3_9fa4_49e1_9f55_67173be61d08" hidden="1">#REF!</definedName>
    <definedName name="TBb952aa2c_e62f_4ab5_8ab6_ade88ccd3b82" hidden="1">#REF!</definedName>
    <definedName name="TBb95eecac_ebda_4b4d_a0f2_533963a60816" hidden="1">#REF!</definedName>
    <definedName name="TBb960e0ec_2da6_4483_9c1e_9fd67d4c0ece" hidden="1">#REF!</definedName>
    <definedName name="TBb961395e_2c0f_455f_ab2e_0c26dc217730" hidden="1">#REF!</definedName>
    <definedName name="TBb96498c8_c41b_43ec_bcd0_55003be818c7" hidden="1">#REF!</definedName>
    <definedName name="TBb96f38ee_22ca_4499_ad08_31a02285d2e5" hidden="1">#REF!</definedName>
    <definedName name="TBb976568b_3bb9_46c8_a118_5c4f581bd435" hidden="1">#REF!</definedName>
    <definedName name="TBb97ee288_647f_4435_9b06_c98bfc4f8256" hidden="1">#REF!</definedName>
    <definedName name="TBb98550c5_5de4_4aee_9907_14aa4fd51005" hidden="1">#REF!</definedName>
    <definedName name="TBb9879cf2_b415_453c_9afc_598d7d9299b0" hidden="1">#REF!</definedName>
    <definedName name="TBb98bd16f_da6a_49a6_9569_82c5cb93da01" hidden="1">#REF!</definedName>
    <definedName name="TBb9930ec4_edbf_4206_9c22_6eda9783f02d" hidden="1">#REF!</definedName>
    <definedName name="TBb99a7d29_63df_4971_921f_cdbcc773d274" hidden="1">#REF!</definedName>
    <definedName name="TBb9a05687_92b5_4830_8650_75a26b2d26c8" hidden="1">#REF!</definedName>
    <definedName name="TBb9a0765b_723a_4cda_9644_8c7ceb768a08" hidden="1">#REF!</definedName>
    <definedName name="TBb9a34ba6_d747_4fa9_a86c_4b880b00e8d7" hidden="1">#REF!</definedName>
    <definedName name="TBb9a52441_4e31_4d15_a932_d0ec11b05c1b" hidden="1">#REF!</definedName>
    <definedName name="TBb9a635c4_d696_4470_a4c6_8341f2199b32" hidden="1">#REF!</definedName>
    <definedName name="TBb9ac27f4_7f72_4f87_86d9_f67ccfc25bdd" hidden="1">#REF!</definedName>
    <definedName name="TBb9ad7643_b392_486c_911a_0c7890cf53bd" hidden="1">#REF!</definedName>
    <definedName name="TBb9b208bb_aa4a_45c6_8ce1_2e3c19dd6af0" hidden="1">#REF!</definedName>
    <definedName name="TBb9bbeaff_f42e_4cec_91e8_2496e15d6672" hidden="1">#REF!</definedName>
    <definedName name="TBb9c5220d_ab7d_4c23_a256_98b3a7faf0cb" hidden="1">#REF!</definedName>
    <definedName name="TBb9ca642b_f107_48dc_b1c1_2d0a29c5ba4d" hidden="1">#REF!</definedName>
    <definedName name="TBb9cbba83_ad20_4507_ba45_b108df164246" hidden="1">#REF!</definedName>
    <definedName name="TBb9cdc8a9_9ee9_40c1_b646_46bbc7f0398f" hidden="1">#REF!</definedName>
    <definedName name="TBb9d0e919_6fa0_4c9f_b25c_77a6bc73c39b" hidden="1">#REF!</definedName>
    <definedName name="TBb9d495a1_80ab_419f_bc27_5f8bf3899d9c" hidden="1">#REF!</definedName>
    <definedName name="TBb9da1374_fc85_4a58_8d27_ddae31fb947a" hidden="1">#REF!</definedName>
    <definedName name="TBb9e62fef_e59c_431e_9b39_7e445a64a1e3" hidden="1">'[72]Trade and other paybales'!#REF!</definedName>
    <definedName name="TBb9f5714e_accc_4ddb_894d_c85303359600" hidden="1">#REF!</definedName>
    <definedName name="TBb9fa42b8_937d_4e09_86a0_15d04643105a" hidden="1">#REF!</definedName>
    <definedName name="TBba0097da_0982_4a30_a6a4_8403c577e69f" hidden="1">#REF!</definedName>
    <definedName name="TBba0720a3_32b5_4207_8319_c173b6a15de9" hidden="1">#REF!</definedName>
    <definedName name="TBba0b00fd_ac45_43bf_ab50_8731cf0f799f" hidden="1">#REF!</definedName>
    <definedName name="TBba0defca_7b89_4ba4_9263_33185bbc4616" hidden="1">#REF!</definedName>
    <definedName name="TBba0ece4a_f265_4c7a_9eff_f8983caaf6b8" hidden="1">#REF!</definedName>
    <definedName name="TBba11b538_63f1_4627_ba5c_ff262474d827" hidden="1">#REF!</definedName>
    <definedName name="TBba1d9f13_4949_49ba_b266_f87d93274f23" hidden="1">#REF!</definedName>
    <definedName name="TBba1f9d63_4b59_4de1_b66f_30951a2d4562" hidden="1">#REF!</definedName>
    <definedName name="TBba219d86_6aff_4db6_b12d_2109b4cfb72a" hidden="1">#REF!</definedName>
    <definedName name="TBba278b96_08de_44da_b3b0_9883925f82af" hidden="1">#REF!</definedName>
    <definedName name="TBba27d0fc_9b0d_44bc_bafb_eb29ceea18a9" hidden="1">#REF!</definedName>
    <definedName name="TBba2be11e_b55a_4890_afb3_702db06f016c" hidden="1">#REF!</definedName>
    <definedName name="TBba2f55e8_4f48_48d9_b945_a0d048015cf5" hidden="1">#REF!</definedName>
    <definedName name="TBba30ecd3_cb0a_4441_96aa_2a0605e55bff" hidden="1">#REF!</definedName>
    <definedName name="TBba31d2c5_7f65_4003_8fe6_26b136301009" hidden="1">#REF!</definedName>
    <definedName name="TBba32f98b_6929_4711_b2e6_cb6e78291f71" hidden="1">#REF!</definedName>
    <definedName name="TBba38fc46_89d7_45e5_a3df_5375e731b800" hidden="1">#REF!</definedName>
    <definedName name="TBba40e058_c15e_474a_90b3_3b662c4aa095" hidden="1">#REF!</definedName>
    <definedName name="TBba4af0dc_d2f0_4cc7_bc59_000b114b7f23" hidden="1">#REF!</definedName>
    <definedName name="TBba52c67d_91f1_4040_80a0_8dba1cd1648d" hidden="1">#REF!</definedName>
    <definedName name="TBba5a17e8_c785_46dc_b984_7a73c172e0a8" hidden="1">#REF!</definedName>
    <definedName name="TBba5aa202_d961_4862_82d5_ab7c9b73b5a7" hidden="1">#REF!</definedName>
    <definedName name="TBba5f9cc9_4e0d_49c7_9c8c_8a023c73b4c7" hidden="1">#REF!</definedName>
    <definedName name="TBba6890dd_487b_40f1_b415_b92ef322edb1" hidden="1">#REF!</definedName>
    <definedName name="TBba6e4200_dabe_4e29_834f_e51fba62f6ab" hidden="1">#REF!</definedName>
    <definedName name="TBba770736_0dc6_4a01_99ee_702a72740b35" hidden="1">#REF!</definedName>
    <definedName name="TBba8083f5_1920_4969_90fc_08562076d225" hidden="1">#REF!</definedName>
    <definedName name="TBba9179d7_0883_44df_9344_291cf2f5ef16" hidden="1">#REF!</definedName>
    <definedName name="TBba97fcd7_702d_4980_a69f_0d11d7f324b8" hidden="1">#REF!</definedName>
    <definedName name="TBba9c187c_c4d0_4813_a422_e199313d3890" hidden="1">#REF!</definedName>
    <definedName name="TBba9fc8a9_2de6_48a5_b9f8_e62a0e2942d7" hidden="1">#REF!</definedName>
    <definedName name="TBbaa03d95_b907_4081_bc45_22b2471710ba" hidden="1">#REF!</definedName>
    <definedName name="TBbaaa0772_ae4c_4d64_9024_7e19acdb1eb6" hidden="1">#REF!</definedName>
    <definedName name="TBbab0f7c4_0a69_4836_b567_6a3c819f33da" hidden="1">#REF!</definedName>
    <definedName name="TBbab5e3c8_2197_467e_b35a_490fb4a80824" hidden="1">#REF!</definedName>
    <definedName name="TBbac1b8e1_000d_43e6_abae_116b18888725" hidden="1">#REF!</definedName>
    <definedName name="TBbac518bf_c724_4aab_ad1f_c735a9ac7bcf" hidden="1">#REF!</definedName>
    <definedName name="TBbac52dc0_b9ad_43f6_a0ea_2ff174b44099" hidden="1">#REF!</definedName>
    <definedName name="TBbac87158_c690_437e_9a13_89af359ba0be" hidden="1">#REF!</definedName>
    <definedName name="TBbad4ff46_ee65_4488_8712_4a57a8950ac6" hidden="1">#REF!</definedName>
    <definedName name="TBbad5519e_651d_42a7_8689_9463bb8ffd81" hidden="1">#REF!</definedName>
    <definedName name="TBbad7e18e_3d69_4596_937a_ffa9982fe689" hidden="1">#REF!</definedName>
    <definedName name="TBbad8aea8_543f_47fa_a519_d7ec82273888" hidden="1">#REF!</definedName>
    <definedName name="TBbadb85b9_05bd_4c47_8232_94e044c180a8" hidden="1">#REF!</definedName>
    <definedName name="TBbadd4836_9e3e_4ece_88fc_10d7f872e478" hidden="1">#REF!</definedName>
    <definedName name="TBbae484f4_8e5e_4172_8554_f7fc7e5d4c15" hidden="1">#REF!</definedName>
    <definedName name="TBbaeec910_6b0d_45a3_8a25_f342ff4adeba" hidden="1">#REF!</definedName>
    <definedName name="TBbaeecf2d_2f5f_47b5_993b_c36f47213cea" hidden="1">#REF!</definedName>
    <definedName name="TBbaf08202_2d50_4268_8aed_0ec8db4c676e" hidden="1">#REF!</definedName>
    <definedName name="TBbaf7aae5_b54b_4de0_ab1f_37a577906f45" hidden="1">#REF!</definedName>
    <definedName name="TBbaf7b352_115a_456f_a722_8d8b4ad4a638" hidden="1">#REF!</definedName>
    <definedName name="TBbafe6d53_a176_45aa_adb9_e3acfa4904e0" hidden="1">#REF!</definedName>
    <definedName name="TBbb0cb728_75d8_44cf_83ad_256172a49a49" hidden="1">#REF!</definedName>
    <definedName name="TBbb0cc335_6758_4b55_8ea9_976ee5d4cd1d" hidden="1">#REF!</definedName>
    <definedName name="TBbb1ac98e_911c_4014_bf99_283fdd788f78" hidden="1">#REF!</definedName>
    <definedName name="TBbb1e2183_f331_4a91_977c_2ffb77cf89c3" hidden="1">#REF!</definedName>
    <definedName name="TBbb22fe3a_ebf1_4395_a9a6_90948a1996d1" hidden="1">#REF!</definedName>
    <definedName name="TBbb2c739f_3495_4e62_a291_ae9ad006d596" hidden="1">#REF!</definedName>
    <definedName name="TBbb33b88a_a020_4b8c_abf2_f7774490a964" hidden="1">#REF!</definedName>
    <definedName name="TBbb385377_f4f2_404d_b970_3ec1fe0656b3" hidden="1">#REF!</definedName>
    <definedName name="TBbb3b9203_56dc_4f5d_935d_25efdf3886a5" hidden="1">#REF!</definedName>
    <definedName name="TBbb44c6b9_15d0_41f6_b313_91fa80ee1ae2" hidden="1">#REF!</definedName>
    <definedName name="TBbb49d167_6fee_46bc_be00_51edf047e427" hidden="1">#REF!</definedName>
    <definedName name="TBbb543129_fe5a_4e84_a7c0_62bba83f3d28" hidden="1">#REF!</definedName>
    <definedName name="TBbb5de727_67d9_4760_9585_7f0a524f3ee2" hidden="1">#REF!</definedName>
    <definedName name="TBbb61de19_87a4_422a_9d86_a2507f2903ff" hidden="1">#REF!</definedName>
    <definedName name="TBbb73e8d0_a5fe_47f7_bfd7_1832005f2ae8" hidden="1">#REF!</definedName>
    <definedName name="TBbb7c62fb_1df4_4e77_ae06_10670a50baf4" hidden="1">#REF!</definedName>
    <definedName name="TBbb815af2_6f07_4f1d_b05e_505a15bff3dc" hidden="1">#REF!</definedName>
    <definedName name="TBbb83ef98_9ccf_480c_85b8_c4ab32ac5361" hidden="1">#REF!</definedName>
    <definedName name="TBbb8a7e23_2a59_4ae0_a20b_0a397e2844aa" hidden="1">#REF!</definedName>
    <definedName name="TBbb8c7247_c43a_4e21_8045_2b1e4ccd1a61" hidden="1">#REF!</definedName>
    <definedName name="TBbb91dd5f_172b_4392_8d32_53dae8e7f49b" hidden="1">#REF!</definedName>
    <definedName name="TBbb9a0de1_b916_4722_b7e8_cc76f6ad085c" hidden="1">#REF!</definedName>
    <definedName name="TBbb9ae71d_d1d6_4b9a_b3d6_7a3ed720d0b5" hidden="1">#REF!</definedName>
    <definedName name="TBbba8735d_0c88_4132_81de_ef9c710aa170" hidden="1">#REF!</definedName>
    <definedName name="TBbbaaea98_7ace_4800_b3fc_90d150f62f11" hidden="1">#REF!</definedName>
    <definedName name="TBbbad8772_18c7_4240_8dcd_23d4a687d362" hidden="1">'[72]Trade and other paybales'!#REF!</definedName>
    <definedName name="TBbbb2cb0a_9607_490a_b2bc_6187d53576bd" hidden="1">#REF!</definedName>
    <definedName name="TBbbb402ca_36bb_4251_950b_dff1c41cf96d" hidden="1">#REF!</definedName>
    <definedName name="TBbbb8718b_f262_489f_9664_d680fca36aac" hidden="1">#REF!</definedName>
    <definedName name="TBbbb88495_3610_4380_87a6_1e65d8bc9b42" hidden="1">#REF!</definedName>
    <definedName name="TBbbb88b75_4896_4b85_9d2f_bdd92c9d91c3" hidden="1">#REF!</definedName>
    <definedName name="TBbbc5e2f4_e69b_44d2_8939_6bd7fc75ccd1" hidden="1">#REF!</definedName>
    <definedName name="TBbbc6c231_66cd_4b09_b8f6_ef1ef8f26dcb" hidden="1">#REF!</definedName>
    <definedName name="TBbbc88904_f87a_4747_bc76_b8b93c1eb3f8" hidden="1">#REF!</definedName>
    <definedName name="TBbbd6fec1_ef33_48cb_8543_db18a8588c4e" hidden="1">#REF!</definedName>
    <definedName name="TBbbdcd32a_d79d_403b_85f3_7149a10c6a97" hidden="1">#REF!</definedName>
    <definedName name="TBbbe1f348_fd62_4073_b917_5853441e4858" hidden="1">#REF!</definedName>
    <definedName name="TBbbed7d55_7304_456b_b565_95256fa9e4f5" hidden="1">#REF!</definedName>
    <definedName name="TBbbfb586d_2911_4152_8bc1_a26f8c031cfe" hidden="1">#REF!</definedName>
    <definedName name="TBbbfdcad0_ea42_4cc8_87a0_9283aa6338fe" hidden="1">#REF!</definedName>
    <definedName name="TBbbfecb91_f1ef_4bcd_b71f_bd30311b8598" hidden="1">#REF!</definedName>
    <definedName name="TBbc08a8ab_e13f_450b_8a73_77052965b8ba" hidden="1">#REF!</definedName>
    <definedName name="TBbc0b5068_bc39_4b66_af91_ab186011675f" hidden="1">#REF!</definedName>
    <definedName name="TBbc0f8687_7627_44ba_a6f3_0339d3246c59" hidden="1">#REF!</definedName>
    <definedName name="TBbc2066d1_f86d_4e65_83c8_3b584f1967e3" hidden="1">#REF!</definedName>
    <definedName name="TBbc29c5f8_614f_4964_a0ab_7f92ae09adde" hidden="1">#REF!</definedName>
    <definedName name="TBbc2a58c1_6538_41a5_b1e1_3b2e7eefe719" hidden="1">#REF!</definedName>
    <definedName name="TBbc2e7d2a_0e9d_42d4_8904_625dc192d1f1" hidden="1">#REF!</definedName>
    <definedName name="TBbc304bef_6b59_4314_9cb3_4ace2d2c46be" hidden="1">#REF!</definedName>
    <definedName name="TBbc312a08_837a_426c_a1b1_187ddc4cde95" hidden="1">#REF!</definedName>
    <definedName name="TBbc38c228_439b_4e62_8271_55211d449440" hidden="1">#REF!</definedName>
    <definedName name="TBbc40f056_1080_4041_b6a9_21ad510bee15" hidden="1">#REF!</definedName>
    <definedName name="TBbc41cf19_e3ea_4eaf_9232_447eefc1c4e6" hidden="1">#REF!</definedName>
    <definedName name="TBbc4d6471_e307_41fb_8b20_5d0c86c0713e" hidden="1">#REF!</definedName>
    <definedName name="TBbc5f802e_8ae8_4964_a92e_ff8e08a578e2" hidden="1">#REF!</definedName>
    <definedName name="TBbc5f9f80_0cae_4252_a40d_16097af0d4dc" hidden="1">#REF!</definedName>
    <definedName name="TBbc63bd1a_0dff_4b90_b67b_92096ed9411b" hidden="1">#REF!</definedName>
    <definedName name="TBbc844b66_3f7e_4c4c_a6a4_4fa97ca93b19" hidden="1">#REF!</definedName>
    <definedName name="TBbc84d5d4_fef6_4a1f_96bd_3316325dd0d0" hidden="1">#REF!</definedName>
    <definedName name="TBbc8f7f9c_ebb0_42a0_b672_1fa44180372c" hidden="1">#REF!</definedName>
    <definedName name="TBbc90c347_2468_4905_810c_c43ec6471dc4" hidden="1">#REF!</definedName>
    <definedName name="TBbc92e7ea_9d68_4f60_b6c9_fbe6cfa1df79" hidden="1">#REF!</definedName>
    <definedName name="TBbca24e1c_a89b_419c_92be_a7ceab64bbd0" hidden="1">#REF!</definedName>
    <definedName name="TBbca5ec6e_efc7_4108_9def_1b5e257573e2" hidden="1">#REF!</definedName>
    <definedName name="TBbca5faa2_f4a5_4498_ae0b_1708384f71cb" hidden="1">#REF!</definedName>
    <definedName name="TBbca6f828_76c8_444a_907c_a0d7820009ba" hidden="1">#REF!</definedName>
    <definedName name="TBbcb45a90_3bf6_46cb_bfe8_186706f937df" hidden="1">#REF!</definedName>
    <definedName name="TBbcb6aea2_92ff_43fb_8a37_e04cc1c57081" hidden="1">'[72]Trade and other paybales'!#REF!</definedName>
    <definedName name="TBbcb937c8_2c0a_470e_9e16_c9d9e0b56b84" hidden="1">#REF!</definedName>
    <definedName name="TBbcbc7d4e_285f_4ebf_b65e_8bff4c5bad2a" hidden="1">#REF!</definedName>
    <definedName name="TBbcbe2a55_7522_4069_b808_957f1c86e980" hidden="1">#REF!</definedName>
    <definedName name="TBbcc1076d_8df8_43b1_b1e1_53a0e04a6437" hidden="1">#REF!</definedName>
    <definedName name="TBbcc1f3ef_07a0_40a5_9967_11a98088ebc5" hidden="1">#REF!</definedName>
    <definedName name="TBbcc6614f_eade_445a_a68a_28fe1973d00b" hidden="1">#REF!</definedName>
    <definedName name="TBbcc821d7_759b_42c4_b219_6266c01ab9be" hidden="1">#REF!</definedName>
    <definedName name="TBbcd506f4_eeed_48ef_aac1_6bbe6bc7cb26" hidden="1">#REF!</definedName>
    <definedName name="TBbcd68001_f733_4ef0_9ebd_409584088f21" hidden="1">#REF!</definedName>
    <definedName name="TBbcd94883_78ee_4adc_9b9e_b76d296258b2" hidden="1">#REF!</definedName>
    <definedName name="TBbce2a7d4_8343_4f14_bb7f_6a7f2103d1ed" hidden="1">#REF!</definedName>
    <definedName name="TBbce3e0a6_9c69_43ad_9394_a168e4385c68" hidden="1">#REF!</definedName>
    <definedName name="TBbce582dc_cda1_4169_b8ff_8c7bd966e9d6" hidden="1">#REF!</definedName>
    <definedName name="TBbcecdafd_0513_4acf_b46f_d3b8161a4ed3" hidden="1">#REF!</definedName>
    <definedName name="TBbcf749c2_86f2_4824_b514_7217541d9e48" hidden="1">#REF!</definedName>
    <definedName name="TBbcf9c6d2_4081_47f8_8b61_2c1ec9ba3351" hidden="1">#REF!</definedName>
    <definedName name="TBbcfcc884_8c0b_4f0f_9743_90c46b955b54" hidden="1">#REF!</definedName>
    <definedName name="TBbcfd1cf8_27d7_4d59_a676_11f07056b268" hidden="1">#REF!</definedName>
    <definedName name="TBbd044d7b_6f8b_45f4_ad1c_a66e168e80f2" hidden="1">#REF!</definedName>
    <definedName name="TBbd0620ce_aaca_4bfa_b3e2_819d1fc75384" hidden="1">#REF!</definedName>
    <definedName name="TBbd0804bb_7e5f_402a_86ba_2776d45db0d8" hidden="1">#REF!</definedName>
    <definedName name="TBbd0cd1a5_1e2c_4b8c_b736_ca34489583e1" hidden="1">#REF!</definedName>
    <definedName name="TBbd0e80f8_e455_4017_967c_541a5117c997" hidden="1">#REF!</definedName>
    <definedName name="TBbd115633_0acb_402d_b084_255a892e6794" hidden="1">#REF!</definedName>
    <definedName name="TBbd1203f3_f175_466b_a14a_680058dc5cdf" hidden="1">#REF!</definedName>
    <definedName name="TBbd1752f8_ae62_4db5_bdb8_af7638c3f664" hidden="1">#REF!</definedName>
    <definedName name="TBbd1cefc3_542d_4347_9121_cd39610a6e7a" hidden="1">#REF!</definedName>
    <definedName name="TBbd1ffd6a_0f21_4d9d_9619_f387c3120fbb" hidden="1">#REF!</definedName>
    <definedName name="TBbd201422_f604_45a2_aef0_0a9d8531e06e" hidden="1">#REF!</definedName>
    <definedName name="TBbd2a8554_fa56_4450_8776_6b38f40f1f5b" hidden="1">#REF!</definedName>
    <definedName name="TBbd2d0a53_e98d_4e87_8e81_c95bcdda4537" hidden="1">#REF!</definedName>
    <definedName name="TBbd2d27bf_7ff2_4710_9056_5e753ea1b2bc" hidden="1">#REF!</definedName>
    <definedName name="TBbd33bc6c_baec_4bd9_8fb6_53e13e5f2abb" hidden="1">#REF!</definedName>
    <definedName name="TBbd4d968b_5ee9_4790_95c0_1122c50d96a5" hidden="1">#REF!</definedName>
    <definedName name="TBbd4e61c9_6463_49bd_8986_183b3641d582" hidden="1">#REF!</definedName>
    <definedName name="TBbd4faf6f_3553_4ff5_a257_d564d0a67d44" hidden="1">#REF!</definedName>
    <definedName name="TBbd50fb86_5b69_43d0_b086_0c5bd6409374" hidden="1">#REF!</definedName>
    <definedName name="TBbd53e456_7b25_4e60_bf25_16bd07f64979" hidden="1">#REF!</definedName>
    <definedName name="TBbd572c50_1902_4445_a47d_9b8c106871b4" hidden="1">#REF!</definedName>
    <definedName name="TBbd5dcfac_4f6b_4ef2_a624_bb5c90c3d5c6" hidden="1">#REF!</definedName>
    <definedName name="TBbd63980b_8eaa_4dd6_815e_cf5c93725af3" hidden="1">#REF!</definedName>
    <definedName name="TBbd66ef8d_6a3b_4d14_b616_858e301b1e5f" hidden="1">#REF!</definedName>
    <definedName name="TBbd67d228_7ca7_47cf_8961_6ad916d2300b" hidden="1">#REF!</definedName>
    <definedName name="TBbd68a8c7_7a16_4c68_8998_c24d506a00e3" hidden="1">#REF!</definedName>
    <definedName name="TBbd6ed57d_41ba_49a1_9ff7_d44beecb9974" hidden="1">#REF!</definedName>
    <definedName name="TBbd719352_9b6b_4b8c_b8b7_f38be0677eee" hidden="1">#REF!</definedName>
    <definedName name="TBbd730dc3_8346_4860_932a_9cbc5520bd29" hidden="1">#REF!</definedName>
    <definedName name="TBbd755a05_f680_43f0_9254_02ddd60ce33a" hidden="1">#REF!</definedName>
    <definedName name="TBbd7b8890_08d4_4adc_b980_42554f2c6c8a" hidden="1">#REF!</definedName>
    <definedName name="TBbd7ec8bf_f507_419a_8298_0b50e8f8253e" hidden="1">#REF!</definedName>
    <definedName name="TBbd8620bf_d30f_4e48_b968_ac8b8bb4f8c3" hidden="1">#REF!</definedName>
    <definedName name="TBbd8b5f9d_0eb6_43ba_8a75_6e354d5b9170" hidden="1">#REF!</definedName>
    <definedName name="TBbd8f99f0_7d63_430d_bf6a_57dcc1faee34" hidden="1">#REF!</definedName>
    <definedName name="TBbd9531f0_623a_404c_b314_b8a7a666f535" hidden="1">#REF!</definedName>
    <definedName name="TBbd973078_3f39_40ec_a5f1_83ab1a5de702" hidden="1">#REF!</definedName>
    <definedName name="TBbd9835c2_4e5e_4e35_81e7_a1b81e96b572" hidden="1">#REF!</definedName>
    <definedName name="TBbd9af71c_df5b_4a94_8e5d_54e98259c97d" hidden="1">#REF!</definedName>
    <definedName name="TBbd9cbc8b_b431_4a6b_9496_99e136a0ae75" hidden="1">#REF!</definedName>
    <definedName name="TBbd9d724a_fb83_4a1b_b732_fe09c01cc73b" hidden="1">#REF!</definedName>
    <definedName name="TBbda70acf_edcd_4c87_bd1c_96e8497d0fff" hidden="1">#REF!</definedName>
    <definedName name="TBbdab257d_d007_408c_af0c_0cc221b6651d" hidden="1">#REF!</definedName>
    <definedName name="TBbdb5a31b_591a_4fe7_96ae_a8e89f6de768" hidden="1">#REF!</definedName>
    <definedName name="TBbdb83f22_3abd_4b13_aa84_808c0303b11c" hidden="1">#REF!</definedName>
    <definedName name="TBbdb9b509_9d84_4852_ad57_584d9675e6fd" hidden="1">#REF!</definedName>
    <definedName name="TBbdbc8d26_8411_4a07_b32a_b042ada32e10" hidden="1">#REF!</definedName>
    <definedName name="TBbdca9da9_97f8_477f_bd86_d6f54d90eb73" hidden="1">#REF!</definedName>
    <definedName name="TBbdd2a630_0e7b_4bb5_874a_bad9e686a82b" hidden="1">#REF!</definedName>
    <definedName name="TBbdd88b57_9401_43a7_b816_230eecd29494" hidden="1">#REF!</definedName>
    <definedName name="TBbdd8bdea_b4b5_4187_96c0_2059a5fe17bd" hidden="1">#REF!</definedName>
    <definedName name="TBbddd9018_e0a1_4ee5_b649_083aff0bda2a" hidden="1">#REF!</definedName>
    <definedName name="TBbde3b929_57c8_4581_b7c1_1886169237f8" hidden="1">#REF!</definedName>
    <definedName name="TBbdf4f305_9302_486f_b91f_386e726e39fb" hidden="1">#REF!</definedName>
    <definedName name="TBbe0491d3_fdd5_48dc_93cc_ec89cb0b0720" hidden="1">#REF!</definedName>
    <definedName name="TBbe058b1f_82f8_46b3_af9a_9391912255f9" hidden="1">#REF!</definedName>
    <definedName name="TBbe07f432_6ff6_45cd_b5fd_0fa498893d5e" hidden="1">#REF!</definedName>
    <definedName name="TBbe0df378_dd6d_40ea_955c_cdda388f0690" hidden="1">#REF!</definedName>
    <definedName name="TBbe1f6228_6fbe_4cd5_b936_dbae2ff1fba5" hidden="1">#REF!</definedName>
    <definedName name="TBbe23c93b_9cdc_4e6b_a20f_853f36003ed1" hidden="1">#REF!</definedName>
    <definedName name="TBbe2683c6_29fc_4cec_80e8_0d4aa5eff535" hidden="1">#REF!</definedName>
    <definedName name="TBbe2f75a3_c482_4fdf_b102_2320b6df31ce" hidden="1">#REF!</definedName>
    <definedName name="TBbe352010_0666_4b92_99ca_c7400e5b890a" hidden="1">#REF!</definedName>
    <definedName name="TBbe352c47_7489_4e04_abf7_da17291827f0" hidden="1">#REF!</definedName>
    <definedName name="TBbe370a9e_04d4_4f71_91d2_58a90a0e308e" hidden="1">#REF!</definedName>
    <definedName name="TBbe3a78d7_2f0b_42ce_a97c_4042d6d79682" hidden="1">#REF!</definedName>
    <definedName name="TBbe3aec7a_d081_4127_8148_66d6a18cf563" hidden="1">#REF!</definedName>
    <definedName name="TBbe3f66dd_136d_456f_8ad0_0f0c725ca9d8" hidden="1">#REF!</definedName>
    <definedName name="TBbe4bb283_133a_41e4_916b_560b767336d3" hidden="1">#REF!</definedName>
    <definedName name="TBbe4d085c_15b3_45bc_87f0_ae69e2d72cbd" hidden="1">#REF!</definedName>
    <definedName name="TBbe522f90_5c9a_4a1a_a0a3_b65ca749caa4" hidden="1">#REF!</definedName>
    <definedName name="TBbe530188_9640_499b_8eac_1926ca693afd" hidden="1">#REF!</definedName>
    <definedName name="TBbe53245e_63f8_4859_8cff_a0c3d8d90328" hidden="1">#REF!</definedName>
    <definedName name="TBbe591a10_2203_438a_998b_966672197a5b" hidden="1">#REF!</definedName>
    <definedName name="TBbe5d6704_9864_45ff_bb49_4d4c64a11135" hidden="1">#REF!</definedName>
    <definedName name="TBbe6a3854_3aca_46d1_b86f_74b83b836794" hidden="1">#REF!</definedName>
    <definedName name="TBbe6a6967_4032_4b13_9c74_2883736ee144" hidden="1">#REF!</definedName>
    <definedName name="TBbe6aacf4_cf7b_4d9f_aaf0_094b2e036d52" hidden="1">#REF!</definedName>
    <definedName name="TBbe6ae180_786c_4f9a_b7d5_7caa6a6c7977" hidden="1">#REF!</definedName>
    <definedName name="TBbe6c42ec_b26b_4173_b277_8b407a3e2751" hidden="1">#REF!</definedName>
    <definedName name="TBbe703c0f_ee6b_46e1_a148_b4cac20d492f" hidden="1">#REF!</definedName>
    <definedName name="TBbe7678e1_9b90_48e2_94b0_28c21512167f" hidden="1">#REF!</definedName>
    <definedName name="TBbe7721e2_bb6e_400f_8805_9d4189cc33ae" hidden="1">#REF!</definedName>
    <definedName name="TBbe7a78b3_b900_4a8a_87ec_0cf5a12e5e75" hidden="1">#REF!</definedName>
    <definedName name="TBbe7becf4_b535_41b6_a318_5a4be2b6361d" hidden="1">#REF!</definedName>
    <definedName name="TBbe7d63a5_4909_4569_b757_7efa5f2df8b2" hidden="1">#REF!</definedName>
    <definedName name="TBbe7e00c0_ca78_4429_9467_c73ecbe0679a" hidden="1">#REF!</definedName>
    <definedName name="TBbe8e1bbe_0e14_47b4_a21c_e2f5efdf3b94" hidden="1">#REF!</definedName>
    <definedName name="TBbe95e552_85dc_410d_a12c_676f3876fc8c" hidden="1">#REF!</definedName>
    <definedName name="TBbe9c2e96_dece_4200_9038_d95b5bcf7429" hidden="1">#REF!</definedName>
    <definedName name="TBbeab10d4_dbcb_4ea5_8d56_ca71a644c0d3" hidden="1">#REF!</definedName>
    <definedName name="TBbeb9aee0_4ca6_4558_9374_ad92f6be4441" hidden="1">#REF!</definedName>
    <definedName name="TBbebbdbd7_8f7f_4b12_8bc6_68951ab7a555" hidden="1">#REF!</definedName>
    <definedName name="TBbebfa5ff_748e_4ccb_b59f_55b5f2d46349" hidden="1">#REF!</definedName>
    <definedName name="TBbec04df7_389c_44f2_b3a0_7aea4be49934" hidden="1">#REF!</definedName>
    <definedName name="TBbec0b75b_495e_4b3d_805d_6a111358101d" hidden="1">#REF!</definedName>
    <definedName name="TBbec649a5_8f10_472c_95c5_e18d8c6a3e22" hidden="1">'[72]Trade and other paybales'!#REF!</definedName>
    <definedName name="TBbecd2bff_48e8_4cb1_8c6c_9f1b5e5607f8" hidden="1">#REF!</definedName>
    <definedName name="TBbecf0faa_0838_4980_89e7_4a57d89ade0e" hidden="1">#REF!</definedName>
    <definedName name="TBbed24e92_f1a0_4c29_baeb_d66ed775084d" hidden="1">#REF!</definedName>
    <definedName name="TBbed3c1be_e5d5_4f40_aa4d_6bd1fc59a141" hidden="1">#REF!</definedName>
    <definedName name="TBbeda196f_33e9_45d1_a9d6_c1a8caff5bae" hidden="1">#REF!</definedName>
    <definedName name="TBbeda7cf2_85b2_42eb_8dbc_f049e06a8b34" hidden="1">#REF!</definedName>
    <definedName name="TBbedc4737_c49b_4516_b52c_11132dad15dc" hidden="1">#REF!</definedName>
    <definedName name="TBbedea903_c28c_4700_b278_e78e76c86ddf" hidden="1">#REF!</definedName>
    <definedName name="TBbeebb059_15bc_4561_84f1_ca31921cf637" hidden="1">#REF!</definedName>
    <definedName name="TBbeec79f5_75cd_47e7_a9b4_a50da09f46a6" hidden="1">#REF!</definedName>
    <definedName name="TBbef55c0f_f04f_4f62_a9c1_062d2438f807" hidden="1">#REF!</definedName>
    <definedName name="TBbefaedae_64d5_448d_b1cd_7c249d890c9e" hidden="1">'[72]Trade and other paybales'!#REF!</definedName>
    <definedName name="TBbefe7133_b965_4a60_9147_0e3b8335676e" hidden="1">#REF!</definedName>
    <definedName name="TBbeff956d_2ec7_4eb2_bda3_64d9be2eb24f" hidden="1">#REF!</definedName>
    <definedName name="TBbf03c196_8774_418a_b987_3ccce8a21d63" hidden="1">#REF!</definedName>
    <definedName name="TBbf05a4d0_5fad_4784_96b4_f26d9fe068bd" hidden="1">#REF!</definedName>
    <definedName name="TBbf06d2ae_ca70_4e81_b046_0739a3f527b1" hidden="1">#REF!</definedName>
    <definedName name="TBbf098e1d_db84_41ef_aacf_070e0e4337ff" hidden="1">#REF!</definedName>
    <definedName name="TBbf0ebc73_41d5_41d8_8860_3cda08aac0b3" hidden="1">#REF!</definedName>
    <definedName name="TBbf1a53b5_08f4_42b1_b10d_d7474843c6db" hidden="1">#REF!</definedName>
    <definedName name="TBbf258dc6_009e_446a_993c_0ccaa9ff2974" hidden="1">#REF!</definedName>
    <definedName name="TBbf2a6b15_c5a8_40b0_9c77_69a2d84f2ed2" hidden="1">#REF!</definedName>
    <definedName name="TBbf3aac20_e469_4380_af72_04d21dca5eb9" hidden="1">#REF!</definedName>
    <definedName name="TBbf415cd4_aef8_48db_9fd2_0481915ab6c5" hidden="1">#REF!</definedName>
    <definedName name="TBbf45e51d_2088_4912_af29_e75d43a31d8e" hidden="1">#REF!</definedName>
    <definedName name="TBbf47e063_bddc_4633_93e6_ea6e3fd10461" hidden="1">#REF!</definedName>
    <definedName name="TBbf4fc24c_4bfb_4873_a7c1_71a7aac0579e" hidden="1">#REF!</definedName>
    <definedName name="TBbf62a7d1_4bb3_469a_9137_1266499756ac" hidden="1">#REF!</definedName>
    <definedName name="TBbf64c159_0e6e_4149_9d7e_45d01547456b" hidden="1">#REF!</definedName>
    <definedName name="TBbf70558c_6d3b_4a03_87ef_4f56b04bf00f" hidden="1">#REF!</definedName>
    <definedName name="TBbf713def_6fa8_414d_8593_8acd40b7ee67" hidden="1">#REF!</definedName>
    <definedName name="TBbf71899b_f874_4a2f_bd23_dfe6d737ab28" hidden="1">#REF!</definedName>
    <definedName name="TBbf791522_08b7_4e4f_ad69_faf124e38b67" hidden="1">'[72]Trade and other paybales'!#REF!</definedName>
    <definedName name="TBbf80f7ba_f364_4619_9241_446606e703ae" hidden="1">#REF!</definedName>
    <definedName name="TBbf851a76_0454_45f1_93a6_c4f49a370c8d" hidden="1">#REF!</definedName>
    <definedName name="TBbf8f4c1f_dcc5_4335_a2c2_95fbcec7c411" hidden="1">#REF!</definedName>
    <definedName name="TBbf8f76f5_36d2_446b_9328_2d14fb340181" hidden="1">#REF!</definedName>
    <definedName name="TBbf93ff92_c204_4ead_9f78_53145552a931" hidden="1">#REF!</definedName>
    <definedName name="TBbf97b42c_1672_483d_a365_40a50a8f8a08" hidden="1">#REF!</definedName>
    <definedName name="TBbf98c9cd_9552_4363_b498_9d11576743cb" hidden="1">#REF!</definedName>
    <definedName name="TBbf99da33_3fce_4f82_a32a_694b05d1f35c" hidden="1">#REF!</definedName>
    <definedName name="TBbfa59471_5e17_420f_b599_faf9d6d4e627" hidden="1">#REF!</definedName>
    <definedName name="TBbfa6d4b9_d76d_4108_ad14_cb4fe3a8cc5e" hidden="1">#REF!</definedName>
    <definedName name="TBbfa83c18_204f_4de3_9faa_5bfad2c62f7a" hidden="1">#REF!</definedName>
    <definedName name="TBbfab078f_6e49_41da_9ce0_2a6ca57a012a" hidden="1">#REF!</definedName>
    <definedName name="TBbfab6575_113c_4d28_9f3c_f8549183a4e9" hidden="1">#REF!</definedName>
    <definedName name="TBbfb78d51_8e04_425b_9be0_7d5767505a6b" hidden="1">#REF!</definedName>
    <definedName name="TBbfbb617b_3cd5_4a34_a75e_6d23e10f482f" hidden="1">#REF!</definedName>
    <definedName name="TBbfbf4b35_b4d5_4dab_b732_79fd39ca3fbe" hidden="1">#REF!</definedName>
    <definedName name="TBbfc06514_28c5_497a_b5a8_23aaf452de3a" hidden="1">#REF!</definedName>
    <definedName name="TBbfd242ae_e52d_4ced_9632_f496448368ac" hidden="1">#REF!</definedName>
    <definedName name="TBbfdcd420_fd41_409e_8f0c_af2ebda2a344" hidden="1">#REF!</definedName>
    <definedName name="TBbfdd93d5_f4c3_471f_b955_86f494ea6667" hidden="1">#REF!</definedName>
    <definedName name="TBbfe315fd_79bd_4a5c_a52a_0d836795a1c1" hidden="1">#REF!</definedName>
    <definedName name="TBbfec2cf3_37b6_4346_b22e_e62255aaa929" hidden="1">#REF!</definedName>
    <definedName name="TBbfef4c9a_1255_4d72_aafc_b7eddc0212f5" hidden="1">#REF!</definedName>
    <definedName name="TBc0015d5b_bebf_4c41_adca_bc71f4739da8" hidden="1">#REF!</definedName>
    <definedName name="TBc004849d_1d7e_4b48_8ae9_e9a7d247b3d5" hidden="1">#REF!</definedName>
    <definedName name="TBc00d1bf5_dbc1_4656_b09e_87589f4ceb68" hidden="1">#REF!</definedName>
    <definedName name="TBc014ef71_d918_49ee_be6e_9fc2531b0f33" hidden="1">#REF!</definedName>
    <definedName name="TBc018285b_b8af_4848_9abf_75672d2c84ba" hidden="1">#REF!</definedName>
    <definedName name="TBc01de69b_e72a_4571_a731_a48d3c2975d8" hidden="1">#REF!</definedName>
    <definedName name="TBc023db67_f5c8_4036_b615_a82ccd9c9387" hidden="1">#REF!</definedName>
    <definedName name="TBc0248b45_985d_4e60_9272_d73f5c3cdfb3" hidden="1">#REF!</definedName>
    <definedName name="TBc02f21d4_a5df_4e8f_a245_d2eaefe9f9e8" hidden="1">#REF!</definedName>
    <definedName name="TBc031b737_a8df_4d5f_9f4c_74b6b53b0378" hidden="1">#REF!</definedName>
    <definedName name="TBc035fef1_b434_41a0_a29c_69b98ba8692b" hidden="1">#REF!</definedName>
    <definedName name="TBc039a417_cd3b_47a1_88db_bfa7694838a9" hidden="1">#REF!</definedName>
    <definedName name="TBc03ef485_29f7_4299_924d_0a0da4e481e9" hidden="1">#REF!</definedName>
    <definedName name="TBc04ee7b0_4162_4901_8335_ac3e93ccd993" hidden="1">#REF!</definedName>
    <definedName name="TBc05332ba_0cad_45a0_8bba_ae18a57779e3" hidden="1">#REF!</definedName>
    <definedName name="TBc05cf540_e635_41a5_9486_05089e4d6095" hidden="1">#REF!</definedName>
    <definedName name="TBc05f4030_2a46_46c8_a8f4_4a415c7432c9" hidden="1">#REF!</definedName>
    <definedName name="TBc06be572_de7b_4431_8aed_4641bd8f6dbc" hidden="1">#REF!</definedName>
    <definedName name="TBc0913745_faca_4610_bdc6_2f87ac9b844f" hidden="1">#REF!</definedName>
    <definedName name="TBc0950aed_8b07_481a_82e2_0ccb3ee62db3" hidden="1">#REF!</definedName>
    <definedName name="TBc09bdc4e_b319_42e0_b328_eb54f344b47c" hidden="1">#REF!</definedName>
    <definedName name="TBc0a07fd3_b525_4186_9cdf_3393c55f34dc" hidden="1">#REF!</definedName>
    <definedName name="TBc0aacaf2_e877_4b62_92d5_494be436dbd4" hidden="1">#REF!</definedName>
    <definedName name="TBc0ab35aa_7f8b_4113_942e_609b45862aec" hidden="1">#REF!</definedName>
    <definedName name="TBc0ae853a_dfc5_4366_998c_d93147b9f26f" hidden="1">#REF!</definedName>
    <definedName name="TBc0b31ffd_e1c0_4df1_bd5d_efeae052953c" hidden="1">#REF!</definedName>
    <definedName name="TBc0b462a2_c1b7_4a2f_a9b2_8f6ee59dfd94" hidden="1">#REF!</definedName>
    <definedName name="TBc0b99a42_af3e_434a_baef_221a8ebda3e1" hidden="1">#REF!</definedName>
    <definedName name="TBc0be8f3a_6417_45de_b152_6c89eb7dc9f2" hidden="1">#REF!</definedName>
    <definedName name="TBc0c5cd60_d65c_421d_b115_75dfc0b9ea02" hidden="1">#REF!</definedName>
    <definedName name="TBc0c7e92e_fffe_4c01_9686_d977bfffd795" hidden="1">#REF!</definedName>
    <definedName name="TBc0ce721e_019b_4042_b2e1_7e36ba5bedd0" hidden="1">#REF!</definedName>
    <definedName name="TBc0d011e4_6acc_4726_a377_27d21f1e6ecd" hidden="1">#REF!</definedName>
    <definedName name="TBc0d32c09_29b5_4b2b_8ad5_3a1764d665a5" hidden="1">#REF!</definedName>
    <definedName name="TBc0d46b37_4d3a_4f67_9716_d78552f6d428" hidden="1">#REF!</definedName>
    <definedName name="TBc0e7b70a_af1a_4987_b567_7cbcdf76f9bf" hidden="1">#REF!</definedName>
    <definedName name="TBc0efc131_f8a4_422d_9a3c_d0a225077719" hidden="1">#REF!</definedName>
    <definedName name="TBc0f083fd_af5d_4117_8d34_ec1fe7b3d51b" hidden="1">#REF!</definedName>
    <definedName name="TBc0f3afa2_5176_4cac_accb_71f6281fb101" hidden="1">#REF!</definedName>
    <definedName name="TBc0f45451_cd7d_432a_907f_42ce1024f775" hidden="1">#REF!</definedName>
    <definedName name="TBc0fcf986_13c2_4b63_a681_4dfaf5792872" hidden="1">#REF!</definedName>
    <definedName name="TBc0fd0ac8_f23f_44b0_b176_242804c7f306" hidden="1">#REF!</definedName>
    <definedName name="TBc0fd2f9a_7ea1_4e27_9754_2d03358cfc16" hidden="1">#REF!</definedName>
    <definedName name="TBc1032890_03e6_4f9f_802e_17c7ec924b77" hidden="1">#REF!</definedName>
    <definedName name="TBc1087360_5cf9_43c7_92be_a2d78a744766" hidden="1">#REF!</definedName>
    <definedName name="TBc11aa593_1777_4dc6_9919_15844d91f32d" hidden="1">#REF!</definedName>
    <definedName name="TBc11e2bf6_ba34_4ac3_93ee_400359e08df7" hidden="1">#REF!</definedName>
    <definedName name="TBc12188b1_2688_41c0_892a_f0dbe36be84c" hidden="1">#REF!</definedName>
    <definedName name="TBc123812a_a265_4577_ad46_267bca65f2b0" hidden="1">#REF!</definedName>
    <definedName name="TBc123f276_be1c_4b97_8e52_ff87db1c2dc1" hidden="1">#REF!</definedName>
    <definedName name="TBc124acaa_1b60_47e9_82cd_782a1e3a88e8" hidden="1">#REF!</definedName>
    <definedName name="TBc125fc45_0aac_4c99_8a0d_2659d29847cc" hidden="1">#REF!</definedName>
    <definedName name="TBc129c108_f942_4c27_8e1d_f705c39ba633" hidden="1">#REF!</definedName>
    <definedName name="TBc12c1240_bab9_4476_8b4e_a8961fa80706" hidden="1">#REF!</definedName>
    <definedName name="TBc12eb8c2_3447_4cd3_9308_acae945c930f" hidden="1">#REF!</definedName>
    <definedName name="TBc13a1c8a_6b10_45d4_94fb_99cc4722044b" hidden="1">#REF!</definedName>
    <definedName name="TBc13bfb9e_7b0c_45ff_aa7a_10c478bbcd10" hidden="1">#REF!</definedName>
    <definedName name="TBc13cd9b6_5d4f_4016_acb9_3b43eb9171a1" hidden="1">#REF!</definedName>
    <definedName name="TBc1453972_29cf_4918_b80a_546d832a3897" hidden="1">#REF!</definedName>
    <definedName name="TBc146305c_ee97_486d_b6f7_58dbf818b8fc" hidden="1">#REF!</definedName>
    <definedName name="TBc14a5818_f46e_41c0_81e2_516ed9f52135" hidden="1">#REF!</definedName>
    <definedName name="TBc14b305a_94d3_4ac4_8d5c_d3bcfee49b0f" hidden="1">#REF!</definedName>
    <definedName name="TBc1533532_a222_4fce_ab42_9e16596d4666" hidden="1">#REF!</definedName>
    <definedName name="TBc15b537b_53f0_4b15_a883_e87ea1ddc540" hidden="1">#REF!</definedName>
    <definedName name="TBc15fa81b_8cec_4454_bbc8_9f40edd45824" hidden="1">#REF!</definedName>
    <definedName name="TBc16927e6_0a05_445a_ab13_39ee03588e70" hidden="1">#REF!</definedName>
    <definedName name="TBc169c351_272d_4704_8411_42105409f098" hidden="1">#REF!</definedName>
    <definedName name="TBc16b3aa4_803a_48ea_9785_4bd921f21112" hidden="1">#REF!</definedName>
    <definedName name="TBc16eb11c_3daa_47fd_a56d_529bfc6a6643" hidden="1">#REF!</definedName>
    <definedName name="TBc17142a6_5ef9_426b_b442_1cbd06b86ea9" hidden="1">#REF!</definedName>
    <definedName name="TBc1739641_c571_4a8a_b889_d4a846a4356d" hidden="1">#REF!</definedName>
    <definedName name="TBc173f6f1_4249_4c70_888b_d7e702931dcf" hidden="1">'[72]Trade and other paybales'!#REF!</definedName>
    <definedName name="TBc174a07f_b8e9_4dfa_b79c_9e22e3c7fe88" hidden="1">#REF!</definedName>
    <definedName name="TBc177be91_4df0_485e_8a7b_39aeb746ad46" hidden="1">#REF!</definedName>
    <definedName name="TBc178a15a_cfb6_4834_9530_79cdbce41eae" hidden="1">#REF!</definedName>
    <definedName name="TBc17a1e4e_78eb_4ea0_91e5_dcd3909a6dd8" hidden="1">#REF!</definedName>
    <definedName name="TBc1836004_c6ad_4106_9079_ac910645e8aa" hidden="1">#REF!</definedName>
    <definedName name="TBc184e9ff_3534_4bed_991e_4e15610b2bfb" hidden="1">#REF!</definedName>
    <definedName name="TBc187d2b0_6333_4a9f_83b6_67187eab2dc0" hidden="1">#REF!</definedName>
    <definedName name="TBc191b0d8_620b_4824_891e_86ed4f5c359a" hidden="1">#REF!</definedName>
    <definedName name="TBc195cbd7_d22e_4dba_ab11_8e002b6d8ea2" hidden="1">#REF!</definedName>
    <definedName name="TBc1a28b8a_6f85_45fd_a9f4_0a4935364170" hidden="1">#REF!</definedName>
    <definedName name="TBc1a55b76_a9c5_4799_ad62_6ee4bc44c996" hidden="1">#REF!</definedName>
    <definedName name="TBc1a99cc6_a00f_446c_ac01_ba7c19bc7606" hidden="1">#REF!</definedName>
    <definedName name="TBc1abe6c7_317d_47fd_88ac_7e0850393231" hidden="1">#REF!</definedName>
    <definedName name="TBc1ae66a5_36e6_4b23_992c_3038510b6df8" hidden="1">#REF!</definedName>
    <definedName name="TBc1b1b02a_0491_485e_8d2c_03e86233060b" hidden="1">#REF!</definedName>
    <definedName name="TBc1b5e527_11f0_4fc9_81be_bbfdffee2b89" hidden="1">#REF!</definedName>
    <definedName name="TBc1b735a8_6fd1_4cdb_9988_d36e0b9c3f8f" hidden="1">#REF!</definedName>
    <definedName name="TBc1c07a93_c2ce_4316_83ec_0e5c54b3ff0c" hidden="1">#REF!</definedName>
    <definedName name="TBc1cf3429_7cb5_4535_89bc_4e5818ccc37b" hidden="1">#REF!</definedName>
    <definedName name="TBc1d35181_4c0f_435b_a1fb_c42013dc2bad" hidden="1">#REF!</definedName>
    <definedName name="TBc1d7acd2_8842_4ee9_ba88_654eb95142fb" hidden="1">#REF!</definedName>
    <definedName name="TBc1da18ea_9b19_4745_a6fc_f171afcc863e" hidden="1">#REF!</definedName>
    <definedName name="TBc1e21e51_10f3_43b1_a1b0_2010ac1656a0" hidden="1">#REF!</definedName>
    <definedName name="TBc1eaaad1_59c6_408e_825a_1ee87d514541" hidden="1">#REF!</definedName>
    <definedName name="TBc1ef1c58_630e_4727_9342_1c682eb58f78" hidden="1">#REF!</definedName>
    <definedName name="TBc1f37d3b_2489_4de6_8f22_dcd1759d6873" hidden="1">#REF!</definedName>
    <definedName name="TBc1f8685c_c25d_4883_9f43_af1e868fe076" hidden="1">#REF!</definedName>
    <definedName name="TBc1f93faf_3feb_439b_88d3_4d1220497333" hidden="1">#REF!</definedName>
    <definedName name="TBc1f985ae_0e64_46d8_8ddf_8325f6e62e91" hidden="1">#REF!</definedName>
    <definedName name="TBc20593da_5243_4f1e_a384_29fd8cca3d76" hidden="1">#REF!</definedName>
    <definedName name="TBc2066287_4c29_4347_96a7_18821b6aa473" hidden="1">#REF!</definedName>
    <definedName name="TBc2099153_c4ca_4055_9f3a_7af28def7dc7" hidden="1">#REF!</definedName>
    <definedName name="TBc2157c7d_622c_4d33_b8ca_62bf9a4fef8b" hidden="1">#REF!</definedName>
    <definedName name="TBc22266fa_f875_4ef0_97d8_7cce2942fd1d" hidden="1">#REF!</definedName>
    <definedName name="TBc238d144_a5c1_48dd_a9a4_8eabb60e795e" hidden="1">#REF!</definedName>
    <definedName name="TBc2397800_fc1b_400f_94e3_f307235a3899" hidden="1">#REF!</definedName>
    <definedName name="TBc23c459a_e428_4520_a3df_be2cf0d1d750" hidden="1">#REF!</definedName>
    <definedName name="TBc2405ed0_cdb3_4080_949e_d6e41d06c48a" hidden="1">#REF!</definedName>
    <definedName name="TBc24bfae7_9ddd_42d5_957c_516541f39c6f" hidden="1">#REF!</definedName>
    <definedName name="TBc25eff6b_35fb_4872_be6c_bf071712e64a" hidden="1">#REF!</definedName>
    <definedName name="TBc2606240_09bd_45a9_8f86_aa805823f4c7" hidden="1">#REF!</definedName>
    <definedName name="TBc262257d_d2cc_4ad5_bbd0_6448e9385d33" hidden="1">#REF!</definedName>
    <definedName name="TBc266cc7e_805a_4a8a_9302_cf25362d627c" hidden="1">#REF!</definedName>
    <definedName name="TBc26ae718_5508_4d0d_a6bf_d0f7aa86984f" hidden="1">#REF!</definedName>
    <definedName name="TBc26ef303_fda7_4edc_a6ff_73bb7a03c615" hidden="1">#REF!</definedName>
    <definedName name="TBc277fd9f_056c_4b77_b802_21526a04848d" hidden="1">#REF!</definedName>
    <definedName name="TBc27a5ac7_6b5a_4a3d_9acd_5fc69a21249f" hidden="1">#REF!</definedName>
    <definedName name="TBc27bbf33_efa1_455d_b63f_71f198321a57" hidden="1">#REF!</definedName>
    <definedName name="TBc2845bed_6d4c_4231_9972_f56ae90ac473" hidden="1">#REF!</definedName>
    <definedName name="TBc2863e2c_aa29_47fa_9054_e8a6f7add005" hidden="1">#REF!</definedName>
    <definedName name="TBc298112a_5be2_4219_b8fc_b179d4809cb1" hidden="1">#REF!</definedName>
    <definedName name="TBc2a32db4_275d_4861_9e7c_8fbf31b707b8" hidden="1">#REF!</definedName>
    <definedName name="TBc2a7abd4_b6ff_49f8_8d5e_d2a2f18866f7" hidden="1">#REF!</definedName>
    <definedName name="TBc2a82320_e0fc_4729_951b_b6b4d2a8554f" hidden="1">#REF!</definedName>
    <definedName name="TBc2bab4f0_e84f_4c84_bdb2_529f81416740" hidden="1">#REF!</definedName>
    <definedName name="TBc2bd7284_846e_4135_97bc_0a52bb911bba" hidden="1">#REF!</definedName>
    <definedName name="TBc2c38041_195a_4c85_baa6_79f5242526ea" hidden="1">#REF!</definedName>
    <definedName name="TBc2c7cac4_d7d7_4b99_ae96_ed4bf6344328" hidden="1">#REF!</definedName>
    <definedName name="TBc2dead02_495d_4afa_adb3_b1644a2cada5" hidden="1">#REF!</definedName>
    <definedName name="TBc2defc7b_e4b6_479a_bdc6_7d7f27ecdf36" hidden="1">#REF!</definedName>
    <definedName name="TBc2e5127f_14b0_425a_b719_520321a78703" hidden="1">#REF!</definedName>
    <definedName name="TBc2efb5a1_e181_486e_b158_5ec91f3723f0" hidden="1">#REF!</definedName>
    <definedName name="TBc2f25240_01d1_4d46_8053_20012074158f" hidden="1">#REF!</definedName>
    <definedName name="TBc2f3c561_6510_4dfe_99bc_f9bfd881bc9b" hidden="1">#REF!</definedName>
    <definedName name="TBc2f68577_ea47_4622_a9de_0d8fb525c291" hidden="1">#REF!</definedName>
    <definedName name="TBc2f7b383_759e_4f26_bd21_4a1ba30d9015" hidden="1">#REF!</definedName>
    <definedName name="TBc2f82f67_7be1_4abd_ac06_80fae32e6d4f" hidden="1">#REF!</definedName>
    <definedName name="TBc3000113_24cd_4c19_a680_882d4667770f" hidden="1">#REF!</definedName>
    <definedName name="TBc306bf7d_c6d1_4ca2_975f_7ea5ee653063" hidden="1">#REF!</definedName>
    <definedName name="TBc318b85b_aeb6_48a5_a809_ece81a7c327c" hidden="1">#REF!</definedName>
    <definedName name="TBc324bb94_2c07_42ea_aaf8_0da9105a03b1" hidden="1">#REF!</definedName>
    <definedName name="TBc32806e4_cb30_4018_842d_a4f0222114c8" hidden="1">#REF!</definedName>
    <definedName name="TBc336c0b9_3444_48f9_b08d_e31a003525c8" hidden="1">#REF!</definedName>
    <definedName name="TBc33a7d5e_18fc_4b85_9c21_fe5bc114c27c" hidden="1">#REF!</definedName>
    <definedName name="TBc345db64_9dd4_41b6_b810_404028b51559" hidden="1">#REF!</definedName>
    <definedName name="TBc355b4ed_9a12_47ff_9efb_88bcf042baaa" hidden="1">#REF!</definedName>
    <definedName name="TBc357b6aa_f44f_4cf6_8e18_f80cc7272e2b" hidden="1">'[72]Trade and other paybales'!#REF!</definedName>
    <definedName name="TBc36a9f1d_6116_4d02_9de5_fe819a80c65f" hidden="1">#REF!</definedName>
    <definedName name="TBc36ed857_4163_40f2_af18_f93308b2c94a" hidden="1">#REF!</definedName>
    <definedName name="TBc3707940_0ad6_4d24_80e1_7e252396b39c" hidden="1">#REF!</definedName>
    <definedName name="TBc37115a6_369d_46e4_aac4_4b7bf46d2567" hidden="1">#REF!</definedName>
    <definedName name="TBc375e8b5_f2f6_4001_a16d_823e183e7b1e" hidden="1">#REF!</definedName>
    <definedName name="TBc379fcb4_663e_43ef_90de_b1ee9985120b" hidden="1">#REF!</definedName>
    <definedName name="TBc37ddaf7_c7ff_4918_88b4_4ebae8b378f6" hidden="1">#REF!</definedName>
    <definedName name="TBc37df0e4_39bd_405d_bc60_1f74ebcb28d6" hidden="1">#REF!</definedName>
    <definedName name="TBc382b227_7a00_469e_a5e5_ffc3c8c20621" hidden="1">#REF!</definedName>
    <definedName name="TBc384fe3c_54b4_438f_9d74_6f855eb0bdfc" hidden="1">#REF!</definedName>
    <definedName name="TBc3878c1c_22e2_4288_93db_bbc610d8aec8" hidden="1">#REF!</definedName>
    <definedName name="TBc389c415_bdf3_4e27_908b_03b886c7f325" hidden="1">#REF!</definedName>
    <definedName name="TBc38b7ba8_10a0_4af1_84dd_49bd1325feae" hidden="1">#REF!</definedName>
    <definedName name="TBc38c4201_1dbd_4ec0_9646_f847bd58de0a" hidden="1">#REF!</definedName>
    <definedName name="TBc397f34b_d936_4114_8d6d_5c2110b5875c" hidden="1">#REF!</definedName>
    <definedName name="TBc399dde8_f01c_44a6_836d_e7e9a0810703" hidden="1">#REF!</definedName>
    <definedName name="TBc3a40f83_5d2f_432c_9699_483ca210f276" hidden="1">#REF!</definedName>
    <definedName name="TBc3a448f8_cf20_494b_8acb_e46def3d52b1" hidden="1">#REF!</definedName>
    <definedName name="TBc3a9a3f5_1ee6_402a_9d70_701ba7a1a848" hidden="1">'[72]Trade and other paybales'!#REF!</definedName>
    <definedName name="TBc3afb4bf_279f_4b8e_be72_18f5d85e2d55" hidden="1">#REF!</definedName>
    <definedName name="TBc3c03147_efd6_4017_8f3e_847afed2af96" hidden="1">'[72]Trade and other paybales'!#REF!</definedName>
    <definedName name="TBc3c26889_ff96_4f99_b2fc_2abd98de4d11" hidden="1">#REF!</definedName>
    <definedName name="TBc3c52e7e_c678_494f_b920_fce7185e7170" hidden="1">#REF!</definedName>
    <definedName name="TBc3c8c498_c56f_4b0f_9dc0_5e9ba71a4469" hidden="1">'[72]Trade and other paybales'!#REF!</definedName>
    <definedName name="TBc3d6e4ed_80bb_4979_83be_e2392cc256e0" hidden="1">#REF!</definedName>
    <definedName name="TBc3d98bba_f4d7_418f_aebb_b6676df6af86" hidden="1">'[72]Trade and other paybales'!#REF!</definedName>
    <definedName name="TBc3ddd14f_22ad_4ac7_8ac5_5c0a949a5333" hidden="1">#REF!</definedName>
    <definedName name="TBc3e64602_fc30_475c_ae58_c392a97a1273" hidden="1">#REF!</definedName>
    <definedName name="TBc3ecd938_abbf_4d90_8f0f_8842e02001a1" hidden="1">#REF!</definedName>
    <definedName name="TBc3f75abb_f457_4ae3_9958_1dc741a15498" hidden="1">#REF!</definedName>
    <definedName name="TBc3fab70a_5c9e_4778_a154_241c5df3bb39" hidden="1">#REF!</definedName>
    <definedName name="TBc405e94f_42d5_4684_aad9_fde53e95ee46" hidden="1">#REF!</definedName>
    <definedName name="TBc4139935_37f0_4151_a403_61d4d438a39e" hidden="1">#REF!</definedName>
    <definedName name="TBc41b56b6_462d_4c60_8714_b45d9803176a" hidden="1">#REF!</definedName>
    <definedName name="TBc423d82a_2ce0_43ca_ab4e_987d62b2c39f" hidden="1">#REF!</definedName>
    <definedName name="TBc4276fdb_8ccb_4e8a_9e9e_7aeed7cacd01" hidden="1">#REF!</definedName>
    <definedName name="TBc42e36fa_dfa5_4fb8_858d_50d1b56c4adf" hidden="1">#REF!</definedName>
    <definedName name="TBc431a58a_65ff_454b_a327_9edca2e9a7ba" hidden="1">#REF!</definedName>
    <definedName name="TBc4327090_33aa_4565_86c4_cde105f344b8" hidden="1">#REF!</definedName>
    <definedName name="TBc4349344_f4cd_4264_81fc_3e8a403ec1c1" hidden="1">#REF!</definedName>
    <definedName name="TBc43ad019_9743_42f9_b30a_f7776c91ec74" hidden="1">#REF!</definedName>
    <definedName name="TBc43d30c4_c6f5_45ec_9625_90797d51609c" hidden="1">#REF!</definedName>
    <definedName name="TBc43e588e_5537_41fc_af84_f4aa40bf06aa" hidden="1">#REF!</definedName>
    <definedName name="TBc447f7d4_0f51_4728_a181_3d60e22f5bd0" hidden="1">#REF!</definedName>
    <definedName name="TBc4505deb_3f75_4c31_a1c9_5c5c7c65f7c9" hidden="1">#REF!</definedName>
    <definedName name="TBc45644d7_4eb6_48ab_88f0_bb9454dd2b68" hidden="1">#REF!</definedName>
    <definedName name="TBc45c093a_aed3_4551_89f3_52a21efcabcc" hidden="1">#REF!</definedName>
    <definedName name="TBc45c3b1e_6871_488e_977c_7d342ce1dc6c" hidden="1">#REF!</definedName>
    <definedName name="TBc465adb0_e7f2_4ba6_a717_bc5c4e1c083d" hidden="1">#REF!</definedName>
    <definedName name="TBc46686e0_2428_4448_b074_19fa8aeff9ad" hidden="1">#REF!</definedName>
    <definedName name="TBc4672e6e_021e_44b5_978f_940fb85f49be" hidden="1">#REF!</definedName>
    <definedName name="TBc46a3c84_51db_48c7_a5e4_df7977a8e136" hidden="1">#REF!</definedName>
    <definedName name="TBc46f2191_df17_41a7_90bf_6ca1b555292e" hidden="1">#REF!</definedName>
    <definedName name="TBc4715763_a317_4f2b_adfb_e171b83ddbb0" hidden="1">#REF!</definedName>
    <definedName name="TBc471f385_6d4e_4929_aa79_7f1b44d8664f" hidden="1">#REF!</definedName>
    <definedName name="TBc4723f07_cd60_41e5_96d2_c604f9bfe575" hidden="1">#REF!</definedName>
    <definedName name="TBc47676da_9016_4939_b902_48a74d46be5c" hidden="1">#REF!</definedName>
    <definedName name="TBc47ad5aa_6e71_46ca_9a73_980e734ffb6d" hidden="1">#REF!</definedName>
    <definedName name="TBc47c82c9_5095_4e6f_a04d_300963f1e000" hidden="1">#REF!</definedName>
    <definedName name="TBc483157c_9663_440c_a6f5_b7819e4d6b68" hidden="1">#REF!</definedName>
    <definedName name="TBc4857512_c72e_4c62_a7ae_71d01962ddd5" hidden="1">#REF!</definedName>
    <definedName name="TBc4984104_eea4_4ca8_8ae9_b7250b9551c8" hidden="1">#REF!</definedName>
    <definedName name="TBc498d8aa_67d6_41bb_a7ae_b89aa770796e" hidden="1">'[72]Trade and other paybales'!#REF!</definedName>
    <definedName name="TBc49dca66_966d_4f20_bc8b_f0063e6b0784" hidden="1">#REF!</definedName>
    <definedName name="TBc4aa6093_a40c_45c6_a467_6463dfd9edf2" hidden="1">#REF!</definedName>
    <definedName name="TBc4abc8b9_569f_4ac6_9874_c8c7607cdec9" hidden="1">#REF!</definedName>
    <definedName name="TBc4acb378_d847_45c9_a595_7fe77dfc4ed3" hidden="1">#REF!</definedName>
    <definedName name="TBc4b3a901_b159_4a52_ac84_0c668f7082ac" hidden="1">#REF!</definedName>
    <definedName name="TBc4c6ed0b_d87f_4a3b_8edd_8244bd3fcac4" hidden="1">#REF!</definedName>
    <definedName name="TBc4cfaeac_8df5_48d0_aadc_97d03ef65264" hidden="1">#REF!</definedName>
    <definedName name="TBc4d00d7f_9813_4bd9_8710_5e0de883345e" hidden="1">#REF!</definedName>
    <definedName name="TBc4d103ec_cdfa_4034_9559_3e19b7822f22" hidden="1">#REF!</definedName>
    <definedName name="TBc4d359e4_2e4c_4f16_9139_de0b6c40d646" hidden="1">#REF!</definedName>
    <definedName name="TBc4e12e0e_d2a7_44b4_a15e_015ceb4cbd46" hidden="1">#REF!</definedName>
    <definedName name="TBc4e33336_3c71_4435_877f_0eb677708eea" hidden="1">#REF!</definedName>
    <definedName name="TBc4e71584_37d8_4497_9027_ca38635e4dd7" hidden="1">#REF!</definedName>
    <definedName name="TBc4f06127_35c8_49f7_b8a5_fe01ba6ae012" hidden="1">#REF!</definedName>
    <definedName name="TBc4f08c5c_42a0_48d8_91b8_3d2bc2cbd9c8" hidden="1">#REF!</definedName>
    <definedName name="TBc4faa680_723f_4b3f_939e_5e6203400377" hidden="1">#REF!</definedName>
    <definedName name="TBc5001f6b_fbb3_4d3b_9bd3_a7c73611d4d7" hidden="1">#REF!</definedName>
    <definedName name="TBc503263f_18c3_415a_8466_a4bbde295017" hidden="1">#REF!</definedName>
    <definedName name="TBc5038fc2_3b58_44c9_b0f9_beab8914d240" hidden="1">#REF!</definedName>
    <definedName name="TBc509fbb7_2589_488f_b7ff_cde706a29825" hidden="1">#REF!</definedName>
    <definedName name="TBc50d8008_bc1f_4e92_9de1_03f3cdc8d117" hidden="1">#REF!</definedName>
    <definedName name="TBc5113e68_1e83_4e35_9e8d_6e4c7b54492f" hidden="1">#REF!</definedName>
    <definedName name="TBc517d8d2_92ad_40a8_ab8f_3b7ee357b543" hidden="1">#REF!</definedName>
    <definedName name="TBc518d1d7_ce78_45be_b917_55a5d6012916" hidden="1">#REF!</definedName>
    <definedName name="TBc527d3fe_e8d6_4e94_9c90_cebb6c62e548" hidden="1">#REF!</definedName>
    <definedName name="TBc52be389_00e2_45d7_a085_3da1f1faa1fd" hidden="1">#REF!</definedName>
    <definedName name="TBc52ebef9_1461_4a9d_9819_a1d0a61a9d61" hidden="1">#REF!</definedName>
    <definedName name="TBc5354601_94cc_406d_bc82_ea3de2af3086" hidden="1">#REF!</definedName>
    <definedName name="TBc53c3039_1729_4927_8cb5_1d96addc70bc" hidden="1">#REF!</definedName>
    <definedName name="TBc53cdf58_8bd1_4bda_bf4c_f46f943fb8c9" hidden="1">#REF!</definedName>
    <definedName name="TBc53ec953_a334_4d7a_a8b6_ee77a697bb56" hidden="1">#REF!</definedName>
    <definedName name="TBc54507e7_fe3f_4a9a_824e_62a51dd5b81a" hidden="1">#REF!</definedName>
    <definedName name="TBc54b8c45_25aa_41d8_91b3_73352b0f6bbc" hidden="1">#REF!</definedName>
    <definedName name="TBc54e3b55_ce9a_453a_8c2e_0e3631c0eef6" hidden="1">#REF!</definedName>
    <definedName name="TBc54ed9ed_ffa8_4c33_b1ba_7b54f1c33bcb" hidden="1">#REF!</definedName>
    <definedName name="TBc55087f7_0b82_45b3_aef8_9192938b0af5" hidden="1">#REF!</definedName>
    <definedName name="TBc550eaf1_0dc9_4976_b730_010bb6312993" hidden="1">#REF!</definedName>
    <definedName name="TBc5573fc6_893f_40a1_9ef9_a1c700299b02" hidden="1">#REF!</definedName>
    <definedName name="TBc55c2196_a33f_4209_be87_4573b126e63e" hidden="1">#REF!</definedName>
    <definedName name="TBc563df3b_460e_4466_907e_a7a94cceb117" hidden="1">#REF!</definedName>
    <definedName name="TBc5656dbc_acb0_43e7_b210_bde225ef4f8d" hidden="1">#REF!</definedName>
    <definedName name="TBc56b246d_416c_4eb6_86b4_6c3821fc6212" hidden="1">#REF!</definedName>
    <definedName name="TBc56b96d1_0d28_43b8_b589_c050dad002e1" hidden="1">#REF!</definedName>
    <definedName name="TBc56ecf04_59d5_4a77_96fa_91aea7d9795f" hidden="1">#REF!</definedName>
    <definedName name="TBc573fe3a_63b4_4e7f_b3f3_605de7c6505b" hidden="1">[57]BKD!#REF!</definedName>
    <definedName name="TBc5769f04_a4d2_4fa7_9fb2_33d4dd552bfd" hidden="1">#REF!</definedName>
    <definedName name="TBc576b5f5_b837_4000_95e8_76b1d6dd0a9c" hidden="1">#REF!</definedName>
    <definedName name="TBc578ae56_a482_4d2c_aca1_89c917f0eedb" hidden="1">#REF!</definedName>
    <definedName name="TBc57c7247_4e9b_4122_a406_806feebd4740" hidden="1">#REF!</definedName>
    <definedName name="TBc57e403d_7920_483a_bc17_ff2bfdbf7cb0" hidden="1">#REF!</definedName>
    <definedName name="TBc5814a7e_18dd_475d_ab40_4aaba2b22e41" hidden="1">#REF!</definedName>
    <definedName name="TBc58de4df_7d4f_495a_a3bb_aad69578b638" hidden="1">#REF!</definedName>
    <definedName name="TBc59bb9f0_1a3a_4b8c_ad15_028dcc34baf3" hidden="1">#REF!</definedName>
    <definedName name="TBc5a02c7b_2124_48aa_9e84_9e57f21bbaae" hidden="1">#REF!</definedName>
    <definedName name="TBc5adb35e_610e_46ca_8d0e_738e43ed3457" hidden="1">#REF!</definedName>
    <definedName name="TBc5bda526_c093_4c86_8839_b94fcdef8f0b" hidden="1">#REF!</definedName>
    <definedName name="TBc5be84dc_6c4d_4faa_81cd_ddeabc6f266f" hidden="1">#REF!</definedName>
    <definedName name="TBc5c12bd3_e21b_4e89_a17c_715435dd1d70" hidden="1">#REF!</definedName>
    <definedName name="TBc5c98a0b_7e7c_420f_a0a0_3c8be9ef684c" hidden="1">#REF!</definedName>
    <definedName name="TBc5ca4447_5425_46ec_bb27_b9e995737787" hidden="1">#REF!</definedName>
    <definedName name="TBc5cfbf49_48d4_4e04_b9da_7d45e42f2b70" hidden="1">#REF!</definedName>
    <definedName name="TBc5d2eddf_c2f5_4935_b82c_b979c0558713" hidden="1">#REF!</definedName>
    <definedName name="TBc5d39613_bc10_48e5_b00c_843f7efb0e01" hidden="1">#REF!</definedName>
    <definedName name="TBc5d5ce00_3c5c_4926_8cc7_23486f257963" hidden="1">#REF!</definedName>
    <definedName name="TBc5dbf38c_e1c4_4677_8bb0_2ffa7b107848" hidden="1">#REF!</definedName>
    <definedName name="TBc5e5233e_7a3c_473a_a2ba_8740ac7b69a7" hidden="1">#REF!</definedName>
    <definedName name="TBc5f4f235_50c8_43b4_94e6_f3ad1df65096" hidden="1">#REF!</definedName>
    <definedName name="TBc5f7dc2a_0bc9_4069_a8dd_953a0dbc0197" hidden="1">#REF!</definedName>
    <definedName name="TBc601a805_7b04_4a8f_ac44_61803e9f7bb3" hidden="1">#REF!</definedName>
    <definedName name="TBc6037eaf_b612_41ba_ae88_e04a6d9e19dd" hidden="1">#REF!</definedName>
    <definedName name="TBc60614cb_e1b5_4bf5_8b1c_290504924006" hidden="1">#REF!</definedName>
    <definedName name="TBc606442c_6172_411c_af75_bea5ff0629bf" hidden="1">#REF!</definedName>
    <definedName name="TBc60d5039_095e_4053_9528_89cbdbc66452" hidden="1">#REF!</definedName>
    <definedName name="TBc60e4d78_70b4_4f56_bbb0_d2192180fd3e" hidden="1">#REF!</definedName>
    <definedName name="TBc613feb1_8b67_4ea1_8df6_0052b5e8778c" hidden="1">#REF!</definedName>
    <definedName name="TBc61c9a31_6f9d_45d5_9fc3_fc62fe5ac0d7" hidden="1">#REF!</definedName>
    <definedName name="TBc61d49c8_0d9d_4e62_bec7_4bc2d7e311f5" hidden="1">#REF!</definedName>
    <definedName name="TBc61d9d89_d7fa_431a_8186_d7a462f4da08" hidden="1">#REF!</definedName>
    <definedName name="TBc61de583_d0aa_4c6e_b442_3763b614a469" hidden="1">#REF!</definedName>
    <definedName name="TBc61fab0f_34ba_4fbb_a81f_566ddfe031e9" hidden="1">#REF!</definedName>
    <definedName name="TBc624a966_3aea_4a76_9219_78f77898acf2" hidden="1">#REF!</definedName>
    <definedName name="TBc625f59a_e736_489c_a651_973db7a5a1c3" hidden="1">#REF!</definedName>
    <definedName name="TBc6266771_9780_406b_b738_efd326565f96" hidden="1">#REF!</definedName>
    <definedName name="TBc642bfe0_5c11_43db_8470_48bac58c7982" hidden="1">#REF!</definedName>
    <definedName name="TBc649f447_128d_4020_9396_bdf440a14138" hidden="1">#REF!</definedName>
    <definedName name="TBc64c1e49_f260_4a96_8499_a6387bc38a70" hidden="1">#REF!</definedName>
    <definedName name="TBc6518593_e755_4afe_92f0_6303fd7f9813" hidden="1">#REF!</definedName>
    <definedName name="TBc661593d_229d_4803_8be5_104b8615955a" hidden="1">#REF!</definedName>
    <definedName name="TBc66e8e9d_5872_4ac2_8ed0_6ae673a573fb" hidden="1">#REF!</definedName>
    <definedName name="TBc66ece7b_3e30_4b23_948f_1ef202b7028c" hidden="1">#REF!</definedName>
    <definedName name="TBc66f3c13_555a_472a_822c_bafb7719510b" hidden="1">#REF!</definedName>
    <definedName name="TBc67526b1_824b_4f56_a28b_7d7a32410095" hidden="1">#REF!</definedName>
    <definedName name="TBc6758c92_820e_4112_af2e_b0b29c0fe9cf" hidden="1">#REF!</definedName>
    <definedName name="TBc67727da_253a_4fdd_b995_ee05c1bfa81e" hidden="1">#REF!</definedName>
    <definedName name="TBc683334e_2d78_42eb_8bce_8022f9cd21ca" hidden="1">#REF!</definedName>
    <definedName name="TBc68902f7_7bff_4988_aed9_3129148c1fa6" hidden="1">'[72]Trade and other paybales'!#REF!</definedName>
    <definedName name="TBc69d6929_73a4_4551_9190_3a0e67b53fd9" hidden="1">#REF!</definedName>
    <definedName name="TBc6a6b68c_7395_4207_a77a_32f29b4be93c" hidden="1">#REF!</definedName>
    <definedName name="TBc6a6c656_b5b0_4a3b_8342_6d1f4f98afc5" hidden="1">#REF!</definedName>
    <definedName name="TBc6b0d498_f3e5_486c_9e54_32274ae1ee3c" hidden="1">#REF!</definedName>
    <definedName name="TBc6b10eb8_b307_44a9_a650_bb14440a56bf" hidden="1">'[72]Trade and other paybales'!#REF!</definedName>
    <definedName name="TBc6b1e937_68b9_4287_b59f_025587250b71" hidden="1">#REF!</definedName>
    <definedName name="TBc6b4a3b9_a080_4a8b_a93d_d97bdc0832a1" hidden="1">#REF!</definedName>
    <definedName name="TBc6bbbb33_1b41_4934_979c_70a380b6f5dd" hidden="1">#REF!</definedName>
    <definedName name="TBc6befa5b_2524_4ef4_b19b_1e7972ac10d0" hidden="1">#REF!</definedName>
    <definedName name="TBc6bf450a_edea_419f_98fc_625fd4a5d48b" hidden="1">#REF!</definedName>
    <definedName name="TBc6c5a950_1b0c_4768_83a3_1b76728c6e03" hidden="1">#REF!</definedName>
    <definedName name="TBc6c662df_fcd1_435d_8dd8_d12b12b06512" hidden="1">#REF!</definedName>
    <definedName name="TBc6d3fb34_0600_468f_9dab_93238c32a3d4" hidden="1">#REF!</definedName>
    <definedName name="TBc6d94bb1_b0eb_4f4b_9596_acc136132016" hidden="1">#REF!</definedName>
    <definedName name="TBc6db613f_dd0a_4088_9a75_20ea92b267c9" hidden="1">#REF!</definedName>
    <definedName name="TBc6df5692_152e_4c35_acb3_9eef96a7bc3e" hidden="1">#REF!</definedName>
    <definedName name="TBc6e4f5b9_74c7_4234_aded_df678c4fea0d" hidden="1">#REF!</definedName>
    <definedName name="TBc6e9d139_4162_4acd_bb9f_3076e238dd52" hidden="1">#REF!</definedName>
    <definedName name="TBc6ebd111_9383_4417_8d86_f41ba6e5d8d1" hidden="1">#REF!</definedName>
    <definedName name="TBc6edea61_9746_477f_bc09_1b6ddda9185a" hidden="1">#REF!</definedName>
    <definedName name="TBc6f1c812_6e48_45f2_860c_3a6efe4e05de" hidden="1">#REF!</definedName>
    <definedName name="TBc6fd35be_66ea_4fcf_a5b7_f3c06a8b7e18" hidden="1">#REF!</definedName>
    <definedName name="TBc700261a_8cc8_41b1_98c7_9d3410a7975c" hidden="1">#REF!</definedName>
    <definedName name="TBc70137af_d0e4_4ad7_a8d5_32e8390d2f75" hidden="1">#REF!</definedName>
    <definedName name="TBc708d117_5620_4fd3_b18d_ce6754dc973a" hidden="1">#REF!</definedName>
    <definedName name="TBc70a899a_f289_4f66_99b8_9908dc31365e" hidden="1">#REF!</definedName>
    <definedName name="TBc7179936_4771_4c2a_a8b0_a8e0213b0591" hidden="1">#REF!</definedName>
    <definedName name="TBc718355c_102b_4f61_8de6_42dc07ab6275" hidden="1">#REF!</definedName>
    <definedName name="TBc71ca508_3b9b_4b09_8615_b676e13f6d35" hidden="1">#REF!</definedName>
    <definedName name="TBc71d7004_f3ce_45c9_81d3_a4f09c8fcb48" hidden="1">#REF!</definedName>
    <definedName name="TBc71d726d_260f_4181_a3d4_ccb8077e00c2" hidden="1">#REF!</definedName>
    <definedName name="TBc71f98b7_2560_478e_9a29_b947c1706ecf" hidden="1">#REF!</definedName>
    <definedName name="TBc722b406_ee23_4c13_8425_3331fd0b2b4a" hidden="1">#REF!</definedName>
    <definedName name="TBc73b6bf8_3d07_4485_a230_51f3453e6963" hidden="1">#REF!</definedName>
    <definedName name="TBc7450708_dca5_4a43_ae8b_8860df924031" hidden="1">#REF!</definedName>
    <definedName name="TBc7463583_360b_4944_86e6_8dd94cdc70e4" hidden="1">#REF!</definedName>
    <definedName name="TBc748fac9_52a5_4015_bf9e_3a469873b240" hidden="1">#REF!</definedName>
    <definedName name="TBc74db5d9_c49e_4ea8_ace3_779ebef807fe" hidden="1">#REF!</definedName>
    <definedName name="TBc752f83a_0291_42a5_9f9e_a6cac1c84248" hidden="1">#REF!</definedName>
    <definedName name="TBc759a33f_23d5_4543_9c74_2789eb4f9b25" hidden="1">#REF!</definedName>
    <definedName name="TBc759a80b_460a_4d11_831c_94affcb1b1d2" hidden="1">#REF!</definedName>
    <definedName name="TBc767e580_f672_4387_acd0_1766c6517e22" hidden="1">#REF!</definedName>
    <definedName name="TBc76ca8fe_38f6_4ebe_bbf7_2d954ff1fdc5" hidden="1">#REF!</definedName>
    <definedName name="TBc7704607_11a6_44b6_88ac_dea7efeafdbf" hidden="1">#REF!</definedName>
    <definedName name="TBc7715620_0a15_4690_ba8c_d8d2d42da4d5" hidden="1">#REF!</definedName>
    <definedName name="TBc77759eb_d77d_4427_a2b0_9071265cc60d" hidden="1">#REF!</definedName>
    <definedName name="TBc779213a_f837_4fa6_aeee_667b3c8c8e80" hidden="1">#REF!</definedName>
    <definedName name="TBc77d5bb2_45f5_4e67_a5d4_a64ba55d550d" hidden="1">#REF!</definedName>
    <definedName name="TBc79089df_007c_425f_9199_e3b0400223fe" hidden="1">#REF!</definedName>
    <definedName name="TBc794e955_a6f6_4bff_a285_d35776cc6fe3" hidden="1">#REF!</definedName>
    <definedName name="TBc7979baf_4817_4b10_8cf7_eda82a64f92d" hidden="1">#REF!</definedName>
    <definedName name="TBc799bee4_cbfb_442e_9842_9deeac47d14e" hidden="1">#REF!</definedName>
    <definedName name="TBc7a07ac2_0b21_49ba_841a_e46412ae1964" hidden="1">#REF!</definedName>
    <definedName name="TBc7a407d2_1e5a_4ab7_8e9d_766ac2af3524" hidden="1">#REF!</definedName>
    <definedName name="TBc7a8e2d0_56db_4ae8_a431_b2d07994115f" hidden="1">#REF!</definedName>
    <definedName name="TBc7a9a41c_5762_40f0_9c0a_4128d6347bd1" hidden="1">#REF!</definedName>
    <definedName name="TBc7b5eed4_a7a1_43fb_b1f5_8b4cd0e18f2f" hidden="1">#REF!</definedName>
    <definedName name="TBc7b853d6_2a3c_4e9d_9d49_a60c17a73202" hidden="1">#REF!</definedName>
    <definedName name="TBc7c421c7_365c_46ef_9d7d_0e01390d474e" hidden="1">#REF!</definedName>
    <definedName name="TBc7c76e9b_0fd4_47a9_b24f_a8368eefada2" hidden="1">#REF!</definedName>
    <definedName name="TBc7c77b79_206f_44b1_a1ae_8168a8dbde4f" hidden="1">#REF!</definedName>
    <definedName name="TBc7c89326_3ea1_4310_9a1e_7959676eee96" hidden="1">#REF!</definedName>
    <definedName name="TBc7c9e11b_b7eb_48e4_9424_c46d62a40121" hidden="1">#REF!</definedName>
    <definedName name="TBc7ca01b5_b7ff_49ce_b97d_19467764b369" hidden="1">#REF!</definedName>
    <definedName name="TBc7d09d34_ce64_4890_b625_1d689355ab0e" hidden="1">#REF!</definedName>
    <definedName name="TBc7d0d510_c419_4911_aab0_8938a64a0e8b" hidden="1">#REF!</definedName>
    <definedName name="TBc7d2a41a_10c6_473f_97b1_a2db56965fe1" hidden="1">#REF!</definedName>
    <definedName name="TBc7e107b3_b0fa_41f5_a9f6_9214e09779a9" hidden="1">#REF!</definedName>
    <definedName name="TBc7e13722_f6a9_4b0f_a3c8_b53a272875d7" hidden="1">#REF!</definedName>
    <definedName name="TBc7e26061_7f7f_4438_9d6a_cac02506921b" hidden="1">#REF!</definedName>
    <definedName name="TBc7e60250_75d6_4a06_b5cf_ddf1faa76a72" hidden="1">#REF!</definedName>
    <definedName name="TBc7efd191_4601_4c8d_be1f_5efb503d1fd5" hidden="1">#REF!</definedName>
    <definedName name="TBc7f0a833_0334_42ec_8118_28f551e68e72" hidden="1">#REF!</definedName>
    <definedName name="TBc7f1106b_abd6_4974_801c_66d521093115" hidden="1">#REF!</definedName>
    <definedName name="TBc7f137d6_3bb7_4724_951e_9ce00637d3f1" hidden="1">#REF!</definedName>
    <definedName name="TBc7fb63fc_b969_4617_8f1d_b91438c883a5" hidden="1">#REF!</definedName>
    <definedName name="TBc7fd569a_bc7e_405b_9263_64f62459892e" hidden="1">#REF!</definedName>
    <definedName name="TBc802e44f_9d17_4f15_ac63_cb1ffd920f43" hidden="1">#REF!</definedName>
    <definedName name="TBc811f61e_cc42_42fc_b3aa_4dcac2ebd1ed" hidden="1">#REF!</definedName>
    <definedName name="TBc81235fe_bed3_415e_b2df_cee5563b7d21" hidden="1">#REF!</definedName>
    <definedName name="TBc813158d_1dc2_4e61_89b2_e5ec9990262d" hidden="1">#REF!</definedName>
    <definedName name="TBc8166358_4636_4e5d_b4ab_cb6b2e3f5f87" hidden="1">#REF!</definedName>
    <definedName name="TBc81f926e_6055_4deb_91ac_26f3557ca139" hidden="1">#REF!</definedName>
    <definedName name="TBc828f0a2_56cf_4a07_9c1f_14ffa5c2cce8" hidden="1">#REF!</definedName>
    <definedName name="TBc82e3f7a_5d51_4a4e_bf65_d721b0a56712" hidden="1">#REF!</definedName>
    <definedName name="TBc839dab9_32a1_48a0_8a56_9948efee336e" hidden="1">#REF!</definedName>
    <definedName name="TBc83a696a_824a_4dc6_9743_aadd471326de" hidden="1">#REF!</definedName>
    <definedName name="TBc83a7e27_8e05_423a_964a_88950eb16da0" hidden="1">#REF!</definedName>
    <definedName name="TBc849c0c0_4621_475f_9d51_dc2cfdec94e8" hidden="1">#REF!</definedName>
    <definedName name="TBc84bd0de_b17b_41d2_bebf_71322bba458e" hidden="1">#REF!</definedName>
    <definedName name="TBc84c5a73_7942_44e5_9784_94b41e796af6" hidden="1">#REF!</definedName>
    <definedName name="TBc84dfd16_9fab_4c41_a627_473246b3f78a" hidden="1">#REF!</definedName>
    <definedName name="TBc85388d1_c866_4009_be53_9a51e3931d40" hidden="1">#REF!</definedName>
    <definedName name="TBc855c5c2_af31_4fa1_a045_d92f459a657a" hidden="1">#REF!</definedName>
    <definedName name="TBc856b3f8_9c89_4eb6_841c_faa673e20715" hidden="1">#REF!</definedName>
    <definedName name="TBc856fe66_8cc0_4bab_a67e_ad7026d1543a" hidden="1">#REF!</definedName>
    <definedName name="TBc860f7e9_db07_44d2_8d5b_fb246c57ee1e" hidden="1">#REF!</definedName>
    <definedName name="TBc8616428_2381_42b7_b972_1389bbc6fa74" hidden="1">#REF!</definedName>
    <definedName name="TBc863feb6_2255_4451_a703_1d899eb2caf5" hidden="1">#REF!</definedName>
    <definedName name="TBc866e8d9_a05f_49d1_a396_8efe6fc8ae21" hidden="1">#REF!</definedName>
    <definedName name="TBc86a9c7d_1afb_4f47_9639_d642ff7f4e22" hidden="1">#REF!</definedName>
    <definedName name="TBc86f7362_fdec_421e_83ec_29e0e5d38e9a" hidden="1">#REF!</definedName>
    <definedName name="TBc8807c88_4598_474e_8af6_e03e868728bb" hidden="1">#REF!</definedName>
    <definedName name="TBc8887725_8d30_457d_8027_115c7142737c" hidden="1">#REF!</definedName>
    <definedName name="TBc88d0050_fbd6_4157_b337_fdc2b588f580" hidden="1">#REF!</definedName>
    <definedName name="TBc8a0fe6e_089f_45fd_86fc_4763683f50ec" hidden="1">#REF!</definedName>
    <definedName name="TBc8a1a57a_700b_4726_907e_8417694245f6" hidden="1">#REF!</definedName>
    <definedName name="TBc8b137df_0c84_4dfa_a9d1_3067c78f442c" hidden="1">#REF!</definedName>
    <definedName name="TBc8b2de2b_fbea_42ce_85f7_dc5e9edda0a9" hidden="1">#REF!</definedName>
    <definedName name="TBc8b8665d_dfa0_4c70_a69f_cb697fecf3de" hidden="1">#REF!</definedName>
    <definedName name="TBc8bc0271_1de4_4c51_8fe0_8ea097d57f53" hidden="1">#REF!</definedName>
    <definedName name="TBc8c4bb0f_701e_4798_8db8_02b8829f1a4a" hidden="1">#REF!</definedName>
    <definedName name="TBc8c4f3a2_440b_4bbc_b489_b7780f3cd472" hidden="1">#REF!</definedName>
    <definedName name="TBc8cd3a71_b7fe_4532_a94f_cef893b58339" hidden="1">'[72]Trade and other paybales'!#REF!</definedName>
    <definedName name="TBc8cda150_e469_4e9c_9b64_6a432f1c64e2" hidden="1">#REF!</definedName>
    <definedName name="TBc8cfcc81_f664_4c65_b3da_68694da6fa13" hidden="1">#REF!</definedName>
    <definedName name="TBc8d6fac7_25e5_4e3e_a35b_b14923c46bff" hidden="1">#REF!</definedName>
    <definedName name="TBc8d82eaa_b235_4df4_91a8_26726ea6208c" hidden="1">#REF!</definedName>
    <definedName name="TBc8dc43bf_2c85_4c43_9476_d9259c5858a9" hidden="1">#REF!</definedName>
    <definedName name="TBc8dca9fe_9e91_4c0d_8c6c_aedf51273947" hidden="1">#REF!</definedName>
    <definedName name="TBc8ea1422_34b6_42c2_aa08_45db297c92e4" hidden="1">#REF!</definedName>
    <definedName name="TBc8ea9d75_f3ee_46e0_9453_1736d0969553" hidden="1">#REF!</definedName>
    <definedName name="TBc8eec225_bf11_48c3_b11f_60e628a66e6d" hidden="1">#REF!</definedName>
    <definedName name="TBc8f19edd_9764_421d_891b_414547bb5194" hidden="1">#REF!</definedName>
    <definedName name="TBc8f25328_ad4c_47db_8e6b_7f8b6ac012fc" hidden="1">#REF!</definedName>
    <definedName name="TBc8f65422_ed27_493a_867a_43cb9a8a5a06" hidden="1">#REF!</definedName>
    <definedName name="TBc8f79201_98e6_4d30_9b70_42faefbdb920" hidden="1">#REF!</definedName>
    <definedName name="TBc8fbbcd0_b461_4706_b696_e20bf19b1336" hidden="1">#REF!</definedName>
    <definedName name="TBc8fc1fb7_6fee_4339_8033_9956e39e5346" hidden="1">#REF!</definedName>
    <definedName name="TBc907ce7f_3c8c_4e26_bdac_46b0be87586c" hidden="1">#REF!</definedName>
    <definedName name="TBc9095268_f081_475c_b98c_e241eed57fea" hidden="1">#REF!</definedName>
    <definedName name="TBc911a0a3_d629_4f34_8173_3d0714c19205" hidden="1">#REF!</definedName>
    <definedName name="TBc915f717_d73d_4ca1_84dc_5fbb1449c2c8" hidden="1">#REF!</definedName>
    <definedName name="TBc9224f64_67e6_4dcc_9538_28e120da1eb5" hidden="1">#REF!</definedName>
    <definedName name="TBc92634c4_51c3_4499_8005_6360cdc9519f" hidden="1">#REF!</definedName>
    <definedName name="TBc927d7e1_6d52_4d3f_921a_7c4752f4e62c" hidden="1">#REF!</definedName>
    <definedName name="TBc9292bd6_0f44_4280_a7de_ae4eb48dfcb0" hidden="1">#REF!</definedName>
    <definedName name="TBc92943d7_80a9_4fb7_a128_26df73a24294" hidden="1">#REF!</definedName>
    <definedName name="TBc92e3dce_97d9_410c_b925_d130eb591811" hidden="1">#REF!</definedName>
    <definedName name="TBc92f513a_c984_4664_baa8_c5936a1b3203" hidden="1">#REF!</definedName>
    <definedName name="TBc932ec45_0d65_4f62_8ceb_32651abd608c" hidden="1">#REF!</definedName>
    <definedName name="TBc936fc5e_4cda_4a6c_a25f_74dcdef74087" hidden="1">#REF!</definedName>
    <definedName name="TBc938e9b0_31b6_421e_999d_c934bcbe3bf1" hidden="1">#REF!</definedName>
    <definedName name="TBc94ab383_a54c_434d_9b9c_a031541b180e" hidden="1">#REF!</definedName>
    <definedName name="TBc94d8ab4_60bb_46d9_9311_d04d82ca2c57" hidden="1">#REF!</definedName>
    <definedName name="TBc94daf58_fc62_44a1_af0b_191c4cf8468a" hidden="1">#REF!</definedName>
    <definedName name="TBc9509a81_4a01_4eed_b51f_3bba67c55308" hidden="1">#REF!</definedName>
    <definedName name="TBc95ae846_6117_487f_8ca3_e17e68b1f271" hidden="1">#REF!</definedName>
    <definedName name="TBc967e6c9_efa1_4357_8d08_398a766551b0" hidden="1">'[72]Trade and other paybales'!#REF!</definedName>
    <definedName name="TBc973c685_26fb_4f5c_836d_52b0966dc869" hidden="1">#REF!</definedName>
    <definedName name="TBc97b557c_36c2_4341_a331_18de81c384c5" hidden="1">#REF!</definedName>
    <definedName name="TBc9804a4f_450f_4f7c_ab77_caa3a1bb676b" hidden="1">#REF!</definedName>
    <definedName name="TBc9970d8a_e8ff_459b_8c8c_15576648f70e" hidden="1">#REF!</definedName>
    <definedName name="TBc9994d9d_9fd3_4f4c_8b45_3faa5936a40b" hidden="1">#REF!</definedName>
    <definedName name="TBc999f4be_7ac4_43ff_bfe3_a1858f8eb734" hidden="1">#REF!</definedName>
    <definedName name="TBc99e6746_a287_47e6_b681_232ba6c7e77b" hidden="1">#REF!</definedName>
    <definedName name="TBc9ac0399_1727_41f0_b95a_a5e099a5c5b9" hidden="1">#REF!</definedName>
    <definedName name="TBc9aec1e8_b39e_4f56_8ec3_bb06e81282c7" hidden="1">#REF!</definedName>
    <definedName name="TBc9be88f7_bedd_4628_8ab6_561bb00a5924" hidden="1">#REF!</definedName>
    <definedName name="TBc9ce3b40_1e3e_47ea_87a4_2cf7697bb6ad" hidden="1">#REF!</definedName>
    <definedName name="TBc9d9b59c_f5d8_4fae_824d_24a56b8152ab" hidden="1">#REF!</definedName>
    <definedName name="TBc9e463c0_938c_493f_aeeb_89dcad4b9f2b" hidden="1">#REF!</definedName>
    <definedName name="TBc9efe331_2a7f_4c6d_9b73_12b3d52f4295" hidden="1">#REF!</definedName>
    <definedName name="TBc9f1b62f_e948_4c00_ab90_a10a136b3db5" hidden="1">#REF!</definedName>
    <definedName name="TBc9f84cc3_5509_4ca6_a1ca_d30557d4de3b" hidden="1">#REF!</definedName>
    <definedName name="TBc9f96716_6075_4709_b616_870cdf464a6b" hidden="1">#REF!</definedName>
    <definedName name="TBc9fe6695_76d4_4287_9cef_2dfc9421f1b0" hidden="1">#REF!</definedName>
    <definedName name="TBca014baf_bd3b_48a2_acb0_1567511b634d" hidden="1">#REF!</definedName>
    <definedName name="TBca083376_2761_4f4e_a6a5_bbe11fe2ebee" hidden="1">#REF!</definedName>
    <definedName name="TBca0a856b_1d14_4857_85c7_fd88e8e7c990" hidden="1">#REF!</definedName>
    <definedName name="TBca12a842_628d_4402_bfb7_ca8133774a61" hidden="1">#REF!</definedName>
    <definedName name="TBca1fdb2e_b44b_454d_b54d_6e3741774da2" hidden="1">#REF!</definedName>
    <definedName name="TBca2329d0_78cd_4cad_8b12_f0579bffc403" hidden="1">#REF!</definedName>
    <definedName name="TBca25635f_7f58_482e_87b5_e0ad94e57975" hidden="1">#REF!</definedName>
    <definedName name="TBca35d671_1f02_48f2_bc9a_620717f45bfa" hidden="1">#REF!</definedName>
    <definedName name="TBca4dac0b_52ca_4fa6_a932_b3e497d09247" hidden="1">#REF!</definedName>
    <definedName name="TBca4e3744_6bc0_40f9_a994_e3131e251db1" hidden="1">#REF!</definedName>
    <definedName name="TBca5253fc_bfce_41dd_9631_ecf3f893491d" hidden="1">#REF!</definedName>
    <definedName name="TBca569a4e_e433_41be_b549_a6e200285b1b" hidden="1">#REF!</definedName>
    <definedName name="TBca5812f8_27a1_422c_a974_dbdc4e505e56" hidden="1">#REF!</definedName>
    <definedName name="TBca5c68aa_3d9e_42a8_a3bf_003cfa6f8637" hidden="1">#REF!</definedName>
    <definedName name="TBca5f509c_d4aa_41f9_a6e8_892ab9906b17" hidden="1">#REF!</definedName>
    <definedName name="TBca5f99da_79f3_4e01_8f73_3b6f0eed4217" hidden="1">#REF!</definedName>
    <definedName name="TBca6dc5d9_cc38_425a_a04f_63d0898406bf" hidden="1">#REF!</definedName>
    <definedName name="TBca6f68df_f708_4944_a9f0_0355f26f0989" hidden="1">#REF!</definedName>
    <definedName name="TBca747cb2_9736_4893_84fc_6083508e4d25" hidden="1">#REF!</definedName>
    <definedName name="TBca798efb_8fbc_4e88_856b_5f083a0cc90d" hidden="1">#REF!</definedName>
    <definedName name="TBca7bc807_2793_479c_aec2_20c0c11070ee" hidden="1">#REF!</definedName>
    <definedName name="TBca7bf858_f6e1_4ff8_a35e_42c6af6e3909" hidden="1">#REF!</definedName>
    <definedName name="TBca7dfcd1_6df9_4623_89c3_6c4cc73ed782" hidden="1">#REF!</definedName>
    <definedName name="TBca800b79_fd27_4ed4_9e0f_560200ebbe04" hidden="1">#REF!</definedName>
    <definedName name="TBca88a9b8_0cf0_4cb6_80f7_2352fa8d7690" hidden="1">#REF!</definedName>
    <definedName name="TBca8a5ad2_1725_485d_8a69_5b3696e8d835" hidden="1">#REF!</definedName>
    <definedName name="TBca8c77ba_24a5_4543_b983_1458532870f1" hidden="1">#REF!</definedName>
    <definedName name="TBca92d265_5a08_433a_ad1b_dea9c3b3f6ee" hidden="1">#REF!</definedName>
    <definedName name="TBca97232a_501b_4509_86cb_06fd462855e1" hidden="1">#REF!</definedName>
    <definedName name="TBcaa445da_80a4_4e6d_a2b2_bdeb79689d5c" hidden="1">#REF!</definedName>
    <definedName name="TBcaa47c35_e3be_48ee_99aa_ed83c370d2af" hidden="1">#REF!</definedName>
    <definedName name="TBcaa637be_ac12_4a2a_957c_f8e317638b47" hidden="1">#REF!</definedName>
    <definedName name="TBcaa7bebd_849f_47e1_adc6_7104f09d1164" hidden="1">#REF!</definedName>
    <definedName name="TBcaace3ad_1d10_4e1d_8599_313252372768" hidden="1">#REF!</definedName>
    <definedName name="TBcaafde1f_b745_4aa2_a5d8_5d9dc68f56d5" hidden="1">#REF!</definedName>
    <definedName name="TBcab12429_b544_4323_9bf3_d0e79d516694" hidden="1">#REF!</definedName>
    <definedName name="TBcab14550_294c_4885_97a5_45c27e9bf85a" hidden="1">#REF!</definedName>
    <definedName name="TBcabb95db_8e93_4b58_a093_ddc7a1c9fbde" hidden="1">#REF!</definedName>
    <definedName name="TBcac1effd_54f4_451e_af96_7948177beef1" hidden="1">#REF!</definedName>
    <definedName name="TBcadbf1bc_8d5a_46fc_a5cc_e28b8ad2a648" hidden="1">#REF!</definedName>
    <definedName name="TBcadc0806_946f_4fca_b908_f115796fe9e4" hidden="1">#REF!</definedName>
    <definedName name="TBcae88a82_4e2c_46d8_9358_1b78f6d6bd73" hidden="1">#REF!</definedName>
    <definedName name="TBcaeb521f_23b6_4e57_96d7_308872ca3fa0" hidden="1">#REF!</definedName>
    <definedName name="TBcaf74e06_a632_4013_a968_1346f5432f67" hidden="1">#REF!</definedName>
    <definedName name="TBcb03c378_fba3_48fd_9969_657d173733c2" hidden="1">#REF!</definedName>
    <definedName name="TBcb0a7b7a_f81b_4075_8047_319639889871" hidden="1">#REF!</definedName>
    <definedName name="TBcb0c0df1_622c_4e44_b061_23a837cd4c1a" hidden="1">#REF!</definedName>
    <definedName name="TBcb0dea28_0a0d_4e90_907e_d5237d353c99" hidden="1">#REF!</definedName>
    <definedName name="TBcb1b8ad0_0738_45e6_95da_158e83868e02" hidden="1">#REF!</definedName>
    <definedName name="TBcb236900_c962_4c8f_ad8d_eaa921399a40" hidden="1">#REF!</definedName>
    <definedName name="TBcb36bc77_a4d5_4d1c_abd6_1bc64b7587f1" hidden="1">#REF!</definedName>
    <definedName name="TBcb39cbe4_0828_44b4_9dce_dea2613c5bb3" hidden="1">#REF!</definedName>
    <definedName name="TBcb4049cb_54b6_4ad3_9db6_8ba0869713d6" hidden="1">#REF!</definedName>
    <definedName name="TBcb47be80_5651_4fbd_b461_8399e1dfe750" hidden="1">#REF!</definedName>
    <definedName name="TBcb480019_d916_4e4d_ae41_4669bab737c8" hidden="1">#REF!</definedName>
    <definedName name="TBcb502588_67ef_4b8a_99d1_4b4d70329e32" hidden="1">#REF!</definedName>
    <definedName name="TBcb5b5a59_538e_44ba_a958_bfc598f9e6c3" hidden="1">#REF!</definedName>
    <definedName name="TBcb5eee2d_b209_438d_b7a3_5a4ff99f3ec9" hidden="1">#REF!</definedName>
    <definedName name="TBcb60c570_6bad_4437_bb02_b7cec39dfda7" hidden="1">#REF!</definedName>
    <definedName name="TBcb668330_e0ae_47b7_ae7d_d5246f208df9" hidden="1">#REF!</definedName>
    <definedName name="TBcb6ad3f1_d55a_456e_a311_58307e564660" hidden="1">#REF!</definedName>
    <definedName name="TBcb72b9ac_e4eb_4f61_a0e3_52e055fd799d" hidden="1">#REF!</definedName>
    <definedName name="TBcb74f5a6_05d8_41b1_a9a7_2af13b0c339b" hidden="1">#REF!</definedName>
    <definedName name="TBcb7c91f6_04f0_4c02_8e5b_b24baf21687f" hidden="1">#REF!</definedName>
    <definedName name="TBcb805675_b4c9_47c5_8835_1ed46b2fb939" hidden="1">#REF!</definedName>
    <definedName name="TBcb844f80_9ecb_4d97_9609_679add697aab" hidden="1">#REF!</definedName>
    <definedName name="TBcb8cde76_3d39_4e69_acb4_f85c66c57bd3" hidden="1">'[72]Trade and other paybales'!#REF!</definedName>
    <definedName name="TBcb920384_5ca2_45b4_8805_d1af0b319dcb" hidden="1">#REF!</definedName>
    <definedName name="TBcb934933_fbed_481e_ae5b_9d464d419e4a" hidden="1">#REF!</definedName>
    <definedName name="TBcb9469ed_0650_4b19_88a2_929b89772725" hidden="1">#REF!</definedName>
    <definedName name="TBcb9b7cb4_3ddf_49c5_a2e6_da7f318a26dd" hidden="1">#REF!</definedName>
    <definedName name="TBcb9be93a_9a47_4463_a133_7de41fd5ce67" hidden="1">'[72]Trade and other paybales'!#REF!</definedName>
    <definedName name="TBcba30aaa_575d_4d83_949f_2c5dc6351564" hidden="1">#REF!</definedName>
    <definedName name="TBcba41b47_8156_4d9f_9b74_594e99f4ee7d" hidden="1">#REF!</definedName>
    <definedName name="TBcbb24f82_63d9_4785_a7b0_acc6e07f2bae" hidden="1">#REF!</definedName>
    <definedName name="TBcbb38fd1_c4b5_4006_9c4f_70174f4f1a00" hidden="1">#REF!</definedName>
    <definedName name="TBcbb5b6bc_6f2c_4789_b6b3_41d5208bcbf5" hidden="1">#REF!</definedName>
    <definedName name="TBcbba0b18_e191_4511_9688_dc2f97436c90" hidden="1">#REF!</definedName>
    <definedName name="TBcbc43746_67fe_4693_b440_e255207b0196" hidden="1">#REF!</definedName>
    <definedName name="TBcbcc39e8_3847_4026_ac85_eb1844900a5f" hidden="1">#REF!</definedName>
    <definedName name="TBcbcfc201_1cbb_4e25_995e_ae1159bbcc01" hidden="1">#REF!</definedName>
    <definedName name="TBcbd7336f_6c83_4648_aabf_b33929821b03" hidden="1">#REF!</definedName>
    <definedName name="TBcbdb493e_6c09_4c8d_88fd_62d6dc75d0a8" hidden="1">#REF!</definedName>
    <definedName name="TBcbea35ce_8580_46c3_a930_1db7eadc043a" hidden="1">#REF!</definedName>
    <definedName name="TBcbec0be1_5de6_453f_8533_04fe2a177879" hidden="1">#REF!</definedName>
    <definedName name="TBcbf037e2_3561_4293_9823_48386c0fbb00" hidden="1">#REF!</definedName>
    <definedName name="TBcbf4863c_7a59_437d_a36d_7bcc25f78eea" hidden="1">#REF!</definedName>
    <definedName name="TBcbf7ab85_1129_47c0_b203_3ea29fcfb229" hidden="1">#REF!</definedName>
    <definedName name="TBcbf86512_64e2_4c79_bfdc_0e75195881d7" hidden="1">#REF!</definedName>
    <definedName name="TBcbf88fb8_a3ee_42dc_9848_ad620d6ef1e0" hidden="1">#REF!</definedName>
    <definedName name="TBcbf9e47e_f75d_4d72_ab49_2166654a26cf" hidden="1">#REF!</definedName>
    <definedName name="TBcbf9e799_d600_4000_bf64_414dc84f0ac5" hidden="1">#REF!</definedName>
    <definedName name="TBcc05b254_665d_4673_be3b_068042cf3e9c" hidden="1">#REF!</definedName>
    <definedName name="TBcc09e703_943f_437d_9666_d71ecf8687d0" hidden="1">#REF!</definedName>
    <definedName name="TBcc0cdb3a_92d8_4917_b548_5044742bd48b" hidden="1">#REF!</definedName>
    <definedName name="TBcc0d3939_f980_4b78_9add_5c5e7b1d238c" hidden="1">#REF!</definedName>
    <definedName name="TBcc0f9c12_dbe5_4370_8be4_2c0a2e27c748" hidden="1">#REF!</definedName>
    <definedName name="TBcc124b4f_a9a3_4c6d_b0c0_a538196e6fac" hidden="1">#REF!</definedName>
    <definedName name="TBcc15fab6_0634_4448_8064_51ecabe6b95e" hidden="1">#REF!</definedName>
    <definedName name="TBcc1866cf_e348_4961_a4c0_618ff88303b8" hidden="1">#REF!</definedName>
    <definedName name="TBcc29f906_932d_4436_8501_050d38216d93" hidden="1">#REF!</definedName>
    <definedName name="TBcc2fc776_dc44_4c98_95d3_b798c4da2695" hidden="1">#REF!</definedName>
    <definedName name="TBcc33e175_0b58_44e2_9414_65ec4f4da3ff" hidden="1">#REF!</definedName>
    <definedName name="TBcc3fa694_82fb_4025_b3ab_3c63ad5cffbf" hidden="1">#REF!</definedName>
    <definedName name="TBcc426fc9_6bd5_4666_bd12_e02b8f65ff87" hidden="1">#REF!</definedName>
    <definedName name="TBcc46b399_439b_4645_954e_b2e95b304f69" hidden="1">#REF!</definedName>
    <definedName name="TBcc5c7dfa_260f_4730_9f11_e059c3d5838c" hidden="1">#REF!</definedName>
    <definedName name="TBcc71257d_d4bc_4208_9b7c_d6a328e89100" hidden="1">#REF!</definedName>
    <definedName name="TBcc753b05_f7f4_4a5f_b52f_f20186c54a10" hidden="1">#REF!</definedName>
    <definedName name="TBcc756848_1fd4_4c39_ae22_f9dea680ac38" hidden="1">#REF!</definedName>
    <definedName name="TBcc77f453_8b10_4a9f_8c76_56d77b2401bf" hidden="1">#REF!</definedName>
    <definedName name="TBcc795e57_d0ea_4c23_b549_c19d449e1a52" hidden="1">#REF!</definedName>
    <definedName name="TBcc7b2131_d367_4e89_b5f3_f91e2a98f59f" hidden="1">'[72]Trade and other paybales'!#REF!</definedName>
    <definedName name="TBcc8156d1_f179_4e5a_afc4_14b413ae85e3" hidden="1">#REF!</definedName>
    <definedName name="TBcc85d997_01f7_484f_ac78_6d0bb34fa5ca" hidden="1">#REF!</definedName>
    <definedName name="TBcc863de2_3ee2_450f_ab33_0b53f29ad2bb" hidden="1">#REF!</definedName>
    <definedName name="TBcc8be24c_a9af_4382_9916_890258c29c85" hidden="1">#REF!</definedName>
    <definedName name="TBcc8ee3d1_870d_4f1f_866c_e265aa95ccb0" hidden="1">#REF!</definedName>
    <definedName name="TBcc920b31_1d83_46a0_81a0_1c6db1cab70b" hidden="1">#REF!</definedName>
    <definedName name="TBcc9a9463_4cd0_4da0_8d67_6beb04a5c3f2" hidden="1">#REF!</definedName>
    <definedName name="TBcc9b0d86_4bf3_432c_a433_cde1dca41212" hidden="1">#REF!</definedName>
    <definedName name="TBcc9d5bd4_715a_4607_bd28_a990111bc17f" hidden="1">#REF!</definedName>
    <definedName name="TBcca2b916_0a34_457b_918a_767ff26437b6" hidden="1">#REF!</definedName>
    <definedName name="TBcca71861_7a21_4ed3_8de8_6704e3da164d" hidden="1">#REF!</definedName>
    <definedName name="TBcca7755c_fdc0_48b2_895a_14bd1e413366" hidden="1">#REF!</definedName>
    <definedName name="TBccadd5f7_005b_487a_a88c_957177d54678" hidden="1">#REF!</definedName>
    <definedName name="TBccb12a94_8155_444d_965c_a29d51480156" hidden="1">#REF!</definedName>
    <definedName name="TBccb3fcc1_9056_4679_bc06_ca7c77179409" hidden="1">#REF!</definedName>
    <definedName name="TBccbe3c64_50d8_4f9f_b4f1_ec16685819c8" hidden="1">#REF!</definedName>
    <definedName name="TBccbe87b1_8ac3_454e_9d5a_74054b812e69" hidden="1">#REF!</definedName>
    <definedName name="TBccc50507_57a9_4de7_a86c_2b4dcebb67f0" hidden="1">#REF!</definedName>
    <definedName name="TBccc533a4_9424_444a_bd44_e90ba7528812" hidden="1">#REF!</definedName>
    <definedName name="TBcccfd9f5_19f4_4835_b140_b99e01130444" hidden="1">#REF!</definedName>
    <definedName name="TBccd432cd_6e8c_4fad_b397_ff46f50d6459" hidden="1">#REF!</definedName>
    <definedName name="TBccde65c5_44ad_4978_8162_b86ae63cc807" hidden="1">#REF!</definedName>
    <definedName name="TBccdf09e1_5531_4a32_a7cf_ee0cb82f1ea0" hidden="1">#REF!</definedName>
    <definedName name="TBccdf29ca_2afd_4880_abc6_75642e6d64d1" hidden="1">#REF!</definedName>
    <definedName name="TBccec0692_e3ba_4327_af49_1918ff1eb1c7" hidden="1">#REF!</definedName>
    <definedName name="TBcced3052_be27_4ecf_8654_850f4ba86124" hidden="1">#REF!</definedName>
    <definedName name="TBccfcc2d8_617d_47e2_8ee0_c37a79632356" hidden="1">#REF!</definedName>
    <definedName name="TBcd01aae6_a19f_4a73_a1e2_7e4bcdeb3185" hidden="1">#REF!</definedName>
    <definedName name="TBcd020f0e_baa4_4042_ab75_181f557aea69" hidden="1">#REF!</definedName>
    <definedName name="TBcd0757fe_8909_4716_bd3b_08a06e5d90ec" hidden="1">#REF!</definedName>
    <definedName name="TBcd0db77d_e91b_4600_9590_5031d7eaf37c" hidden="1">#REF!</definedName>
    <definedName name="TBcd0e0330_933e_46fa_8f56_7ddd972f8ecb" hidden="1">#REF!</definedName>
    <definedName name="TBcd1c6352_ecca_4588_9665_8bf46e543941" hidden="1">#REF!</definedName>
    <definedName name="TBcd1d2953_f6b9_4f9e_b6ef_f84649f7846f" hidden="1">#REF!</definedName>
    <definedName name="TBcd1ee9cd_a9ae_4ae8_a9ee_eb4efe693ad1" hidden="1">#REF!</definedName>
    <definedName name="TBcd278a63_ebb0_4929_80a6_653433cb9205" hidden="1">#REF!</definedName>
    <definedName name="TBcd2fbd59_5b24_4475_85d0_8cf4a298967a" hidden="1">#REF!</definedName>
    <definedName name="TBcd378cb8_e904_44e1_ad5d_0f00a43edc3b" hidden="1">#REF!</definedName>
    <definedName name="TBcd3f5a57_9319_4ac9_9d9e_4938cea82210" hidden="1">#REF!</definedName>
    <definedName name="TBcd487c06_ee7e_4b19_b8be_c3184f1b0583" hidden="1">#REF!</definedName>
    <definedName name="TBcd4a2499_f90d_42e8_af75_e7461f9f7272" hidden="1">#REF!</definedName>
    <definedName name="TBcd4e63d7_755c_4e92_bec6_4aacf8d640b8" hidden="1">#REF!</definedName>
    <definedName name="TBcd5663e9_b1b3_45fc_a2d3_0f7351fbdd69" hidden="1">#REF!</definedName>
    <definedName name="TBcd63e191_15c2_4a10_9808_42787d4330c3" hidden="1">#REF!</definedName>
    <definedName name="TBcd647dfe_1225_4fc9_9e84_b7bc88316814" hidden="1">#REF!</definedName>
    <definedName name="TBcd65bcde_94cf_4b09_81f4_1559b8356fce" hidden="1">#REF!</definedName>
    <definedName name="TBcd6e34a8_22c8_4eec_ae1b_344401733eb2" hidden="1">#REF!</definedName>
    <definedName name="TBcd6ee27d_a10f_4566_9a54_fe4a099a04a3" hidden="1">#REF!</definedName>
    <definedName name="TBcd706c10_bc75_405f_a12f_438d75f871c0" hidden="1">#REF!</definedName>
    <definedName name="TBcd7137cc_a04c_42e8_8d32_8ce36c9ee14b" hidden="1">#REF!</definedName>
    <definedName name="TBcd73a88f_47f5_4005_820d_917fff54b5c1" hidden="1">#REF!</definedName>
    <definedName name="TBcd7f5daf_4389_4cb8_828e_438d82ca8e17" hidden="1">#REF!</definedName>
    <definedName name="TBcd807c90_3de2_4ce9_87ed_a2c70b004ac0" hidden="1">#REF!</definedName>
    <definedName name="TBcd86741b_3a2d_44a7_80f1_9e01414ca8ac" hidden="1">#REF!</definedName>
    <definedName name="TBcd876281_f18c_48c6_a40e_395db0f39756" hidden="1">#REF!</definedName>
    <definedName name="TBcd88a23c_139d_4728_a076_0f727d036e32" hidden="1">#REF!</definedName>
    <definedName name="TBcd8a631b_e2ba_44b6_aec8_88829d5f8aa2" hidden="1">#REF!</definedName>
    <definedName name="TBcd8b4605_9918_42ba_8b49_15b8261ac82c" hidden="1">#REF!</definedName>
    <definedName name="TBcd9aefd0_4168_44bc_b945_708df0fe39ce" hidden="1">#REF!</definedName>
    <definedName name="TBcda59cc9_a31a_4afc_949e_0655692ee710" hidden="1">#REF!</definedName>
    <definedName name="TBcda70281_4f11_46ae_a90f_0f5eff6218c5" hidden="1">#REF!</definedName>
    <definedName name="TBcdaaa59e_6bf6_4f80_a6a5_f0f0d599edb0" hidden="1">#REF!</definedName>
    <definedName name="TBcdad0f16_a897_496d_a99e_3354c7c5f9fe" hidden="1">#REF!</definedName>
    <definedName name="TBcdbe41a7_edb9_4f3c_90d0_bb247a6e19df" hidden="1">#REF!</definedName>
    <definedName name="TBcdbf4e25_f4f9_4ec5_846f_e2021c0621b1" hidden="1">#REF!</definedName>
    <definedName name="TBcdbf8e7c_5313_4864_b20f_fbf5d697a01e" hidden="1">#REF!</definedName>
    <definedName name="TBcdc66138_0dae_479b_90d5_d4692fd64443" hidden="1">#REF!</definedName>
    <definedName name="TBcdc9e62f_e594_4ca0_b6b0_7cf6b6d45c89" hidden="1">#REF!</definedName>
    <definedName name="TBcdcb848d_a568_4a41_a1aa_444ce93feaa3" hidden="1">#REF!</definedName>
    <definedName name="TBcdcc7897_48a4_481e_b1f1_1ac43b4e15ed" hidden="1">#REF!</definedName>
    <definedName name="TBcdce5ed1_aa9a_488a_ba34_cfe65260c078" hidden="1">#REF!</definedName>
    <definedName name="TBcdcfbec3_8a1d_42ba_9606_f8aa0caaafc7" hidden="1">#REF!</definedName>
    <definedName name="TBcdd11524_f70b_4dff_bee3_721560035c95" hidden="1">#REF!</definedName>
    <definedName name="TBcdd33590_5af5_443b_9d60_3aaee7c42581" hidden="1">#REF!</definedName>
    <definedName name="TBcddf121c_a19f_4135_95d9_7fbb35d8f0cd" hidden="1">#REF!</definedName>
    <definedName name="TBcdeabc77_097c_4292_a21f_279a82f6eda9" hidden="1">#REF!</definedName>
    <definedName name="TBcdf0c354_f44f_4ae8_a657_209bdfdc41da" hidden="1">#REF!</definedName>
    <definedName name="TBcdfc126f_78b4_4755_99cc_8fd29b332c8b" hidden="1">'[72]Trade and other paybales'!#REF!</definedName>
    <definedName name="TBce015345_8d6b_410f_ab32_eec7d642db38" hidden="1">#REF!</definedName>
    <definedName name="TBce026f30_cbef_48f1_afb1_7f560638e1e9" hidden="1">#REF!</definedName>
    <definedName name="TBce0d6238_f3da_46eb_bf95_b254eaead9ef" hidden="1">#REF!</definedName>
    <definedName name="TBce0f4795_e1cc_4897_9aab_4f251395b65e" hidden="1">#REF!</definedName>
    <definedName name="TBce12869d_ce80_46b7_a916_20eb19568079" hidden="1">#REF!</definedName>
    <definedName name="TBce191853_b63f_42e7_85a6_e8b93e869c30" hidden="1">#REF!</definedName>
    <definedName name="TBce241d1b_0217_433a_97bd_5fa4540962cc" hidden="1">#REF!</definedName>
    <definedName name="TBce24c7df_d4fc_48aa_8737_97d012188e67" hidden="1">#REF!</definedName>
    <definedName name="TBce283498_44e1_42e4_a886_6708ffa8c89d" hidden="1">#REF!</definedName>
    <definedName name="TBce383e43_256d_474b_b142_54ff9d735a5e" hidden="1">'[72]Trade and other paybales'!#REF!</definedName>
    <definedName name="TBce4600b0_b899_4bc1_88e0_e1ed8bdb45d9" hidden="1">#REF!</definedName>
    <definedName name="TBce5424bc_1708_473e_bf7c_10eec6dead1f" hidden="1">#REF!</definedName>
    <definedName name="TBce5906e1_9b48_41ae_8dbb_8576609ce96d" hidden="1">#REF!</definedName>
    <definedName name="TBce5b4e21_0ea9_4740_803c_93cc1906076c" hidden="1">#REF!</definedName>
    <definedName name="TBce61a8af_c90a_4d54_9b16_72675dbc56cc" hidden="1">#REF!</definedName>
    <definedName name="TBce632187_86be_479b_af0b_d1499231df1b" hidden="1">#REF!</definedName>
    <definedName name="TBce64cfc8_f65f_477b_aaab_11c171b06560" hidden="1">#REF!</definedName>
    <definedName name="TBce659b4f_33b4_4f76_be92_262e41ae3f8a" hidden="1">#REF!</definedName>
    <definedName name="TBce66ca77_3488_432a_8975_578eef887fd6" hidden="1">#REF!</definedName>
    <definedName name="TBce66dec1_b93d_4fd0_9431_e611eba73962" hidden="1">#REF!</definedName>
    <definedName name="TBce75e394_1917_4254_bbc0_061fbe54e9ed" hidden="1">#REF!</definedName>
    <definedName name="TBce780336_43b4_4b34_bc00_a69e4f0e9d20" hidden="1">#REF!</definedName>
    <definedName name="TBce88a491_902d_43d4_a659_97eaff28a5b5" hidden="1">#REF!</definedName>
    <definedName name="TBce8dd586_07a0_4a90_b0d5_d2da139a5475" hidden="1">#REF!</definedName>
    <definedName name="TBce9527e7_69ad_4323_a9c5_0bfcacbe4a26" hidden="1">#REF!</definedName>
    <definedName name="TBce973c54_6a3f_430c_8218_912080c1d7bc" hidden="1">#REF!</definedName>
    <definedName name="TBce990a68_9861_47cb_b5fa_05636da33285" hidden="1">#REF!</definedName>
    <definedName name="TBcead89a2_43c5_4a5e_b036_414d46e3c070" hidden="1">#REF!</definedName>
    <definedName name="TBceaf408a_70e0_4568_9843_f1b0aeb68913" hidden="1">#REF!</definedName>
    <definedName name="TBceb2b1a3_ac68_4b52_ba53_b2678be1e0c0" hidden="1">#REF!</definedName>
    <definedName name="TBcebb115f_915a_4fed_b64c_bb64c2e69926" hidden="1">#REF!</definedName>
    <definedName name="TBcebe69aa_1363_48bd_902c_bad691a4364c" hidden="1">#REF!</definedName>
    <definedName name="TBcecf8f4f_2f56_4cf6_89ea_cdcfc1c5807e" hidden="1">#REF!</definedName>
    <definedName name="TBced1fcc6_8016_4c52_b430_1ea497670ad0" hidden="1">#REF!</definedName>
    <definedName name="TBced34fc6_8d6c_4a65_b9aa_128d410beadd" hidden="1">#REF!</definedName>
    <definedName name="TBced3b8fd_0e7d_45ec_b085_f9aa3efe5eba" hidden="1">#REF!</definedName>
    <definedName name="TBcedc2309_103f_403f_9a74_a39cfaeba09b" hidden="1">#REF!</definedName>
    <definedName name="TBceeaa386_729e_499c_a62f_5bd391cf9f88" hidden="1">#REF!</definedName>
    <definedName name="TBceecde2f_26cc_4a34_970c_36f8a303e050" hidden="1">#REF!</definedName>
    <definedName name="TBceed9ef8_0969_45be_8e0f_bbd8a10bf368" hidden="1">#REF!</definedName>
    <definedName name="TBcef64be3_7ec6_4813_9f6e_bf121b79c747" hidden="1">#REF!</definedName>
    <definedName name="TBcefd7252_17e1_4935_b99c_c6373836dab5" hidden="1">#REF!</definedName>
    <definedName name="TBceffa63a_b398_48bf_8090_d1137b367ae8" hidden="1">#REF!</definedName>
    <definedName name="TBcf02ddc6_d6fa_4504_85b2_1cd99430447f" hidden="1">#REF!</definedName>
    <definedName name="TBcf0f8392_8b97_497a_8362_fd8cb0342c40" hidden="1">#REF!</definedName>
    <definedName name="TBcf1c2fc0_76a0_40e5_b1b3_7dfce85c78d3" hidden="1">#REF!</definedName>
    <definedName name="TBcf1e6786_95f4_4b96_b033_ba52d71ba7cb" hidden="1">#REF!</definedName>
    <definedName name="TBcf24e37b_c639_484f_8a4d_1a4df6aefce8" hidden="1">#REF!</definedName>
    <definedName name="TBcf25dc2b_0555_49a8_90ec_0d235b71234b" hidden="1">#REF!</definedName>
    <definedName name="TBcf297fcb_ddb7_4dea_aa2a_5be5af6e6de1" hidden="1">#REF!</definedName>
    <definedName name="TBcf2d765a_da6c_430e_bfb0_c8963a699caf" hidden="1">#REF!</definedName>
    <definedName name="TBcf31aaff_86ca_4473_9ccc_6b65c5740bfa" hidden="1">#REF!</definedName>
    <definedName name="TBcf35404d_1fa1_47e2_b71e_29bd114bea6c" hidden="1">#REF!</definedName>
    <definedName name="TBcf36c33a_2a55_4623_8a2d_ea80c4982ec9" hidden="1">#REF!</definedName>
    <definedName name="TBcf3ad236_7b16_4dd8_84a3_669ed9b2fd88" hidden="1">#REF!</definedName>
    <definedName name="TBcf3b8dc7_52e2_46aa_8349_465d4ea19049" hidden="1">#REF!</definedName>
    <definedName name="TBcf4368de_80a1_492d_b686_22f2139d867e" hidden="1">#REF!</definedName>
    <definedName name="TBcf4a521c_6a59_42dc_9217_9e3fd2ca458a" hidden="1">#REF!</definedName>
    <definedName name="TBcf53fb51_666f_402b_ae03_4209d0833c5f" hidden="1">#REF!</definedName>
    <definedName name="TBcf5b7121_678d_4855_8168_cac09a36f657" hidden="1">#REF!</definedName>
    <definedName name="TBcf5d333e_4630_46a2_a2ae_1f3a1a9aca4d" hidden="1">#REF!</definedName>
    <definedName name="TBcf5f2b2d_c403_4b18_ae7d_c83016eaf73b" hidden="1">#REF!</definedName>
    <definedName name="TBcf618927_22ea_4016_93cb_ce1bd4478943" hidden="1">#REF!</definedName>
    <definedName name="TBcf6824ce_7331_45e5_8024_c4d50502e7bd" hidden="1">#REF!</definedName>
    <definedName name="TBcf6991c9_a3ac_40a9_adde_5acece56d8fd" hidden="1">#REF!</definedName>
    <definedName name="TBcf6a2316_66e3_47bd_99b0_e43fec8584d9" hidden="1">#REF!</definedName>
    <definedName name="TBcf6a863c_278c_4615_94d3_a31f72314575" hidden="1">#REF!</definedName>
    <definedName name="TBcf6f99af_4b98_45ec_98f3_cd365a8a7101" hidden="1">#REF!</definedName>
    <definedName name="TBcf74f696_85f7_4a96_bbb2_6ac22c7ff56b" hidden="1">#REF!</definedName>
    <definedName name="TBcf77a829_2224_4d01_8da5_e30a4ffff122" hidden="1">'[72]Trade and other paybales'!#REF!</definedName>
    <definedName name="TBcf7ab50a_4abf_4fb3_8c27_6e9291d00543" hidden="1">#REF!</definedName>
    <definedName name="TBcf7ddf03_bdb0_478d_a7f1_99602adf8965" hidden="1">#REF!</definedName>
    <definedName name="TBcf80684d_92f5_4dc7_b9a9_ef5f9c5ea299" hidden="1">#REF!</definedName>
    <definedName name="TBcf85bdf5_ea60_4108_8d19_2333ec4f8196" hidden="1">#REF!</definedName>
    <definedName name="TBcf8a3002_22dc_4d48_942d_7d23a19a771b" hidden="1">#REF!</definedName>
    <definedName name="TBcf997749_b7e7_4ca9_8011_59e86bf55ac0" hidden="1">#REF!</definedName>
    <definedName name="TBcfa19ab0_8aff_41f3_8159_4a0df0d31c9c" hidden="1">#REF!</definedName>
    <definedName name="TBcfac68f3_9eb3_4f32_afbe_3f6d35e5c4b8" hidden="1">#REF!</definedName>
    <definedName name="TBcfb064bd_93b5_4f1e_9ad6_180f7e3e549c" hidden="1">#REF!</definedName>
    <definedName name="TBcfb20827_2391_4b5d_9815_ad88529802ac" hidden="1">#REF!</definedName>
    <definedName name="TBcfb4331a_c56b_4d13_b260_1974c509f741" hidden="1">#REF!</definedName>
    <definedName name="TBcfb4e1be_0815_4310_baa8_c53831ec5ace" hidden="1">#REF!</definedName>
    <definedName name="TBcfb5c170_1475_4162_a935_750d878abd80" hidden="1">#REF!</definedName>
    <definedName name="TBcfb95947_1239_4805_bbb7_fcfbfb9cd666" hidden="1">#REF!</definedName>
    <definedName name="TBcfbb4a97_e7b6_4426_a254_7747b334b1e3" hidden="1">#REF!</definedName>
    <definedName name="TBcfc48855_2515_475c_8a64_be95886a81de" hidden="1">#REF!</definedName>
    <definedName name="TBcfc82145_e55f_4b65_8a32_eb0f588a1af4" hidden="1">#REF!</definedName>
    <definedName name="TBcfceefd0_6147_4b69_89b9_83d996f085da" hidden="1">#REF!</definedName>
    <definedName name="TBcfd8fea1_8a40_4e1a_8735_0e0eac341bea" hidden="1">#REF!</definedName>
    <definedName name="TBcfe6af9c_cd1b_412c_995f_ee9f594c65cf" hidden="1">#REF!</definedName>
    <definedName name="TBcfe7d7b1_1c44_4d07_95d2_3d706890677a" hidden="1">#REF!</definedName>
    <definedName name="TBcff09f20_ed07_4573_8531_9cff47eacdf6" hidden="1">#REF!</definedName>
    <definedName name="TBcff3e1b0_3eca_414b_a57a_1ea27f5221b2" hidden="1">#REF!</definedName>
    <definedName name="TBcffc31c5_86f3_46d8_9d7c_eb94e1e46d6b" hidden="1">#REF!</definedName>
    <definedName name="TBcffdf2fc_0cc0_4316_a449_037fcd8c9d11" hidden="1">#REF!</definedName>
    <definedName name="TBd00182ae_0534_48b7_a242_869563f29d27" hidden="1">#REF!</definedName>
    <definedName name="TBd0020985_acfb_4fd5_9c97_3e52afd46dbc" hidden="1">#REF!</definedName>
    <definedName name="TBd0054c8b_b942_42e4_acaf_713947e28bf2" hidden="1">#REF!</definedName>
    <definedName name="TBd020af29_e8c3_40ec_8371_23dd133cb47f" hidden="1">#REF!</definedName>
    <definedName name="TBd02973b3_36a4_453c_8a2b_1fae9a74183e" hidden="1">#REF!</definedName>
    <definedName name="TBd02ea25c_d40a_4bfd_aa18_7a87771ed0a8" hidden="1">#REF!</definedName>
    <definedName name="TBd030c889_8d3a_4c80_a421_795c4cda928c" hidden="1">#REF!</definedName>
    <definedName name="TBd0332f85_f2ec_47fe_b8b0_a1cea95dd5af" hidden="1">#REF!</definedName>
    <definedName name="TBd041396c_d99c_4b98_a9eb_166b27d68daa" hidden="1">#REF!</definedName>
    <definedName name="TBd044e1c2_fc3b_4bb1_9aca_458368c61465" hidden="1">#REF!</definedName>
    <definedName name="TBd04a0477_586d_4f62_ac5d_81101638ba79" hidden="1">#REF!</definedName>
    <definedName name="TBd04ca83b_a444_43ee_8b55_4f31774b91c8" hidden="1">#REF!</definedName>
    <definedName name="TBd0530ecf_3562_4298_b890_4e32526db86c" hidden="1">#REF!</definedName>
    <definedName name="TBd0547202_f43e_449a_87ad_643f51f2c955" hidden="1">#REF!</definedName>
    <definedName name="TBd0598b44_395d_45b6_8a68_6394217cee90" hidden="1">#REF!</definedName>
    <definedName name="TBd05eb32b_9c1e_4cd1_9593_c532174a9cb5" hidden="1">#REF!</definedName>
    <definedName name="TBd06a0828_fcdb_455a_8943_8456aa6fd63e" hidden="1">#REF!</definedName>
    <definedName name="TBd06e2080_46fc_4f55_b0f2_0d008c9ce9d6" hidden="1">#REF!</definedName>
    <definedName name="TBd06fb408_b02f_4ad2_8d3f_7e1da5f83e68" hidden="1">#REF!</definedName>
    <definedName name="TBd0769dbf_8129_4a59_a5f6_25ee1b56265d" hidden="1">#REF!</definedName>
    <definedName name="TBd076a593_ac31_49bd_94e6_afae7cdd947e" hidden="1">#REF!</definedName>
    <definedName name="TBd07a24cd_225b_44a6_a2b3_798992c07c00" hidden="1">'[72]Trade and other paybales'!#REF!</definedName>
    <definedName name="TBd07b2167_43c2_41e8_bdb0_5ab92eb484c1" hidden="1">#REF!</definedName>
    <definedName name="TBd07c3311_d1f0_491b_aa3b_ea37ab674941" hidden="1">#REF!</definedName>
    <definedName name="TBd07d80e3_18ad_4a22_8a92_fa3bb3d180bc" hidden="1">#REF!</definedName>
    <definedName name="TBd0822903_f5af_48f5_b707_370f9120a5f1" hidden="1">#REF!</definedName>
    <definedName name="TBd08a851f_5aa2_4a5c_b06e_9af02b1b6c22" hidden="1">#REF!</definedName>
    <definedName name="TBd08ae114_c72b_4746_be49_7b15f275b2a0" hidden="1">#REF!</definedName>
    <definedName name="TBd08b96bf_a7df_41c7_ba2f_3b3d2c03e203" hidden="1">#REF!</definedName>
    <definedName name="TBd08bd219_d0dd_46ce_81cb_413e96853247" hidden="1">#REF!</definedName>
    <definedName name="TBd096c9aa_330a_4094_9491_1644d7dc0348" hidden="1">#REF!</definedName>
    <definedName name="TBd09a0157_7932_48b8_8211_f126561218b5" hidden="1">#REF!</definedName>
    <definedName name="TBd09ce263_d42a_4633_80be_f85cb37bb5fb" hidden="1">#REF!</definedName>
    <definedName name="TBd0a135c3_29b3_4ac8_8e72_b48f9ee80b11" hidden="1">#REF!</definedName>
    <definedName name="TBd0a14f19_0fc7_430d_83ad_b2a1002b7f8f" hidden="1">#REF!</definedName>
    <definedName name="TBd0a23c3a_dad1_4c19_8903_2a359c0ffa9e" hidden="1">#REF!</definedName>
    <definedName name="TBd0b0d741_0bff_4881_aa6a_77601f736165" hidden="1">#REF!</definedName>
    <definedName name="TBd0b3e2c8_4a72_4292_a718_5ead28df3c48" hidden="1">#REF!</definedName>
    <definedName name="TBd0ba24c0_c58d_4def_8b37_ed54f8f97cf4" hidden="1">#REF!</definedName>
    <definedName name="TBd0c2f3fa_4954_4cd5_8d43_659d54ea58af" hidden="1">#REF!</definedName>
    <definedName name="TBd0c9243a_6446_4780_a370_112175031584" hidden="1">#REF!</definedName>
    <definedName name="TBd0caa427_66a1_4d3e_be39_562ece19d7ef" hidden="1">#REF!</definedName>
    <definedName name="TBd0cc4350_258f_468a_b482_d9e2bd3176cc" hidden="1">#REF!</definedName>
    <definedName name="TBd0d0c759_8560_45c8_9381_1a9c799bb6aa" hidden="1">#REF!</definedName>
    <definedName name="TBd0e4f12c_7ba6_4ac7_8f5f_da50ea055e4a" hidden="1">#REF!</definedName>
    <definedName name="TBd0e51bfd_315d_422c_b638_11f8f4139046" hidden="1">#REF!</definedName>
    <definedName name="TBd0f71ef4_ca93_4f53_ac77_7259581c8d3c" hidden="1">#REF!</definedName>
    <definedName name="TBd0f89297_3278_446e_a079_22919414cbc8" hidden="1">#REF!</definedName>
    <definedName name="TBd104ec7d_ab17_42e3_90ec_49979670cb67" hidden="1">#REF!</definedName>
    <definedName name="TBd10b68ff_95b5_4032_a0fa_a97032e3ee2d" hidden="1">#REF!</definedName>
    <definedName name="TBd110588e_dc37_4891_8e88_5fa55282ff12" hidden="1">#REF!</definedName>
    <definedName name="TBd118a685_2e8c_4639_967d_5265ca581ecf" hidden="1">#REF!</definedName>
    <definedName name="TBd12545d2_04a7_4356_925c_d2f27ff1aa3e" hidden="1">#REF!</definedName>
    <definedName name="TBd12a8810_3c37_4c7b_b791_3a205b892e3e" hidden="1">#REF!</definedName>
    <definedName name="TBd12ae8ba_f2ad_4a0c_9932_b720725148d1" hidden="1">#REF!</definedName>
    <definedName name="TBd12ff204_2430_4242_86e7_9bbaeecc20cb" hidden="1">#REF!</definedName>
    <definedName name="TBd1355e2f_ca68_485a_b2df_24b20adc9119" hidden="1">#REF!</definedName>
    <definedName name="TBd136bcc7_ece2_4193_8409_e011d00eb9da" hidden="1">#REF!</definedName>
    <definedName name="TBd13ebc26_d8f6_4226_a986_684f930ba588" hidden="1">#REF!</definedName>
    <definedName name="TBd13f44d5_e3f3_4753_8091_3dcd11df4554" hidden="1">#REF!</definedName>
    <definedName name="TBd1457a9b_7fe4_4460_9e85_df2389050464" hidden="1">#REF!</definedName>
    <definedName name="TBd146876c_89f4_4af8_8d19_3d268761f42a" hidden="1">#REF!</definedName>
    <definedName name="TBd14e3c91_f49c_4961_802e_4717c1bd142b" hidden="1">#REF!</definedName>
    <definedName name="TBd15b72e0_683e_4a77_98d1_b8db6cb5e92e" hidden="1">#REF!</definedName>
    <definedName name="TBd1616f97_23a6_443d_945d_f43270d9783c" hidden="1">#REF!</definedName>
    <definedName name="TBd161ca60_54c2_4c10_90c9_ee377462635b" hidden="1">#REF!</definedName>
    <definedName name="TBd167c515_b356_4449_b286_158636063202" hidden="1">#REF!</definedName>
    <definedName name="TBd16c1401_f2e6_4faa_9926_1168e1c2bc43" hidden="1">#REF!</definedName>
    <definedName name="TBd175b319_d3c7_4a0f_a917_dddd93685128" hidden="1">#REF!</definedName>
    <definedName name="TBd17735e3_08c1_455e_a395_95a31493e883" hidden="1">#REF!</definedName>
    <definedName name="TBd17a0b33_6972_4fbc_84df_ab384fdec159" hidden="1">#REF!</definedName>
    <definedName name="TBd1831b12_9e40_44cd_8279_bd72436c0c43" hidden="1">#REF!</definedName>
    <definedName name="TBd1861ce6_8210_48b4_a613_a21dc2f3d5fb" hidden="1">#REF!</definedName>
    <definedName name="TBd1874ba3_2d87_43c7_bb15_73c161161fd1" hidden="1">#REF!</definedName>
    <definedName name="TBd187cfdb_5f9d_4140_a88d_3c20c57ba6ef" hidden="1">#REF!</definedName>
    <definedName name="TBd18ab4fd_d6d2_4be7_92eb_014a0e49130a" hidden="1">#REF!</definedName>
    <definedName name="TBd18aece5_2851_4a2c_9b6e_b762923a0f4e" hidden="1">#REF!</definedName>
    <definedName name="TBd18af08c_ef86_4ca6_a6ea_6a4d14248ff6" hidden="1">#REF!</definedName>
    <definedName name="TBd18d7fff_34e1_4303_a613_e687715bc255" hidden="1">#REF!</definedName>
    <definedName name="TBd19b98f3_62d9_4b04_8459_d94e49b535e2" hidden="1">#REF!</definedName>
    <definedName name="TBd19baa82_b69c_413c_8846_e647b2fb7612" hidden="1">#REF!</definedName>
    <definedName name="TBd19c35be_0da4_43cf_a87d_afffbae9a7ba" hidden="1">#REF!</definedName>
    <definedName name="TBd1a54c6d_deaf_469f_928b_5d0d6a5500bb" hidden="1">#REF!</definedName>
    <definedName name="TBd1a84b18_b551_4d3f_8c5c_28c165acb6bf" hidden="1">#REF!</definedName>
    <definedName name="TBd1abee76_f244_4f73_a927_00e60a8e545e" hidden="1">#REF!</definedName>
    <definedName name="TBd1ca9c2c_44e7_413e_864d_ac83759d0f1c" hidden="1">#REF!</definedName>
    <definedName name="TBd1d65cd8_1812_423e_bcdb_3b694fdf9846" hidden="1">#REF!</definedName>
    <definedName name="TBd1db5dfb_6e2b_46ee_97d2_b54468af7a10" hidden="1">'[72]Trade and other paybales'!#REF!</definedName>
    <definedName name="TBd1f23bd1_a039_49cb_9389_8585d375b1cf" hidden="1">#REF!</definedName>
    <definedName name="TBd1f80385_a606_4f25_8608_f8e3d016e343" hidden="1">#REF!</definedName>
    <definedName name="TBd1fabf05_6564_4e92_b49c_e55bcc38573b" hidden="1">#REF!</definedName>
    <definedName name="TBd1fc2898_8626_4e7b_9556_6e1c596adeda" hidden="1">#REF!</definedName>
    <definedName name="TBd1fc546b_4dc0_4125_91b8_d296adc66fe2" hidden="1">#REF!</definedName>
    <definedName name="TBd21481e7_2f66_4636_8fb6_368776dcfd96" hidden="1">#REF!</definedName>
    <definedName name="TBd2158253_6123_4a7b_bfae_5c134c811dfb" hidden="1">#REF!</definedName>
    <definedName name="TBd2192c1f_f99b_4f16_90ee_f49f704546ce" hidden="1">#REF!</definedName>
    <definedName name="TBd21b7546_79f2_41fe_8a98_47d88b36fb59" hidden="1">#REF!</definedName>
    <definedName name="TBd21dc743_ee31_43d6_b93a_49b974db8c3b" hidden="1">#REF!</definedName>
    <definedName name="TBd221e399_368f_4597_a69c_4d0b1d788c3b" hidden="1">#REF!</definedName>
    <definedName name="TBd226ffe6_efe1_43b2_ab43_c3b0b1c4f2ef" hidden="1">#REF!</definedName>
    <definedName name="TBd22924be_310e_417d_a550_f1cad7cca1ec" hidden="1">#REF!</definedName>
    <definedName name="TBd23413e8_3afd_449b_9119_b90a9e9ec2b2" hidden="1">#REF!</definedName>
    <definedName name="TBd23930c9_5d90_4947_9f8f_f2e1e6a5b92e" hidden="1">#REF!</definedName>
    <definedName name="TBd2402ef6_719e_4222_8300_e9974c5465e9" hidden="1">#REF!</definedName>
    <definedName name="TBd2406288_c6f1_4b96_9799_2b8acaa8f283" hidden="1">#REF!</definedName>
    <definedName name="TBd240ea4e_d258_4546_9264_5e2170db76d2" hidden="1">#REF!</definedName>
    <definedName name="TBd241e458_fcea_4f37_9fb6_bdd2bdd9f6ea" hidden="1">#REF!</definedName>
    <definedName name="TBd244a499_ab80_4e5b_a951_ef7c0456d1bd" hidden="1">#REF!</definedName>
    <definedName name="TBd248f056_caa9_4bfd_b0af_76d01b842238" hidden="1">#REF!</definedName>
    <definedName name="TBd25966b2_f457_42ed_bf96_0d03dac49a39" hidden="1">#REF!</definedName>
    <definedName name="TBd2599042_d00e_43b2_a9dd_d46cf73e2bfa" hidden="1">#REF!</definedName>
    <definedName name="TBd25a0394_052b_4f1b_a072_7a814f543972" hidden="1">#REF!</definedName>
    <definedName name="TBd25a38a6_49da_43f7_8320_7a9066b80863" hidden="1">#REF!</definedName>
    <definedName name="TBd25c2165_54c5_45bc_b01d_fed70bb7c53a" hidden="1">'[72]Trade and other paybales'!#REF!</definedName>
    <definedName name="TBd25d92e2_9cb2_4a65_908e_b0ab2aa636be" hidden="1">#REF!</definedName>
    <definedName name="TBd25f066c_7249_42b9_8d78_81fee9a8d462" hidden="1">#REF!</definedName>
    <definedName name="TBd26268fc_5622_4760_9edc_3a7d3124815b" hidden="1">#REF!</definedName>
    <definedName name="TBd2664ae7_203e_4681_a169_3856e770b72c" hidden="1">#REF!</definedName>
    <definedName name="TBd2681956_e4eb_4b70_b602_dec0b3d64c3d" hidden="1">#REF!</definedName>
    <definedName name="TBd26b3f31_df9d_47ba_bf78_65a207407bd8" hidden="1">#REF!</definedName>
    <definedName name="TBd26b838d_4bf5_4487_8f97_c096a4a91613" hidden="1">#REF!</definedName>
    <definedName name="TBd274616d_7f9f_4a65_9b35_9645774ee128" hidden="1">#REF!</definedName>
    <definedName name="TBd274f09d_8940_4273_9f02_9037aa266290" hidden="1">#REF!</definedName>
    <definedName name="TBd2780da0_c309_44c8_93ef_e328088e3960" hidden="1">#REF!</definedName>
    <definedName name="TBd282b0ca_e045_4939_8331_1a16c2a9af3b" hidden="1">#REF!</definedName>
    <definedName name="TBd282bf97_4f49_4ef9_b219_d2579f1e63b2" hidden="1">#REF!</definedName>
    <definedName name="TBd286b801_899d_4d7c_b502_03f5ade71443" hidden="1">#REF!</definedName>
    <definedName name="TBd28c1e54_2ee9_4e98_b971_9c84a0980470" hidden="1">#REF!</definedName>
    <definedName name="TBd28e37df_6e13_4273_baec_f6d92e42adfa" hidden="1">#REF!</definedName>
    <definedName name="TBd29ff2bd_ec14_444c_a8ab_cd30c942f3b4" hidden="1">#REF!</definedName>
    <definedName name="TBd2a1e91c_3863_463e_b462_8639cc40a914" hidden="1">#REF!</definedName>
    <definedName name="TBd2a4b4fa_2d5a_4bed_a21d_daa377b46415" hidden="1">#REF!</definedName>
    <definedName name="TBd2a8a634_adf4_4c1a_809e_4f3cb7234164" hidden="1">#REF!</definedName>
    <definedName name="TBd2aea452_63fc_4c2c_a569_5161297c8b56" hidden="1">#REF!</definedName>
    <definedName name="TBd2af287e_85f1_4ac9_8422_91f7335597c7" hidden="1">#REF!</definedName>
    <definedName name="TBd2bf3527_436e_4102_a503_6f85cbf58ce3" hidden="1">#REF!</definedName>
    <definedName name="TBd2c003e1_73d9_4fbe_9da4_de780747d9d1" hidden="1">#REF!</definedName>
    <definedName name="TBd2cdb911_ebd9_4d6d_908d_3cabc547019a" hidden="1">#REF!</definedName>
    <definedName name="TBd2cf0b42_99a9_4310_a68c_78b7fffe31da" hidden="1">#REF!</definedName>
    <definedName name="TBd2d5e6f5_a98f_455e_8575_34428680a416" hidden="1">#REF!</definedName>
    <definedName name="TBd2e1c0b9_29d3_4b7e_a9b2_f24acfdd003c" hidden="1">#REF!</definedName>
    <definedName name="TBd2e3cdec_cfe5_44e7_b6eb_5fdd60a8a79f" hidden="1">#REF!</definedName>
    <definedName name="TBd2e68add_d6f5_4604_bc59_eee4a74e375f" hidden="1">#REF!</definedName>
    <definedName name="TBd2e93f6f_19dd_4755_ba29_c581d2aaa376" hidden="1">#REF!</definedName>
    <definedName name="TBd2ecb793_c556_4d69_ba63_b585c58f0578" hidden="1">#REF!</definedName>
    <definedName name="TBd2f1550a_2e2d_4224_92fa_d351da022c9b" hidden="1">#REF!</definedName>
    <definedName name="TBd2f55035_a810_4188_ae9e_ef325d07d8f4" hidden="1">#REF!</definedName>
    <definedName name="TBd2f9c9ac_7265_4dcd_9d13_f29913e56302" hidden="1">#REF!</definedName>
    <definedName name="TBd2fe6309_cbe6_44bd_9b0d_79e6020f0076" hidden="1">#REF!</definedName>
    <definedName name="TBd309522d_7358_4529_a8cb_3adb5a86c615" hidden="1">#REF!</definedName>
    <definedName name="TBd30a829c_22aa_4404_9c1b_fe025a789be3" hidden="1">#REF!</definedName>
    <definedName name="TBd3127c52_0550_4df5_9a94_eaab2d3398c9" hidden="1">#REF!</definedName>
    <definedName name="TBd314bd00_a320_4534_98de_6823377a1711" hidden="1">#REF!</definedName>
    <definedName name="TBd31bface_b5e8_4d4f_a2e2_44144f72317a" hidden="1">#REF!</definedName>
    <definedName name="TBd31dee8e_403d_43d2_8d78_e4c3286d91a0" hidden="1">#REF!</definedName>
    <definedName name="TBd322566d_c0e6_42be_b117_2542e56f254a" hidden="1">#REF!</definedName>
    <definedName name="TBd32bedd4_c130_4e55_82ff_8d878ba4718e" hidden="1">#REF!</definedName>
    <definedName name="TBd33170a7_cff2_4103_8682_d3e7a33c4a87" hidden="1">#REF!</definedName>
    <definedName name="TBd3349c23_be0f_4104_ab53_b364ccbcedf0" hidden="1">#REF!</definedName>
    <definedName name="TBd33686df_5e62_4d3b_b03a_5312aff4d8d9" hidden="1">#REF!</definedName>
    <definedName name="TBd33fabb3_4b4e_4af1_92d9_ca5024723821" hidden="1">#REF!</definedName>
    <definedName name="TBd33ff97f_6db2_49ba_a21c_62488f0cf6af" hidden="1">#REF!</definedName>
    <definedName name="TBd3428c09_5fb6_489d_a784_5a9e30446fcc" hidden="1">#REF!</definedName>
    <definedName name="TBd34672a6_d764_4a72_872f_c8380921686f" hidden="1">#REF!</definedName>
    <definedName name="TBd3467e16_6f65_4080_8c5a_c1b7a419150d" hidden="1">#REF!</definedName>
    <definedName name="TBd3486b8c_93f3_4a98_bea0_55eebf7a5a49" hidden="1">#REF!</definedName>
    <definedName name="TBd34ce655_dcab_499e_9235_973954a92ccf" hidden="1">#REF!</definedName>
    <definedName name="TBd34f8709_2707_489a_aedd_f8a36a3dc572" hidden="1">#REF!</definedName>
    <definedName name="TBd350b5a8_cfee_4cc1_9aed_abae3a85d132" hidden="1">#REF!</definedName>
    <definedName name="TBd352a63b_6b28_46bc_9225_41a74eb3bf3f" hidden="1">'[72]Trade and other paybales'!#REF!</definedName>
    <definedName name="TBd35db144_7035_48a4_a4c7_922ca2372aff" hidden="1">#REF!</definedName>
    <definedName name="TBd361d2bc_d8a0_4739_8006_b0e095c74555" hidden="1">#REF!</definedName>
    <definedName name="TBd36ecb73_fe8b_4053_9da6_f6acd5babb26" hidden="1">#REF!</definedName>
    <definedName name="TBd374dbee_bc23_490c_a1e1_fa03100ae678" hidden="1">#REF!</definedName>
    <definedName name="TBd379741e_46fc_4047_a75a_bf2244950ccb" hidden="1">#REF!</definedName>
    <definedName name="TBd37a704d_f286_4a26_9266_e9a78beca972" hidden="1">#REF!</definedName>
    <definedName name="TBd37c155a_b067_4dc5_ac4d_639f84f043e6" hidden="1">#REF!</definedName>
    <definedName name="TBd37c3947_df96_4878_a880_b05ec6dc7e45" hidden="1">#REF!</definedName>
    <definedName name="TBd37d654e_b883_481f_a79e_8e3731d4b6bf" hidden="1">#REF!</definedName>
    <definedName name="TBd383535c_593e_4e6a_bbdc_bfc04fb0687b" hidden="1">#REF!</definedName>
    <definedName name="TBd385d97b_de56_4d1f_8f32_0a7661bbef9d" hidden="1">#REF!</definedName>
    <definedName name="TBd388c14a_542c_48f3_9eb4_68f43ea87c5b" hidden="1">#REF!</definedName>
    <definedName name="TBd38c25c1_62b4_4400_a236_cb9fd17c54e3" hidden="1">#REF!</definedName>
    <definedName name="TBd396eee8_fa11_4c47_8179_0ddf90063f64" hidden="1">#REF!</definedName>
    <definedName name="TBd3a5aa83_0659_4b0e_8045_a6a24b3ec619" hidden="1">#REF!</definedName>
    <definedName name="TBd3a8106c_4d9d_43aa_8b1b_c2a2bcb00150" hidden="1">#REF!</definedName>
    <definedName name="TBd3a88f2f_ae74_4cb8_92a4_57b91bf78a90" hidden="1">#REF!</definedName>
    <definedName name="TBd3a8c71a_2399_47b2_ab54_22476b3707f9" hidden="1">#REF!</definedName>
    <definedName name="TBd3ae1e7e_bd7a_4f41_8ddc_274ad9402dfe" hidden="1">#REF!</definedName>
    <definedName name="TBd3bab6cd_a408_4a0f_994a_df9c58c196a0" hidden="1">#REF!</definedName>
    <definedName name="TBd3be8b8e_b6c8_4826_a912_192235c21248" hidden="1">#REF!</definedName>
    <definedName name="TBd3c3de96_301b_4019_99e7_40745f258875" hidden="1">#REF!</definedName>
    <definedName name="TBd3c609d7_8178_4852_80c7_33600e2362b1" hidden="1">#REF!</definedName>
    <definedName name="TBd3cb85aa_8834_43c3_89de_a1a0dfdde57b" hidden="1">#REF!</definedName>
    <definedName name="TBd3d83a45_327f_4bbc_915d_55106d60f2e8" hidden="1">#REF!</definedName>
    <definedName name="TBd3dad66a_d63c_45e4_853a_c72ce27e5954" hidden="1">#REF!</definedName>
    <definedName name="TBd3dc6b19_3f04_4e98_ac28_8a6fa48f3a3d" hidden="1">#REF!</definedName>
    <definedName name="TBd3e77f2f_ead2_40ae_972f_07a2a927ecbc" hidden="1">#REF!</definedName>
    <definedName name="TBd3edd6cf_7bb4_45ad_9367_3c97002dac18" hidden="1">#REF!</definedName>
    <definedName name="TBd3eede5f_117d_4f1c_9989_7b85ab81dd01" hidden="1">#REF!</definedName>
    <definedName name="TBd3f01cad_6218_4764_a007_a70812d19546" hidden="1">#REF!</definedName>
    <definedName name="TBd3f58139_60f1_4b94_97be_478c7eb64c87" hidden="1">#REF!</definedName>
    <definedName name="TBd3f698f1_dd3d_433f_a9e4_81f304417c64" hidden="1">#REF!</definedName>
    <definedName name="TBd3f7c6ac_ca8a_4d3e_b13f_f6685396c420" hidden="1">#REF!</definedName>
    <definedName name="TBd40639f4_caf7_43b2_920c_05a153aab55d" hidden="1">#REF!</definedName>
    <definedName name="TBd40b4490_209e_4d70_93f4_b6f4b43fce3f" hidden="1">#REF!</definedName>
    <definedName name="TBd41659c9_8e68_4a79_b938_b9fcfaae9ff4" hidden="1">#REF!</definedName>
    <definedName name="TBd41e6d50_b2a6_456d_a1cf_a13bb16634d6" hidden="1">#REF!</definedName>
    <definedName name="TBd4221466_d8db_4063_b369_185127e46ff2" hidden="1">#REF!</definedName>
    <definedName name="TBd429a434_67f3_450a_b2d7_7260e058e44e" hidden="1">#REF!</definedName>
    <definedName name="TBd429d51f_a97e_4434_a39b_9f07ee97fe65" hidden="1">#REF!</definedName>
    <definedName name="TBd4347786_8943_49bf_aac5_b444a99d1980" hidden="1">#REF!</definedName>
    <definedName name="TBd4399f4c_1e02_4d29_a008_50b574036f95" hidden="1">#REF!</definedName>
    <definedName name="TBd43bf71f_599d_4f53_aec8_d348c77adf6a" hidden="1">#REF!</definedName>
    <definedName name="TBd43d6267_0c46_461e_ac43_0f1fdfafb4f1" hidden="1">#REF!</definedName>
    <definedName name="TBd44623c5_568e_421f_8648_582aadf82bdc" hidden="1">#REF!</definedName>
    <definedName name="TBd44a85fb_b972_4449_9581_0813bd2329b2" hidden="1">#REF!</definedName>
    <definedName name="TBd44c98be_f047_43f7_a88b_b11298820442" hidden="1">#REF!</definedName>
    <definedName name="TBd4522c96_0688_4bb4_8c70_88c74c9ab001" hidden="1">#REF!</definedName>
    <definedName name="TBd4550d2a_c611_4916_ae1a_c0409fdf4694" hidden="1">#REF!</definedName>
    <definedName name="TBd456c101_e534_4143_9783_8a2c9cf5f9dc" hidden="1">#REF!</definedName>
    <definedName name="TBd45751d2_b90b_4fe0_b279_ab2467141e3a" hidden="1">#REF!</definedName>
    <definedName name="TBd4588121_04e5_4b82_8970_b1a8c2d000c3" hidden="1">#REF!</definedName>
    <definedName name="TBd45aee20_f07b_4ee1_9ada_4757f479f08c" hidden="1">#REF!</definedName>
    <definedName name="TBd460ce0a_bd5d_4c8f_98e5_7956dad9561a" hidden="1">#REF!</definedName>
    <definedName name="TBd46ade2b_34bf_4d19_be68_b9f4582b5606" hidden="1">#REF!</definedName>
    <definedName name="TBd46ae1a0_3be8_4e63_abc6_c64670cedda6" hidden="1">#REF!</definedName>
    <definedName name="TBd46de529_a015_4a32_98e2_79d872509fec" hidden="1">#REF!</definedName>
    <definedName name="TBd4783b3f_9a92_478a_b90c_9d920996d226" hidden="1">#REF!</definedName>
    <definedName name="TBd47c6401_618a_4105_a809_4d8ca34f2c80" hidden="1">#REF!</definedName>
    <definedName name="TBd47c8549_b3ec_42d2_945c_f7082d9b2fae" hidden="1">#REF!</definedName>
    <definedName name="TBd484aae4_7776_4ac1_a88f_b1af51a0e769" hidden="1">#REF!</definedName>
    <definedName name="TBd4956280_311c_4b7e_9b56_87376846bf2d" hidden="1">#REF!</definedName>
    <definedName name="TBd4a04848_345d_4303_957a_86c334b13c4c" hidden="1">#REF!</definedName>
    <definedName name="TBd4a34a5f_2ddb_4bee_bb1e_3737119969a5" hidden="1">#REF!</definedName>
    <definedName name="TBd4a4f7a1_f35a_48a6_bc1c_a52d8797c289" hidden="1">#REF!</definedName>
    <definedName name="TBd4a5235c_2085_4727_9c3e_34e359f8be6f" hidden="1">#REF!</definedName>
    <definedName name="TBd4ad543f_6570_4341_a4f5_c8e7dd5cda77" hidden="1">#REF!</definedName>
    <definedName name="TBd4b4fc10_b3be_4d4f_a456_a5a496adc2e0" hidden="1">#REF!</definedName>
    <definedName name="TBd4b983fa_fc6d_4d91_a17b_f880c3be5bc9" hidden="1">#REF!</definedName>
    <definedName name="TBd4badbef_a051_4b9f_8c52_9202d67be0d4" hidden="1">#REF!</definedName>
    <definedName name="TBd4bdc7fa_b711_4897_b500_5ac0f7a1cd7e" hidden="1">#REF!</definedName>
    <definedName name="TBd4be58c1_cf21_4938_83d7_b3f6a25fd3ff" hidden="1">'[72]Trade and other paybales'!#REF!</definedName>
    <definedName name="TBd4be9841_d0cb_45ef_997e_e79c9d0550bd" hidden="1">#REF!</definedName>
    <definedName name="TBd4c36462_02f8_4179_8e6f_6626d1bac722" hidden="1">#REF!</definedName>
    <definedName name="TBd4c5e9aa_1237_420f_9dca_94476c03f359" hidden="1">#REF!</definedName>
    <definedName name="TBd4c9a25b_e326_4c13_8285_4173499e3f35" hidden="1">#REF!</definedName>
    <definedName name="TBd4cc775c_de5e_40bb_be91_e9172209c74a" hidden="1">#REF!</definedName>
    <definedName name="TBd4dc28ea_d8ef_4b68_8ab6_9c3a6b8fb0ce" hidden="1">#REF!</definedName>
    <definedName name="TBd4e2339b_40a8_4d2d_8822_9d8057557ad1" hidden="1">#REF!</definedName>
    <definedName name="TBd4ea625f_e7d9_4b79_a07e_fec36d6b7685" hidden="1">#REF!</definedName>
    <definedName name="TBd4fed2d0_38e7_4d3b_910b_8b447176f031" hidden="1">#REF!</definedName>
    <definedName name="TBd501179c_ab65_4995_bd55_e5e085013256" hidden="1">#REF!</definedName>
    <definedName name="TBd50f5c36_2082_49d5_895d_4b90a5323011" hidden="1">#REF!</definedName>
    <definedName name="TBd50fb7c5_2e1f_47f3_b163_c8f89ac24c5d" hidden="1">#REF!</definedName>
    <definedName name="TBd513099f_746c_4330_97b7_920260b70bd8" hidden="1">#REF!</definedName>
    <definedName name="TBd51b6720_8653_44dc_87c4_84fb1c6212f2" hidden="1">#REF!</definedName>
    <definedName name="TBd521b497_885f_4ad6_b5ad_1313d1ee4601" hidden="1">#REF!</definedName>
    <definedName name="TBd5241d95_06ba_42ad_acdf_d049eb3879d3" hidden="1">#REF!</definedName>
    <definedName name="TBd52b8cdb_70af_427f_bed0_8b4195983ccc" hidden="1">#REF!</definedName>
    <definedName name="TBd52caa77_da4b_4634_a87e_6e070c42993d" hidden="1">#REF!</definedName>
    <definedName name="TBd53c366b_009d_46d4_89a3_e2cb6d0edab9" hidden="1">#REF!</definedName>
    <definedName name="TBd541ca4b_0e53_4aa7_b459_190b026b7923" hidden="1">#REF!</definedName>
    <definedName name="TBd54e065e_0684_47e6_8c94_955ad6c92544" hidden="1">#REF!</definedName>
    <definedName name="TBd550c984_9235_4ce5_8e75_1135a830f3c1" hidden="1">#REF!</definedName>
    <definedName name="TBd5521195_ae31_4fbe_ad47_ed7157a9681b" hidden="1">#REF!</definedName>
    <definedName name="TBd555a2da_bed2_456d_876c_f837c5a4f318" hidden="1">#REF!</definedName>
    <definedName name="TBd5576b6b_d4a5_4d83_bd9b_9d3952d16fee" hidden="1">#REF!</definedName>
    <definedName name="TBd56045eb_3149_4c40_bc8c_8e78e1569075" hidden="1">#REF!</definedName>
    <definedName name="TBd56c8ab4_9696_4b45_a650_88db58e47d75" hidden="1">#REF!</definedName>
    <definedName name="TBd5744c09_57bc_4eaa_9460_d5bab6bf7e01" hidden="1">#REF!</definedName>
    <definedName name="TBd576267b_a457_4535_b443_ef9bb12434dd" hidden="1">#REF!</definedName>
    <definedName name="TBd57933c4_490c_427f_af5b_23854421cdd5" hidden="1">#REF!</definedName>
    <definedName name="TBd57994a5_e2db_428a_a0e2_b976168a506d" hidden="1">#REF!</definedName>
    <definedName name="TBd57d9c3f_b3d7_4634_891c_c0c8ad32890c" hidden="1">#REF!</definedName>
    <definedName name="TBd5838bb8_c45d_4beb_bef0_082dd4451beb" hidden="1">#REF!</definedName>
    <definedName name="TBd5866c3e_8fc2_41ed_aa97_55ca3a084b66" hidden="1">#REF!</definedName>
    <definedName name="TBd586c517_e538_44c8_9f10_e9075dcf2d86" hidden="1">#REF!</definedName>
    <definedName name="TBd5870682_85a0_4639_a852_5bde27508e14" hidden="1">#REF!</definedName>
    <definedName name="TBd589c99d_116c_4889_95ea_5a612fec2ef5" hidden="1">#REF!</definedName>
    <definedName name="TBd59ff515_5ede_40d6_bb62_7ce8d348cb02" hidden="1">#REF!</definedName>
    <definedName name="TBd5a4b919_8863_4fda_9f57_12a291e8478a" hidden="1">#REF!</definedName>
    <definedName name="TBd5a4c767_0846_4f47_8d4f_9beacdc2ad73" hidden="1">#REF!</definedName>
    <definedName name="TBd5ae1479_6a01_496f_8062_046b9be02247" hidden="1">#REF!</definedName>
    <definedName name="TBd5b715e8_a32a_4a1f_8b89_d9ee849f043b" hidden="1">#REF!</definedName>
    <definedName name="TBd5b994f5_18d1_420e_b8f9_a04476544b3f" hidden="1">#REF!</definedName>
    <definedName name="TBd5ba3aa5_bfad_4166_8e57_62a7f827a900" hidden="1">#REF!</definedName>
    <definedName name="TBd5c88a10_89f4_4123_91da_38d0fcb59e2d" hidden="1">#REF!</definedName>
    <definedName name="TBd5c8d6b1_6ba0_4e85_ad82_b6252f70686a" hidden="1">#REF!</definedName>
    <definedName name="TBd5d00719_3bbf_49ae_9786_826533355c31" hidden="1">#REF!</definedName>
    <definedName name="TBd5d00c5e_034b_4c6c_8884_7c411fabc423" hidden="1">#REF!</definedName>
    <definedName name="TBd5d4fd92_281d_4294_bea9_626c489f502f" hidden="1">#REF!</definedName>
    <definedName name="TBd5ddb1e0_a344_4c1a_8177_8cee6cad695c" hidden="1">#REF!</definedName>
    <definedName name="TBd5ef8bc2_f877_4028_9f30_9c2cb0a39e73" hidden="1">#REF!</definedName>
    <definedName name="TBd5f00bef_019b_4e92_b67f_17cf49009c00" hidden="1">#REF!</definedName>
    <definedName name="TBd5f568b0_f79a_4efe_808c_36202d77fe98" hidden="1">#REF!</definedName>
    <definedName name="TBd5fbe072_9672_432f_b9f2_e46e742efd4b" hidden="1">#REF!</definedName>
    <definedName name="TBd5fd1611_7e33_46ca_b4b0_b316bcd9c109" hidden="1">#REF!</definedName>
    <definedName name="TBd5fe0e3a_bcbf_45af_b888_2b6c6c983fbd" hidden="1">#REF!</definedName>
    <definedName name="TBd607458a_dd25_4a1d_ba4a_11b8d3463ac5" hidden="1">#REF!</definedName>
    <definedName name="TBd610da91_4f5c_4715_a95a_44768094db6c" hidden="1">#REF!</definedName>
    <definedName name="TBd61ef9ad_dce8_4d27_8036_ac7de8b48ff8" hidden="1">#REF!</definedName>
    <definedName name="TBd61fbcb4_da8c_4b82_b710_e7178ff8cfc2" hidden="1">#REF!</definedName>
    <definedName name="TBd6220544_8f47_483f_8e77_81b1458f9a3d" hidden="1">#REF!</definedName>
    <definedName name="TBd6235eb6_7d31_4ef1_8d00_2e554b9862c1" hidden="1">#REF!</definedName>
    <definedName name="TBd62563f8_2c7e_4c89_926c_013a868eba67" hidden="1">#REF!</definedName>
    <definedName name="TBd6260c21_b14b_463f_8554_75e163dbd9b9" hidden="1">'[72]Trade and other paybales'!#REF!</definedName>
    <definedName name="TBd628c2ff_ba79_40f1_97c4_d647fc571b0a" hidden="1">#REF!</definedName>
    <definedName name="TBd62a6839_47a5_4549_aa98_469ac7b93fa1" hidden="1">#REF!</definedName>
    <definedName name="TBd62b2415_1bdd_4f16_8c72_e814f2c423a4" hidden="1">#REF!</definedName>
    <definedName name="TBd62b785a_0d82_4888_8e5e_12ab3fd12cca" hidden="1">#REF!</definedName>
    <definedName name="TBd630c1f4_33d5_4686_bc30_9bcfcd24a225" hidden="1">#REF!</definedName>
    <definedName name="TBd633b871_e2a4_4a6c_a407_9ea4af826980" hidden="1">#REF!</definedName>
    <definedName name="TBd634588b_9338_450a_b2d9_6997f0334f8c" hidden="1">#REF!</definedName>
    <definedName name="TBd63805fa_4eee_4844_854b_628ed7150047" hidden="1">#REF!</definedName>
    <definedName name="TBd638150a_0400_4111_8945_ceff38611d66" hidden="1">#REF!</definedName>
    <definedName name="TBd63ddf91_b2e6_4d31_bf3f_ef6c5312b7df" hidden="1">#REF!</definedName>
    <definedName name="TBd64d3425_477a_4435_8778_323530ac277c" hidden="1">#REF!</definedName>
    <definedName name="TBd654e777_8b54_4521_95d0_95ecb7139236" hidden="1">#REF!</definedName>
    <definedName name="TBd65a7466_99a1_41cf_96e5_085219a51bf8" hidden="1">#REF!</definedName>
    <definedName name="TBd65c9670_f862_458e_9894_69c67426cd07" hidden="1">#REF!</definedName>
    <definedName name="TBd66a6cd1_49f9_4536_a50d_8d114781be22" hidden="1">#REF!</definedName>
    <definedName name="TBd66ee478_7142_4282_856b_3eb0de398211" hidden="1">#REF!</definedName>
    <definedName name="TBd676dfd7_5875_4295_9689_5a7a96985098" hidden="1">#REF!</definedName>
    <definedName name="TBd679b828_2fb5_4c8e_977d_0dcb3b7f02d9" hidden="1">#REF!</definedName>
    <definedName name="TBd67ff433_4f93_406d_954f_6af8ccdff04b" hidden="1">#REF!</definedName>
    <definedName name="TBd68180e2_5a53_40db_be7a_81814082bfeb" hidden="1">#REF!</definedName>
    <definedName name="TBd6886d45_fc04_4987_86b6_5d6e77487f43" hidden="1">#REF!</definedName>
    <definedName name="TBd6889ac2_1ba6_4a52_8bfc_9a3178462477" hidden="1">#REF!</definedName>
    <definedName name="TBd68d4336_99d0_40e8_8558_5d11cacb2094" hidden="1">#REF!</definedName>
    <definedName name="TBd69095ad_bdc1_4d4e_8264_0daaed41a01c" hidden="1">#REF!</definedName>
    <definedName name="TBd6977a9c_f22e_4fac_9660_f5555b60d63c" hidden="1">#REF!</definedName>
    <definedName name="TBd69eba02_2ead_4850_a6a3_a6240ae510f5" hidden="1">#REF!</definedName>
    <definedName name="TBd6a60cab_3934_4c9c_bfd1_a7e5d6b902ae" hidden="1">#REF!</definedName>
    <definedName name="TBd6a76ca1_a7b6_44d3_851c_40255aa55c14" hidden="1">#REF!</definedName>
    <definedName name="TBd6a85b34_c63d_487b_8649_cd14a691d1a3" hidden="1">#REF!</definedName>
    <definedName name="TBd6b946f5_cf97_4ac9_aa4e_ebeb858834fb" hidden="1">#REF!</definedName>
    <definedName name="TBd6b9f806_4c38_4858_932c_a491cac005bf" hidden="1">#REF!</definedName>
    <definedName name="TBd6bdd5e6_8ad0_4137_ba95_ea2760f87370" hidden="1">'[72]Trade and other paybales'!#REF!</definedName>
    <definedName name="TBd6bf683d_3f94_443a_aaba_e626c66d4a3c" hidden="1">#REF!</definedName>
    <definedName name="TBd6c3898e_1c6b_4a0b_9255_495bb8f94764" hidden="1">#REF!</definedName>
    <definedName name="TBd6d238fb_ff8c_4045_a4d8_b447b821d925" hidden="1">'[72]Trade and other paybales'!#REF!</definedName>
    <definedName name="TBd6dc4a8a_89ab_425b_97d7_3ffd70810b7c" hidden="1">#REF!</definedName>
    <definedName name="TBd6dc62ff_9c76_43a5_a304_9095a8e90fe8" hidden="1">#REF!</definedName>
    <definedName name="TBd6dfad27_6f35_43ac_b24b_f48e78905ca8" hidden="1">#REF!</definedName>
    <definedName name="TBd6e0d4fc_acb6_4049_b7dd_905f0cb5abf2" hidden="1">#REF!</definedName>
    <definedName name="TBd6e1abf4_b1e1_4d5f_a3e0_cba76f39ef26" hidden="1">#REF!</definedName>
    <definedName name="TBd6e32f7b_17cf_4a79_a2d5_af40008d8c27" hidden="1">#REF!</definedName>
    <definedName name="TBd6e611f1_3b7b_450d_b1bc_9ec416cf3bc4" hidden="1">#REF!</definedName>
    <definedName name="TBd6e89199_aec8_4528_ba7b_0991afb7fbb7" hidden="1">#REF!</definedName>
    <definedName name="TBd6ecc1b9_a4fe_4c55_83c4_405530ffad01" hidden="1">#REF!</definedName>
    <definedName name="TBd6f09710_7ebe_4a87_bf20_d527aa00261a" hidden="1">#REF!</definedName>
    <definedName name="TBd7034551_6658_44ac_8b23_4a6c080e4c20" hidden="1">#REF!</definedName>
    <definedName name="TBd707dd52_a615_4a6b_9408_347171d83acc" hidden="1">#REF!</definedName>
    <definedName name="TBd71efb85_9e51_4cb8_b200_fbed3919e4f3" hidden="1">#REF!</definedName>
    <definedName name="TBd71f1f8b_baa8_4d84_8780_a61903eb379c" hidden="1">#REF!</definedName>
    <definedName name="TBd71fb3ac_b068_4500_890c_696f977ba5af" hidden="1">#REF!</definedName>
    <definedName name="TBd729251a_ddb3_4b24_b422_e79ff46b8ed0" hidden="1">#REF!</definedName>
    <definedName name="TBd73fefa7_74ea_429e_a60b_6a309a13e726" hidden="1">#REF!</definedName>
    <definedName name="TBd741e07c_5ad1_4352_953c_9b382d0dde61" hidden="1">#REF!</definedName>
    <definedName name="TBd74b459e_92fb_4780_82e2_9e765c03020c" hidden="1">#REF!</definedName>
    <definedName name="TBd74c4386_ff92_4ae3_884a_6b5b82d152c3" hidden="1">#REF!</definedName>
    <definedName name="TBd7518ca2_788d_47e4_8fff_fb78ff38ed16" hidden="1">#REF!</definedName>
    <definedName name="TBd752991a_d706_4c99_af16_508721598ce3" hidden="1">#REF!</definedName>
    <definedName name="TBd761f995_ebe5_4b77_b885_eb049b8a1766" hidden="1">#REF!</definedName>
    <definedName name="TBd7650277_d3aa_4823_a4fd_05f6b7bf6ab8" hidden="1">#REF!</definedName>
    <definedName name="TBd76d04f8_0eb5_44a8_b3c7_b430a37650bd" hidden="1">#REF!</definedName>
    <definedName name="TBd7772712_c783_4fcb_ae8a_419d1e343fb5" hidden="1">#REF!</definedName>
    <definedName name="TBd77caa56_3be1_400e_b479_f2ba80614953" hidden="1">#REF!</definedName>
    <definedName name="TBd77d12b4_ca97_4aeb_a294_83f4568cd955" hidden="1">#REF!</definedName>
    <definedName name="TBd7850a24_5a81_48f2_b1a2_c25e19240c2e" hidden="1">#REF!</definedName>
    <definedName name="TBd78ecc39_1b23_4794_9a5a_a6bc19e23339" hidden="1">#REF!</definedName>
    <definedName name="TBd790ea37_bce7_47d3_91e4_18f2ecbbc7e7" hidden="1">#REF!</definedName>
    <definedName name="TBd791f6e1_3947_49fc_8bfa_ddaf921535e6" hidden="1">#REF!</definedName>
    <definedName name="TBd793910c_5d25_4b3b_9f81_f80bb707a444" hidden="1">#REF!</definedName>
    <definedName name="TBd79b8573_bc78_4068_a005_71216511f4b3" hidden="1">#REF!</definedName>
    <definedName name="TBd79ef6aa_ef9f_43f1_a48f_03958ebd14b1" hidden="1">#REF!</definedName>
    <definedName name="TBd7a1984e_c657_4212_934f_044eb77b3fb3" hidden="1">#REF!</definedName>
    <definedName name="TBd7a39dcf_0547_4b42_a023_0ba3a4e52a06" hidden="1">#REF!</definedName>
    <definedName name="TBd7a976f0_242b_4322_aa91_ff82d8435450" hidden="1">#REF!</definedName>
    <definedName name="TBd7be9dda_886e_4cc7_93fb_8853aaa37da7" hidden="1">'[72]Trade and other paybales'!#REF!</definedName>
    <definedName name="TBd7c01b9e_5a75_4337_bcac_e8c0fec2de65" hidden="1">#REF!</definedName>
    <definedName name="TBd7c16ac7_c646_4108_9a0a_c5218809f71b" hidden="1">#REF!</definedName>
    <definedName name="TBd7c31cc4_8e39_40bd_96b4_ae0b0c402ea7" hidden="1">#REF!</definedName>
    <definedName name="TBd7c408cf_9509_401e_94cf_66bb14efafb5" hidden="1">#REF!</definedName>
    <definedName name="TBd7c5ce36_7f62_4f9b_9726_8480f11b68f5" hidden="1">#REF!</definedName>
    <definedName name="TBd7cd4e67_39db_40a8_8cff_d153eabd5f09" hidden="1">#REF!</definedName>
    <definedName name="TBd7ce1f5a_8bae_4776_8d7b_14c95d682ffe" hidden="1">#REF!</definedName>
    <definedName name="TBd7d3c695_ef26_4eb0_87be_c5bd47bd4028" hidden="1">#REF!</definedName>
    <definedName name="TBd7d5109e_1438_494c_ae5f_a23106cef7f4" hidden="1">#REF!</definedName>
    <definedName name="TBd7dc4ace_f1a8_43f3_a4fd_815d0c7bf269" hidden="1">#REF!</definedName>
    <definedName name="TBd7de69cf_32ad_45c7_a2a6_cdb2ebbf18aa" hidden="1">#REF!</definedName>
    <definedName name="TBd7e08b6f_6cf1_4c76_a567_e0050de49836" hidden="1">#REF!</definedName>
    <definedName name="TBd7e15f3d_860e_4f9f_a0f4_de49229af356" hidden="1">#REF!</definedName>
    <definedName name="TBd7e6c8cd_573b_40a7_9c8b_472f6b5a899d" hidden="1">#REF!</definedName>
    <definedName name="TBd7ff17db_3257_431f_b553_112f7203fe72" hidden="1">#REF!</definedName>
    <definedName name="TBd802770a_f276_4cdf_a7d9_a5315b42a2fa" hidden="1">#REF!</definedName>
    <definedName name="TBd814675d_40a4_4c70_aec7_9f8736a7e1b9" hidden="1">#REF!</definedName>
    <definedName name="TBd81beec1_72de_4750_829e_e38e067a0f77" hidden="1">#REF!</definedName>
    <definedName name="TBd81e75db_ab50_4900_9c4a_ada602ec2413" hidden="1">#REF!</definedName>
    <definedName name="TBd8221f8e_11da_4277_b7d0_ccbcec4374cf" hidden="1">#REF!</definedName>
    <definedName name="TBd82607bb_5e4d_4f7b_89a8_796ea8ced868" hidden="1">#REF!</definedName>
    <definedName name="TBd82a079d_dd4e_48ba_abb5_385a2f157012" hidden="1">#REF!</definedName>
    <definedName name="TBd82b6662_46f6_416d_a6f2_5d5fef377628" hidden="1">#REF!</definedName>
    <definedName name="TBd832a010_0d80_439d_b22b_df57f80f7111" hidden="1">#REF!</definedName>
    <definedName name="TBd8359bcf_fe26_4933_af5a_6aaf6244d104" hidden="1">#REF!</definedName>
    <definedName name="TBd848cbcb_855c_4e97_92f3_91a79ed54dce" hidden="1">#REF!</definedName>
    <definedName name="TBd84c080a_7499_420b_927d_543b5f8d3364" hidden="1">#REF!</definedName>
    <definedName name="TBd85005a4_a1ac_4ed0_a3cc_0ce540ebce62" hidden="1">#REF!</definedName>
    <definedName name="TBd850b7c3_22f0_4de9_b76e_89ebaac6fc0a" hidden="1">#REF!</definedName>
    <definedName name="TBd853f720_d3c6_43dc_a614_1304266d0498" hidden="1">#REF!</definedName>
    <definedName name="TBd85b94c0_2da5_44ad_a797_babe2ee92b4a" hidden="1">#REF!</definedName>
    <definedName name="TBd85fd689_0328_44c3_b42c_697bfd0a1635" hidden="1">#REF!</definedName>
    <definedName name="TBd860ece6_d3d8_4ee1_a539_baa521f1b7dc" hidden="1">#REF!</definedName>
    <definedName name="TBd862d58c_c234_4826_b372_b2621e8ce200" hidden="1">#REF!</definedName>
    <definedName name="TBd864c806_422f_4401_824d_7b8b5366dc34" hidden="1">#REF!</definedName>
    <definedName name="TBd865a9e3_29af_4677_b62b_0c83e5a1648b" hidden="1">#REF!</definedName>
    <definedName name="TBd8661799_7dc9_44ae_b260_dc7d963af408" hidden="1">#REF!</definedName>
    <definedName name="TBd86901ea_3369_47b6_8950_5c67ed97c3dd" hidden="1">#REF!</definedName>
    <definedName name="TBd86ab3b3_70f0_468a_bc4d_c676d5d71d93" hidden="1">#REF!</definedName>
    <definedName name="TBd86eed62_f12a_4bd7_9ab3_af656e5308f5" hidden="1">#REF!</definedName>
    <definedName name="TBd8773046_43a7_4a7f_9262_67c252d49cff" hidden="1">#REF!</definedName>
    <definedName name="TBd87d5fca_062e_4778_97bf_ae7f17a1f723" hidden="1">#REF!</definedName>
    <definedName name="TBd87ee42c_1919_4417_840f_bb9d90e8b3dc" hidden="1">#REF!</definedName>
    <definedName name="TBd888ef1f_0113_4b2f_b513_1065ee63fd5b" hidden="1">#REF!</definedName>
    <definedName name="TBd88c3950_1be5_4752_9cb8_e69066cd1a95" hidden="1">#REF!</definedName>
    <definedName name="TBd88c5054_f133_4d3f_bfc8_bef29410ce65" hidden="1">#REF!</definedName>
    <definedName name="TBd890b38b_949a_4782_af49_0ea5ec928fc2" hidden="1">'[72]Trade and other paybales'!#REF!</definedName>
    <definedName name="TBd89601c3_9b13_460f_976e_a2aecb273e0b" hidden="1">#REF!</definedName>
    <definedName name="TBd896a701_5a81_4d77_9040_4f2809d1d05f" hidden="1">#REF!</definedName>
    <definedName name="TBd89d457e_058f_400a_bd15_0c4b65cbec4c" hidden="1">#REF!</definedName>
    <definedName name="TBd89fe6cd_0a1c_45ab_b366_2bab07acbd1d" hidden="1">#REF!</definedName>
    <definedName name="TBd8a1af3a_5354_4d54_a18b_a399026da059" hidden="1">#REF!</definedName>
    <definedName name="TBd8aa389d_2366_44ac_a647_175f588625da" hidden="1">#REF!</definedName>
    <definedName name="TBd8ab2f6d_a153_4e56_82bf_82a39a1213b0" hidden="1">#REF!</definedName>
    <definedName name="TBd8b5ef3a_28a4_4f2b_89b0_28a5e7894083" hidden="1">#REF!</definedName>
    <definedName name="TBd8ba6f31_bd29_4c58_af81_713eafc57e79" hidden="1">#REF!</definedName>
    <definedName name="TBd8bc2302_30b2_410f_bb31_92c19d12c95b" hidden="1">#REF!</definedName>
    <definedName name="TBd8c8a545_5007_4cdc_a54b_a5d802f79e3d" hidden="1">#REF!</definedName>
    <definedName name="TBd8cea02d_e998_4a2a_94e0_34ba4506b617" hidden="1">#REF!</definedName>
    <definedName name="TBd8de8494_cb0d_4766_b6e4_50f046a9134e" hidden="1">#REF!</definedName>
    <definedName name="TBd8ecb3a8_5286_433c_8660_93f1628ef901" hidden="1">#REF!</definedName>
    <definedName name="TBd8f03592_0fab_42f1_8085_f4f006ba29fe" hidden="1">#REF!</definedName>
    <definedName name="TBd8f41eda_c1db_4ef1_8d5a_3509fccc76e0" hidden="1">'[72]Trade and other paybales'!#REF!</definedName>
    <definedName name="TBd8f65acb_4a67_432f_8b56_f95b85c06fc5" hidden="1">#REF!</definedName>
    <definedName name="TBd8f80815_d031_4b8c_b926_ad01a7aed77d" hidden="1">#REF!</definedName>
    <definedName name="TBd8f8276e_e356_4d35_9b92_1b88eebab156" hidden="1">#REF!</definedName>
    <definedName name="TBd90a70dc_a11d_4ef5_bc4e_5dd4b84a37d0" hidden="1">#REF!</definedName>
    <definedName name="TBd90ad73f_ad8a_4193_8e78_f777eed42566" hidden="1">#REF!</definedName>
    <definedName name="TBd90e81bd_608a_43e8_af91_21f305661cc2" hidden="1">#REF!</definedName>
    <definedName name="TBd90f7416_0337_4d60_9908_f15743d51509" hidden="1">#REF!</definedName>
    <definedName name="TBd9213581_92e2_44f0_8201_7933260074b8" hidden="1">#REF!</definedName>
    <definedName name="TBd926d8b8_e5f7_4480_abce_b50bbde02224" hidden="1">#REF!</definedName>
    <definedName name="TBd92f84ee_29f7_4f5a_abb4_5c966195c12c" hidden="1">#REF!</definedName>
    <definedName name="TBd93015f3_b524_41cd_b41e_af4b598dfeb5" hidden="1">'[72]Trade and other paybales'!#REF!</definedName>
    <definedName name="TBd9352c21_31ad_4a9d_8299_91b8b97e8260" hidden="1">#REF!</definedName>
    <definedName name="TBd938a741_4614_41fe_b3e2_c725669e8043" hidden="1">#REF!</definedName>
    <definedName name="TBd93a9474_dea3_44cc_abd3_4b1ea0cd200a" hidden="1">#REF!</definedName>
    <definedName name="TBd93a9cd0_1254_46c3_8546_58ec83a5a05a" hidden="1">#REF!</definedName>
    <definedName name="TBd93fc4de_4365_4f6b_8bbc_db2a21bc7be7" hidden="1">#REF!</definedName>
    <definedName name="TBd94067f6_fc3b_487a_be13_177e33bbabf2" hidden="1">#REF!</definedName>
    <definedName name="TBd942b313_b663_40fb_86a7_4fa0a31f49ff" hidden="1">#REF!</definedName>
    <definedName name="TBd9461abf_5afd_4ca7_9294_7dba0ac024f6" hidden="1">#REF!</definedName>
    <definedName name="TBd947c408_4eb4_415a_b746_a69e39a00962" hidden="1">#REF!</definedName>
    <definedName name="TBd9487fce_ca4f_4d1d_bfc5_80be6c518d97" hidden="1">#REF!</definedName>
    <definedName name="TBd9498364_e117_4247_beba_37ab84a1108d" hidden="1">#REF!</definedName>
    <definedName name="TBd9505eb1_04e2_4839_9efc_285ef006894b" hidden="1">#REF!</definedName>
    <definedName name="TBd95195d7_c683_4e2d_96c0_d1e5ca34fa9e" hidden="1">#REF!</definedName>
    <definedName name="TBd9536086_d38c_437e_8190_d755e2b428f4" hidden="1">#REF!</definedName>
    <definedName name="TBd9579820_63b7_41d4_a844_d9f37712cd39" hidden="1">#REF!</definedName>
    <definedName name="TBd9598ebc_0150_4797_951d_fdf1bbaff07a" hidden="1">#REF!</definedName>
    <definedName name="TBd962d769_bac2_44ec_8d9e_0dfe446fc5cf" hidden="1">#REF!</definedName>
    <definedName name="TBd9631c25_09bb_4bff_8009_9eb3534ada71" hidden="1">#REF!</definedName>
    <definedName name="TBd96409eb_37c9_46a6_b162_03420c2729c9" hidden="1">#REF!</definedName>
    <definedName name="TBd96ffe8c_2fbc_4d67_b319_fb55a376f331" hidden="1">#REF!</definedName>
    <definedName name="TBd972619a_d232_49bd_a8b1_34c4289931ec" hidden="1">#REF!</definedName>
    <definedName name="TBd9740621_98c1_46a0_bea9_824a01ddeef3" hidden="1">#REF!</definedName>
    <definedName name="TBd975c566_639e_470b_ae16_a39b60d14d18" hidden="1">#REF!</definedName>
    <definedName name="TBd9772c4c_013f_40a0_a250_c2d25b36a1d2" hidden="1">#REF!</definedName>
    <definedName name="TBd97b9d8c_e83d_436f_a9b8_917a69805c68" hidden="1">#REF!</definedName>
    <definedName name="TBd97e2268_2b4b_49c1_9f7a_107a572e7617" hidden="1">#REF!</definedName>
    <definedName name="TBd980783b_60af_4df3_8500_5060433d6029" hidden="1">#REF!</definedName>
    <definedName name="TBd9821088_4454_430e_955e_ccc7934c80f7" hidden="1">#REF!</definedName>
    <definedName name="TBd983dd9f_3e79_442f_97bc_c0f7ff0e4e50" hidden="1">#REF!</definedName>
    <definedName name="TBd9848fba_68a2_40a5_906d_df92f4a092bd" hidden="1">#REF!</definedName>
    <definedName name="TBd98b6a1e_e33a_4c84_b1df_aad2a8799736" hidden="1">#REF!</definedName>
    <definedName name="TBd99457ae_bb52_440d_805e_858ab2412d71" hidden="1">#REF!</definedName>
    <definedName name="TBd99d72bc_dafe_4ce2_be3d_1d93f3afaada" hidden="1">#REF!</definedName>
    <definedName name="TBd9ad5194_387b_462a_a3c5_a76e03be97de" hidden="1">'[72]Trade and other paybales'!#REF!</definedName>
    <definedName name="TBd9b623b5_6c45_426b_81b4_8d1c5363e9da" hidden="1">#REF!</definedName>
    <definedName name="TBd9bf0cca_cf9a_4298_8a82_999216c7360d" hidden="1">#REF!</definedName>
    <definedName name="TBd9bf6296_a189_47f6_91ca_c9fe98d9c7b4" hidden="1">#REF!</definedName>
    <definedName name="TBd9c634fb_2420_4b2d_9608_5b90fe7e036b" hidden="1">#REF!</definedName>
    <definedName name="TBd9c7648d_db7a_4f98_bf1a_6b04f308efd9" hidden="1">#REF!</definedName>
    <definedName name="TBd9c8c812_13c3_41fe_813d_1ab87a60c21f" hidden="1">#REF!</definedName>
    <definedName name="TBd9cb0886_576b_409a_844c_31f4258981f9" hidden="1">#REF!</definedName>
    <definedName name="TBd9ce67da_dff2_4e87_9c40_381e6853a479" hidden="1">#REF!</definedName>
    <definedName name="TBd9d082b7_0033_4750_99bf_1f4da3edf6c6" hidden="1">#REF!</definedName>
    <definedName name="TBd9d42b31_af31_47dd_bf3b_a1b52eab966b" hidden="1">#REF!</definedName>
    <definedName name="TBd9e5dc5d_e635_46fe_ae3e_9676c4828b0a" hidden="1">#REF!</definedName>
    <definedName name="TBd9f9a542_1160_43b2_928f_df0d7292619b" hidden="1">#REF!</definedName>
    <definedName name="TBda01aa07_081e_4ac8_88cb_bfd41cf3aac1" hidden="1">#REF!</definedName>
    <definedName name="TBda01f0fb_da8c_40f3_ba6c_518a99051a1a" hidden="1">#REF!</definedName>
    <definedName name="TBda039558_0545_4c9d_9fdd_408b2dda3dc9" hidden="1">#REF!</definedName>
    <definedName name="TBda04249f_6304_472e_a1e4_87cee2308790" hidden="1">#REF!</definedName>
    <definedName name="TBda06d292_50bb_4e72_92d4_64ade7884b29" hidden="1">#REF!</definedName>
    <definedName name="TBda0747b2_4309_4b94_8b68_4a6422a63a00" hidden="1">#REF!</definedName>
    <definedName name="TBda091319_1652_4bb9_af27_8aff616deb74" hidden="1">#REF!</definedName>
    <definedName name="TBda0d3fec_9daa_4087_9e14_de17b44c3ffe" hidden="1">#REF!</definedName>
    <definedName name="TBda166176_62ca_44b9_9009_64e4122a34b4" hidden="1">#REF!</definedName>
    <definedName name="TBda18fa88_5c6e_45de_9c11_14b5c71f20c3" hidden="1">#REF!</definedName>
    <definedName name="TBda1c08a6_55f7_4295_b297_e463bb86aa2e" hidden="1">#REF!</definedName>
    <definedName name="TBda1ff212_03d6_4df5_882a_ebfc4e91eeb9" hidden="1">#REF!</definedName>
    <definedName name="TBda3477c5_b8fe_45d9_8adc_c2cb65f790c3" hidden="1">#REF!</definedName>
    <definedName name="TBda3b5e61_48e0_45e2_b721_fea4f4b8757a" hidden="1">#REF!</definedName>
    <definedName name="TBda3f250f_1fa1_4601_ae24_67e187d59aab" hidden="1">#REF!</definedName>
    <definedName name="TBda510a4c_0eb7_44d4_8810_ded62c653515" hidden="1">#REF!</definedName>
    <definedName name="TBda534cdf_83d6_4d79_94ae_293d484b0de8" hidden="1">#REF!</definedName>
    <definedName name="TBda53b6ea_7c86_460d_bf6e_ff4b0040dce4" hidden="1">#REF!</definedName>
    <definedName name="TBda6991fa_6ef9_4ce2_b097_8eec24736ff6" hidden="1">#REF!</definedName>
    <definedName name="TBda6aac02_e3ea_4f45_b3cc_c380ba526f5c" hidden="1">#REF!</definedName>
    <definedName name="TBda6b648e_c417_4aa0_b2ff_452b5bf8b235" hidden="1">#REF!</definedName>
    <definedName name="TBda79b65c_2e11_4b67_a12a_03b441d18b49" hidden="1">#REF!</definedName>
    <definedName name="TBda8498f6_022b_4331_ad55_c2496d2a37a5" hidden="1">#REF!</definedName>
    <definedName name="TBda8666b0_fd15_4de9_81a0_811ba18918c8" hidden="1">#REF!</definedName>
    <definedName name="TBda875446_2617_4d1b_b60f_528704441455" hidden="1">#REF!</definedName>
    <definedName name="TBda8cd0cc_2c3e_4a04_b231_eda3710864bb" hidden="1">#REF!</definedName>
    <definedName name="TBda8f3430_5549_46c6_b5fe_b2237fee0fc2" hidden="1">#REF!</definedName>
    <definedName name="TBda902f64_08cf_4ae7_93b9_6bec35c28d8c" hidden="1">#REF!</definedName>
    <definedName name="TBda9aeea1_46c9_4dca_85f0_94863b8c582d" hidden="1">#REF!</definedName>
    <definedName name="TBdaa02dd8_00f3_4db0_b71f_81977f7807de" hidden="1">#REF!</definedName>
    <definedName name="TBdaa3a565_918b_429c_b034_d03ddbcb4a07" hidden="1">#REF!</definedName>
    <definedName name="TBdab0638d_cda1_4364_92a2_c1e176ba804f" hidden="1">#REF!</definedName>
    <definedName name="TBdac435f5_4839_43f5_8a28_beabad32bd6e" hidden="1">#REF!</definedName>
    <definedName name="TBdace7e17_e354_4e8f_b016_a67f784896f3" hidden="1">#REF!</definedName>
    <definedName name="TBdad4dec5_c3b4_421e_a527_3a521984009a" hidden="1">#REF!</definedName>
    <definedName name="TBdaec7172_120f_4dbf_9ca3_0ae7fc813ffb" hidden="1">#REF!</definedName>
    <definedName name="TBdaed6a18_084d_49bf_92f4_7be6c95739cd" hidden="1">#REF!</definedName>
    <definedName name="TBdaee5ee9_8444_44ea_959c_6285b349d484" hidden="1">#REF!</definedName>
    <definedName name="TBdaee6a68_6c6a_4bfa_8093_73ac416400f3" hidden="1">#REF!</definedName>
    <definedName name="TBdaf51c2d_87f7_459f_961c_845a4c01c446" hidden="1">#REF!</definedName>
    <definedName name="TBdb06f683_b413_4f97_a477_f246d69105f1" hidden="1">#REF!</definedName>
    <definedName name="TBdb0e5528_568a_4d7d_a11e_7905d1c9c032" hidden="1">#REF!</definedName>
    <definedName name="TBdb273ad0_df8d_403f_afe4_68e9ab4b687a" hidden="1">#REF!</definedName>
    <definedName name="TBdb2f4b4e_9360_471f_82a2_a15985ccc11f" hidden="1">#REF!</definedName>
    <definedName name="TBdb36a8f6_a6b9_4229_a433_f91dd9e861d9" hidden="1">#REF!</definedName>
    <definedName name="TBdb38ad54_eb7d_441b_8d8a_d94e507d4265" hidden="1">#REF!</definedName>
    <definedName name="TBdb3c4b6c_359e_40c4_9ce2_65b8b7f63817" hidden="1">#REF!</definedName>
    <definedName name="TBdb3c5305_81c4_48cb_b8d5_3f73fc0c2d54" hidden="1">#REF!</definedName>
    <definedName name="TBdb4ae9c0_7ebc_4bea_b79f_6631a8ee08c5" hidden="1">#REF!</definedName>
    <definedName name="TBdb4bc735_e5c6_4f80_aba6_db406abd7dce" hidden="1">#REF!</definedName>
    <definedName name="TBdb4d450d_15d4_4b4e_a418_754346498ef6" hidden="1">#REF!</definedName>
    <definedName name="TBdb56600f_5772_4a84_97f7_4292e37cce27" hidden="1">'[72]Trade and other paybales'!#REF!</definedName>
    <definedName name="TBdb5fd5f2_e109_428f_a26c_cbbd69eb3ec6" hidden="1">#REF!</definedName>
    <definedName name="TBdb63ad27_8a9b_4c1c_8cb8_f139e1caf2bc" hidden="1">#REF!</definedName>
    <definedName name="TBdb679f44_eb3b_430b_9505_fb957e73361d" hidden="1">#REF!</definedName>
    <definedName name="TBdb67aff8_9ae1_4b2f_8b28_845ff1ba026a" hidden="1">#REF!</definedName>
    <definedName name="TBdb68ef03_a1c9_4a73_a5cf_e1e749366c18" hidden="1">#REF!</definedName>
    <definedName name="TBdb6f0911_b821_4502_a07c_93becb8353d0" hidden="1">#REF!</definedName>
    <definedName name="TBdb7421be_1d2a_463b_85da_8087ddf19981" hidden="1">#REF!</definedName>
    <definedName name="TBdb79715e_7c9b_4a1f_84a2_2baa243d28d2" hidden="1">'[72]Trade and other paybales'!#REF!</definedName>
    <definedName name="TBdb7ae560_4391_4f63_8ea1_2cb2b89e0f3c" hidden="1">#REF!</definedName>
    <definedName name="TBdb7ef5ad_4988_4552_a10e_117fdcedd541" hidden="1">'[72]Trade and other paybales'!#REF!</definedName>
    <definedName name="TBdb7fb83c_a86f_40f2_bf00_1777a8de9a9b" hidden="1">#REF!</definedName>
    <definedName name="TBdb815875_fd62_4be9_8501_5c6b6b90a7ad" hidden="1">#REF!</definedName>
    <definedName name="TBdb98e76d_9922_4f6b_96c5_c97db67b0bca" hidden="1">#REF!</definedName>
    <definedName name="TBdb992437_8d69_4f60_a731_9c1bb3e756b9" hidden="1">#REF!</definedName>
    <definedName name="TBdba315c3_cedc_47bd_92f2_7b22ab637b32" hidden="1">#REF!</definedName>
    <definedName name="TBdba55e6b_ff8a_4d46_b179_e1e02db7253e" hidden="1">#REF!</definedName>
    <definedName name="TBdba61cad_5bb2_488e_a484_b6ad4b2866a2" hidden="1">#REF!</definedName>
    <definedName name="TBdbab98b7_f055_4284_9ba4_d8b09930dbfe" hidden="1">#REF!</definedName>
    <definedName name="TBdbabdd91_41ff_432c_b5ba_ae1ae3454a5f" hidden="1">#REF!</definedName>
    <definedName name="TBdbb01eef_71a4_4259_b443_c81945596129" hidden="1">#REF!</definedName>
    <definedName name="TBdbc06e00_ea7a_48eb_9953_041a3d0c08be" hidden="1">#REF!</definedName>
    <definedName name="TBdbc5d1c9_610a_4b31_a60c_585b2488e1b6" hidden="1">#REF!</definedName>
    <definedName name="TBdbcad870_d387_4c35_834d_70a5c269a51b" hidden="1">#REF!</definedName>
    <definedName name="TBdbce3b5d_0c1b_41b7_9feb_ade1589407c5" hidden="1">#REF!</definedName>
    <definedName name="TBdbcff49e_8323_453d_b5ed_54b41a8adc99" hidden="1">'[72]Trade and other paybales'!#REF!</definedName>
    <definedName name="TBdbd32782_8401_4a91_9539_70ff20f850f8" hidden="1">'[72]Trade and other paybales'!#REF!</definedName>
    <definedName name="TBdbd58b0a_11ea_433b_b3a1_c18d6ba29e53" hidden="1">#REF!</definedName>
    <definedName name="TBdbdc4334_7945_4f8d_af46_4fa4db5aec26" hidden="1">'[72]Trade and other paybales'!#REF!</definedName>
    <definedName name="TBdbdf97de_87c4_4685_bdbc_74c3206144d5" hidden="1">#REF!</definedName>
    <definedName name="TBdbe469e3_5765_4b11_aab7_6df06cd1799f" hidden="1">#REF!</definedName>
    <definedName name="TBdbe68b4c_9f65_43d6_ace3_fb4f98bf4e70" hidden="1">#REF!</definedName>
    <definedName name="TBdbeade38_75f7_4bd0_8f63_e4ca0033d1f9" hidden="1">#REF!</definedName>
    <definedName name="TBdbebb3c9_641f_430d_8595_25c8d149bfe7" hidden="1">#REF!</definedName>
    <definedName name="TBdbf095e8_73f4_436b_a1c2_a27bcc720391" hidden="1">#REF!</definedName>
    <definedName name="TBdbf38f52_cfc9_4a03_a15c_68fe9b130107" hidden="1">#REF!</definedName>
    <definedName name="TBdbf5551b_6753_4a5e_9392_b5c91362d5f8" hidden="1">#REF!</definedName>
    <definedName name="TBdbfcdac1_34b0_41b6_ba40_3350b38b245d" hidden="1">#REF!</definedName>
    <definedName name="TBdc034cec_4a99_4b11_b7a4_2fcd53e49e8d" hidden="1">#REF!</definedName>
    <definedName name="TBdc0dbf9c_3baf_4b87_a51e_a1dcdd21a5a2" hidden="1">#REF!</definedName>
    <definedName name="TBdc13ca2f_e786_407a_b2e4_3160e9f29a75" hidden="1">#REF!</definedName>
    <definedName name="TBdc2b0708_8002_4205_86c4_30b00b845eb5" hidden="1">#REF!</definedName>
    <definedName name="TBdc3582a8_7efb_4e6c_88d8_99dd11fba003" hidden="1">#REF!</definedName>
    <definedName name="TBdc358798_001f_4f6b_97b5_24de128f7cd9" hidden="1">#REF!</definedName>
    <definedName name="TBdc424b8a_8356_4072_9926_307b3b165894" hidden="1">#REF!</definedName>
    <definedName name="TBdc42bba1_6674_4503_b38c_4310dd7979da" hidden="1">#REF!</definedName>
    <definedName name="TBdc470065_9244_4e99_b057_9ffe63d3b8e1" hidden="1">#REF!</definedName>
    <definedName name="TBdc4736ad_c3d5_4a73_83de_c7492cbcd0df" hidden="1">#REF!</definedName>
    <definedName name="TBdc48aeee_bf75_4432_ac84_6308c5f4a897" hidden="1">#REF!</definedName>
    <definedName name="TBdc4b2f1d_d272_4438_8dcb_bb4158550fd0" hidden="1">#REF!</definedName>
    <definedName name="TBdc51c1a6_1111_4f43_85e7_7a4d2768fd56" hidden="1">#REF!</definedName>
    <definedName name="TBdc59695c_3f49_4d73_a2d9_4e5ac7bb7c7f" hidden="1">#REF!</definedName>
    <definedName name="TBdc78a725_1aec_47c0_bf28_7d2872154f54" hidden="1">#REF!</definedName>
    <definedName name="TBdc7e4806_cb86_4ff3_bbf3_f3dd489e1aae" hidden="1">#REF!</definedName>
    <definedName name="TBdc7eebc9_78b4_4cfa_8bd8_7c21ce4b916a" hidden="1">#REF!</definedName>
    <definedName name="TBdc880d94_6642_4450_9976_c06036bd0b0e" hidden="1">#REF!</definedName>
    <definedName name="TBdc8a3a92_ba0f_43a0_a4d8_21d86a0a8f8f" hidden="1">#REF!</definedName>
    <definedName name="TBdc8bf7ea_be40_4a06_acd0_75129e3638e9" hidden="1">#REF!</definedName>
    <definedName name="TBdc8fe781_a22c_4fbc_ac90_4c91141153f1" hidden="1">#REF!</definedName>
    <definedName name="TBdc9a14ff_bcde_4e0d_8dbb_cb1463ad9cc8" hidden="1">#REF!</definedName>
    <definedName name="TBdc9ef710_0b7e_4a6a_b10a_3c1b52fd3698" hidden="1">#REF!</definedName>
    <definedName name="TBdca081de_edb4_495e_8c66_8ae85fa6451c" hidden="1">#REF!</definedName>
    <definedName name="TBdca17114_3c74_432c_80b6_d8031b26ffa9" hidden="1">#REF!</definedName>
    <definedName name="TBdca4324f_6a14_4b29_8d86_3fa9882550ad" hidden="1">#REF!</definedName>
    <definedName name="TBdcaa0505_3005_4c4a_a2ee_904878232d2e" hidden="1">#REF!</definedName>
    <definedName name="TBdcab0b01_662f_4c0a_9df0_9394cdc11479" hidden="1">#REF!</definedName>
    <definedName name="TBdcada47c_ea94_42b8_8997_9d963de2daf7" hidden="1">#REF!</definedName>
    <definedName name="TBdcb17dfa_b39a_4c4b_ab51_b408bf5f7da6" hidden="1">#REF!</definedName>
    <definedName name="TBdcb70815_575c_42f6_b5d4_70364790ddc8" hidden="1">#REF!</definedName>
    <definedName name="TBdcbc6ae2_fdd2_4448_a47f_b5c60d421672" hidden="1">#REF!</definedName>
    <definedName name="TBdcc10953_e68d_4653_a97a_713923514428" hidden="1">#REF!</definedName>
    <definedName name="TBdcdfceb4_e722_40bd_9571_fd3b97dc61ea" hidden="1">#REF!</definedName>
    <definedName name="TBdce5acda_502b_443f_a7f3_acf608023c66" hidden="1">#REF!</definedName>
    <definedName name="TBdcecf0e0_c620_4db7_9f31_b0f822321896" hidden="1">#REF!</definedName>
    <definedName name="TBdcf0481d_acba_4432_8665_be6899f489d4" hidden="1">#REF!</definedName>
    <definedName name="TBdcf1b88a_2772_4d06_bfcb_a7408a56f8ea" hidden="1">#REF!</definedName>
    <definedName name="TBdcfa0bda_08d2_4846_9ff2_2662b4b3221d" hidden="1">#REF!</definedName>
    <definedName name="TBdcfb88e8_6c91_4217_a31e_030c3ca10714" hidden="1">#REF!</definedName>
    <definedName name="TBdd056a7d_de08_4285_96e7_967a74027e08" hidden="1">#REF!</definedName>
    <definedName name="TBdd0d26a7_7d5e_4f53_9b84_eff4ed82dd42" hidden="1">#REF!</definedName>
    <definedName name="TBdd10464b_ca49_41a5_93b8_51b25b8d1180" hidden="1">#REF!</definedName>
    <definedName name="TBdd11a900_c7ba_4eda_a8b6_d12000147b95" hidden="1">#REF!</definedName>
    <definedName name="TBdd140de4_dfb6_4954_af5d_22be5e89651b" hidden="1">#REF!</definedName>
    <definedName name="TBdd16d3b5_92ef_4a5b_bfcd_507d692eed6f" hidden="1">#REF!</definedName>
    <definedName name="TBdd1884c7_a30c_4764_b893_165191d177a8" hidden="1">#REF!</definedName>
    <definedName name="TBdd1ab6ba_6904_451a_a708_0e18ba8ca692" hidden="1">#REF!</definedName>
    <definedName name="TBdd1cfbc4_2276_42f6_a88e_0acd84ca5d7d" hidden="1">#REF!</definedName>
    <definedName name="TBdd1ea064_c9cb_4167_82d6_9342150a5658" hidden="1">#REF!</definedName>
    <definedName name="TBdd21ba4f_3f41_431d_a499_30432976c386" hidden="1">'[72]Trade and other paybales'!#REF!</definedName>
    <definedName name="TBdd27e1f1_ef59_4973_8554_692406a7351a" hidden="1">#REF!</definedName>
    <definedName name="TBdd298d87_6ee5_46bb_8d60_7de914c8d983" hidden="1">#REF!</definedName>
    <definedName name="TBdd2a2bbb_9181_4fc6_9b0f_a2d24bcfb568" hidden="1">#REF!</definedName>
    <definedName name="TBdd331155_6ef8_4c2c_9f57_0fa9b22c0ec7" hidden="1">#REF!</definedName>
    <definedName name="TBdd3dd67b_adf9_462e_b206_025cc6fa109d" hidden="1">#REF!</definedName>
    <definedName name="TBdd460c10_e811_438d_8181_d6040f27c6e5" hidden="1">#REF!</definedName>
    <definedName name="TBdd52f76c_a7de_48af_8023_f51522032617" hidden="1">#REF!</definedName>
    <definedName name="TBdd562788_6dd9_4b39_8e3b_aa353a8e00ff" hidden="1">#REF!</definedName>
    <definedName name="TBdd5774b0_da5b_42e9_8f1a_eda35a59b6a7" hidden="1">#REF!</definedName>
    <definedName name="TBdd6096b3_dbca_4504_97ca_7bbcbe9d34ac" hidden="1">'[72]Trade and other paybales'!#REF!</definedName>
    <definedName name="TBdd60b51c_1d4f_45a0_8742_c4385aaa19a8" hidden="1">#REF!</definedName>
    <definedName name="TBdd685f65_a4b1_46a1_bec2_c2219bbb6c60" hidden="1">#REF!</definedName>
    <definedName name="TBdd753880_3a75_47ec_b453_8183f9815b81" hidden="1">#REF!</definedName>
    <definedName name="TBdd75647a_752d_4676_9d17_874f62a4186e" hidden="1">#REF!</definedName>
    <definedName name="TBdd7b25e4_9d2c_4170_87eb_4e323d3d23f9" hidden="1">#REF!</definedName>
    <definedName name="TBdd7bc1cb_c0ea_42a8_b233_25bdfd23dd76" hidden="1">#REF!</definedName>
    <definedName name="TBdd85fce6_7622_4583_ba72_42be3870947d" hidden="1">#REF!</definedName>
    <definedName name="TBdd9b17e8_caf6_4c4d_8db6_49a3a06f4ccd" hidden="1">#REF!</definedName>
    <definedName name="TBdd9e0e71_09d5_4aa2_b9c8_a50db18cb8b3" hidden="1">#REF!</definedName>
    <definedName name="TBdd9e4898_980d_4185_b8ff_7346bdcd9cc7" hidden="1">#REF!</definedName>
    <definedName name="TBdda20e17_2d53_4a32_ab5d_c5f199b5e7a6" hidden="1">#REF!</definedName>
    <definedName name="TBddbd2609_06b7_4106_a3ff_99f59e259da6" hidden="1">#REF!</definedName>
    <definedName name="TBddc17f3c_e89f_41c0_ae13_0b9c2a35650b" hidden="1">#REF!</definedName>
    <definedName name="TBddc41ac7_851a_4e7f_97bb_c51c53879713" hidden="1">#REF!</definedName>
    <definedName name="TBddcc96c5_37b8_4219_b8d0_b4f528b1f8e1" hidden="1">#REF!</definedName>
    <definedName name="TBddd4200e_9521_449f_b709_42c1eaa9832b" hidden="1">#REF!</definedName>
    <definedName name="TBddd5dc4a_7eef_4429_aace_04c0f09f6e64" hidden="1">#REF!</definedName>
    <definedName name="TBddde35f8_c2d3_4b30_a3c4_3bc935d51afd" hidden="1">#REF!</definedName>
    <definedName name="TBdddf2101_b718_4ae7_8e7c_d9620d5107d5" hidden="1">#REF!</definedName>
    <definedName name="TBdde987f6_c255_42c0_af8a_661ebfa23659" hidden="1">#REF!</definedName>
    <definedName name="TBddeb5ec5_969f_4ef0_a049_28e89a3361d1" hidden="1">#REF!</definedName>
    <definedName name="TBddec5d8c_2f6e_4f4a_a094_d3a1ded37e9c" hidden="1">#REF!</definedName>
    <definedName name="TBddedc4ef_f553_4f3b_a35d_ffc89d496317" hidden="1">#REF!</definedName>
    <definedName name="TBddee300f_9faa_4124_abf2_87c91b898f0d" hidden="1">#REF!</definedName>
    <definedName name="TBddf75ef9_3c50_414e_a7f4_4cfd16c77c99" hidden="1">#REF!</definedName>
    <definedName name="TBddfbb97c_8ce4_4594_88a9_d980e1ccb33c" hidden="1">#REF!</definedName>
    <definedName name="TBde054b46_5a1d_47fb_abc7_dc0ac7c5ee15" hidden="1">#REF!</definedName>
    <definedName name="TBde0c9d57_fe12_46bd_b976_375ef509410d" hidden="1">#REF!</definedName>
    <definedName name="TBde1a61f8_6689_41c2_8db2_5874b2575ed5" hidden="1">#REF!</definedName>
    <definedName name="TBde2b923a_3e72_47e1_a02a_3ea798583d9b" hidden="1">#REF!</definedName>
    <definedName name="TBde2f3f09_21ee_4ad8_a8f7_88356768c7ed" hidden="1">#REF!</definedName>
    <definedName name="TBde30ca24_cb6e_4461_9342_d3bed1bfbed1" hidden="1">#REF!</definedName>
    <definedName name="TBde3184f0_7c78_4c07_a0ec_24084c2b06c3" hidden="1">#REF!</definedName>
    <definedName name="TBde31e654_1919_4403_946c_2d6950008ad1" hidden="1">#REF!</definedName>
    <definedName name="TBde37d49b_9f54_46ab_9d86_ef141ec8a020" hidden="1">#REF!</definedName>
    <definedName name="TBde37edfb_3eb7_4d45_a173_a0536abf1b9a" hidden="1">#REF!</definedName>
    <definedName name="TBde3ddbb6_7939_45bd_992a_98b2ef53900c" hidden="1">#REF!</definedName>
    <definedName name="TBde3fc3f0_1f99_4788_8b91_59a602713c79" hidden="1">#REF!</definedName>
    <definedName name="TBde448bfd_b099_4bb6_8cd6_cd4bb6d023b6" hidden="1">#REF!</definedName>
    <definedName name="TBde59cf99_aa85_4dd3_85dd_f121a5a7fa83" hidden="1">#REF!</definedName>
    <definedName name="TBde5dcde5_6011_43ae_a535_c581ec55ddd7" hidden="1">#REF!</definedName>
    <definedName name="TBde5f788a_3891_418b_aac6_5fd99c19c256" hidden="1">#REF!</definedName>
    <definedName name="TBde5f9771_d257_4497_8697_141ca8bf23c3" hidden="1">#REF!</definedName>
    <definedName name="TBde625f59_ef87_4c48_b291_154c655c7362" hidden="1">#REF!</definedName>
    <definedName name="TBde64b9c8_5575_4abf_94ff_90b42852dfaa">#REF!</definedName>
    <definedName name="TBde655ea1_df9f_4e63_8426_9d4d384a5124" hidden="1">#REF!</definedName>
    <definedName name="TBde68b8c6_4125_473c_81ea_4f50c01f3298" hidden="1">#REF!</definedName>
    <definedName name="TBde7197c5_f90c_47d1_9dae_e0279fbe6955" hidden="1">#REF!</definedName>
    <definedName name="TBde788196_c36e_481e_93c5_6636a4b62e73" hidden="1">#REF!</definedName>
    <definedName name="TBde7a8aaa_5155_4fc1_8589_cb9ce3d07b25" hidden="1">#REF!</definedName>
    <definedName name="TBde7fc290_dd7a_46d0_8f79_a9084f59933c" hidden="1">#REF!</definedName>
    <definedName name="TBde8742a5_b816_46a3_b61d_e47031bf32eb" hidden="1">#REF!</definedName>
    <definedName name="TBde884365_891e_45e7_916f_c3d44d0fc8c0" hidden="1">#REF!</definedName>
    <definedName name="TBde8c9942_37ff_425f_afe7_47aa4c045f8c" hidden="1">#REF!</definedName>
    <definedName name="TBde927fdb_72a3_440e_aa01_dccca36744b3" hidden="1">#REF!</definedName>
    <definedName name="TBde9f982a_202c_4f25_bdbc_cbff6029824b" hidden="1">#REF!</definedName>
    <definedName name="TBdea09c38_2a94_4d7c_af4f_0e14ed61b3b1" hidden="1">#REF!</definedName>
    <definedName name="TBdea1c783_b24e_488d_968a_4f326a573d5b" hidden="1">#REF!</definedName>
    <definedName name="TBdeaa829e_2f81_4aa9_82ca_742001e6c432" hidden="1">#REF!</definedName>
    <definedName name="TBdeafbc51_6725_4e09_bec1_8de579cfecb4" hidden="1">#REF!</definedName>
    <definedName name="TBdeb27802_7f10_4050_9913_e3b6a343de16" hidden="1">#REF!</definedName>
    <definedName name="TBdeb67dfc_dd35_4ea9_a82c_122d438e9dc4" hidden="1">#REF!</definedName>
    <definedName name="TBdebacbb1_e450_4bf9_b3a1_9c416f0075c3" hidden="1">#REF!</definedName>
    <definedName name="TBdebd96f5_ec60_4b97_9e25_0db74f935b49" hidden="1">#REF!</definedName>
    <definedName name="TBdebea59e_24d2_4722_ad66_898a73ef07d5" hidden="1">#REF!</definedName>
    <definedName name="TBdec5859b_4792_4e1e_a8d5_9c6799ea27d1" hidden="1">#REF!</definedName>
    <definedName name="TBdec662b2_1cd8_4ebe_b425_eead610995d0" hidden="1">#REF!</definedName>
    <definedName name="TBdec6a563_1bce_474b_afa3_27af0cc32eb5" hidden="1">#REF!</definedName>
    <definedName name="TBdec84f74_931f_4cae_8bd5_33d56ee2f622" hidden="1">#REF!</definedName>
    <definedName name="TBdec8c6dd_4902_4898_b95d_402b320329c6" hidden="1">#REF!</definedName>
    <definedName name="TBdecb924e_34c7_48ef_a6a6_1a9f573a4e65" hidden="1">#REF!</definedName>
    <definedName name="TBdecec6b1_7144_4132_8f1e_ef79b7918993" hidden="1">#REF!</definedName>
    <definedName name="TBdee7a591_c0a6_48a4_b8b1_a6bb6fb4f52d" hidden="1">#REF!</definedName>
    <definedName name="TBdeec5a78_a82f_4be8_b948_c3a88499dcf6" hidden="1">#REF!</definedName>
    <definedName name="TBdef2dce6_d6fe_4bd7_81ad_6e17443f54db" hidden="1">#REF!</definedName>
    <definedName name="TBdef32cf2_2086_423d_8f35_784d1d172cd2" hidden="1">#REF!</definedName>
    <definedName name="TBdef523c1_dacb_43f3_b54b_ab19ddff1d79" hidden="1">#REF!</definedName>
    <definedName name="TBdef60355_9316_48d3_b41b_081dfb361314" hidden="1">#REF!</definedName>
    <definedName name="TBdef8898d_dcfb_43e4_b7de_beaf5586f7ab" hidden="1">#REF!</definedName>
    <definedName name="TBdef88eb3_33d4_463b_aadc_840ff1c191db" hidden="1">#REF!</definedName>
    <definedName name="TBdf0f588c_e748_4c3a_867a_4a252e2c88f2" hidden="1">'[72]Trade and other paybales'!#REF!</definedName>
    <definedName name="TBdf0f70c4_7909_4559_9715_d1a2471aa514" hidden="1">#REF!</definedName>
    <definedName name="TBdf127962_d384_4b1a_8988_6b808712cc0d" hidden="1">'[72]Trade and other paybales'!#REF!</definedName>
    <definedName name="TBdf147394_79e9_40ab_9b25_f5846203c724" hidden="1">'[72]Trade and other paybales'!#REF!</definedName>
    <definedName name="TBdf19ebc4_d54e_4165_abf4_fb167165291e" hidden="1">#REF!</definedName>
    <definedName name="TBdf242e72_e589_4131_abfe_d87a2e0b7834" hidden="1">#REF!</definedName>
    <definedName name="TBdf312035_4e06_46d2_a753_3b9e43d15ed2" hidden="1">#REF!</definedName>
    <definedName name="TBdf369fb4_cd58_49fa_a875_3fc71e815b57" hidden="1">#REF!</definedName>
    <definedName name="TBdf435d00_412f_46f9_a637_4cb8a9bf3f0a" hidden="1">#REF!</definedName>
    <definedName name="TBdf4653c9_c29c_47e5_943d_edd63d9d5421" hidden="1">#REF!</definedName>
    <definedName name="TBdf4a6860_1df0_4c80_a673_2ccb2b579a41" hidden="1">#REF!</definedName>
    <definedName name="TBdf4af795_e505_4e29_8336_442d25f0fd54" hidden="1">#REF!</definedName>
    <definedName name="TBdf569294_973e_461f_9c46_c3b7c911c7d4" hidden="1">#REF!</definedName>
    <definedName name="TBdf57719e_1031_42f1_aaed_41ff0977940f" hidden="1">#REF!</definedName>
    <definedName name="TBdf5ab8c5_2cf6_41b0_84a8_20d74e40cef7" hidden="1">#REF!</definedName>
    <definedName name="TBdf5b0866_bb70_43bc_b0c4_bc65f9d1bfc3" hidden="1">#REF!</definedName>
    <definedName name="TBdf6c7f8a_9685_4893_8a2b_26869857ffc7" hidden="1">#REF!</definedName>
    <definedName name="TBdf6f2e84_7082_476e_800b_c3c24fd80661" hidden="1">#REF!</definedName>
    <definedName name="TBdf6f790c_3adf_4e23_8cf1_6f1a4f3f956b" hidden="1">#REF!</definedName>
    <definedName name="TBdf741d90_0083_453e_b5dc_edd5de0ff05d" hidden="1">#REF!</definedName>
    <definedName name="TBdf840f32_5cc9_4f50_9264_b4caed8a9749" hidden="1">#REF!</definedName>
    <definedName name="TBdf84f394_79bd_4de8_945f_b89e159d5f3f" hidden="1">#REF!</definedName>
    <definedName name="TBdf8597f2_09d7_42f9_936d_446d5dc8b3cc" hidden="1">#REF!</definedName>
    <definedName name="TBdf9a3453_fdc8_4dc2_9431_fb09981f18e5" hidden="1">#REF!</definedName>
    <definedName name="TBdf9d3489_9b52_45bb_91ea_24d866742aaa" hidden="1">#REF!</definedName>
    <definedName name="TBdf9e3578_f499_45ef_b92f_7f8de6c0393c" hidden="1">#REF!</definedName>
    <definedName name="TBdfaa6a62_77bb_4b9e_bfaa_571710be1587" hidden="1">#REF!</definedName>
    <definedName name="TBdfaa940f_e9e4_4776_b749_86a67d5fd484" hidden="1">#REF!</definedName>
    <definedName name="TBdfae970d_1dcc_46b2_9847_0e3933526c6d" hidden="1">#REF!</definedName>
    <definedName name="TBdfb6670d_1b15_4110_b631_41b7131e0d39" hidden="1">#REF!</definedName>
    <definedName name="TBdfc3da70_5ede_4339_8295_3e0915edf1eb" hidden="1">#REF!</definedName>
    <definedName name="TBdfcce5cd_bce2_494e_8595_95ab19371cd8" hidden="1">#REF!</definedName>
    <definedName name="TBdfcde319_1e59_4ba3_b930_b25b59eaba26" hidden="1">#REF!</definedName>
    <definedName name="TBdfcdfe09_f01d_413b_96eb_e61e2b555479" hidden="1">#REF!</definedName>
    <definedName name="TBdfdde9bb_c72c_46fb_9ad7_f27d295a5957" hidden="1">#REF!</definedName>
    <definedName name="TBdfdfb858_ebf6_4f36_9556_00dbbc1dae66" hidden="1">#REF!</definedName>
    <definedName name="TBdfe55863_a290_49ac_9052_0976eb75e5f7" hidden="1">#REF!</definedName>
    <definedName name="TBdfefa2cb_5d08_482d_a085_23a1b1e6a76e" hidden="1">#REF!</definedName>
    <definedName name="TBdff2d35c_f3ab_4152_b9f0_5af5ca896719" hidden="1">#REF!</definedName>
    <definedName name="TBdff4c309_3cc5_4013_9ef9_225cba091647" hidden="1">#REF!</definedName>
    <definedName name="TBdff8c725_5423_45ff_9d9e_dda92bf32172" hidden="1">#REF!</definedName>
    <definedName name="TBe0029882_e9d2_4d5c_bc9f_58108e94b4ae" hidden="1">#REF!</definedName>
    <definedName name="TBe00fb534_a0a0_495e_847c_e03f141dbe51" hidden="1">#REF!</definedName>
    <definedName name="TBe0142510_526b_4c1a_b35a_1fe5c6d80c69" hidden="1">#REF!</definedName>
    <definedName name="TBe015eb52_aeed_4f7d_ab00_00970bba34b2" hidden="1">#REF!</definedName>
    <definedName name="TBe017496b_944a_4c9a_a638_30bd26ebf05f" hidden="1">#REF!</definedName>
    <definedName name="TBe018b039_e12f_497a_8bc3_6811bb4e1b3b" hidden="1">#REF!</definedName>
    <definedName name="TBe019ad2e_f7e7_4b02_b5f2_d7950852c1c1" hidden="1">#REF!</definedName>
    <definedName name="TBe023ff75_e75d_4d37_9dff_be7b81d9ea39" hidden="1">#REF!</definedName>
    <definedName name="TBe02e16c4_445e_4527_b52b_a5e96618746e" hidden="1">#REF!</definedName>
    <definedName name="TBe02e65a8_7e5a_472f_9073_1c5c45b9b5f1" hidden="1">#REF!</definedName>
    <definedName name="TBe02f3982_b1ea_46c3_b101_f20eabcc10d8" hidden="1">#REF!</definedName>
    <definedName name="TBe034afae_e102_4e30_82be_c5a962293d0b" hidden="1">#REF!</definedName>
    <definedName name="TBe037cede_3c9c_4f2f_8da2_f1be72ccc256" hidden="1">#REF!</definedName>
    <definedName name="TBe038b5b6_441e_42f9_95d1_235e404e2dd8" hidden="1">'[72]Trade and other paybales'!#REF!</definedName>
    <definedName name="TBe04bf174_4b0d_41d3_bb28_e71d331aa24e" hidden="1">#REF!</definedName>
    <definedName name="TBe04c7427_f016_439c_ac3a_3f2e0afb5c27" hidden="1">#REF!</definedName>
    <definedName name="TBe0526733_dbc2_4628_9cfb_21a84b59fab4" hidden="1">#REF!</definedName>
    <definedName name="TBe05675d8_21ad_4e04_852f_fbfc2c2215ab" hidden="1">#REF!</definedName>
    <definedName name="TBe05c1183_16eb_48bd_8c6b_39ea8fe7c4d7" hidden="1">#REF!</definedName>
    <definedName name="TBe0610b6b_7965_433c_88bc_5a4b6f4b965f" hidden="1">#REF!</definedName>
    <definedName name="TBe069c151_055a_408d_b220_3e80af1518d2" hidden="1">#REF!</definedName>
    <definedName name="TBe06b54aa_3a7f_4ae0_9e80_e1acccd6d9e6" hidden="1">#REF!</definedName>
    <definedName name="TBe070192f_19e5_4793_8ae4_6a9e3a5673a0" hidden="1">#REF!</definedName>
    <definedName name="TBe07259e6_7900_4f87_aacb_7a04a5ca4456" hidden="1">#REF!</definedName>
    <definedName name="TBe073367b_0f0e_4c5c_9ce4_b739f62e3483" hidden="1">#REF!</definedName>
    <definedName name="TBe0733d1f_675c_479a_bf55_8326c4f6f17a" hidden="1">#REF!</definedName>
    <definedName name="TBe07900a8_d999_4d6d_9583_3a70d507bb23" hidden="1">#REF!</definedName>
    <definedName name="TBe081fdf1_9b43_4e67_b3d7_57fa439e0a13" hidden="1">#REF!</definedName>
    <definedName name="TBe087334a_36cc_4d95_9458_6bd12f0fe071" hidden="1">#REF!</definedName>
    <definedName name="TBe08ade99_c9f1_4385_9f8f_d0d6a037c2b1" hidden="1">#REF!</definedName>
    <definedName name="TBe095ed34_a4ed_483f_97d7_c978e6f28128" hidden="1">#REF!</definedName>
    <definedName name="TBe09d7f75_0607_4ca2_8afd_f62810c2ae0c" hidden="1">#REF!</definedName>
    <definedName name="TBe0a065b6_2760_4495_b4ba_f8b671c3d0c9" hidden="1">#REF!</definedName>
    <definedName name="TBe0a56dc1_4149_452a_9a95_91ca80bd2691" hidden="1">#REF!</definedName>
    <definedName name="TBe0b974d8_388b_49d2_ae69_dd486428392e" hidden="1">#REF!</definedName>
    <definedName name="TBe0bbb8d7_3807_49b1_9961_8f0592b76f2a" hidden="1">#REF!</definedName>
    <definedName name="TBe0bc6612_947f_4e8d_8cd3_ae8822dce474" hidden="1">#REF!</definedName>
    <definedName name="TBe0c8cff8_3dbc_406d_99c0_f71a2c2ec0f5" hidden="1">#REF!</definedName>
    <definedName name="TBe0c8e3b2_1b1f_4034_9eaf_c944452213b7" hidden="1">#REF!</definedName>
    <definedName name="TBe0cb9ef3_ef16_4bca_923f_96e5e2e0476c" hidden="1">#REF!</definedName>
    <definedName name="TBe0ceea02_2aa4_44ce_82c1_f7cae0538efe" hidden="1">#REF!</definedName>
    <definedName name="TBe0dd408e_e47d_4cee_9791_c27cf4d61687" hidden="1">#REF!</definedName>
    <definedName name="TBe0ddcbda_74eb_4595_861e_df4cd9cf285e" hidden="1">#REF!</definedName>
    <definedName name="TBe0e081bf_8dd0_4131_a33b_a958f91814eb" hidden="1">#REF!</definedName>
    <definedName name="TBe0e77482_c99b_498f_9b3a_714ba2e0f254" hidden="1">#REF!</definedName>
    <definedName name="TBe0ef3d22_9053_4ee7_aebd_c0cc69f9b649" hidden="1">#REF!</definedName>
    <definedName name="TBe0f13eb7_b8c5_4f96_8d13_fa9707718232" hidden="1">#REF!</definedName>
    <definedName name="TBe0fc81be_7934_4662_81cc_77c435c9519f" hidden="1">#REF!</definedName>
    <definedName name="TBe1000b26_974d_4a62_bd2c_5830fc0152ea" hidden="1">#REF!</definedName>
    <definedName name="TBe105e821_ca7a_4129_a543_4893fa238c27" hidden="1">#REF!</definedName>
    <definedName name="TBe1067eff_042e_4138_b400_28215d933252" hidden="1">#REF!</definedName>
    <definedName name="TBe10c6411_6195_4f6f_b0eb_53f0ef3eb707" hidden="1">#REF!</definedName>
    <definedName name="TBe110d0d0_bdb5_4884_ac65_9f9a03b863b5" hidden="1">#REF!</definedName>
    <definedName name="TBe11108a2_9f20_41e9_bd4a_1e6d85e09dbd" hidden="1">#REF!</definedName>
    <definedName name="TBe11260ad_e02d_4416_82d2_31f8ecb3e42e" hidden="1">#REF!</definedName>
    <definedName name="TBe1131b45_38d7_4b77_bfa8_b859dc0d9f32" hidden="1">#REF!</definedName>
    <definedName name="TBe11347cc_d04b_4d2a_87fc_471285a79ad0" hidden="1">#REF!</definedName>
    <definedName name="TBe11a46fe_fc8f_43ee_8593_42bc64132bd2" hidden="1">#REF!</definedName>
    <definedName name="TBe11deffe_633b_49d0_a24e_129590c8f7f5" hidden="1">#REF!</definedName>
    <definedName name="TBe1256f70_0d1b_4a28_8226_e7771db2da7e" hidden="1">#REF!</definedName>
    <definedName name="TBe129d0d7_93cf_4948_b382_26bfce0b5437" hidden="1">#REF!</definedName>
    <definedName name="TBe130a452_62ce_4b0e_9363_27f4c6d1437a" hidden="1">'[72]Trade and other paybales'!#REF!</definedName>
    <definedName name="TBe130a89e_15fa_46ab_a9b6_4770217c1d6d" hidden="1">#REF!</definedName>
    <definedName name="TBe134ad4f_7932_49bb_ab27_cdd00bbd8eb8" hidden="1">#REF!</definedName>
    <definedName name="TBe1360ea1_c1c9_472b_9e18_ea7d14b544d9" hidden="1">#REF!</definedName>
    <definedName name="TBe139b212_e1ab_4420_9629_474d58305d78" hidden="1">#REF!</definedName>
    <definedName name="TBe139cce7_b2b0_42a6_913e_d1dde9977133" hidden="1">#REF!</definedName>
    <definedName name="TBe14d42ac_a177_4b26_9910_f795a4b27a39" hidden="1">#REF!</definedName>
    <definedName name="TBe14f0d9e_e058_4f5a_8d5c_844a8f4035c1" hidden="1">#REF!</definedName>
    <definedName name="TBe1545d64_6c9b_4154_9cf1_69c1bf2ff01f" hidden="1">#REF!</definedName>
    <definedName name="TBe161c1a3_106b_4d2c_a194_808b7285108d" hidden="1">#REF!</definedName>
    <definedName name="TBe16a03d6_a79d_46ac_aa43_7c4f2bd98543" hidden="1">#REF!</definedName>
    <definedName name="TBe175f3c0_0fd3_4690_b9bf_da136de5417f" hidden="1">#REF!</definedName>
    <definedName name="TBe17ed9ac_6cdd_4ce5_907d_49ed36bc251c" hidden="1">#REF!</definedName>
    <definedName name="TBe18375bf_e92c_4dce_91d4_8c8f135c71c3" hidden="1">#REF!</definedName>
    <definedName name="TBe1907090_cdbe_4c86_b33b_aa61f2d1637f" hidden="1">#REF!</definedName>
    <definedName name="TBe1998b35_67be_4012_b47d_9fb5a55c4809" hidden="1">#REF!</definedName>
    <definedName name="TBe199edd6_5dce_47da_9450_990064bfd97e" hidden="1">#REF!</definedName>
    <definedName name="TBe19bc205_c1ff_4a57_b686_3d4adea91513" hidden="1">#REF!</definedName>
    <definedName name="TBe19d7278_bd0a_4960_9fb6_b6155e6f5f5e" hidden="1">#REF!</definedName>
    <definedName name="TBe19e7013_2e4b_403a_93c9_76b79817a5d4" hidden="1">#REF!</definedName>
    <definedName name="TBe1a31bda_e3c3_4461_ab3e_f581c8044948" hidden="1">#REF!</definedName>
    <definedName name="TBe1a60165_34a3_48c3_9ae1_e0884900d951" hidden="1">#REF!</definedName>
    <definedName name="TBe1a7c7f0_31d0_4d1b_a062_cd8d3d8ca4bf" hidden="1">#REF!</definedName>
    <definedName name="TBe1b1fc0d_2061_4433_ae42_4dd6714bd8ad" hidden="1">#REF!</definedName>
    <definedName name="TBe1b8fe93_6ad5_4d0e_89ea_7618cf5d2284" hidden="1">#REF!</definedName>
    <definedName name="TBe1b96e7b_706c_4769_8152_45a22e33e03e" hidden="1">#REF!</definedName>
    <definedName name="TBe1c25181_99a4_45c4_8a95_239d66a71fe7" hidden="1">#REF!</definedName>
    <definedName name="TBe1c87a71_7809_4352_8290_e0c3d0206169" hidden="1">#REF!</definedName>
    <definedName name="TBe1d0441f_a992_4a51_984a_b32f749a1e57" hidden="1">#REF!</definedName>
    <definedName name="TBe1d7c219_e8df_433f_8d99_924c26d510f4" hidden="1">#REF!</definedName>
    <definedName name="TBe1efd20d_4753_4ebf_a13e_fd43687251ee" hidden="1">#REF!</definedName>
    <definedName name="TBe1f3aefb_65df_40ae_9fcf_319f66a7841d" hidden="1">#REF!</definedName>
    <definedName name="TBe1fdba3a_fa7a_4440_83f0_6d9eeaf420a4" hidden="1">#REF!</definedName>
    <definedName name="TBe1ff7e05_1fa0_4258_a347_36709fc9b00a" hidden="1">#REF!</definedName>
    <definedName name="TBe20091c4_a834_40a0_9bf6_382d5fde6727" hidden="1">#REF!</definedName>
    <definedName name="TBe2081286_1449_4fc5_a6da_f09f57c74725" hidden="1">#REF!</definedName>
    <definedName name="TBe20f7df3_b234_4b22_8fb8_0c73da1d428b" hidden="1">#REF!</definedName>
    <definedName name="TBe2100475_5038_4ef5_adbf_d8f95c5d84fb" hidden="1">#REF!</definedName>
    <definedName name="TBe2139aac_c4e5_4992_8884_15a986d0abb0" hidden="1">#REF!</definedName>
    <definedName name="TBe21bb862_7c8e_462b_aa83_32af71a7697f" hidden="1">#REF!</definedName>
    <definedName name="TBe2236891_6ed8_4c10_b176_9c5e9d4743d0" hidden="1">#REF!</definedName>
    <definedName name="TBe22cfe36_3df1_4204_b7f9_391057b34500" hidden="1">#REF!</definedName>
    <definedName name="TBe22fff8f_d65d_4aa7_a1af_63942619d6a5" hidden="1">#REF!</definedName>
    <definedName name="TBe23118e3_da8b_462c_9cb5_4a22f4f7b9d1" hidden="1">#REF!</definedName>
    <definedName name="TBe233b9e3_24c3_442a_9175_9632e625c3d3" hidden="1">#REF!</definedName>
    <definedName name="TBe236027b_5d5e_4220_ab04_ac6c80d1dda0" hidden="1">#REF!</definedName>
    <definedName name="TBe24a98f8_e93b_484e_8254_c68a33cbb30a" hidden="1">#REF!</definedName>
    <definedName name="TBe252a0c6_2907_4f59_8899_0e68d07f32a9" hidden="1">#REF!</definedName>
    <definedName name="TBe2690a4a_8951_4f41_a3c4_45aa7acaf1be" hidden="1">#REF!</definedName>
    <definedName name="TBe26c5b54_dd69_4122_8385_b4dbdf655b6f" hidden="1">#REF!</definedName>
    <definedName name="TBe26ff5de_7a6b_48db_a6f6_a24edc2ca679" hidden="1">#REF!</definedName>
    <definedName name="TBe27191d7_a6af_4bef_8737_3fdcf1101a2c" hidden="1">'[72]Trade and other paybales'!#REF!</definedName>
    <definedName name="TBe27c7b0c_fa5a_40e1_a515_02e333fee482" hidden="1">#REF!</definedName>
    <definedName name="TBe27e87ae_d154_4502_afa7_56e6d10fca35" hidden="1">#REF!</definedName>
    <definedName name="TBe281d6df_a993_467f_b53b_24bf053cfbd1" hidden="1">#REF!</definedName>
    <definedName name="TBe28efbdb_3174_4fd3_8f98_475079051508" hidden="1">#REF!</definedName>
    <definedName name="TBe299861d_ee6f_4ac5_8fcb_76b7c583784d" hidden="1">#REF!</definedName>
    <definedName name="TBe2ae861f_8aae_4a59_b88a_019ebc114fac" hidden="1">#REF!</definedName>
    <definedName name="TBe2b46051_3700_4af6_a3ea_e2e50aeac992" hidden="1">#REF!</definedName>
    <definedName name="TBe2bb6cc0_3240_4290_bdc7_f985bb3c2d5d" hidden="1">#REF!</definedName>
    <definedName name="TBe2c1c6a9_ded0_475f_8c99_ec417404b7a8" hidden="1">#REF!</definedName>
    <definedName name="TBe2c65312_e508_47a0_a23d_3a4838ffc585" hidden="1">#REF!</definedName>
    <definedName name="TBe2d44d14_1c6f_4667_b1a6_d61d2ed5cf36" hidden="1">#REF!</definedName>
    <definedName name="TBe2d9761c_150c_462f_8895_83816267e6db" hidden="1">#REF!</definedName>
    <definedName name="TBe2daa643_792a_4b18_8027_77277366a281" hidden="1">#REF!</definedName>
    <definedName name="TBe2dd9b23_f6da_41b2_978c_73166aaf19ab" hidden="1">#REF!</definedName>
    <definedName name="TBe2de9da4_6b21_4ce3_a36c_58237d6c5882" hidden="1">#REF!</definedName>
    <definedName name="TBe2e2b214_c1f3_40a1_ac6c_18b034e524ca" hidden="1">#REF!</definedName>
    <definedName name="TBe2e3ce16_d283_4068_b4f2_42ee3df5a5f1" hidden="1">#REF!</definedName>
    <definedName name="TBe2e4bdb7_8fa5_4da5_a344_ac42bce45aa7" hidden="1">#REF!</definedName>
    <definedName name="TBe2f9dece_ac97_4889_8188_6d203b1c1e5f" hidden="1">#REF!</definedName>
    <definedName name="TBe2fab1e1_bc3a_4fc6_a60d_684a933c5d0f" hidden="1">#REF!</definedName>
    <definedName name="TBe304ccd8_2834_4cc0_8816_b90df203a635" hidden="1">#REF!</definedName>
    <definedName name="TBe310764c_903a_418d_831a_1625a511a0f7" hidden="1">#REF!</definedName>
    <definedName name="TBe313fc8b_c6e1_46b3_b2a0_1fba781c5099" hidden="1">#REF!</definedName>
    <definedName name="TBe317ff59_1394_4daa_ba6a_0737de3ca3d4" hidden="1">#REF!</definedName>
    <definedName name="TBe3183fa0_f1aa_4ac2_af5a_2f02f995d09f" hidden="1">#REF!</definedName>
    <definedName name="TBe31946d7_7cda_4af9_b4d4_3a109f86b38b" hidden="1">#REF!</definedName>
    <definedName name="TBe31d51ca_fb01_43c4_9e97_de2d4f26661b" hidden="1">#REF!</definedName>
    <definedName name="TBe320d02f_fb2c_48e4_a033_b2ce2b7270bc" hidden="1">#REF!</definedName>
    <definedName name="TBe324a774_6c9b_4305_a015_23feba937bed" hidden="1">#REF!</definedName>
    <definedName name="TBe3272a79_4504_4196_b809_c2e8dda37ae7" hidden="1">#REF!</definedName>
    <definedName name="TBe327e382_01d9_43b4_8aad_ddfd37d109fd" hidden="1">#REF!</definedName>
    <definedName name="TBe32dbdbb_c708_4e36_b435_8964b487e098" hidden="1">#REF!</definedName>
    <definedName name="TBe32f7a63_9d74_4134_ade0_48ee74d3551c" hidden="1">#REF!</definedName>
    <definedName name="TBe331192e_d26d_47a7_a87d_6816db6fff5b" hidden="1">#REF!</definedName>
    <definedName name="TBe335f847_fb3e_4887_a905_a61bb7193a88" hidden="1">#REF!</definedName>
    <definedName name="TBe3386052_21b1_40dc_b68c_41b14a4841f5" hidden="1">#REF!</definedName>
    <definedName name="TBe33cd616_cc5a_4180_b994_2d72c14355a9" hidden="1">#REF!</definedName>
    <definedName name="TBe347bb27_06af_4ee8_b727_ffdd7b572d4c" hidden="1">#REF!</definedName>
    <definedName name="TBe35bbab4_3630_4356_8466_6ac2386bbe29" hidden="1">#REF!</definedName>
    <definedName name="TBe3605c73_64f0_4b7c_b801_c6baa3708534" hidden="1">#REF!</definedName>
    <definedName name="TBe3693b11_1994_4086_af85_b30061ea211a" hidden="1">#REF!</definedName>
    <definedName name="TBe36b37d0_71ca_4e1e_8425_db5bf96102e3" hidden="1">#REF!</definedName>
    <definedName name="TBe389dc2c_dcf5_4ebe_90ce_ee58e1a143f1" hidden="1">#REF!</definedName>
    <definedName name="TBe38ee5b5_48ca_4a86_97ae_9dec08e08106" hidden="1">#REF!</definedName>
    <definedName name="TBe394553a_2341_422b_a610_b8f9c608ba3f" hidden="1">#REF!</definedName>
    <definedName name="TBe3ab3a76_7c58_44f2_bed0_7627462e87e3" hidden="1">#REF!</definedName>
    <definedName name="TBe3af5659_1b32_4608_ad1b_6bca822929a6" hidden="1">#REF!</definedName>
    <definedName name="TBe3b3f155_6e9f_4403_a676_a4528ad34610" hidden="1">#REF!</definedName>
    <definedName name="TBe3b5c114_941b_43d5_a9d0_c06d00fed7f8" hidden="1">#REF!</definedName>
    <definedName name="TBe3b8fe49_6add_4238_bf34_01fba317c223" hidden="1">#REF!</definedName>
    <definedName name="TBe3bb726e_481b_4cda_9a2c_892d1d9f5cf1" hidden="1">#REF!</definedName>
    <definedName name="TBe3be084f_7ae8_4e48_b273_e80bdeab155d" hidden="1">#REF!</definedName>
    <definedName name="TBe3c59260_4c19_48dc_a222_3e464c59898f" hidden="1">#REF!</definedName>
    <definedName name="TBe3cbcc72_08b0_43ab_8ef1_79e276a953a5" hidden="1">#REF!</definedName>
    <definedName name="TBe3ce4fe6_912d_4d13_bc17_f43d967de3dc" hidden="1">#REF!</definedName>
    <definedName name="TBe3d13e02_3a8c_4385_97f9_7d9cd90d4180" hidden="1">#REF!</definedName>
    <definedName name="TBe3e096b2_50b2_4ead_8c43_03150337815e" hidden="1">#REF!</definedName>
    <definedName name="TBe3e21242_518c_4285_a578_2003240abca9" hidden="1">#REF!</definedName>
    <definedName name="TBe3e28b9f_58a1_43ae_b84d_fa3d8151aae9" hidden="1">#REF!</definedName>
    <definedName name="TBe3e46594_e632_4df0_a344_3572fc3932f3" hidden="1">#REF!</definedName>
    <definedName name="TBe3e9b7d5_8417_4e0d_b3c6_1660b9c4f2f3" hidden="1">#REF!</definedName>
    <definedName name="TBe3ef8f61_9175_4e1f_b418_0371bd0051ef" hidden="1">#REF!</definedName>
    <definedName name="TBe3f101b5_89b9_4fda_a819_8bd6b65c9aa6" hidden="1">#REF!</definedName>
    <definedName name="TBe3f42e61_da93_4d31_911b_a0b4db9a169a" hidden="1">#REF!</definedName>
    <definedName name="TBe3f57e60_2527_4d6d_87fc_3b4c3eb6af5b" hidden="1">#REF!</definedName>
    <definedName name="TBe3fdc940_8fa9_413b_aa46_ad395eb2125d" hidden="1">#REF!</definedName>
    <definedName name="TBe404871a_bc5d_4a23_8d9d_42b4a0c5551b" hidden="1">#REF!</definedName>
    <definedName name="TBe4063e61_7599_48f5_a9b5_27665a7c8df2" hidden="1">#REF!</definedName>
    <definedName name="TBe4068e47_adbc_428c_8c46_49ed9f2f34ea" hidden="1">#REF!</definedName>
    <definedName name="TBe4071ed2_c7f1_4bab_b917_55a876eaf946" hidden="1">#REF!</definedName>
    <definedName name="TBe4159109_46e9_41ca_92d2_915271345ff3" hidden="1">#REF!</definedName>
    <definedName name="TBe416969b_f038_4ec7_95d8_e691c568dfaa" hidden="1">#REF!</definedName>
    <definedName name="TBe41a02fd_491c_474d_bff7_d236d4b2ae6c" hidden="1">#REF!</definedName>
    <definedName name="TBe42c5487_c429_45a7_a7dc_8c693ea19486" hidden="1">#REF!</definedName>
    <definedName name="TBe42d7689_2655_4908_bbbf_3a34ba238ee6" hidden="1">#REF!</definedName>
    <definedName name="TBe432d7f5_dc10_4901_841f_b44ffffbbbfb" hidden="1">#REF!</definedName>
    <definedName name="TBe43748d8_207e_439a_ae19_3a699ff112ba" hidden="1">#REF!</definedName>
    <definedName name="TBe43f7df4_95f5_4fa3_8972_6ef7a9b0aea2" hidden="1">#REF!</definedName>
    <definedName name="TBe443414f_3807_49cc_8093_fb600f3f3469" hidden="1">#REF!</definedName>
    <definedName name="TBe4569fbd_22e4_4b14_9325_82822d20a160" hidden="1">#REF!</definedName>
    <definedName name="TBe4583a21_88dd_43e7_b28c_a6d655c0faae" hidden="1">#REF!</definedName>
    <definedName name="TBe46024ad_bbcb_4a32_b7f8_a367970b29a8" hidden="1">#REF!</definedName>
    <definedName name="TBe465fafd_0c84_4c0a_ac84_d812cfec12ff" hidden="1">#REF!</definedName>
    <definedName name="TBe466d6ad_21f3_4217_b952_93145101e555" hidden="1">#REF!</definedName>
    <definedName name="TBe4686d75_fedd_4102_9ced_5864129d24ff" hidden="1">#REF!</definedName>
    <definedName name="TBe46d49b3_2a6a_49d7_b014_8cce5103051b" hidden="1">#REF!</definedName>
    <definedName name="TBe46df4eb_0522_487e_9218_26e057696b8d" hidden="1">#REF!</definedName>
    <definedName name="TBe471cc0c_76d4_47f7_bedc_3242463b9d79" hidden="1">#REF!</definedName>
    <definedName name="TBe47d1f99_453e_4d9c_8fb4_4f2ef29a02d1" hidden="1">#REF!</definedName>
    <definedName name="TBe48097d7_e910_4108_b17e_86016a25525e" hidden="1">#REF!</definedName>
    <definedName name="TBe486efcd_0d52_4770_a52f_7f73c2bc62f4" hidden="1">#REF!</definedName>
    <definedName name="TBe489fe91_a9b3_471b_8210_ccf56270d942" hidden="1">#REF!</definedName>
    <definedName name="TBe48e5893_f416_4d7b_8bce_15f43e242fd8" hidden="1">#REF!</definedName>
    <definedName name="TBe4946d5f_7f14_4f77_a005_d8ea8b0816e2" hidden="1">#REF!</definedName>
    <definedName name="TBe4964b14_5e74_4222_a6ce_38115cafd19a" hidden="1">#REF!</definedName>
    <definedName name="TBe49c38f1_1423_4218_a7b0_0e76ee9891d3" hidden="1">#REF!</definedName>
    <definedName name="TBe49f85de_1875_4a40_921a_16af608d3460" hidden="1">#REF!</definedName>
    <definedName name="TBe49ff34c_3d14_4ecc_903c_240a33ce898d" hidden="1">#REF!</definedName>
    <definedName name="TBe4af84bb_7c77_4cff_bcef_02b258e6ba77" hidden="1">#REF!</definedName>
    <definedName name="TBe4afdde3_46ed_4236_83ff_eedc28e883ed" hidden="1">#REF!</definedName>
    <definedName name="TBe4b2e084_30ac_493e_929d_a294568c53aa" hidden="1">#REF!</definedName>
    <definedName name="TBe4b39958_262c_498b_acc1_11868b04ecff" hidden="1">#REF!</definedName>
    <definedName name="TBe4b3a623_4a6f_476f_9e27_f5c6bd23fceb" hidden="1">#REF!</definedName>
    <definedName name="TBe4b6ab42_7370_4d27_a1aa_0c6ab4b36a88" hidden="1">#REF!</definedName>
    <definedName name="TBe4b83073_5534_418e_ac2b_645780aa7cff" hidden="1">#REF!</definedName>
    <definedName name="TBe4b8de0e_84d6_44f8_a651_01c1b1068f21" hidden="1">#REF!</definedName>
    <definedName name="TBe4bdb866_0717_4f8a_b467_4fcb3b4e52c6" hidden="1">#REF!</definedName>
    <definedName name="TBe4c67642_e30e_4854_aae4_1f470bab984c" hidden="1">#REF!</definedName>
    <definedName name="TBe4d11099_c269_49cf_9847_2a4334cd2dc3" hidden="1">#REF!</definedName>
    <definedName name="TBe4d5418b_f031_43d9_9147_91c55e92d0fe" hidden="1">#REF!</definedName>
    <definedName name="TBe4d99b68_3524_44a6_a420_806dd284e892" hidden="1">#REF!</definedName>
    <definedName name="TBe4ddd2f0_11a4_46dc_9830_d0024c9f467b" hidden="1">#REF!</definedName>
    <definedName name="TBe4decd30_0602_4818_bfc2_7017af12e13e" hidden="1">#REF!</definedName>
    <definedName name="TBe4e85ca0_cf99_4c75_b16f_8a4c661e0b7b" hidden="1">#REF!</definedName>
    <definedName name="TBe4f4364c_9fd1_4d7a_8014_b70ecbe99b80" hidden="1">#REF!</definedName>
    <definedName name="TBe5032cc0_ebed_4548_b356_20038f564435" hidden="1">#REF!</definedName>
    <definedName name="TBe506dea9_76ac_4854_a19a_a8d0f66d7be0" hidden="1">#REF!</definedName>
    <definedName name="TBe507ac40_4f26_4b33_88c1_12a38a3a090d" hidden="1">#REF!</definedName>
    <definedName name="TBe5107509_8a77_4a93_ab59_c45c0af74f6f" hidden="1">#REF!</definedName>
    <definedName name="TBe511f2a1_e0be_44e0_a1a5_27ae9c4246b2" hidden="1">#REF!</definedName>
    <definedName name="TBe512c7ec_a3ae_432f_a35c_a3ef63969ba9" hidden="1">#REF!</definedName>
    <definedName name="TBe5133801_c62f_4cbf_8cd4_4a653d493431" hidden="1">#REF!</definedName>
    <definedName name="TBe5176663_d794_4560_a8d1_b96636182848" hidden="1">#REF!</definedName>
    <definedName name="TBe519c658_cd8e_4c6e_abf4_d485043b43c4" hidden="1">#REF!</definedName>
    <definedName name="TBe51b5e77_4171_4b5a_ad6c_296b0318fe9b" hidden="1">#REF!</definedName>
    <definedName name="TBe51c8b38_0252_43b1_baba_9e6e60797971" hidden="1">#REF!</definedName>
    <definedName name="TBe52992ee_a01a_4472_af81_28df85577abf" hidden="1">#REF!</definedName>
    <definedName name="TBe52d0ee7_7c3f_48f2_97a5_915e089c40b5" hidden="1">#REF!</definedName>
    <definedName name="TBe53b87c1_2f67_4323_8a50_5a2905a24b87" hidden="1">#REF!</definedName>
    <definedName name="TBe53d144c_e6fe_468e_a194_1a83137b547c" hidden="1">#REF!</definedName>
    <definedName name="TBe54481b0_642a_4ae1_9ecd_b1e3f79b8ec3" hidden="1">#REF!</definedName>
    <definedName name="TBe54c95d3_e2d3_40af_b422_35dc451fccd7" hidden="1">#REF!</definedName>
    <definedName name="TBe54f8df0_d2f3_4240_b135_0e0b903a9a75" hidden="1">#REF!</definedName>
    <definedName name="TBe5504ce4_1bf9_4538_88ba_fc187ecade34" hidden="1">#REF!</definedName>
    <definedName name="TBe556a08d_1a33_402a_98a8_55e58156c2f9" hidden="1">#REF!</definedName>
    <definedName name="TBe561c6dc_c7ba_4d41_ab68_5fd4143d5ba6" hidden="1">#REF!</definedName>
    <definedName name="TBe561e2ff_c870_44ae_bac3_cf3f972c9add" hidden="1">#REF!</definedName>
    <definedName name="TBe56c3a9a_ccd9_45a4_aa30_bae2529e407f" hidden="1">#REF!</definedName>
    <definedName name="TBe56d21c6_02d1_4ace_b22c_5231ee826d79" hidden="1">#REF!</definedName>
    <definedName name="TBe573f178_486e_4fce_a637_47efc86a3cd6" hidden="1">#REF!</definedName>
    <definedName name="TBe57415ca_522a_4132_9d93_bf5adacaa982" hidden="1">#REF!</definedName>
    <definedName name="TBe57472d0_d0f7_4009_a08f_4dd5f4f7e719" hidden="1">#REF!</definedName>
    <definedName name="TBe57e06ec_6415_4ae1_9684_7280ca157334" hidden="1">#REF!</definedName>
    <definedName name="TBe57f2b54_0130_4d1f_981c_7a3f7f9a48e3" hidden="1">#REF!</definedName>
    <definedName name="TBe584021c_5365_43da_ab0c_3c430353b505" hidden="1">#REF!</definedName>
    <definedName name="TBe58b313c_50cc_42f6_aec6_058c3631c19c" hidden="1">#REF!</definedName>
    <definedName name="TBe58f6fa1_ad2f_4aa4_9db6_0b09328f76ec" hidden="1">#REF!</definedName>
    <definedName name="TBe5932320_833e_477e_8160_225bff19a964" hidden="1">#REF!</definedName>
    <definedName name="TBe59708d1_ce63_4c81_91a8_b0d7cc403bb5" hidden="1">#REF!</definedName>
    <definedName name="TBe59b399d_5402_4792_882c_e9070783cb53" hidden="1">#REF!</definedName>
    <definedName name="TBe59d64e4_3159_4854_a01b_871ee1e31d3a" hidden="1">#REF!</definedName>
    <definedName name="TBe5a7a44b_c7af_45b5_971b_2c8f7e47abb8" hidden="1">#REF!</definedName>
    <definedName name="TBe5b39e6c_87ec_43be_acb8_25e0c9a5f5b9" hidden="1">#REF!</definedName>
    <definedName name="TBe5b5631a_08e3_4fd9_b8e3_e115ca14726f" hidden="1">#REF!</definedName>
    <definedName name="TBe5bd834a_da29_4cdb_b232_efe707023d2a" hidden="1">#REF!</definedName>
    <definedName name="TBe5c077ae_d110_4d84_9be8_27bc607f2b69" hidden="1">#REF!</definedName>
    <definedName name="TBe5c703e7_e46c_42d0_ac74_7b69d385edef" hidden="1">#REF!</definedName>
    <definedName name="TBe5c959ce_2c4f_499a_9d48_8db193aac10f" hidden="1">#REF!</definedName>
    <definedName name="TBe5ca9ddc_7b49_4530_a4e9_18d99e6bfcc1" hidden="1">#REF!</definedName>
    <definedName name="TBe5d1b985_41b8_40b3_bdda_7d2fcf34667d" hidden="1">#REF!</definedName>
    <definedName name="TBe5d4e919_c3b6_4418_91af_8ca706af7cc1" hidden="1">#REF!</definedName>
    <definedName name="TBe5ef6c45_0128_411b_822a_7858844103ba" hidden="1">#REF!</definedName>
    <definedName name="TBe5f03481_143f_4b33_98f1_e53c223bb57d" hidden="1">#REF!</definedName>
    <definedName name="TBe5f195f1_499a_443b_9518_b86febf8f4b0" hidden="1">#REF!</definedName>
    <definedName name="TBe5f96bd3_812d_42ee_bcd7_aae766d55a89" hidden="1">#REF!</definedName>
    <definedName name="TBe606903e_764f_4c21_ba66_3235b1a78c6b" hidden="1">#REF!</definedName>
    <definedName name="TBe60796b8_5444_4ecf_b444_d53feeb46678" hidden="1">#REF!</definedName>
    <definedName name="TBe609757d_6703_4130_aecc_28ff9fe16f66" hidden="1">#REF!</definedName>
    <definedName name="TBe60b4fcd_e571_424c_a6a9_684ff3a280b8" hidden="1">#REF!</definedName>
    <definedName name="TBe610adba_5d14_4f72_af14_6ffadb634605" hidden="1">#REF!</definedName>
    <definedName name="TBe611292b_cef3_48d5_8458_f8e503cc4787" hidden="1">#REF!</definedName>
    <definedName name="TBe61304c3_be22_4655_bc29_bbd9806a90af" hidden="1">#REF!</definedName>
    <definedName name="TBe616c8a8_0ccc_4a95_85f5_2f8e2e61271b" hidden="1">#REF!</definedName>
    <definedName name="TBe617a2d4_7cd0_4aef_b389_a436f7d531df" hidden="1">#REF!</definedName>
    <definedName name="TBe618e445_4c1b_494f_abe1_a98d2bd42960" hidden="1">#REF!</definedName>
    <definedName name="TBe61c61d2_ed32_4197_afe1_ff9d680ce06a" hidden="1">#REF!</definedName>
    <definedName name="TBe61e46b9_aebe_4062_9e72_ab309c462ca7" hidden="1">#REF!</definedName>
    <definedName name="TBe62553c2_2299_4065_a002_8d0830fdf2d8" hidden="1">#REF!</definedName>
    <definedName name="TBe62749f8_c48f_4cd5_8129_d8e7d6591032" hidden="1">#REF!</definedName>
    <definedName name="TBe62a94c0_4898_4aa1_8c3e_f05714acd6ae" hidden="1">#REF!</definedName>
    <definedName name="TBe62f865e_cf7a_4b0d_b9fb_0ac049217b60" hidden="1">#REF!</definedName>
    <definedName name="TBe62fd8fe_46d0_4b85_aa04_5ac5a9a03f6f" hidden="1">#REF!</definedName>
    <definedName name="TBe6319f64_ab6e_40cd_9612_bc0acda63f35" hidden="1">#REF!</definedName>
    <definedName name="TBe6395fd7_e5c6_4974_b97d_1ab8e5e22b07" hidden="1">#REF!</definedName>
    <definedName name="TBe648337e_17a8_4d83_9dbe_f90ab0856b75" hidden="1">#REF!</definedName>
    <definedName name="TBe64fa548_c1d0_427d_bd3b_be1643fe00df" hidden="1">#REF!</definedName>
    <definedName name="TBe650da6a_c16e_4f2f_94c9_e62bdd553649" hidden="1">#REF!</definedName>
    <definedName name="TBe650db3a_652e_43e7_a864_7f841c3aed91" hidden="1">#REF!</definedName>
    <definedName name="TBe6584913_811f_48bc_9da9_e72bd3bc9cac" hidden="1">#REF!</definedName>
    <definedName name="TBe65cfbd1_a057_4d2e_9c79_2e997ce93ae4" hidden="1">#REF!</definedName>
    <definedName name="TBe668e173_25b8_487b_a97d_2b379384a7d9" hidden="1">#REF!</definedName>
    <definedName name="TBe66d80ff_1241_41bc_a6dc_b0b7c05a9a41" hidden="1">#REF!</definedName>
    <definedName name="TBe66f31d0_0721_4a58_8bc6_65297fda8a04" hidden="1">#REF!</definedName>
    <definedName name="TBe66f6148_c551_4c0c_9879_9307ff339048" hidden="1">#REF!</definedName>
    <definedName name="TBe67b45b9_cd8e_45bf_ab7a_bc6cc63378fb" hidden="1">#REF!</definedName>
    <definedName name="TBe68ba45a_a912_4c91_b07c_547ad7973149" hidden="1">#REF!</definedName>
    <definedName name="TBe6903c6e_1ac7_435a_be3a_27e1fcae1e7d" hidden="1">#REF!</definedName>
    <definedName name="TBe691447b_b461_4e22_8b85_6fa3f763ad8d" hidden="1">[72]Borrowings!#REF!</definedName>
    <definedName name="TBe694539c_7ea5_4845_b296_259c442a4093" hidden="1">#REF!</definedName>
    <definedName name="TBe698ca9a_7a24_401f_9cda_98805d15b5d0" hidden="1">#REF!</definedName>
    <definedName name="TBe69b3ad3_91c3_4ec7_b8d3_f13087575f45" hidden="1">#REF!</definedName>
    <definedName name="TBe6a53932_a523_4059_a307_65b9cb38deb7" hidden="1">#REF!</definedName>
    <definedName name="TBe6a79ff2_2ce5_4c35_8abf_1ddaa3208293" hidden="1">#REF!</definedName>
    <definedName name="TBe6a9d406_0f6e_4f02_98bf_312c2cc09c92" hidden="1">#REF!</definedName>
    <definedName name="TBe6ac6884_19c4_4fd1_9dd4_0a729df6a1f3" hidden="1">#REF!</definedName>
    <definedName name="TBe6ae5f7c_bddf_4703_8874_70438403423e" hidden="1">#REF!</definedName>
    <definedName name="TBe6be5997_8877_4cc7_b7aa_e07296358b45" hidden="1">#REF!</definedName>
    <definedName name="TBe6c7e026_bd2f_4839_90cd_31b209d6f8f4" hidden="1">#REF!</definedName>
    <definedName name="TBe6c8c9c5_d6b7_4456_b97e_d8f99b062aeb" hidden="1">#REF!</definedName>
    <definedName name="TBe6ce5696_4353_4553_a6b6_b31e17ff69d2" hidden="1">#REF!</definedName>
    <definedName name="TBe6d850f3_5c01_4527_9346_25a7eee983d2" hidden="1">#REF!</definedName>
    <definedName name="TBe6db3afc_0711_4b68_92bd_50910d6d091e" hidden="1">#REF!</definedName>
    <definedName name="TBe6dc6353_7ff6_4c06_b4b0_21f3844d9464" hidden="1">#REF!</definedName>
    <definedName name="TBe6de4cfb_a27a_4018_9339_6ea56989a661" hidden="1">#REF!</definedName>
    <definedName name="TBe6e0bfce_043b_491c_adbd_04ca45be08da" hidden="1">#REF!</definedName>
    <definedName name="TBe6e599de_1bf8_409d_869d_7d2852efd18e" hidden="1">#REF!</definedName>
    <definedName name="TBe6e96d09_f817_4755_acb6_525abe2119b4" hidden="1">#REF!</definedName>
    <definedName name="TBe6f13642_f1f7_43c5_9260_1a81ba65f54b" hidden="1">#REF!</definedName>
    <definedName name="TBe6f68d14_3262_4946_92fc_5944279ba833" hidden="1">#REF!</definedName>
    <definedName name="TBe6f70433_a55b_433d_9c99_4b7ef68de594" hidden="1">#REF!</definedName>
    <definedName name="TBe6ffe39c_d172_40f0_b5c1_676cd7f98874" hidden="1">'[72]Trade and other paybales'!#REF!</definedName>
    <definedName name="TBe707c399_9a15_40e3_a376_84848ad86b65" hidden="1">#REF!</definedName>
    <definedName name="TBe70b1a3c_9d00_43b8_94be_4a7db4437b7a" hidden="1">#REF!</definedName>
    <definedName name="TBe70d5617_7f6b_4f7f_b8ec_24105f67e28e" hidden="1">#REF!</definedName>
    <definedName name="TBe70dcdb1_c7db_473e_ac2c_96f2065885e6" hidden="1">#REF!</definedName>
    <definedName name="TBe70f0331_3e4f_4e4c_b1a0_401d2be591cc" hidden="1">#REF!</definedName>
    <definedName name="TBe715b1c7_4003_40ac_a5f3_f8aef55b6ea9" hidden="1">#REF!</definedName>
    <definedName name="TBe7169da5_e3e3_4c1e_9b25_96d8ff231a87" hidden="1">#REF!</definedName>
    <definedName name="TBe71836cf_5a38_4040_abd8_ff23a9902e63" hidden="1">#REF!</definedName>
    <definedName name="TBe7235f8c_ce39_4d3f_9b43_38c2bbff3cc9" hidden="1">#REF!</definedName>
    <definedName name="TBe723d3dc_9946_4b8c_8f08_2fb349835fad" hidden="1">#REF!</definedName>
    <definedName name="TBe733ce8a_e827_4a83_a39d_fc94f300cda0" hidden="1">#REF!</definedName>
    <definedName name="TBe737fcba_3993_4ac0_80d7_70c3c791d859" hidden="1">#REF!</definedName>
    <definedName name="TBe73bfff1_2651_4b50_991a_106e736ab424" hidden="1">'[72]Trade and other paybales'!#REF!</definedName>
    <definedName name="TBe7439c66_bc69_4ca6_8e4a_f82ed55de285" hidden="1">#REF!</definedName>
    <definedName name="TBe7468c53_f4a9_4f43_8020_2d2fcd167bda" hidden="1">#REF!</definedName>
    <definedName name="TBe74d3d87_6974_4030_8d47_ffd481fb0aff" hidden="1">#REF!</definedName>
    <definedName name="TBe74dc868_06e6_4618_8045_53cfcfcb19f6" hidden="1">#REF!</definedName>
    <definedName name="TBe75d2c4e_c1f6_4a9a_8a62_5862f035c9d0" hidden="1">#REF!</definedName>
    <definedName name="TBe761e8ae_9e45_494e_b952_aeac09b5d2b2" hidden="1">#REF!</definedName>
    <definedName name="TBe76427d0_0696_430e_bd75_b5c9c891777f" hidden="1">#REF!</definedName>
    <definedName name="TBe76ea65e_27f0_41fb_89b8_0f886bf7d89e" hidden="1">#REF!</definedName>
    <definedName name="TBe774f4d9_4172_40fb_abc5_36f9227b9289" hidden="1">#REF!</definedName>
    <definedName name="TBe7764f15_e4a4_406c_b3c3_47be0a405d6c" hidden="1">#REF!</definedName>
    <definedName name="TBe77c81d8_85fb_468b_a967_2d63af86ddcf" hidden="1">#REF!</definedName>
    <definedName name="TBe77da832_1a6b_4a75_9194_da0bf48ec7c4" hidden="1">#REF!</definedName>
    <definedName name="TBe781a205_9c50_473e_a9fd_25071272bd93" hidden="1">#REF!</definedName>
    <definedName name="TBe784a979_b6b6_4b0b_b6e8_2cddfcf99fb2" hidden="1">#REF!</definedName>
    <definedName name="TBe79dc735_22a8_4f19_aebd_5f98c2d174b6" hidden="1">#REF!</definedName>
    <definedName name="TBe79e0656_4881_462b_a9ac_a58643ac397d" hidden="1">#REF!</definedName>
    <definedName name="TBe7a3eded_48cb_44b0_81e1_a367a2739f2f" hidden="1">#REF!</definedName>
    <definedName name="TBe7a518fb_f93b_426c_8561_7afabe1fa61e" hidden="1">#REF!</definedName>
    <definedName name="TBe7a64a5a_e138_4614_b81b_c8908a068780" hidden="1">#REF!</definedName>
    <definedName name="TBe7a7d661_b947_494e_a668_796d927d9a1a" hidden="1">#REF!</definedName>
    <definedName name="TBe7aea217_43d7_4c10_a847_24438eae32eb" hidden="1">#REF!</definedName>
    <definedName name="TBe7c0c136_624a_4ab7_b1e2_3bf1f9e65082" hidden="1">#REF!</definedName>
    <definedName name="TBe7c11a5f_6d98_48d6_b287_762b61b91c71" hidden="1">#REF!</definedName>
    <definedName name="TBe7ccb2fa_cb64_4fb4_857a_a081e92a2afe" hidden="1">#REF!</definedName>
    <definedName name="TBe7cf090c_b6f5_4b79_99ac_e395c386d0a3" hidden="1">#REF!</definedName>
    <definedName name="TBe7d4744a_ee6e_4b13_b03a_69bdd843020d" hidden="1">#REF!</definedName>
    <definedName name="TBe7d68b0c_db6f_482c_93c4_bc4815b0bcf0" hidden="1">#REF!</definedName>
    <definedName name="TBe7db28c5_2969_44e4_b4cf_0150ca9e5ceb" hidden="1">#REF!</definedName>
    <definedName name="TBe7ebecd7_3100_4d4f_87bc_dd4e08e4f5aa" hidden="1">#REF!</definedName>
    <definedName name="TBe7f38a65_f465_44e1_af71_9b61bd6606eb" hidden="1">#REF!</definedName>
    <definedName name="TBe7f8a416_0fff_48a4_ba91_aebbef75774d" hidden="1">#REF!</definedName>
    <definedName name="TBe7f8c5ec_a417_41f7_89b0_852b28fc6215" hidden="1">#REF!</definedName>
    <definedName name="TBe7f90b4f_a917_4556_a39d_55b3cfc36346" hidden="1">#REF!</definedName>
    <definedName name="TBe7fcdef0_e563_41e3_b8bd_35a89467eadd" hidden="1">#REF!</definedName>
    <definedName name="TBe803dc9e_a5c4_4d97_8080_a110f396a084" hidden="1">#REF!</definedName>
    <definedName name="TBe80cf18f_16d3_4453_b4ff_98a72a76cbe8" hidden="1">#REF!</definedName>
    <definedName name="TBe8168d92_20f2_4e0d_917c_944bd09b4c97" hidden="1">#REF!</definedName>
    <definedName name="TBe822ab71_42e1_418b_9170_4b7a7d53dac0" hidden="1">#REF!</definedName>
    <definedName name="TBe82ab06a_90de_4010_adce_69a6e40c5649" hidden="1">#REF!</definedName>
    <definedName name="TBe830ce02_0ee7_4995_aa77_69eaf906197c" hidden="1">#REF!</definedName>
    <definedName name="TBe834171f_bcf8_46a1_bace_75e4648f602b" hidden="1">#REF!</definedName>
    <definedName name="TBe834968c_7c51_4fbf_9b01_f9bc80a12538" hidden="1">#REF!</definedName>
    <definedName name="TBe836a7b9_5358_4f5c_95e2_7a825addea6f" hidden="1">#REF!</definedName>
    <definedName name="TBe8390ae3_9fb7_4dde_8f11_2d84488e2256" hidden="1">#REF!</definedName>
    <definedName name="TBe839ab21_0fdf_4d41_b83f_d7e76dab5d7f" hidden="1">#REF!</definedName>
    <definedName name="TBe83df025_7931_4ab9_b62a_6109d76ae87c" hidden="1">'[72]Trade and other paybales'!#REF!</definedName>
    <definedName name="TBe849d199_8db9_450f_8a07_3ba0f48018ac" hidden="1">#REF!</definedName>
    <definedName name="TBe84c0257_cc92_4de8_993a_6e2e83b92ab3" hidden="1">#REF!</definedName>
    <definedName name="TBe8500b37_74d9_4d25_9379_fa9c51c9f108" hidden="1">#REF!</definedName>
    <definedName name="TBe8512f93_b22d_40b6_8987_fa8edb5718a8" hidden="1">#REF!</definedName>
    <definedName name="TBe8524296_a0d4_44d6_82d0_86fcacdf4d50" hidden="1">#REF!</definedName>
    <definedName name="TBe8537576_7107_4e43_b9de_b6103392e29a" hidden="1">#REF!</definedName>
    <definedName name="TBe856097e_2a77_4a22_a92d_0fc08e40866b" hidden="1">'[72]Trade and other paybales'!#REF!</definedName>
    <definedName name="TBe85e3594_0e86_4d2d_9acb_7b2a7074dc49" hidden="1">#REF!</definedName>
    <definedName name="TBe85eeda2_e615_4c7e_9d23_f61b33b85cf8" hidden="1">#REF!</definedName>
    <definedName name="TBe863965e_8c6d_455d_850d_7e4496fea8c7" hidden="1">#REF!</definedName>
    <definedName name="TBe870b70a_f285_4300_a4de_fcd0eb0a2c47" hidden="1">#REF!</definedName>
    <definedName name="TBe87b3877_ad3a_484c_9e22_ace3971e6f47" hidden="1">#REF!</definedName>
    <definedName name="TBe87f61a4_8111_4059_bb18_181e160d1715" hidden="1">#REF!</definedName>
    <definedName name="TBe882787e_86cf_40bd_a1a6_c794cfd8f672" hidden="1">#REF!</definedName>
    <definedName name="TBe88b09c1_37df_42bf_a5cf_891ef24088c0" hidden="1">#REF!</definedName>
    <definedName name="TBe891ec4e_01a4_45b3_934b_9238d75be2b6" hidden="1">#REF!</definedName>
    <definedName name="TBe8994051_c854_4195_ab5c_af808d68e4f0" hidden="1">#REF!</definedName>
    <definedName name="TBe89e7cc8_79e4_4b9a_9146_a7b043e45d48" hidden="1">#REF!</definedName>
    <definedName name="TBe89ec0cc_440c_403b_ac94_746ca446338e" hidden="1">#REF!</definedName>
    <definedName name="TBe89ec3e8_2e62_4bca_8048_2f662108d59c" hidden="1">#REF!</definedName>
    <definedName name="TBe8a0a5ef_29a4_4980_8823_5099598a689f" hidden="1">#REF!</definedName>
    <definedName name="TBe8a4df59_d0cb_49b1_871f_764555e397dc" hidden="1">#REF!</definedName>
    <definedName name="TBe8a8bf27_39e6_4b45_bdd8_dc868c62df39" hidden="1">#REF!</definedName>
    <definedName name="TBe8b44a17_5acd_4fac_8a7d_1eb3169a0c5d" hidden="1">#REF!</definedName>
    <definedName name="TBe8b70c18_6da0_45f3_bc1b_1f8e9cd6417e" hidden="1">#REF!</definedName>
    <definedName name="TBe8bba936_03a8_4891_a039_83bddabef0d9" hidden="1">#REF!</definedName>
    <definedName name="TBe8bc642d_ae24_42dd_963f_3d5429d8e5b6" hidden="1">#REF!</definedName>
    <definedName name="TBe8c764b1_11c4_4f2e_8007_9d33160b954c" hidden="1">#REF!</definedName>
    <definedName name="TBe8d49be5_fff8_4172_82aa_5402006ff130" hidden="1">#REF!</definedName>
    <definedName name="TBe8d92d40_97b5_44c1_8304_b92e4b9456b8" hidden="1">#REF!</definedName>
    <definedName name="TBe8e0bc3a_aa41_404e_a36f_bea3227aa9a2" hidden="1">#REF!</definedName>
    <definedName name="TBe8e225a9_f239_49be_b18b_5f4e40bb7c72" hidden="1">#REF!</definedName>
    <definedName name="TBe8e6c479_004c_47b7_8630_45abed662e43" hidden="1">#REF!</definedName>
    <definedName name="TBe8ea065a_cad0_4fe2_a9cd_efa8c203acb9" hidden="1">#REF!</definedName>
    <definedName name="TBe8f13941_7fc3_44fa_8a0a_74fc45b40d10" hidden="1">#REF!</definedName>
    <definedName name="TBe9031ebe_fa1d_4a04_b9c9_a22222bc33af" hidden="1">#REF!</definedName>
    <definedName name="TBe90d9629_697d_4060_8da5_283623199e8c" hidden="1">#REF!</definedName>
    <definedName name="TBe90e708d_c547_41d6_ac88_9aee3a33a288" hidden="1">#REF!</definedName>
    <definedName name="TBe911f213_8a41_4d4d_baa8_78faaa51eb93" hidden="1">#REF!</definedName>
    <definedName name="TBe9144bd0_567f_4d53_af3c_5b9ac55f8bde" hidden="1">#REF!</definedName>
    <definedName name="TBe919471e_7ecb_4292_937d_b72e87ddfc52" hidden="1">#REF!</definedName>
    <definedName name="TBe91f4be9_3e53_414b_9a84_82ad65c6890a" hidden="1">#REF!</definedName>
    <definedName name="TBe923e87d_b8a5_4b83_85c8_a018c24d54e4" hidden="1">#REF!</definedName>
    <definedName name="TBe9240292_2775_4f79_b0e6_c20779daf24d" hidden="1">#REF!</definedName>
    <definedName name="TBe92c061a_a47e_476f_b943_1a3777e0d806" hidden="1">#REF!</definedName>
    <definedName name="TBe92f9530_bc70_40c0_8279_9c11f6f2c347" hidden="1">#REF!</definedName>
    <definedName name="TBe93351a6_fa38_4adc_b38a_56cec2cb3346" hidden="1">#REF!</definedName>
    <definedName name="TBe939a0ed_8b96_4416_9184_30166ce18c40" hidden="1">#REF!</definedName>
    <definedName name="TBe9465378_704b_4a35_8ff5_b5e025f3f2d6" hidden="1">#REF!</definedName>
    <definedName name="TBe9484bd6_9c36_48de_b918_6a2a86045b7d" hidden="1">#REF!</definedName>
    <definedName name="TBe94b4640_0a01_45ed_88b9_3a41ea62f4f0" hidden="1">#REF!</definedName>
    <definedName name="TBe94bc0bc_11ae_4971_80d3_6461118ef9a6" hidden="1">#REF!</definedName>
    <definedName name="TBe955f693_7e04_4928_8f90_4448249b6b10" hidden="1">#REF!</definedName>
    <definedName name="TBe95d0f34_a73d_41d7_a132_cd19f245ff53" hidden="1">#REF!</definedName>
    <definedName name="TBe961733d_1b47_45c6_b002_b337a75cffb3" hidden="1">#REF!</definedName>
    <definedName name="TBe9635aa6_90a6_4ff0_ab50_cecd7ccccfbd" hidden="1">#REF!</definedName>
    <definedName name="TBe96391a1_c046_47f1_a66a_7e9dbe6aff50" hidden="1">#REF!</definedName>
    <definedName name="TBe963e239_55bf_4f7d_8b0e_1fd65ca87397" hidden="1">#REF!</definedName>
    <definedName name="TBe9693ce7_2356_461a_9483_79ac00c8656b" hidden="1">#REF!</definedName>
    <definedName name="TBe96b28a6_3087_4cba_b8b4_21a10d1ef047" hidden="1">#REF!</definedName>
    <definedName name="TBe96edfff_87c2_4cd0_838a_7830d41dc32b" hidden="1">#REF!</definedName>
    <definedName name="TBe96f46b7_d370_474f_97fb_a7e9450f2d82" hidden="1">#REF!</definedName>
    <definedName name="TBe9731549_e13a_47fb_b58f_879e82b70803" hidden="1">#REF!</definedName>
    <definedName name="TBe9737ab8_bb8b_4ff6_93ca_3286997fb395" hidden="1">#REF!</definedName>
    <definedName name="TBe98060b5_d9a5_4afa_ab25_36718dee7807" hidden="1">#REF!</definedName>
    <definedName name="TBe9837355_7508_448b_9176_3b75500972d5" hidden="1">#REF!</definedName>
    <definedName name="TBe9850b19_ea3b_4993_81de_a70ab2a69c62" hidden="1">#REF!</definedName>
    <definedName name="TBe986edd6_e866_47ba_8096_71fadf15a163" hidden="1">#REF!</definedName>
    <definedName name="TBe989d2e6_c60b_4f7c_b0f8_8f7c3dcab5e9" hidden="1">#REF!</definedName>
    <definedName name="TBe99007da_266c_43ee_aba1_ea5f106559de" hidden="1">#REF!</definedName>
    <definedName name="TBe991e205_3c8d_4d48_b44b_49c4c32bfd4d" hidden="1">#REF!</definedName>
    <definedName name="TBe9937e60_fa32_45b6_8ee5_2a0c880edb12" hidden="1">#REF!</definedName>
    <definedName name="TBe99561e9_c835_410f_9b9b_40dfa4530f36" hidden="1">#REF!</definedName>
    <definedName name="TBe997290b_606c_4196_88d8_8b50f525e344" hidden="1">#REF!</definedName>
    <definedName name="TBe998b69a_a804_4944_b9cd_882fb99528c6" hidden="1">#REF!</definedName>
    <definedName name="TBe9a2ab51_28f9_4fe7_bd77_2c831f83e660" hidden="1">#REF!</definedName>
    <definedName name="TBe9a9bb2b_b312_41e2_af25_ce199b9d16c0" hidden="1">#REF!</definedName>
    <definedName name="TBe9aaf776_6219_4cbb_a327_cff8784e5499" hidden="1">#REF!</definedName>
    <definedName name="TBe9b09a74_a264_403c_a385_92e3590b02ff" hidden="1">#REF!</definedName>
    <definedName name="TBe9b142b2_4843_4a33_b8b6_63b6dae7a747" hidden="1">#REF!</definedName>
    <definedName name="TBe9b48f1b_6b64_4aff_b524_661e1c57061e" hidden="1">#REF!</definedName>
    <definedName name="TBe9b67832_ee6c_4d1f_bd35_de0a5f4736a5" hidden="1">#REF!</definedName>
    <definedName name="TBe9b6af94_ea85_49c8_87e7_2dd1540c5699" hidden="1">#REF!</definedName>
    <definedName name="TBe9bc76e6_c40d_407d_9cdd_4b4bdb193afc" hidden="1">#REF!</definedName>
    <definedName name="TBe9c18014_0a59_459a_ab0d_75529246d3de" hidden="1">#REF!</definedName>
    <definedName name="TBe9c1ae91_830a_4af2_9af2_0c18d4356458" hidden="1">#REF!</definedName>
    <definedName name="TBe9c730ff_aae8_4517_9c38_02349b593487" hidden="1">#REF!</definedName>
    <definedName name="TBe9d4ddda_7aa4_4ae8_9279_4f7e4156b53d" hidden="1">#REF!</definedName>
    <definedName name="TBe9dd69b9_b35b_47a3_a967_b4eaa6632c84" hidden="1">#REF!</definedName>
    <definedName name="TBe9ddd931_ed0f_457d_9503_e528a1c7a1bd" hidden="1">#REF!</definedName>
    <definedName name="TBe9e5b249_598a_4486_80c3_9ec8f07a230a" hidden="1">#REF!</definedName>
    <definedName name="TBe9e89df0_5f89_4a6b_a826_944154b2fb5b" hidden="1">#REF!</definedName>
    <definedName name="TBe9f0a75b_92d4_4e1b_ab8a_248e08a0804e" hidden="1">'[72]Trade and other paybales'!#REF!</definedName>
    <definedName name="TBe9ff2c38_adee_4c6e_aa2b_d69755d78f4d" hidden="1">#REF!</definedName>
    <definedName name="TBea056b07_b7d9_4223_b43e_29d8b5d9f2ac" hidden="1">#REF!</definedName>
    <definedName name="TBea134ac4_9bd4_4cde_8677_3d420c74ab2d" hidden="1">#REF!</definedName>
    <definedName name="TBea1584e7_daf3_4428_83d3_c7be45b5d922" hidden="1">#REF!</definedName>
    <definedName name="TBea197889_5fa0_4737_9302_d352a98869d6" hidden="1">#REF!</definedName>
    <definedName name="TBea1ee7b1_bc8d_405a_a987_ed4a653c0188" hidden="1">#REF!</definedName>
    <definedName name="TBea22b5b0_291a_4998_9f08_27ce19862655" hidden="1">#REF!</definedName>
    <definedName name="TBea230342_62d0_4ef7_88ad_099f50873bf9" hidden="1">#REF!</definedName>
    <definedName name="TBea2c53fb_895a_4d68_9fd8_e933ea4e864f" hidden="1">#REF!</definedName>
    <definedName name="TBea2ed7ee_a080_4ce6_bec5_20a7fdbbaa03" hidden="1">#REF!</definedName>
    <definedName name="TBea3040af_5b3d_4e91_b572_5534820224e6" hidden="1">#REF!</definedName>
    <definedName name="TBea333742_8ab8_4862_88f7_d8391f78a509" hidden="1">#REF!</definedName>
    <definedName name="TBea39b52f_2793_4235_a0c7_132a1a4a7e4d" hidden="1">#REF!</definedName>
    <definedName name="TBea42f21b_55d8_4955_a622_c7090699cc0e" hidden="1">#REF!</definedName>
    <definedName name="TBea457520_e2d4_47d2_9134_d586594fe13a" hidden="1">#REF!</definedName>
    <definedName name="TBea4fa3d7_63ab_471f_8d19_2143674cee06" hidden="1">#REF!</definedName>
    <definedName name="TBea52fd9a_d032_476b_8eb6_c569fd888cef" hidden="1">#REF!</definedName>
    <definedName name="TBea54089b_e51d_4c86_b3d0_92d4ebb85eab" hidden="1">#REF!</definedName>
    <definedName name="TBea55c493_0bba_4444_b0bf_bd9a5fd9d687" hidden="1">#REF!</definedName>
    <definedName name="TBea5afd98_5bd0_4d53_acd7_0a7bf86de058" hidden="1">#REF!</definedName>
    <definedName name="TBea64ee5c_bfe6_4074_8a23_caaeae1596c4" hidden="1">#REF!</definedName>
    <definedName name="TBea6991f1_d70a_4800_8ae9_f65b89f99255" hidden="1">#REF!</definedName>
    <definedName name="TBea6ceb51_b28d_455f_b508_ceca8a2cb049" hidden="1">#REF!</definedName>
    <definedName name="TBea6e4ab6_ed01_4f59_93a5_6d9461f799f3" hidden="1">#REF!</definedName>
    <definedName name="TBea71cab9_f36b_43ff_b773_2a680cc7f8c6" hidden="1">#REF!</definedName>
    <definedName name="TBea7fec68_5405_4b26_b38e_03a488fdb49f" hidden="1">#REF!</definedName>
    <definedName name="TBea808f12_ba3a_4194_8572_8032488a915a" hidden="1">#REF!</definedName>
    <definedName name="TBea8d3f65_e7d2_4757_a80f_e6ae5a7b222e" hidden="1">#REF!</definedName>
    <definedName name="TBeab144d7_48f8_44c8_81b5_4ed07f7302da" hidden="1">#REF!</definedName>
    <definedName name="TBeab6b5e0_a12c_4cb9_8d2e_bdfb5beeab7e" hidden="1">#REF!</definedName>
    <definedName name="TBeab6f44e_2d69_4041_8545_8e390e7b654a" hidden="1">#REF!</definedName>
    <definedName name="TBeab9959c_3b7a_44ee_b056_9b73fdcf2e4b" hidden="1">#REF!</definedName>
    <definedName name="TBeabfb4d5_69e9_4264_a5ab_a70c011fa816" hidden="1">#REF!</definedName>
    <definedName name="TBeacc1525_f97b_44b1_8e7d_d3b4aa863264" hidden="1">#REF!</definedName>
    <definedName name="TBeacd671a_2c5f_457a_99a2_f3c64b75ff56" hidden="1">#REF!</definedName>
    <definedName name="TBead01e61_6228_4919_ac55_8114ff21c47c" hidden="1">#REF!</definedName>
    <definedName name="TBeaddd31f_54dc_4089_aed8_d2b918599a09" hidden="1">#REF!</definedName>
    <definedName name="TBeadf6fe2_22bf_4f60_8582_63b917a33d52" hidden="1">#REF!</definedName>
    <definedName name="TBeae06d52_1d44_4dcf_b528_836b21a88909" hidden="1">#REF!</definedName>
    <definedName name="TBeae309d8_3925_4c36_acb4_0bdd2e5b6b94" hidden="1">#REF!</definedName>
    <definedName name="TBeaeac10e_9cc7_41c8_ab04_4ff8411312a7" hidden="1">#REF!</definedName>
    <definedName name="TBeaeb1213_28c6_4f5c_a585_317f98b7c10e" hidden="1">#REF!</definedName>
    <definedName name="TBeaee4ebb_5462_4b34_b760_d3578b675703" hidden="1">#REF!</definedName>
    <definedName name="TBeaef0e16_cac5_4da2_9c1e_57e98e63663e" hidden="1">#REF!</definedName>
    <definedName name="TBeaf4844e_e29b_4437_a226_11e6f07996bf" hidden="1">#REF!</definedName>
    <definedName name="TBeaf7e683_e02f_49b2_9d26_ff0d11f21f94" hidden="1">#REF!</definedName>
    <definedName name="TBeafdd282_31a4_4fa5_a788_7a9cc15c8c58" hidden="1">#REF!</definedName>
    <definedName name="TBeafe03c2_6cfe_49b0_975c_df5dbc9ce332" hidden="1">#REF!</definedName>
    <definedName name="TBeb05ffa4_71ac_484d_9c2e_1c249cbfb8bb" hidden="1">#REF!</definedName>
    <definedName name="TBeb144fa3_0a5d_4895_b796_1c353879e272" hidden="1">#REF!</definedName>
    <definedName name="TBeb21f104_40dd_4dba_ab04_c44de6c25337" hidden="1">#REF!</definedName>
    <definedName name="TBeb31bf37_ab1d_4fe5_83ec_86d3c6601b7b" hidden="1">'[72]Trade and other paybales'!#REF!</definedName>
    <definedName name="TBeb422374_2eb3_4679_96e1_8b89c3a507c0" hidden="1">#REF!</definedName>
    <definedName name="TBeb4f511c_af9e_44ea_a300_54393db77d3f" hidden="1">#REF!</definedName>
    <definedName name="TBeb57f955_486f_44a3_ac1a_2f19d57e3018" hidden="1">#REF!</definedName>
    <definedName name="TBeb5c3fa9_c58f_422a_90ae_4cb139490bfe" hidden="1">#REF!</definedName>
    <definedName name="TBeb5c82c4_fc54_4feb_80aa_23b9f171ae51" hidden="1">#REF!</definedName>
    <definedName name="TBeb5f1eb0_3eec_41b0_9d1e_ee7d25e3c566" hidden="1">#REF!</definedName>
    <definedName name="TBeb63131d_5ec8_4f91_ac5a_b0546eeb0e8b" hidden="1">#REF!</definedName>
    <definedName name="TBeb6b2eaa_a736_42bf_a761_d8cc21da59ec" hidden="1">#REF!</definedName>
    <definedName name="TBeb6e569b_aaec_49b1_8dc3_f4328b91f919" hidden="1">#REF!</definedName>
    <definedName name="TBeb712f71_3f5d_4218_8058_849f12eb2821" hidden="1">#REF!</definedName>
    <definedName name="TBeb7c5d31_4a69_41d6_8862_bf74f7ed2cad" hidden="1">#REF!</definedName>
    <definedName name="TBeb7f87a3_27ee_4fb3_a5b9_db6a1ea35ff5" hidden="1">'[72]Trade and other paybales'!#REF!</definedName>
    <definedName name="TBeb820c17_d665_40e6_b565_b85eec110dc5" hidden="1">#REF!</definedName>
    <definedName name="TBeb824270_586a_47f8_b76c_4406b4015b1b" hidden="1">#REF!</definedName>
    <definedName name="TBeb8d6473_a792_484e_933c_7df39dbeb58c" hidden="1">#REF!</definedName>
    <definedName name="TBeba6a91b_9b4d_4222_8efd_7893108cd27a" hidden="1">#REF!</definedName>
    <definedName name="TBebadfac7_cef4_48d5_a3ae_7003f1b44f4e" hidden="1">#REF!</definedName>
    <definedName name="TBebb2c1ac_d8b9_4901_a7c2_5580e5a105e0" hidden="1">#REF!</definedName>
    <definedName name="TBebb36f45_402d_4517_92a3_1d16b3873d71" hidden="1">#REF!</definedName>
    <definedName name="TBebb7af6f_e63c_43e5_b814_dd3d74b07426" hidden="1">#REF!</definedName>
    <definedName name="TBebcb5e4e_c73b_438d_b9be_1fb11b28e700" hidden="1">#REF!</definedName>
    <definedName name="TBebd18624_1e43_4cf7_b91c_f8cbf2e10f11" hidden="1">#REF!</definedName>
    <definedName name="TBebd63f71_465a_4d74_b8b3_9cfa57727089" hidden="1">#REF!</definedName>
    <definedName name="TBebda264e_6310_4d61_a66d_dd8d07edb1c6" hidden="1">#REF!</definedName>
    <definedName name="TBebddc65d_d220_4a86_bcde_a8cd24707f60" hidden="1">#REF!</definedName>
    <definedName name="TBebe0054c_1b4f_4463_a0d8_46f942591226" hidden="1">#REF!</definedName>
    <definedName name="TBebe2dad8_97eb_4fba_bb1c_0a7a3c779df3" hidden="1">#REF!</definedName>
    <definedName name="TBebead84e_a6ad_42b5_b08a_b9589232ab54" hidden="1">#REF!</definedName>
    <definedName name="TBebec680e_0eb0_4ba9_9075_c327c1e4f8b7" hidden="1">#REF!</definedName>
    <definedName name="TBebee24f1_4ab5_4ea3_870e_c48c04096d31" hidden="1">#REF!</definedName>
    <definedName name="TBebee2612_39ce_4395_8778_387d4c98475b" hidden="1">#REF!</definedName>
    <definedName name="TBec09743b_a90f_495c_a914_94d9b9cb3882" hidden="1">#REF!</definedName>
    <definedName name="TBec09c3f0_42c9_4b01_8ce3_1e465dde5ca0" hidden="1">#REF!</definedName>
    <definedName name="TBec0d59fa_488c_484b_b8a9_56d37da58762" hidden="1">#REF!</definedName>
    <definedName name="TBec142b7b_a4cb_4494_b2be_e9fa23320282" hidden="1">#REF!</definedName>
    <definedName name="TBec14d211_aeac_48fc_96bc_be322d7cede8" hidden="1">#REF!</definedName>
    <definedName name="TBec1d50e2_50e4_446b_85c4_d16661429965" hidden="1">#REF!</definedName>
    <definedName name="TBec2492cc_97ea_453b_a6e5_d866ae2b7b4c" hidden="1">#REF!</definedName>
    <definedName name="TBec25d5f1_0eb2_41e0_803f_1234f654ee43" hidden="1">#REF!</definedName>
    <definedName name="TBec2abaf5_88d2_4567_8f87_db524c91aa80" hidden="1">#REF!</definedName>
    <definedName name="TBec2d9551_0803_44a6_9dd9_8f599e141b47" hidden="1">#REF!</definedName>
    <definedName name="TBec3774ba_a888_4e99_949e_2b73cb91b217" hidden="1">#REF!</definedName>
    <definedName name="TBec390669_c4c5_451b_b985_1be8d5b5a745" hidden="1">#REF!</definedName>
    <definedName name="TBec399eb9_44a1_4114_8c99_2ba298e883fd" hidden="1">#REF!</definedName>
    <definedName name="TBec3ea94d_e652_41fb_bb63_6e4159e63ae8" hidden="1">#REF!</definedName>
    <definedName name="TBec3f5225_6589_432a_b16a_b2ed22cc5d47" hidden="1">#REF!</definedName>
    <definedName name="TBec48f555_3ea4_4050_9629_d2c695cdd99f" hidden="1">#REF!</definedName>
    <definedName name="TBec549598_56b6_476a_b91f_d116073a6abe" hidden="1">#REF!</definedName>
    <definedName name="TBec592687_dc5a_4d60_b788_190394d3e617" hidden="1">#REF!</definedName>
    <definedName name="TBec62cc47_9a49_4167_9f7b_69e6d7ea4898" hidden="1">#REF!</definedName>
    <definedName name="TBec6391f9_f559_4f06_ae20_230a2104d54a" hidden="1">#REF!</definedName>
    <definedName name="TBec69203c_2a70_4677_b3da_8ea5a5ce50fd" hidden="1">#REF!</definedName>
    <definedName name="TBec6bae3f_640f_4720_b3ac_28cb5b47ae33" hidden="1">#REF!</definedName>
    <definedName name="TBec753ee1_20f2_4dbe_a58f_eadc3868ff8c" hidden="1">#REF!</definedName>
    <definedName name="TBec843b34_10e0_41bd_a7d5_f80c4fbefee4" hidden="1">#REF!</definedName>
    <definedName name="TBec851d45_05ed_41c9_b146_8bc9f4a2cdb4" hidden="1">#REF!</definedName>
    <definedName name="TBec8eca71_2ca9_449a_a87b_4bde788d2d7b" hidden="1">#REF!</definedName>
    <definedName name="TBec9b3e69_6bc8_4f81_bd6c_954624a19129" hidden="1">#REF!</definedName>
    <definedName name="TBec9bed2a_c40a_441a_84bb_2397acc73a2b" hidden="1">#REF!</definedName>
    <definedName name="TBec9c4e68_f857_4e2f_badf_7bde5d06de3e" hidden="1">#REF!</definedName>
    <definedName name="TBec9f2dec_e7b6_49a6_bbc4_d99e4561db37" hidden="1">#REF!</definedName>
    <definedName name="TBeca210a7_0fb2_4ea8_aad5_0ddf5634ed0a" hidden="1">#REF!</definedName>
    <definedName name="TBeca76f35_9fe3_411f_8514_0e8c8fa7cf00" hidden="1">#REF!</definedName>
    <definedName name="TBecab63ed_2883_40c6_bc7d_bb7c7fa6cba3" hidden="1">#REF!</definedName>
    <definedName name="TBecae0585_57d1_471d_bbf3_d9674a389600" hidden="1">#REF!</definedName>
    <definedName name="TBecaee26c_610e_45f4_9056_4198bb7b30ac" hidden="1">#REF!</definedName>
    <definedName name="TBecb2d64e_1949_48b2_ba68_a36ba78d2f2e" hidden="1">#REF!</definedName>
    <definedName name="TBecb4f345_a602_4e85_b299_98adc08c931f" hidden="1">#REF!</definedName>
    <definedName name="TBecc4142f_e3bd_4138_9479_d9da440524f6" hidden="1">#REF!</definedName>
    <definedName name="TBecce1cba_c716_48dc_b7c5_5461f244944c" hidden="1">#REF!</definedName>
    <definedName name="TBecd0ed5e_c859_4c22_aa49_5610b5dcf468" hidden="1">#REF!</definedName>
    <definedName name="TBecd4d267_7671_4110_87d0_f1beca53c6a4" hidden="1">#REF!</definedName>
    <definedName name="TBecdfde4d_c3b1_4c9a_ba57_9118f4deccb3" hidden="1">#REF!</definedName>
    <definedName name="TBeced70c5_1e51_4d03_b0fa_d254398ed6ab" hidden="1">#REF!</definedName>
    <definedName name="TBecf16b8c_8adb_48f0_b26d_822522a21bc7" hidden="1">#REF!</definedName>
    <definedName name="TBecf744b3_6f62_48e1_af8b_09017c10ca7c" hidden="1">#REF!</definedName>
    <definedName name="TBecfac9fc_4779_4211_9fc4_07d1d5046efa" hidden="1">#REF!</definedName>
    <definedName name="TBed026c2c_566a_4431_a83b_75d4bb7bc5b2" hidden="1">#REF!</definedName>
    <definedName name="TBed042748_d96d_4e28_b8b3_eb9260f580e9" hidden="1">#REF!</definedName>
    <definedName name="TBed096cb9_3e06_46e9_9129_68f63a641914" hidden="1">#REF!</definedName>
    <definedName name="TBed0b5e28_7e10_491f_a4cb_7d8068514eff" hidden="1">#REF!</definedName>
    <definedName name="TBed0bfbcb_28df_4bb4_8111_bc2c7133d20e" hidden="1">'[72]Trade and other paybales'!#REF!</definedName>
    <definedName name="TBed0f58b0_b72d_476c_a431_833203780043" hidden="1">#REF!</definedName>
    <definedName name="TBed113aa9_ea68_474f_abf8_7e67853ca039" hidden="1">#REF!</definedName>
    <definedName name="TBed142d2d_b13e_421a_b4d4_af18e5fe49cb" hidden="1">#REF!</definedName>
    <definedName name="TBed17d52c_c519_4df7_bd13_c586044680ba" hidden="1">#REF!</definedName>
    <definedName name="TBed1c01c4_a772_425b_b6d8_70bc73577998" hidden="1">#REF!</definedName>
    <definedName name="TBed1e722a_6277_4ad6_8cf7_ed0ddf0b900d" hidden="1">#REF!</definedName>
    <definedName name="TBed1e9e4a_fea0_4e19_ae52_5c2a00ef78a1" hidden="1">#REF!</definedName>
    <definedName name="TBed24281e_13a8_42b9_97c3_e658d711e728" hidden="1">#REF!</definedName>
    <definedName name="TBed25d9ea_c9f3_427f_819d_fc188ab35d3b" hidden="1">#REF!</definedName>
    <definedName name="TBed26321c_92b8_47e9_84fa_f30bad3b1469" hidden="1">#REF!</definedName>
    <definedName name="TBed30bf24_f778_4f3f_848b_dcfdf38b6e1e" hidden="1">#REF!</definedName>
    <definedName name="TBed310131_1b53_43ff_93da_b9fbeb4b8110" hidden="1">#REF!</definedName>
    <definedName name="TBed36d349_df87_40d0_93d6_3588178ca9db" hidden="1">#REF!</definedName>
    <definedName name="TBed3ad85a_7e56_4b42_b858_a0430d1ddf07" hidden="1">#REF!</definedName>
    <definedName name="TBed3b09f2_ab00_41e1_9637_63dfa31f074c" hidden="1">#REF!</definedName>
    <definedName name="TBed3d1cb8_d550_4568_b255_dcf382b2afd7" hidden="1">#REF!</definedName>
    <definedName name="TBed5219b5_5e43_458d_b249_7b8ec63f63b5" hidden="1">#REF!</definedName>
    <definedName name="TBed52a7e5_60a3_4203_b4ba_79b8926b2c0e" hidden="1">#REF!</definedName>
    <definedName name="TBed553bdb_e9a3_45e4_a9c2_3005bb9dd8fb" hidden="1">#REF!</definedName>
    <definedName name="TBed64e407_23a4_4fbc_894c_ff5188dd63db" hidden="1">#REF!</definedName>
    <definedName name="TBed730aea_8427_48b2_a2e5_0810d775b90b" hidden="1">#REF!</definedName>
    <definedName name="TBed79dcfb_1ae1_48bf_ad0a_56e22ae5109e" hidden="1">#REF!</definedName>
    <definedName name="TBed7b40ff_73e2_472b_a17d_cf3bfb8ec822" hidden="1">#REF!</definedName>
    <definedName name="TBed7caa67_7e28_4a7c_8e02_eb3607b92028" hidden="1">#REF!</definedName>
    <definedName name="TBed7db69c_6a95_43d7_a62f_c438402b8e99" hidden="1">#REF!</definedName>
    <definedName name="TBed8252bf_03c0_4f23_ad41_e00df0fcb5a2" hidden="1">#REF!</definedName>
    <definedName name="TBed8ae7a3_a941_4d84_97f4_08517f1a61e9" hidden="1">#REF!</definedName>
    <definedName name="TBed8c161f_32ec_4687_9f87_da4bc4ccd67c" hidden="1">#REF!</definedName>
    <definedName name="TBed939633_3cee_4140_af6c_8f7c6415f35f" hidden="1">#REF!</definedName>
    <definedName name="TBed9498b5_3f1e_4bfe_b7be_a46d66f7e38e" hidden="1">#REF!</definedName>
    <definedName name="TBed9bfb60_0b26_480f_80df_289e73835d96" hidden="1">#REF!</definedName>
    <definedName name="TBedb725f1_8978_4f1b_9033_6aee64783053" hidden="1">#REF!</definedName>
    <definedName name="TBedbc10b7_07eb_4e12_ab77_e2fc8eea0482" hidden="1">#REF!</definedName>
    <definedName name="TBedbe40ed_f68c_4f97_a2c4_c2a7ba5a1231" hidden="1">#REF!</definedName>
    <definedName name="TBedca7093_289b_41d2_ad96_9dc64b235e09" hidden="1">#REF!</definedName>
    <definedName name="TBedceeef9_da6d_4d4a_8fd1_9e8fe8ff0e3c" hidden="1">#REF!</definedName>
    <definedName name="TBedd01806_2b93_40ec_8a91_e87f225e23bd" hidden="1">#REF!</definedName>
    <definedName name="TBedd1611c_57bd_4f79_a25a_acc41a83bb24" hidden="1">#REF!</definedName>
    <definedName name="TBedd46fda_711d_4caf_a40a_c2f230d62eec" hidden="1">#REF!</definedName>
    <definedName name="TBedebe9ff_cef7_449a_ac93_ac2f34568765" hidden="1">#REF!</definedName>
    <definedName name="TBededac66_80a4_4abb_9091_6ba5d6e57589" hidden="1">#REF!</definedName>
    <definedName name="TBedef67f7_8b89_407c_9799_c4b75d8dbdab" hidden="1">#REF!</definedName>
    <definedName name="TBedf090d8_52e7_45b1_9912_c095a62e21e4" hidden="1">#REF!</definedName>
    <definedName name="TBedf60b68_c9f3_47a8_acfd_95e52d26c813" hidden="1">#REF!</definedName>
    <definedName name="TBedf7e977_8293_4098_9db1_9600c328b429" hidden="1">#REF!</definedName>
    <definedName name="TBee0270a7_812b_4ed5_8188_d3989f5fef84" hidden="1">#REF!</definedName>
    <definedName name="TBee039fe2_d7eb_42aa_924e_525d9e641fe1" hidden="1">#REF!</definedName>
    <definedName name="TBee0549b3_4080_43a1_9544_1020d24d901c" hidden="1">#REF!</definedName>
    <definedName name="TBee05e3fa_6e01_4f44_b70b_6bfe0497be6d" hidden="1">#REF!</definedName>
    <definedName name="TBee0e949d_e5b0_4143_86ca_82d1957b31ab" hidden="1">#REF!</definedName>
    <definedName name="TBee156444_f510_4a1f_8b48_e7f6748acfc5" hidden="1">#REF!</definedName>
    <definedName name="TBee197c9e_327b_4b03_b397_58c2af942945" hidden="1">#REF!</definedName>
    <definedName name="TBee1c8bd4_1008_4296_bd2c_29b4e4a43daa" hidden="1">'[72]Trade and other paybales'!#REF!</definedName>
    <definedName name="TBee217166_4048_4feb_b1ae_dd2d64859220" hidden="1">#REF!</definedName>
    <definedName name="TBee26e6fa_4fa8_41f6_ba0d_688350abeb00" hidden="1">#REF!</definedName>
    <definedName name="TBee296865_3fc5_4667_92ba_554264e02ef9" hidden="1">#REF!</definedName>
    <definedName name="TBee298a47_60aa_45fd_94bc_1b9de1a2958b" hidden="1">#REF!</definedName>
    <definedName name="TBee2be756_97f2_4842_8f9a_b17f73700f76" hidden="1">#REF!</definedName>
    <definedName name="TBee349d6b_bb64_4a6e_a182_71acbdd2cbed" hidden="1">#REF!</definedName>
    <definedName name="TBee43db06_3e09_4040_a735_1033b4a08bb4" hidden="1">#REF!</definedName>
    <definedName name="TBee4bccc5_5a6e_4ad2_bd1e_543df0ceb776" hidden="1">#REF!</definedName>
    <definedName name="TBee4bdc98_9629_49c4_9d96_4e197eb3cc1a" hidden="1">#REF!</definedName>
    <definedName name="TBee532b71_80f8_4d35_b86e_d0af939e2e53" hidden="1">#REF!</definedName>
    <definedName name="TBee7510c3_9401_4e60_8060_2df82e517a34" hidden="1">#REF!</definedName>
    <definedName name="TBee76622d_2d4a_4cb2_bbd7_7dc8e5dde84c" hidden="1">#REF!</definedName>
    <definedName name="TBee825a32_7c95_4070_b396_bab7fb3453e8" hidden="1">#REF!</definedName>
    <definedName name="TBee846476_8513_4634_bbfa_ae5a6a5f57d3" hidden="1">#REF!</definedName>
    <definedName name="TBee86653e_5860_406f_8a0f_c8b20676c422" hidden="1">#REF!</definedName>
    <definedName name="TBee8a9697_bcbd_4de6_aa37_e7afa1ca5286" hidden="1">#REF!</definedName>
    <definedName name="TBee8b3744_e202_4b20_947f_a9699382583b" hidden="1">#REF!</definedName>
    <definedName name="TBee94f5cd_8181_4939_b7fb_611186fab6f6" hidden="1">#REF!</definedName>
    <definedName name="TBee980a2c_c1ac_410f_a74e_eee1e55085b1" hidden="1">#REF!</definedName>
    <definedName name="TBeea52384_ee36_4e31_8ee6_cdc116670f26" hidden="1">#REF!</definedName>
    <definedName name="TBeea8f387_9e05_465a_8b63_f3d5a0e9753c" hidden="1">#REF!</definedName>
    <definedName name="TBeead51e9_5ec0_4f80_8fee_33857cac487f" hidden="1">#REF!</definedName>
    <definedName name="TBeeb07e11_2c66_46a8_b986_44ca2eb98576" hidden="1">#REF!</definedName>
    <definedName name="TBeeb6c08e_c5a3_4dac_80f4_4bd526bd9ce6" hidden="1">#REF!</definedName>
    <definedName name="TBeeb7453b_4eb7_4f9b_babd_8c03986b9b1c" hidden="1">'[72]Trade and other paybales'!#REF!</definedName>
    <definedName name="TBeeb8ee3d_5a3c_4515_b5f8_bb68b0ee3bb4" hidden="1">#REF!</definedName>
    <definedName name="TBeebc00cb_91a3_4a0e_95ed_b1c1473738d0" hidden="1">#REF!</definedName>
    <definedName name="TBeec4bfc3_0db7_46b2_a08f_61c6d1eea91f" hidden="1">#REF!</definedName>
    <definedName name="TBeecc6060_f1b0_4cf1_803a_0a67446ecb79" hidden="1">#REF!</definedName>
    <definedName name="TBeeccded2_cc18_4b9f_a9a7_fa0f6d6c9ba0" hidden="1">#REF!</definedName>
    <definedName name="TBeed73102_6f69_4634_8b73_2660ddfc2301" hidden="1">#REF!</definedName>
    <definedName name="TBeed75769_0ede_4c80_afe4_7aa54e2e5597" hidden="1">#REF!</definedName>
    <definedName name="TBeedd1547_8485_48c0_a6e9_135205365b94" hidden="1">#REF!</definedName>
    <definedName name="TBeeddb6e8_e7a7_470b_a2f6_d2067042e4cd" hidden="1">#REF!</definedName>
    <definedName name="TBeedfba02_6365_41a9_ac77_21b32f219472" hidden="1">#REF!</definedName>
    <definedName name="TBeee78cd0_68a2_40ea_a491_c6f3dc5ff6b7" hidden="1">#REF!</definedName>
    <definedName name="TBeeec676f_ffb8_43fc_a7b1_f99e27aa19ea" hidden="1">#REF!</definedName>
    <definedName name="TBeef7fbac_7da3_4a36_8b8d_05fa16456b0e" hidden="1">#REF!</definedName>
    <definedName name="TBeef8d506_096c_4fdd_8fb3_7368ea109e20" hidden="1">#REF!</definedName>
    <definedName name="TBeefb2213_536d_4383_bd5a_b234497b7a8b" hidden="1">#REF!</definedName>
    <definedName name="TBeefc98be_7077_4a6c_a07d_b5af1430f4fa" hidden="1">#REF!</definedName>
    <definedName name="TBeefeec54_94fd_469e_95af_baea1d500674" hidden="1">#REF!</definedName>
    <definedName name="TBeeff6c31_f98f_4daf_a673_0ea5adef942a" hidden="1">#REF!</definedName>
    <definedName name="TBef00f189_81e2_47dd_843c_9c711858a276" hidden="1">#REF!</definedName>
    <definedName name="TBef05e953_197c_4d32_8957_eb040a7b022f" hidden="1">#REF!</definedName>
    <definedName name="TBef05f546_0d64_46cb_8956_1ad1004b9fa1" hidden="1">#REF!</definedName>
    <definedName name="TBef12d4e3_de2c_449c_8129_c3cdeab331b3" hidden="1">#REF!</definedName>
    <definedName name="TBef15212c_9fb2_470f_81c6_c47fa7e4907e" hidden="1">#REF!</definedName>
    <definedName name="TBef163d46_dcaf_4a33_a7fb_74ac32fb14f0" hidden="1">#REF!</definedName>
    <definedName name="TBef16b323_f33b_4781_b6a2_e13512d8a1a3" hidden="1">#REF!</definedName>
    <definedName name="TBef1c6554_9716_466e_80b2_ef1497d8bffd" hidden="1">#REF!</definedName>
    <definedName name="TBef1d3f27_bc46_4bc1_82c8_f736c723de70" hidden="1">#REF!</definedName>
    <definedName name="TBef1fdd5a_c6bd_465b_b352_7bcc30c2aa43" hidden="1">#REF!</definedName>
    <definedName name="TBef220f8d_93a6_4e76_9019_1597ea52a00d" hidden="1">#REF!</definedName>
    <definedName name="TBef26694d_2d41_40a1_9ba0_e5c64696ad8f" hidden="1">#REF!</definedName>
    <definedName name="TBef2e440a_311e_4a8e_bf36_a2ff580f3ccb" hidden="1">#REF!</definedName>
    <definedName name="TBef3799c9_c103_4239_8ef3_19ff9ddae268" hidden="1">#REF!</definedName>
    <definedName name="TBef444919_d833_4bd6_a123_e7ef23b5cf1f" hidden="1">#REF!</definedName>
    <definedName name="TBef4c3a8a_37b5_4959_a2f1_41089e003c19" hidden="1">#REF!</definedName>
    <definedName name="TBef5ffb28_e6f7_4c69_9adb_95a6a9162f39" hidden="1">#REF!</definedName>
    <definedName name="TBef60e8f9_9015_4f99_894f_7a52b60c4b2a" hidden="1">#REF!</definedName>
    <definedName name="TBef64fc36_8643_4130_b6c2_b0598a529ed8" hidden="1">#REF!</definedName>
    <definedName name="TBef65882d_3644_4e3c_a5a2_81e32d70a232" hidden="1">#REF!</definedName>
    <definedName name="TBef6cb836_f465_49c9_8c06_f8d6fb37f68e" hidden="1">#REF!</definedName>
    <definedName name="TBef6f6ff5_f480_4140_b382_de646ea70837" hidden="1">#REF!</definedName>
    <definedName name="TBef71b8be_4502_4c24_a73d_0dbe0a0189fa" hidden="1">#REF!</definedName>
    <definedName name="TBef72c238_b615_4f59_930f_f75b8a43ed1b" hidden="1">#REF!</definedName>
    <definedName name="TBef73ac7f_5ffd_453a_a6cc_d97da60585bd" hidden="1">#REF!</definedName>
    <definedName name="TBef75dceb_4611_4331_87bc_3af36f586594" hidden="1">#REF!</definedName>
    <definedName name="TBef7644a4_8174_4bc9_bd75_9d8cd7827eba" hidden="1">#REF!</definedName>
    <definedName name="TBef7aca42_9f27_49d0_af0f_da8c34e3d52d" hidden="1">#REF!</definedName>
    <definedName name="TBef7c6637_2c61_4910_b743_b0876679aa3f" hidden="1">#REF!</definedName>
    <definedName name="TBef7c9033_5889_4be5_b9e8_1d551fc921d8" hidden="1">#REF!</definedName>
    <definedName name="TBef843362_8d3a_42bb_9554_4fffb1c057ed" hidden="1">#REF!</definedName>
    <definedName name="TBef910803_e244_4c60_9226_63a4f620ff49" hidden="1">#REF!</definedName>
    <definedName name="TBef9b84dc_b711_4042_959c_c7cd3d586798" hidden="1">#REF!</definedName>
    <definedName name="TBefa2eaa4_29f3_46ca_928e_773fe57bbd6b" hidden="1">#REF!</definedName>
    <definedName name="TBefab386b_97ca_4717_bea0_e947418eed31" hidden="1">#REF!</definedName>
    <definedName name="TBefaff81a_d54a_46d2_9e22_28aa6ccc7f1e" hidden="1">#REF!</definedName>
    <definedName name="TBefb15337_64f6_43e6_8db7_5cb703de0a92" hidden="1">#REF!</definedName>
    <definedName name="TBefb6fa95_aa55_4327_8fa6_12148b5690b4" hidden="1">#REF!</definedName>
    <definedName name="TBefb9d45b_99eb_4e1f_aaac_88d34eccffbb" hidden="1">#REF!</definedName>
    <definedName name="TBefc12f2f_d3cb_4c66_b980_1e61ef41d603" hidden="1">#REF!</definedName>
    <definedName name="TBefcace40_af68_4f34_bade_0a63885e9611" hidden="1">#REF!</definedName>
    <definedName name="TBefce6b9b_a5d5_4dec_9e31_90fb05fe0da1" hidden="1">#REF!</definedName>
    <definedName name="TBefcffe91_d650_48f7_aeea_9ce1ccc153a6" hidden="1">#REF!</definedName>
    <definedName name="TBefd44f96_817f_4b15_8d7d_e3a607f80014" hidden="1">#REF!</definedName>
    <definedName name="TBefd4ae0f_66ba_4290_acd2_7da16fbe157f" hidden="1">#REF!</definedName>
    <definedName name="TBefe38354_3754_465b_bf67_b5a62f5c124c" hidden="1">#REF!</definedName>
    <definedName name="TBefe93b84_3934_4f8f_9649_aec6ddee9ed2" hidden="1">#REF!</definedName>
    <definedName name="TBefea2034_696b_4bd1_998d_44f813cb0c50" hidden="1">#REF!</definedName>
    <definedName name="TBefead99d_0d31_47f4_bcb0_3e26f4cac20f" hidden="1">#REF!</definedName>
    <definedName name="TBeff16d3e_df9b_48fb_b8ad_a396d63d1eb2" hidden="1">#REF!</definedName>
    <definedName name="TBeff247fd_aeae_455a_8cb8_c579591a2ea7" hidden="1">#REF!</definedName>
    <definedName name="TBeff313fa_6251_41ab_80be_8a45afba39b3" hidden="1">#REF!</definedName>
    <definedName name="TBeffc0d39_d5c7_4dcc_b5c0_bcc259f07a88" hidden="1">#REF!</definedName>
    <definedName name="TBeffed482_a110_4986_979f_fa9ef42cc0d1" hidden="1">#REF!</definedName>
    <definedName name="TBf0005aec_bebd_4f5b_85d5_a3ae808ec771" hidden="1">#REF!</definedName>
    <definedName name="TBf017d541_ce8d_4cc4_ad2e_0623185778ef" hidden="1">#REF!</definedName>
    <definedName name="TBf0184413_ac50_4829_854d_463d63cfcf9c" hidden="1">#REF!</definedName>
    <definedName name="TBf0214e9b_ab9b_4f8d_a5ea_19d1b46d3964" hidden="1">#REF!</definedName>
    <definedName name="TBf0218333_ecb3_42d7_99e3_1cee428b40de" hidden="1">#REF!</definedName>
    <definedName name="TBf0266bc3_bc30_42bf_91c4_8be55d8d478d" hidden="1">#REF!</definedName>
    <definedName name="TBf02b6a5f_9807_411a_871b_949853e77e38" hidden="1">#REF!</definedName>
    <definedName name="TBf0314bb1_f74b_4f7c_85c8_e50e89900018" hidden="1">#REF!</definedName>
    <definedName name="TBf0314e6e_0b9f_4531_b97f_6718cf950200" hidden="1">#REF!</definedName>
    <definedName name="TBf033a7ac_d912_4d74_9eb3_e59995e62c13" hidden="1">#REF!</definedName>
    <definedName name="TBf033de22_a9ef_4265_829c_c2d54bc7857f" hidden="1">#REF!</definedName>
    <definedName name="TBf03c40fe_bf0b_4716_9ab7_573bc909dedd" hidden="1">#REF!</definedName>
    <definedName name="TBf04a5469_1cae_4c5d_bf2c_fc46dc6be6d7" hidden="1">#REF!</definedName>
    <definedName name="TBf04ee979_1457_4cc1_b0d1_52f86145efcf" hidden="1">#REF!</definedName>
    <definedName name="TBf053a51d_ecc2_4f4c_b6c5_08d39d26d0d1" hidden="1">#REF!</definedName>
    <definedName name="TBf05556af_a598_4755_8550_c9872e2be72f" hidden="1">#REF!</definedName>
    <definedName name="TBf058c29d_146a_421b_ae84_b9925f4d3d7b" hidden="1">#REF!</definedName>
    <definedName name="TBf05d30ee_5f53_44b0_90e4_97ddb980a21e" hidden="1">#REF!</definedName>
    <definedName name="TBf064085d_310a_441b_a85a_ea08ddd40f35" hidden="1">#REF!</definedName>
    <definedName name="TBf066a25d_4282_4883_a517_5fcf56ecf803" hidden="1">#REF!</definedName>
    <definedName name="TBf06f3679_efbe_406c_ba39_08ef53a5703f" hidden="1">#REF!</definedName>
    <definedName name="TBf0721d6e_b48a_42f9_bd0d_ccf74c5bfa74" hidden="1">#REF!</definedName>
    <definedName name="TBf076f991_89a7_41f6_bb3d_5a7f56c80f46" hidden="1">#REF!</definedName>
    <definedName name="TBf0808be7_9b86_4d65_bcf4_2597eb38447b" hidden="1">#REF!</definedName>
    <definedName name="TBf0841db9_4bb9_459a_8593_1470b7fb9a1d" hidden="1">#REF!</definedName>
    <definedName name="TBf0925d6b_8963_4a45_abff_b43375901643" hidden="1">#REF!</definedName>
    <definedName name="TBf0999de5_323b_4a9f_807e_0c28ce31d6fe" hidden="1">#REF!</definedName>
    <definedName name="TBf09bb49b_7335_4f7e_b05a_214ee5342f62" hidden="1">#REF!</definedName>
    <definedName name="TBf0c96f02_c2e0_4342_8e2d_6520fe35264d" hidden="1">#REF!</definedName>
    <definedName name="TBf0cad771_4525_40de_aa70_63589d43f8a1" hidden="1">#REF!</definedName>
    <definedName name="TBf0cbd982_a9af_4963_8d60_1d4289936250" hidden="1">#REF!</definedName>
    <definedName name="TBf0ce69f5_90ab_4be9_8f86_296373010df5" hidden="1">#REF!</definedName>
    <definedName name="TBf0ceaeb4_2f88_45fe_a46b_c65ba1e29896" hidden="1">#REF!</definedName>
    <definedName name="TBf0db895a_5a25_4f55_9939_3afda0bba861" hidden="1">#REF!</definedName>
    <definedName name="TBf0e6b7c0_1b04_4954_a4fc_aafca3f400a8" hidden="1">#REF!</definedName>
    <definedName name="TBf0edbdcd_a0ed_4aa0_884e_b84d203dfe36" hidden="1">#REF!</definedName>
    <definedName name="TBf0ee19cd_3ed6_4f71_b670_461d02dc7316" hidden="1">#REF!</definedName>
    <definedName name="TBf0efd3e4_75da_4881_b994_57363fe4b557" hidden="1">#REF!</definedName>
    <definedName name="TBf0f10852_b35f_4eaa_b7cb_00413a67d621" hidden="1">#REF!</definedName>
    <definedName name="TBf0f3a042_7847_495d_b04b_2869448221e7" hidden="1">#REF!</definedName>
    <definedName name="TBf0f86c05_ee13_42de_a262_3a4b045ce6d7" hidden="1">#REF!</definedName>
    <definedName name="TBf0fdf1b3_6aec_4b24_a248_89c2c04eaa58" hidden="1">#REF!</definedName>
    <definedName name="TBf107f035_6f5a_4a5d_9534_67df290fcddb" hidden="1">#REF!</definedName>
    <definedName name="TBf1157f6f_b84e_4ab1_ac42_86286aacb286" hidden="1">#REF!</definedName>
    <definedName name="TBf1187ebe_d75d_462b_91db_259e1e31dc9c" hidden="1">#REF!</definedName>
    <definedName name="TBf11aa04c_3494_4060_9b73_1fbe483df7b8" hidden="1">#REF!</definedName>
    <definedName name="TBf11d5902_3934_4765_8903_9431a22a7a51" hidden="1">#REF!</definedName>
    <definedName name="TBf11dce98_c474_439b_a8c0_337a3d27a8be" hidden="1">#REF!</definedName>
    <definedName name="TBf11df87e_5845_4f06_a1eb_704a155cda74" hidden="1">#REF!</definedName>
    <definedName name="TBf1240dd4_fbf0_472e_b820_698f9fa6e1cf" hidden="1">#REF!</definedName>
    <definedName name="TBf1314ac3_bcda_4915_ba43_29bb1ab6edda" hidden="1">#REF!</definedName>
    <definedName name="TBf1332d02_58c3_46bd_9028_e1ad644ac343" hidden="1">#REF!</definedName>
    <definedName name="TBf135160c_c343_4825_aca3_c58259285d16" hidden="1">#REF!</definedName>
    <definedName name="TBf13e23a2_ca35_4944_b344_1046d55e5b73" hidden="1">#REF!</definedName>
    <definedName name="TBf13f95b2_e5c1_4fb6_a2fb_17da309ac0ce" hidden="1">#REF!</definedName>
    <definedName name="TBf140617a_3f2d_461d_9f99_95cf494aefab" hidden="1">#REF!</definedName>
    <definedName name="TBf1488556_4fb7_4818_9a6e_991ca828ab36" hidden="1">#REF!</definedName>
    <definedName name="TBf14cc0f8_78c6_41a7_a5d1_67819397d970" hidden="1">#REF!</definedName>
    <definedName name="TBf160b11c_a7a6_4479_ae72_87ef3a241603" hidden="1">#REF!</definedName>
    <definedName name="TBf163cd5b_4871_4681_9e29_109b54550cce" hidden="1">#REF!</definedName>
    <definedName name="TBf1662ee5_229c_48bc_a65f_7158a57f70f4" hidden="1">#REF!</definedName>
    <definedName name="TBf168c0b7_adc5_4684_a262_c6bc0609cf81" hidden="1">#REF!</definedName>
    <definedName name="TBf16b64ba_0789_4346_b7b6_b690041989da" hidden="1">#REF!</definedName>
    <definedName name="TBf1720abe_9828_4158_8dd6_f977832f7820" hidden="1">#REF!</definedName>
    <definedName name="TBf1727c01_3864_4e9d_9db1_e39906b2da62" hidden="1">#REF!</definedName>
    <definedName name="TBf177e76b_9bcb_4897_8a42_6e24a7e1ef7b" hidden="1">#REF!</definedName>
    <definedName name="TBf178a601_e518_4403_9c47_48ac7fbefe7c" hidden="1">#REF!</definedName>
    <definedName name="TBf1802485_14d8_4aa0_bd60_9472b9d4c04e" hidden="1">#REF!</definedName>
    <definedName name="TBf18b3ef0_c17f_4b33_a6bd_225ca82a64b6" hidden="1">#REF!</definedName>
    <definedName name="TBf18dae81_564b_402b_9797_caaf005d7fb9" hidden="1">#REF!</definedName>
    <definedName name="TBf18eeaee_5582_48b4_a96f_029fb8a62be9" hidden="1">#REF!</definedName>
    <definedName name="TBf1a6451c_5391_4df8_bc7d_eaf4b22de793" hidden="1">#REF!</definedName>
    <definedName name="TBf1a7c7dd_fabb_4815_b3a1_f3bc2282763f" hidden="1">#REF!</definedName>
    <definedName name="TBf1b453e6_fd3e_4b48_b4e3_4ea9e5bdbeca" hidden="1">#REF!</definedName>
    <definedName name="TBf1cb7242_2a13_4d13_81fa_d43e744080ed" hidden="1">#REF!</definedName>
    <definedName name="TBf1cb737e_b072_41a2_a4c2_6b072398992e" hidden="1">#REF!</definedName>
    <definedName name="TBf1e4792d_1f64_426d_80f5_e43a4f4a8667" hidden="1">#REF!</definedName>
    <definedName name="TBf1ea2f28_a152_490d_894b_ded3dd5d9eab" hidden="1">#REF!</definedName>
    <definedName name="TBf1f187d0_1d00_4a37_a648_605ee782ec63" hidden="1">#REF!</definedName>
    <definedName name="TBf1f37b47_e644_4596_943c_7cfda946fb40" hidden="1">#REF!</definedName>
    <definedName name="TBf1f5fbbe_3079_4c3f_b6ad_39f755b45a51" hidden="1">#REF!</definedName>
    <definedName name="TBf1f985b6_a29c_48b9_a00d_e15466d965a3" hidden="1">#REF!</definedName>
    <definedName name="TBf2011d28_bfc1_4140_bd45_c47a6856ebfa" hidden="1">#REF!</definedName>
    <definedName name="TBf209f6eb_1ba6_4fde_bc11_60b0c2a69d55" hidden="1">#REF!</definedName>
    <definedName name="TBf20f32bd_2aac_48b6_bf9c_9b222d72fdd3" hidden="1">#REF!</definedName>
    <definedName name="TBf2114872_c168_427a_8c29_c94c07d3498e" hidden="1">#REF!</definedName>
    <definedName name="TBf2119f6d_0a42_4a49_8667_96fc4a4009ac" hidden="1">#REF!</definedName>
    <definedName name="TBf212252d_31a2_4a34_b5ce_807df5285878" hidden="1">#REF!</definedName>
    <definedName name="TBf217a643_e93f_4f3f_bc7a_f66993c448b2" hidden="1">#REF!</definedName>
    <definedName name="TBf21f6540_b651_4f55_8afb_1c5aaa456bb3" hidden="1">#REF!</definedName>
    <definedName name="TBf2265981_1325_42cb_aa94_051d7c9b223d" hidden="1">#REF!</definedName>
    <definedName name="TBf22ac3c0_6d94_4104_b851_e0cf2cead4d7" hidden="1">#REF!</definedName>
    <definedName name="TBf22d320d_63be_4fe0_b8a5_13fff5c9bd59" hidden="1">'[72]Trade and other paybales'!#REF!</definedName>
    <definedName name="TBf23925b4_0b32_476c_90a5_2c9a6a93cab2" hidden="1">#REF!</definedName>
    <definedName name="TBf24bea97_35ff_4186_851f_ba400376ace8" hidden="1">#REF!</definedName>
    <definedName name="TBf25f3a74_d983_4bbf_8c42_cb7e0d60d5e8" hidden="1">#REF!</definedName>
    <definedName name="TBf2648494_8e56_442f_b3ef_840565465e99" hidden="1">#REF!</definedName>
    <definedName name="TBf268ed81_5140_4ab5_b1d2_6ed2e9234d93" hidden="1">'[72]Trade and other paybales'!#REF!</definedName>
    <definedName name="TBf2709a07_9fa9_49cb_b8df_30067b12a915" hidden="1">#REF!</definedName>
    <definedName name="TBf275e621_71a3_4481_9ac2_c595b9901b9e" hidden="1">#REF!</definedName>
    <definedName name="TBf279f0d9_b4d0_4eea_9179_c87c425abb3d" hidden="1">#REF!</definedName>
    <definedName name="TBf27af402_8a7b_4ca1_aedf_3f7db6c4e711" hidden="1">#REF!</definedName>
    <definedName name="TBf27ce35e_a89d_4d8e_bbb9_f06018fd85f2" hidden="1">#REF!</definedName>
    <definedName name="TBf27f0930_12e4_44f2_ab2b_4f686f91a77c" hidden="1">#REF!</definedName>
    <definedName name="TBf28f1b6a_7f3f_4e62_8941_2a9c305a0ae1" hidden="1">#REF!</definedName>
    <definedName name="TBf2907c11_d991_4c44_97dd_6f021cd5a559" hidden="1">#REF!</definedName>
    <definedName name="TBf294e6a6_5d90_4f07_ad5a_f5bc8d48ebc8" hidden="1">#REF!</definedName>
    <definedName name="TBf296f1ce_eeb9_4e6e_9338_5628e0716052" hidden="1">#REF!</definedName>
    <definedName name="TBf29ad147_925a_4b66_a6fa_458910388afb" hidden="1">#REF!</definedName>
    <definedName name="TBf2a700a5_d58e_4db4_a777_f9e1b8b5c6fe" hidden="1">#REF!</definedName>
    <definedName name="TBf2a9cdba_ee1d_4402_9cf3_7f62cd9238d6" hidden="1">#REF!</definedName>
    <definedName name="TBf2ab39c7_6aa2_440a_987c_72a257616c31" hidden="1">#REF!</definedName>
    <definedName name="TBf2ac0929_3da4_4a21_986d_3b66889dc542" hidden="1">#REF!</definedName>
    <definedName name="TBf2c5baf4_1270_4ae6_a710_855bba499afc" hidden="1">#REF!</definedName>
    <definedName name="TBf2caa477_fbfd_4769_b255_cd25414be446" hidden="1">#REF!</definedName>
    <definedName name="TBf2cef488_6935_4190_8792_3d809e24321e" hidden="1">#REF!</definedName>
    <definedName name="TBf2cf7bd3_9e1c_4df6_a06b_b484d293fd7e" hidden="1">#REF!</definedName>
    <definedName name="TBf2d0bcd8_5c51_4915_886b_526f86ecd851" hidden="1">#REF!</definedName>
    <definedName name="TBf2d31926_823f_4744_b3a1_b1e10da46c43" hidden="1">#REF!</definedName>
    <definedName name="TBf2dd4e1d_b719_4df1_9c27_7e8938b4cc80" hidden="1">#REF!</definedName>
    <definedName name="TBf2dfa3ac_99af_45a7_a9a3_5e3c4bf400f6" hidden="1">#REF!</definedName>
    <definedName name="TBf2dfc78d_37e4_49aa_85f3_812892e2249c" hidden="1">#REF!</definedName>
    <definedName name="TBf2e43ef5_e5e3_44d7_bf99_14c00894782c" hidden="1">#REF!</definedName>
    <definedName name="TBf2e49917_c55e_4732_9046_892590d647a0" hidden="1">#REF!</definedName>
    <definedName name="TBf2ed2854_ebb0_47a9_94fd_e91f9666c561" hidden="1">#REF!</definedName>
    <definedName name="TBf2ee78e7_46dc_4a57_8945_00c05c7c8a51" hidden="1">#REF!</definedName>
    <definedName name="TBf2eee785_5adb_420c_8a85_f959e937d64c" hidden="1">#REF!</definedName>
    <definedName name="TBf2ef9e36_66f2_42c9_83e3_8baa683be437" hidden="1">#REF!</definedName>
    <definedName name="TBf2f7b0ee_9428_41df_97ae_d2b538edb921" hidden="1">#REF!</definedName>
    <definedName name="TBf2fd9758_33a9_4a9c_8eb8_22ff1bcc262d" hidden="1">'[72]Trade and other paybales'!#REF!</definedName>
    <definedName name="TBf3029c26_0a28_454f_9440_c68fb7aca450" hidden="1">#REF!</definedName>
    <definedName name="TBf3055d7f_285d_467a_b7be_b1b1bd91dc87" hidden="1">#REF!</definedName>
    <definedName name="TBf3088fbf_43d7_4ee4_964a_6d2a7123422e" hidden="1">#REF!</definedName>
    <definedName name="TBf317318b_f17f_4502_8b58_b4854b930f05" hidden="1">#REF!</definedName>
    <definedName name="TBf31ac5f8_dcc3_4e04_924b_0076699b1903" hidden="1">#REF!</definedName>
    <definedName name="TBf31b48f1_449b_4e13_965b_29ea31231c6d" hidden="1">#REF!</definedName>
    <definedName name="TBf31c9dd4_4dc6_4a4f_a33e_a9d1541001f4" hidden="1">#REF!</definedName>
    <definedName name="TBf3228e2a_fa48_4b50_8530_55c4d9833751" hidden="1">#REF!</definedName>
    <definedName name="TBf325cba1_58a4_47dc_a288_80a630897f8a" hidden="1">#REF!</definedName>
    <definedName name="TBf3278e44_6425_4c40_8dad_ee2486de2db1" hidden="1">#REF!</definedName>
    <definedName name="TBf32b9fc1_bb62_4a04_9b64_dbad5881d187" hidden="1">#REF!</definedName>
    <definedName name="TBf32ff5f5_dba7_4cc9_8990_ce1f2af1108f" hidden="1">#REF!</definedName>
    <definedName name="TBf332b6bf_be46_4261_9cb6_0a2e9b462545" hidden="1">#REF!</definedName>
    <definedName name="TBf33b16d3_0010_4796_946e_5459e966d5b7" hidden="1">#REF!</definedName>
    <definedName name="TBf33b3f51_5b9b_477d_ace3_e40ca310f4d7" hidden="1">#REF!</definedName>
    <definedName name="TBf347c242_ca1f_4fc3_8377_dce6c1b5805d" hidden="1">#REF!</definedName>
    <definedName name="TBf3498aab_c4f9_45ff_99d1_ef21c13f5ff3" hidden="1">#REF!</definedName>
    <definedName name="TBf34a96a9_574f_48f4_b66f_6eb3c948137b" hidden="1">#REF!</definedName>
    <definedName name="TBf34d5079_d48c_4e8d_a37e_6f1073696cbd" hidden="1">#REF!</definedName>
    <definedName name="TBf353889a_d97b_46f7_a180_a5696b0c7149" hidden="1">#REF!</definedName>
    <definedName name="TBf359d1ca_fde7_4434_ba34_6c72b296ec1a" hidden="1">#REF!</definedName>
    <definedName name="TBf35fbe18_3015_4c52_82ed_0c8190fd7c69" hidden="1">#REF!</definedName>
    <definedName name="TBf360ad1c_2080_4a2c_b827_37a54dc2669d" hidden="1">#REF!</definedName>
    <definedName name="TBf3632022_d75a_4fd2_af36_7129616c1c82" hidden="1">#REF!</definedName>
    <definedName name="TBf3649352_f1a9_4bfc_91cf_cb8e7f4e78ee" hidden="1">#REF!</definedName>
    <definedName name="TBf36920ef_77bf_4136_bfe0_23390c8a83d9" hidden="1">#REF!</definedName>
    <definedName name="TBf37aab5f_3c5c_49dc_a626_c3b5f0d62e19" hidden="1">#REF!</definedName>
    <definedName name="TBf37c7ba4_3825_4f11_b272_ed1fe5e63018" hidden="1">#REF!</definedName>
    <definedName name="TBf381bced_8d2d_492c_8d30_a3e3376f2be2" hidden="1">'[72]Trade and other paybales'!#REF!</definedName>
    <definedName name="TBf38c05ed_7f61_4211_9b82_e876c1267f1b" hidden="1">'[72]Trade and other paybales'!#REF!</definedName>
    <definedName name="TBf39459b7_e9ee_48ea_bb00_0047f19747a6" hidden="1">#REF!</definedName>
    <definedName name="TBf39743c5_4c9b_4e28_9c17_2a536dfa277a" hidden="1">#REF!</definedName>
    <definedName name="TBf398e291_5007_4c78_8b23_9f7e0226d547" hidden="1">#REF!</definedName>
    <definedName name="TBf39ecfa0_7533_4a04_896c_079904445490" hidden="1">#REF!</definedName>
    <definedName name="TBf39ef362_d28d_45dd_87c7_22f37821e673" hidden="1">#REF!</definedName>
    <definedName name="TBf3a0c79a_12a0_4c1c_b907_61fe4d47cdbb" hidden="1">#REF!</definedName>
    <definedName name="TBf3a5c535_18ad_48e6_af6a_c22fed5cc9ad" hidden="1">#REF!</definedName>
    <definedName name="TBf3a6d508_8a4c_4f8b_aeb1_a3c02fb0888a" hidden="1">'[72]Trade and other paybales'!#REF!</definedName>
    <definedName name="TBf3ac6147_963c_4674_80fd_945f76669c58" hidden="1">#REF!</definedName>
    <definedName name="TBf3b7d561_c6f0_4c0e_9a0e_782958b0168b" hidden="1">#REF!</definedName>
    <definedName name="TBf3bc0cbb_154f_470b_b4a4_fc36a079e900" hidden="1">'[72]Trade and other paybales'!#REF!</definedName>
    <definedName name="TBf3c31778_3ba6_4cba_b613_f60f1d7f3c84" hidden="1">#REF!</definedName>
    <definedName name="TBf3c7b22d_e539_4e93_89d1_a962f8a06e6e" hidden="1">#REF!</definedName>
    <definedName name="TBf3c8b6a4_0cd1_4e76_8789_8aec559ba195" hidden="1">#REF!</definedName>
    <definedName name="TBf3c93a9e_890c_46c0_86ed_5677e6f474f1" hidden="1">#REF!</definedName>
    <definedName name="TBf3d678e3_6fa3_4c12_b726_9c607fe484ff" hidden="1">#REF!</definedName>
    <definedName name="TBf3e1bb04_8944_48ed_a6ff_828a22270ba4" hidden="1">#REF!</definedName>
    <definedName name="TBf3e5378e_2300_40b8_ae8b_c414bb92cedd" hidden="1">#REF!</definedName>
    <definedName name="TBf3e61fd8_11f9_487e_8853_2056f58e5af3" hidden="1">#REF!</definedName>
    <definedName name="TBf3f00b09_3fec_4e2a_921d_c0c70011c48e" hidden="1">#REF!</definedName>
    <definedName name="TBf3f12200_37d3_41c7_aeea_78cabc6acc56" hidden="1">#REF!</definedName>
    <definedName name="TBf3f45dea_ec63_4383_a421_18dc914a4968" hidden="1">#REF!</definedName>
    <definedName name="TBf3fac0d1_d012_4d37_94cc_f888043360cb" hidden="1">#REF!</definedName>
    <definedName name="TBf3fdb617_2c65_436f_9f75_fdc78b31b557" hidden="1">#REF!</definedName>
    <definedName name="TBf3fe643a_b886_4b4a_9ef6_b628349627b7" hidden="1">#REF!</definedName>
    <definedName name="TBf4029fc7_08f1_48c5_b5f4_c0372ab0de76" hidden="1">#REF!</definedName>
    <definedName name="TBf409b759_516a_49f0_b8be_220782b41490" hidden="1">#REF!</definedName>
    <definedName name="TBf415ab21_e052_4a65_9591_4627d6f1c9f7" hidden="1">#REF!</definedName>
    <definedName name="TBf41cc738_f300_4149_b889_d45796de31f6" hidden="1">#REF!</definedName>
    <definedName name="TBf4219963_72fb_4733_991f_9356acd7976b" hidden="1">#REF!</definedName>
    <definedName name="TBf4252cb3_8209_40e9_aec5_0d99687997eb" hidden="1">#REF!</definedName>
    <definedName name="TBf4276e4b_a410_48df_9f7c_8a1567ea873b" hidden="1">#REF!</definedName>
    <definedName name="TBf42b7b8e_0857_4a7e_a762_2df9b71ab52d" hidden="1">#REF!</definedName>
    <definedName name="TBf42fb871_3b1b_47e0_acab_d328689ef48a" hidden="1">#REF!</definedName>
    <definedName name="TBf4332ec5_b9fb_48c5_bcba_59876f09cf15" hidden="1">#REF!</definedName>
    <definedName name="TBf4359dbf_4313_4a22_b98b_569dbc570f79" hidden="1">#REF!</definedName>
    <definedName name="TBf44aa622_bb52_4b12_937c_2963ae7160e6" hidden="1">#REF!</definedName>
    <definedName name="TBf45292f6_cb3f_46f4_bfbf_976820cce7b9" hidden="1">#REF!</definedName>
    <definedName name="TBf4558816_7f39_422f_8369_d8a07e610299" hidden="1">#REF!</definedName>
    <definedName name="TBf457cfae_469e_4569_85d4_590c37b5d7ed" hidden="1">#REF!</definedName>
    <definedName name="TBf45c9466_539f_4abb_8140_16a4a8d5ee5a" hidden="1">#REF!</definedName>
    <definedName name="TBf461edcd_039a_4326_9e48_987a9097fdef" hidden="1">#REF!</definedName>
    <definedName name="TBf4626534_c3c6_4528_ad81_e958a6f775f2" hidden="1">#REF!</definedName>
    <definedName name="TBf464f712_5951_4e72_9d4a_ca2b72ab8425" hidden="1">#REF!</definedName>
    <definedName name="TBf46ac312_74b7_4170_b1c6_8f30565ae56b" hidden="1">#REF!</definedName>
    <definedName name="TBf46bec9c_d5b9_4539_aae2_7af841e465a9" hidden="1">#REF!</definedName>
    <definedName name="TBf46fe2e2_725e_4dc6_93d4_bf13010704d9" hidden="1">#REF!</definedName>
    <definedName name="TBf47548a0_8072_4a5b_a2ef_308fc358d8f0" hidden="1">#REF!</definedName>
    <definedName name="TBf4781949_23e6_493f_a191_e6af517fcd18" hidden="1">#REF!</definedName>
    <definedName name="TBf484a15e_260c_4e04_b704_0beed9b6be44" hidden="1">#REF!</definedName>
    <definedName name="TBf48793de_a2c3_4566_a947_de4206902f08" hidden="1">#REF!</definedName>
    <definedName name="TBf48b7a3c_c06b_446a_8b45_779f4058278b" hidden="1">#REF!</definedName>
    <definedName name="TBf48cc568_78c2_4cd3_8d15_417a8a8684c6" hidden="1">#REF!</definedName>
    <definedName name="TBf49f1df5_3e99_4da2_944a_ec6c02d6cc41" hidden="1">#REF!</definedName>
    <definedName name="TBf49fe9cb_1ef0_447f_9fc1_c36a7d8fa541" hidden="1">#REF!</definedName>
    <definedName name="TBf4a24647_cfcf_4947_aa61_f30c08d11139" hidden="1">#REF!</definedName>
    <definedName name="TBf4a7965e_2920_400e_b9e6_daaa6180465a" hidden="1">#REF!</definedName>
    <definedName name="TBf4a96d80_666b_469b_8913_7dbb153dd35e" hidden="1">#REF!</definedName>
    <definedName name="TBf4b551cc_fafb_4d3d_916b_fe0072b209e8" hidden="1">#REF!</definedName>
    <definedName name="TBf4b9dadf_69a3_4c4b_9a43_23e55bda6ce2" hidden="1">#REF!</definedName>
    <definedName name="TBf4c08a90_89ad_401d_bc09_e770445dc607" hidden="1">#REF!</definedName>
    <definedName name="TBf4c838d4_d1f0_4a66_b987_dd7b39d58916" hidden="1">#REF!</definedName>
    <definedName name="TBf4cc1e77_c73c_48ee_9a1e_20fe9abdcc5c" hidden="1">#REF!</definedName>
    <definedName name="TBf4cc319b_ed5c_4fc5_81ac_e31171c2f0ba" hidden="1">#REF!</definedName>
    <definedName name="TBf4cf5f06_5601_4bae_8226_957425028bcd" hidden="1">#REF!</definedName>
    <definedName name="TBf4d2aac0_85d3_4ad6_b4a3_3b513c85ef2d" hidden="1">#REF!</definedName>
    <definedName name="TBf4d75ba9_ff0d_47a9_9561_3012153a9705" hidden="1">#REF!</definedName>
    <definedName name="TBf4d9a7f5_be9a_4b7e_92a2_b7bfd5e952fd" hidden="1">#REF!</definedName>
    <definedName name="TBf4dec38e_3924_4cb9_bccb_77718569eebe" hidden="1">#REF!</definedName>
    <definedName name="TBf4e2a390_1fa7_4d76_8a84_bbfb716eecbd" hidden="1">#REF!</definedName>
    <definedName name="TBf4e3462c_bc38_4462_ad86_469cc29b8bf5" hidden="1">#REF!</definedName>
    <definedName name="TBf4e708d0_febb_4959_9cc1_0cd5fa91caac" hidden="1">#REF!</definedName>
    <definedName name="TBf4ea0b23_da6f_490e_9597_db10ed55c1c0" hidden="1">#REF!</definedName>
    <definedName name="TBf4ed7676_67d5_455e_969e_d212d6d8713b" hidden="1">#REF!</definedName>
    <definedName name="TBf4efebb0_97ff_4516_a325_caf27d7a2306" hidden="1">#REF!</definedName>
    <definedName name="TBf507419a_23eb_4e49_8f26_44211a5c73f6" hidden="1">#REF!</definedName>
    <definedName name="TBf51178f8_45f3_4a56_9fd4_b0d48de7ee94" hidden="1">#REF!</definedName>
    <definedName name="TBf51d336d_2590_4660_ad8c_ea1d6a35eb06" hidden="1">#REF!</definedName>
    <definedName name="TBf51e67cb_d0e1_41b1_af6a_92c3a5d5348a" hidden="1">#REF!</definedName>
    <definedName name="TBf51eb5c4_4e81_47ba_9d0a_111a665e94dc" hidden="1">#REF!</definedName>
    <definedName name="TBf52c34e6_be54_4af3_8e37_7f7667ccdfd6" hidden="1">#REF!</definedName>
    <definedName name="TBf53217cd_93e8_4f4c_b658_82a9e9bbc2fe" hidden="1">#REF!</definedName>
    <definedName name="TBf53b65f1_06e7_4edc_8103_65cb02b40a32" hidden="1">#REF!</definedName>
    <definedName name="TBf54c6810_20a3_48f9_a86c_b913ed9a1b14" hidden="1">#REF!</definedName>
    <definedName name="TBf5514e96_c15c_4d2e_ada6_76ee93accf1d" hidden="1">#REF!</definedName>
    <definedName name="TBf5589f5f_9634_40e4_a616_b3b1b803fa52" hidden="1">#REF!</definedName>
    <definedName name="TBf563673d_1759_4e72_abcd_0f6ee9585adb" hidden="1">#REF!</definedName>
    <definedName name="TBf56ab2e3_6ad3_4a5d_a2ea_f62e6cad8048" hidden="1">#REF!</definedName>
    <definedName name="TBf56dc315_370b_48cd_b48b_242f08fbee44" hidden="1">#REF!</definedName>
    <definedName name="TBf56fa8ca_072e_41b0_99b8_c2d461111c9a" hidden="1">#REF!</definedName>
    <definedName name="TBf573a0da_ed48_4858_b0e3_15c73847541b" hidden="1">#REF!</definedName>
    <definedName name="TBf581eee7_f943_427b_aed4_01d71dff9ab3" hidden="1">#REF!</definedName>
    <definedName name="TBf5829223_27f0_4f3b_838e_1f28f6e76d19" hidden="1">#REF!</definedName>
    <definedName name="TBf58a7458_0e8b_4f4c_bb58_cfe055d99554" hidden="1">#REF!</definedName>
    <definedName name="TBf58bc29d_517c_41c5_aecb_faccd2fdbbf0" hidden="1">#REF!</definedName>
    <definedName name="TBf59049ad_94e2_49cc_b872_f015d0f6c57a" hidden="1">#REF!</definedName>
    <definedName name="TBf593245e_ca46_4e7d_96e5_63dd7180e910" hidden="1">#REF!</definedName>
    <definedName name="TBf5972bb5_f405_4b45_9a57_bc025a562e6a" hidden="1">#REF!</definedName>
    <definedName name="TBf5a6da7f_bb34_4cf7_a6e0_d2b1293236cb" hidden="1">#REF!</definedName>
    <definedName name="TBf5aaf68d_86e3_4473_978d_4457e9e00333" hidden="1">#REF!</definedName>
    <definedName name="TBf5b6544d_b30c_4281_b285_eea22f3a6a0a" hidden="1">#REF!</definedName>
    <definedName name="TBf5b9f310_b9b5_46b3_90d3_3e225a9b13fd" hidden="1">#REF!</definedName>
    <definedName name="TBf5bed4b0_2529_4d35_81a7_399822273b10" hidden="1">#REF!</definedName>
    <definedName name="TBf5cf2644_508f_4259_bf76_4f983c57a28d" hidden="1">#REF!</definedName>
    <definedName name="TBf5d510aa_5b95_4c90_b997_03f6979554d7" hidden="1">#REF!</definedName>
    <definedName name="TBf5ded56f_3cc5_4b2e_a5ad_566bf8cb04e9" hidden="1">#REF!</definedName>
    <definedName name="TBf5df8b65_d0bb_418b_8141_c48f2367c845" hidden="1">#REF!</definedName>
    <definedName name="TBf5f241e2_79b3_4a7e_b0ae_c3c627b23df8" hidden="1">#REF!</definedName>
    <definedName name="TBf5f2dd30_788e_4e8f_a1b0_e6f0fd51f30c" hidden="1">#REF!</definedName>
    <definedName name="TBf5fcb837_96d1_4872_8a39_23ddcb688ee6" hidden="1">#REF!</definedName>
    <definedName name="TBf5fd50ef_6288_4bc0_8b7b_af306ddaa75d" hidden="1">#REF!</definedName>
    <definedName name="TBf5fdf194_52fd_43aa_8c50_a82fed9072f4" hidden="1">#REF!</definedName>
    <definedName name="TBf5ffcce4_c444_407e_83da_8314ecd1bd58" hidden="1">#REF!</definedName>
    <definedName name="TBf600a00a_2bc0_4253_a388_7d8468353e3b" hidden="1">#REF!</definedName>
    <definedName name="TBf6045d32_5bb4_4e9d_a9b1_2118259bc80b" hidden="1">#REF!</definedName>
    <definedName name="TBf604a983_fa8f_49b9_b219_10bd0aadfaeb" hidden="1">#REF!</definedName>
    <definedName name="TBf6060cd0_60a9_4f1b_b202_b2759da606c3" hidden="1">#REF!</definedName>
    <definedName name="TBf60ffd46_02d8_4df8_905b_9628e06a085b" hidden="1">#REF!</definedName>
    <definedName name="TBf6104b08_3e47_46a9_bd1b_3277fdf028e0" hidden="1">#REF!</definedName>
    <definedName name="TBf613da8d_2c34_4013_8447_bc2d8e45ec1b" hidden="1">#REF!</definedName>
    <definedName name="TBf616e17c_ff75_4962_9a84_a3ce36f5bb35" hidden="1">#REF!</definedName>
    <definedName name="TBf61c71c1_fb61_49bc_91ca_315325898832" hidden="1">#REF!</definedName>
    <definedName name="TBf62038c3_94ce_453a_8681_46708ba5df15" hidden="1">#REF!</definedName>
    <definedName name="TBf6237b9f_34cd_4e87_a481_8a810c600354" hidden="1">#REF!</definedName>
    <definedName name="TBf624156a_f616_42ce_b019_a5a8c9d4dd51" hidden="1">#REF!</definedName>
    <definedName name="TBf63255db_82e9_441c_bb06_70fe2a148ede" hidden="1">#REF!</definedName>
    <definedName name="TBf632697e_9bce_4560_9570_828df6513520" hidden="1">#REF!</definedName>
    <definedName name="TBf639214a_f51d_4faa_9bbd_408d84991a5d" hidden="1">#REF!</definedName>
    <definedName name="TBf63ad679_8016_41aa_b2d6_1fae652ae1a2" hidden="1">#REF!</definedName>
    <definedName name="TBf6465412_b224_433e_91f6_ebbdae838903" hidden="1">#REF!</definedName>
    <definedName name="TBf64e5a2e_216b_412b_a1cb_fe68c7936daa" hidden="1">#REF!</definedName>
    <definedName name="TBf653bd18_a1a7_431d_b956_9accdb42f607" hidden="1">#REF!</definedName>
    <definedName name="TBf65f53bd_8927_4817_8672_0b114fb9bf7c" hidden="1">#REF!</definedName>
    <definedName name="TBf6637fcb_245d_4faf_8e14_bba1ce215fc5" hidden="1">#REF!</definedName>
    <definedName name="TBf667650f_f503_4204_bb14_7ddbe8d777b8" hidden="1">#REF!</definedName>
    <definedName name="TBf673eac1_33c9_4c3d_82a1_612e59b9edfd" hidden="1">#REF!</definedName>
    <definedName name="TBf6760fe0_90f9_4a76_bc50_7450295d7ba4" hidden="1">#REF!</definedName>
    <definedName name="TBf67e8b8e_31ce_4f82_93df_e1c4cb7cfa0c" hidden="1">#REF!</definedName>
    <definedName name="TBf67ecc6b_25a2_453f_90e7_2d7a9f4f824e" hidden="1">#REF!</definedName>
    <definedName name="TBf6852c51_0747_49e1_99ba_b9ec766d8b58" hidden="1">#REF!</definedName>
    <definedName name="TBf690e860_454c_4575_b874_bd6e3183f132" hidden="1">#REF!</definedName>
    <definedName name="TBf6a438fb_2fa9_4f60_bbaa_d43008c056bb" hidden="1">#REF!</definedName>
    <definedName name="TBf6a6952f_6674_4abf_bf53_f6325349bddd" hidden="1">#REF!</definedName>
    <definedName name="TBf6a8de3d_19ab_45a4_9166_0c7ed37fda42" hidden="1">#REF!</definedName>
    <definedName name="TBf6aad11c_9d61_4207_8d6d_d1ab2a708916" hidden="1">#REF!</definedName>
    <definedName name="TBf6ad8278_5bfd_409c_b90d_252e4f133275" hidden="1">#REF!</definedName>
    <definedName name="TBf6af7a44_75fc_481c_8caf_13801955471c" hidden="1">#REF!</definedName>
    <definedName name="TBf6b1b243_0aec_4aec_8c57_d44d595b15fa" hidden="1">#REF!</definedName>
    <definedName name="TBf6b8608c_d306_4f56_a0d2_2a5bd35c1b1a" hidden="1">#REF!</definedName>
    <definedName name="TBf6bde0ac_f1f8_4396_a752_5d9ad8276114" hidden="1">#REF!</definedName>
    <definedName name="TBf6c878a6_cfb3_4ce3_b836_eb42f5762cda" hidden="1">#REF!</definedName>
    <definedName name="TBf6c8fb02_46f3_4367_84a2_a4b6ff6547e8" hidden="1">#REF!</definedName>
    <definedName name="TBf6c9c46d_8ed6_45a3_9950_71ac03f07c48" hidden="1">#REF!</definedName>
    <definedName name="TBf6cffec0_6183_4632_99af_2eefad03a16a" hidden="1">#REF!</definedName>
    <definedName name="TBf6d42112_1093_4e8f_bced_d12073a9e12b" hidden="1">#REF!</definedName>
    <definedName name="TBf6d56184_0c85_4834_86d8_7373503a4f8d" hidden="1">#REF!</definedName>
    <definedName name="TBf6da62f7_3019_4226_a615_e0877730e07a" hidden="1">#REF!</definedName>
    <definedName name="TBf6dc9fd2_da51_4621_83eb_1d16f47f12bf" hidden="1">#REF!</definedName>
    <definedName name="TBf6ea829f_acc1_4c1f_86a7_0e954ef1c051" hidden="1">#REF!</definedName>
    <definedName name="TBf6eea8dd_b244_4c7a_afef_b1a761c118f3" hidden="1">#REF!</definedName>
    <definedName name="TBf6ef5670_7ed9_4147_bf8a_328182cf1dfe" hidden="1">#REF!</definedName>
    <definedName name="TBf6f09075_637d_461e_8ed7_bc89cf884d97" hidden="1">#REF!</definedName>
    <definedName name="TBf6f49582_fb59_4496_af43_151430383e74" hidden="1">#REF!</definedName>
    <definedName name="TBf6f53e96_e941_498b_83ae_b7bc495af3a6" hidden="1">#REF!</definedName>
    <definedName name="TBf6f5822a_e302_4c11_bfa1_05b8d852e89d" hidden="1">#REF!</definedName>
    <definedName name="TBf7055d20_32c3_4ef3_ab87_f7c89695fe98" hidden="1">#REF!</definedName>
    <definedName name="TBf70b8b96_e6c4_4f82_a6b9_4fd70197de40" hidden="1">#REF!</definedName>
    <definedName name="TBf70f0a4b_2221_49a5_813d_bef2399e17c6" hidden="1">#REF!</definedName>
    <definedName name="TBf70f613c_d5ec_4f37_8518_856d50440b92" hidden="1">#REF!</definedName>
    <definedName name="TBf7119635_28fa_48fe_90e4_9f13344f829f" hidden="1">#REF!</definedName>
    <definedName name="TBf71ef80f_b015_482f_9dfb_137bf143e559" hidden="1">#REF!</definedName>
    <definedName name="TBf71fdaee_ec5e_4d95_8571_fb6a88b730e7" hidden="1">#REF!</definedName>
    <definedName name="TBf73d1cf5_df04_4779_898a_4d41a4e43bdc" hidden="1">#REF!</definedName>
    <definedName name="TBf73dc1ca_937e_42a9_8539_9dbabf14854b" hidden="1">#REF!</definedName>
    <definedName name="TBf7402437_0cf2_4fbc_8d1f_a9f124d313c1" hidden="1">#REF!</definedName>
    <definedName name="TBf7428fd3_d133_4685_ab00_37ae28551f8c" hidden="1">#REF!</definedName>
    <definedName name="TBf7439ef2_d4b1_4db4_b104_e40ba5a9ff44" hidden="1">#REF!</definedName>
    <definedName name="TBf74530c6_0bd0_447f_b9ea_b7b04df2e514" hidden="1">#REF!</definedName>
    <definedName name="TBf748dc81_fd87_484a_bcde_2de4ca49d2ae" hidden="1">#REF!</definedName>
    <definedName name="TBf74b9c11_6cdf_4da5_9fd3_776af80149b7" hidden="1">#REF!</definedName>
    <definedName name="TBf75b3417_596a_469a_a54c_9d817a176cff" hidden="1">#REF!</definedName>
    <definedName name="TBf763e2fb_7331_4ed2_b891_5c27ff41aaac" hidden="1">#REF!</definedName>
    <definedName name="TBf76d668e_289a_4a85_8a3a_ef437042c557" hidden="1">#REF!</definedName>
    <definedName name="TBf770ad27_741e_4f86_8848_54540c9dce29" hidden="1">#REF!</definedName>
    <definedName name="TBf775d680_8116_419f_b566_21a045e5d959" hidden="1">#REF!</definedName>
    <definedName name="TBf77a7c61_b1a3_428b_a37f_ded290ee45b3" hidden="1">#REF!</definedName>
    <definedName name="TBf77c655f_7da1_48eb_97bb_f26341d7146d" hidden="1">#REF!</definedName>
    <definedName name="TBf7802f41_4420_4f93_9ae9_228741705c6b" hidden="1">'[72]Trade and other paybales'!#REF!</definedName>
    <definedName name="TBf78690e8_fdf8_44e6_932e_824e9a852717" hidden="1">#REF!</definedName>
    <definedName name="TBf78bddfc_e190_4a6a_805c_7cb697c9b73b" hidden="1">#REF!</definedName>
    <definedName name="TBf793ac53_0a60_41a7_9fa1_700ef83ad974" hidden="1">#REF!</definedName>
    <definedName name="TBf799f6f3_747d_4005_a9e0_ca629d66fba3" hidden="1">#REF!</definedName>
    <definedName name="TBf79cd0f8_576b_4e46_a7d6_6ef54d607351" hidden="1">#REF!</definedName>
    <definedName name="TBf7a286b1_7e29_4a0b_9d34_a86667e8b5c1" hidden="1">#REF!</definedName>
    <definedName name="TBf7a5a076_2983_4bae_9de4_10a9863aaaad" hidden="1">#REF!</definedName>
    <definedName name="TBf7b5e1e6_bc9c_499c_93fe_ee2869f64965" hidden="1">#REF!</definedName>
    <definedName name="TBf7b70325_e963_4c18_a0bb_555980ca893c" hidden="1">#REF!</definedName>
    <definedName name="TBf7b781b7_d553_43fd_89fd_16afd4d9d413" hidden="1">#REF!</definedName>
    <definedName name="TBf7c26692_9ff9_4d04_a444_2bd77737c470" hidden="1">#REF!</definedName>
    <definedName name="TBf7c2e1af_a22e_4094_bc44_4b890984b5bb" hidden="1">#REF!</definedName>
    <definedName name="TBf7c2ec0d_78a6_43e9_805f_0b9bdd75148d" hidden="1">#REF!</definedName>
    <definedName name="TBf7caeb8b_4ae8_4585_ac0a_2762e6db3538" hidden="1">#REF!</definedName>
    <definedName name="TBf7cecd77_82a6_44bc_9cc1_5e57573f22cf" hidden="1">#REF!</definedName>
    <definedName name="TBf7cf4b79_7a9c_420e_aa3a_fea028b62dae" hidden="1">#REF!</definedName>
    <definedName name="TBf7d6aa0c_cdee_4fc2_9d81_f5c4fa21541e" hidden="1">#REF!</definedName>
    <definedName name="TBf7de9d1c_bbba_416c_b7e1_587e94a9b24a" hidden="1">#REF!</definedName>
    <definedName name="TBf7e34156_3ddc_4045_b6de_bee73959a8cc" hidden="1">#REF!</definedName>
    <definedName name="TBf7e4108b_06d2_49b8_879e_db183ac8565d" hidden="1">#REF!</definedName>
    <definedName name="TBf7e85ab6_b958_4530_87fc_91b5dcec4a53" hidden="1">#REF!</definedName>
    <definedName name="TBf7eebf18_2f08_4c07_891b_00ab77b460e2" hidden="1">#REF!</definedName>
    <definedName name="TBf7f6795e_0a38_47b9_8b90_fc41c513ae2b" hidden="1">#REF!</definedName>
    <definedName name="TBf7fa6068_b32b_423a_a732_3fcb3fac39c6" hidden="1">#REF!</definedName>
    <definedName name="TBf7fab257_5370_40f6_96cf_29eb882aaeb5" hidden="1">#REF!</definedName>
    <definedName name="TBf7fb7cc3_820b_45b8_adc6_75d7f149439b" hidden="1">#REF!</definedName>
    <definedName name="TBf7fd4155_29d4_48af_879d_2a810f21648d" hidden="1">#REF!</definedName>
    <definedName name="TBf80089a3_6e95_47b5_8f3e_dbc86ddba985" hidden="1">#REF!</definedName>
    <definedName name="TBf80de91d_d25c_46a7_8a55_3ff03be9dfc5" hidden="1">#REF!</definedName>
    <definedName name="TBf80e7fd8_ff9d_4c2d_9a3b_d570ef2828ec" hidden="1">#REF!</definedName>
    <definedName name="TBf80f8fb7_6a44_4697_8a3c_79b1c71cba98" hidden="1">#REF!</definedName>
    <definedName name="TBf810af0b_caf8_4520_9246_b31834fcc1d8" hidden="1">#REF!</definedName>
    <definedName name="TBf81a001e_530b_4802_84c7_345b43c6b1ae" hidden="1">#REF!</definedName>
    <definedName name="TBf81b1848_f277_4979_9130_c6f37d80dbac" hidden="1">#REF!</definedName>
    <definedName name="TBf81c4093_1889_461f_acec_96282001948d" hidden="1">#REF!</definedName>
    <definedName name="TBf824170f_e21f_4fad_835a_58ee064f85ba" hidden="1">#REF!</definedName>
    <definedName name="TBf83167b5_96dc_4ae4_9d10_190123d5babf" hidden="1">#REF!</definedName>
    <definedName name="TBf837e8b7_b6d9_42a6_bd0a_68d246b03401" hidden="1">#REF!</definedName>
    <definedName name="TBf8393a39_93d0_426a_a70d_3006e0852992" hidden="1">#REF!</definedName>
    <definedName name="TBf83acf02_382a_4fa0_b16c_7a180af725ac" hidden="1">#REF!</definedName>
    <definedName name="TBf8463ba0_2cd5_4128_9a0a_a40424d714d6" hidden="1">#REF!</definedName>
    <definedName name="TBf84d884e_c60b_42ac_8250_2c5490c680d9" hidden="1">#REF!</definedName>
    <definedName name="TBf85389be_c0d7_4ae0_be16_cc5492f7b832" hidden="1">#REF!</definedName>
    <definedName name="TBf85d1076_ea41_4774_827c_2bb2c1daaa36" hidden="1">#REF!</definedName>
    <definedName name="TBf86320bb_d185_498e_afb5_46583f1793b0" hidden="1">#REF!</definedName>
    <definedName name="TBf868543d_b221_4329_80ed_a382800b534a" hidden="1">#REF!</definedName>
    <definedName name="TBf87751b4_a5bf_4467_89df_b3825e7665f5" hidden="1">#REF!</definedName>
    <definedName name="TBf8822f33_67d9_43f4_b447_adcc7ac824de" hidden="1">#REF!</definedName>
    <definedName name="TBf888a57c_5320_46fe_975c_1046bd3379c4" hidden="1">#REF!</definedName>
    <definedName name="TBf88ac358_a937_4fca_b48c_12a333d122f9" hidden="1">#REF!</definedName>
    <definedName name="TBf890e94c_383d_459d_86af_910f38a19bfc" hidden="1">#REF!</definedName>
    <definedName name="TBf892e78d_1ada_4b1a_9291_4aaee3e2a94c" hidden="1">#REF!</definedName>
    <definedName name="TBf896b671_673d_4086_a92d_85195b95ce33" hidden="1">#REF!</definedName>
    <definedName name="TBf897cd56_3fbd_4e23_94bc_1aa4b129f854" hidden="1">#REF!</definedName>
    <definedName name="TBf898b96f_8fc1_40ff_9465_96034c75c69a" hidden="1">#REF!</definedName>
    <definedName name="TBf89c3861_a057_4ac3_8970_8f6b505fc0c5" hidden="1">#REF!</definedName>
    <definedName name="TBf8a53dd3_a1e9_4d2d_889d_d994d672badb" hidden="1">#REF!</definedName>
    <definedName name="TBf8a6c26a_a716_4cf0_b3e6_afbceb105119" hidden="1">#REF!</definedName>
    <definedName name="TBf8abbd1f_ee30_4524_8aa5_236e8ddb59ca" hidden="1">#REF!</definedName>
    <definedName name="TBf8b34c3c_56bc_49ee_867a_a592119b29d6" hidden="1">#REF!</definedName>
    <definedName name="TBf8b76b89_ea61_47a8_84b1_17f4fb987bc0" hidden="1">#REF!</definedName>
    <definedName name="TBf8b83f9c_d971_4bea_a403_f00176dcc700" hidden="1">#REF!</definedName>
    <definedName name="TBf8baaf4b_a26e_4206_a46c_578877557322" hidden="1">#REF!</definedName>
    <definedName name="TBf8c7107f_a06a_4b91_8c3f_f49f3cdebd78" hidden="1">#REF!</definedName>
    <definedName name="TBf8ced2b6_2742_49c4_9882_7f0b8568cb35" hidden="1">#REF!</definedName>
    <definedName name="TBf8d06d34_15f6_42dc_acca_5dc80828bd1a" hidden="1">#REF!</definedName>
    <definedName name="TBf8d735f5_32d6_4e55_ad78_8b28f6371b90" hidden="1">#REF!</definedName>
    <definedName name="TBf8da7232_4ce6_462e_a3cb_2e93f8064779" hidden="1">#REF!</definedName>
    <definedName name="TBf8de837c_6847_4a33_b38d_574465b05b27" hidden="1">#REF!</definedName>
    <definedName name="TBf8e51b1f_632e_4fe6_9fca_aedd63bec729" hidden="1">#REF!</definedName>
    <definedName name="TBf8e775d6_29b3_4116_9551_15f942bc8d0f" hidden="1">#REF!</definedName>
    <definedName name="TBf8e86ff2_2c9f_4dcf_98d5_32037ba30d0e" hidden="1">#REF!</definedName>
    <definedName name="TBf8ede067_1c2c_449f_a3a5_d86db8389120" hidden="1">#REF!</definedName>
    <definedName name="TBf8f7b885_74f8_4baa_8672_6a1f4520dd86" hidden="1">#REF!</definedName>
    <definedName name="TBf8fd8276_4317_4250_95f2_92df3dffe050" hidden="1">#REF!</definedName>
    <definedName name="TBf8ffea5f_af81_4ddb_b321_b2bc7d8268eb" hidden="1">#REF!</definedName>
    <definedName name="TBf9032cad_490f_4658_b090_8b8d7d1e449a" hidden="1">#REF!</definedName>
    <definedName name="TBf90343d7_aa98_4251_b226_06dedbf99082" hidden="1">#REF!</definedName>
    <definedName name="TBf905323d_d836_4edd_a8fb_6eb19c811e92" hidden="1">#REF!</definedName>
    <definedName name="TBf90791b1_eda3_425c_a6a8_2b08078bb85d" hidden="1">#REF!</definedName>
    <definedName name="TBf90c6596_4269_4f83_b767_d1f57da2790a" hidden="1">'[72]Trade and other paybales'!#REF!</definedName>
    <definedName name="TBf9147894_0de1_4adb_98e7_7aed66308516" hidden="1">#REF!</definedName>
    <definedName name="TBf9245278_41b4_4b62_908e_d707ee687f45" hidden="1">#REF!</definedName>
    <definedName name="TBf9292da0_9b38_4e07_aa8c_1dba6c21e5bc" hidden="1">#REF!</definedName>
    <definedName name="TBf930a2a6_c89b_44e4_b42a_db072e130339" hidden="1">#REF!</definedName>
    <definedName name="TBf930fc83_7afd_4970_8ffc_363c13633d47" hidden="1">#REF!</definedName>
    <definedName name="TBf9351b49_3196_4dab_b6b1_2a1cf0318ff9" hidden="1">#REF!</definedName>
    <definedName name="TBf935b949_1e00_41e8_b3bf_dd86ffb3f87e" hidden="1">#REF!</definedName>
    <definedName name="TBf94f3edf_4cd4_4596_b291_95213a55fc7f" hidden="1">#REF!</definedName>
    <definedName name="TBf95084d3_b004_46f4_aeb0_f940ab169f7b" hidden="1">#REF!</definedName>
    <definedName name="TBf950fa39_d5e3_437c_a286_28f9ca643928" hidden="1">#REF!</definedName>
    <definedName name="TBf963d915_b2d5_49bd_b69d_3e9fc8e891d4" hidden="1">#REF!</definedName>
    <definedName name="TBf965ea19_9ac5_47af_a63e_50ed78fcfd98" hidden="1">'[72]Trade and other paybales'!#REF!</definedName>
    <definedName name="TBf96aa46d_fe9d_48a9_8948_107f05db4b15" hidden="1">#REF!</definedName>
    <definedName name="TBf97cbe90_e7fb_4b35_ba4d_6588415e2f68" hidden="1">#REF!</definedName>
    <definedName name="TBf97f64b8_c270_43b2_af57_18bf53e5e7b4" hidden="1">#REF!</definedName>
    <definedName name="TBf9825144_5253_4699_b215_95ad413ef4a5" hidden="1">#REF!</definedName>
    <definedName name="TBf985ac02_cdae_4056_9396_d9f511531ad7" hidden="1">#REF!</definedName>
    <definedName name="TBf9918f3c_fc2d_4098_b708_b1e06cfa6cff" hidden="1">#REF!</definedName>
    <definedName name="TBf992a064_de9d_4ce7_bdc6_76b0571fa89f" hidden="1">#REF!</definedName>
    <definedName name="TBf99d8532_b74b_440a_9bcf_a4a2e02fed97" hidden="1">#REF!</definedName>
    <definedName name="TBf9a41ee2_7a3f_4286_a69f_02df32c3732a" hidden="1">#REF!</definedName>
    <definedName name="TBf9a5aac6_3734_4edf_88e2_3a6fc9d996f7" hidden="1">#REF!</definedName>
    <definedName name="TBf9a5bc8a_e97d_486c_a69b_5b625a865adf" hidden="1">#REF!</definedName>
    <definedName name="TBf9ab6bff_1dd1_4d43_b335_4f285e140a42" hidden="1">'[72]Trade and other paybales'!#REF!</definedName>
    <definedName name="TBf9b11dfd_3501_48ac_b866_a9fdbab5fc82" hidden="1">#REF!</definedName>
    <definedName name="TBf9b57b81_cdd5_4382_9cc3_7f92432d81b1" hidden="1">#REF!</definedName>
    <definedName name="TBf9b8af50_3324_4276_bd1a_350cdf11f0c2" hidden="1">#REF!</definedName>
    <definedName name="TBf9ba4b1b_9206_4422_863b_8472d28ccaae" hidden="1">#REF!</definedName>
    <definedName name="TBf9bc402d_0e18_4816_b376_0733f61c0ef5" hidden="1">#REF!</definedName>
    <definedName name="TBf9befae0_8133_4c0e_93de_36d812bb21bc" hidden="1">'[72]Trade and other paybales'!#REF!</definedName>
    <definedName name="TBf9bf2e2b_d7c7_4f8d_9002_b884a2135770" hidden="1">#REF!</definedName>
    <definedName name="TBf9c7d3e1_5245_440e_b80c_19db1ae7c38a" hidden="1">#REF!</definedName>
    <definedName name="TBf9d1f2a4_9173_4765_acab_76eba28f66b4" hidden="1">#REF!</definedName>
    <definedName name="TBf9e4f2ed_66da_4dae_a2eb_293cbdec1c81" hidden="1">#REF!</definedName>
    <definedName name="TBf9e82860_ccb4_467c_a98b_a393831d8410" hidden="1">#REF!</definedName>
    <definedName name="TBf9f3d3f9_54c9_437a_b503_99b8c0283429" hidden="1">#REF!</definedName>
    <definedName name="TBf9f41622_d5b2_47c3_933e_4b9c42146276" hidden="1">#REF!</definedName>
    <definedName name="TBf9fae8b2_b995_4e48_98e7_2d71161a2947" hidden="1">#REF!</definedName>
    <definedName name="TBf9fe5828_bc23_4609_9574_8ffef20ed58e" hidden="1">#REF!</definedName>
    <definedName name="TBfa0044dd_bb18_4665_8126_aa36b4dcd72d" hidden="1">#REF!</definedName>
    <definedName name="TBfa00f035_078c_4952_b388_4ca8ce734aba" hidden="1">#REF!</definedName>
    <definedName name="TBfa22f64c_d25a_4c39_abec_6783c943998b" hidden="1">'[72]Trade and other paybales'!#REF!</definedName>
    <definedName name="TBfa2823a1_bb73_43d8_b6d2_6a75f91673e1" hidden="1">#REF!</definedName>
    <definedName name="TBfa3666e3_c47f_47ef_b160_d98a71362472" hidden="1">#REF!</definedName>
    <definedName name="TBfa3a1f66_9295_4980_8724_ad6cf4276bbc" hidden="1">#REF!</definedName>
    <definedName name="TBfa3e35a5_93f6_4681_a755_9564d48d88ad" hidden="1">#REF!</definedName>
    <definedName name="TBfa47d5e6_6f08_4d98_83ee_493f6e4a0061" hidden="1">#REF!</definedName>
    <definedName name="TBfa4b3dfe_839e_4d45_839c_f85b3baae83b" hidden="1">#REF!</definedName>
    <definedName name="TBfa5a4602_d0d5_4718_b8be_efd5e6eb93a0" hidden="1">#REF!</definedName>
    <definedName name="TBfa635598_efc4_4c7a_afbc_59ba77ccdd1a" hidden="1">#REF!</definedName>
    <definedName name="TBfa668800_c173_486e_b021_aba0aa441e9e" hidden="1">#REF!</definedName>
    <definedName name="TBfa6e7502_152f_4034_becd_03405ebcba63" hidden="1">#REF!</definedName>
    <definedName name="TBfa7abb25_f295_4442_b251_e2fee6e06a95" hidden="1">#REF!</definedName>
    <definedName name="TBfa7e031f_7362_40c3_98ac_b2f4c26f63ed" hidden="1">#REF!</definedName>
    <definedName name="TBfa81ebba_fab6_4a25_a414_6608e30d5a9b" hidden="1">#REF!</definedName>
    <definedName name="TBfa8436a1_ce10_4e76_959d_8afb41e86e9f" hidden="1">#REF!</definedName>
    <definedName name="TBfa87796c_e8c8_4c05_b6fc_7bd59b1d20b3" hidden="1">#REF!</definedName>
    <definedName name="TBfa8c9f2d_c00a_4b13_ada4_e3bd865c6904" hidden="1">#REF!</definedName>
    <definedName name="TBfa8e6730_e7d9_4307_b7a3_87831d54a008" hidden="1">#REF!</definedName>
    <definedName name="TBfa91862e_7c03_40fa_b520_669d43d89f66" hidden="1">#REF!</definedName>
    <definedName name="TBfa9ae3d8_3ec5_474c_906e_8e93f2e1b36e" hidden="1">#REF!</definedName>
    <definedName name="TBfa9dfc5a_57a1_4a40_b470_4249752a3986" hidden="1">#REF!</definedName>
    <definedName name="TBfaa324e7_6ee0_41ed_9dfd_e06d44deebcb" hidden="1">#REF!</definedName>
    <definedName name="TBfaa37409_d4dd_436c_8348_70ebea0e9f2f" hidden="1">#REF!</definedName>
    <definedName name="TBfaa66de7_7745_41c7_add1_7cf48fe665cd" hidden="1">'[72]Trade and other paybales'!#REF!</definedName>
    <definedName name="TBfaae22bf_13c3_4c55_86d3_558dc5385cc8" hidden="1">#REF!</definedName>
    <definedName name="TBfaaf6cc0_d499_4953_a21d_55f25803fb66" hidden="1">#REF!</definedName>
    <definedName name="TBfab11a2e_ea69_40bd_82e5_de58d1a3329f" hidden="1">#REF!</definedName>
    <definedName name="TBfab80770_6d18_4b35_b316_f778f11340c1" hidden="1">#REF!</definedName>
    <definedName name="TBfaba3111_e0db_4c61_bf3f_b0e30a658c56" hidden="1">#REF!</definedName>
    <definedName name="TBfac41a18_58d3_4d00_a65f_8db7bc0c4917" hidden="1">#REF!</definedName>
    <definedName name="TBfac900b7_a6af_4260_b157_12586adaae0e" hidden="1">#REF!</definedName>
    <definedName name="TBfac96faa_a0c6_40c6_8b0f_333c9718f024" hidden="1">#REF!</definedName>
    <definedName name="TBfacb4f0f_5b42_4dba_93d5_a6f03182e1f9" hidden="1">#REF!</definedName>
    <definedName name="TBfacc3b81_11de_45bb_8e6f_120ce97f9099" hidden="1">#REF!</definedName>
    <definedName name="TBfad3ed46_225b_4224_9262_b0a34be87506" hidden="1">#REF!</definedName>
    <definedName name="TBfaddba6d_6c2f_4cf1_8a00_d3f52d8e0529" hidden="1">#REF!</definedName>
    <definedName name="TBfae2a47f_b6fd_4cec_b698_a282418d2d7b" hidden="1">#REF!</definedName>
    <definedName name="TBfae8e44c_7460_4216_80df_eed0b59373de" hidden="1">#REF!</definedName>
    <definedName name="TBfae91f59_b6fb_419f_bc78_51ff59dda5ae" hidden="1">#REF!</definedName>
    <definedName name="TBfaed1803_9699_4f39_a915_a9d691614f1f" hidden="1">#REF!</definedName>
    <definedName name="TBfaf1f2d7_c0aa_4cbe_9cd4_4467dc0d25fc" hidden="1">#REF!</definedName>
    <definedName name="TBfaf53fc5_a07b_4a44_87fa_acf46065f44e" hidden="1">#REF!</definedName>
    <definedName name="TBfb017186_43f9_4533_8c67_209c6b82e63b" hidden="1">#REF!</definedName>
    <definedName name="TBfb0327af_d366_4d63_be1b_5022f53b74cd" hidden="1">#REF!</definedName>
    <definedName name="TBfb0a58ae_1b43_499a_863a_f795fb87f560" hidden="1">#REF!</definedName>
    <definedName name="TBfb0eae4d_3e72_4c68_b7a9_c1ea9bfacb6c" hidden="1">#REF!</definedName>
    <definedName name="TBfb1aa770_773a_4e9d_a1c9_649f29d27814" hidden="1">#REF!</definedName>
    <definedName name="TBfb1d0cf5_6147_40c8_b282_c3ee35b2a2c8" hidden="1">#REF!</definedName>
    <definedName name="TBfb280d0b_4394_4cf2_97a1_fcc2ccccb15b" hidden="1">#REF!</definedName>
    <definedName name="TBfb2db6f2_36f1_4caf_9248_3417a4896daf" hidden="1">#REF!</definedName>
    <definedName name="TBfb30d07a_7f4d_4eba_a66a_b276dfc2506b" hidden="1">#REF!</definedName>
    <definedName name="TBfb343d2d_3e1e_457e_a544_c1fecdf2ce25" hidden="1">#REF!</definedName>
    <definedName name="TBfb3b5f58_56bc_461e_8618_c22dd7789691" hidden="1">#REF!</definedName>
    <definedName name="TBfb3e86e7_fc0f_4fa7_8459_7d66b7adbfcf" hidden="1">#REF!</definedName>
    <definedName name="TBfb45f2cb_994d_4bf1_af06_1283daf649b1" hidden="1">#REF!</definedName>
    <definedName name="TBfb5121d5_1baf_4935_ac4c_55e9f5f61f14" hidden="1">#REF!</definedName>
    <definedName name="TBfb5518b8_39b2_4b3f_ac07_a336c45921b3" hidden="1">#REF!</definedName>
    <definedName name="TBfb55e40f_5d41_44a8_9817_1833e3bc4246" hidden="1">#REF!</definedName>
    <definedName name="TBfb5cc6c0_5d55_429c_93c9_53110e328ca5" hidden="1">#REF!</definedName>
    <definedName name="TBfb6afa50_edc1_4ca6_a5ee_14dd0b909841" hidden="1">#REF!</definedName>
    <definedName name="TBfb6e4008_c227_4e10_a6ed_79f7169c20cf" hidden="1">#REF!</definedName>
    <definedName name="TBfb805715_4e7a_4f3a_8192_a155c8c2238c" hidden="1">#REF!</definedName>
    <definedName name="TBfb8a5ccf_146c_4fb2_b3ba_bd2cd2611d2f" hidden="1">#REF!</definedName>
    <definedName name="TBfba33b79_6cf0_4a92_8546_ba5c4ae56cf0" hidden="1">#REF!</definedName>
    <definedName name="TBfba3c0c4_2587_46b3_a3b6_d7b70d2d8627" hidden="1">#REF!</definedName>
    <definedName name="TBfba48a77_15d5_4552_9f82_955fecfde491" hidden="1">#REF!</definedName>
    <definedName name="TBfba4cbc7_ca9a_4014_9fad_b87b3419be40" hidden="1">#REF!</definedName>
    <definedName name="TBfbae8b93_0404_46b1_af0d_8dc87a00eac1" hidden="1">#REF!</definedName>
    <definedName name="TBfbb10eed_1598_43cf_b563_b3b57b3461b9" hidden="1">#REF!</definedName>
    <definedName name="TBfbb26e68_f631_4475_97d0_d58dc40187c4" hidden="1">#REF!</definedName>
    <definedName name="TBfbb7071c_7a11_4b7d_b86e_ed5cebdecb79" hidden="1">#REF!</definedName>
    <definedName name="TBfbbcb7df_63a8_41ec_860c_d931ca32e33d" hidden="1">#REF!</definedName>
    <definedName name="TBfbc12d9c_5d74_4182_abfa_077a198b4396" hidden="1">#REF!</definedName>
    <definedName name="TBfbc16d6e_f0e4_4b56_b54b_5ccbb5c7f205" hidden="1">#REF!</definedName>
    <definedName name="TBfbc7b5f9_bfa2_42e5_9b07_6391a22486c1" hidden="1">#REF!</definedName>
    <definedName name="TBfbdc1d4e_4f4a_4728_a177_54450e56b578" hidden="1">#REF!</definedName>
    <definedName name="TBfbf21041_0b90_4ae5_a7bc_374abfbc9c7c" hidden="1">#REF!</definedName>
    <definedName name="TBfbf5a8cd_58b9_410c_81ae_0fcd46010242" hidden="1">#REF!</definedName>
    <definedName name="TBfc05dfaf_b57a_45a6_96e0_866b3ec34cf7" hidden="1">#REF!</definedName>
    <definedName name="TBfc07130b_6bed_4354_b3cb_eb63a4fb6ffc" hidden="1">#REF!</definedName>
    <definedName name="TBfc0bde87_d107_43aa_ae7d_cd5df3d63255" hidden="1">#REF!</definedName>
    <definedName name="TBfc0c5881_4053_4983_9648_72320006beb5" hidden="1">#REF!</definedName>
    <definedName name="TBfc0eeb7a_f131_4d3d_89ad_411bf4510e85" hidden="1">#REF!</definedName>
    <definedName name="TBfc1725f8_722f_4a49_bf5e_a1f1e1058351" hidden="1">#REF!</definedName>
    <definedName name="TBfc24d6a0_9509_4a0e_88f9_f64dde28eec1" hidden="1">#REF!</definedName>
    <definedName name="TBfc29c5a9_a717_4bae_9e7f_4a997a48efe5" hidden="1">#REF!</definedName>
    <definedName name="TBfc3162c4_fd7f_4190_ba04_024f3c111a5f" hidden="1">#REF!</definedName>
    <definedName name="TBfc3594d7_08bf_4d54_a042_2b27b161433d" hidden="1">#REF!</definedName>
    <definedName name="TBfc367c83_c238_4520_9bba_761a6606e15d" hidden="1">#REF!</definedName>
    <definedName name="TBfc41d393_2c01_4ae4_b510_b825044ce3c1" hidden="1">#REF!</definedName>
    <definedName name="TBfc4c0e67_5558_4691_94c3_95d1e089fadf" hidden="1">#REF!</definedName>
    <definedName name="TBfc58bc14_cd98_446e_9299_452db39fb342" hidden="1">#REF!</definedName>
    <definedName name="TBfc595786_4b6d_4112_ac4f_29549ad20f5d" hidden="1">#REF!</definedName>
    <definedName name="TBfc5b798d_6ade_48fb_aec6_3186e482f3f6" hidden="1">#REF!</definedName>
    <definedName name="TBfc5ea63a_660c_48a8_9ddb_0c106121c5d2" hidden="1">#REF!</definedName>
    <definedName name="TBfc6702b3_0d17_45f8_8abe_fcd21c61e34e" hidden="1">#REF!</definedName>
    <definedName name="TBfc675624_6fcb_4161_9036_4355125c4d2b" hidden="1">#REF!</definedName>
    <definedName name="TBfc6975d6_74f3_43d5_9ed8_22c94059edaf" hidden="1">#REF!</definedName>
    <definedName name="TBfc6a8a3f_34be_4db4_8aa6_4cfbd0278242" hidden="1">#REF!</definedName>
    <definedName name="TBfc6c06e2_8a92_4a20_9588_2551a52e06f1" hidden="1">#REF!</definedName>
    <definedName name="TBfc71270f_ac80_4064_9099_df8422b7e0f3" hidden="1">#REF!</definedName>
    <definedName name="TBfc739d0b_79c1_4b00_b72c_b80c489f01a8" hidden="1">#REF!</definedName>
    <definedName name="TBfc7938b1_70c2_4975_96d4_11673f260627" hidden="1">#REF!</definedName>
    <definedName name="TBfc91acc4_6cdb_47c4_a3b2_791c670b2511" hidden="1">#REF!</definedName>
    <definedName name="TBfc9bf4e8_333a_4792_8300_8bbe43c996a6" hidden="1">#REF!</definedName>
    <definedName name="TBfc9f6dd5_451c_478b_8565_fc18fe096e56" hidden="1">#REF!</definedName>
    <definedName name="TBfcc85a07_3f64_4df3_b655_a7c4e6feed47" hidden="1">#REF!</definedName>
    <definedName name="TBfcd0a932_035a_44cc_b4a9_7bce9e2a9b47" hidden="1">#REF!</definedName>
    <definedName name="TBfcdbdd21_ab3d_4f45_a97a_08257f7366ef" hidden="1">#REF!</definedName>
    <definedName name="TBfcdca43d_dac6_4cb5_873e_811520a1c64b" hidden="1">#REF!</definedName>
    <definedName name="TBfcdda9a8_81f6_45ea_9ea8_b28b40fcccb8" hidden="1">#REF!</definedName>
    <definedName name="TBfce08bb9_bd8f_4122_94c3_d7f0a895df32" hidden="1">#REF!</definedName>
    <definedName name="TBfce26b6c_0148_49cc_a086_adab2708a3a7" hidden="1">#REF!</definedName>
    <definedName name="TBfcf0da45_edac_4d78_be1c_5de69de80e22" hidden="1">#REF!</definedName>
    <definedName name="TBfcf32471_0984_4ce5_aad6_29640276ffcc" hidden="1">#REF!</definedName>
    <definedName name="TBfcf699d3_0995_4128_8713_dfac11f00c78" hidden="1">#REF!</definedName>
    <definedName name="TBfcfaecf2_80cc_45ce_8cae_27c9093ec2f1" hidden="1">#REF!</definedName>
    <definedName name="TBfd000487_49e1_441f_87ab_1f7140eeeec1" hidden="1">#REF!</definedName>
    <definedName name="TBfd0263da_8ddc_4e33_b63e_91dbd536a54e" hidden="1">#REF!</definedName>
    <definedName name="TBfd0323d0_219e_4f03_bce2_1fc11addb0b9" hidden="1">#REF!</definedName>
    <definedName name="TBfd0bfe3c_be9c_4f56_89cc_950c1884fe91" hidden="1">#REF!</definedName>
    <definedName name="TBfd0d2fd2_2e78_4981_a5b3_30ce1f71ad95" hidden="1">#REF!</definedName>
    <definedName name="TBfd1d3df8_8826_47c4_8303_a36ee87b5768" hidden="1">#REF!</definedName>
    <definedName name="TBfd1ea99d_c116_4162_a3a8_851e0d381510" hidden="1">#REF!</definedName>
    <definedName name="TBfd237fe1_7f91_4f27_bf0a_20fa408e0e71" hidden="1">#REF!</definedName>
    <definedName name="TBfd26ca9b_845d_48c0_abb3_e7d53358630b" hidden="1">#REF!</definedName>
    <definedName name="TBfd2a632f_a33f_413e_a275_df8438f5b80e" hidden="1">#REF!</definedName>
    <definedName name="TBfd2b1b21_7f9f_43c4_bc79_1f11cc77fc80" hidden="1">#REF!</definedName>
    <definedName name="TBfd2ef2d5_fe2a_407e_b9d8_7236873706fd" hidden="1">#REF!</definedName>
    <definedName name="TBfd311b5c_520b_4210_9da6_b1376dfeb4dc" hidden="1">#REF!</definedName>
    <definedName name="TBfd3280f8_42d4_477b_9716_69cc9814941e" hidden="1">#REF!</definedName>
    <definedName name="TBfd397e73_fb01_4ac6_aea8_c6e5201d9bc8" hidden="1">#REF!</definedName>
    <definedName name="TBfd3efe77_e5c0_4e4b_8e28_50768cd62e79" hidden="1">#REF!</definedName>
    <definedName name="TBfd428397_5937_4d5d_a86d_c0406982ee26" hidden="1">#REF!</definedName>
    <definedName name="TBfd473610_15e9_486f_936b_0f39edc094c5" hidden="1">#REF!</definedName>
    <definedName name="TBfd48418c_c3c9_44a3_bc20_6ee2ff858b98" hidden="1">#REF!</definedName>
    <definedName name="TBfd484887_3a50_42b9_9697_7b8ccf6d3c8a" hidden="1">#REF!</definedName>
    <definedName name="TBfd4a33ec_8d54_4c61_88b0_8a95cfdad609" hidden="1">#REF!</definedName>
    <definedName name="TBfd4e3636_51a4_4f15_ade5_66d3dd71e55c" hidden="1">#REF!</definedName>
    <definedName name="TBfd60914d_f65a_4e50_baa4_339830e96386" hidden="1">#REF!</definedName>
    <definedName name="TBfd65afd4_ccf6_430b_b6d0_f9cad053186c" hidden="1">#REF!</definedName>
    <definedName name="TBfd6d7cd0_ec09_473d_9908_463b5dd57da1" hidden="1">#REF!</definedName>
    <definedName name="TBfd6d9f35_c409_41c7_997d_15728dce715b" hidden="1">#REF!</definedName>
    <definedName name="TBfd6e0aea_5105_4077_b51f_5dcc46d9b0ed" hidden="1">#REF!</definedName>
    <definedName name="TBfd715bf9_fc5c_4745_9234_3d0db6ccb684" hidden="1">#REF!</definedName>
    <definedName name="TBfd7380eb_b548_41da_a553_c00dcc1e0f6d" hidden="1">#REF!</definedName>
    <definedName name="TBfd7b83e9_7b9b_464f_9d1a_ce4210aecd03" hidden="1">#REF!</definedName>
    <definedName name="TBfd8175ad_7bdb_427b_9872_50eb33395488" hidden="1">#REF!</definedName>
    <definedName name="TBfd862a62_1acc_47be_95cf_cf0c1012bb6c" hidden="1">#REF!</definedName>
    <definedName name="TBfd865443_75bc_4b57_a722_e4c8bb3f2442" hidden="1">#REF!</definedName>
    <definedName name="TBfd937b22_1f2e_41df_8623_d68141407886" hidden="1">#REF!</definedName>
    <definedName name="TBfd985d25_b04e_493e_ad4d_daed49f8ca01" hidden="1">#REF!</definedName>
    <definedName name="TBfd9ff8f0_3671_4585_a32c_5f783b8152a2" hidden="1">'[72]Trade and other paybales'!#REF!</definedName>
    <definedName name="TBfda8159d_b755_4f49_9f8f_5c287016ead6" hidden="1">#REF!</definedName>
    <definedName name="TBfdaad3d7_5089_45e5_b675_577ba27f5137" hidden="1">#REF!</definedName>
    <definedName name="TBfdb0eb3f_4d55_47ce_8e05_36cc64c932ad" hidden="1">#REF!</definedName>
    <definedName name="TBfdb7670b_e1d8_4e7d_bfa6_2ef7628f408b" hidden="1">#REF!</definedName>
    <definedName name="TBfdc0bf54_2fb8_4c84_9628_8ed6fdafe7be" hidden="1">#REF!</definedName>
    <definedName name="TBfdc192a4_d7c8_45a8_9f57_fc948cafe46a" hidden="1">#REF!</definedName>
    <definedName name="TBfdc84c1f_bb06_45b8_af6e_a1127953e13a" hidden="1">#REF!</definedName>
    <definedName name="TBfdcf7101_3d45_4057_a2ab_d0d075f5ce90" hidden="1">#REF!</definedName>
    <definedName name="TBfdd32b65_d3ae_472c_9e9a_ba4d062c3a2a" hidden="1">#REF!</definedName>
    <definedName name="TBfdd5ad69_3c0d_4759_8bb9_c7c948709762" hidden="1">#REF!</definedName>
    <definedName name="TBfdd5df51_b9a9_4bcf_9763_0c0733a9b0fc" hidden="1">#REF!</definedName>
    <definedName name="TBfdde9651_d93c_46f0_a6a9_0792b888ccbb" hidden="1">#REF!</definedName>
    <definedName name="TBfde08538_0d15_4bd3_a65b_50bba1b453ea" hidden="1">#REF!</definedName>
    <definedName name="TBfde0d13b_b9ec_4e10_8199_093291563b18" hidden="1">#REF!</definedName>
    <definedName name="TBfdea1cdf_c596_4079_8f4a_a7551e48033d" hidden="1">#REF!</definedName>
    <definedName name="TBfdebdd24_33ae_41bc_a1d5_c83ffdbfc34c" hidden="1">#REF!</definedName>
    <definedName name="TBfdf3c260_cd4b_44c3_809f_16e220f9254f" hidden="1">#REF!</definedName>
    <definedName name="TBfdfd1f54_e731_480c_801d_2f1b9747783f" hidden="1">#REF!</definedName>
    <definedName name="TBfdfe2e0d_b836_4d98_b36b_140a8112177e" hidden="1">#REF!</definedName>
    <definedName name="TBfdfe69b9_b42f_407e_ab1f_407219a52ffb" hidden="1">#REF!</definedName>
    <definedName name="TBfe1042af_b85e_4534_b25c_52bfcd48ea09" hidden="1">#REF!</definedName>
    <definedName name="TBfe110736_0d95_4a67_9a39_1805a01cdcc8" hidden="1">#REF!</definedName>
    <definedName name="TBfe138495_0c69_4bb4_89af_b8e3090891b6" hidden="1">#REF!</definedName>
    <definedName name="TBfe1493a2_0cdd_4999_9647_806298ed5f63" hidden="1">#REF!</definedName>
    <definedName name="TBfe16531e_4f72_454f_9302_db764271c2ad" hidden="1">#REF!</definedName>
    <definedName name="TBfe1c43b9_2baa_4b4a_9b2a_81882c8e92f2" hidden="1">#REF!</definedName>
    <definedName name="TBfe279fb3_5fd3_414e_bb0e_080cdde643d5" hidden="1">#REF!</definedName>
    <definedName name="TBfe355d04_c4f6_4336_9c68_9fe6b40b0b20" hidden="1">#REF!</definedName>
    <definedName name="TBfe3d0383_83d6_4da6_acbc_c97226e0210e" hidden="1">#REF!</definedName>
    <definedName name="TBfe42e399_c7a1_44a0_9220_08b9baba5fd6" hidden="1">#REF!</definedName>
    <definedName name="TBfe460b2c_1278_4c62_a1cb_dfc7bccb32e6" hidden="1">#REF!</definedName>
    <definedName name="TBfe460bf5_5680_4b52_8ef2_13660d399795" hidden="1">#REF!</definedName>
    <definedName name="TBfe46990a_6afc_4b07_a443_111a48880c09" hidden="1">#REF!</definedName>
    <definedName name="TBfe51857b_413e_4129_b279_048514924767" hidden="1">#REF!</definedName>
    <definedName name="TBfe55287c_a46d_4348_a293_2b9127102f72" hidden="1">#REF!</definedName>
    <definedName name="TBfe56d686_3c6c_4cf8_bacc_f8c597c30e48" hidden="1">#REF!</definedName>
    <definedName name="TBfe6295c6_108b_46a7_9dce_cabc834f8209" hidden="1">#REF!</definedName>
    <definedName name="TBfe6a0f87_159c_4bf2_a265_7663521985b9" hidden="1">#REF!</definedName>
    <definedName name="TBfe6bd705_2231_4d62_bcf4_eb5f31ceca3c" hidden="1">#REF!</definedName>
    <definedName name="TBfe73cd13_d9c0_4476_9d87_6ac4452fb8d1" hidden="1">'[72]Trade and other paybales'!#REF!</definedName>
    <definedName name="TBfe74231b_1f29_449e_a229_85e28d6cc226" hidden="1">#REF!</definedName>
    <definedName name="TBfe779f64_1113_4ed6_b272_7003561b068e" hidden="1">'[72]Trade and other paybales'!#REF!</definedName>
    <definedName name="TBfe77d957_ad96_497f_909b_4a4c3b95fa2c" hidden="1">#REF!</definedName>
    <definedName name="TBfe7ab5c1_5939_4a5f_a36d_bddad0140d3e" hidden="1">#REF!</definedName>
    <definedName name="TBfe834b8f_fa51_41eb_b4a9_92c062c84cb2" hidden="1">#REF!</definedName>
    <definedName name="TBfe851087_0ac3_47fb_89dd_6b12cff6efb2" hidden="1">#REF!</definedName>
    <definedName name="TBfe8b01f8_dba9_4828_9bd8_9ffbf01e8143" hidden="1">#REF!</definedName>
    <definedName name="TBfe8debca_4283_4b4a_ba21_a912fb1d4af1" hidden="1">#REF!</definedName>
    <definedName name="TBfe967e55_7a56_43f7_b4d3_f85a9924c415" hidden="1">#REF!</definedName>
    <definedName name="TBfe984d32_9d24_410b_a303_8f7d26a5d221" hidden="1">#REF!</definedName>
    <definedName name="TBfe9a8936_986d_4fa5_a7a1_15b9b6ecbe33" hidden="1">#REF!</definedName>
    <definedName name="TBfe9b282f_9011_438b_8b4f_9f6d824c5190" hidden="1">#REF!</definedName>
    <definedName name="TBfea4159e_f308_41bd_aa5c_e3caa35e445c" hidden="1">#REF!</definedName>
    <definedName name="TBfea4c737_a7be_4e6e_9645_7b6272970cdf" hidden="1">#REF!</definedName>
    <definedName name="TBfeb71bde_56a4_4914_b73b_5a029cace3d8" hidden="1">#REF!</definedName>
    <definedName name="TBfeb7e17b_2db2_4913_b99f_29babe73dd69" hidden="1">#REF!</definedName>
    <definedName name="TBfeba11cb_50d6_434a_9a8a_fa815ff3a687" hidden="1">#REF!</definedName>
    <definedName name="TBfebde46a_e76c_4280_85c3_fc4552818b07" hidden="1">#REF!</definedName>
    <definedName name="TBfebe9a30_9a33_4350_beeb_f4a6bf91473c" hidden="1">#REF!</definedName>
    <definedName name="TBfec7588c_123f_43f8_9798_b0a6a591ab74" hidden="1">#REF!</definedName>
    <definedName name="TBfec95041_c587_4d32_b1bb_2b2605009702" hidden="1">#REF!</definedName>
    <definedName name="TBfed01fda_a1ce_443e_a643_47490fb24233" hidden="1">#REF!</definedName>
    <definedName name="TBfed1cf2f_c6b6_47a4_9f8b_34cf4d843837" hidden="1">#REF!</definedName>
    <definedName name="TBfed34c97_1838_4127_b01c_a47b49304b4c" hidden="1">#REF!</definedName>
    <definedName name="TBfed50c84_8980_4632_9e78_16773fd250a5" hidden="1">#REF!</definedName>
    <definedName name="TBfee167af_4302_4f2c_83cc_2a8528f8526c" hidden="1">#REF!</definedName>
    <definedName name="TBfee57b26_3f4e_41df_a6ef_d92ab69012ac" hidden="1">#REF!</definedName>
    <definedName name="TBfef176a8_527e_4524_898b_34eebd520e19" hidden="1">#REF!</definedName>
    <definedName name="TBfef1b6e8_7134_4276_9da3_7464ace08714" hidden="1">#REF!</definedName>
    <definedName name="TBfef1ef8b_6023_41af_8926_91cf3a0fa36f" hidden="1">#REF!</definedName>
    <definedName name="TBfef30f1c_1169_4f59_9327_e26161e7f841" hidden="1">#REF!</definedName>
    <definedName name="TBfef3abfc_bc20_4c62_9acb_59a73690fcb3" hidden="1">#REF!</definedName>
    <definedName name="TBfef66611_044c_4dc3_a687_707c177f1600" hidden="1">#REF!</definedName>
    <definedName name="TBfef79d2f_efc9_4800_a383_152cd3472e04" hidden="1">#REF!</definedName>
    <definedName name="TBfef79f9a_18ef_48d9_b39b_66e5de740933" hidden="1">#REF!</definedName>
    <definedName name="TBfef808c0_6ec8_439d_8cd0_0182497a4f0d" hidden="1">#REF!</definedName>
    <definedName name="TBfefd5b02_6e6d_4c12_b5d4_f8c3786d5937" hidden="1">#REF!</definedName>
    <definedName name="TBff0d9fa0_e233_4d7b_9a63_c7e0d5bd298d" hidden="1">#REF!</definedName>
    <definedName name="TBff1767be_e8a0_47b8_bfb3_8f0fd9aedbeb" hidden="1">#REF!</definedName>
    <definedName name="TBff1c83ad_b2a9_4de9_9c1b_fe9188115fc7" hidden="1">#REF!</definedName>
    <definedName name="TBff34c7fa_f4eb_4178_b2de_4a7ad8c6f085" hidden="1">#REF!</definedName>
    <definedName name="TBff365b65_135b_4e58_8f88_c2d8b2176c29" hidden="1">#REF!</definedName>
    <definedName name="TBff393715_567e_4493_beeb_18cc8610255d" hidden="1">#REF!</definedName>
    <definedName name="TBff3c0679_b9d2_4495_8a9c_44d704b206cf" hidden="1">#REF!</definedName>
    <definedName name="TBff5a7887_4296_4cb3_a2d0_6a6530ce970c" hidden="1">#REF!</definedName>
    <definedName name="TBff628436_b934_48fc_864e_593d06776b5f" hidden="1">#REF!</definedName>
    <definedName name="TBff689189_b692_4e9f_8bf1_e6b6fb511bc1" hidden="1">#REF!</definedName>
    <definedName name="TBff6d5a35_2bb4_429a_8199_1962c0158efe" hidden="1">#REF!</definedName>
    <definedName name="TBff6e573a_1753_41b9_b22e_b724406769f7" hidden="1">#REF!</definedName>
    <definedName name="TBff78857a_1e8d_420a_9df2_1dca3dc4c799" hidden="1">#REF!</definedName>
    <definedName name="TBff79e035_130b_4c80_9b73_53f9f2c96c25" hidden="1">#REF!</definedName>
    <definedName name="TBff7aab55_5246_4399_bb12_032e86377289" hidden="1">#REF!</definedName>
    <definedName name="TBff8721fb_2f8a_45d8_9d15_58f14740e0fc" hidden="1">#REF!</definedName>
    <definedName name="TBff875874_ba4f_4962_a420_1eee687370b8" hidden="1">#REF!</definedName>
    <definedName name="TBff90c300_6de4_4a33_ac10_bdda55a5d97a" hidden="1">#REF!</definedName>
    <definedName name="TBffaca921_5cde_4426_9d24_b80fc5d7273e" hidden="1">#REF!</definedName>
    <definedName name="TBffb20fdb_0361_448a_8cce_237e547964d6" hidden="1">#REF!</definedName>
    <definedName name="TBffb30100_85e7_48fb_868c_5a4b6347f1c2" hidden="1">'[72]Trade and other paybales'!#REF!</definedName>
    <definedName name="TBffbe55ae_64d6_4a27_817b_8cf6cdd2bdd0" hidden="1">#REF!</definedName>
    <definedName name="TBffc0db55_50a0_40f5_9e54_f92945ad7994" hidden="1">#REF!</definedName>
    <definedName name="TBffc29b16_267e_4851_a24d_27e8d1cbaad2" hidden="1">#REF!</definedName>
    <definedName name="TBffc57a97_372f_4f4a_b93d_dba991d86cd0" hidden="1">#REF!</definedName>
    <definedName name="TBffd25e0b_f8a6_4919_bdaf_086e91b14f17" hidden="1">#REF!</definedName>
    <definedName name="TBffd2b85f_a271_4d45_a40c_7a53e3621b76" hidden="1">#REF!</definedName>
    <definedName name="TBffd67140_ddd2_425b_8d12_c8761d60264d" hidden="1">#REF!</definedName>
    <definedName name="TBffdbfc13_1e11_46a9_850f_5e6a1bb87ace" hidden="1">#REF!</definedName>
    <definedName name="TBffea3f25_b182_4ad4_b81f_02e26104bc6a" hidden="1">#REF!</definedName>
    <definedName name="TBffeb4ead_ba10_4676_b8fe_f2fbc5b2e3e2" hidden="1">#REF!</definedName>
    <definedName name="TBfff0a8be_dda3_4753_b2da_8be33d0468f5" hidden="1">#REF!</definedName>
    <definedName name="TBfff342d3_5c1f_4509_a8bf_519f135e6195" hidden="1">#REF!</definedName>
    <definedName name="TBfff3b359_df86_45c6_ba24_57f8acfcc149" hidden="1">#REF!</definedName>
    <definedName name="TBffffa71c_40bc_4a76_9f69_309242f771ab" hidden="1">#REF!</definedName>
    <definedName name="TD">#REF!</definedName>
    <definedName name="TERM_C8">#REF!</definedName>
    <definedName name="TERM_PB">#REF!</definedName>
    <definedName name="terms">#REF!</definedName>
    <definedName name="termtax_BE">#REF!</definedName>
    <definedName name="termtax_CE">#REF!</definedName>
    <definedName name="termtax_Comp">#REF!</definedName>
    <definedName name="termtax_DAP">#REF!</definedName>
    <definedName name="termtax_Lighting">#REF!</definedName>
    <definedName name="termtax_MS">#REF!</definedName>
    <definedName name="termtax_Origin">#REF!</definedName>
    <definedName name="termtax_Semi">#REF!</definedName>
    <definedName name="test\">#REF!</definedName>
    <definedName name="TEST0" localSheetId="13">#REF!</definedName>
    <definedName name="TEST0" localSheetId="11">#REF!</definedName>
    <definedName name="TEST0" localSheetId="10">#REF!</definedName>
    <definedName name="TEST0" localSheetId="12">#REF!</definedName>
    <definedName name="TEST0" localSheetId="22">#REF!</definedName>
    <definedName name="TEST0" localSheetId="18">#REF!</definedName>
    <definedName name="TEST0">#REF!</definedName>
    <definedName name="TEST10">#REF!</definedName>
    <definedName name="TEST5">#REF!</definedName>
    <definedName name="TEST6">#REF!</definedName>
    <definedName name="TEST7">#REF!</definedName>
    <definedName name="TEST8">#REF!</definedName>
    <definedName name="TEST9">#REF!</definedName>
    <definedName name="TESTHKEY" localSheetId="13">#REF!</definedName>
    <definedName name="TESTHKEY" localSheetId="11">#REF!</definedName>
    <definedName name="TESTHKEY" localSheetId="10">#REF!</definedName>
    <definedName name="TESTHKEY" localSheetId="12">#REF!</definedName>
    <definedName name="TESTHKEY" localSheetId="22">#REF!</definedName>
    <definedName name="TESTHKEY" localSheetId="18">#REF!</definedName>
    <definedName name="TESTHKEY">#REF!</definedName>
    <definedName name="testing" hidden="1">{"detail305",#N/A,FALSE,"BI-305"}</definedName>
    <definedName name="TESTKEYS" localSheetId="13">#REF!</definedName>
    <definedName name="TESTKEYS" localSheetId="11">#REF!</definedName>
    <definedName name="TESTKEYS" localSheetId="10">#REF!</definedName>
    <definedName name="TESTKEYS" localSheetId="12">#REF!</definedName>
    <definedName name="TESTKEYS" localSheetId="22">#REF!</definedName>
    <definedName name="TESTKEYS" localSheetId="18">#REF!</definedName>
    <definedName name="TESTKEYS">#REF!</definedName>
    <definedName name="TESTVKEY" localSheetId="13">#REF!</definedName>
    <definedName name="TESTVKEY" localSheetId="11">#REF!</definedName>
    <definedName name="TESTVKEY" localSheetId="10">#REF!</definedName>
    <definedName name="TESTVKEY" localSheetId="12">#REF!</definedName>
    <definedName name="TESTVKEY" localSheetId="22">#REF!</definedName>
    <definedName name="TESTVKEY" localSheetId="18">#REF!</definedName>
    <definedName name="TESTVKEY">#REF!</definedName>
    <definedName name="TextRefCopy1">#REF!</definedName>
    <definedName name="TextRefCopy10">#REF!</definedName>
    <definedName name="TextRefCopy100">[74]Breakdown!#REF!</definedName>
    <definedName name="TextRefCopy101">#REF!</definedName>
    <definedName name="TextRefCopy102">[74]Breakdown!#REF!</definedName>
    <definedName name="TextRefCopy103">[74]Breakdown!#REF!</definedName>
    <definedName name="TextRefCopy104">[74]Breakdown!#REF!</definedName>
    <definedName name="TextRefCopy106">[74]Breakdown!#REF!</definedName>
    <definedName name="TextRefCopy107">[74]Breakdown!#REF!</definedName>
    <definedName name="TextRefCopy108">#REF!</definedName>
    <definedName name="TextRefCopy109">#REF!</definedName>
    <definedName name="TextRefCopy11">'[75]2018.12.31 PBC List'!#REF!</definedName>
    <definedName name="TextRefCopy110">#REF!</definedName>
    <definedName name="TextRefCopy111">#REF!</definedName>
    <definedName name="TextRefCopy112">#REF!</definedName>
    <definedName name="TextRefCopy113">#REF!</definedName>
    <definedName name="TextRefCopy114">#REF!</definedName>
    <definedName name="TextRefCopy115">#REF!</definedName>
    <definedName name="TextRefCopy116">[74]Breakdown!#REF!</definedName>
    <definedName name="TextRefCopy117">#REF!</definedName>
    <definedName name="TextRefCopy118">#REF!</definedName>
    <definedName name="TextRefCopy119">#REF!</definedName>
    <definedName name="TextRefCopy12">'[73]远景能源（江苏）'!$P$14</definedName>
    <definedName name="TextRefCopy120">#REF!</definedName>
    <definedName name="TextRefCopy121">#REF!</definedName>
    <definedName name="TextRefCopy122">#REF!</definedName>
    <definedName name="TextRefCopy123">#REF!</definedName>
    <definedName name="TextRefCopy124">#REF!</definedName>
    <definedName name="TextRefCopy125">#REF!</definedName>
    <definedName name="TextRefCopy126">[74]Breakdown!#REF!</definedName>
    <definedName name="TextRefCopy13">#REF!</definedName>
    <definedName name="TextRefCopy130">[74]Breakdown!#REF!</definedName>
    <definedName name="TextRefCopy132">[74]Breakdown!#REF!</definedName>
    <definedName name="TextRefCopy133">[74]Breakdown!#REF!</definedName>
    <definedName name="TextRefCopy134">[74]Breakdown!#REF!</definedName>
    <definedName name="TextRefCopy135">[74]Breakdown!#REF!</definedName>
    <definedName name="TextRefCopy136">#REF!</definedName>
    <definedName name="TextRefCopy137">#REF!</definedName>
    <definedName name="TextRefCopy138">#REF!</definedName>
    <definedName name="TextRefCopy139">#REF!</definedName>
    <definedName name="TextRefCopy14">'[73]远景能源（江苏）'!#REF!</definedName>
    <definedName name="TextRefCopy140">#REF!</definedName>
    <definedName name="TextRefCopy141">#REF!</definedName>
    <definedName name="TextRefCopy142">#REF!</definedName>
    <definedName name="TextRefCopy143">#REF!</definedName>
    <definedName name="TextRefCopy144">#REF!</definedName>
    <definedName name="TextRefCopy145">#REF!</definedName>
    <definedName name="TextRefCopy146">#REF!</definedName>
    <definedName name="TextRefCopy147">#REF!</definedName>
    <definedName name="TextRefCopy148">#REF!</definedName>
    <definedName name="TextRefCopy149">#REF!</definedName>
    <definedName name="TextRefCopy15">#REF!</definedName>
    <definedName name="TextRefCopy150">#REF!</definedName>
    <definedName name="TextRefCopy151">#REF!</definedName>
    <definedName name="TextRefCopy152">#REF!</definedName>
    <definedName name="TextRefCopy153">#REF!</definedName>
    <definedName name="TextRefCopy154">#REF!</definedName>
    <definedName name="TextRefCopy155">#REF!</definedName>
    <definedName name="TextRefCopy156">[74]Breakdown!#REF!</definedName>
    <definedName name="TextRefCopy158">#REF!</definedName>
    <definedName name="TextRefCopy159">#REF!</definedName>
    <definedName name="TextRefCopy16">#REF!</definedName>
    <definedName name="TextRefCopy160">#REF!</definedName>
    <definedName name="TextRefCopy161">#REF!</definedName>
    <definedName name="TextRefCopy163">[74]Breakdown!#REF!</definedName>
    <definedName name="TextRefCopy164">[74]Breakdown!#REF!</definedName>
    <definedName name="TextRefCopy165">[74]Breakdown!#REF!</definedName>
    <definedName name="TextRefCopy166">[74]Breakdown!#REF!</definedName>
    <definedName name="TextRefCopy167">[74]Breakdown!#REF!</definedName>
    <definedName name="TextRefCopy168">#REF!</definedName>
    <definedName name="TextRefCopy169">[74]Breakdown!#REF!</definedName>
    <definedName name="TextRefCopy17">#REF!</definedName>
    <definedName name="TextRefCopy171">#REF!</definedName>
    <definedName name="TextRefCopy173">#REF!</definedName>
    <definedName name="TextRefCopy174">#REF!</definedName>
    <definedName name="TextRefCopy175">[74]Breakdown!#REF!</definedName>
    <definedName name="TextRefCopy177">[74]Breakdown!#REF!</definedName>
    <definedName name="TextRefCopy178">[74]Breakdown!#REF!</definedName>
    <definedName name="TextRefCopy18">'[73]远景能源（江苏）'!#REF!</definedName>
    <definedName name="TextRefCopy180">[74]Breakdown!$C$21</definedName>
    <definedName name="TextRefCopy181">[74]Breakdown!#REF!</definedName>
    <definedName name="TextRefCopy183">[74]Breakdown!#REF!</definedName>
    <definedName name="TextRefCopy184">[74]Breakdown!#REF!</definedName>
    <definedName name="TextRefCopy186">'[76]中广核-2.2亿'!#REF!</definedName>
    <definedName name="TextRefCopy188">'[76]中广核-2.2亿'!#REF!</definedName>
    <definedName name="TextRefCopy19">#REF!</definedName>
    <definedName name="TextRefCopy190">'[76]中广核-4.8亿'!#REF!</definedName>
    <definedName name="TextRefCopy191">'[76]中广核-4.8亿'!#REF!</definedName>
    <definedName name="TextRefCopy192">'[76]中广核-4.8亿'!#REF!</definedName>
    <definedName name="TextRefCopy193">'[76]中广核-4.8亿'!#REF!</definedName>
    <definedName name="TextRefCopy194">[74]Breakdown!#REF!</definedName>
    <definedName name="TextRefCopy195">[74]Breakdown!#REF!</definedName>
    <definedName name="TextRefCopy20">#REF!</definedName>
    <definedName name="TextRefCopy21">#REF!</definedName>
    <definedName name="TextRefCopy22">'[73]远景能源（江苏）'!#REF!</definedName>
    <definedName name="TextRefCopy23">'[73]2014 FA List'!$L$4281</definedName>
    <definedName name="TextRefCopy24">'[73]远景能源（江苏）'!#REF!</definedName>
    <definedName name="TextRefCopy25">#REF!</definedName>
    <definedName name="TextRefCopy26">#REF!</definedName>
    <definedName name="TextRefCopy28">[57]BKD!#REF!</definedName>
    <definedName name="TextRefCopy29">#REF!</definedName>
    <definedName name="TextRefCopy30">'[73]远景能源（江苏）'!#REF!</definedName>
    <definedName name="TextRefCopy31">#REF!</definedName>
    <definedName name="TextRefCopy32">'[73]远景能源（江苏）'!#REF!</definedName>
    <definedName name="TextRefCopy33">'[73]远景能源（江苏）'!#REF!</definedName>
    <definedName name="TextRefCopy34">#REF!</definedName>
    <definedName name="TextRefCopy35">'[73]远景能源（江苏）'!#REF!</definedName>
    <definedName name="TextRefCopy36">'[73]2014 FA List'!$G$4282</definedName>
    <definedName name="TextRefCopy37">'[73]远景能源（江苏）'!#REF!</definedName>
    <definedName name="TextRefCopy38">[57]BKD!#REF!</definedName>
    <definedName name="TextRefCopy4">[72]Inventory!#REF!</definedName>
    <definedName name="TextRefCopy40">#REF!</definedName>
    <definedName name="TextRefCopy41">#REF!</definedName>
    <definedName name="TextRefCopy42">#REF!</definedName>
    <definedName name="TextRefCopy43">#REF!</definedName>
    <definedName name="TextRefCopy44">#REF!</definedName>
    <definedName name="TextRefCopy45">#REF!</definedName>
    <definedName name="TextRefCopy46">#REF!</definedName>
    <definedName name="TextRefCopy47">#REF!</definedName>
    <definedName name="TextRefCopy48">#REF!</definedName>
    <definedName name="TextRefCopy5">#REF!</definedName>
    <definedName name="TextRefCopy50">[74]Breakdown!#REF!</definedName>
    <definedName name="TextRefCopy51">#REF!</definedName>
    <definedName name="TextRefCopy52">#REF!</definedName>
    <definedName name="TextRefCopy53">#REF!</definedName>
    <definedName name="TextRefCopy54">#REF!</definedName>
    <definedName name="TextRefCopy55">#REF!</definedName>
    <definedName name="TextRefCopy56">#REF!</definedName>
    <definedName name="TextRefCopy57">#REF!</definedName>
    <definedName name="TextRefCopy58">#REF!</definedName>
    <definedName name="TextRefCopy59">#REF!</definedName>
    <definedName name="TextRefCopy6">#REF!</definedName>
    <definedName name="TextRefCopy60">#REF!</definedName>
    <definedName name="TextRefCopy61">#REF!</definedName>
    <definedName name="TextRefCopy62">#REF!</definedName>
    <definedName name="TextRefCopy63">#REF!</definedName>
    <definedName name="TextRefCopy64">#REF!</definedName>
    <definedName name="TextRefCopy65">#REF!</definedName>
    <definedName name="TextRefCopy66">#REF!</definedName>
    <definedName name="TextRefCopy67">#REF!</definedName>
    <definedName name="TextRefCopy68">#REF!</definedName>
    <definedName name="TextRefCopy69">#REF!</definedName>
    <definedName name="TextRefCopy7">#REF!</definedName>
    <definedName name="TextRefCopy70">#REF!</definedName>
    <definedName name="TextRefCopy71">#REF!</definedName>
    <definedName name="TextRefCopy72">#REF!</definedName>
    <definedName name="TextRefCopy73">#REF!</definedName>
    <definedName name="TextRefCopy74">#REF!</definedName>
    <definedName name="TextRefCopy75">#REF!</definedName>
    <definedName name="TextRefCopy76">#REF!</definedName>
    <definedName name="TextRefCopy77">#REF!</definedName>
    <definedName name="TextRefCopy78">#REF!</definedName>
    <definedName name="TextRefCopy79">#REF!</definedName>
    <definedName name="TextRefCopy8">#REF!</definedName>
    <definedName name="TextRefCopy80">#REF!</definedName>
    <definedName name="TextRefCopy81">#REF!</definedName>
    <definedName name="TextRefCopy82">#REF!</definedName>
    <definedName name="TextRefCopy83">#REF!</definedName>
    <definedName name="TextRefCopy84">#REF!</definedName>
    <definedName name="TextRefCopy85">#REF!</definedName>
    <definedName name="TextRefCopy86">#REF!</definedName>
    <definedName name="TextRefCopy87">#REF!</definedName>
    <definedName name="TextRefCopy88">#REF!</definedName>
    <definedName name="TextRefCopy89">#REF!</definedName>
    <definedName name="TextRefCopy9">#REF!</definedName>
    <definedName name="TextRefCopy90">#REF!</definedName>
    <definedName name="TextRefCopy91">[74]Breakdown!#REF!</definedName>
    <definedName name="TextRefCopy92">#REF!</definedName>
    <definedName name="TextRefCopy93">[74]Breakdown!#REF!</definedName>
    <definedName name="TextRefCopy94">#REF!</definedName>
    <definedName name="TextRefCopy95">[74]Breakdown!#REF!</definedName>
    <definedName name="TextRefCopy96">#REF!</definedName>
    <definedName name="TextRefCopy97">#REF!</definedName>
    <definedName name="TextRefCopy98">[74]Breakdown!#REF!</definedName>
    <definedName name="TextRefCopy99">#REF!</definedName>
    <definedName name="TextRefCopyRangeCount" hidden="1">4</definedName>
    <definedName name="TOATLKW">[77]成本计算!$C$23</definedName>
    <definedName name="Toggle1">#REF!</definedName>
    <definedName name="ToggleCheckSum">#REF!</definedName>
    <definedName name="Totaal_MP1.1_MP_1.2">#REF!</definedName>
    <definedName name="Totaal_MP1.2_MP_2">#REF!</definedName>
    <definedName name="Totaal_MP2_MP_Interne_Afname">#REF!</definedName>
    <definedName name="Totaal_Voorstudie">#REF!</definedName>
    <definedName name="Total_Additional_Costs">#REF!</definedName>
    <definedName name="Total_Assets">#REF!</definedName>
    <definedName name="Total_Assign._Tax_Equalization">#REF!</definedName>
    <definedName name="total_by_afe">#REF!</definedName>
    <definedName name="TOTAL_COST_W_SALARY">#REF!</definedName>
    <definedName name="TOTAL_COSTS_OF_ASSIGNMENT">#REF!</definedName>
    <definedName name="Total_Exception_Costs">#REF!</definedName>
    <definedName name="Total_Liabilities">#REF!</definedName>
    <definedName name="Total_Sales">#REF!</definedName>
    <definedName name="Total_Standard_Costs">#REF!</definedName>
    <definedName name="TOTALkw">#REF!</definedName>
    <definedName name="TPL">#REF!</definedName>
    <definedName name="TT">#REF!</definedName>
    <definedName name="ttt" hidden="1">{"2001 Basic",#N/A,FALSE,"Accrual Summary";"2001 Basic",#N/A,FALSE,"Accrual-Detail";"2001 Basic",#N/A,FALSE,"Production";"2001 Basic",#N/A,FALSE,"Support1";"2001 Basic",#N/A,FALSE,"Support2";"2001 Basic",#N/A,FALSE,"Cash Summary";"2001 Basic",#N/A,FALSE,"Cash-Detail";"2001 Basic",#N/A,FALSE,"Title"}</definedName>
    <definedName name="tttttt">#REF!</definedName>
    <definedName name="tttttttttt">#REF!</definedName>
    <definedName name="Turn_around_effect_of_prior_period_unrecorded_audit_differences__after_tax">#REF!</definedName>
    <definedName name="two" hidden="1">'[78]A.3 SBX FMV to Tax BS 2007'!$B$106,'[78]A.3 SBX FMV to Tax BS 2007'!$B$16:$B$21,'[78]A.3 SBX FMV to Tax BS 2007'!$B$12:$B$14</definedName>
    <definedName name="tzkm">[79]报表科目!$F$4:$F$87</definedName>
    <definedName name="u">#REF!</definedName>
    <definedName name="UD">#REF!</definedName>
    <definedName name="UFPr11111111111111">#REF!</definedName>
    <definedName name="UFPrn20000309112818">#REF!</definedName>
    <definedName name="UFPrn20001127150923">#REF!</definedName>
    <definedName name="UFPrn20010712083924">#REF!</definedName>
    <definedName name="UFPrn20020224093130">#REF!</definedName>
    <definedName name="UFPrn20020224094757">#REF!</definedName>
    <definedName name="UFPrn20020224101302">#REF!</definedName>
    <definedName name="UFPrn20020224101600">#REF!</definedName>
    <definedName name="UFPrn20020228143318">#REF!</definedName>
    <definedName name="UFPrn20020303094007">#REF!</definedName>
    <definedName name="UFPrn20020402074959">#REF!</definedName>
    <definedName name="UFPrn20020426154224">#REF!</definedName>
    <definedName name="UFPrn20020529171544">#REF!</definedName>
    <definedName name="UFPrn20020615203025">#REF!</definedName>
    <definedName name="UFPrn20020620095146">#REF!</definedName>
    <definedName name="UFPrn20020629113817">#REF!</definedName>
    <definedName name="UFPrn20020711084913">#REF!</definedName>
    <definedName name="UFPrn20020711105251">#REF!</definedName>
    <definedName name="UFPrn20020715105421">#REF!</definedName>
    <definedName name="UFPrn20020715105542">#REF!</definedName>
    <definedName name="UFPrn20020716170643">#REF!</definedName>
    <definedName name="UFPrn20020729182854">#REF!</definedName>
    <definedName name="UFPrn20020930104006">#REF!</definedName>
    <definedName name="UFPrn20021030155941">#REF!</definedName>
    <definedName name="UFPrn20021031143345">#REF!</definedName>
    <definedName name="UFPrn20021112112732">#REF!</definedName>
    <definedName name="UFPrn20021122092052">#REF!</definedName>
    <definedName name="UFPrn20021122135322">#REF!</definedName>
    <definedName name="UFPrn20021217113109">#REF!</definedName>
    <definedName name="UFPrn20021217113550">#REF!</definedName>
    <definedName name="UFPrn20021217145908">#REF!</definedName>
    <definedName name="UFPrn20030105104607">#REF!</definedName>
    <definedName name="UFPrn20030113135659">#REF!</definedName>
    <definedName name="UFPrn20030128110610">#REF!</definedName>
    <definedName name="UFPrn20030201145928">#REF!</definedName>
    <definedName name="UFPrn20030210104434">#REF!</definedName>
    <definedName name="UFPrn20030213162138">#REF!</definedName>
    <definedName name="UFPrn20030214102001">#REF!</definedName>
    <definedName name="UFPrn20030217112804">#REF!</definedName>
    <definedName name="UFPrn20030317083732">#REF!</definedName>
    <definedName name="UFPrn20030409112837">#REF!</definedName>
    <definedName name="UFPrn20030410105601">#REF!</definedName>
    <definedName name="UFPrn20030411100632">#REF!</definedName>
    <definedName name="UFPrn20030411142404">#REF!</definedName>
    <definedName name="UFPrn20030415125820">#REF!</definedName>
    <definedName name="UFPrn20030418201618">#REF!</definedName>
    <definedName name="UFPrn20030418202433">#REF!</definedName>
    <definedName name="UFPrn20030625090333">#REF!</definedName>
    <definedName name="UFPrn20030714171759">#REF!</definedName>
    <definedName name="UFPrn20030714172115">#REF!</definedName>
    <definedName name="UFPrn20030715162230">#REF!</definedName>
    <definedName name="UFPrn20030715162359">#REF!</definedName>
    <definedName name="UFPrn20030715162527">#REF!</definedName>
    <definedName name="UFPrn20031104100848">#REF!</definedName>
    <definedName name="UFPrn20031104102257">#REF!</definedName>
    <definedName name="UFPrn20031219195424">#REF!</definedName>
    <definedName name="UFPrn20040109134009">#REF!</definedName>
    <definedName name="UFPrn20040109134053">#REF!</definedName>
    <definedName name="UFPrn20040109134131">#REF!</definedName>
    <definedName name="UFPrn20040110110328">#REF!</definedName>
    <definedName name="UFPrn20040201095828">#REF!</definedName>
    <definedName name="UFPrn20040203112036">#REF!</definedName>
    <definedName name="UFPrn20040203112532">#REF!</definedName>
    <definedName name="UFPrn20040319152128">#REF!</definedName>
    <definedName name="UFPrn20040705123231">#REF!</definedName>
    <definedName name="UFPrn20040705125320">#REF!</definedName>
    <definedName name="UFPrn20040803080145">#REF!</definedName>
    <definedName name="UFPrn20040803080159">#REF!</definedName>
    <definedName name="UFPrn20040803080212">#REF!</definedName>
    <definedName name="UFPrn20040803080225">#REF!</definedName>
    <definedName name="UFPrn20040803080304">#REF!</definedName>
    <definedName name="UFPrn20040809012649">#REF!</definedName>
    <definedName name="UFPrn20040809012701">#REF!</definedName>
    <definedName name="UFPrn20040809012713">#REF!</definedName>
    <definedName name="UFPrn20040809013826">#REF!</definedName>
    <definedName name="UFPrn20040809013836">#REF!</definedName>
    <definedName name="UFPrn20040809013845">#REF!</definedName>
    <definedName name="UFPrn20050224163254">#REF!</definedName>
    <definedName name="UFPrn20050224163322">#REF!</definedName>
    <definedName name="UFPrn20050302082810">#REF!</definedName>
    <definedName name="UFPrn20061212081539">#REF!</definedName>
    <definedName name="UFPrn20061212081603">#REF!</definedName>
    <definedName name="UFPrn20061212081731">#REF!</definedName>
    <definedName name="UFPrn20061212081753">#REF!</definedName>
    <definedName name="UFPrn20061212081845">#REF!</definedName>
    <definedName name="UFPrn20061212082503">#REF!</definedName>
    <definedName name="UFPrn20061212104637">#REF!</definedName>
    <definedName name="UFPrn20061212114156">#REF!</definedName>
    <definedName name="UFPrn20090113190549">#REF!</definedName>
    <definedName name="UFPrn20090619101742">#REF!</definedName>
    <definedName name="UFPrn20090619105304">#REF!</definedName>
    <definedName name="UFPrn20090626145911">#REF!</definedName>
    <definedName name="UFPrn20090626153152">#REF!</definedName>
    <definedName name="UFPrn20091014155023">#REF!</definedName>
    <definedName name="UFPrn20091014155228">#REF!</definedName>
    <definedName name="UFPrn20091014155305">#REF!</definedName>
    <definedName name="UFPrn20091014155503">#REF!</definedName>
    <definedName name="UFPrn20091014155702">#REF!</definedName>
    <definedName name="UFPrn20110812121952">#REF!</definedName>
    <definedName name="ui">#REF!</definedName>
    <definedName name="uihelfiuhas">#REF!</definedName>
    <definedName name="Underwriter">[28]Collateral!$M$9</definedName>
    <definedName name="Untitled">#REF!</definedName>
    <definedName name="US" hidden="1">{#N/A,#N/A,TRUE,"index";#N/A,#N/A,TRUE,"Summary";#N/A,#N/A,TRUE,"Continuing Business";#N/A,#N/A,TRUE,"Disposals";#N/A,#N/A,TRUE,"Acquisitions";#N/A,#N/A,TRUE,"Actual &amp; Plan Reconciliation"}</definedName>
    <definedName name="USD">[32]Calculation!$H$6</definedName>
    <definedName name="uu">#REF!</definedName>
    <definedName name="uy" hidden="1">'[49]Results from Nov 98'!$D$5:$D$9</definedName>
    <definedName name="uyi" hidden="1">'[49]Results from Nov 98'!$F$5:$F$9</definedName>
    <definedName name="v">#REF!</definedName>
    <definedName name="Value">#REF!</definedName>
    <definedName name="vamt">#REF!</definedName>
    <definedName name="vapr">#REF!</definedName>
    <definedName name="Variables">#REF!</definedName>
    <definedName name="vasdtrws" hidden="1">{"1 month",#N/A,FALSE,"Hourly"}</definedName>
    <definedName name="VAT">[32]Calculation!$H$7</definedName>
    <definedName name="VATT">[32]Calculation!$H$9</definedName>
    <definedName name="vaug">#REF!</definedName>
    <definedName name="vbcvb">#REF!</definedName>
    <definedName name="vbcvbc">#REF!</definedName>
    <definedName name="vcom_pack">QACT1</definedName>
    <definedName name="vdec">#REF!</definedName>
    <definedName name="vega_pdef">"1099ALL 02Q4T11YTAX    "</definedName>
    <definedName name="vfeb">#REF!</definedName>
    <definedName name="vjan">#REF!</definedName>
    <definedName name="vjul">#REF!</definedName>
    <definedName name="vjun">#REF!</definedName>
    <definedName name="vloc">#REF!</definedName>
    <definedName name="vmar">#REF!</definedName>
    <definedName name="VMAR.">#REF!</definedName>
    <definedName name="vmay">#REF!</definedName>
    <definedName name="vnov">#REF!</definedName>
    <definedName name="voct">#REF!</definedName>
    <definedName name="VOL">#REF!</definedName>
    <definedName name="VOLA">'[62]3.成本计算'!$D$20</definedName>
    <definedName name="VOLb">[63]成本计算!$C$20</definedName>
    <definedName name="VOLc">'[64]3.成本计算'!$D$22</definedName>
    <definedName name="VOLUME">'[80]tech data'!$AA$11</definedName>
    <definedName name="VPYS">#REF!</definedName>
    <definedName name="vpys.">#REF!</definedName>
    <definedName name="vsdfsdfsdf">#REF!</definedName>
    <definedName name="vsep">#REF!</definedName>
    <definedName name="vv" hidden="1">{"Complete Budget",#N/A,FALSE,"Title";"Complete budget",#N/A,FALSE,"Accrual Summary";"Complete budget",#N/A,FALSE,"Accrual-Detail";"Complete budget",#N/A,FALSE,"Accrual-Captions";"Complete budget",#N/A,FALSE,"Accrual-GL Level";"Complete budget",#N/A,FALSE,"Cash Summary";"Complete budget",#N/A,FALSE,"Cash-Detail";"Complete budget",#N/A,FALSE,"Cash-Captions";"Complete budget",#N/A,FALSE,"Cash-GL Level";"Complete budget",#N/A,FALSE,"Production";"Complete budget",#N/A,FALSE,"5year support";"Complete budget",#N/A,FALSE,"Support";"Complete budget",#N/A,FALSE,"AvoidedCost";"Complete budget",#N/A,FALSE,"PowerPrices";"Complete budget",#N/A,FALSE,"GasPrices";"Complete budget",#N/A,FALSE,"Assumptions&amp;Notes";"Complete Budget",#N/A,FALSE,"Debt Covenants";"Complete Budget",#N/A,FALSE,"Accrual Analysis"}</definedName>
    <definedName name="vvbnvb">#REF!</definedName>
    <definedName name="vvbnvb1">#REF!</definedName>
    <definedName name="vxcvxc">#REF!</definedName>
    <definedName name="vxcvxcv">#REF!</definedName>
    <definedName name="V上次">#REF!</definedName>
    <definedName name="w">#REF!</definedName>
    <definedName name="WACC_BE">#REF!</definedName>
    <definedName name="WACC_CE">#REF!</definedName>
    <definedName name="WACC_Comp">#REF!</definedName>
    <definedName name="WACC_DAP">#REF!</definedName>
    <definedName name="WACC_Lighting">#REF!</definedName>
    <definedName name="WACC_Miscel">#REF!</definedName>
    <definedName name="WACC_MS">#REF!</definedName>
    <definedName name="WACC_Origin">#REF!</definedName>
    <definedName name="WACC_Semi">#REF!</definedName>
    <definedName name="WACC_Unall">#REF!</definedName>
    <definedName name="wacc1" hidden="1">{#N/A,#N/A,FALSE,"voz corporativa";#N/A,#N/A,FALSE,"Transmisión de datos";#N/A,#N/A,FALSE,"Videoconferencia";#N/A,#N/A,FALSE,"Correo electrónico";#N/A,#N/A,FALSE,"Correo de voz";#N/A,#N/A,FALSE,"Megafax";#N/A,#N/A,FALSE,"Edi";#N/A,#N/A,FALSE,"Internet";#N/A,#N/A,FALSE,"VSAT";#N/A,#N/A,FALSE,"ing ult. milla"}</definedName>
    <definedName name="wang">[81]sales!$B$1</definedName>
    <definedName name="Ward">[28]Collateral!$D$13</definedName>
    <definedName name="we">[82]资产负债表!$A$3</definedName>
    <definedName name="weight_for_couple">#REF!</definedName>
    <definedName name="weight_for_single">#REF!</definedName>
    <definedName name="weight_for_size_3">#REF!</definedName>
    <definedName name="weight_for_size_4">#REF!</definedName>
    <definedName name="weight_for_size_5">#REF!</definedName>
    <definedName name="weight_for_size_6">#REF!</definedName>
    <definedName name="weiqiao">#REF!</definedName>
    <definedName name="weqweqw">#REF!</definedName>
    <definedName name="were" hidden="1">{#N/A,#N/A,FALSE,"EXP97"}</definedName>
    <definedName name="werf">#REF!</definedName>
    <definedName name="werfwe">#REF!</definedName>
    <definedName name="WFC" hidden="1">#REF!</definedName>
    <definedName name="what">#REF!</definedName>
    <definedName name="whatisthis" hidden="1">{#N/A,#N/A,FALSE,"Summary";#N/A,#N/A,FALSE,"Projections";#N/A,#N/A,FALSE,"Mkt Mults";#N/A,#N/A,FALSE,"DCF";#N/A,#N/A,FALSE,"Accr Dil";#N/A,#N/A,FALSE,"PIC LBO";#N/A,#N/A,FALSE,"MULT10_4";#N/A,#N/A,FALSE,"CBI LBO"}</definedName>
    <definedName name="whatisthissss" hidden="1">{#N/A,#N/A,FALSE,"IPO";#N/A,#N/A,FALSE,"DCF";#N/A,#N/A,FALSE,"LBO";#N/A,#N/A,FALSE,"MULT_VAL";#N/A,#N/A,FALSE,"Status Quo";#N/A,#N/A,FALSE,"Recap"}</definedName>
    <definedName name="whatisthisssss" hidden="1">{#N/A,#N/A,FALSE,"Summary";#N/A,#N/A,FALSE,"Projections";#N/A,#N/A,FALSE,"Mkt Mults";#N/A,#N/A,FALSE,"DCF";#N/A,#N/A,FALSE,"Accr Dil";#N/A,#N/A,FALSE,"PIC LBO";#N/A,#N/A,FALSE,"MULT10_4";#N/A,#N/A,FALSE,"CBI LBO"}</definedName>
    <definedName name="wjr">#REF!</definedName>
    <definedName name="Work_Program_By_Area_List">#REF!</definedName>
    <definedName name="WPE">#REF!</definedName>
    <definedName name="WPE名称">#REF!</definedName>
    <definedName name="WPL">#REF!</definedName>
    <definedName name="wqqq">#REF!</definedName>
    <definedName name="WQWQ">#REF!</definedName>
    <definedName name="WQWQWQQ">#REF!</definedName>
    <definedName name="wrn.1._.month." hidden="1">{"1 month",#N/A,FALSE,"Hourly"}</definedName>
    <definedName name="wrn.12._.months." hidden="1">{"12 months",#N/A,FALSE,"Hourly"}</definedName>
    <definedName name="wrn.1999._.Cash._.Report." hidden="1">{"1999 Cash Budget",#N/A,FALSE,"99 Cash";"1999 Cash Budget YTD",#N/A,FALSE,"99 Cash";"1999 Cash Actual/Forcast",#N/A,FALSE,"99 Cash";"1999 Cash Actual/Forcast YTD",#N/A,FALSE,"99 Cash"}</definedName>
    <definedName name="wrn.2._.pagers." hidden="1">{"Cover",#N/A,FALSE,"Cover";"Summary",#N/A,FALSE,"Summarpage"}</definedName>
    <definedName name="wrn.2000._.Basic." hidden="1">{"2000 Basic",#N/A,FALSE,"Accrual Summary";"2000 Basic",#N/A,FALSE,"Accrual-Detail";"2000 Basic",#N/A,FALSE,"Production";"2000 Basic",#N/A,FALSE,"Support1";"2000 Basic",#N/A,FALSE,"Support2";"2000 Basic",#N/A,FALSE,"Cash Summary";"2000 Basic",#N/A,FALSE,"Cash-Detail";"2000 Basic",#N/A,FALSE,"Analysis";"2000 Basic",#N/A,FALSE,"VarExp";"2000 Basic",#N/A,FALSE,"O&amp;M2%Analysis";"2000 Basic",#N/A,FALSE,"Assumptions&amp;Notes";"2000 Basic",#N/A,FALSE,"Title"}</definedName>
    <definedName name="wrn.2001._.Basic." hidden="1">{"2001 Basic",#N/A,FALSE,"Accrual Summary";"2001 Basic",#N/A,FALSE,"Accrual-Detail";"2001 Basic",#N/A,FALSE,"Production";"2001 Basic",#N/A,FALSE,"Support1";"2001 Basic",#N/A,FALSE,"Support2";"2001 Basic",#N/A,FALSE,"Cash Summary";"2001 Basic",#N/A,FALSE,"Cash-Detail";"2001 Basic",#N/A,FALSE,"Title"}</definedName>
    <definedName name="wrn.2002._.Basic." hidden="1">{"2002 Basic",#N/A,FALSE,"Accrual Summary";"2002 Basic",#N/A,FALSE,"Accrual-Detail";"2002 Basic",#N/A,FALSE,"Production";"2002 Basic",#N/A,FALSE,"Support1";"2002 Basic",#N/A,FALSE,"Support2";"2002 Basic",#N/A,FALSE,"Cash Summary";"2002 Basic",#N/A,FALSE,"Cash-Detail";"2002 Basic",#N/A,FALSE,"Title"}</definedName>
    <definedName name="wrn.2003._.Basic." hidden="1">{"2003 Basic",#N/A,FALSE,"Accrual Summary";"2003 Basic",#N/A,FALSE,"Accrual-Detail";"2003 Basic",#N/A,FALSE,"Production";"2003 Basic",#N/A,FALSE,"Support1";"2003 Basic",#N/A,FALSE,"Support2";"2003 Basic",#N/A,FALSE,"Cash Summary";"2003 Basic",#N/A,FALSE,"Cash-Detail";"2003 Basic",#N/A,FALSE,"Debt Covenants";"2003 Basic",#N/A,FALSE,"Title"}</definedName>
    <definedName name="wrn.2004._.Basic." hidden="1">{"2004 Basic",#N/A,FALSE,"Accrual Summary";"2004 Basic",#N/A,FALSE,"Accrual-Detail";"2004 Basic",#N/A,FALSE,"Production";"2004 Basic",#N/A,FALSE,"Support1";"2004 Basic",#N/A,FALSE,"Support2";"2004 Basic",#N/A,FALSE,"Cash Summary";"2004 Basic",#N/A,FALSE,"Cash-Detail";"2004 Basic",#N/A,FALSE,"Title"}</definedName>
    <definedName name="wrn.3cases." hidden="1">{#N/A,"Base",FALSE,"Dividend";#N/A,"Conservative",FALSE,"Dividend";#N/A,"Downside",FALSE,"Dividend"}</definedName>
    <definedName name="wrn.95cap." hidden="1">{#N/A,#N/A,FALSE,"95CAPGRY"}</definedName>
    <definedName name="wrn.A." hidden="1">{"Overview",#N/A,TRUE,"Trading Levels";"Overview",#N/A,TRUE,"Overview";"Overview",#N/A,TRUE,"Classic Qwest";"Overview",#N/A,TRUE,"US WEST";"Overview",#N/A,TRUE,"Wireless";"Overview",#N/A,TRUE,"DEX";"Overview",#N/A,TRUE,"Cash Flow";"Overview",#N/A,TRUE,"Debt and Interest";"Overview",#N/A,TRUE,"Coverage";"Overview",#N/A,TRUE,"Wk Cap"}</definedName>
    <definedName name="wrn.A_VALUATION." hidden="1">{#N/A,#N/A,FALSE,"A_D";#N/A,#N/A,FALSE,"WACC";#N/A,#N/A,FALSE,"DCF";#N/A,#N/A,FALSE,"A";#N/A,#N/A,FALSE,"LBO";#N/A,#N/A,FALSE,"C";#N/A,#N/A,FALSE,"impd";#N/A,#N/A,FALSE,"comps"}</definedName>
    <definedName name="wrn.Accr_Dil." hidden="1">{#N/A,#N/A,FALSE,"Debt Accr";#N/A,#N/A,FALSE,"Stock Accr";#N/A,#N/A,FALSE,"Debt Stock Accr"}</definedName>
    <definedName name="wrn.Accretion." hidden="1">{"Accretion",#N/A,FALSE,"Assum"}</definedName>
    <definedName name="wrn.Aging._.and._.Trend._.Analysis." hidden="1">{#N/A,#N/A,FALSE,"Aging Summary";#N/A,#N/A,FALSE,"Ratio Analysis";#N/A,#N/A,FALSE,"Test 120 Day Accts";#N/A,#N/A,FALSE,"Tickmarks"}</definedName>
    <definedName name="wrn.all." hidden="1">{#N/A,#N/A,FALSE,"Time Warner";#N/A,#N/A,FALSE,"Entertainment Group";#N/A,#N/A,FALSE,"EBITDA";#N/A,#N/A,FALSE,"Notes"}</definedName>
    <definedName name="wrn.all._.gulp._.sheets."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PAGES." hidden="1">{#N/A,#N/A,FALSE,"puboff";#N/A,#N/A,FALSE,"financials";#N/A,#N/A,FALSE,"valuation";#N/A,#N/A,FALSE,"split"}</definedName>
    <definedName name="wrn.ALL._.SHEETS." hidden="1">{#N/A,#N/A,FALSE,"Adj Proj";#N/A,#N/A,FALSE,"Sheet1";#N/A,#N/A,FALSE,"LBO";#N/A,#N/A,FALSE,"LBOMER";#N/A,#N/A,FALSE,"WACC";#N/A,#N/A,FALSE,"DCF";#N/A,#N/A,FALSE,"DCFMER";#N/A,#N/A,FALSE,"Pooling";#N/A,#N/A,FALSE,"income";#N/A,#N/A,FALSE,"Offer"}</definedName>
    <definedName name="wrn.All._.Worksheets." hidden="1">{#N/A,#N/A,TRUE,"Cover Page";#N/A,#N/A,TRUE,"Summary Stats Annual";#N/A,#N/A,TRUE,"Unit Economics";#N/A,#N/A,TRUE,"Balance Sheet Annual";#N/A,#N/A,TRUE,"Cash Flow Annual";#N/A,#N/A,TRUE,"Income Statement Annual";#N/A,#N/A,TRUE,"CAPEX Annual";#N/A,#N/A,TRUE,"Headcount Summary Annual";#N/A,#N/A,TRUE,"Customer Build up";#N/A,#N/A,TRUE,"Cash Call";#N/A,#N/A,TRUE,"Summary Stats Month";#N/A,#N/A,TRUE,"Balance Sheet Month";#N/A,#N/A,TRUE,"Cash Flow Month";#N/A,#N/A,TRUE,"Income Statement Month";#N/A,#N/A,TRUE,"CAPEX Month";#N/A,#N/A,TRUE,"Headcount Summary Month";#N/A,#N/A,TRUE,"Assumptions";#N/A,#N/A,TRUE,"Headcount Inputs";#N/A,#N/A,TRUE,"Revenue &amp; Direct Expense";#N/A,#N/A,TRUE,"Indirect Expense";#N/A,#N/A,TRUE,"Markets";#N/A,#N/A,TRUE,"Colocation";#N/A,#N/A,TRUE,"Demographics";#N/A,#N/A,TRUE,"ILEC Rates";#N/A,#N/A,TRUE,"Amortization"}</definedName>
    <definedName name="wrn.All_Models." hidden="1">{#N/A,#N/A,FALSE,"Summary";#N/A,#N/A,FALSE,"Projections";#N/A,#N/A,FALSE,"Mkt Mults";#N/A,#N/A,FALSE,"DCF";#N/A,#N/A,FALSE,"Accr Dil";#N/A,#N/A,FALSE,"PIC LBO";#N/A,#N/A,FALSE,"MULT10_4";#N/A,#N/A,FALSE,"CBI LBO"}</definedName>
    <definedName name="wrn.All_Sheets." hidden="1">{#N/A,#N/A,FALSE,"Projections";#N/A,#N/A,FALSE,"Contribution_Stock";#N/A,#N/A,FALSE,"PF_Combo_Stock";#N/A,#N/A,FALSE,"Projections";#N/A,#N/A,FALSE,"Contribution_Cash";#N/A,#N/A,FALSE,"PF_Combo_Cash";#N/A,#N/A,FALSE,"IPO_Cash"}</definedName>
    <definedName name="wrn.ALLbutPREMIUM." hidden="1">{#N/A,#N/A,FALSE,"Projections";#N/A,#N/A,FALSE,"AccrDil";#N/A,#N/A,FALSE,"PurchPriMult";#N/A,#N/A,FALSE,"Mults7_13";#N/A,#N/A,FALSE,"Mkt Mults";#N/A,#N/A,FALSE,"Acq Mults";#N/A,#N/A,FALSE,"StockPrices";#N/A,#N/A,FALSE,"Prem Paid";#N/A,#N/A,FALSE,"DCF";#N/A,#N/A,FALSE,"AUTO";#N/A,#N/A,FALSE,"Relative Trading";#N/A,#N/A,FALSE,"Mkt Val";#N/A,#N/A,FALSE,"Acq Val"}</definedName>
    <definedName name="wrn.AllModels." hidden="1">{#N/A,#N/A,FALSE,"AD_Purchase";#N/A,#N/A,FALSE,"Credit";#N/A,#N/A,FALSE,"PF Acquisition";#N/A,#N/A,FALSE,"PF Offering"}</definedName>
    <definedName name="wrn.allpages." hidden="1">{#N/A,#N/A,TRUE,"Historicals";#N/A,#N/A,TRUE,"Charts";#N/A,#N/A,TRUE,"Forecasts"}</definedName>
    <definedName name="wrn.America._.Online." hidden="1">{#N/A,#N/A,FALSE,"Intro";#N/A,#N/A,FALSE,"Inc. St.";#N/A,#N/A,FALSE,"CalYear";#N/A,#N/A,FALSE,"FYear";#N/A,#N/A,FALSE,"Subs";#N/A,#N/A,FALSE,"Other Revs";#N/A,#N/A,FALSE,"Deals";#N/A,#N/A,FALSE,"RevsYear";#N/A,#N/A,FALSE,"Balance";#N/A,#N/A,FALSE,"OpCashFlow";#N/A,#N/A,FALSE,"Val.";#N/A,#N/A,FALSE,"DCFVal"}</definedName>
    <definedName name="wrn.America._.Online1." hidden="1">{#N/A,#N/A,FALSE,"Intro";#N/A,#N/A,FALSE,"Inc. St.";#N/A,#N/A,FALSE,"CalYear";#N/A,#N/A,FALSE,"FYear";#N/A,#N/A,FALSE,"Subs";#N/A,#N/A,FALSE,"Other Revs";#N/A,#N/A,FALSE,"Deals";#N/A,#N/A,FALSE,"RevsYear";#N/A,#N/A,FALSE,"Balance";#N/A,#N/A,FALSE,"OpCashFlow";#N/A,#N/A,FALSE,"Val.";#N/A,#N/A,FALSE,"DCFVal"}</definedName>
    <definedName name="wrn.Assumptions." hidden="1">{"Assumptions",#N/A,FALSE,"Assum"}</definedName>
    <definedName name="wrn.Basic._.Forecast." hidden="1">{#N/A,#N/A,FALSE,"Assumptions";#N/A,#N/A,FALSE,"Input";#N/A,#N/A,FALSE,"S &amp; U - Total";#N/A,#N/A,FALSE,"S &amp; U - LIHC";#N/A,#N/A,FALSE,"S &amp; U - Market";#N/A,#N/A,FALSE,"NOI - Total";#N/A,#N/A,FALSE,"NOI - LIHC";#N/A,#N/A,FALSE,"NOI - Market";#N/A,#N/A,FALSE,"TI - Total";#N/A,#N/A,FALSE,"TI - LIHC";#N/A,#N/A,FALSE,"TI - Market";#N/A,#N/A,FALSE,"Costs";#N/A,#N/A,FALSE,"Credit";#N/A,#N/A,FALSE,"LP Rtn";#N/A,#N/A,FALSE,"One Pay-in-LP";#N/A,#N/A,FALSE,"Sale Cash-LP";#N/A,#N/A,FALSE,"Sale Gain-LP";#N/A,#N/A,FALSE,"704(b)-LP";#N/A,#N/A,FALSE,"GP Rtn";#N/A,#N/A,FALSE,"One Pay-in-GP";#N/A,#N/A,FALSE,"Sale Cash-GP";#N/A,#N/A,FALSE,"Sale Gain-GP";#N/A,#N/A,FALSE,"704(b)-GP"}</definedName>
    <definedName name="wrn.basics." hidden="1">{#N/A,#N/A,FALSE,"TSUM";#N/A,#N/A,FALSE,"shares";#N/A,#N/A,FALSE,"earnout";#N/A,#N/A,FALSE,"Heaty";#N/A,#N/A,FALSE,"self-tend";#N/A,#N/A,FALSE,"self-sum"}</definedName>
    <definedName name="wrn.Board._.Reports." hidden="1">{#N/A,#N/A,FALSE,"M1s Board";#N/A,#N/A,FALSE,"M3 Board";#N/A,#N/A,FALSE,"M6 Board";#N/A,#N/A,FALSE,"M7";#N/A,#N/A,FALSE,"M7B";#N/A,#N/A,FALSE,"M8";#N/A,#N/A,FALSE,"M8A Board";#N/A,#N/A,FALSE,"AF1 Board"}</definedName>
    <definedName name="wrn.bullshit1." hidden="1">{#N/A,#N/A,FALSE,"Sheet1";#N/A,#N/A,FALSE,"Summary";#N/A,#N/A,FALSE,"proj1";#N/A,#N/A,FALSE,"proj2"}</definedName>
    <definedName name="wrn.CAAP._.Report.JPG" hidden="1">{"Income Budget",#N/A,FALSE,"98 Income";"Running GAAP Budget Income",#N/A,FALSE,"98 Income";"GAAP Actual",#N/A,FALSE,"98 Income";"GAAP Varinance",#N/A,FALSE,"98 Income"}</definedName>
    <definedName name="wrn.Cash._.Report." hidden="1">{"Cash Budget",#N/A,FALSE,"98 Cash";"Running Cash Budget",#N/A,FALSE,"98 Cash";"Actual Cash",#N/A,FALSE,"98 Cash";"Update Cash Budget",#N/A,FALSE,"98 Cash"}</definedName>
    <definedName name="wrn.Cash._.Report.JPG" hidden="1">{"Cash Budget",#N/A,FALSE,"98 Cash";"Running Cash Budget",#N/A,FALSE,"98 Cash";"Actual Cash",#N/A,FALSE,"98 Cash";"Update Cash Budget",#N/A,FALSE,"98 Cash"}</definedName>
    <definedName name="wrn.cns" hidden="1">{"Annual",#N/A,FALSE,"FTS";"Divisional",#N/A,FALSE,"FTS";"Balance Sheet",#N/A,FALSE,"FTS";"Funds Flow",#N/A,FALSE,"FTS";"Quarterly Earnings",#N/A,FALSE,"FTS";"Quarterly Margins",#N/A,FALSE,"FTS";"Ratio Analysis",#N/A,FALSE,"FTS";"Q Sales",#N/A,FALSE,"FTS";"Q EBIT",#N/A,FALSE,"FTS";"Unit Analysis",#N/A,FALSE,"FTS";"Inventory Analysis",#N/A,FALSE,"FTS";"Valuation",#N/A,FALSE,"FTS";"Matrix",#N/A,FALSE,"FTS"}</definedName>
    <definedName name="wrn.Complete."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onent._.Analy." hidden="1">{#N/A,#N/A,FALSE,"Results";#N/A,#N/A,FALSE,"Input Data";#N/A,#N/A,FALSE,"Generation Calculation";#N/A,#N/A,FALSE,"Unit Heat Rate Calculation";#N/A,#N/A,FALSE,"BEFF.XLS";#N/A,#N/A,FALSE,"TURBEFF.XLS";#N/A,#N/A,FALSE,"Final FWH Extraction Flow";#N/A,#N/A,FALSE,"Condenser Performance";#N/A,#N/A,FALSE,"Stage Pressure Correction"}</definedName>
    <definedName name="wrn.Condenser._.Summary." hidden="1">{#N/A,#N/A,FALSE,"SUMMARY";#N/A,#N/A,FALSE,"INPUTDATA";#N/A,#N/A,FALSE,"Condenser Performance"}</definedName>
    <definedName name="wrn.COST." hidden="1">{#N/A,#N/A,FALSE,"T COST";#N/A,#N/A,FALSE,"COST_FH"}</definedName>
    <definedName name="wrn.daily." hidden="1">{"daily",#N/A,FALSE,"Daily"}</definedName>
    <definedName name="wrn.Detail._.income._.and._.expense." hidden="1">{#N/A,#N/A,TRUE,"Assumptions";#N/A,#N/A,TRUE,"Revenue &amp; Direct Expense";#N/A,#N/A,TRUE,"Indirect Expense"}</definedName>
    <definedName name="wrn.DG" hidden="1">{"Annual",#N/A,FALSE,"FTS";"Divisional",#N/A,FALSE,"FTS";"Balance Sheet",#N/A,FALSE,"FTS";"Funds Flow",#N/A,FALSE,"FTS";"Quarterly Earnings",#N/A,FALSE,"FTS";"Quarterly Margins",#N/A,FALSE,"FTS";"Ratio Analysis",#N/A,FALSE,"FTS";"Q Sales",#N/A,FALSE,"FTS";"Q EBIT",#N/A,FALSE,"FTS";"Unit Analysis",#N/A,FALSE,"FTS";"Inventory Analysis",#N/A,FALSE,"FTS";"Valuation",#N/A,FALSE,"FTS";"Matrix",#N/A,FALSE,"FTS"}</definedName>
    <definedName name="wrn.DG." hidden="1">{"Annual",#N/A,FALSE,"PETC";"Balance Sheet",#N/A,FALSE,"PETC";"Funds Flow",#N/A,FALSE,"PETC";"Quarterly Earnings",#N/A,FALSE,"PETC";"Quarterly Margins",#N/A,FALSE,"PETC";"Ratio Analysis",#N/A,FALSE,"PETC";"Q Sales",#N/A,FALSE,"PETC";"Unit Analysis",#N/A,FALSE,"PETC";"Inventory Analysis",#N/A,FALSE,"PETC";"Valuation",#N/A,FALSE,"PETC";"Comps",#N/A,FALSE,"PETC"}</definedName>
    <definedName name="wrn.dir." hidden="1">{#N/A,#N/A,FALSE,"Dir. Marketing_Summary";#N/A,#N/A,FALSE,"Infolink";#N/A,#N/A,FALSE,"Direct";#N/A,#N/A,FALSE,"Med_Marketing";#N/A,#N/A,FALSE,"Dimac_1";#N/A,#N/A,FALSE,"Dimac_2";#N/A,#N/A,FALSE,"Vantage";#N/A,#N/A,FALSE,"Tomahawk";#N/A,#N/A,FALSE,"BofA";#N/A,#N/A,FALSE,"Epsilon";#N/A,#N/A,FALSE,"Epsilon"}</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ngr._.Summary." hidden="1">{#N/A,#N/A,FALSE,"INPUTDATA";#N/A,#N/A,FALSE,"SUMMARY";#N/A,#N/A,FALSE,"CTAREP";#N/A,#N/A,FALSE,"CTBREP";#N/A,#N/A,FALSE,"TURBEFF";#N/A,#N/A,FALSE,"Condenser Performance"}</definedName>
    <definedName name="wrn.Entire._.Model._.with._.Backup." hidden="1">{#N/A,#N/A,FALSE,"BS";#N/A,#N/A,FALSE,"v. plan";#N/A,#N/A,FALSE,"v. py";#N/A,#N/A,FALSE,"Summ";#N/A,#N/A,FALSE,"Oprec";#N/A,#N/A,FALSE,"Sales Impact";#N/A,#N/A,FALSE,"Sales Mix";#N/A,#N/A,FALSE,"Prod Cat Mix";#N/A,#N/A,FALSE,"v. plan ytd ";#N/A,#N/A,FALSE,"v. py ytd";#N/A,#N/A,FALSE,"Summ ytd";#N/A,#N/A,FALSE,"oprec YTD";#N/A,#N/A,FALSE,"Sales Impact YTD";#N/A,#N/A,FALSE,"Sales Mix YTD";#N/A,#N/A,FALSE,"Prod Cat Mix YTD";#N/A,#N/A,FALSE,"category mix - plan YTD";#N/A,#N/A,FALSE,"stdtostd YTD"}</definedName>
    <definedName name="wrn.esl." hidden="1">{"Monthly6Q",#N/A,FALSE,"0614ESL"}</definedName>
    <definedName name="WRN.ESL.1" hidden="1">{"Monthly6Q",#N/A,FALSE,"0614ESL"}</definedName>
    <definedName name="wrn.Exec._.Sum." hidden="1">{#N/A,#N/A,FALSE,"Consol - Summary";#N/A,#N/A,FALSE,"Consol - Detail";#N/A,#N/A,FALSE,"Consol NS";#N/A,#N/A,FALSE,"Consol GP";#N/A,#N/A,FALSE,"Consol Spending";#N/A,#N/A,FALSE,"Consol Prod Contrib";#N/A,#N/A,FALSE,"Consol NS Detail";#N/A,#N/A,FALSE,"Consol GP Detail";#N/A,#N/A,FALSE,"Consol Spending Detail";#N/A,#N/A,FALSE,"Consol Prod Contrib Detail"}</definedName>
    <definedName name="wrn.Exec._.Summary." hidden="1">{#N/A,#N/A,FALSE,"INPUTDATA";#N/A,#N/A,FALSE,"SUMMARY"}</definedName>
    <definedName name="wrn.Exec1._.Summary" hidden="1">{#N/A,#N/A,FALSE,"INPUTDATA";#N/A,#N/A,FALSE,"SUMMARY"}</definedName>
    <definedName name="wrn.FCB." hidden="1">{"FCB_ALL",#N/A,FALSE,"FCB"}</definedName>
    <definedName name="wrn.fcb2" hidden="1">{"FCB_ALL",#N/A,FALSE,"FCB"}</definedName>
    <definedName name="wrn.Fed._.and._.State._.Tax._.Assets._.and._.Liabilities." hidden="1">{#N/A,#N/A,FALSE,"Fed-C";#N/A,#N/A,FALSE,"Fed-D";#N/A,#N/A,FALSE,"Local-C";#N/A,#N/A,FALSE,"Local-D"}</definedName>
    <definedName name="wrn.Filter." hidden="1">{#N/A,#N/A,FALSE,"Assump2";#N/A,#N/A,FALSE,"Income2";#N/A,#N/A,FALSE,"Balance2";#N/A,#N/A,FALSE,"DCF Filter";#N/A,#N/A,FALSE,"Trans Assump2";#N/A,#N/A,FALSE,"Combined Income2";#N/A,#N/A,FALSE,"Combined Balance2"}</definedName>
    <definedName name="wrn.Financials." hidden="1">{"Overview",#N/A,FALSE,"Overview";"Overview",#N/A,FALSE,"Classic Qwest"}</definedName>
    <definedName name="wrn.first2." hidden="1">{#N/A,#N/A,FALSE,"sum-don";#N/A,#N/A,FALSE,"inc-don"}</definedName>
    <definedName name="wrn.first3." hidden="1">{#N/A,#N/A,FALSE,"Summary";#N/A,#N/A,FALSE,"proj1";#N/A,#N/A,FALSE,"proj2"}</definedName>
    <definedName name="wrn.first4." hidden="1">{#N/A,#N/A,FALSE,"Summary";#N/A,#N/A,FALSE,"proj1";#N/A,#N/A,FALSE,"proj2";#N/A,#N/A,FALSE,"DCF"}</definedName>
    <definedName name="wrn.form." hidden="1">{#N/A,#N/A,FALSE,"OffAdvance";#N/A,#N/A,FALSE,"OffExpRprt";#N/A,#N/A,FALSE,"Entertmnt";#N/A,#N/A,FALSE,"Promotion";#N/A,#N/A,FALSE,"Travelling"}</definedName>
    <definedName name="wrn.FTS." hidden="1">{"Annual",#N/A,FALSE,"FTS";"Divisional",#N/A,FALSE,"FTS";"Balance Sheet",#N/A,FALSE,"FTS";"Funds Flow",#N/A,FALSE,"FTS";"Quarterly Earnings",#N/A,FALSE,"FTS";"Quarterly Margins",#N/A,FALSE,"FTS";"Ratio Analysis",#N/A,FALSE,"FTS";"Q Sales",#N/A,FALSE,"FTS";"Q EBIT",#N/A,FALSE,"FTS";"Unit Analysis",#N/A,FALSE,"FTS";"Inventory Analysis",#N/A,FALSE,"FTS";"Valuation",#N/A,FALSE,"FTS";"Matrix",#N/A,FALSE,"FTS"}</definedName>
    <definedName name="wrn.Full._.Budget." hidden="1">{"Complete Budget",#N/A,FALSE,"Title";"Complete budget",#N/A,FALSE,"Accrual Summary";"Complete budget",#N/A,FALSE,"Accrual-Detail";"Complete budget",#N/A,FALSE,"Accrual-Captions";"Complete budget",#N/A,FALSE,"Accrual-GL Level";"Complete budget",#N/A,FALSE,"Cash Summary";"Complete budget",#N/A,FALSE,"Cash-Detail";"Complete budget",#N/A,FALSE,"Cash-Captions";"Complete budget",#N/A,FALSE,"Cash-GL Level";"Complete budget",#N/A,FALSE,"Production";"Complete budget",#N/A,FALSE,"5year support";"Complete budget",#N/A,FALSE,"Support";"Complete budget",#N/A,FALSE,"AvoidedCost";"Complete budget",#N/A,FALSE,"PowerPrices";"Complete budget",#N/A,FALSE,"GasPrices";"Complete budget",#N/A,FALSE,"Assumptions&amp;Notes";"Complete Budget",#N/A,FALSE,"Debt Covenants";"Complete Budget",#N/A,FALSE,"Accrual Analysis"}</definedName>
    <definedName name="wrn.GAAP._.Report." hidden="1">{"Income Budget",#N/A,FALSE,"98 Income";"Running GAAP Budget Income",#N/A,FALSE,"98 Income";"GAAP Actual",#N/A,FALSE,"98 Income";"GAAP Varinance",#N/A,FALSE,"98 Income"}</definedName>
    <definedName name="wrn.gastos." hidden="1">{#N/A,#N/A,FALSE,"PERSONAL";#N/A,#N/A,FALSE,"explotación";#N/A,#N/A,FALSE,"generales"}</definedName>
    <definedName name="wrn.group._.detail." hidden="1">{"group detail",#N/A,FALSE,"Hourly Detail"}</definedName>
    <definedName name="wrn.HEAT." hidden="1">{#N/A,#N/A,FALSE,"Heat";#N/A,#N/A,FALSE,"DCF";#N/A,#N/A,FALSE,"LBO";#N/A,#N/A,FALSE,"A";#N/A,#N/A,FALSE,"C";#N/A,#N/A,FALSE,"impd";#N/A,#N/A,FALSE,"Accr-Dilu"}</definedName>
    <definedName name="wrn.Hydraulic."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2." hidden="1">{#N/A,#N/A,FALSE,"HuscoCombined-Summ";#N/A,#N/A,FALSE,"HuscoCombined-Income";#N/A,#N/A,FALSE,"HuscoCombined-Offering";#N/A,#N/A,FALSE,"Husco-Income";#N/A,#N/A,FALSE,"TargetEngineer";#N/A,#N/A,FALSE,"TargetAcqCalc";#N/A,#N/A,FALSE,"Husco-Acq"}</definedName>
    <definedName name="wrn.Income._.Detail." hidden="1">{#N/A,#N/A,FALSE,"Income";#N/A,#N/A,FALSE,"Cost of Goods Sold";#N/A,#N/A,FALSE,"Other Costs";#N/A,#N/A,FALSE,"Other Income";#N/A,#N/A,FALSE,"Taxes";#N/A,#N/A,FALSE,"Other Deductions";#N/A,#N/A,FALSE,"Compensation of Officers"}</definedName>
    <definedName name="wrn.Income._.Statement." hidden="1">{#N/A,#N/A,FALSE,"Report Print"}</definedName>
    <definedName name="wrn.Industry.xls." hidden="1">{#N/A,#N/A,FALSE,"Earnings";#N/A,#N/A,FALSE,"Overview";#N/A,#N/A,FALSE,"Summary";#N/A,#N/A,FALSE,"Summary II";#N/A,#N/A,FALSE,"R&amp;D";#N/A,#N/A,FALSE,"R&amp;D Forecast";#N/A,#N/A,FALSE,"Tax Adj";#N/A,#N/A,FALSE,"Goodwill";#N/A,#N/A,FALSE,"FX ";#N/A,#N/A,FALSE,"Consolidation";#N/A,#N/A,FALSE,"Provisions"}</definedName>
    <definedName name="wrn.ingreso." hidden="1">{#N/A,#N/A,FALSE,"voz corporativa";#N/A,#N/A,FALSE,"Transmisión de datos";#N/A,#N/A,FALSE,"Videoconferencia";#N/A,#N/A,FALSE,"Correo electrónico";#N/A,#N/A,FALSE,"Correo de voz";#N/A,#N/A,FALSE,"Megafax";#N/A,#N/A,FALSE,"Edi";#N/A,#N/A,FALSE,"Internet";#N/A,#N/A,FALSE,"VSAT";#N/A,#N/A,FALSE,"ing ult. milla"}</definedName>
    <definedName name="wrn.ingresos." hidden="1">{#N/A,#N/A,FALSE,"voz corporativa";#N/A,#N/A,FALSE,"Transmisión de datos";#N/A,#N/A,FALSE,"Videoconferencia";#N/A,#N/A,FALSE,"Correo electrónico";#N/A,#N/A,FALSE,"Correo de voz";#N/A,#N/A,FALSE,"Megafax";#N/A,#N/A,FALSE,"Edi";#N/A,#N/A,FALSE,"Internet";#N/A,#N/A,FALSE,"VSAT";#N/A,#N/A,FALSE,"ing ult. milla"}</definedName>
    <definedName name="wrn.Inputs._.and._.detail._.calculations." hidden="1">{#N/A,#N/A,TRUE,"Revenue &amp; Direct Expense";#N/A,#N/A,TRUE,"Indirect Expense";#N/A,#N/A,TRUE,"Assumptions";#N/A,#N/A,TRUE,"Headcount Inputs";#N/A,#N/A,TRUE,"Markets";#N/A,#N/A,TRUE,"Colocation";#N/A,#N/A,TRUE,"Demographics";#N/A,#N/A,TRUE,"ILEC Rates"}</definedName>
    <definedName name="wrn.IPO._.Valuation." hidden="1">{"assumptions",#N/A,FALSE,"Scenario 1";"valuation",#N/A,FALSE,"Scenario 1"}</definedName>
    <definedName name="wrn.ipovalue." hidden="1">{#N/A,#N/A,FALSE,"puboff";#N/A,#N/A,FALSE,"valuation";#N/A,#N/A,FALSE,"finanalsis";#N/A,#N/A,FALSE,"split";#N/A,#N/A,FALSE,"ownership"}</definedName>
    <definedName name="wrn.ISCG._.model." hidden="1">{#N/A,#N/A,FALSE,"Second";#N/A,#N/A,FALSE,"ownership";#N/A,#N/A,FALSE,"Valuation";#N/A,#N/A,FALSE,"Eqiv";#N/A,#N/A,FALSE,"Mults";#N/A,#N/A,FALSE,"ISCG Graphics"}</definedName>
    <definedName name="wrn.LBO._.Summary." hidden="1">{"LBO Summary",#N/A,FALSE,"Summary"}</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Maine." hidden="1">{"Assumptions",#N/A,TRUE,"Assumptions";"Income",#N/A,TRUE,"Income";"Balance",#N/A,TRUE,"Balance"}</definedName>
    <definedName name="wrn.Maine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erge." hidden="1">{#N/A,#N/A,FALSE,"IPO";#N/A,#N/A,FALSE,"DCF";#N/A,#N/A,FALSE,"LBO";#N/A,#N/A,FALSE,"MULT_VAL";#N/A,#N/A,FALSE,"Status Quo";#N/A,#N/A,FALSE,"Recap"}</definedName>
    <definedName name="wrn.MiniSum." hidden="1">{#N/A,#N/A,TRUE,"Facility-Input";#N/A,#N/A,TRUE,"Graphs";#N/A,#N/A,TRUE,"TOTAL"}</definedName>
    <definedName name="wrn.MOBIL." hidden="1">{"quarter",#N/A,FALSE,"MOB"}</definedName>
    <definedName name="wrn.Month.Qtr.YTD." hidden="1">{#N/A,#N/A,FALSE,"Cover";"NI_Mon.Qtr.YTD",#N/A,FALSE,"Net Income";"Earnings_Month.Qtr.YTD",#N/A,FALSE,"Earnings";#N/A,#N/A,FALSE,"Indicators"}</definedName>
    <definedName name="wrn.Month.YTD." hidden="1">{#N/A,#N/A,FALSE,"Cover";"NI_Mon.YTD",#N/A,FALSE,"Net Income";"Earnings_Month.YTD",#N/A,FALSE,"Earnings";#N/A,#N/A,FALSE,"Indicators"}</definedName>
    <definedName name="wrn.MONTH_QTR_YTD." hidden="1">{"MTH_QTR_YTD",#N/A,FALSE,"Summary";"VAR_MTH_QTR_YTD",#N/A,FALSE,"Summary"}</definedName>
    <definedName name="wrn.MONTH_YTD." hidden="1">{"MTH_YTD",#N/A,FALSE,"Summary";"VAR_MTH_YTD",#N/A,FALSE,"Summary"}</definedName>
    <definedName name="wrn.monthly." hidden="1">{"monthly",#N/A,FALSE,"Monthly"}</definedName>
    <definedName name="wrn.newest." hidden="1">{#N/A,#N/A,TRUE,"TS";#N/A,#N/A,TRUE,"Combo";#N/A,#N/A,TRUE,"FAIR";#N/A,#N/A,TRUE,"RBC";#N/A,#N/A,TRUE,"xxxx"}</definedName>
    <definedName name="wrn.Office." hidden="1">{#N/A,#N/A,FALSE,"OffAdvance";#N/A,#N/A,FALSE,"OffExpRprt";#N/A,#N/A,FALSE,"Travelling";#N/A,#N/A,FALSE,"Entertmnt";#N/A,#N/A,FALSE,"Promotion"}</definedName>
    <definedName name="wrn.Outlook._.for._.US._.Domestic._.Paging." hidden="1">{"Yearend_units",#N/A,TRUE,"Paging";"Unit_growth",#N/A,TRUE,"Paging";"Yearend_nationwide_units",#N/A,TRUE,"Paging";"nationwide_growth",#N/A,TRUE,"Paging";"ARPU",#N/A,TRUE,"Paging";"paging_industry_revenues",#N/A,TRUE,"Paging";"paging_net_add_breakdown",#N/A,TRUE,"Paging";"paging_churn",#N/A,TRUE,"Paging";"paging_gross_adds",#N/A,TRUE,"Paging"}</definedName>
    <definedName name="wrn.packer._.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ges._.for._.Distribution." hidden="1">{#N/A,#N/A,FALSE,"DISTRIBUTION";#N/A,#N/A,FALSE,"Overview";#N/A,#N/A,FALSE,"QRTLY EPS";#N/A,#N/A,FALSE,"Category Summary";#N/A,#N/A,FALSE,"Sales Variance";#N/A,#N/A,FALSE,"Operating Profit Variance";#N/A,#N/A,FALSE,"Opportunities and Risks";#N/A,#N/A,FALSE,"Total P&amp;L Outlook"}</definedName>
    <definedName name="wrn.PETC." hidden="1">{"Annual",#N/A,FALSE,"PETC";"Balance Sheet",#N/A,FALSE,"PETC";"Funds Flow",#N/A,FALSE,"PETC";"Quarterly Earnings",#N/A,FALSE,"PETC";"Quarterly Margins",#N/A,FALSE,"PETC";"Ratio Analysis",#N/A,FALSE,"PETC";"Q Sales",#N/A,FALSE,"PETC";"Unit Analysis",#N/A,FALSE,"PETC";"Inventory Analysis",#N/A,FALSE,"PETC";"Valuation",#N/A,FALSE,"PETC";"Comps",#N/A,FALSE,"PETC"}</definedName>
    <definedName name="wrn.Print." hidden="1">{#N/A,#N/A,TRUE,"Inputs";#N/A,#N/A,TRUE,"Cashflow Statement";#N/A,#N/A,TRUE,"Summary";#N/A,#N/A,TRUE,"Construction";#N/A,#N/A,TRUE,"RevAss";#N/A,#N/A,TRUE,"Debt";#N/A,#N/A,TRUE,"Inc";#N/A,#N/A,TRUE,"Depr"}</definedName>
    <definedName name="wrn.Print._.All._.Pages." hidden="1">{"LBO Summary",#N/A,FALSE,"Summary";"Income Statement",#N/A,FALSE,"Model";"Cash Flow",#N/A,FALSE,"Model";"Balance Sheet",#N/A,FALSE,"Model";"Working Capital",#N/A,FALSE,"Model";"Pro Forma Balance Sheets",#N/A,FALSE,"PFBS";"Debt Balances",#N/A,FALSE,"Model";"Fee Schedules",#N/A,FALSE,"Model"}</definedName>
    <definedName name="wrn.print._.graphs." hidden="1">{"cap_structure",#N/A,FALSE,"Graph-Mkt Cap";"price",#N/A,FALSE,"Graph-Price";"ebit",#N/A,FALSE,"Graph-EBITDA";"ebitda",#N/A,FALSE,"Graph-EBITDA"}</definedName>
    <definedName name="wrn.print._.raw._.data._.entry." hidden="1">{"inputs raw data",#N/A,TRUE,"INPUT"}</definedName>
    <definedName name="wrn.print._.summary._.sheets." hidden="1">{"summary1",#N/A,TRUE,"Comps";"summary2",#N/A,TRUE,"Comps";"summary3",#N/A,TRUE,"Comps"}</definedName>
    <definedName name="wrn.print._.summary._.sheets.2" hidden="1">{"summary1",#N/A,TRUE,"Comps";"summary2",#N/A,TRUE,"Comps";"summary3",#N/A,TRUE,"Comps"}</definedName>
    <definedName name="wrn.Print_Buyer." hidden="1">{#N/A,"DR",FALSE,"increm pf";#N/A,"MAMSI",FALSE,"increm pf";#N/A,"MAXI",FALSE,"increm pf";#N/A,"PCAM",FALSE,"increm pf";#N/A,"PHSV",FALSE,"increm pf";#N/A,"SIE",FALSE,"increm pf"}</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oject._.A." hidden="1">{"Proj Econ Summary",#N/A,FALSE,"Project A";"Income Statement",#N/A,FALSE,"Project A";"Cash Flow Statement",#N/A,FALSE,"Project A";"Balance Sheet",#N/A,FALSE,"Project A";"Scenario Summary (Proj A)",#N/A,FALSE,"Scenario Summary"}</definedName>
    <definedName name="wrn.Project._.Summary." hidden="1">{"Summary",#N/A,FALSE,"MICMULT";"Income Statement",#N/A,FALSE,"MICMULT";"Cash Flows",#N/A,FALSE,"MICMULT"}</definedName>
    <definedName name="wrn.Pulp." hidden="1">{"Pulp Production",#N/A,FALSE,"Pulp";"Pulp Earnings",#N/A,FALSE,"Pulp"}</definedName>
    <definedName name="wrn.Pump." hidden="1">{#N/A,#N/A,FALSE,"Assump";#N/A,#N/A,FALSE,"Income";#N/A,#N/A,FALSE,"Balance";#N/A,#N/A,FALSE,"DCF Pump";#N/A,#N/A,FALSE,"Trans Assump";#N/A,#N/A,FALSE,"Combined Income";#N/A,#N/A,FALSE,"Combined Balance"}</definedName>
    <definedName name="wrn.RELEVANTSHEETS." hidden="1">{#N/A,#N/A,FALSE,"AD_Purch";#N/A,#N/A,FALSE,"Projections";#N/A,#N/A,FALSE,"DCF";#N/A,#N/A,FALSE,"Mkt Val"}</definedName>
    <definedName name="wrn.REPORT." hidden="1">{#N/A,#N/A,TRUE,"index";#N/A,#N/A,TRUE,"Summary";#N/A,#N/A,TRUE,"Continuing Business";#N/A,#N/A,TRUE,"Disposals";#N/A,#N/A,TRUE,"Acquisitions";#N/A,#N/A,TRUE,"Actual &amp; Plan Reconciliation"}</definedName>
    <definedName name="wrn.REPORT2" hidden="1">{#N/A,#N/A,TRUE,"index";#N/A,#N/A,TRUE,"Summary";#N/A,#N/A,TRUE,"Continuing Business";#N/A,#N/A,TRUE,"Disposals";#N/A,#N/A,TRUE,"Acquisitions";#N/A,#N/A,TRUE,"Actual &amp; Plan Reconciliation"}</definedName>
    <definedName name="wrn.Risk._.Reserves." hidden="1">{#N/A,#N/A,TRUE,"Reserves";#N/A,#N/A,TRUE,"Graphs"}</definedName>
    <definedName name="wrn.Rpt._.to._.BOD." hidden="1">{#N/A,#N/A,FALSE,"1";#N/A,#N/A,FALSE,"2";#N/A,#N/A,FALSE,"3"}</definedName>
    <definedName name="wrn.Sales." hidden="1">{#N/A,#N/A,FALSE,"Marketing";#N/A,#N/A,FALSE,"Selling";#N/A,#N/A,FALSE,"Promotional";#N/A,#N/A,FALSE,"Advertising"}</definedName>
    <definedName name="wrn.Segment._.1." hidden="1">{#N/A,#N/A,TRUE,"Segment 1"}</definedName>
    <definedName name="wrn.Segment._.2." hidden="1">{#N/A,#N/A,TRUE,"Segment 2"}</definedName>
    <definedName name="wrn.Segment._.3." hidden="1">{#N/A,#N/A,TRUE,"Segment 3"}</definedName>
    <definedName name="wrn.Segment._.4." hidden="1">{#N/A,#N/A,TRUE,"Segment 4"}</definedName>
    <definedName name="wrn.Segment._.5." hidden="1">{#N/A,#N/A,TRUE,"Segment 5"}</definedName>
    <definedName name="wrn.SEP." hidden="1">{"SEP",#N/A,FALSE,"SEP"}</definedName>
    <definedName name="wrn.Snapshot." hidden="1">{#N/A,#N/A,TRUE,"Facility-Input";#N/A,#N/A,TRUE,"Graphs"}</definedName>
    <definedName name="wrn.SRU._.CONDENSER." hidden="1">{#N/A,#N/A,FALSE,"HXSheet1";#N/A,#N/A,FALSE,"Sheet2";#N/A,#N/A,FALSE,"Sheet3";#N/A,#N/A,FALSE,"Sheet4"}</definedName>
    <definedName name="wrn.STAND_ALONE_BOTH." hidden="1">{"FCB_ALL",#N/A,FALSE,"FCB";"GREY_ALL",#N/A,FALSE,"GREY"}</definedName>
    <definedName name="wrn.SUM._.OF._.UNIT._.3." hidden="1">{#N/A,#N/A,FALSE,"INPUTDATA";#N/A,#N/A,FALSE,"SUMMARY";#N/A,#N/A,FALSE,"CTAREP";#N/A,#N/A,FALSE,"CTBREP";#N/A,#N/A,FALSE,"PMG4ST86";#N/A,#N/A,FALSE,"TURBEFF";#N/A,#N/A,FALSE,"Condenser Performance"}</definedName>
    <definedName name="wrn.Summary." hidden="1">{#N/A,#N/A,FALSE,"Furnish";#N/A,#N/A,FALSE,"Labor Productivity";#N/A,#N/A,FALSE,"Producer";#N/A,#N/A,FALSE,"PM Productivity";#N/A,#N/A,FALSE,"Regions &amp; Delivered";#N/A,#N/A,FALSE,"Product &amp; Delivered";#N/A,#N/A,FALSE,"Delivered Cost";#N/A,#N/A,FALSE,"Cash Cost"}</definedName>
    <definedName name="wrn.Summary._.Basic." hidden="1">{"Summary Basic",#N/A,FALSE,"Accrual Summary";"Summary Basic",#N/A,FALSE,"Accrual-Detail";"Summary Basic",#N/A,FALSE,"Cash Summary";"Summary Basic",#N/A,FALSE,"Cash-Detail"}</definedName>
    <definedName name="wrn.Summary._.Report._.by._.Month." hidden="1">{#N/A,#N/A,TRUE,"Cover Page";#N/A,#N/A,TRUE,"Summary Stats Month";#N/A,#N/A,TRUE,"Balance Sheet Month";#N/A,#N/A,TRUE,"Cash Flow Month";#N/A,#N/A,TRUE,"Income Statement Month";#N/A,#N/A,TRUE,"CAPEX Month";#N/A,#N/A,TRUE,"Headcount Summary Month";#N/A,#N/A,TRUE,"Assumptions"}</definedName>
    <definedName name="wrn.Summary._.Report._.by._.Year." hidden="1">{#N/A,#N/A,TRUE,"Cover Page";#N/A,#N/A,TRUE,"Summary Stats Annual";#N/A,#N/A,TRUE,"Balance Sheet Annual";#N/A,#N/A,TRUE,"Cash Flow Annual";#N/A,#N/A,TRUE,"Income Statement Annual";#N/A,#N/A,TRUE,"CAPEX Annual";#N/A,#N/A,TRUE,"Assumptions"}</definedName>
    <definedName name="wrn.tel2." hidden="1">{#N/A,#N/A,FALSE,"FS_Summary";#N/A,#N/A,FALSE,"Tel_Summary";#N/A,#N/A,FALSE,"Tomahawk";#N/A,#N/A,FALSE,"Medical Marketing";#N/A,#N/A,FALSE,"DIMAC";#N/A,#N/A,FALSE,"Epsilon";#N/A,#N/A,FALSE,"Direct";#N/A,#N/A,FALSE,"DIMAC(2)"}</definedName>
    <definedName name="wrn.telem." hidden="1">{#N/A,#N/A,FALSE,"FS_Summary";#N/A,#N/A,FALSE,"Tomahawk";#N/A,#N/A,FALSE,"Medical Marketing";#N/A,#N/A,FALSE,"Epsilon";#N/A,#N/A,FALSE,"DIMAC";#N/A,#N/A,FALSE,"Direct";#N/A,#N/A,FALSE,"DIMAC(2)"}</definedName>
    <definedName name="wrn.TODO."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wrn.TOOL."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ptrial." hidden="1">{"toptrial",#N/A,TRUE,"toptrial";"adjustment",#N/A,TRUE,"toptrial";"voucher",#N/A,TRUE,"toptrial"}</definedName>
    <definedName name="wrn.Total." hidden="1">{#N/A,#N/A,FALSE,"Trans-Sum";#N/A,#N/A,FALSE,"Accr-Dilu2";#N/A,#N/A,FALSE,"Contribution";#N/A,#N/A,FALSE,"Combined";#N/A,#N/A,FALSE,"ASTF";#N/A,#N/A,FALSE,"BRA";#N/A,#N/A,FALSE,"Bra_C";#N/A,#N/A,FALSE,"AcqMults";#N/A,#N/A,FALSE,"CompMults";#N/A,#N/A,FALSE,"DCF";#N/A,#N/A,FALSE,"WACC";#N/A,#N/A,FALSE,"LBO";#N/A,#N/A,FALSE,"Summary";#N/A,#N/A,FALSE,"StructSum"}</definedName>
    <definedName name="wrn.Totals." hidden="1">{#N/A,#N/A,TRUE,"TOTAL";#N/A,#N/A,TRUE,"Total Pipes"}</definedName>
    <definedName name="wrn.TransPrcd_123." hidden="1">{#N/A,#N/A,TRUE,"TransPrcd 1";#N/A,#N/A,TRUE,"TransPrcd 2";#N/A,#N/A,TRUE,"TransPrcd 3"}</definedName>
    <definedName name="wrn.VALUATION." hidden="1">{#N/A,#N/A,FALSE,"Pooling";#N/A,#N/A,FALSE,"income";#N/A,#N/A,FALSE,"valuation"}</definedName>
    <definedName name="wrn.voucher9703." hidden="1">{#N/A,#N/A,FALSE,"970301";#N/A,#N/A,FALSE,"970302";#N/A,#N/A,FALSE,"970303";#N/A,#N/A,FALSE,"970304";#N/A,#N/A,FALSE,"COM1";#N/A,#N/A,FALSE,"COM2"}</definedName>
    <definedName name="wrn.Western._.District._.1997._.Capital._.Budget." hidden="1">{#N/A,#N/A,FALSE,"EXP97"}</definedName>
    <definedName name="wrn.wicor." hidden="1">{#N/A,#N/A,FALSE,"FACTSHEETS";#N/A,#N/A,FALSE,"pump";#N/A,#N/A,FALSE,"filter"}</definedName>
    <definedName name="wrn.WSTS._.Trade._.Statistics." hidden="1">{#N/A,#N/A,FALSE,"Table of Contents";#N/A,#N/A,FALSE,"Overview";#N/A,#N/A,FALSE,"Data"}</definedName>
    <definedName name="wrn.Yahoo." hidden="1">{#N/A,#N/A,FALSE,"Inc. St.";#N/A,#N/A,FALSE,"FYear";#N/A,#N/A,FALSE,"Revs.";#N/A,#N/A,FALSE,"RevsYear";#N/A,#N/A,FALSE,"Balance";#N/A,#N/A,FALSE,"CompVal";#N/A,#N/A,FALSE,"Val.";#N/A,#N/A,FALSE,"DCFval"}</definedName>
    <definedName name="wrn.投资估算报告." hidden="1">{#N/A,#N/A,TRUE,"ZGSB";#N/A,#N/A,TRUE,"SjzGSB";#N/A,#N/A,TRUE,"SfnTZB";#N/A,#N/A,TRUE,"DjzGSB ";#N/A,#N/A,TRUE,"DfnTZB"}</definedName>
    <definedName name="wrnalll" hidden="1">{#N/A,#N/A,FALSE,"Results";#N/A,#N/A,FALSE,"Input Data";#N/A,#N/A,FALSE,"Generation Calculation";#N/A,#N/A,FALSE,"Unit Heat Rate Calculation";#N/A,#N/A,FALSE,"Final FWH Extraction Flow";#N/A,#N/A,FALSE,"BEFF.XLS";#N/A,#N/A,FALSE,"TURBEFF.XLS";#N/A,#N/A,FALSE,"Condenser Performance";#N/A,#N/A,FALSE,"Stage Pressure Correction";#N/A,#N/A,FALSE,"Electrical Loss Correction";#N/A,#N/A,FALSE,"Throttle P &amp; T Correction";#N/A,#N/A,FALSE,"Final FWH TTD Correction";#N/A,#N/A,FALSE,"Reheat T &amp; dP Correction";#N/A,#N/A,FALSE,"Auxiliary Steam &amp; Extr Corr";#N/A,#N/A,FALSE,"SHS &amp; RHS Correction";#N/A,#N/A,FALSE,"Change Log"}</definedName>
    <definedName name="wrnn" hidden="1">{#N/A,#N/A,FALSE,"PERSONAL";#N/A,#N/A,FALSE,"explotación";#N/A,#N/A,FALSE,"generales"}</definedName>
    <definedName name="WS">#REF!</definedName>
    <definedName name="wvu.All._.of._.Report." hidden="1">{FALSE,TRUE,-2,-16.25,606,391.5,FALSE,FALSE,TRUE,TRUE,0,1,#N/A,1,#N/A,8.40766550522648,18.3448275862069,1,FALSE,FALSE,3,TRUE,1,FALSE,100,"Swvu.All._.of._.Report.","ACwvu.All._.of._.Report.",#N/A,FALSE,FALSE,0,0,0.5,0,2,"&amp;R&amp;7ABM/PAK
&amp;F
&amp;D
&amp;T","",TRUE,FALSE,FALSE,FALSE,1,68,#N/A,#N/A,FALSE,FALSE,#N/A,#N/A,FALSE,FALSE,FALSE,1,300,300,FALSE,FALSE,TRUE,TRUE,TRUE}</definedName>
    <definedName name="wvu.Comments._.MTH." hidden="1">{FALSE,TRUE,-2,-16.25,606,391.5,FALSE,FALSE,TRUE,TRUE,0,1,#N/A,1,#N/A,8.40766550522648,18.3448275862069,1,FALSE,FALSE,3,TRUE,1,FALSE,100,"Swvu.Comments._.MTH.","ACwvu.Comments._.MTH.",#N/A,FALSE,FALSE,0,0,0.5,0,2,"&amp;R&amp;7ABM/PAK
&amp;F
&amp;D
&amp;T","",TRUE,FALSE,FALSE,FALSE,1,68,#N/A,#N/A,FALSE,FALSE,"Rwvu.Comments._.MTH.",#N/A,FALSE,FALSE,FALSE,1,300,300,FALSE,FALSE,TRUE,TRUE,TRUE}</definedName>
    <definedName name="wvu.Comments._.QTR." hidden="1">{FALSE,TRUE,-2,-16.25,606,391.5,FALSE,FALSE,TRUE,TRUE,0,1,#N/A,1,#N/A,15.3728222996516,18.3448275862069,1,FALSE,FALSE,3,TRUE,1,FALSE,100,"Swvu.Comments._.QTR.","ACwvu.Comments._.QTR.",#N/A,FALSE,FALSE,0,0,0.5,0,2,"&amp;R&amp;7ABM/PAK
&amp;F
&amp;D
&amp;T","",TRUE,FALSE,FALSE,FALSE,1,68,#N/A,#N/A,FALSE,FALSE,"Rwvu.Comments._.QTR.",#N/A,FALSE,FALSE,FALSE,1,300,300,FALSE,FALSE,TRUE,TRUE,TRUE}</definedName>
    <definedName name="wvu.Comments._.YTD." hidden="1">{FALSE,TRUE,-2,-16.25,606,391.5,FALSE,FALSE,TRUE,TRUE,0,1,#N/A,1,#N/A,22.3066202090592,18.3448275862069,1,FALSE,FALSE,3,TRUE,1,FALSE,100,"Swvu.Comments._.YTD.","ACwvu.Comments._.YTD.",#N/A,FALSE,FALSE,0,0,0.5,0,2,"&amp;R&amp;7ABM/PAK
&amp;F
&amp;D
&amp;T","",TRUE,FALSE,FALSE,FALSE,1,68,#N/A,#N/A,FALSE,FALSE,"Rwvu.Comments._.YTD.",#N/A,FALSE,FALSE,FALSE,1,300,300,FALSE,FALSE,TRUE,TRUE,TRUE}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MTH._.QTR._.YTD." hidden="1">{TRUE,TRUE,-1.25,-15.5,604.5,366.75,FALSE,FALSE,TRUE,TRUE,0,1,#N/A,1,#N/A,9.5609756097561,19.6363636363636,1,FALSE,FALSE,3,TRUE,1,FALSE,100,"Swvu.MTH._.QTR._.YTD.","ACwvu.MTH._.QTR._.YTD.",#N/A,FALSE,FALSE,0.15,0.15,0.75,0,2,"&amp;R&amp;8ABM/PAK, &amp;F, &amp;D, &amp;T","",FALSE,FALSE,FALSE,FALSE,2,66,#N/A,#N/A,"=R1C1:R87C23",FALSE,#N/A,#N/A,FALSE,FALSE,FALSE,1,65532,65532,FALSE,FALSE,TRUE,TRUE,TRUE}</definedName>
    <definedName name="wvu.MTH._.YTD." hidden="1">{TRUE,TRUE,-1.25,-15.5,604.5,366.75,FALSE,FALSE,TRUE,TRUE,0,1,#N/A,1,#N/A,14.4883720930233,19.6363636363636,1,FALSE,FALSE,3,TRUE,1,FALSE,100,"Swvu.MTH._.YTD.","ACwvu.MTH._.YTD.",#N/A,FALSE,FALSE,0.15,0.15,0.75,0,2,"&amp;R&amp;8ABM/PAK, &amp;F, &amp;D, &amp;T","",FALSE,FALSE,FALSE,FALSE,2,66,#N/A,#N/A,"=R1C1:R87C23",FALSE,"Rwvu.MTH._.YTD.",#N/A,FALSE,FALSE,FALSE,1,65532,65532,FALSE,FALSE,TRUE,TRUE,TRUE}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#REF!</definedName>
    <definedName name="wws">#REF!</definedName>
    <definedName name="www">#REF!</definedName>
    <definedName name="wwwwwww">#REF!</definedName>
    <definedName name="x">#REF!</definedName>
    <definedName name="xc">#REF!</definedName>
    <definedName name="xccxv">#REF!</definedName>
    <definedName name="xcvxcvvxc">#REF!</definedName>
    <definedName name="xcx">#REF!</definedName>
    <definedName name="xcxc">#REF!</definedName>
    <definedName name="xczc">#REF!</definedName>
    <definedName name="xczcx">#REF!</definedName>
    <definedName name="xczx">#REF!</definedName>
    <definedName name="xczxc">#REF!</definedName>
    <definedName name="XD_jb查">#REF!</definedName>
    <definedName name="XDjb2_3月数查询">#REF!</definedName>
    <definedName name="xg">#REF!</definedName>
    <definedName name="xiaoshou">#REF!</definedName>
    <definedName name="xl">#REF!</definedName>
    <definedName name="XLCCom">"OK3"</definedName>
    <definedName name="xlqCom">"OK3"</definedName>
    <definedName name="XREF_COLUMN_1" hidden="1">#REF!</definedName>
    <definedName name="XREF_COLUMN_2" hidden="1">#REF!</definedName>
    <definedName name="XREF_COLUMN_3" hidden="1">#REF!</definedName>
    <definedName name="XREF_COLUMN_4" hidden="1">#REF!</definedName>
    <definedName name="XRefActiveRow" hidden="1">#REF!</definedName>
    <definedName name="XRefColumnsCount" hidden="1">3</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4" hidden="1">#REF!</definedName>
    <definedName name="XRefCopy15"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Row" hidden="1">#REF!</definedName>
    <definedName name="XRefCopy5"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8</definedName>
    <definedName name="XRefPaste1" hidden="1">#REF!</definedName>
    <definedName name="XRefPaste10" hidden="1">#REF!</definedName>
    <definedName name="XRefPaste1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5Row" hidden="1">#REF!</definedName>
    <definedName name="XRefPaste6" hidden="1">#REF!</definedName>
    <definedName name="XRefPaste7" hidden="1">#REF!</definedName>
    <definedName name="XRefPaste8" hidden="1">#REF!</definedName>
    <definedName name="XRefPaste9" hidden="1">#REF!</definedName>
    <definedName name="XRefPasteRangeCount" hidden="1">4</definedName>
    <definedName name="XVC">#REF!</definedName>
    <definedName name="xxs">#REF!</definedName>
    <definedName name="xxx.detail" hidden="1">{"detail305",#N/A,FALSE,"BI-305"}</definedName>
    <definedName name="xxx.directory" hidden="1">{"summary",#N/A,FALSE,"PCR DIRECTORY"}</definedName>
    <definedName name="XYLENE">#REF!</definedName>
    <definedName name="XYLENEE">#REF!</definedName>
    <definedName name="XZ">#REF!</definedName>
    <definedName name="xzcxz">#REF!</definedName>
    <definedName name="xzcz">#REF!</definedName>
    <definedName name="xzczcx">#REF!</definedName>
    <definedName name="xzczxczxxxxxx">#REF!</definedName>
    <definedName name="y">[20]!y</definedName>
    <definedName name="YE">[83]C!$C$5</definedName>
    <definedName name="YEAR">#REF!</definedName>
    <definedName name="Year_End__July_31__2003">#REF!</definedName>
    <definedName name="Year_End__June_30_2003">#REF!</definedName>
    <definedName name="YesNoRange">#REF!</definedName>
    <definedName name="yfk">#REF!</definedName>
    <definedName name="YJ" hidden="1">{#N/A,#N/A,TRUE,"ZGSB";#N/A,#N/A,TRUE,"SjzGSB";#N/A,#N/A,TRUE,"SfnTZB";#N/A,#N/A,TRUE,"DjzGSB ";#N/A,#N/A,TRUE,"DfnTZB"}</definedName>
    <definedName name="YJV">#REF!</definedName>
    <definedName name="YJV10">#REF!</definedName>
    <definedName name="YJV12">#REF!</definedName>
    <definedName name="YJV18">#REF!</definedName>
    <definedName name="YJV21">#REF!</definedName>
    <definedName name="YJV22T">#REF!</definedName>
    <definedName name="YJV23T">#REF!</definedName>
    <definedName name="YJV3.6">#REF!</definedName>
    <definedName name="YJV35">#REF!</definedName>
    <definedName name="YJV6">#REF!</definedName>
    <definedName name="YJVT">#REF!</definedName>
    <definedName name="yszkfz">#REF!</definedName>
    <definedName name="yu">#REF!</definedName>
    <definedName name="yy">#REF!</definedName>
    <definedName name="yyy">#REF!</definedName>
    <definedName name="z">#REF!</definedName>
    <definedName name="Z_104A9A10_1599_11D2_A26F_08000939C87E_.wvu.Cols" hidden="1">#REF!</definedName>
    <definedName name="Z_104A9A11_1599_11D2_A26F_08000939C87E_.wvu.Cols" hidden="1">#REF!,#REF!</definedName>
    <definedName name="Z_104A9A12_1599_11D2_A26F_08000939C87E_.wvu.Cols" hidden="1">#REF!</definedName>
    <definedName name="Z_104A9A14_1599_11D2_A26F_08000939C87E_.wvu.Cols" hidden="1">#REF!</definedName>
    <definedName name="Z_4BFE5353_FBAD_11D1_B4C6_080009444397_.wvu.Cols" hidden="1">#REF!</definedName>
    <definedName name="Z_4BFE5354_FBAD_11D1_B4C6_080009444397_.wvu.Cols" hidden="1">#REF!,#REF!</definedName>
    <definedName name="Z_4BFE5355_FBAD_11D1_B4C6_080009444397_.wvu.Cols" hidden="1">#REF!</definedName>
    <definedName name="Z_4BFE5357_FBAD_11D1_B4C6_080009444397_.wvu.Cols" hidden="1">#REF!</definedName>
    <definedName name="Z_5B0018AC_ED7C_43A5_8355_57F537E03D3C_.wvu.Cols" hidden="1">#REF!</definedName>
    <definedName name="Z_5B0018AC_ED7C_43A5_8355_57F537E03D3C_.wvu.PrintArea" hidden="1">#REF!</definedName>
    <definedName name="Z_5B0018AC_ED7C_43A5_8355_57F537E03D3C_.wvu.PrintTitles" hidden="1">#REF!</definedName>
    <definedName name="Z_5B0018AC_ED7C_43A5_8355_57F537E03D3C_.wvu.Rows" hidden="1">#REF!</definedName>
    <definedName name="Z_5D420C21_0476_11D2_A26F_08000939C87E_.wvu.Cols" hidden="1">#REF!</definedName>
    <definedName name="Z_5D420C22_0476_11D2_A26F_08000939C87E_.wvu.Cols" hidden="1">#REF!,#REF!</definedName>
    <definedName name="Z_5D420C23_0476_11D2_A26F_08000939C87E_.wvu.Cols" hidden="1">#REF!</definedName>
    <definedName name="Z_5D420C25_0476_11D2_A26F_08000939C87E_.wvu.Cols" hidden="1">#REF!</definedName>
    <definedName name="Z_63BC5971_0464_11D2_A26F_08000939C87E_.wvu.Cols" hidden="1">#REF!</definedName>
    <definedName name="Z_63BC5972_0464_11D2_A26F_08000939C87E_.wvu.Cols" hidden="1">#REF!,#REF!</definedName>
    <definedName name="Z_63BC5973_0464_11D2_A26F_08000939C87E_.wvu.Cols" hidden="1">#REF!</definedName>
    <definedName name="Z_63BC5975_0464_11D2_A26F_08000939C87E_.wvu.Cols" hidden="1">#REF!</definedName>
    <definedName name="Z_76ADF601_0D2C_11D2_A26F_08000939C87E_.wvu.Cols" hidden="1">#REF!</definedName>
    <definedName name="Z_76ADF602_0D2C_11D2_A26F_08000939C87E_.wvu.Cols" hidden="1">#REF!,#REF!</definedName>
    <definedName name="Z_76ADF603_0D2C_11D2_A26F_08000939C87E_.wvu.Cols" hidden="1">#REF!</definedName>
    <definedName name="Z_76ADF605_0D2C_11D2_A26F_08000939C87E_.wvu.Cols" hidden="1">#REF!</definedName>
    <definedName name="Z_76ADF629_0D2C_11D2_A26F_08000939C87E_.wvu.Cols" hidden="1">#REF!</definedName>
    <definedName name="Z_76ADF62A_0D2C_11D2_A26F_08000939C87E_.wvu.Cols" hidden="1">#REF!,#REF!</definedName>
    <definedName name="Z_76ADF62B_0D2C_11D2_A26F_08000939C87E_.wvu.Cols" hidden="1">#REF!</definedName>
    <definedName name="Z_76ADF62D_0D2C_11D2_A26F_08000939C87E_.wvu.Cols" hidden="1">#REF!</definedName>
    <definedName name="Z_8046B824_005E_11D2_B4C6_080009444397_.wvu.Cols" hidden="1">#REF!</definedName>
    <definedName name="Z_8046B825_005E_11D2_B4C6_080009444397_.wvu.Cols" hidden="1">#REF!,#REF!</definedName>
    <definedName name="Z_8046B826_005E_11D2_B4C6_080009444397_.wvu.Cols" hidden="1">#REF!</definedName>
    <definedName name="Z_8046B828_005E_11D2_B4C6_080009444397_.wvu.Cols" hidden="1">#REF!</definedName>
    <definedName name="Z_AB95D681_165A_11D2_A26F_08000939C87E_.wvu.Cols" hidden="1">#REF!</definedName>
    <definedName name="Z_AB95D682_165A_11D2_A26F_08000939C87E_.wvu.Cols" hidden="1">#REF!,#REF!</definedName>
    <definedName name="Z_AB95D683_165A_11D2_A26F_08000939C87E_.wvu.Cols" hidden="1">#REF!</definedName>
    <definedName name="Z_AB95D685_165A_11D2_A26F_08000939C87E_.wvu.Cols" hidden="1">#REF!</definedName>
    <definedName name="Z_B1CF3279_F94D_11D1_B4C5_080009444397_.wvu.Cols" hidden="1">#REF!</definedName>
    <definedName name="Z_B1CF327A_F94D_11D1_B4C5_080009444397_.wvu.Cols" hidden="1">#REF!,#REF!</definedName>
    <definedName name="Z_B1CF327B_F94D_11D1_B4C5_080009444397_.wvu.Cols" hidden="1">#REF!</definedName>
    <definedName name="Z_B1CF327D_F94D_11D1_B4C5_080009444397_.wvu.Cols" hidden="1">#REF!</definedName>
    <definedName name="Z_B1CF328D_F94D_11D1_B4C5_080009444397_.wvu.Cols" hidden="1">#REF!</definedName>
    <definedName name="Z_B1CF328E_F94D_11D1_B4C5_080009444397_.wvu.Cols" hidden="1">#REF!,#REF!</definedName>
    <definedName name="Z_B1CF328F_F94D_11D1_B4C5_080009444397_.wvu.Cols" hidden="1">#REF!</definedName>
    <definedName name="Z_B1CF3291_F94D_11D1_B4C5_080009444397_.wvu.Cols" hidden="1">#REF!</definedName>
    <definedName name="Z_BF2C0042_0093_11D2_A26D_08000939C87E_.wvu.Cols" hidden="1">#REF!</definedName>
    <definedName name="Z_BF2C0043_0093_11D2_A26D_08000939C87E_.wvu.Cols" hidden="1">#REF!,#REF!</definedName>
    <definedName name="Z_BF2C0044_0093_11D2_A26D_08000939C87E_.wvu.Cols" hidden="1">#REF!</definedName>
    <definedName name="Z_BF2C0046_0093_11D2_A26D_08000939C87E_.wvu.Cols" hidden="1">#REF!</definedName>
    <definedName name="Z_CB0E8320_907C_11D8_8F9A_003018607B51_.wvu.Cols" hidden="1">#REF!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Z_F0C6DC45_FF98_11D1_B4C6_080009444397_.wvu.Cols" hidden="1">#REF!</definedName>
    <definedName name="Z_F0C6DC46_FF98_11D1_B4C6_080009444397_.wvu.Cols" hidden="1">#REF!,#REF!</definedName>
    <definedName name="Z_F0C6DC47_FF98_11D1_B4C6_080009444397_.wvu.Cols" hidden="1">#REF!</definedName>
    <definedName name="Z_F0C6DC49_FF98_11D1_B4C6_080009444397_.wvu.Cols" hidden="1">#REF!</definedName>
    <definedName name="zcxz">#REF!</definedName>
    <definedName name="zhb">[84]完!$C$2:$C$133</definedName>
    <definedName name="zhb3">[85]完!$C$2:$C$133</definedName>
    <definedName name="zhb5">[60]W!$C$2:$C$133</definedName>
    <definedName name="zhkm">[26]科目表!$N$2:$N$133</definedName>
    <definedName name="zhxmb">[86]完!$D$2:$D$133</definedName>
    <definedName name="ZRYJV22">#REF!</definedName>
    <definedName name="ZRYJV23T">#REF!</definedName>
    <definedName name="zsw">#REF!</definedName>
    <definedName name="zxc">#REF!</definedName>
    <definedName name="zxcz">#REF!</definedName>
    <definedName name="zxczc">#REF!</definedName>
    <definedName name="zxczxcs">#REF!</definedName>
    <definedName name="zxczxczxz">#REF!</definedName>
    <definedName name="zzz">#REF!</definedName>
    <definedName name="阿">[87]中山低值!$A$4:$P$1248</definedName>
    <definedName name="啊">#REF!</definedName>
    <definedName name="案板" hidden="1">{#N/A,#N/A,TRUE,"ZGSB";#N/A,#N/A,TRUE,"SjzGSB";#N/A,#N/A,TRUE,"SfnTZB";#N/A,#N/A,TRUE,"DjzGSB ";#N/A,#N/A,TRUE,"DfnTZB"}</definedName>
    <definedName name="暗暗审">'[24]M-5A'!$B$10</definedName>
    <definedName name="坝坡喷沥青">#REF!</definedName>
    <definedName name="半成品">#REF!</definedName>
    <definedName name="包装物">#REF!</definedName>
    <definedName name="报表">#REF!</definedName>
    <definedName name="报表项目">[22]W!#REF!</definedName>
    <definedName name="北船">[88]资产负债表!$A$3</definedName>
    <definedName name="备___注">#REF!</definedName>
    <definedName name="备用" hidden="1">{#N/A,#N/A,FALSE,"OffAdvance";#N/A,#N/A,FALSE,"OffExpRprt";#N/A,#N/A,FALSE,"Entertmnt";#N/A,#N/A,FALSE,"Promotion";#N/A,#N/A,FALSE,"Travelling"}</definedName>
    <definedName name="本循环科目" hidden="1">#REF!</definedName>
    <definedName name="币种" hidden="1">#REF!</definedName>
    <definedName name="编制单位">[89]选择报表!$A$1</definedName>
    <definedName name="编制人" hidden="1">#REF!</definedName>
    <definedName name="标识" hidden="1">#REF!</definedName>
    <definedName name="标识含义" hidden="1">#REF!</definedName>
    <definedName name="경영지원상여금">#REF!</definedName>
    <definedName name="경영지원직급">#REF!</definedName>
    <definedName name="관리상여금">#REF!</definedName>
    <definedName name="관리직급">#REF!</definedName>
    <definedName name="不">#REF!</definedName>
    <definedName name="财务与管理循环科目" hidden="1">#REF!</definedName>
    <definedName name="财务源数据">OFFSET([90]风机业务!$A$6,,,COUNTA([90]风机业务!$A$6:$A$269),COUNTA([90]风机业务!$6:$6))</definedName>
    <definedName name="采购与付款循环科目" hidden="1">#REF!</definedName>
    <definedName name="产成品">#REF!</definedName>
    <definedName name="产成品库存_12">#REF!</definedName>
    <definedName name="船二">#REF!</definedName>
    <definedName name="戳">[91]中山低值!$A$4:$P$1248</definedName>
    <definedName name="기획기술상여금">#REF!</definedName>
    <definedName name="기획기술직급">#REF!</definedName>
    <definedName name="存货93期初">[92]企业表一!$C$7</definedName>
    <definedName name="存货93期末">[92]企业表一!$D$7</definedName>
    <definedName name="存货94期初">[92]企业表一!$E$7</definedName>
    <definedName name="存货94期末">[92]企业表一!$F$7</definedName>
    <definedName name="存货95期初">[92]企业表一!$G$7</definedName>
    <definedName name="存货95期末">[92]企业表一!$H$7</definedName>
    <definedName name="存货合计">#REF!</definedName>
    <definedName name="存货明细">#REF!</definedName>
    <definedName name="存货暂估汇总表">#REF!</definedName>
    <definedName name="存款">#REF!</definedName>
    <definedName name="大">[93]科目表!#REF!</definedName>
    <definedName name="贷本年利润">#REF!</definedName>
    <definedName name="贷材料成本差异">#REF!</definedName>
    <definedName name="贷财务费用">#REF!</definedName>
    <definedName name="贷产成品">#REF!</definedName>
    <definedName name="贷产品销售成本">#REF!</definedName>
    <definedName name="贷产品销售费用">#REF!</definedName>
    <definedName name="贷产品销售收入">#REF!</definedName>
    <definedName name="贷产品销售税金及附加">#REF!</definedName>
    <definedName name="贷短期借款">#REF!</definedName>
    <definedName name="贷固定资产清理">#REF!</definedName>
    <definedName name="贷管理费用">#REF!</definedName>
    <definedName name="贷坏帐准备">#REF!</definedName>
    <definedName name="贷利润分配">#REF!</definedName>
    <definedName name="贷其他业务利润">#REF!</definedName>
    <definedName name="贷其他业务支出">#REF!</definedName>
    <definedName name="贷其他应交款">#REF!</definedName>
    <definedName name="贷其应收现金">#REF!</definedName>
    <definedName name="贷生产成本">#REF!</definedName>
    <definedName name="贷实收资本">#REF!</definedName>
    <definedName name="贷无形资产">#REF!</definedName>
    <definedName name="贷银行存款">#REF!</definedName>
    <definedName name="贷应付利润">#REF!</definedName>
    <definedName name="贷应付账款">#REF!</definedName>
    <definedName name="贷应交税金">#REF!</definedName>
    <definedName name="贷应收账款">#REF!</definedName>
    <definedName name="贷盈余公积">#REF!</definedName>
    <definedName name="贷营业外收入">#REF!</definedName>
    <definedName name="贷营业外支出">#REF!</definedName>
    <definedName name="贷预收账款">#REF!</definedName>
    <definedName name="贷原材料">#REF!</definedName>
    <definedName name="贷在建工程">#REF!</definedName>
    <definedName name="贷制造费用">#REF!</definedName>
    <definedName name="贷资本公积">#REF!</definedName>
    <definedName name="贷自制半成品">#REF!</definedName>
    <definedName name="待处理固定资产净损失明细表">#REF!</definedName>
    <definedName name="担保并贴现_查询5">#REF!</definedName>
    <definedName name="当前明细账">#REF!</definedName>
    <definedName name="的217">#REF!</definedName>
    <definedName name="低耗品">#REF!</definedName>
    <definedName name="低值易耗品">#REF!</definedName>
    <definedName name="抵付">#REF!</definedName>
    <definedName name="调后合计">#REF!</definedName>
    <definedName name="调整">[94]IND.!$B$2:$B$189</definedName>
    <definedName name="调整细目">[95]引用数据!$B$2:$B$60</definedName>
    <definedName name="调整项目">[95]引用数据!$A$2:$A$86</definedName>
    <definedName name="短期投资_债券_明细表">#REF!</definedName>
    <definedName name="对方">[94]IND.!$B$2:$B$189</definedName>
    <definedName name="多">[96]total1!#REF!</definedName>
    <definedName name="儿女">#REF!</definedName>
    <definedName name="二年">[97]应收账款明细表!$R$27</definedName>
    <definedName name="二年一">[97]期初帐龄辅助表MT!$C$7</definedName>
    <definedName name="发出商品">#REF!</definedName>
    <definedName name="发生额及余额表">#REF!</definedName>
    <definedName name="方法">[98]Namelist!$B$5:$B$8</definedName>
    <definedName name="房屋建筑物">#REF!</definedName>
    <definedName name="负债表">#REF!</definedName>
    <definedName name="负债合计93期末">[92]企业表一!$D$17</definedName>
    <definedName name="负债合计94期末">[92]企业表一!$F$17</definedName>
    <definedName name="负债合计95期末">[92]企业表一!$H$17</definedName>
    <definedName name="干砌块石">#REF!</definedName>
    <definedName name="干砌卵石">#REF!</definedName>
    <definedName name="更新">#REF!</definedName>
    <definedName name="工程类型">[98]Namelist!$E$5:$E$15</definedName>
    <definedName name="工资数据">#REF!</definedName>
    <definedName name="固定资产及累计折旧明细帐">#REF!</definedName>
    <definedName name="固定资产卡片">#REF!</definedName>
    <definedName name="固定资产明细">#REF!</definedName>
    <definedName name="固定资产明细帐">#REF!</definedName>
    <definedName name="固定资产清单">#REF!</definedName>
    <definedName name="固定资产折旧汇总表">#REF!</definedName>
    <definedName name="固清">'[99]清单12.31'!$A$1:$Q$170</definedName>
    <definedName name="固清1">'[100]清单12.31'!$A$1:$Q$170</definedName>
    <definedName name="管理费用">#REF!</definedName>
    <definedName name="管理费用明细表">#REF!</definedName>
    <definedName name="ㄴ88">#REF!</definedName>
    <definedName name="ㄴㄷㅈㅎㄵㄷㅎ">[20]!ddddd</definedName>
    <definedName name="国际研发风场">#REF!</definedName>
    <definedName name="国家">#REF!</definedName>
    <definedName name="国内光伏发电" hidden="1">#REF!</definedName>
    <definedName name="国内光伏发电业务输入2">'[14]GLS&amp;Hal 00''99'!#REF!</definedName>
    <definedName name="过" hidden="1">{#N/A,#N/A,TRUE,"ZGSB";#N/A,#N/A,TRUE,"SjzGSB";#N/A,#N/A,TRUE,"SfnTZB";#N/A,#N/A,TRUE,"DjzGSB ";#N/A,#N/A,TRUE,"DfnTZB"}</definedName>
    <definedName name="合___计">#REF!</definedName>
    <definedName name="合并价差明细表">#REF!</definedName>
    <definedName name="核对内容">[22]W!#REF!</definedName>
    <definedName name="核对内容说明">[22]W!#REF!</definedName>
    <definedName name="核算项目余额表">#REF!</definedName>
    <definedName name="户">#REF!</definedName>
    <definedName name="华能" hidden="1">#REF!</definedName>
    <definedName name="淮阴查" hidden="1">#REF!</definedName>
    <definedName name="汇率">#REF!</definedName>
    <definedName name="汇率2">#REF!</definedName>
    <definedName name="会计分录序时簿">#REF!</definedName>
    <definedName name="货币资金">[22]W!#REF!</definedName>
    <definedName name="及耦合">#REF!</definedName>
    <definedName name="计划及实际价格入库记录">#REF!</definedName>
    <definedName name="计提.dbf">#REF!</definedName>
    <definedName name="浆砌块石">#REF!</definedName>
    <definedName name="浆砌卵石">#REF!</definedName>
    <definedName name="浆砌石拱圈">#REF!</definedName>
    <definedName name="浆砌石明渠">#REF!</definedName>
    <definedName name="浆砌石隧洞">#REF!</definedName>
    <definedName name="浆砌条料石">#REF!</definedName>
    <definedName name="浆砌预制混凝土块">#REF!</definedName>
    <definedName name="交付与资产管理部1">#REF!</definedName>
    <definedName name="结论" hidden="1">#REF!</definedName>
    <definedName name="借本年利润">#REF!</definedName>
    <definedName name="借材料成本差异">#REF!</definedName>
    <definedName name="借财务费用">#REF!</definedName>
    <definedName name="借产成品">#REF!</definedName>
    <definedName name="借产品销售成本">#REF!</definedName>
    <definedName name="借产品销售费用">#REF!</definedName>
    <definedName name="借产品销售收入">#REF!</definedName>
    <definedName name="借产品销售税金及附加">#REF!</definedName>
    <definedName name="借地之易耗品">#REF!</definedName>
    <definedName name="借短期借款">#REF!</definedName>
    <definedName name="借固定资产清理">#REF!</definedName>
    <definedName name="借管理费用">#REF!</definedName>
    <definedName name="借坏账准备">#REF!</definedName>
    <definedName name="借款" hidden="1">{#N/A,#N/A,FALSE,"970301";#N/A,#N/A,FALSE,"970302";#N/A,#N/A,FALSE,"970303";#N/A,#N/A,FALSE,"970304";#N/A,#N/A,FALSE,"COM1";#N/A,#N/A,FALSE,"COM2"}</definedName>
    <definedName name="借利润分配">#REF!</definedName>
    <definedName name="借其他业务利润">#REF!</definedName>
    <definedName name="借其他业务支出">#REF!</definedName>
    <definedName name="借其他应交款">#REF!</definedName>
    <definedName name="借其他应收现金">#REF!</definedName>
    <definedName name="借生产成本">#REF!</definedName>
    <definedName name="借实收资本">#REF!</definedName>
    <definedName name="借无形资产">#REF!</definedName>
    <definedName name="借银行存款">#REF!</definedName>
    <definedName name="借应付利润">#REF!</definedName>
    <definedName name="借应付票据">#REF!</definedName>
    <definedName name="借应付债券">#REF!</definedName>
    <definedName name="借应付账款">#REF!</definedName>
    <definedName name="借应交税金">#REF!</definedName>
    <definedName name="借应收账款">#REF!</definedName>
    <definedName name="借盈余公积">#REF!</definedName>
    <definedName name="借营业外收入">#REF!</definedName>
    <definedName name="借营业外支出">#REF!</definedName>
    <definedName name="借预收账款">#REF!</definedName>
    <definedName name="借原材料">#REF!</definedName>
    <definedName name="借在建工程">#REF!</definedName>
    <definedName name="借长期借款">#REF!</definedName>
    <definedName name="借制造费用">#REF!</definedName>
    <definedName name="借资本公积">#REF!</definedName>
    <definedName name="借自制半成品">#REF!</definedName>
    <definedName name="净_利_润93">'[92]M-5C'!$B$24</definedName>
    <definedName name="净_利_润94">'[92]M-5C'!$D$24</definedName>
    <definedName name="净_利_润95">'[92]M-5C'!$F$24</definedName>
    <definedName name="净资产合计93期初">[92]企业表一!$C$20</definedName>
    <definedName name="净资产合计93期末">[92]企业表一!$D$20</definedName>
    <definedName name="净资产合计94期初">[92]企业表一!$E$20</definedName>
    <definedName name="净资产合计94期末">[92]企业表一!$F$20</definedName>
    <definedName name="净资产合计95期初">[92]企业表一!$G$20</definedName>
    <definedName name="净资产合计95期末">[92]企业表一!$H$20</definedName>
    <definedName name="开办费明细表">#REF!</definedName>
    <definedName name="看看" hidden="1">{#N/A,#N/A,TRUE,"ZGSB";#N/A,#N/A,TRUE,"SjzGSB";#N/A,#N/A,TRUE,"SfnTZB";#N/A,#N/A,TRUE,"DjzGSB ";#N/A,#N/A,TRUE,"DfnTZB"}</definedName>
    <definedName name="苛" hidden="1">{"M1sPrint",#N/A,FALSE,"M1s"}</definedName>
    <definedName name="科_目_汇_总_表__余_额__表">#REF!</definedName>
    <definedName name="科目表">#REF!</definedName>
    <definedName name="科目表BS" hidden="1">#REF!</definedName>
    <definedName name="科目属性" hidden="1">#REF!</definedName>
    <definedName name="科目索引" hidden="1">#REF!</definedName>
    <definedName name="科目余额表">#REF!</definedName>
    <definedName name="科目余额表00000">#REF!</definedName>
    <definedName name="可能性">[98]Namelist!$C$5:$C$7</definedName>
    <definedName name="客户" hidden="1">#REF!</definedName>
    <definedName name="库存0402">#REF!</definedName>
    <definedName name="累计折旧明细表">#REF!</definedName>
    <definedName name="理论">#REF!</definedName>
    <definedName name="利_润_总_额93">'[92]M-5A'!$B$10</definedName>
    <definedName name="利_润_总_额94">'[92]M-5A'!$C$10</definedName>
    <definedName name="利_润_总_额95">'[92]M-5A'!$D$10</definedName>
    <definedName name="利润表">#REF!</definedName>
    <definedName name="练习">#REF!</definedName>
    <definedName name="流_动_资_产93">'[92]M-5A'!$B$15</definedName>
    <definedName name="流_动_资_产94">'[92]M-5A'!$C$15</definedName>
    <definedName name="流_动_资_产95">'[92]M-5A'!$D$15</definedName>
    <definedName name="流动负债93期末">[92]企业表一!$D$15</definedName>
    <definedName name="流动负债94期末">[92]企业表一!$F$15</definedName>
    <definedName name="流动负债95期末">[92]企业表一!$H$15</definedName>
    <definedName name="锚杆">'[101]混凝土(河床)'!#REF!</definedName>
    <definedName name="明细分类账">#REF!</definedName>
    <definedName name="明细科">[93]科目表!#REF!</definedName>
    <definedName name="明细科目">[22]W!#REF!</definedName>
    <definedName name="命名">[102]SAD!#REF!</definedName>
    <definedName name="目录">#REF!</definedName>
    <definedName name="内部银行存款">#REF!</definedName>
    <definedName name="内部应付">#REF!</definedName>
    <definedName name="年初合计">#REF!</definedName>
    <definedName name="年末合计">#REF!</definedName>
    <definedName name="年末合计1">#REF!</definedName>
    <definedName name="年末合计3">#REF!</definedName>
    <definedName name="年末余额4">#REF!</definedName>
    <definedName name="年末余额5">#REF!</definedName>
    <definedName name="期间" hidden="1">TRIM([103]索引!$C$7&amp;[103]索引!$D$7)</definedName>
    <definedName name="其他货币资金明细表">#REF!</definedName>
    <definedName name="其他未交款明细">#REF!</definedName>
    <definedName name="其他未交款明细表">#REF!</definedName>
    <definedName name="其他应付款">#REF!</definedName>
    <definedName name="其他应付款明细表">#REF!</definedName>
    <definedName name="其他应收款明细表">#REF!</definedName>
    <definedName name="其他资产_开办费除外_明细表">#REF!</definedName>
    <definedName name="其应收现金">#REF!</definedName>
    <definedName name="砌辉绿岩铸石">#REF!</definedName>
    <definedName name="砌体拆除">#REF!</definedName>
    <definedName name="请选择合同所属业务类型">#REF!</definedName>
    <definedName name="请选择收入确认方法">#REF!</definedName>
    <definedName name="请选择完工百分比的确认方法">#REF!</definedName>
    <definedName name="请选择项目合同类型">#REF!</definedName>
    <definedName name="区域.7090379_区域" hidden="1">[97]坏账准备辅助表MT!#REF!</definedName>
    <definedName name="ㄹ">[20]!ㄹ</definedName>
    <definedName name="人工抛石护底护岸">#REF!</definedName>
    <definedName name="人工铺筑砂石垫层">#REF!</definedName>
    <definedName name="撒">#REF!</definedName>
    <definedName name="三">#REF!</definedName>
    <definedName name="三年">[97]应收账款明细表!$S$27</definedName>
    <definedName name="三年一">[97]期初帐龄辅助表MT!$D$7</definedName>
    <definedName name="砂综合单价">[104]砂石料!$M$8</definedName>
    <definedName name="商品">#REF!</definedName>
    <definedName name="上海电气集团股份有限公司">#REF!</definedName>
    <definedName name="设备发票明细" localSheetId="13">#REF!</definedName>
    <definedName name="设备发票明细" localSheetId="11">#REF!</definedName>
    <definedName name="设备发票明细" localSheetId="10">#REF!</definedName>
    <definedName name="设备发票明细" localSheetId="12">#REF!</definedName>
    <definedName name="设备发票明细" localSheetId="22">#REF!</definedName>
    <definedName name="设备发票明细" localSheetId="18">#REF!</definedName>
    <definedName name="设备发票明细">#REF!</definedName>
    <definedName name="沈玉环">#REF!</definedName>
    <definedName name="审计调整分了">[94]IND.!$B$2:$B$189</definedName>
    <definedName name="审计调整分录">[94]IND.!$B$2:$B$189</definedName>
    <definedName name="生产或服务循环科目" hidden="1">#REF!</definedName>
    <definedName name="生产列1">#REF!</definedName>
    <definedName name="生产列11">#REF!</definedName>
    <definedName name="生产列15">#REF!</definedName>
    <definedName name="生产列16">#REF!</definedName>
    <definedName name="生产列17">#REF!</definedName>
    <definedName name="生产列19">#REF!</definedName>
    <definedName name="生产列2">#REF!</definedName>
    <definedName name="生产列20">#REF!</definedName>
    <definedName name="生产列3">#REF!</definedName>
    <definedName name="生产列4">#REF!</definedName>
    <definedName name="生产列5">#REF!</definedName>
    <definedName name="生产列6">#REF!</definedName>
    <definedName name="生产列7">#REF!</definedName>
    <definedName name="生产列8">#REF!</definedName>
    <definedName name="生产列9">#REF!</definedName>
    <definedName name="生产期">#REF!</definedName>
    <definedName name="生产期1">#REF!</definedName>
    <definedName name="生产期11">#REF!</definedName>
    <definedName name="生产期15">#REF!</definedName>
    <definedName name="生产期16">#REF!</definedName>
    <definedName name="生产期17">#REF!</definedName>
    <definedName name="生产期19">#REF!</definedName>
    <definedName name="生产期2">#REF!</definedName>
    <definedName name="生产期20">#REF!</definedName>
    <definedName name="生产期3">#REF!</definedName>
    <definedName name="生产期4">#REF!</definedName>
    <definedName name="生产期5">#REF!</definedName>
    <definedName name="生产期6">#REF!</definedName>
    <definedName name="生产期7">#REF!</definedName>
    <definedName name="生产期8">#REF!</definedName>
    <definedName name="生产期9">#REF!</definedName>
    <definedName name="施工">[105]建筑!$A$4:$L$267</definedName>
    <definedName name="施工水">#REF!</definedName>
    <definedName name="事实上">[106]B!#REF!</definedName>
    <definedName name="试验" hidden="1">{#N/A,#N/A,FALSE,"OffAdvance";#N/A,#N/A,FALSE,"OffExpRprt";#N/A,#N/A,FALSE,"Travelling";#N/A,#N/A,FALSE,"Entertmnt";#N/A,#N/A,FALSE,"Promotion"}</definedName>
    <definedName name="是否">#REF!</definedName>
    <definedName name="税费明细">#REF!</definedName>
    <definedName name="四年">[97]应收账款明细表!$T$27</definedName>
    <definedName name="四年一">[97]期初帐龄辅助表MT!$E$7</definedName>
    <definedName name="速_动_资_产93">'[92]M-5A'!$B$14</definedName>
    <definedName name="速_动_资_产94">'[92]M-5A'!$C$14</definedName>
    <definedName name="速_动_资_产95">'[92]M-5A'!$D$14</definedName>
    <definedName name="碎石综合单价">[104]砂石料!$M$16</definedName>
    <definedName name="损益调整表">#REF!</definedName>
    <definedName name="索引号">[102]IND.!$A$2:$A$217</definedName>
    <definedName name="_xlnm.Extract">[38]조립!#REF!</definedName>
    <definedName name="ㅁ1">#REF!</definedName>
    <definedName name="ㅁㅈㄷㅅ">[20]!prt6bn46bt82</definedName>
    <definedName name="投资收益明细表">#REF!</definedName>
    <definedName name="土方开挖">[101]机械土方!#REF!</definedName>
    <definedName name="매크로3">[107]!매크로3</definedName>
    <definedName name="外购入库序时簿">#REF!</definedName>
    <definedName name="委托加工">#REF!</definedName>
    <definedName name="为">[108]IND.!$B$2:$B$189</definedName>
    <definedName name="未交税金明细表">#REF!</definedName>
    <definedName name="未审合计">#REF!</definedName>
    <definedName name="未审数">#REF!</definedName>
    <definedName name="未洗矿中建筑用石料">#REF!</definedName>
    <definedName name="我">#REF!</definedName>
    <definedName name="我轻微亲王">#REF!</definedName>
    <definedName name="无对应明细表的报表项目">#REF!</definedName>
    <definedName name="五年">[97]应收账款明细表!$U$27</definedName>
    <definedName name="五年一">[97]期初帐龄辅助表MT!$F$7</definedName>
    <definedName name="五年以上">[97]应收账款明细表!$V$27</definedName>
    <definedName name="五年以上一">[97]期初帐龄辅助表MT!$G$7</definedName>
    <definedName name="物料收发汇总表">#REF!</definedName>
    <definedName name="现金">#REF!</definedName>
    <definedName name="现金流量表">#REF!</definedName>
    <definedName name="现金流量表2">#REF!</definedName>
    <definedName name="现金流量表科目名称">#REF!</definedName>
    <definedName name="现金盘">'[109]4-货币资金-现金'!$A$2:$D$18</definedName>
    <definedName name="销售毛利润表">#REF!</definedName>
    <definedName name="销售收入统计表">#REF!</definedName>
    <definedName name="销售与收款循环科目" hidden="1">#REF!</definedName>
    <definedName name="新加坡TCA">#REF!</definedName>
    <definedName name="물류비용">[20]!PRT6BD5BK32</definedName>
    <definedName name="一级科目">[102]IND.!$B$2:$B$217</definedName>
    <definedName name="一级子公司">#REF!</definedName>
    <definedName name="一年">[97]应收账款明细表!$Q$27</definedName>
    <definedName name="一年一">[97]期初帐龄辅助表MT!$B$7</definedName>
    <definedName name="以前年度损益调整明细表">#REF!</definedName>
    <definedName name="银行存款">#REF!</definedName>
    <definedName name="银行名称">#REF!</definedName>
    <definedName name="应付福利费">#REF!</definedName>
    <definedName name="应付工资">#REF!</definedName>
    <definedName name="应付股利明细表">#REF!</definedName>
    <definedName name="应付款汇总表">#REF!</definedName>
    <definedName name="应付票据明细表">#REF!</definedName>
    <definedName name="应付债券审定表">#REF!</definedName>
    <definedName name="应会">#REF!</definedName>
    <definedName name="应交税金">#REF!</definedName>
    <definedName name="应收">#REF!</definedName>
    <definedName name="应收帐款">#REF!</definedName>
    <definedName name="应收帐款93期初">[92]企业表一!$C$6</definedName>
    <definedName name="应收帐款93期末">[92]企业表一!$D$6</definedName>
    <definedName name="应收帐款94期初">[92]企业表一!$E$6</definedName>
    <definedName name="应收帐款94期末">[92]企业表一!$F$6</definedName>
    <definedName name="应收帐款95期初">[92]企业表一!$G$6</definedName>
    <definedName name="应收帐款95期末">[92]企业表一!$H$6</definedName>
    <definedName name="应手款" hidden="1">{#N/A,#N/A,FALSE,"970301";#N/A,#N/A,FALSE,"970302";#N/A,#N/A,FALSE,"970303";#N/A,#N/A,FALSE,"970304";#N/A,#N/A,FALSE,"COM1";#N/A,#N/A,FALSE,"COM2"}</definedName>
    <definedName name="应手款1月" hidden="1">{#N/A,#N/A,FALSE,"Marketing";#N/A,#N/A,FALSE,"Selling";#N/A,#N/A,FALSE,"Promotional";#N/A,#N/A,FALSE,"Advertising"}</definedName>
    <definedName name="营业外支出明细表">#REF!</definedName>
    <definedName name="预付">'[110]4-货币资金-现金'!$A$2:$D$18</definedName>
    <definedName name="预付帐款明细表">#REF!</definedName>
    <definedName name="预付账款">#REF!</definedName>
    <definedName name="预收货款明细表">#REF!</definedName>
    <definedName name="预收账款">#REF!</definedName>
    <definedName name="预提费用明细表">#REF!</definedName>
    <definedName name="原材料">#REF!</definedName>
    <definedName name="在建工程">#REF!</definedName>
    <definedName name="在途材料">#REF!</definedName>
    <definedName name="长期待摊费用">#REF!</definedName>
    <definedName name="账龄分析0000">#REF!</definedName>
    <definedName name="账龄分析表">#REF!</definedName>
    <definedName name="账龄分析表00000">#REF!</definedName>
    <definedName name="制表单位">[111]选择报表!$A$1</definedName>
    <definedName name="制造">#REF!</definedName>
    <definedName name="보관용">#REF!</definedName>
    <definedName name="资产负债表日" hidden="1">#REF!</definedName>
    <definedName name="资产合计93期初">[92]企业表一!$C$14</definedName>
    <definedName name="资产合计93期末">[92]企业表一!$D$14</definedName>
    <definedName name="资产合计94期初">[92]企业表一!$E$14</definedName>
    <definedName name="资产合计94期末">[92]企业表一!$F$14</definedName>
    <definedName name="资产合计95期初">[92]企业表一!$G$14</definedName>
    <definedName name="资产合计95期末">[92]企业表一!$H$14</definedName>
    <definedName name="总分类帐">#REF!</definedName>
    <definedName name="总分类账">#REF!</definedName>
    <definedName name="비서상여금">#REF!</definedName>
    <definedName name="비서직급">#REF!</definedName>
    <definedName name="생산1상여금">#REF!</definedName>
    <definedName name="생산1직급">#REF!</definedName>
    <definedName name="생산2상여금">#REF!</definedName>
    <definedName name="생산2직급">#REF!</definedName>
    <definedName name="생산3상여금">#REF!</definedName>
    <definedName name="생산3직급">#REF!</definedName>
    <definedName name="ㅇㅀ">[20]!ㅇㅀ</definedName>
    <definedName name="영업상여금">#REF!</definedName>
    <definedName name="영업직급">#REF!</definedName>
    <definedName name="ㅈ">[20]!ㅈ</definedName>
    <definedName name="ㅈㄷㅅ">[20]!PRT6BD5BK32</definedName>
    <definedName name="전">#REF!</definedName>
    <definedName name="제">[20]!PRT6BD5BK32</definedName>
    <definedName name="조립일정8">#REF!</definedName>
    <definedName name="주택사업본부">#REF!</definedName>
    <definedName name="직위">"Text 1"</definedName>
    <definedName name="철구사업본부">#REF!</definedName>
    <definedName name="하반기실제">[20]!PRT6BD5BK32</definedName>
    <definedName name="합계">#REF!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69" i="32" l="1"/>
  <c r="AO54" i="32"/>
  <c r="AN54" i="32"/>
  <c r="AM54" i="32"/>
  <c r="AL54" i="32"/>
  <c r="AI54" i="32"/>
  <c r="AH54" i="32"/>
  <c r="AG54" i="32"/>
  <c r="AF54" i="32"/>
  <c r="E57" i="32"/>
  <c r="C57" i="32"/>
  <c r="C59" i="32" s="1"/>
  <c r="AQ53" i="32"/>
  <c r="AP53" i="32"/>
  <c r="AK53" i="32"/>
  <c r="AJ53" i="32"/>
  <c r="AQ10" i="32"/>
  <c r="AP10" i="32"/>
  <c r="AK10" i="32"/>
  <c r="AJ10" i="32"/>
  <c r="AQ9" i="32"/>
  <c r="AP9" i="32"/>
  <c r="AK9" i="32"/>
  <c r="AJ9" i="32"/>
  <c r="AQ8" i="32"/>
  <c r="AP8" i="32"/>
  <c r="AK8" i="32"/>
  <c r="AJ8" i="32"/>
  <c r="AQ7" i="32"/>
  <c r="AP7" i="32"/>
  <c r="AK7" i="32"/>
  <c r="AJ7" i="32"/>
  <c r="AQ6" i="32"/>
  <c r="AP6" i="32"/>
  <c r="AK6" i="32"/>
  <c r="AJ6" i="32"/>
  <c r="AQ5" i="32"/>
  <c r="AQ54" i="32" s="1"/>
  <c r="AP5" i="32"/>
  <c r="AP54" i="32" s="1"/>
  <c r="AK5" i="32"/>
  <c r="AJ5" i="32"/>
  <c r="AC5" i="32"/>
  <c r="AB5" i="32"/>
  <c r="AA5" i="32"/>
  <c r="U5" i="32"/>
  <c r="T5" i="32"/>
  <c r="N5" i="32"/>
  <c r="M5" i="32"/>
  <c r="D57" i="32" l="1"/>
  <c r="D59" i="32" s="1"/>
  <c r="T67" i="32"/>
  <c r="V5" i="32"/>
  <c r="F67" i="32"/>
  <c r="AJ54" i="32"/>
  <c r="E60" i="32"/>
  <c r="E59" i="32"/>
  <c r="AD5" i="32"/>
  <c r="AK54" i="32"/>
  <c r="P5" i="32"/>
  <c r="W5" i="32"/>
  <c r="M67" i="32"/>
  <c r="O5" i="32"/>
  <c r="F57" i="32" l="1"/>
  <c r="F59" i="32" s="1"/>
  <c r="G57" i="32"/>
  <c r="G59" i="32" s="1"/>
  <c r="H57" i="32"/>
  <c r="H59" i="32" s="1"/>
  <c r="I57" i="32"/>
  <c r="I59" i="32" s="1"/>
  <c r="L55" i="30" l="1"/>
  <c r="N83" i="30" a="1"/>
  <c r="N83" i="30" s="1"/>
  <c r="L82" i="30"/>
  <c r="N82" i="30" s="1" a="1"/>
  <c r="N82" i="30" s="1"/>
  <c r="L81" i="30"/>
  <c r="N81" i="30" s="1" a="1"/>
  <c r="N81" i="30" s="1"/>
  <c r="K80" i="30"/>
  <c r="L80" i="30" s="1"/>
  <c r="N80" i="30" s="1" a="1"/>
  <c r="N80" i="30" s="1"/>
  <c r="G80" i="30"/>
  <c r="K79" i="30"/>
  <c r="L79" i="30" s="1"/>
  <c r="N79" i="30" s="1" a="1"/>
  <c r="N79" i="30" s="1"/>
  <c r="I79" i="30"/>
  <c r="K78" i="30"/>
  <c r="L78" i="30" s="1"/>
  <c r="N78" i="30" s="1" a="1"/>
  <c r="N78" i="30" s="1"/>
  <c r="I78" i="30"/>
  <c r="K77" i="30"/>
  <c r="I77" i="30"/>
  <c r="K76" i="30"/>
  <c r="L76" i="30" s="1"/>
  <c r="N76" i="30" s="1" a="1"/>
  <c r="N76" i="30" s="1"/>
  <c r="I76" i="30"/>
  <c r="K75" i="30"/>
  <c r="L75" i="30" s="1"/>
  <c r="N75" i="30" s="1" a="1"/>
  <c r="N75" i="30" s="1"/>
  <c r="I75" i="30"/>
  <c r="K74" i="30"/>
  <c r="L74" i="30" s="1"/>
  <c r="N74" i="30" s="1" a="1"/>
  <c r="N74" i="30" s="1"/>
  <c r="I74" i="30"/>
  <c r="K73" i="30"/>
  <c r="I73" i="30"/>
  <c r="K72" i="30"/>
  <c r="L72" i="30" s="1"/>
  <c r="N72" i="30" s="1" a="1"/>
  <c r="N72" i="30" s="1"/>
  <c r="I72" i="30"/>
  <c r="K71" i="30"/>
  <c r="L71" i="30" s="1"/>
  <c r="N71" i="30" s="1" a="1"/>
  <c r="N71" i="30" s="1"/>
  <c r="I71" i="30"/>
  <c r="K70" i="30"/>
  <c r="I70" i="30"/>
  <c r="K69" i="30"/>
  <c r="I69" i="30"/>
  <c r="L69" i="30" s="1"/>
  <c r="N69" i="30" s="1" a="1"/>
  <c r="N69" i="30" s="1"/>
  <c r="K68" i="30"/>
  <c r="I68" i="30"/>
  <c r="K67" i="30"/>
  <c r="I67" i="30"/>
  <c r="K66" i="30"/>
  <c r="L66" i="30" s="1"/>
  <c r="N66" i="30" s="1" a="1"/>
  <c r="N66" i="30" s="1"/>
  <c r="I66" i="30"/>
  <c r="K65" i="30"/>
  <c r="L65" i="30" s="1"/>
  <c r="N65" i="30" s="1" a="1"/>
  <c r="N65" i="30" s="1"/>
  <c r="I65" i="30"/>
  <c r="K64" i="30"/>
  <c r="L64" i="30" s="1"/>
  <c r="N64" i="30" s="1" a="1"/>
  <c r="N64" i="30" s="1"/>
  <c r="I64" i="30"/>
  <c r="K63" i="30"/>
  <c r="I63" i="30"/>
  <c r="L62" i="30"/>
  <c r="N62" i="30" s="1" a="1"/>
  <c r="N62" i="30" s="1"/>
  <c r="K62" i="30"/>
  <c r="I62" i="30"/>
  <c r="K61" i="30"/>
  <c r="I61" i="30"/>
  <c r="K60" i="30"/>
  <c r="L60" i="30" s="1"/>
  <c r="N60" i="30" s="1" a="1"/>
  <c r="N60" i="30" s="1"/>
  <c r="I60" i="30"/>
  <c r="K59" i="30"/>
  <c r="L59" i="30" s="1"/>
  <c r="N59" i="30" s="1" a="1"/>
  <c r="N59" i="30" s="1"/>
  <c r="I59" i="30"/>
  <c r="K58" i="30"/>
  <c r="L58" i="30" s="1"/>
  <c r="N58" i="30" s="1" a="1"/>
  <c r="N58" i="30" s="1"/>
  <c r="I58" i="30"/>
  <c r="K57" i="30"/>
  <c r="L57" i="30" s="1"/>
  <c r="N57" i="30" s="1" a="1"/>
  <c r="N57" i="30" s="1"/>
  <c r="I57" i="30"/>
  <c r="K56" i="30"/>
  <c r="I56" i="30"/>
  <c r="K55" i="30"/>
  <c r="N55" i="30" s="1" a="1"/>
  <c r="N55" i="30" s="1"/>
  <c r="I55" i="30"/>
  <c r="K54" i="30"/>
  <c r="I54" i="30"/>
  <c r="L54" i="30" s="1"/>
  <c r="N54" i="30" s="1" a="1"/>
  <c r="N54" i="30" s="1"/>
  <c r="K53" i="30"/>
  <c r="I53" i="30"/>
  <c r="K52" i="30"/>
  <c r="I52" i="30"/>
  <c r="L52" i="30" s="1"/>
  <c r="N52" i="30" s="1" a="1"/>
  <c r="N52" i="30" s="1"/>
  <c r="K51" i="30"/>
  <c r="I51" i="30"/>
  <c r="L51" i="30" s="1"/>
  <c r="N51" i="30" s="1" a="1"/>
  <c r="N51" i="30" s="1"/>
  <c r="K50" i="30"/>
  <c r="L50" i="30" s="1"/>
  <c r="N50" i="30" s="1" a="1"/>
  <c r="N50" i="30" s="1"/>
  <c r="I50" i="30"/>
  <c r="K49" i="30"/>
  <c r="L49" i="30" s="1"/>
  <c r="N49" i="30" s="1" a="1"/>
  <c r="N49" i="30" s="1"/>
  <c r="I49" i="30"/>
  <c r="K48" i="30"/>
  <c r="I48" i="30"/>
  <c r="L48" i="30" s="1"/>
  <c r="N48" i="30" s="1" a="1"/>
  <c r="N48" i="30" s="1"/>
  <c r="K47" i="30"/>
  <c r="I47" i="30"/>
  <c r="K46" i="30"/>
  <c r="L46" i="30" s="1"/>
  <c r="N46" i="30" s="1" a="1"/>
  <c r="N46" i="30" s="1"/>
  <c r="G46" i="30"/>
  <c r="K45" i="30"/>
  <c r="L45" i="30" s="1"/>
  <c r="N45" i="30" s="1" a="1"/>
  <c r="N45" i="30" s="1"/>
  <c r="G45" i="30"/>
  <c r="K44" i="30"/>
  <c r="L44" i="30" s="1"/>
  <c r="N44" i="30" s="1" a="1"/>
  <c r="N44" i="30" s="1"/>
  <c r="G44" i="30"/>
  <c r="K43" i="30"/>
  <c r="L43" i="30" s="1"/>
  <c r="N43" i="30" s="1" a="1"/>
  <c r="N43" i="30" s="1"/>
  <c r="G43" i="30"/>
  <c r="K42" i="30"/>
  <c r="L42" i="30" s="1"/>
  <c r="N42" i="30" s="1" a="1"/>
  <c r="N42" i="30" s="1"/>
  <c r="G42" i="30"/>
  <c r="K41" i="30"/>
  <c r="L41" i="30" s="1"/>
  <c r="G41" i="30"/>
  <c r="K39" i="30"/>
  <c r="I39" i="30"/>
  <c r="K38" i="30"/>
  <c r="I38" i="30"/>
  <c r="K37" i="30"/>
  <c r="I37" i="30"/>
  <c r="K36" i="30"/>
  <c r="I36" i="30"/>
  <c r="K35" i="30"/>
  <c r="I35" i="30"/>
  <c r="K34" i="30"/>
  <c r="I34" i="30"/>
  <c r="K33" i="30"/>
  <c r="L33" i="30" s="1"/>
  <c r="N33" i="30" s="1" a="1"/>
  <c r="N33" i="30" s="1"/>
  <c r="I33" i="30"/>
  <c r="K32" i="30"/>
  <c r="I32" i="30"/>
  <c r="K31" i="30"/>
  <c r="I31" i="30"/>
  <c r="K30" i="30"/>
  <c r="I30" i="30"/>
  <c r="K29" i="30"/>
  <c r="I29" i="30"/>
  <c r="K28" i="30"/>
  <c r="I28" i="30"/>
  <c r="K27" i="30"/>
  <c r="L27" i="30" s="1"/>
  <c r="N27" i="30" s="1" a="1"/>
  <c r="N27" i="30" s="1"/>
  <c r="I27" i="30"/>
  <c r="K26" i="30"/>
  <c r="I26" i="30"/>
  <c r="K25" i="30"/>
  <c r="I25" i="30"/>
  <c r="K24" i="30"/>
  <c r="I24" i="30"/>
  <c r="K23" i="30"/>
  <c r="I23" i="30"/>
  <c r="K22" i="30"/>
  <c r="I22" i="30"/>
  <c r="K21" i="30"/>
  <c r="I21" i="30"/>
  <c r="K20" i="30"/>
  <c r="I20" i="30"/>
  <c r="K19" i="30"/>
  <c r="I19" i="30"/>
  <c r="K18" i="30"/>
  <c r="I18" i="30"/>
  <c r="K17" i="30"/>
  <c r="I17" i="30"/>
  <c r="K16" i="30"/>
  <c r="I16" i="30"/>
  <c r="K15" i="30"/>
  <c r="L15" i="30" s="1"/>
  <c r="N15" i="30" s="1" a="1"/>
  <c r="N15" i="30" s="1"/>
  <c r="I15" i="30"/>
  <c r="K14" i="30"/>
  <c r="I14" i="30"/>
  <c r="K13" i="30"/>
  <c r="L13" i="30" s="1"/>
  <c r="N13" i="30" s="1" a="1"/>
  <c r="N13" i="30" s="1"/>
  <c r="I13" i="30"/>
  <c r="K12" i="30"/>
  <c r="I12" i="30"/>
  <c r="K11" i="30"/>
  <c r="I11" i="30"/>
  <c r="K10" i="30"/>
  <c r="I10" i="30"/>
  <c r="K9" i="30"/>
  <c r="I9" i="30"/>
  <c r="K8" i="30"/>
  <c r="I8" i="30"/>
  <c r="K7" i="30"/>
  <c r="I7" i="30"/>
  <c r="K6" i="30"/>
  <c r="I6" i="30"/>
  <c r="K5" i="30"/>
  <c r="I5" i="30"/>
  <c r="K4" i="30"/>
  <c r="I4" i="30"/>
  <c r="G3" i="30"/>
  <c r="G2" i="30" s="1"/>
  <c r="L25" i="30" l="1"/>
  <c r="N25" i="30" s="1" a="1"/>
  <c r="N25" i="30" s="1"/>
  <c r="L19" i="30"/>
  <c r="N19" i="30" s="1" a="1"/>
  <c r="N19" i="30" s="1"/>
  <c r="L14" i="30"/>
  <c r="N14" i="30" s="1" a="1"/>
  <c r="N14" i="30" s="1"/>
  <c r="L32" i="30"/>
  <c r="N32" i="30" s="1" a="1"/>
  <c r="N32" i="30" s="1"/>
  <c r="L38" i="30"/>
  <c r="N38" i="30" s="1" a="1"/>
  <c r="N38" i="30" s="1"/>
  <c r="L24" i="30"/>
  <c r="N24" i="30" s="1" a="1"/>
  <c r="N24" i="30" s="1"/>
  <c r="L16" i="30"/>
  <c r="N16" i="30" s="1" a="1"/>
  <c r="N16" i="30" s="1"/>
  <c r="L17" i="30"/>
  <c r="N17" i="30" s="1" a="1"/>
  <c r="N17" i="30" s="1"/>
  <c r="L29" i="30"/>
  <c r="N29" i="30" s="1" a="1"/>
  <c r="N29" i="30" s="1"/>
  <c r="L6" i="30"/>
  <c r="N6" i="30" s="1" a="1"/>
  <c r="N6" i="30" s="1"/>
  <c r="L11" i="30"/>
  <c r="N11" i="30" s="1" a="1"/>
  <c r="N11" i="30" s="1"/>
  <c r="L7" i="30"/>
  <c r="N7" i="30" s="1" a="1"/>
  <c r="N7" i="30" s="1"/>
  <c r="L31" i="30"/>
  <c r="N31" i="30" s="1" a="1"/>
  <c r="N31" i="30" s="1"/>
  <c r="L37" i="30"/>
  <c r="N37" i="30" s="1" a="1"/>
  <c r="N37" i="30" s="1"/>
  <c r="L8" i="30"/>
  <c r="N8" i="30" s="1" a="1"/>
  <c r="N8" i="30" s="1"/>
  <c r="L9" i="30"/>
  <c r="N9" i="30" s="1" a="1"/>
  <c r="N9" i="30" s="1"/>
  <c r="L21" i="30"/>
  <c r="N21" i="30" s="1" a="1"/>
  <c r="N21" i="30" s="1"/>
  <c r="L10" i="30"/>
  <c r="N10" i="30" s="1" a="1"/>
  <c r="N10" i="30" s="1"/>
  <c r="L12" i="30"/>
  <c r="N12" i="30" s="1" a="1"/>
  <c r="N12" i="30" s="1"/>
  <c r="L28" i="30"/>
  <c r="N28" i="30" s="1" a="1"/>
  <c r="N28" i="30" s="1"/>
  <c r="L61" i="30"/>
  <c r="N61" i="30" s="1" a="1"/>
  <c r="N61" i="30" s="1"/>
  <c r="L18" i="30"/>
  <c r="N18" i="30" s="1" a="1"/>
  <c r="N18" i="30" s="1"/>
  <c r="L23" i="30"/>
  <c r="N23" i="30" s="1" a="1"/>
  <c r="N23" i="30" s="1"/>
  <c r="L34" i="30"/>
  <c r="N34" i="30" s="1" a="1"/>
  <c r="N34" i="30" s="1"/>
  <c r="L39" i="30"/>
  <c r="N39" i="30" s="1" a="1"/>
  <c r="N39" i="30" s="1"/>
  <c r="L56" i="30"/>
  <c r="N56" i="30" s="1" a="1"/>
  <c r="N56" i="30" s="1"/>
  <c r="L77" i="30"/>
  <c r="N77" i="30" s="1" a="1"/>
  <c r="N77" i="30" s="1"/>
  <c r="G40" i="30"/>
  <c r="L67" i="30"/>
  <c r="N67" i="30" s="1" a="1"/>
  <c r="N67" i="30" s="1"/>
  <c r="L73" i="30"/>
  <c r="N73" i="30" s="1" a="1"/>
  <c r="N73" i="30" s="1"/>
  <c r="L30" i="30"/>
  <c r="N30" i="30" s="1" a="1"/>
  <c r="N30" i="30" s="1"/>
  <c r="L35" i="30"/>
  <c r="N35" i="30" s="1" a="1"/>
  <c r="N35" i="30" s="1"/>
  <c r="L47" i="30"/>
  <c r="N47" i="30" s="1" a="1"/>
  <c r="N47" i="30" s="1"/>
  <c r="L63" i="30"/>
  <c r="N63" i="30" s="1" a="1"/>
  <c r="N63" i="30" s="1"/>
  <c r="L68" i="30"/>
  <c r="N68" i="30" s="1" a="1"/>
  <c r="N68" i="30" s="1"/>
  <c r="L4" i="30"/>
  <c r="L20" i="30"/>
  <c r="N20" i="30" s="1" a="1"/>
  <c r="N20" i="30" s="1"/>
  <c r="L36" i="30"/>
  <c r="N36" i="30" s="1" a="1"/>
  <c r="N36" i="30" s="1"/>
  <c r="L53" i="30"/>
  <c r="N53" i="30" s="1" a="1"/>
  <c r="N53" i="30" s="1"/>
  <c r="L5" i="30"/>
  <c r="N5" i="30" s="1" a="1"/>
  <c r="N5" i="30" s="1"/>
  <c r="L26" i="30"/>
  <c r="N26" i="30" s="1" a="1"/>
  <c r="N26" i="30" s="1"/>
  <c r="L70" i="30"/>
  <c r="N70" i="30" s="1" a="1"/>
  <c r="N70" i="30" s="1"/>
  <c r="I40" i="30"/>
  <c r="I3" i="30"/>
  <c r="I2" i="30" s="1"/>
  <c r="L22" i="30"/>
  <c r="N22" i="30" s="1" a="1"/>
  <c r="N22" i="30" s="1"/>
  <c r="N41" i="30" a="1"/>
  <c r="N41" i="30" s="1"/>
  <c r="L40" i="30"/>
  <c r="N4" i="30" a="1"/>
  <c r="N4" i="30" s="1"/>
  <c r="N3" i="30" l="1"/>
  <c r="N2" i="30" s="1"/>
  <c r="L3" i="30"/>
  <c r="L2" i="30" s="1"/>
  <c r="N40" i="30"/>
  <c r="P4" i="17" l="1"/>
  <c r="P9" i="16"/>
  <c r="P22" i="26"/>
  <c r="J14" i="29" l="1"/>
  <c r="I14" i="29"/>
  <c r="K14" i="29" s="1"/>
  <c r="J13" i="29"/>
  <c r="I13" i="29"/>
  <c r="K13" i="29" s="1"/>
  <c r="J12" i="29"/>
  <c r="I12" i="29"/>
  <c r="K12" i="29" s="1"/>
  <c r="J11" i="29"/>
  <c r="I11" i="29"/>
  <c r="K11" i="29" s="1"/>
  <c r="J10" i="29"/>
  <c r="K10" i="29" s="1"/>
  <c r="I10" i="29"/>
  <c r="J9" i="29"/>
  <c r="I9" i="29"/>
  <c r="K9" i="29" s="1"/>
  <c r="J8" i="29"/>
  <c r="I8" i="29"/>
  <c r="K8" i="29" s="1"/>
  <c r="J7" i="29"/>
  <c r="I7" i="29"/>
  <c r="K7" i="29" s="1"/>
  <c r="J6" i="29"/>
  <c r="K6" i="29" s="1"/>
  <c r="I6" i="29"/>
  <c r="J5" i="29"/>
  <c r="I5" i="29"/>
  <c r="K5" i="29" s="1"/>
  <c r="J4" i="29"/>
  <c r="I4" i="29"/>
  <c r="K4" i="29" s="1"/>
  <c r="J36" i="28"/>
  <c r="I36" i="28"/>
  <c r="J35" i="28"/>
  <c r="I35" i="28"/>
  <c r="J34" i="28"/>
  <c r="I34" i="28"/>
  <c r="J33" i="28"/>
  <c r="I33" i="28"/>
  <c r="J32" i="28"/>
  <c r="I32" i="28"/>
  <c r="J31" i="28"/>
  <c r="I31" i="28"/>
  <c r="I30" i="28"/>
  <c r="G30" i="28"/>
  <c r="D30" i="28"/>
  <c r="I29" i="28"/>
  <c r="G29" i="28"/>
  <c r="D29" i="28"/>
  <c r="J29" i="28" s="1"/>
  <c r="I28" i="28"/>
  <c r="G28" i="28"/>
  <c r="D28" i="28"/>
  <c r="J27" i="28"/>
  <c r="I27" i="28"/>
  <c r="J26" i="28"/>
  <c r="I26" i="28"/>
  <c r="J25" i="28"/>
  <c r="I25" i="28"/>
  <c r="D25" i="28"/>
  <c r="I24" i="28"/>
  <c r="G24" i="28"/>
  <c r="D24" i="28"/>
  <c r="J24" i="28" s="1"/>
  <c r="I23" i="28"/>
  <c r="G23" i="28"/>
  <c r="J23" i="28" s="1"/>
  <c r="D23" i="28"/>
  <c r="I22" i="28"/>
  <c r="G22" i="28"/>
  <c r="J22" i="28" s="1"/>
  <c r="D22" i="28"/>
  <c r="I21" i="28"/>
  <c r="G21" i="28"/>
  <c r="D21" i="28"/>
  <c r="J21" i="28" s="1"/>
  <c r="I20" i="28"/>
  <c r="G20" i="28"/>
  <c r="D20" i="28"/>
  <c r="J20" i="28" s="1"/>
  <c r="I19" i="28"/>
  <c r="G19" i="28"/>
  <c r="J19" i="28" s="1"/>
  <c r="D19" i="28"/>
  <c r="I18" i="28"/>
  <c r="G18" i="28"/>
  <c r="D18" i="28"/>
  <c r="J18" i="28" s="1"/>
  <c r="I17" i="28"/>
  <c r="G17" i="28"/>
  <c r="D17" i="28"/>
  <c r="J17" i="28" s="1"/>
  <c r="I16" i="28"/>
  <c r="G16" i="28"/>
  <c r="D16" i="28"/>
  <c r="I15" i="28"/>
  <c r="G15" i="28"/>
  <c r="D15" i="28"/>
  <c r="J15" i="28" s="1"/>
  <c r="I14" i="28"/>
  <c r="G14" i="28"/>
  <c r="D14" i="28"/>
  <c r="J14" i="28" s="1"/>
  <c r="I13" i="28"/>
  <c r="G13" i="28"/>
  <c r="J13" i="28" s="1"/>
  <c r="D13" i="28"/>
  <c r="J12" i="28"/>
  <c r="I12" i="28"/>
  <c r="J11" i="28"/>
  <c r="I11" i="28"/>
  <c r="J10" i="28"/>
  <c r="I10" i="28"/>
  <c r="I9" i="28"/>
  <c r="G9" i="28"/>
  <c r="D9" i="28"/>
  <c r="I8" i="28"/>
  <c r="G8" i="28"/>
  <c r="D8" i="28"/>
  <c r="J8" i="28" s="1"/>
  <c r="I7" i="28"/>
  <c r="G7" i="28"/>
  <c r="D7" i="28"/>
  <c r="I6" i="28"/>
  <c r="G6" i="28"/>
  <c r="D6" i="28"/>
  <c r="J6" i="28" s="1"/>
  <c r="J5" i="28"/>
  <c r="I5" i="28"/>
  <c r="G5" i="28"/>
  <c r="D5" i="28"/>
  <c r="I4" i="28"/>
  <c r="G4" i="28"/>
  <c r="D4" i="28"/>
  <c r="J4" i="28" s="1"/>
  <c r="H435" i="27"/>
  <c r="G434" i="27"/>
  <c r="F434" i="27"/>
  <c r="AB434" i="27" s="1"/>
  <c r="G433" i="27"/>
  <c r="G435" i="27" s="1"/>
  <c r="K432" i="27"/>
  <c r="K431" i="27"/>
  <c r="K430" i="27"/>
  <c r="K429" i="27"/>
  <c r="K428" i="27"/>
  <c r="K427" i="27"/>
  <c r="K426" i="27"/>
  <c r="AI417" i="27"/>
  <c r="AF417" i="27"/>
  <c r="AA417" i="27"/>
  <c r="BJ416" i="27"/>
  <c r="BI416" i="27"/>
  <c r="BH416" i="27"/>
  <c r="BG416" i="27"/>
  <c r="BF416" i="27"/>
  <c r="BE416" i="27"/>
  <c r="BD416" i="27"/>
  <c r="BC416" i="27"/>
  <c r="BB416" i="27"/>
  <c r="BA416" i="27"/>
  <c r="AZ416" i="27"/>
  <c r="AY416" i="27"/>
  <c r="AX416" i="27"/>
  <c r="AW416" i="27"/>
  <c r="AV416" i="27"/>
  <c r="AU416" i="27"/>
  <c r="AT416" i="27"/>
  <c r="AS416" i="27"/>
  <c r="AR416" i="27"/>
  <c r="AQ416" i="27"/>
  <c r="AP416" i="27"/>
  <c r="AO416" i="27"/>
  <c r="AN416" i="27"/>
  <c r="AM416" i="27"/>
  <c r="AL416" i="27"/>
  <c r="AK416" i="27"/>
  <c r="AJ416" i="27"/>
  <c r="AI416" i="27"/>
  <c r="AH416" i="27"/>
  <c r="AH417" i="27" s="1"/>
  <c r="AG416" i="27"/>
  <c r="AG417" i="27" s="1"/>
  <c r="AF416" i="27"/>
  <c r="AE416" i="27"/>
  <c r="AD416" i="27"/>
  <c r="AC416" i="27"/>
  <c r="AB416" i="27"/>
  <c r="AA416" i="27"/>
  <c r="Z416" i="27"/>
  <c r="Z417" i="27" s="1"/>
  <c r="Y416" i="27"/>
  <c r="Y417" i="27" s="1"/>
  <c r="X416" i="27"/>
  <c r="V416" i="27"/>
  <c r="T416" i="27"/>
  <c r="R416" i="27"/>
  <c r="N416" i="27"/>
  <c r="L416" i="27"/>
  <c r="P415" i="27"/>
  <c r="D415" i="27" s="1"/>
  <c r="F415" i="27" s="1"/>
  <c r="G415" i="27" s="1"/>
  <c r="H415" i="27" s="1"/>
  <c r="I415" i="27" s="1"/>
  <c r="E415" i="27"/>
  <c r="E414" i="27"/>
  <c r="D414" i="27"/>
  <c r="F414" i="27" s="1"/>
  <c r="G414" i="27" s="1"/>
  <c r="H414" i="27" s="1"/>
  <c r="I414" i="27" s="1"/>
  <c r="F413" i="27"/>
  <c r="G413" i="27" s="1"/>
  <c r="H413" i="27" s="1"/>
  <c r="E413" i="27"/>
  <c r="D413" i="27"/>
  <c r="I412" i="27"/>
  <c r="E412" i="27"/>
  <c r="F412" i="27" s="1"/>
  <c r="G412" i="27" s="1"/>
  <c r="D412" i="27"/>
  <c r="I411" i="27"/>
  <c r="E411" i="27"/>
  <c r="E416" i="27" s="1"/>
  <c r="D411" i="27"/>
  <c r="BJ408" i="27"/>
  <c r="BI408" i="27"/>
  <c r="BH408" i="27"/>
  <c r="BG408" i="27"/>
  <c r="BF408" i="27"/>
  <c r="BE408" i="27"/>
  <c r="BD408" i="27"/>
  <c r="BC408" i="27"/>
  <c r="BB408" i="27"/>
  <c r="BA408" i="27"/>
  <c r="AZ408" i="27"/>
  <c r="AY408" i="27"/>
  <c r="AX408" i="27"/>
  <c r="AW408" i="27"/>
  <c r="AV408" i="27"/>
  <c r="AU408" i="27"/>
  <c r="AT408" i="27"/>
  <c r="AS408" i="27"/>
  <c r="AR408" i="27"/>
  <c r="AQ408" i="27"/>
  <c r="AP408" i="27"/>
  <c r="AO408" i="27"/>
  <c r="AN408" i="27"/>
  <c r="AM408" i="27"/>
  <c r="AL408" i="27"/>
  <c r="AK408" i="27"/>
  <c r="AJ408" i="27"/>
  <c r="AI408" i="27"/>
  <c r="AH408" i="27"/>
  <c r="AG408" i="27"/>
  <c r="AF408" i="27"/>
  <c r="AE408" i="27"/>
  <c r="AD408" i="27"/>
  <c r="AC408" i="27"/>
  <c r="AB408" i="27"/>
  <c r="AA408" i="27"/>
  <c r="Z408" i="27"/>
  <c r="Y408" i="27"/>
  <c r="X408" i="27"/>
  <c r="W408" i="27"/>
  <c r="V408" i="27"/>
  <c r="U408" i="27"/>
  <c r="T408" i="27"/>
  <c r="S408" i="27"/>
  <c r="R408" i="27"/>
  <c r="F433" i="27" s="1"/>
  <c r="Q408" i="27"/>
  <c r="O408" i="27"/>
  <c r="N408" i="27"/>
  <c r="M408" i="27"/>
  <c r="L408" i="27"/>
  <c r="K408" i="27"/>
  <c r="J408" i="27"/>
  <c r="AI406" i="27"/>
  <c r="AG405" i="27"/>
  <c r="AD405" i="27"/>
  <c r="U405" i="27"/>
  <c r="S405" i="27"/>
  <c r="J405" i="27"/>
  <c r="BJ404" i="27"/>
  <c r="BH404" i="27"/>
  <c r="BG404" i="27"/>
  <c r="BF404" i="27"/>
  <c r="AY404" i="27"/>
  <c r="AX404" i="27"/>
  <c r="AV404" i="27"/>
  <c r="AU404" i="27"/>
  <c r="AT404" i="27"/>
  <c r="AM404" i="27"/>
  <c r="AL404" i="27"/>
  <c r="AJ404" i="27"/>
  <c r="AI404" i="27"/>
  <c r="AH404" i="27"/>
  <c r="Y404" i="27"/>
  <c r="BJ403" i="27"/>
  <c r="BI403" i="27"/>
  <c r="BI404" i="27" s="1"/>
  <c r="BH403" i="27"/>
  <c r="BG403" i="27"/>
  <c r="BF403" i="27"/>
  <c r="BE403" i="27"/>
  <c r="BE404" i="27" s="1"/>
  <c r="BD403" i="27"/>
  <c r="BD404" i="27" s="1"/>
  <c r="BB403" i="27"/>
  <c r="BB404" i="27" s="1"/>
  <c r="BA403" i="27"/>
  <c r="BA404" i="27" s="1"/>
  <c r="AZ403" i="27"/>
  <c r="AZ404" i="27" s="1"/>
  <c r="AY403" i="27"/>
  <c r="AX403" i="27"/>
  <c r="AW403" i="27"/>
  <c r="AW404" i="27" s="1"/>
  <c r="AV403" i="27"/>
  <c r="AU403" i="27"/>
  <c r="AT403" i="27"/>
  <c r="AS403" i="27"/>
  <c r="AS404" i="27" s="1"/>
  <c r="AR403" i="27"/>
  <c r="AR404" i="27" s="1"/>
  <c r="AQ403" i="27"/>
  <c r="AQ404" i="27" s="1"/>
  <c r="AP403" i="27"/>
  <c r="AP404" i="27" s="1"/>
  <c r="AO403" i="27"/>
  <c r="AO404" i="27" s="1"/>
  <c r="AN403" i="27"/>
  <c r="AN404" i="27" s="1"/>
  <c r="AM403" i="27"/>
  <c r="AL403" i="27"/>
  <c r="AK403" i="27"/>
  <c r="AK404" i="27" s="1"/>
  <c r="AJ403" i="27"/>
  <c r="AI403" i="27"/>
  <c r="AH403" i="27"/>
  <c r="AG403" i="27"/>
  <c r="AF403" i="27"/>
  <c r="AF405" i="27" s="1"/>
  <c r="AD403" i="27"/>
  <c r="AA403" i="27"/>
  <c r="AA405" i="27" s="1"/>
  <c r="Z403" i="27"/>
  <c r="Z405" i="27" s="1"/>
  <c r="Y403" i="27"/>
  <c r="U403" i="27"/>
  <c r="T403" i="27"/>
  <c r="T405" i="27" s="1"/>
  <c r="S403" i="27"/>
  <c r="Q403" i="27"/>
  <c r="Q405" i="27" s="1"/>
  <c r="O403" i="27"/>
  <c r="O405" i="27" s="1"/>
  <c r="M403" i="27"/>
  <c r="M405" i="27" s="1"/>
  <c r="K403" i="27"/>
  <c r="K405" i="27" s="1"/>
  <c r="J403" i="27"/>
  <c r="H402" i="27"/>
  <c r="G402" i="27"/>
  <c r="I401" i="27"/>
  <c r="H401" i="27"/>
  <c r="G401" i="27"/>
  <c r="H400" i="27"/>
  <c r="G400" i="27"/>
  <c r="I400" i="27" s="1"/>
  <c r="H399" i="27"/>
  <c r="G399" i="27"/>
  <c r="I399" i="27" s="1"/>
  <c r="H398" i="27"/>
  <c r="G398" i="27"/>
  <c r="I398" i="27" s="1"/>
  <c r="I397" i="27"/>
  <c r="H397" i="27"/>
  <c r="G397" i="27"/>
  <c r="H396" i="27"/>
  <c r="G396" i="27"/>
  <c r="I396" i="27" s="1"/>
  <c r="H395" i="27"/>
  <c r="G395" i="27"/>
  <c r="I395" i="27" s="1"/>
  <c r="H394" i="27"/>
  <c r="G394" i="27"/>
  <c r="I394" i="27" s="1"/>
  <c r="I393" i="27"/>
  <c r="H393" i="27"/>
  <c r="G393" i="27"/>
  <c r="H392" i="27"/>
  <c r="G392" i="27"/>
  <c r="H391" i="27"/>
  <c r="G391" i="27"/>
  <c r="H390" i="27"/>
  <c r="G390" i="27"/>
  <c r="H389" i="27"/>
  <c r="G389" i="27"/>
  <c r="H388" i="27"/>
  <c r="G388" i="27"/>
  <c r="H387" i="27"/>
  <c r="G387" i="27"/>
  <c r="H386" i="27"/>
  <c r="G386" i="27"/>
  <c r="H385" i="27"/>
  <c r="G385" i="27"/>
  <c r="H384" i="27"/>
  <c r="G384" i="27"/>
  <c r="H383" i="27"/>
  <c r="G383" i="27"/>
  <c r="H382" i="27"/>
  <c r="G382" i="27"/>
  <c r="H381" i="27"/>
  <c r="G381" i="27"/>
  <c r="H380" i="27"/>
  <c r="G380" i="27"/>
  <c r="H379" i="27"/>
  <c r="G379" i="27"/>
  <c r="H378" i="27"/>
  <c r="G378" i="27"/>
  <c r="H377" i="27"/>
  <c r="G377" i="27"/>
  <c r="H376" i="27"/>
  <c r="G376" i="27"/>
  <c r="H375" i="27"/>
  <c r="G375" i="27"/>
  <c r="H374" i="27"/>
  <c r="G374" i="27"/>
  <c r="H373" i="27"/>
  <c r="G373" i="27"/>
  <c r="H372" i="27"/>
  <c r="G372" i="27"/>
  <c r="H371" i="27"/>
  <c r="G371" i="27"/>
  <c r="H370" i="27"/>
  <c r="G370" i="27"/>
  <c r="H369" i="27"/>
  <c r="G369" i="27"/>
  <c r="H368" i="27"/>
  <c r="G368" i="27"/>
  <c r="H367" i="27"/>
  <c r="G367" i="27"/>
  <c r="H366" i="27"/>
  <c r="G366" i="27"/>
  <c r="H365" i="27"/>
  <c r="G365" i="27"/>
  <c r="H364" i="27"/>
  <c r="G364" i="27"/>
  <c r="H363" i="27"/>
  <c r="G363" i="27"/>
  <c r="H362" i="27"/>
  <c r="G362" i="27"/>
  <c r="H361" i="27"/>
  <c r="G361" i="27"/>
  <c r="H360" i="27"/>
  <c r="G360" i="27"/>
  <c r="H359" i="27"/>
  <c r="G359" i="27"/>
  <c r="I359" i="27" s="1"/>
  <c r="I358" i="27"/>
  <c r="H358" i="27"/>
  <c r="G358" i="27"/>
  <c r="H357" i="27"/>
  <c r="G357" i="27"/>
  <c r="I357" i="27" s="1"/>
  <c r="H356" i="27"/>
  <c r="G356" i="27"/>
  <c r="I356" i="27" s="1"/>
  <c r="H355" i="27"/>
  <c r="G355" i="27"/>
  <c r="I355" i="27" s="1"/>
  <c r="I354" i="27"/>
  <c r="H354" i="27"/>
  <c r="G354" i="27"/>
  <c r="H353" i="27"/>
  <c r="G353" i="27"/>
  <c r="I353" i="27" s="1"/>
  <c r="H352" i="27"/>
  <c r="G352" i="27"/>
  <c r="I352" i="27" s="1"/>
  <c r="H351" i="27"/>
  <c r="G351" i="27"/>
  <c r="I351" i="27" s="1"/>
  <c r="H350" i="27"/>
  <c r="G350" i="27"/>
  <c r="H349" i="27"/>
  <c r="G349" i="27"/>
  <c r="H348" i="27"/>
  <c r="G348" i="27"/>
  <c r="H347" i="27"/>
  <c r="G347" i="27"/>
  <c r="H346" i="27"/>
  <c r="G346" i="27"/>
  <c r="H345" i="27"/>
  <c r="G345" i="27"/>
  <c r="H344" i="27"/>
  <c r="G344" i="27"/>
  <c r="H343" i="27"/>
  <c r="G343" i="27"/>
  <c r="H342" i="27"/>
  <c r="G342" i="27"/>
  <c r="H341" i="27"/>
  <c r="G341" i="27"/>
  <c r="I341" i="27" s="1"/>
  <c r="H340" i="27"/>
  <c r="G340" i="27"/>
  <c r="I340" i="27" s="1"/>
  <c r="I339" i="27"/>
  <c r="H339" i="27"/>
  <c r="G339" i="27"/>
  <c r="H338" i="27"/>
  <c r="G338" i="27"/>
  <c r="H337" i="27"/>
  <c r="G337" i="27"/>
  <c r="H336" i="27"/>
  <c r="G336" i="27"/>
  <c r="H335" i="27"/>
  <c r="G335" i="27"/>
  <c r="H334" i="27"/>
  <c r="G334" i="27"/>
  <c r="H333" i="27"/>
  <c r="G333" i="27"/>
  <c r="H332" i="27"/>
  <c r="G332" i="27"/>
  <c r="H331" i="27"/>
  <c r="G331" i="27"/>
  <c r="H330" i="27"/>
  <c r="G330" i="27"/>
  <c r="H329" i="27"/>
  <c r="G329" i="27"/>
  <c r="I329" i="27" s="1"/>
  <c r="I328" i="27"/>
  <c r="H328" i="27"/>
  <c r="G328" i="27"/>
  <c r="H327" i="27"/>
  <c r="G327" i="27"/>
  <c r="I327" i="27" s="1"/>
  <c r="H326" i="27"/>
  <c r="G326" i="27"/>
  <c r="I326" i="27" s="1"/>
  <c r="H325" i="27"/>
  <c r="G325" i="27"/>
  <c r="I325" i="27" s="1"/>
  <c r="I324" i="27"/>
  <c r="H324" i="27"/>
  <c r="G324" i="27"/>
  <c r="H323" i="27"/>
  <c r="G323" i="27"/>
  <c r="H322" i="27"/>
  <c r="G322" i="27"/>
  <c r="H321" i="27"/>
  <c r="G321" i="27"/>
  <c r="H320" i="27"/>
  <c r="G320" i="27"/>
  <c r="H319" i="27"/>
  <c r="G319" i="27"/>
  <c r="H318" i="27"/>
  <c r="G318" i="27"/>
  <c r="H317" i="27"/>
  <c r="G317" i="27"/>
  <c r="H316" i="27"/>
  <c r="G316" i="27"/>
  <c r="H315" i="27"/>
  <c r="G315" i="27"/>
  <c r="H314" i="27"/>
  <c r="G314" i="27"/>
  <c r="I314" i="27" s="1"/>
  <c r="I313" i="27"/>
  <c r="H313" i="27"/>
  <c r="G313" i="27"/>
  <c r="H312" i="27"/>
  <c r="G312" i="27"/>
  <c r="I312" i="27" s="1"/>
  <c r="H311" i="27"/>
  <c r="G311" i="27"/>
  <c r="I311" i="27" s="1"/>
  <c r="H310" i="27"/>
  <c r="G310" i="27"/>
  <c r="I310" i="27" s="1"/>
  <c r="I309" i="27"/>
  <c r="H309" i="27"/>
  <c r="G309" i="27"/>
  <c r="H308" i="27"/>
  <c r="G308" i="27"/>
  <c r="I308" i="27" s="1"/>
  <c r="H307" i="27"/>
  <c r="G307" i="27"/>
  <c r="I307" i="27" s="1"/>
  <c r="H306" i="27"/>
  <c r="G306" i="27"/>
  <c r="I306" i="27" s="1"/>
  <c r="I305" i="27"/>
  <c r="H305" i="27"/>
  <c r="G305" i="27"/>
  <c r="H304" i="27"/>
  <c r="G304" i="27"/>
  <c r="I304" i="27" s="1"/>
  <c r="H303" i="27"/>
  <c r="G303" i="27"/>
  <c r="I303" i="27" s="1"/>
  <c r="H302" i="27"/>
  <c r="G302" i="27"/>
  <c r="I302" i="27" s="1"/>
  <c r="I301" i="27"/>
  <c r="H301" i="27"/>
  <c r="G301" i="27"/>
  <c r="H300" i="27"/>
  <c r="G300" i="27"/>
  <c r="I300" i="27" s="1"/>
  <c r="H299" i="27"/>
  <c r="G299" i="27"/>
  <c r="I299" i="27" s="1"/>
  <c r="H298" i="27"/>
  <c r="G298" i="27"/>
  <c r="I298" i="27" s="1"/>
  <c r="I297" i="27"/>
  <c r="H297" i="27"/>
  <c r="G297" i="27"/>
  <c r="H296" i="27"/>
  <c r="G296" i="27"/>
  <c r="I296" i="27" s="1"/>
  <c r="H295" i="27"/>
  <c r="G295" i="27"/>
  <c r="I295" i="27" s="1"/>
  <c r="H294" i="27"/>
  <c r="G294" i="27"/>
  <c r="I294" i="27" s="1"/>
  <c r="H293" i="27"/>
  <c r="G293" i="27"/>
  <c r="I293" i="27" s="1"/>
  <c r="H292" i="27"/>
  <c r="G292" i="27"/>
  <c r="I292" i="27" s="1"/>
  <c r="H291" i="27"/>
  <c r="G291" i="27"/>
  <c r="I291" i="27" s="1"/>
  <c r="H290" i="27"/>
  <c r="G290" i="27"/>
  <c r="H289" i="27"/>
  <c r="G289" i="27"/>
  <c r="H288" i="27"/>
  <c r="G288" i="27"/>
  <c r="H287" i="27"/>
  <c r="G287" i="27"/>
  <c r="I287" i="27" s="1"/>
  <c r="H286" i="27"/>
  <c r="G286" i="27"/>
  <c r="I286" i="27" s="1"/>
  <c r="H285" i="27"/>
  <c r="G285" i="27"/>
  <c r="I285" i="27" s="1"/>
  <c r="H284" i="27"/>
  <c r="G284" i="27"/>
  <c r="I284" i="27" s="1"/>
  <c r="H283" i="27"/>
  <c r="G283" i="27"/>
  <c r="I283" i="27" s="1"/>
  <c r="H282" i="27"/>
  <c r="G282" i="27"/>
  <c r="I282" i="27" s="1"/>
  <c r="H281" i="27"/>
  <c r="G281" i="27"/>
  <c r="I281" i="27" s="1"/>
  <c r="H280" i="27"/>
  <c r="G280" i="27"/>
  <c r="I280" i="27" s="1"/>
  <c r="H279" i="27"/>
  <c r="G279" i="27"/>
  <c r="I279" i="27" s="1"/>
  <c r="H278" i="27"/>
  <c r="G278" i="27"/>
  <c r="I278" i="27" s="1"/>
  <c r="H277" i="27"/>
  <c r="G277" i="27"/>
  <c r="I277" i="27" s="1"/>
  <c r="H276" i="27"/>
  <c r="G276" i="27"/>
  <c r="I276" i="27" s="1"/>
  <c r="H275" i="27"/>
  <c r="G275" i="27"/>
  <c r="I275" i="27" s="1"/>
  <c r="H274" i="27"/>
  <c r="G274" i="27"/>
  <c r="I274" i="27" s="1"/>
  <c r="H273" i="27"/>
  <c r="G273" i="27"/>
  <c r="I273" i="27" s="1"/>
  <c r="H272" i="27"/>
  <c r="G272" i="27"/>
  <c r="I272" i="27" s="1"/>
  <c r="H271" i="27"/>
  <c r="G271" i="27"/>
  <c r="I271" i="27" s="1"/>
  <c r="H270" i="27"/>
  <c r="G270" i="27"/>
  <c r="I270" i="27" s="1"/>
  <c r="H269" i="27"/>
  <c r="G269" i="27"/>
  <c r="I269" i="27" s="1"/>
  <c r="H268" i="27"/>
  <c r="G268" i="27"/>
  <c r="I268" i="27" s="1"/>
  <c r="H267" i="27"/>
  <c r="G267" i="27"/>
  <c r="I267" i="27" s="1"/>
  <c r="H266" i="27"/>
  <c r="G266" i="27"/>
  <c r="I266" i="27" s="1"/>
  <c r="H265" i="27"/>
  <c r="G265" i="27"/>
  <c r="I265" i="27" s="1"/>
  <c r="H264" i="27"/>
  <c r="G264" i="27"/>
  <c r="I264" i="27" s="1"/>
  <c r="H263" i="27"/>
  <c r="G263" i="27"/>
  <c r="I263" i="27" s="1"/>
  <c r="H262" i="27"/>
  <c r="G262" i="27"/>
  <c r="I262" i="27" s="1"/>
  <c r="H261" i="27"/>
  <c r="G261" i="27"/>
  <c r="I261" i="27" s="1"/>
  <c r="H260" i="27"/>
  <c r="G260" i="27"/>
  <c r="I260" i="27" s="1"/>
  <c r="H259" i="27"/>
  <c r="G259" i="27"/>
  <c r="I259" i="27" s="1"/>
  <c r="H258" i="27"/>
  <c r="G258" i="27"/>
  <c r="I258" i="27" s="1"/>
  <c r="H257" i="27"/>
  <c r="G257" i="27"/>
  <c r="I257" i="27" s="1"/>
  <c r="H256" i="27"/>
  <c r="G256" i="27"/>
  <c r="I256" i="27" s="1"/>
  <c r="H255" i="27"/>
  <c r="G255" i="27"/>
  <c r="I255" i="27" s="1"/>
  <c r="H254" i="27"/>
  <c r="G254" i="27"/>
  <c r="I254" i="27" s="1"/>
  <c r="H253" i="27"/>
  <c r="G253" i="27"/>
  <c r="I253" i="27" s="1"/>
  <c r="H252" i="27"/>
  <c r="G252" i="27"/>
  <c r="I252" i="27" s="1"/>
  <c r="H251" i="27"/>
  <c r="G251" i="27"/>
  <c r="I251" i="27" s="1"/>
  <c r="H250" i="27"/>
  <c r="G250" i="27"/>
  <c r="I250" i="27" s="1"/>
  <c r="H249" i="27"/>
  <c r="G249" i="27"/>
  <c r="I249" i="27" s="1"/>
  <c r="H248" i="27"/>
  <c r="G248" i="27"/>
  <c r="I248" i="27" s="1"/>
  <c r="H247" i="27"/>
  <c r="G247" i="27"/>
  <c r="I247" i="27" s="1"/>
  <c r="H246" i="27"/>
  <c r="G246" i="27"/>
  <c r="I246" i="27" s="1"/>
  <c r="H245" i="27"/>
  <c r="G245" i="27"/>
  <c r="I245" i="27" s="1"/>
  <c r="H244" i="27"/>
  <c r="G244" i="27"/>
  <c r="I244" i="27" s="1"/>
  <c r="H243" i="27"/>
  <c r="G243" i="27"/>
  <c r="I243" i="27" s="1"/>
  <c r="H242" i="27"/>
  <c r="G242" i="27"/>
  <c r="I242" i="27" s="1"/>
  <c r="H241" i="27"/>
  <c r="G241" i="27"/>
  <c r="I241" i="27" s="1"/>
  <c r="H240" i="27"/>
  <c r="G240" i="27"/>
  <c r="I240" i="27" s="1"/>
  <c r="H239" i="27"/>
  <c r="G239" i="27"/>
  <c r="I239" i="27" s="1"/>
  <c r="H238" i="27"/>
  <c r="G238" i="27"/>
  <c r="I238" i="27" s="1"/>
  <c r="H237" i="27"/>
  <c r="G237" i="27"/>
  <c r="I237" i="27" s="1"/>
  <c r="H236" i="27"/>
  <c r="G236" i="27"/>
  <c r="I236" i="27" s="1"/>
  <c r="H235" i="27"/>
  <c r="G235" i="27"/>
  <c r="I235" i="27" s="1"/>
  <c r="H234" i="27"/>
  <c r="G234" i="27"/>
  <c r="I234" i="27" s="1"/>
  <c r="H233" i="27"/>
  <c r="G233" i="27"/>
  <c r="I233" i="27" s="1"/>
  <c r="H232" i="27"/>
  <c r="G232" i="27"/>
  <c r="I232" i="27" s="1"/>
  <c r="H231" i="27"/>
  <c r="G231" i="27"/>
  <c r="I231" i="27" s="1"/>
  <c r="H230" i="27"/>
  <c r="G230" i="27"/>
  <c r="I230" i="27" s="1"/>
  <c r="H229" i="27"/>
  <c r="G229" i="27"/>
  <c r="I229" i="27" s="1"/>
  <c r="H228" i="27"/>
  <c r="G228" i="27"/>
  <c r="I228" i="27" s="1"/>
  <c r="H227" i="27"/>
  <c r="G227" i="27"/>
  <c r="I227" i="27" s="1"/>
  <c r="H226" i="27"/>
  <c r="G226" i="27"/>
  <c r="I226" i="27" s="1"/>
  <c r="H225" i="27"/>
  <c r="G225" i="27"/>
  <c r="I225" i="27" s="1"/>
  <c r="H224" i="27"/>
  <c r="G224" i="27"/>
  <c r="I224" i="27" s="1"/>
  <c r="H223" i="27"/>
  <c r="G223" i="27"/>
  <c r="I223" i="27" s="1"/>
  <c r="H222" i="27"/>
  <c r="G222" i="27"/>
  <c r="I222" i="27" s="1"/>
  <c r="H221" i="27"/>
  <c r="G221" i="27"/>
  <c r="I221" i="27" s="1"/>
  <c r="H220" i="27"/>
  <c r="G220" i="27"/>
  <c r="I220" i="27" s="1"/>
  <c r="H219" i="27"/>
  <c r="G219" i="27"/>
  <c r="I219" i="27" s="1"/>
  <c r="H218" i="27"/>
  <c r="G218" i="27"/>
  <c r="I218" i="27" s="1"/>
  <c r="H217" i="27"/>
  <c r="G217" i="27"/>
  <c r="I217" i="27" s="1"/>
  <c r="H216" i="27"/>
  <c r="G216" i="27"/>
  <c r="I216" i="27" s="1"/>
  <c r="H215" i="27"/>
  <c r="G215" i="27"/>
  <c r="I215" i="27" s="1"/>
  <c r="H214" i="27"/>
  <c r="G214" i="27"/>
  <c r="I214" i="27" s="1"/>
  <c r="H213" i="27"/>
  <c r="G213" i="27"/>
  <c r="I213" i="27" s="1"/>
  <c r="H212" i="27"/>
  <c r="G212" i="27"/>
  <c r="I212" i="27" s="1"/>
  <c r="H211" i="27"/>
  <c r="G211" i="27"/>
  <c r="I211" i="27" s="1"/>
  <c r="H210" i="27"/>
  <c r="G210" i="27"/>
  <c r="I210" i="27" s="1"/>
  <c r="H209" i="27"/>
  <c r="G209" i="27"/>
  <c r="I209" i="27" s="1"/>
  <c r="H208" i="27"/>
  <c r="G208" i="27"/>
  <c r="I208" i="27" s="1"/>
  <c r="H207" i="27"/>
  <c r="G207" i="27"/>
  <c r="I207" i="27" s="1"/>
  <c r="H206" i="27"/>
  <c r="G206" i="27"/>
  <c r="H205" i="27"/>
  <c r="G205" i="27"/>
  <c r="H204" i="27"/>
  <c r="G204" i="27"/>
  <c r="H203" i="27"/>
  <c r="G203" i="27"/>
  <c r="I203" i="27" s="1"/>
  <c r="H202" i="27"/>
  <c r="G202" i="27"/>
  <c r="I202" i="27" s="1"/>
  <c r="H201" i="27"/>
  <c r="G201" i="27"/>
  <c r="I201" i="27" s="1"/>
  <c r="H200" i="27"/>
  <c r="G200" i="27"/>
  <c r="I200" i="27" s="1"/>
  <c r="H199" i="27"/>
  <c r="G199" i="27"/>
  <c r="I199" i="27" s="1"/>
  <c r="H198" i="27"/>
  <c r="G198" i="27"/>
  <c r="I198" i="27" s="1"/>
  <c r="H197" i="27"/>
  <c r="G197" i="27"/>
  <c r="I197" i="27" s="1"/>
  <c r="H196" i="27"/>
  <c r="G196" i="27"/>
  <c r="I196" i="27" s="1"/>
  <c r="H195" i="27"/>
  <c r="G195" i="27"/>
  <c r="I195" i="27" s="1"/>
  <c r="H194" i="27"/>
  <c r="G194" i="27"/>
  <c r="I194" i="27" s="1"/>
  <c r="H193" i="27"/>
  <c r="G193" i="27"/>
  <c r="I193" i="27" s="1"/>
  <c r="H192" i="27"/>
  <c r="G192" i="27"/>
  <c r="I192" i="27" s="1"/>
  <c r="H191" i="27"/>
  <c r="G191" i="27"/>
  <c r="I191" i="27" s="1"/>
  <c r="H190" i="27"/>
  <c r="G190" i="27"/>
  <c r="I190" i="27" s="1"/>
  <c r="H189" i="27"/>
  <c r="G189" i="27"/>
  <c r="I189" i="27" s="1"/>
  <c r="H188" i="27"/>
  <c r="G188" i="27"/>
  <c r="I188" i="27" s="1"/>
  <c r="H187" i="27"/>
  <c r="G187" i="27"/>
  <c r="I187" i="27" s="1"/>
  <c r="H186" i="27"/>
  <c r="G186" i="27"/>
  <c r="I186" i="27" s="1"/>
  <c r="H185" i="27"/>
  <c r="G185" i="27"/>
  <c r="H184" i="27"/>
  <c r="G184" i="27"/>
  <c r="H183" i="27"/>
  <c r="G183" i="27"/>
  <c r="H182" i="27"/>
  <c r="G182" i="27"/>
  <c r="H181" i="27"/>
  <c r="G181" i="27"/>
  <c r="H180" i="27"/>
  <c r="G180" i="27"/>
  <c r="H179" i="27"/>
  <c r="G179" i="27"/>
  <c r="I179" i="27" s="1"/>
  <c r="H178" i="27"/>
  <c r="G178" i="27"/>
  <c r="I178" i="27" s="1"/>
  <c r="H177" i="27"/>
  <c r="G177" i="27"/>
  <c r="I177" i="27" s="1"/>
  <c r="H176" i="27"/>
  <c r="G176" i="27"/>
  <c r="I176" i="27" s="1"/>
  <c r="H175" i="27"/>
  <c r="G175" i="27"/>
  <c r="I175" i="27" s="1"/>
  <c r="H174" i="27"/>
  <c r="G174" i="27"/>
  <c r="I174" i="27" s="1"/>
  <c r="H173" i="27"/>
  <c r="G173" i="27"/>
  <c r="I173" i="27" s="1"/>
  <c r="H172" i="27"/>
  <c r="G172" i="27"/>
  <c r="I172" i="27" s="1"/>
  <c r="H171" i="27"/>
  <c r="G171" i="27"/>
  <c r="I171" i="27" s="1"/>
  <c r="H170" i="27"/>
  <c r="G170" i="27"/>
  <c r="I170" i="27" s="1"/>
  <c r="H169" i="27"/>
  <c r="G169" i="27"/>
  <c r="I169" i="27" s="1"/>
  <c r="H168" i="27"/>
  <c r="G168" i="27"/>
  <c r="I168" i="27" s="1"/>
  <c r="H167" i="27"/>
  <c r="G167" i="27"/>
  <c r="I167" i="27" s="1"/>
  <c r="H166" i="27"/>
  <c r="G166" i="27"/>
  <c r="I166" i="27" s="1"/>
  <c r="H165" i="27"/>
  <c r="G165" i="27"/>
  <c r="I165" i="27" s="1"/>
  <c r="H164" i="27"/>
  <c r="G164" i="27"/>
  <c r="I164" i="27" s="1"/>
  <c r="H163" i="27"/>
  <c r="G163" i="27"/>
  <c r="I163" i="27" s="1"/>
  <c r="H162" i="27"/>
  <c r="G162" i="27"/>
  <c r="I162" i="27" s="1"/>
  <c r="H161" i="27"/>
  <c r="G161" i="27"/>
  <c r="I161" i="27" s="1"/>
  <c r="H160" i="27"/>
  <c r="G160" i="27"/>
  <c r="I160" i="27" s="1"/>
  <c r="H159" i="27"/>
  <c r="G159" i="27"/>
  <c r="I159" i="27" s="1"/>
  <c r="H158" i="27"/>
  <c r="G158" i="27"/>
  <c r="I158" i="27" s="1"/>
  <c r="H157" i="27"/>
  <c r="G157" i="27"/>
  <c r="I157" i="27" s="1"/>
  <c r="H156" i="27"/>
  <c r="G156" i="27"/>
  <c r="I156" i="27" s="1"/>
  <c r="H155" i="27"/>
  <c r="G155" i="27"/>
  <c r="I155" i="27" s="1"/>
  <c r="H154" i="27"/>
  <c r="G154" i="27"/>
  <c r="I154" i="27" s="1"/>
  <c r="H153" i="27"/>
  <c r="G153" i="27"/>
  <c r="I153" i="27" s="1"/>
  <c r="H152" i="27"/>
  <c r="G152" i="27"/>
  <c r="I152" i="27" s="1"/>
  <c r="AB151" i="27"/>
  <c r="G151" i="27" s="1"/>
  <c r="I151" i="27" s="1"/>
  <c r="H151" i="27"/>
  <c r="H150" i="27"/>
  <c r="I150" i="27" s="1"/>
  <c r="G150" i="27"/>
  <c r="H149" i="27"/>
  <c r="I149" i="27" s="1"/>
  <c r="G149" i="27"/>
  <c r="H148" i="27"/>
  <c r="I148" i="27" s="1"/>
  <c r="G148" i="27"/>
  <c r="H147" i="27"/>
  <c r="I147" i="27" s="1"/>
  <c r="G147" i="27"/>
  <c r="H146" i="27"/>
  <c r="I146" i="27" s="1"/>
  <c r="G146" i="27"/>
  <c r="H145" i="27"/>
  <c r="I145" i="27" s="1"/>
  <c r="G145" i="27"/>
  <c r="H144" i="27"/>
  <c r="I144" i="27" s="1"/>
  <c r="G144" i="27"/>
  <c r="AC143" i="27"/>
  <c r="AC403" i="27" s="1"/>
  <c r="AC405" i="27" s="1"/>
  <c r="AB143" i="27"/>
  <c r="G143" i="27" s="1"/>
  <c r="I143" i="27" s="1"/>
  <c r="W143" i="27"/>
  <c r="H143" i="27"/>
  <c r="H142" i="27"/>
  <c r="I142" i="27" s="1"/>
  <c r="G142" i="27"/>
  <c r="H141" i="27"/>
  <c r="I141" i="27" s="1"/>
  <c r="G141" i="27"/>
  <c r="H140" i="27"/>
  <c r="I140" i="27" s="1"/>
  <c r="G140" i="27"/>
  <c r="H139" i="27"/>
  <c r="I139" i="27" s="1"/>
  <c r="G139" i="27"/>
  <c r="H138" i="27"/>
  <c r="I138" i="27" s="1"/>
  <c r="G138" i="27"/>
  <c r="H137" i="27"/>
  <c r="I137" i="27" s="1"/>
  <c r="G137" i="27"/>
  <c r="H136" i="27"/>
  <c r="I136" i="27" s="1"/>
  <c r="G136" i="27"/>
  <c r="H135" i="27"/>
  <c r="I135" i="27" s="1"/>
  <c r="G135" i="27"/>
  <c r="H134" i="27"/>
  <c r="I134" i="27" s="1"/>
  <c r="G134" i="27"/>
  <c r="H133" i="27"/>
  <c r="I133" i="27" s="1"/>
  <c r="G133" i="27"/>
  <c r="H132" i="27"/>
  <c r="I132" i="27" s="1"/>
  <c r="G132" i="27"/>
  <c r="H131" i="27"/>
  <c r="I131" i="27" s="1"/>
  <c r="G131" i="27"/>
  <c r="H130" i="27"/>
  <c r="I130" i="27" s="1"/>
  <c r="G130" i="27"/>
  <c r="H129" i="27"/>
  <c r="I129" i="27" s="1"/>
  <c r="G129" i="27"/>
  <c r="H128" i="27"/>
  <c r="I128" i="27" s="1"/>
  <c r="G128" i="27"/>
  <c r="H127" i="27"/>
  <c r="I127" i="27" s="1"/>
  <c r="G127" i="27"/>
  <c r="H126" i="27"/>
  <c r="I126" i="27" s="1"/>
  <c r="G126" i="27"/>
  <c r="H125" i="27"/>
  <c r="I125" i="27" s="1"/>
  <c r="G125" i="27"/>
  <c r="H124" i="27"/>
  <c r="I124" i="27" s="1"/>
  <c r="G124" i="27"/>
  <c r="H123" i="27"/>
  <c r="I123" i="27" s="1"/>
  <c r="G123" i="27"/>
  <c r="H122" i="27"/>
  <c r="I122" i="27" s="1"/>
  <c r="G122" i="27"/>
  <c r="BD121" i="27"/>
  <c r="BC121" i="27"/>
  <c r="BC403" i="27" s="1"/>
  <c r="BC404" i="27" s="1"/>
  <c r="H121" i="27"/>
  <c r="G121" i="27"/>
  <c r="I121" i="27" s="1"/>
  <c r="H120" i="27"/>
  <c r="G120" i="27"/>
  <c r="I120" i="27" s="1"/>
  <c r="V119" i="27"/>
  <c r="G119" i="27" s="1"/>
  <c r="I119" i="27" s="1"/>
  <c r="H119" i="27"/>
  <c r="H118" i="27"/>
  <c r="I118" i="27" s="1"/>
  <c r="G118" i="27"/>
  <c r="H117" i="27"/>
  <c r="I117" i="27" s="1"/>
  <c r="G117" i="27"/>
  <c r="H116" i="27"/>
  <c r="I116" i="27" s="1"/>
  <c r="G116" i="27"/>
  <c r="AB115" i="27"/>
  <c r="G115" i="27" s="1"/>
  <c r="I115" i="27" s="1"/>
  <c r="H115" i="27"/>
  <c r="H114" i="27"/>
  <c r="G114" i="27"/>
  <c r="I114" i="27" s="1"/>
  <c r="I113" i="27"/>
  <c r="H113" i="27"/>
  <c r="G113" i="27"/>
  <c r="X112" i="27"/>
  <c r="X403" i="27" s="1"/>
  <c r="X405" i="27" s="1"/>
  <c r="V112" i="27"/>
  <c r="G112" i="27" s="1"/>
  <c r="I112" i="27" s="1"/>
  <c r="H112" i="27"/>
  <c r="H111" i="27"/>
  <c r="I111" i="27" s="1"/>
  <c r="G111" i="27"/>
  <c r="H110" i="27"/>
  <c r="I110" i="27" s="1"/>
  <c r="G110" i="27"/>
  <c r="H109" i="27"/>
  <c r="I109" i="27" s="1"/>
  <c r="G109" i="27"/>
  <c r="H108" i="27"/>
  <c r="I108" i="27" s="1"/>
  <c r="G108" i="27"/>
  <c r="H107" i="27"/>
  <c r="I107" i="27" s="1"/>
  <c r="G107" i="27"/>
  <c r="H106" i="27"/>
  <c r="I106" i="27" s="1"/>
  <c r="G106" i="27"/>
  <c r="H105" i="27"/>
  <c r="I105" i="27" s="1"/>
  <c r="G105" i="27"/>
  <c r="H104" i="27"/>
  <c r="I104" i="27" s="1"/>
  <c r="G104" i="27"/>
  <c r="R103" i="27"/>
  <c r="L103" i="27"/>
  <c r="H103" i="27"/>
  <c r="G103" i="27"/>
  <c r="I103" i="27" s="1"/>
  <c r="H102" i="27"/>
  <c r="G102" i="27"/>
  <c r="I102" i="27" s="1"/>
  <c r="H101" i="27"/>
  <c r="G101" i="27"/>
  <c r="I101" i="27" s="1"/>
  <c r="V100" i="27"/>
  <c r="L100" i="27"/>
  <c r="H100" i="27"/>
  <c r="G100" i="27"/>
  <c r="I100" i="27" s="1"/>
  <c r="I99" i="27"/>
  <c r="H99" i="27"/>
  <c r="G99" i="27"/>
  <c r="I98" i="27"/>
  <c r="H98" i="27"/>
  <c r="G98" i="27"/>
  <c r="V97" i="27"/>
  <c r="L97" i="27"/>
  <c r="G97" i="27" s="1"/>
  <c r="I97" i="27" s="1"/>
  <c r="H97" i="27"/>
  <c r="H96" i="27"/>
  <c r="I96" i="27" s="1"/>
  <c r="G96" i="27"/>
  <c r="H95" i="27"/>
  <c r="I95" i="27" s="1"/>
  <c r="G95" i="27"/>
  <c r="V94" i="27"/>
  <c r="R94" i="27"/>
  <c r="R1" i="27" s="1"/>
  <c r="L94" i="27"/>
  <c r="G94" i="27" s="1"/>
  <c r="I94" i="27" s="1"/>
  <c r="H94" i="27"/>
  <c r="H93" i="27"/>
  <c r="I93" i="27" s="1"/>
  <c r="G93" i="27"/>
  <c r="H92" i="27"/>
  <c r="I92" i="27" s="1"/>
  <c r="G92" i="27"/>
  <c r="V91" i="27"/>
  <c r="L91" i="27"/>
  <c r="G91" i="27" s="1"/>
  <c r="I91" i="27" s="1"/>
  <c r="H91" i="27"/>
  <c r="H90" i="27"/>
  <c r="G90" i="27"/>
  <c r="I90" i="27" s="1"/>
  <c r="H89" i="27"/>
  <c r="G89" i="27"/>
  <c r="I89" i="27" s="1"/>
  <c r="V88" i="27"/>
  <c r="L88" i="27"/>
  <c r="G88" i="27" s="1"/>
  <c r="I88" i="27" s="1"/>
  <c r="H88" i="27"/>
  <c r="H87" i="27"/>
  <c r="G87" i="27"/>
  <c r="I87" i="27" s="1"/>
  <c r="I86" i="27"/>
  <c r="H86" i="27"/>
  <c r="G86" i="27"/>
  <c r="L85" i="27"/>
  <c r="G85" i="27" s="1"/>
  <c r="I85" i="27" s="1"/>
  <c r="H85" i="27"/>
  <c r="H84" i="27"/>
  <c r="G84" i="27"/>
  <c r="I84" i="27" s="1"/>
  <c r="H83" i="27"/>
  <c r="G83" i="27"/>
  <c r="I83" i="27" s="1"/>
  <c r="V82" i="27"/>
  <c r="L82" i="27"/>
  <c r="G82" i="27" s="1"/>
  <c r="I82" i="27" s="1"/>
  <c r="H82" i="27"/>
  <c r="I81" i="27"/>
  <c r="H81" i="27"/>
  <c r="G81" i="27"/>
  <c r="H80" i="27"/>
  <c r="G80" i="27"/>
  <c r="I80" i="27" s="1"/>
  <c r="W79" i="27"/>
  <c r="H79" i="27" s="1"/>
  <c r="I79" i="27" s="1"/>
  <c r="V79" i="27"/>
  <c r="G79" i="27"/>
  <c r="AE78" i="27"/>
  <c r="H78" i="27" s="1"/>
  <c r="I78" i="27" s="1"/>
  <c r="G78" i="27"/>
  <c r="H77" i="27"/>
  <c r="G77" i="27"/>
  <c r="I77" i="27" s="1"/>
  <c r="I76" i="27"/>
  <c r="H76" i="27"/>
  <c r="G76" i="27"/>
  <c r="V75" i="27"/>
  <c r="G75" i="27" s="1"/>
  <c r="I75" i="27" s="1"/>
  <c r="H75" i="27"/>
  <c r="V74" i="27"/>
  <c r="G74" i="27" s="1"/>
  <c r="I74" i="27" s="1"/>
  <c r="H74" i="27"/>
  <c r="H73" i="27"/>
  <c r="I73" i="27" s="1"/>
  <c r="G73" i="27"/>
  <c r="H72" i="27"/>
  <c r="I72" i="27" s="1"/>
  <c r="G72" i="27"/>
  <c r="H71" i="27"/>
  <c r="I71" i="27" s="1"/>
  <c r="G71" i="27"/>
  <c r="H70" i="27"/>
  <c r="I70" i="27" s="1"/>
  <c r="G70" i="27"/>
  <c r="H69" i="27"/>
  <c r="I69" i="27" s="1"/>
  <c r="G69" i="27"/>
  <c r="H68" i="27"/>
  <c r="I68" i="27" s="1"/>
  <c r="G68" i="27"/>
  <c r="H67" i="27"/>
  <c r="I67" i="27" s="1"/>
  <c r="G67" i="27"/>
  <c r="H66" i="27"/>
  <c r="I66" i="27" s="1"/>
  <c r="G66" i="27"/>
  <c r="H65" i="27"/>
  <c r="I65" i="27" s="1"/>
  <c r="G65" i="27"/>
  <c r="H64" i="27"/>
  <c r="G64" i="27"/>
  <c r="H63" i="27"/>
  <c r="G63" i="27"/>
  <c r="H62" i="27"/>
  <c r="G62" i="27"/>
  <c r="H61" i="27"/>
  <c r="G61" i="27"/>
  <c r="H60" i="27"/>
  <c r="G60" i="27"/>
  <c r="H59" i="27"/>
  <c r="G59" i="27"/>
  <c r="P58" i="27"/>
  <c r="P403" i="27" s="1"/>
  <c r="P405" i="27" s="1"/>
  <c r="N58" i="27"/>
  <c r="N403" i="27" s="1"/>
  <c r="N405" i="27" s="1"/>
  <c r="L58" i="27"/>
  <c r="G58" i="27" s="1"/>
  <c r="I58" i="27" s="1"/>
  <c r="H58" i="27"/>
  <c r="AF57" i="27"/>
  <c r="H57" i="27"/>
  <c r="G57" i="27"/>
  <c r="I57" i="27" s="1"/>
  <c r="I56" i="27"/>
  <c r="H56" i="27"/>
  <c r="G56" i="27"/>
  <c r="V55" i="27"/>
  <c r="G55" i="27" s="1"/>
  <c r="I55" i="27" s="1"/>
  <c r="H55" i="27"/>
  <c r="H54" i="27"/>
  <c r="G54" i="27"/>
  <c r="I54" i="27" s="1"/>
  <c r="H53" i="27"/>
  <c r="G53" i="27"/>
  <c r="I53" i="27" s="1"/>
  <c r="V52" i="27"/>
  <c r="H52" i="27"/>
  <c r="I52" i="27" s="1"/>
  <c r="G52" i="27"/>
  <c r="H51" i="27"/>
  <c r="I51" i="27" s="1"/>
  <c r="G51" i="27"/>
  <c r="H50" i="27"/>
  <c r="I50" i="27" s="1"/>
  <c r="G50" i="27"/>
  <c r="W49" i="27"/>
  <c r="W1" i="27" s="1"/>
  <c r="V49" i="27"/>
  <c r="V1" i="27" s="1"/>
  <c r="H48" i="27"/>
  <c r="G48" i="27"/>
  <c r="I48" i="27" s="1"/>
  <c r="H47" i="27"/>
  <c r="G47" i="27"/>
  <c r="I47" i="27" s="1"/>
  <c r="H46" i="27"/>
  <c r="G46" i="27"/>
  <c r="I46" i="27" s="1"/>
  <c r="H45" i="27"/>
  <c r="G45" i="27"/>
  <c r="I45" i="27" s="1"/>
  <c r="H44" i="27"/>
  <c r="G44" i="27"/>
  <c r="I44" i="27" s="1"/>
  <c r="V43" i="27"/>
  <c r="L43" i="27"/>
  <c r="L403" i="27" s="1"/>
  <c r="L405" i="27" s="1"/>
  <c r="H43" i="27"/>
  <c r="G43" i="27"/>
  <c r="I43" i="27" s="1"/>
  <c r="I42" i="27"/>
  <c r="H42" i="27"/>
  <c r="G42" i="27"/>
  <c r="I41" i="27"/>
  <c r="H41" i="27"/>
  <c r="G41" i="27"/>
  <c r="V40" i="27"/>
  <c r="G40" i="27" s="1"/>
  <c r="I40" i="27" s="1"/>
  <c r="H40" i="27"/>
  <c r="H39" i="27"/>
  <c r="G39" i="27"/>
  <c r="I39" i="27" s="1"/>
  <c r="H38" i="27"/>
  <c r="G38" i="27"/>
  <c r="I38" i="27" s="1"/>
  <c r="V37" i="27"/>
  <c r="G37" i="27" s="1"/>
  <c r="I37" i="27" s="1"/>
  <c r="H37" i="27"/>
  <c r="H36" i="27"/>
  <c r="I36" i="27" s="1"/>
  <c r="G36" i="27"/>
  <c r="H35" i="27"/>
  <c r="I35" i="27" s="1"/>
  <c r="G35" i="27"/>
  <c r="H34" i="27"/>
  <c r="I34" i="27" s="1"/>
  <c r="G34" i="27"/>
  <c r="H33" i="27"/>
  <c r="I33" i="27" s="1"/>
  <c r="G33" i="27"/>
  <c r="H32" i="27"/>
  <c r="I32" i="27" s="1"/>
  <c r="G32" i="27"/>
  <c r="H31" i="27"/>
  <c r="I31" i="27" s="1"/>
  <c r="G31" i="27"/>
  <c r="H30" i="27"/>
  <c r="I30" i="27" s="1"/>
  <c r="G30" i="27"/>
  <c r="H29" i="27"/>
  <c r="I29" i="27" s="1"/>
  <c r="G29" i="27"/>
  <c r="V28" i="27"/>
  <c r="H28" i="27"/>
  <c r="G28" i="27"/>
  <c r="I28" i="27" s="1"/>
  <c r="I27" i="27"/>
  <c r="H27" i="27"/>
  <c r="G27" i="27"/>
  <c r="I26" i="27"/>
  <c r="H26" i="27"/>
  <c r="G26" i="27"/>
  <c r="V25" i="27"/>
  <c r="G25" i="27" s="1"/>
  <c r="I25" i="27" s="1"/>
  <c r="H25" i="27"/>
  <c r="H24" i="27"/>
  <c r="G24" i="27"/>
  <c r="I24" i="27" s="1"/>
  <c r="H23" i="27"/>
  <c r="G23" i="27"/>
  <c r="I23" i="27" s="1"/>
  <c r="V22" i="27"/>
  <c r="G22" i="27" s="1"/>
  <c r="I22" i="27" s="1"/>
  <c r="H22" i="27"/>
  <c r="H21" i="27"/>
  <c r="I21" i="27" s="1"/>
  <c r="G21" i="27"/>
  <c r="H20" i="27"/>
  <c r="G20" i="27"/>
  <c r="V19" i="27"/>
  <c r="G19" i="27" s="1"/>
  <c r="I19" i="27" s="1"/>
  <c r="H19" i="27"/>
  <c r="I18" i="27"/>
  <c r="H18" i="27"/>
  <c r="G18" i="27"/>
  <c r="H17" i="27"/>
  <c r="G17" i="27"/>
  <c r="I17" i="27" s="1"/>
  <c r="I16" i="27"/>
  <c r="H16" i="27"/>
  <c r="G16" i="27"/>
  <c r="I15" i="27"/>
  <c r="H15" i="27"/>
  <c r="G15" i="27"/>
  <c r="I14" i="27"/>
  <c r="H14" i="27"/>
  <c r="G14" i="27"/>
  <c r="H13" i="27"/>
  <c r="G13" i="27"/>
  <c r="H12" i="27"/>
  <c r="G12" i="27"/>
  <c r="H11" i="27"/>
  <c r="G11" i="27"/>
  <c r="I10" i="27"/>
  <c r="H10" i="27"/>
  <c r="G10" i="27"/>
  <c r="I9" i="27"/>
  <c r="H9" i="27"/>
  <c r="G9" i="27"/>
  <c r="H8" i="27"/>
  <c r="G8" i="27"/>
  <c r="I8" i="27" s="1"/>
  <c r="I7" i="27"/>
  <c r="H7" i="27"/>
  <c r="G7" i="27"/>
  <c r="I6" i="27"/>
  <c r="H6" i="27"/>
  <c r="G6" i="27"/>
  <c r="I5" i="27"/>
  <c r="H5" i="27"/>
  <c r="G5" i="27"/>
  <c r="H4" i="27"/>
  <c r="G4" i="27"/>
  <c r="I4" i="27" s="1"/>
  <c r="I3" i="27"/>
  <c r="H3" i="27"/>
  <c r="G3" i="27"/>
  <c r="Y1" i="27"/>
  <c r="U1" i="27"/>
  <c r="T1" i="27"/>
  <c r="S1" i="27"/>
  <c r="Q1" i="27"/>
  <c r="P1" i="27"/>
  <c r="O1" i="27"/>
  <c r="M1" i="27"/>
  <c r="K1" i="27"/>
  <c r="J1" i="27"/>
  <c r="D22" i="26"/>
  <c r="H16" i="26"/>
  <c r="F16" i="26"/>
  <c r="H15" i="26"/>
  <c r="F15" i="26"/>
  <c r="H14" i="26"/>
  <c r="H22" i="26" s="1"/>
  <c r="F14" i="26"/>
  <c r="O12" i="26"/>
  <c r="O16" i="26" s="1"/>
  <c r="N12" i="26"/>
  <c r="N16" i="26" s="1"/>
  <c r="M12" i="26"/>
  <c r="M16" i="26" s="1"/>
  <c r="L12" i="26"/>
  <c r="K12" i="26"/>
  <c r="K16" i="26" s="1"/>
  <c r="J12" i="26"/>
  <c r="J14" i="26" s="1"/>
  <c r="I12" i="26"/>
  <c r="I16" i="26" s="1"/>
  <c r="G12" i="26"/>
  <c r="G16" i="26" s="1"/>
  <c r="F12" i="26"/>
  <c r="F22" i="26" s="1"/>
  <c r="E12" i="26"/>
  <c r="E16" i="26" s="1"/>
  <c r="J7" i="28" l="1"/>
  <c r="J16" i="28"/>
  <c r="J28" i="28"/>
  <c r="J9" i="28"/>
  <c r="J30" i="28"/>
  <c r="Y405" i="27"/>
  <c r="F435" i="27"/>
  <c r="AB433" i="27"/>
  <c r="K433" i="27"/>
  <c r="D416" i="27"/>
  <c r="X417" i="27"/>
  <c r="I413" i="27"/>
  <c r="I408" i="27" s="1"/>
  <c r="H408" i="27"/>
  <c r="G403" i="27"/>
  <c r="D417" i="27" s="1"/>
  <c r="H403" i="27"/>
  <c r="E417" i="27" s="1"/>
  <c r="L1" i="27"/>
  <c r="X1" i="27"/>
  <c r="AB403" i="27"/>
  <c r="AB405" i="27" s="1"/>
  <c r="P416" i="27"/>
  <c r="G49" i="27"/>
  <c r="N1" i="27"/>
  <c r="H49" i="27"/>
  <c r="R403" i="27"/>
  <c r="R405" i="27" s="1"/>
  <c r="P408" i="27"/>
  <c r="AE403" i="27"/>
  <c r="AE405" i="27" s="1"/>
  <c r="F411" i="27"/>
  <c r="V403" i="27"/>
  <c r="V405" i="27" s="1"/>
  <c r="K434" i="27"/>
  <c r="K435" i="27" s="1"/>
  <c r="W403" i="27"/>
  <c r="W405" i="27" s="1"/>
  <c r="I20" i="27"/>
  <c r="J16" i="26"/>
  <c r="K15" i="26"/>
  <c r="G14" i="26"/>
  <c r="G15" i="26"/>
  <c r="J15" i="26"/>
  <c r="K14" i="26"/>
  <c r="K22" i="26" s="1"/>
  <c r="I14" i="26"/>
  <c r="I15" i="26"/>
  <c r="J22" i="26"/>
  <c r="L14" i="26"/>
  <c r="L22" i="26" s="1"/>
  <c r="L15" i="26"/>
  <c r="L16" i="26"/>
  <c r="M14" i="26"/>
  <c r="M15" i="26"/>
  <c r="N14" i="26"/>
  <c r="N15" i="26"/>
  <c r="O14" i="26"/>
  <c r="O15" i="26"/>
  <c r="E14" i="26"/>
  <c r="E15" i="26"/>
  <c r="F416" i="27" l="1"/>
  <c r="G411" i="27"/>
  <c r="G416" i="27" s="1"/>
  <c r="I49" i="27"/>
  <c r="I403" i="27" s="1"/>
  <c r="I22" i="26"/>
  <c r="G22" i="26"/>
  <c r="O22" i="26"/>
  <c r="N22" i="26"/>
  <c r="M22" i="26"/>
  <c r="E22" i="26"/>
  <c r="J41" i="22" l="1"/>
  <c r="H41" i="22"/>
  <c r="N46" i="25"/>
  <c r="L46" i="25"/>
  <c r="L44" i="25"/>
  <c r="M8" i="25"/>
  <c r="J8" i="25"/>
  <c r="L8" i="25" s="1"/>
  <c r="J6" i="25"/>
  <c r="M5" i="25"/>
  <c r="J5" i="25"/>
  <c r="M3" i="25"/>
  <c r="C21" i="12"/>
  <c r="B21" i="12"/>
  <c r="C10" i="12"/>
  <c r="D10" i="12"/>
  <c r="E10" i="12"/>
  <c r="B10" i="12"/>
  <c r="B37" i="22" l="1"/>
  <c r="F28" i="22"/>
  <c r="H14" i="2"/>
  <c r="O16" i="17"/>
  <c r="N16" i="17"/>
  <c r="M16" i="17"/>
  <c r="L16" i="17"/>
  <c r="K16" i="17"/>
  <c r="J16" i="17"/>
  <c r="I16" i="17"/>
  <c r="H16" i="17"/>
  <c r="G16" i="17"/>
  <c r="F16" i="17"/>
  <c r="E16" i="17"/>
  <c r="D16" i="17"/>
  <c r="P16" i="17" s="1"/>
  <c r="C16" i="17"/>
  <c r="P15" i="17"/>
  <c r="R15" i="17" s="1"/>
  <c r="P14" i="17"/>
  <c r="R14" i="17" s="1"/>
  <c r="P13" i="17"/>
  <c r="R12" i="17"/>
  <c r="Q12" i="17"/>
  <c r="P12" i="17"/>
  <c r="P11" i="17"/>
  <c r="R11" i="17" s="1"/>
  <c r="P10" i="17"/>
  <c r="Q9" i="17"/>
  <c r="P9" i="17"/>
  <c r="R9" i="17" s="1"/>
  <c r="P8" i="17"/>
  <c r="R8" i="17" s="1"/>
  <c r="P7" i="17"/>
  <c r="R7" i="17" s="1"/>
  <c r="P6" i="17"/>
  <c r="P5" i="17"/>
  <c r="R5" i="17" s="1"/>
  <c r="R4" i="17"/>
  <c r="O16" i="16"/>
  <c r="N16" i="16"/>
  <c r="M16" i="16"/>
  <c r="L16" i="16"/>
  <c r="K16" i="16"/>
  <c r="J16" i="16"/>
  <c r="I16" i="16"/>
  <c r="H16" i="16"/>
  <c r="G16" i="16"/>
  <c r="F16" i="16"/>
  <c r="E16" i="16"/>
  <c r="D16" i="16"/>
  <c r="C16" i="16"/>
  <c r="P14" i="16"/>
  <c r="P13" i="16"/>
  <c r="P12" i="16"/>
  <c r="P11" i="16"/>
  <c r="P10" i="16"/>
  <c r="P8" i="16"/>
  <c r="P7" i="16"/>
  <c r="P6" i="16"/>
  <c r="P5" i="16"/>
  <c r="P4" i="16"/>
  <c r="J60" i="15"/>
  <c r="J54" i="15" s="1"/>
  <c r="L9" i="15" s="1"/>
  <c r="N9" i="15" s="1"/>
  <c r="P9" i="15" s="1"/>
  <c r="I60" i="15"/>
  <c r="I54" i="15" s="1"/>
  <c r="H60" i="15"/>
  <c r="H56" i="15"/>
  <c r="K53" i="15"/>
  <c r="H53" i="15"/>
  <c r="J49" i="15"/>
  <c r="J43" i="15" s="1"/>
  <c r="L8" i="15" s="1"/>
  <c r="N8" i="15" s="1"/>
  <c r="I49" i="15"/>
  <c r="I43" i="15" s="1"/>
  <c r="H49" i="15"/>
  <c r="H45" i="15"/>
  <c r="I42" i="15"/>
  <c r="K42" i="15" s="1"/>
  <c r="H42" i="15"/>
  <c r="J38" i="15"/>
  <c r="J32" i="15" s="1"/>
  <c r="L7" i="15" s="1"/>
  <c r="N7" i="15" s="1"/>
  <c r="I38" i="15"/>
  <c r="I32" i="15" s="1"/>
  <c r="L35" i="15"/>
  <c r="H34" i="15"/>
  <c r="H38" i="15" s="1"/>
  <c r="H31" i="15"/>
  <c r="H30" i="15"/>
  <c r="K29" i="15"/>
  <c r="H29" i="15"/>
  <c r="K28" i="15"/>
  <c r="H28" i="15"/>
  <c r="K27" i="15"/>
  <c r="H27" i="15"/>
  <c r="J23" i="15"/>
  <c r="J17" i="15" s="1"/>
  <c r="I23" i="15"/>
  <c r="H20" i="15"/>
  <c r="K19" i="15"/>
  <c r="H19" i="15"/>
  <c r="H23" i="15" s="1"/>
  <c r="I17" i="15"/>
  <c r="K16" i="15"/>
  <c r="H16" i="15"/>
  <c r="H9" i="15"/>
  <c r="I8" i="15"/>
  <c r="H8" i="15"/>
  <c r="H7" i="15"/>
  <c r="N6" i="15"/>
  <c r="M6" i="15"/>
  <c r="O6" i="15" s="1"/>
  <c r="L6" i="15"/>
  <c r="K6" i="15"/>
  <c r="H6" i="15"/>
  <c r="L5" i="15"/>
  <c r="N5" i="15" s="1"/>
  <c r="K5" i="15"/>
  <c r="M5" i="15" s="1"/>
  <c r="O5" i="15" s="1"/>
  <c r="H5" i="15"/>
  <c r="K4" i="15"/>
  <c r="M4" i="15" s="1"/>
  <c r="O4" i="15" s="1"/>
  <c r="H4" i="15"/>
  <c r="Q16" i="17" l="1"/>
  <c r="R13" i="17"/>
  <c r="R10" i="17"/>
  <c r="K8" i="15"/>
  <c r="M8" i="15" s="1"/>
  <c r="O8" i="15" s="1"/>
  <c r="H43" i="15"/>
  <c r="H54" i="15"/>
  <c r="K9" i="15"/>
  <c r="M9" i="15" s="1"/>
  <c r="O9" i="15" s="1"/>
  <c r="H32" i="15"/>
  <c r="K7" i="15"/>
  <c r="M7" i="15" s="1"/>
  <c r="O7" i="15" s="1"/>
  <c r="O11" i="15" s="1"/>
  <c r="L4" i="15"/>
  <c r="N4" i="15" s="1"/>
  <c r="P4" i="15" s="1"/>
  <c r="P11" i="15" s="1"/>
  <c r="K17" i="15"/>
  <c r="H17" i="15"/>
  <c r="R16" i="17" l="1"/>
  <c r="I16" i="4"/>
  <c r="G16" i="4"/>
  <c r="F16" i="4"/>
  <c r="E16" i="4"/>
  <c r="D16" i="4"/>
  <c r="C16" i="4"/>
  <c r="B16" i="4"/>
  <c r="I15" i="4"/>
  <c r="H15" i="4"/>
  <c r="I14" i="4"/>
  <c r="H14" i="4"/>
  <c r="I13" i="4"/>
  <c r="H13" i="4"/>
  <c r="I12" i="4"/>
  <c r="H12" i="4"/>
  <c r="I11" i="4"/>
  <c r="H11" i="4"/>
  <c r="I10" i="4"/>
  <c r="H10" i="4"/>
  <c r="I9" i="4"/>
  <c r="H9" i="4"/>
  <c r="I8" i="4"/>
  <c r="H8" i="4"/>
  <c r="I7" i="4"/>
  <c r="H7" i="4"/>
  <c r="I6" i="4"/>
  <c r="H6" i="4"/>
  <c r="I5" i="4"/>
  <c r="H5" i="4"/>
  <c r="I4" i="4"/>
  <c r="H4" i="4"/>
  <c r="H23" i="2"/>
  <c r="H16" i="4" l="1"/>
  <c r="J25" i="2"/>
  <c r="E21" i="2" l="1"/>
  <c r="H21" i="2" s="1"/>
  <c r="I6" i="2"/>
  <c r="H11" i="2"/>
  <c r="H6" i="2"/>
  <c r="B41" i="2"/>
  <c r="K37" i="2"/>
  <c r="K34" i="2"/>
  <c r="H25" i="2"/>
  <c r="H24" i="2"/>
  <c r="J23" i="2"/>
  <c r="K23" i="2" s="1"/>
  <c r="E23" i="2"/>
  <c r="E22" i="2"/>
  <c r="H22" i="2" s="1"/>
  <c r="E20" i="2"/>
  <c r="H20" i="2" s="1"/>
  <c r="H16" i="2"/>
  <c r="H15" i="2"/>
  <c r="H12" i="2"/>
  <c r="H10" i="2"/>
  <c r="H9" i="2"/>
  <c r="H8" i="2"/>
  <c r="H7" i="2"/>
  <c r="H5" i="2"/>
  <c r="J41" i="1"/>
  <c r="E38" i="1"/>
  <c r="H38" i="1" s="1"/>
  <c r="B37" i="1"/>
  <c r="E34" i="1"/>
  <c r="H34" i="1" s="1"/>
  <c r="H33" i="1"/>
  <c r="K33" i="1" s="1"/>
  <c r="K30" i="1"/>
  <c r="H30" i="1"/>
  <c r="F28" i="1"/>
  <c r="E28" i="1"/>
  <c r="E29" i="1" s="1"/>
  <c r="J25" i="1"/>
  <c r="H25" i="1"/>
  <c r="K25" i="1" s="1"/>
  <c r="H24" i="1"/>
  <c r="J23" i="1"/>
  <c r="H23" i="1"/>
  <c r="E23" i="1"/>
  <c r="E22" i="1"/>
  <c r="H22" i="1" s="1"/>
  <c r="E21" i="1"/>
  <c r="H21" i="1" s="1"/>
  <c r="E20" i="1"/>
  <c r="H20" i="1" s="1"/>
  <c r="J19" i="1"/>
  <c r="E19" i="1"/>
  <c r="H19" i="1" s="1"/>
  <c r="E17" i="1"/>
  <c r="H16" i="1"/>
  <c r="H15" i="1"/>
  <c r="H14" i="1"/>
  <c r="H13" i="1"/>
  <c r="H12" i="1"/>
  <c r="H11" i="1"/>
  <c r="H10" i="1"/>
  <c r="H9" i="1"/>
  <c r="H8" i="1"/>
  <c r="H7" i="1"/>
  <c r="H6" i="1"/>
  <c r="H5" i="1"/>
  <c r="K4" i="1"/>
  <c r="J4" i="1"/>
  <c r="I4" i="1"/>
  <c r="H4" i="1"/>
  <c r="H17" i="1" s="1"/>
  <c r="K23" i="1" l="1"/>
  <c r="G28" i="1"/>
  <c r="K25" i="2"/>
  <c r="K19" i="1"/>
  <c r="G29" i="1"/>
  <c r="I28" i="1"/>
  <c r="H29" i="1" s="1"/>
  <c r="H41" i="1" s="1"/>
  <c r="K1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047</author>
    <author>tc={5DE17323-7350-4CFB-BE92-709E4B02DF99}</author>
    <author>zryh</author>
  </authors>
  <commentList>
    <comment ref="C4" authorId="0" shapeId="0" xr:uid="{F2BAA3A9-A905-4BC2-9E62-1EAC26A32B29}">
      <text>
        <r>
          <rPr>
            <b/>
            <sz val="9"/>
            <rFont val="宋体"/>
            <family val="3"/>
            <charset val="134"/>
          </rPr>
          <t>按不含税计税</t>
        </r>
      </text>
    </comment>
    <comment ref="J25" authorId="1" shapeId="0" xr:uid="{5DE17323-7350-4CFB-BE92-709E4B02DF99}">
      <text>
        <r>
          <rPr>
            <sz val="11"/>
            <color theme="1"/>
            <rFont val="等线"/>
            <family val="3"/>
            <charset val="134"/>
            <scheme val="minor"/>
          </rPr>
          <t>[线程批注]
你的Excel版本可读取此线程批注; 但如果在更新版本的Excel中打开文件，则对批注所作的任何改动都将被删除。了解详细信息: https://go.microsoft.com/fwlink/?linkid=870924
注释:
    如果有所得税还需去掉所得税金额</t>
        </r>
      </text>
    </comment>
    <comment ref="E30" authorId="2" shapeId="0" xr:uid="{E3D44CAC-0CBE-4455-8928-ED0E6193B5A3}">
      <text>
        <r>
          <rPr>
            <b/>
            <sz val="9"/>
            <rFont val="宋体"/>
            <family val="3"/>
            <charset val="134"/>
          </rPr>
          <t>zryh:</t>
        </r>
        <r>
          <rPr>
            <sz val="9"/>
            <rFont val="宋体"/>
            <family val="3"/>
            <charset val="134"/>
          </rPr>
          <t xml:space="preserve">
纳税开始时间为2023-5-1</t>
        </r>
      </text>
    </comment>
    <comment ref="H34" authorId="2" shapeId="0" xr:uid="{283562F0-3F96-4590-BCA4-3A549D9B7106}">
      <text>
        <r>
          <rPr>
            <sz val="9"/>
            <rFont val="宋体"/>
            <family val="3"/>
            <charset val="134"/>
          </rPr>
          <t xml:space="preserve">
财务表示本月暂不缴纳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047</author>
    <author>tc={851FD512-E0D7-403E-87CD-9B6E047234DF}</author>
    <author>Yaozhi Hu(Outsourcing)</author>
  </authors>
  <commentList>
    <comment ref="C4" authorId="0" shapeId="0" xr:uid="{4C5A334E-F46F-4657-B7C5-3DA5B84040C3}">
      <text>
        <r>
          <rPr>
            <b/>
            <sz val="9"/>
            <rFont val="宋体"/>
            <family val="3"/>
            <charset val="134"/>
          </rPr>
          <t>按不含税计税</t>
        </r>
      </text>
    </comment>
    <comment ref="C19" authorId="0" shapeId="0" xr:uid="{520299AA-0845-420A-984D-7F55113B379E}">
      <text>
        <r>
          <rPr>
            <b/>
            <sz val="9"/>
            <rFont val="宋体"/>
            <family val="3"/>
            <charset val="134"/>
          </rPr>
          <t>按不含税计税</t>
        </r>
      </text>
    </comment>
    <comment ref="J25" authorId="1" shapeId="0" xr:uid="{851FD512-E0D7-403E-87CD-9B6E047234DF}">
      <text>
        <r>
          <rPr>
            <sz val="11"/>
            <color theme="1"/>
            <rFont val="等线"/>
            <family val="3"/>
            <charset val="134"/>
            <scheme val="minor"/>
          </rPr>
          <t>[线程批注]
你的Excel版本可读取此线程批注; 但如果在更新版本的Excel中打开文件，则对批注所作的任何改动都将被删除。了解详细信息: https://go.microsoft.com/fwlink/?linkid=870924
注释:
    如果有所得税还需去掉所得税金额</t>
        </r>
      </text>
    </comment>
    <comment ref="B31" authorId="2" shapeId="0" xr:uid="{3467AB72-2257-461E-968D-06EB4D946AF2}">
      <text>
        <r>
          <rPr>
            <b/>
            <sz val="9"/>
            <color indexed="81"/>
            <rFont val="宋体"/>
            <family val="3"/>
            <charset val="134"/>
          </rPr>
          <t>Yaozhi Hu(Outsourcing):</t>
        </r>
        <r>
          <rPr>
            <sz val="9"/>
            <color indexed="81"/>
            <rFont val="宋体"/>
            <family val="3"/>
            <charset val="134"/>
          </rPr>
          <t xml:space="preserve">
不体现跨年金额
拆项目手工拆</t>
        </r>
      </text>
    </comment>
    <comment ref="B34" authorId="2" shapeId="0" xr:uid="{3B10C144-68E0-418D-B05A-A4D945B62EA0}">
      <text>
        <r>
          <rPr>
            <b/>
            <sz val="9"/>
            <color indexed="81"/>
            <rFont val="宋体"/>
            <family val="3"/>
            <charset val="134"/>
          </rPr>
          <t>Yaozhi Hu(Outsourcing):</t>
        </r>
        <r>
          <rPr>
            <sz val="9"/>
            <color indexed="81"/>
            <rFont val="宋体"/>
            <family val="3"/>
            <charset val="134"/>
          </rPr>
          <t xml:space="preserve">
项目、面积、费率、缴纳时间、面积取得时间 </t>
        </r>
      </text>
    </comment>
    <comment ref="B35" authorId="2" shapeId="0" xr:uid="{C3F1D3AE-F19E-4A70-8D90-2D5C37344E2B}">
      <text>
        <r>
          <rPr>
            <b/>
            <sz val="9"/>
            <color indexed="81"/>
            <rFont val="宋体"/>
            <family val="3"/>
            <charset val="134"/>
          </rPr>
          <t>Yaozhi Hu(Outsourcing):</t>
        </r>
        <r>
          <rPr>
            <sz val="9"/>
            <color indexed="81"/>
            <rFont val="宋体"/>
            <family val="3"/>
            <charset val="134"/>
          </rPr>
          <t xml:space="preserve">
苏尼特右旗有，缴纳频次同城镇土地使用税，还有水资源可参考融水</t>
        </r>
      </text>
    </comment>
    <comment ref="B36" authorId="2" shapeId="0" xr:uid="{FFE438C8-28BD-4707-89B4-C14C4583FB33}">
      <text>
        <r>
          <rPr>
            <b/>
            <sz val="9"/>
            <color indexed="81"/>
            <rFont val="宋体"/>
            <family val="3"/>
            <charset val="134"/>
          </rPr>
          <t>Yaozhi Hu(Outsourcing):</t>
        </r>
        <r>
          <rPr>
            <sz val="9"/>
            <color indexed="81"/>
            <rFont val="宋体"/>
            <family val="3"/>
            <charset val="134"/>
          </rPr>
          <t xml:space="preserve">
格式默认，一般没有，如有，导出线下处理</t>
        </r>
      </text>
    </comment>
    <comment ref="B42" authorId="2" shapeId="0" xr:uid="{08951DB3-7B66-4960-880A-68C7561EFF48}">
      <text>
        <r>
          <rPr>
            <b/>
            <sz val="9"/>
            <color indexed="81"/>
            <rFont val="宋体"/>
            <family val="3"/>
            <charset val="134"/>
          </rPr>
          <t>Yaozhi Hu(Outsourcing):</t>
        </r>
        <r>
          <rPr>
            <sz val="9"/>
            <color indexed="81"/>
            <rFont val="宋体"/>
            <family val="3"/>
            <charset val="134"/>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047</author>
    <author>zryh</author>
  </authors>
  <commentList>
    <comment ref="C4" authorId="0" shapeId="0" xr:uid="{1C904818-CEAB-4377-8DFB-D5238F399DA9}">
      <text>
        <r>
          <rPr>
            <b/>
            <sz val="9"/>
            <rFont val="宋体"/>
            <family val="3"/>
            <charset val="134"/>
          </rPr>
          <t>按不含税计税</t>
        </r>
      </text>
    </comment>
    <comment ref="E30" authorId="1" shapeId="0" xr:uid="{0D6D7BB4-264E-4419-96F6-E83F41609C05}">
      <text>
        <r>
          <rPr>
            <b/>
            <sz val="9"/>
            <rFont val="宋体"/>
            <family val="3"/>
            <charset val="134"/>
          </rPr>
          <t>zryh:</t>
        </r>
        <r>
          <rPr>
            <sz val="9"/>
            <rFont val="宋体"/>
            <family val="3"/>
            <charset val="134"/>
          </rPr>
          <t xml:space="preserve">
纳税开始时间为2023-5-1</t>
        </r>
      </text>
    </comment>
    <comment ref="H34" authorId="1" shapeId="0" xr:uid="{4FA95DFD-0552-4D7C-94A8-B9074C0D7669}">
      <text>
        <r>
          <rPr>
            <sz val="9"/>
            <rFont val="宋体"/>
            <family val="3"/>
            <charset val="134"/>
          </rPr>
          <t xml:space="preserve">
财务表示本月暂不缴纳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27535</author>
    <author>Gary</author>
  </authors>
  <commentList>
    <comment ref="J2" authorId="0" shapeId="0" xr:uid="{3BEEB47C-0F97-4D7E-ADC3-896765F6FE79}">
      <text>
        <r>
          <rPr>
            <b/>
            <sz val="9"/>
            <rFont val="宋体"/>
            <family val="3"/>
            <charset val="134"/>
          </rPr>
          <t>27535:</t>
        </r>
        <r>
          <rPr>
            <sz val="9"/>
            <rFont val="宋体"/>
            <family val="3"/>
            <charset val="134"/>
          </rPr>
          <t xml:space="preserve">
</t>
        </r>
        <r>
          <rPr>
            <sz val="10"/>
            <rFont val="宋体"/>
            <family val="3"/>
            <charset val="134"/>
          </rPr>
          <t xml:space="preserve">本月账面收入为： 29,972,935.44 
</t>
        </r>
      </text>
    </comment>
    <comment ref="I19" authorId="1" shapeId="0" xr:uid="{6692727A-8039-4619-87DF-D0DFA14A655D}">
      <text>
        <r>
          <rPr>
            <b/>
            <sz val="9"/>
            <rFont val="宋体"/>
            <family val="3"/>
            <charset val="134"/>
          </rPr>
          <t>Gary:</t>
        </r>
        <r>
          <rPr>
            <sz val="9"/>
            <rFont val="宋体"/>
            <family val="3"/>
            <charset val="134"/>
          </rPr>
          <t xml:space="preserve">
异地预缴</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27535</author>
    <author>admin</author>
  </authors>
  <commentList>
    <comment ref="M10" authorId="0" shapeId="0" xr:uid="{BDECA39E-78A6-48A7-8835-932F180BEF97}">
      <text>
        <r>
          <rPr>
            <b/>
            <sz val="9"/>
            <rFont val="宋体"/>
            <family val="3"/>
            <charset val="134"/>
          </rPr>
          <t>27535:</t>
        </r>
        <r>
          <rPr>
            <sz val="9"/>
            <rFont val="宋体"/>
            <family val="3"/>
            <charset val="134"/>
          </rPr>
          <t xml:space="preserve">
残疾人保障金</t>
        </r>
      </text>
    </comment>
    <comment ref="M12" authorId="1" shapeId="0" xr:uid="{365803EA-8FAE-40A4-AF15-910AEE60AED9}">
      <text>
        <r>
          <rPr>
            <b/>
            <sz val="9"/>
            <rFont val="宋体"/>
            <family val="3"/>
            <charset val="134"/>
          </rPr>
          <t>admin:</t>
        </r>
        <r>
          <rPr>
            <sz val="9"/>
            <rFont val="宋体"/>
            <family val="3"/>
            <charset val="134"/>
          </rPr>
          <t xml:space="preserve">
水利基金</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Yaozhi Hu(Outsourcing)</author>
  </authors>
  <commentList>
    <comment ref="C1" authorId="0" shapeId="0" xr:uid="{DD196A1E-34A9-4A16-8ECC-F678A19AA794}">
      <text>
        <r>
          <rPr>
            <b/>
            <sz val="9"/>
            <color indexed="81"/>
            <rFont val="宋体"/>
            <family val="3"/>
            <charset val="134"/>
          </rPr>
          <t>Yaozhi Hu(Outsourcing):</t>
        </r>
        <r>
          <rPr>
            <sz val="9"/>
            <color indexed="81"/>
            <rFont val="宋体"/>
            <family val="3"/>
            <charset val="134"/>
          </rPr>
          <t xml:space="preserve">
新增字段用以做台账期判断</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tc={340C63DF-20E6-4443-B4D8-FF18137603A9}</author>
  </authors>
  <commentList>
    <comment ref="A2" authorId="0" shapeId="0" xr:uid="{340C63DF-20E6-4443-B4D8-FF18137603A9}">
      <text>
        <r>
          <rPr>
            <sz val="11"/>
            <color theme="1"/>
            <rFont val="等线"/>
            <family val="3"/>
            <charset val="134"/>
            <scheme val="minor"/>
          </rPr>
          <t>[线程批注]
你的Excel版本可读取此线程批注; 但如果在更新版本的Excel中打开文件，则对批注所作的任何改动都将被删除。了解详细信息: https://go.microsoft.com/fwlink/?linkid=870924
注释:
    注意项目已开票数据，要显示此表</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<sst xmlns="http://schemas.openxmlformats.org/spreadsheetml/2006/main" count="2920" uniqueCount="1352">
  <si>
    <t>伊金霍洛旗悦盛新能源有限公司2025年02月（税务所属期）税费申报明细</t>
  </si>
  <si>
    <r>
      <rPr>
        <b/>
        <sz val="11"/>
        <color theme="0"/>
        <rFont val="宋体"/>
        <family val="3"/>
        <charset val="134"/>
      </rPr>
      <t>序号</t>
    </r>
  </si>
  <si>
    <r>
      <rPr>
        <b/>
        <sz val="11"/>
        <color theme="0"/>
        <rFont val="宋体"/>
        <family val="3"/>
        <charset val="134"/>
      </rPr>
      <t>申报税种</t>
    </r>
  </si>
  <si>
    <r>
      <rPr>
        <b/>
        <sz val="11"/>
        <color theme="0"/>
        <rFont val="宋体"/>
        <family val="3"/>
        <charset val="134"/>
      </rPr>
      <t>税目</t>
    </r>
  </si>
  <si>
    <r>
      <rPr>
        <b/>
        <sz val="11"/>
        <color theme="0"/>
        <rFont val="宋体"/>
        <family val="3"/>
        <charset val="134"/>
      </rPr>
      <t>计税依据（记账科目</t>
    </r>
    <r>
      <rPr>
        <b/>
        <sz val="11"/>
        <color theme="0"/>
        <rFont val="Arial"/>
        <family val="2"/>
      </rPr>
      <t>/</t>
    </r>
    <r>
      <rPr>
        <b/>
        <sz val="11"/>
        <color theme="0"/>
        <rFont val="宋体"/>
        <family val="3"/>
        <charset val="134"/>
      </rPr>
      <t>计税表格）</t>
    </r>
  </si>
  <si>
    <r>
      <rPr>
        <b/>
        <sz val="11"/>
        <color theme="0"/>
        <rFont val="宋体"/>
        <family val="3"/>
        <charset val="134"/>
      </rPr>
      <t>计税金额</t>
    </r>
    <r>
      <rPr>
        <b/>
        <sz val="11"/>
        <color theme="0"/>
        <rFont val="Arial"/>
        <family val="2"/>
      </rPr>
      <t xml:space="preserve"> (A)-</t>
    </r>
    <r>
      <rPr>
        <b/>
        <sz val="11"/>
        <color theme="0"/>
        <rFont val="宋体"/>
        <family val="3"/>
        <charset val="134"/>
      </rPr>
      <t>季度</t>
    </r>
  </si>
  <si>
    <r>
      <rPr>
        <b/>
        <sz val="11"/>
        <color theme="0"/>
        <rFont val="宋体"/>
        <family val="3"/>
        <charset val="134"/>
      </rPr>
      <t>征收比例</t>
    </r>
    <r>
      <rPr>
        <b/>
        <sz val="11"/>
        <color theme="0"/>
        <rFont val="Arial"/>
        <family val="2"/>
      </rPr>
      <t xml:space="preserve"> (B)</t>
    </r>
  </si>
  <si>
    <r>
      <rPr>
        <b/>
        <sz val="11"/>
        <color theme="0"/>
        <rFont val="宋体"/>
        <family val="3"/>
        <charset val="134"/>
      </rPr>
      <t>税率</t>
    </r>
    <r>
      <rPr>
        <b/>
        <sz val="11"/>
        <color theme="0"/>
        <rFont val="Arial"/>
        <family val="2"/>
      </rPr>
      <t xml:space="preserve"> (C)</t>
    </r>
  </si>
  <si>
    <r>
      <rPr>
        <b/>
        <sz val="11"/>
        <color theme="0"/>
        <rFont val="宋体"/>
        <family val="3"/>
        <charset val="134"/>
      </rPr>
      <t>实际应纳税额</t>
    </r>
    <r>
      <rPr>
        <b/>
        <sz val="11"/>
        <color theme="0"/>
        <rFont val="Arial"/>
        <family val="2"/>
      </rPr>
      <t xml:space="preserve">  (D)</t>
    </r>
  </si>
  <si>
    <t>计税金额-2025年01月</t>
  </si>
  <si>
    <t>计税金额-2025年02月</t>
  </si>
  <si>
    <t>计税金额-2025年03月</t>
  </si>
  <si>
    <r>
      <rPr>
        <b/>
        <sz val="11"/>
        <color theme="0"/>
        <rFont val="等线"/>
        <family val="3"/>
        <charset val="134"/>
      </rPr>
      <t>差异原因</t>
    </r>
  </si>
  <si>
    <r>
      <rPr>
        <b/>
        <sz val="11"/>
        <color theme="0"/>
        <rFont val="等线"/>
        <family val="3"/>
        <charset val="134"/>
      </rPr>
      <t>指引</t>
    </r>
  </si>
  <si>
    <r>
      <rPr>
        <b/>
        <sz val="11"/>
        <color rgb="FF000000"/>
        <rFont val="宋体"/>
        <family val="3"/>
        <charset val="134"/>
      </rPr>
      <t>印花税</t>
    </r>
  </si>
  <si>
    <t>买卖合同</t>
  </si>
  <si>
    <t>主营业务收入&amp;财务提供</t>
  </si>
  <si>
    <t>PL</t>
  </si>
  <si>
    <t>融资租赁合同</t>
  </si>
  <si>
    <t>财务提供</t>
  </si>
  <si>
    <t>Ref 1</t>
  </si>
  <si>
    <t>借款合同</t>
  </si>
  <si>
    <t xml:space="preserve">承揽合同 </t>
  </si>
  <si>
    <t xml:space="preserve">建设工程合同 </t>
  </si>
  <si>
    <t xml:space="preserve">运输合同  </t>
  </si>
  <si>
    <t xml:space="preserve">技术合同 </t>
  </si>
  <si>
    <t xml:space="preserve">租赁合同 </t>
  </si>
  <si>
    <t xml:space="preserve">保管合同 </t>
  </si>
  <si>
    <t>仓储合同</t>
  </si>
  <si>
    <t>财产保险合同</t>
  </si>
  <si>
    <t>营业账簿</t>
  </si>
  <si>
    <t>产权转移书据</t>
  </si>
  <si>
    <r>
      <rPr>
        <b/>
        <sz val="11"/>
        <rFont val="宋体"/>
        <family val="3"/>
        <charset val="134"/>
      </rPr>
      <t>印花税合计</t>
    </r>
  </si>
  <si>
    <t>60000200000001</t>
  </si>
  <si>
    <t>自行判断：申报期上月末资产总额不超过5000万元</t>
  </si>
  <si>
    <r>
      <rPr>
        <b/>
        <sz val="11"/>
        <color theme="0"/>
        <rFont val="Arial"/>
        <family val="2"/>
      </rPr>
      <t xml:space="preserve">    </t>
    </r>
    <r>
      <rPr>
        <b/>
        <sz val="11"/>
        <rFont val="宋体"/>
        <family val="3"/>
        <charset val="134"/>
      </rPr>
      <t>序号</t>
    </r>
    <r>
      <rPr>
        <b/>
        <sz val="11"/>
        <rFont val="Arial"/>
        <family val="2"/>
      </rPr>
      <t xml:space="preserve">    </t>
    </r>
  </si>
  <si>
    <r>
      <rPr>
        <b/>
        <sz val="11"/>
        <color theme="0"/>
        <rFont val="Arial"/>
        <family val="2"/>
      </rPr>
      <t xml:space="preserve">    </t>
    </r>
    <r>
      <rPr>
        <b/>
        <sz val="11"/>
        <rFont val="宋体"/>
        <family val="3"/>
        <charset val="134"/>
      </rPr>
      <t>申报税种</t>
    </r>
    <r>
      <rPr>
        <b/>
        <sz val="11"/>
        <rFont val="Arial"/>
        <family val="2"/>
      </rPr>
      <t xml:space="preserve">    </t>
    </r>
  </si>
  <si>
    <r>
      <rPr>
        <b/>
        <sz val="11"/>
        <color theme="0"/>
        <rFont val="Arial"/>
        <family val="2"/>
      </rPr>
      <t xml:space="preserve">    </t>
    </r>
    <r>
      <rPr>
        <b/>
        <sz val="11"/>
        <rFont val="宋体"/>
        <family val="3"/>
        <charset val="134"/>
      </rPr>
      <t>税目</t>
    </r>
    <r>
      <rPr>
        <b/>
        <sz val="11"/>
        <rFont val="Arial"/>
        <family val="2"/>
      </rPr>
      <t xml:space="preserve">    </t>
    </r>
  </si>
  <si>
    <r>
      <rPr>
        <b/>
        <sz val="11"/>
        <color theme="0"/>
        <rFont val="Arial"/>
        <family val="2"/>
      </rPr>
      <t xml:space="preserve">    </t>
    </r>
    <r>
      <rPr>
        <b/>
        <sz val="11"/>
        <rFont val="宋体"/>
        <family val="3"/>
        <charset val="134"/>
      </rPr>
      <t>计税依据（记账科目</t>
    </r>
    <r>
      <rPr>
        <b/>
        <sz val="11"/>
        <rFont val="Arial"/>
        <family val="2"/>
      </rPr>
      <t>/</t>
    </r>
    <r>
      <rPr>
        <b/>
        <sz val="11"/>
        <rFont val="宋体"/>
        <family val="3"/>
        <charset val="134"/>
      </rPr>
      <t>计税表格）</t>
    </r>
    <r>
      <rPr>
        <b/>
        <sz val="11"/>
        <rFont val="Arial"/>
        <family val="2"/>
      </rPr>
      <t xml:space="preserve">    </t>
    </r>
  </si>
  <si>
    <r>
      <rPr>
        <b/>
        <sz val="11"/>
        <color theme="0"/>
        <rFont val="宋体"/>
        <family val="3"/>
        <charset val="134"/>
      </rPr>
      <t xml:space="preserve">    </t>
    </r>
    <r>
      <rPr>
        <b/>
        <sz val="11"/>
        <rFont val="宋体"/>
        <family val="3"/>
        <charset val="134"/>
      </rPr>
      <t>计税金额</t>
    </r>
    <r>
      <rPr>
        <b/>
        <sz val="11"/>
        <rFont val="Arial"/>
        <family val="2"/>
      </rPr>
      <t xml:space="preserve">    </t>
    </r>
  </si>
  <si>
    <r>
      <rPr>
        <b/>
        <sz val="11"/>
        <color theme="0"/>
        <rFont val="Arial"/>
        <family val="2"/>
      </rPr>
      <t xml:space="preserve">    </t>
    </r>
    <r>
      <rPr>
        <b/>
        <sz val="11"/>
        <rFont val="宋体"/>
        <family val="3"/>
        <charset val="134"/>
      </rPr>
      <t>征收比例</t>
    </r>
    <r>
      <rPr>
        <b/>
        <sz val="11"/>
        <rFont val="Arial"/>
        <family val="2"/>
      </rPr>
      <t xml:space="preserve"> (B)    </t>
    </r>
  </si>
  <si>
    <r>
      <rPr>
        <b/>
        <sz val="11"/>
        <color theme="0"/>
        <rFont val="Arial"/>
        <family val="2"/>
      </rPr>
      <t xml:space="preserve">    </t>
    </r>
    <r>
      <rPr>
        <b/>
        <sz val="11"/>
        <rFont val="宋体"/>
        <family val="3"/>
        <charset val="134"/>
      </rPr>
      <t>税率</t>
    </r>
    <r>
      <rPr>
        <b/>
        <sz val="11"/>
        <rFont val="Arial"/>
        <family val="2"/>
      </rPr>
      <t xml:space="preserve"> (C)    </t>
    </r>
  </si>
  <si>
    <r>
      <rPr>
        <b/>
        <sz val="11"/>
        <color theme="0"/>
        <rFont val="Arial"/>
        <family val="2"/>
      </rPr>
      <t xml:space="preserve">    </t>
    </r>
    <r>
      <rPr>
        <b/>
        <sz val="11"/>
        <rFont val="宋体"/>
        <family val="3"/>
        <charset val="134"/>
      </rPr>
      <t>实际应纳税额</t>
    </r>
    <r>
      <rPr>
        <b/>
        <sz val="11"/>
        <rFont val="Arial"/>
        <family val="2"/>
      </rPr>
      <t xml:space="preserve">  (D)    </t>
    </r>
  </si>
  <si>
    <t>记账科目</t>
  </si>
  <si>
    <r>
      <rPr>
        <b/>
        <sz val="11"/>
        <color theme="0"/>
        <rFont val="宋体"/>
        <family val="3"/>
        <charset val="134"/>
      </rPr>
      <t xml:space="preserve"> 账面金额</t>
    </r>
    <r>
      <rPr>
        <b/>
        <sz val="11"/>
        <color indexed="9"/>
        <rFont val="Arial"/>
        <family val="2"/>
      </rPr>
      <t xml:space="preserve"> </t>
    </r>
  </si>
  <si>
    <r>
      <rPr>
        <b/>
        <sz val="11"/>
        <color theme="0"/>
        <rFont val="宋体"/>
        <family val="3"/>
        <charset val="134"/>
      </rPr>
      <t xml:space="preserve"> 差异</t>
    </r>
    <r>
      <rPr>
        <b/>
        <sz val="11"/>
        <color indexed="9"/>
        <rFont val="Arial"/>
        <family val="2"/>
      </rPr>
      <t xml:space="preserve"> </t>
    </r>
  </si>
  <si>
    <r>
      <rPr>
        <b/>
        <sz val="11"/>
        <color theme="0"/>
        <rFont val="Arial"/>
        <family val="2"/>
      </rPr>
      <t xml:space="preserve">    </t>
    </r>
    <r>
      <rPr>
        <i/>
        <sz val="11"/>
        <rFont val="宋体"/>
        <family val="3"/>
        <charset val="134"/>
      </rPr>
      <t>差异原因</t>
    </r>
    <r>
      <rPr>
        <i/>
        <sz val="11"/>
        <rFont val="Arial"/>
        <family val="2"/>
      </rPr>
      <t xml:space="preserve">    </t>
    </r>
  </si>
  <si>
    <r>
      <rPr>
        <b/>
        <sz val="11"/>
        <color rgb="FF000000"/>
        <rFont val="宋体"/>
        <family val="3"/>
        <charset val="134"/>
      </rPr>
      <t>增值税</t>
    </r>
  </si>
  <si>
    <t>销项税额-主营业务收入</t>
  </si>
  <si>
    <t>主营业务收入</t>
  </si>
  <si>
    <t>2221010200</t>
  </si>
  <si>
    <t>尾差，以账面计提申报为准</t>
  </si>
  <si>
    <r>
      <rPr>
        <sz val="11"/>
        <color rgb="FF000000"/>
        <rFont val="Arial Unicode MS"/>
        <family val="2"/>
      </rPr>
      <t>销项税额</t>
    </r>
    <r>
      <rPr>
        <sz val="11"/>
        <color rgb="FF000000"/>
        <rFont val="Arial"/>
        <family val="2"/>
      </rPr>
      <t>-</t>
    </r>
    <r>
      <rPr>
        <sz val="11"/>
        <color rgb="FF000000"/>
        <rFont val="Arial Unicode MS"/>
        <family val="2"/>
      </rPr>
      <t>固定资产处置收入</t>
    </r>
  </si>
  <si>
    <r>
      <rPr>
        <sz val="11"/>
        <color rgb="FF000000"/>
        <rFont val="微软雅黑"/>
        <family val="2"/>
        <charset val="134"/>
      </rPr>
      <t>固定资产销售</t>
    </r>
    <r>
      <rPr>
        <sz val="11"/>
        <color rgb="FF000000"/>
        <rFont val="宋体"/>
        <family val="3"/>
        <charset val="134"/>
      </rPr>
      <t>收入</t>
    </r>
  </si>
  <si>
    <r>
      <rPr>
        <sz val="11"/>
        <color rgb="FF000000"/>
        <rFont val="微软雅黑"/>
        <family val="2"/>
        <charset val="134"/>
      </rPr>
      <t>销项税额</t>
    </r>
    <r>
      <rPr>
        <sz val="11"/>
        <color rgb="FF000000"/>
        <rFont val="Arial"/>
        <family val="2"/>
      </rPr>
      <t>-</t>
    </r>
    <r>
      <rPr>
        <sz val="11"/>
        <color rgb="FF000000"/>
        <rFont val="微软雅黑"/>
        <family val="2"/>
        <charset val="134"/>
      </rPr>
      <t>财务费用</t>
    </r>
    <r>
      <rPr>
        <sz val="11"/>
        <color rgb="FF000000"/>
        <rFont val="Arial"/>
        <family val="2"/>
      </rPr>
      <t>-</t>
    </r>
    <r>
      <rPr>
        <sz val="11"/>
        <color rgb="FF000000"/>
        <rFont val="微软雅黑"/>
        <family val="2"/>
        <charset val="134"/>
      </rPr>
      <t>利息收入</t>
    </r>
  </si>
  <si>
    <t>利息收入</t>
  </si>
  <si>
    <r>
      <rPr>
        <sz val="11"/>
        <color rgb="FF000000"/>
        <rFont val="微软雅黑"/>
        <family val="2"/>
        <charset val="134"/>
      </rPr>
      <t>销项税额</t>
    </r>
    <r>
      <rPr>
        <sz val="11"/>
        <color rgb="FF000000"/>
        <rFont val="Arial"/>
        <family val="2"/>
      </rPr>
      <t>-</t>
    </r>
    <r>
      <rPr>
        <sz val="11"/>
        <color rgb="FF000000"/>
        <rFont val="微软雅黑"/>
        <family val="2"/>
        <charset val="134"/>
      </rPr>
      <t>其他收益</t>
    </r>
  </si>
  <si>
    <t>个税手续费返还</t>
  </si>
  <si>
    <t>增值税进项税额</t>
  </si>
  <si>
    <t>见表-增值税进项认证清单</t>
  </si>
  <si>
    <t>不适用</t>
  </si>
  <si>
    <t>2221010100</t>
  </si>
  <si>
    <t>Ref 3</t>
  </si>
  <si>
    <t>当期</t>
    <phoneticPr fontId="29" type="noConversion"/>
  </si>
  <si>
    <t>期初进项留抵金额</t>
  </si>
  <si>
    <t>见表-增值税变动表</t>
  </si>
  <si>
    <t>Ref 4</t>
  </si>
  <si>
    <t>期末进项留抵金额</t>
  </si>
  <si>
    <r>
      <rPr>
        <b/>
        <sz val="11"/>
        <rFont val="宋体"/>
        <family val="3"/>
        <charset val="134"/>
      </rPr>
      <t>增值税合计</t>
    </r>
  </si>
  <si>
    <t>61400200000001</t>
  </si>
  <si>
    <t xml:space="preserve">企业所得税 </t>
  </si>
  <si>
    <t>项目名称</t>
  </si>
  <si>
    <t>所处优惠期</t>
  </si>
  <si>
    <t>应纳税所得额</t>
  </si>
  <si>
    <r>
      <rPr>
        <b/>
        <sz val="11"/>
        <rFont val="微软雅黑"/>
        <family val="2"/>
        <charset val="134"/>
      </rPr>
      <t>征收</t>
    </r>
    <r>
      <rPr>
        <b/>
        <sz val="11"/>
        <rFont val="宋体"/>
        <family val="3"/>
        <charset val="134"/>
      </rPr>
      <t>税率</t>
    </r>
  </si>
  <si>
    <r>
      <rPr>
        <b/>
        <sz val="11"/>
        <rFont val="宋体"/>
        <family val="3"/>
        <charset val="134"/>
      </rPr>
      <t>当</t>
    </r>
    <r>
      <rPr>
        <b/>
        <sz val="11"/>
        <rFont val="微软雅黑"/>
        <family val="2"/>
        <charset val="134"/>
      </rPr>
      <t>年</t>
    </r>
    <r>
      <rPr>
        <b/>
        <sz val="11"/>
        <rFont val="宋体"/>
        <family val="3"/>
        <charset val="134"/>
      </rPr>
      <t>应</t>
    </r>
    <r>
      <rPr>
        <b/>
        <sz val="11"/>
        <rFont val="微软雅黑"/>
        <family val="2"/>
        <charset val="134"/>
      </rPr>
      <t>缴税额</t>
    </r>
  </si>
  <si>
    <r>
      <rPr>
        <b/>
        <sz val="11"/>
        <rFont val="Arial"/>
        <family val="2"/>
      </rPr>
      <t>Q1</t>
    </r>
    <r>
      <rPr>
        <b/>
        <sz val="11"/>
        <rFont val="微软雅黑"/>
        <family val="2"/>
        <charset val="134"/>
      </rPr>
      <t>已缴税额</t>
    </r>
  </si>
  <si>
    <r>
      <rPr>
        <b/>
        <sz val="11"/>
        <rFont val="Arial"/>
        <family val="2"/>
      </rPr>
      <t>Q2</t>
    </r>
    <r>
      <rPr>
        <b/>
        <sz val="11"/>
        <rFont val="微软雅黑"/>
        <family val="2"/>
        <charset val="134"/>
      </rPr>
      <t>应缴税额</t>
    </r>
  </si>
  <si>
    <r>
      <rPr>
        <b/>
        <sz val="11"/>
        <rFont val="Arial"/>
        <family val="2"/>
      </rPr>
      <t>Q3</t>
    </r>
    <r>
      <rPr>
        <b/>
        <sz val="11"/>
        <rFont val="微软雅黑"/>
        <family val="2"/>
        <charset val="134"/>
      </rPr>
      <t>应缴税额</t>
    </r>
  </si>
  <si>
    <r>
      <rPr>
        <b/>
        <sz val="11"/>
        <rFont val="Arial"/>
        <family val="2"/>
      </rPr>
      <t>Q4</t>
    </r>
    <r>
      <rPr>
        <b/>
        <sz val="11"/>
        <rFont val="微软雅黑"/>
        <family val="2"/>
        <charset val="134"/>
      </rPr>
      <t>应缴税额</t>
    </r>
  </si>
  <si>
    <t>鄂尔多斯（2023-2025三免期）</t>
  </si>
  <si>
    <t>减免期</t>
  </si>
  <si>
    <t>企业所得税合计</t>
  </si>
  <si>
    <t>2221050000</t>
  </si>
  <si>
    <t>城镇土地使用税</t>
  </si>
  <si>
    <t>县城、建制镇、工矿区</t>
  </si>
  <si>
    <t>建设用地面积</t>
  </si>
  <si>
    <r>
      <rPr>
        <b/>
        <sz val="11"/>
        <color rgb="FF000000"/>
        <rFont val="Arial"/>
        <family val="2"/>
      </rPr>
      <t>5</t>
    </r>
    <r>
      <rPr>
        <b/>
        <sz val="11"/>
        <color rgb="FF000000"/>
        <rFont val="宋体"/>
        <family val="3"/>
        <charset val="134"/>
      </rPr>
      <t>月、</t>
    </r>
    <r>
      <rPr>
        <b/>
        <sz val="11"/>
        <color rgb="FF000000"/>
        <rFont val="Arial"/>
        <family val="2"/>
      </rPr>
      <t>11</t>
    </r>
    <r>
      <rPr>
        <b/>
        <sz val="11"/>
        <color rgb="FF000000"/>
        <rFont val="宋体"/>
        <family val="3"/>
        <charset val="134"/>
      </rPr>
      <t>月缴纳</t>
    </r>
  </si>
  <si>
    <t>61408220000001</t>
  </si>
  <si>
    <r>
      <rPr>
        <b/>
        <sz val="11"/>
        <rFont val="宋体"/>
        <family val="3"/>
        <charset val="134"/>
      </rPr>
      <t>房产税</t>
    </r>
  </si>
  <si>
    <r>
      <rPr>
        <b/>
        <sz val="11"/>
        <rFont val="宋体"/>
        <family val="3"/>
        <charset val="134"/>
      </rPr>
      <t>从价计征</t>
    </r>
  </si>
  <si>
    <t>房产原值</t>
  </si>
  <si>
    <t>61409210000000</t>
  </si>
  <si>
    <t>个人所得税</t>
  </si>
  <si>
    <t>实发工资</t>
  </si>
  <si>
    <t>劳务报酬所得</t>
  </si>
  <si>
    <t>劳务报酬所得（倒算）</t>
  </si>
  <si>
    <t>财产租赁所得</t>
  </si>
  <si>
    <t>财产租赁所得（倒算）</t>
  </si>
  <si>
    <t>代扣代缴个税</t>
  </si>
  <si>
    <t>水利建设专项收入</t>
  </si>
  <si>
    <t>地方水利建设基金</t>
  </si>
  <si>
    <t>耕地占用税</t>
  </si>
  <si>
    <t>林地、草地</t>
  </si>
  <si>
    <t>契税</t>
  </si>
  <si>
    <t>国有土地使用权出让（非居住用地）</t>
  </si>
  <si>
    <t>2月应申报合计</t>
  </si>
  <si>
    <t>由【税目配置表】-税种=印花税，【税目配置表】-公司代码=此表公司代码或空，取【税目配置表】的税目列示。</t>
    <phoneticPr fontId="29" type="noConversion"/>
  </si>
  <si>
    <t>由【税目配置表】-税种="印花税"，【税目配置表】-公司代码=此表公司代码或空，【税目配置表】-税目=此表C列税目，取【税目配置表】-计税依据</t>
    <phoneticPr fontId="29" type="noConversion"/>
  </si>
  <si>
    <t>由【税目配置表】-税种="印花税"，【税目配置表】-公司代码=此表公司代码或空，【税目配置表】-税目=此表C列税目，取【税目配置表】-征收比例</t>
    <phoneticPr fontId="29" type="noConversion"/>
  </si>
  <si>
    <t>由【税目配置表】-税种="印花税"，【税目配置表】-公司代码=此表公司代码或空，【税目配置表】-税目=此表C列税目，取【税目配置表】-税率</t>
    <phoneticPr fontId="29" type="noConversion"/>
  </si>
  <si>
    <t>计税金额-2025年01月</t>
    <phoneticPr fontId="29" type="noConversion"/>
  </si>
  <si>
    <r>
      <t>=SUM</t>
    </r>
    <r>
      <rPr>
        <b/>
        <sz val="11"/>
        <rFont val="宋体"/>
        <family val="2"/>
        <charset val="134"/>
      </rPr>
      <t>(H4:H16)</t>
    </r>
    <r>
      <rPr>
        <b/>
        <sz val="11"/>
        <rFont val="Arial"/>
        <family val="2"/>
      </rPr>
      <t xml:space="preserve">
</t>
    </r>
    <r>
      <rPr>
        <b/>
        <sz val="11"/>
        <rFont val="宋体"/>
        <family val="2"/>
        <charset val="134"/>
      </rPr>
      <t>取印花税实际应纳税额（D）的合计</t>
    </r>
    <phoneticPr fontId="29" type="noConversion"/>
  </si>
  <si>
    <r>
      <rPr>
        <sz val="11"/>
        <color rgb="FF000000"/>
        <rFont val="微软雅黑"/>
        <family val="2"/>
        <charset val="134"/>
      </rPr>
      <t>销项税额</t>
    </r>
    <r>
      <rPr>
        <sz val="11"/>
        <color rgb="FF000000"/>
        <rFont val="Arial"/>
        <family val="2"/>
      </rPr>
      <t>-</t>
    </r>
    <r>
      <rPr>
        <sz val="11"/>
        <color rgb="FF000000"/>
        <rFont val="微软雅黑"/>
        <family val="2"/>
        <charset val="134"/>
      </rPr>
      <t>固定资产处置收入</t>
    </r>
    <phoneticPr fontId="29" type="noConversion"/>
  </si>
  <si>
    <r>
      <rPr>
        <sz val="11"/>
        <color rgb="FF000000"/>
        <rFont val="微软雅黑"/>
        <family val="2"/>
        <charset val="134"/>
      </rPr>
      <t>销项税额</t>
    </r>
    <r>
      <rPr>
        <sz val="11"/>
        <color rgb="FF000000"/>
        <rFont val="Arial"/>
        <family val="2"/>
      </rPr>
      <t>-</t>
    </r>
    <r>
      <rPr>
        <sz val="11"/>
        <color rgb="FF000000"/>
        <rFont val="微软雅黑"/>
        <family val="2"/>
        <charset val="134"/>
      </rPr>
      <t>财务费用</t>
    </r>
    <r>
      <rPr>
        <sz val="11"/>
        <color rgb="FF000000"/>
        <rFont val="Arial"/>
        <family val="2"/>
      </rPr>
      <t>-</t>
    </r>
    <r>
      <rPr>
        <sz val="11"/>
        <color rgb="FF000000"/>
        <rFont val="微软雅黑"/>
        <family val="2"/>
        <charset val="134"/>
      </rPr>
      <t>利息收入</t>
    </r>
    <phoneticPr fontId="29" type="noConversion"/>
  </si>
  <si>
    <r>
      <rPr>
        <sz val="11"/>
        <color rgb="FF000000"/>
        <rFont val="微软雅黑"/>
        <family val="2"/>
        <charset val="134"/>
      </rPr>
      <t>销项税额</t>
    </r>
    <r>
      <rPr>
        <sz val="11"/>
        <color rgb="FF000000"/>
        <rFont val="Arial"/>
        <family val="2"/>
      </rPr>
      <t>-</t>
    </r>
    <r>
      <rPr>
        <sz val="11"/>
        <color rgb="FF000000"/>
        <rFont val="微软雅黑"/>
        <family val="2"/>
        <charset val="134"/>
      </rPr>
      <t>其他收益</t>
    </r>
    <phoneticPr fontId="29" type="noConversion"/>
  </si>
  <si>
    <t>增值税进项税额</t>
    <phoneticPr fontId="29" type="noConversion"/>
  </si>
  <si>
    <t>期初进项留抵金额</t>
    <phoneticPr fontId="29" type="noConversion"/>
  </si>
  <si>
    <r>
      <rPr>
        <sz val="11"/>
        <color rgb="FF000000"/>
        <rFont val="宋体"/>
        <family val="2"/>
        <charset val="134"/>
      </rPr>
      <t>计税金额</t>
    </r>
    <r>
      <rPr>
        <sz val="11"/>
        <color rgb="FF000000"/>
        <rFont val="微软雅黑"/>
        <family val="2"/>
        <charset val="134"/>
      </rPr>
      <t>（</t>
    </r>
    <r>
      <rPr>
        <sz val="11"/>
        <color rgb="FF000000"/>
        <rFont val="Arial"/>
        <family val="2"/>
      </rPr>
      <t>A</t>
    </r>
    <r>
      <rPr>
        <sz val="11"/>
        <color rgb="FF000000"/>
        <rFont val="微软雅黑"/>
        <family val="2"/>
        <charset val="134"/>
      </rPr>
      <t>）</t>
    </r>
    <r>
      <rPr>
        <sz val="11"/>
        <color rgb="FF000000"/>
        <rFont val="Arial"/>
        <family val="2"/>
      </rPr>
      <t>-</t>
    </r>
    <r>
      <rPr>
        <sz val="11"/>
        <color rgb="FF000000"/>
        <rFont val="宋体"/>
        <family val="2"/>
        <charset val="134"/>
      </rPr>
      <t>季度*征收比例</t>
    </r>
    <r>
      <rPr>
        <sz val="11"/>
        <color rgb="FF000000"/>
        <rFont val="微软雅黑"/>
        <family val="2"/>
        <charset val="134"/>
      </rPr>
      <t>（</t>
    </r>
    <r>
      <rPr>
        <sz val="11"/>
        <color rgb="FF000000"/>
        <rFont val="Arial"/>
        <family val="2"/>
      </rPr>
      <t>B</t>
    </r>
    <r>
      <rPr>
        <sz val="11"/>
        <color rgb="FF000000"/>
        <rFont val="微软雅黑"/>
        <family val="2"/>
        <charset val="134"/>
      </rPr>
      <t>）</t>
    </r>
    <r>
      <rPr>
        <sz val="11"/>
        <color rgb="FF000000"/>
        <rFont val="宋体"/>
        <family val="2"/>
        <charset val="134"/>
      </rPr>
      <t>*税率</t>
    </r>
    <r>
      <rPr>
        <sz val="11"/>
        <color rgb="FF000000"/>
        <rFont val="微软雅黑"/>
        <family val="2"/>
        <charset val="134"/>
      </rPr>
      <t>（</t>
    </r>
    <r>
      <rPr>
        <sz val="11"/>
        <color rgb="FF000000"/>
        <rFont val="Arial"/>
        <family val="2"/>
      </rPr>
      <t>C</t>
    </r>
    <r>
      <rPr>
        <sz val="11"/>
        <color rgb="FF000000"/>
        <rFont val="微软雅黑"/>
        <family val="2"/>
        <charset val="134"/>
      </rPr>
      <t>）
保留两位小数</t>
    </r>
    <phoneticPr fontId="29" type="noConversion"/>
  </si>
  <si>
    <t>期末进项留抵金额</t>
    <phoneticPr fontId="29" type="noConversion"/>
  </si>
  <si>
    <r>
      <rPr>
        <sz val="11"/>
        <color rgb="FF000000"/>
        <rFont val="微软雅黑"/>
        <family val="2"/>
        <charset val="134"/>
      </rPr>
      <t>实际应纳税额</t>
    </r>
    <r>
      <rPr>
        <sz val="11"/>
        <color rgb="FF000000"/>
        <rFont val="Arial"/>
        <family val="2"/>
      </rPr>
      <t>(D)-</t>
    </r>
    <r>
      <rPr>
        <sz val="11"/>
        <color rgb="FF000000"/>
        <rFont val="微软雅黑"/>
        <family val="2"/>
        <charset val="134"/>
      </rPr>
      <t>账面金额</t>
    </r>
    <phoneticPr fontId="29" type="noConversion"/>
  </si>
  <si>
    <t>由【项目配置表】-税种=企业所得税，【项目配置表】-公司代码=此表公司代码或空，取【项目配置表】的项目名称列示。</t>
    <phoneticPr fontId="29" type="noConversion"/>
  </si>
  <si>
    <t>由【项目配置表】-税种=企业所得税，【项目配置表】-公司代码=此表公司代码或空，取【项目配置表】项目名称对应的所属优惠期。</t>
    <phoneticPr fontId="29" type="noConversion"/>
  </si>
  <si>
    <t>由【税目配置表】-税种="企业所得税"，【税目配置表】-公司代码=此表公司代码或空，【税目配置表】-税目="企业所得税"，取【税目配置表】-税率</t>
    <phoneticPr fontId="29" type="noConversion"/>
  </si>
  <si>
    <r>
      <rPr>
        <sz val="11"/>
        <rFont val="宋体"/>
        <family val="2"/>
        <charset val="134"/>
      </rPr>
      <t>如所处优惠期为“减免期”此字段默认为0；如所处优惠期为“减半期”此字段=应纳税所得额*征收税率*0.5；如所处优惠期为“非风场项目，无优惠期”此字段</t>
    </r>
    <r>
      <rPr>
        <sz val="11"/>
        <rFont val="Arial"/>
        <family val="2"/>
      </rPr>
      <t>=</t>
    </r>
    <r>
      <rPr>
        <sz val="11"/>
        <rFont val="宋体"/>
        <family val="2"/>
        <charset val="134"/>
      </rPr>
      <t>应纳税所得额</t>
    </r>
    <r>
      <rPr>
        <sz val="11"/>
        <rFont val="Arial"/>
        <family val="2"/>
      </rPr>
      <t>*</t>
    </r>
    <r>
      <rPr>
        <sz val="11"/>
        <rFont val="宋体"/>
        <family val="2"/>
        <charset val="134"/>
      </rPr>
      <t>征收税率</t>
    </r>
    <phoneticPr fontId="29" type="noConversion"/>
  </si>
  <si>
    <r>
      <rPr>
        <b/>
        <sz val="11"/>
        <rFont val="宋体"/>
        <family val="2"/>
        <charset val="134"/>
      </rPr>
      <t>取第二季度数据，逻辑同</t>
    </r>
    <r>
      <rPr>
        <sz val="11"/>
        <rFont val="Arial"/>
        <family val="2"/>
      </rPr>
      <t>Q1</t>
    </r>
    <r>
      <rPr>
        <sz val="11"/>
        <rFont val="宋体"/>
        <family val="2"/>
        <charset val="134"/>
      </rPr>
      <t>已缴税额</t>
    </r>
    <phoneticPr fontId="29" type="noConversion"/>
  </si>
  <si>
    <r>
      <rPr>
        <b/>
        <sz val="11"/>
        <rFont val="宋体"/>
        <family val="2"/>
        <charset val="134"/>
      </rPr>
      <t>取第三季度数据，逻辑同</t>
    </r>
    <r>
      <rPr>
        <sz val="11"/>
        <rFont val="Arial"/>
        <family val="2"/>
      </rPr>
      <t>Q1</t>
    </r>
    <r>
      <rPr>
        <sz val="11"/>
        <rFont val="宋体"/>
        <family val="2"/>
        <charset val="134"/>
      </rPr>
      <t>已缴税额</t>
    </r>
    <phoneticPr fontId="29" type="noConversion"/>
  </si>
  <si>
    <r>
      <rPr>
        <b/>
        <sz val="11"/>
        <rFont val="宋体"/>
        <family val="2"/>
        <charset val="134"/>
      </rPr>
      <t>取第四季度数据，逻辑同</t>
    </r>
    <r>
      <rPr>
        <sz val="11"/>
        <rFont val="Arial"/>
        <family val="2"/>
      </rPr>
      <t>Q1</t>
    </r>
    <r>
      <rPr>
        <sz val="11"/>
        <rFont val="宋体"/>
        <family val="2"/>
        <charset val="134"/>
      </rPr>
      <t>已缴税额</t>
    </r>
    <phoneticPr fontId="29" type="noConversion"/>
  </si>
  <si>
    <t>企业所得税应纳税所得额合计</t>
    <phoneticPr fontId="29" type="noConversion"/>
  </si>
  <si>
    <r>
      <rPr>
        <sz val="11"/>
        <color rgb="FFFF0000"/>
        <rFont val="等线"/>
        <family val="3"/>
        <charset val="134"/>
      </rPr>
      <t>第一行</t>
    </r>
    <r>
      <rPr>
        <sz val="11"/>
        <rFont val="等线"/>
        <family val="2"/>
        <charset val="134"/>
      </rPr>
      <t>取对应公司代码、台账月份【</t>
    </r>
    <r>
      <rPr>
        <sz val="11"/>
        <rFont val="Arial"/>
        <family val="2"/>
      </rPr>
      <t>PL</t>
    </r>
    <r>
      <rPr>
        <sz val="11"/>
        <rFont val="等线"/>
        <family val="2"/>
        <charset val="134"/>
      </rPr>
      <t>表】利润总额累计发生额，其他行该字段为空</t>
    </r>
    <phoneticPr fontId="29" type="noConversion"/>
  </si>
  <si>
    <t>从价计征</t>
    <phoneticPr fontId="29" type="noConversion"/>
  </si>
  <si>
    <t>所属期</t>
  </si>
  <si>
    <t>申报账面数</t>
  </si>
  <si>
    <t>开票数</t>
  </si>
  <si>
    <t>未开票数</t>
  </si>
  <si>
    <t>营业收入</t>
  </si>
  <si>
    <t>其他收益</t>
  </si>
  <si>
    <t>销项税额</t>
  </si>
  <si>
    <t>销售收入</t>
  </si>
  <si>
    <t>=B列+C列+D列-F列</t>
    <phoneticPr fontId="29" type="noConversion"/>
  </si>
  <si>
    <t>=E列-F列</t>
    <phoneticPr fontId="29" type="noConversion"/>
  </si>
  <si>
    <t>2025-1</t>
  </si>
  <si>
    <t>2025-2</t>
  </si>
  <si>
    <t>2025-3</t>
  </si>
  <si>
    <t>2025-4</t>
  </si>
  <si>
    <t>2025-5</t>
  </si>
  <si>
    <t>2025-6</t>
  </si>
  <si>
    <t>2025-7</t>
  </si>
  <si>
    <t>2025-8</t>
  </si>
  <si>
    <t>2025-9</t>
  </si>
  <si>
    <t>2025-10</t>
  </si>
  <si>
    <t>2025-11</t>
  </si>
  <si>
    <t>2025-12</t>
  </si>
  <si>
    <t>合计数</t>
  </si>
  <si>
    <t>基础条目</t>
    <phoneticPr fontId="29" type="noConversion"/>
  </si>
  <si>
    <t>拆分依据</t>
    <phoneticPr fontId="29" type="noConversion"/>
  </si>
  <si>
    <t>条目</t>
    <phoneticPr fontId="29" type="noConversion"/>
  </si>
  <si>
    <t>未开票金额</t>
  </si>
  <si>
    <t>以前月度开票金额</t>
  </si>
  <si>
    <t>合计</t>
  </si>
  <si>
    <t>不显示此列</t>
    <phoneticPr fontId="29" type="noConversion"/>
  </si>
  <si>
    <t>显示</t>
    <phoneticPr fontId="29" type="noConversion"/>
  </si>
  <si>
    <t xml:space="preserve">取【增值税变动表基础条目配置表】中公司代码=台账公司或空，是否显示=Y，的基础条目字段，按照条目序号升序排列。
</t>
    <phoneticPr fontId="29" type="noConversion"/>
  </si>
  <si>
    <t>--若台账公司=2320/2450：
此字段默认为空
--若台账公司≠2320/2450：
1.在【增值税变动表基础条目配置表】表中取基础条目对应的是否拆分字段，若是否拆分=N，此字段默认为空，若是否拆分=Y，此字段取【PL附表】拆分依据列示。</t>
    <phoneticPr fontId="29" type="noConversion"/>
  </si>
  <si>
    <t>‘=合计-当月开票金额-以前月度开票金额</t>
    <phoneticPr fontId="29" type="noConversion"/>
  </si>
  <si>
    <t>当月利润表主营业务收入-光伏收入</t>
    <phoneticPr fontId="29" type="noConversion"/>
  </si>
  <si>
    <t>当月利润表主营业务收入-风电收入</t>
  </si>
  <si>
    <r>
      <rPr>
        <sz val="9"/>
        <color rgb="FF000000"/>
        <rFont val="宋体"/>
        <family val="3"/>
        <charset val="134"/>
      </rPr>
      <t>销项税额</t>
    </r>
    <r>
      <rPr>
        <sz val="9"/>
        <color rgb="FF000000"/>
        <rFont val="Arial"/>
        <family val="2"/>
      </rPr>
      <t>-</t>
    </r>
    <r>
      <rPr>
        <sz val="9"/>
        <color rgb="FF000000"/>
        <rFont val="宋体"/>
        <family val="3"/>
        <charset val="134"/>
      </rPr>
      <t>固定资产处置收入</t>
    </r>
    <phoneticPr fontId="29" type="noConversion"/>
  </si>
  <si>
    <r>
      <rPr>
        <sz val="9"/>
        <color rgb="FF000000"/>
        <rFont val="宋体"/>
        <family val="3"/>
        <charset val="134"/>
      </rPr>
      <t>销项税额</t>
    </r>
    <r>
      <rPr>
        <sz val="9"/>
        <color rgb="FF000000"/>
        <rFont val="Arial"/>
        <family val="2"/>
      </rPr>
      <t>-</t>
    </r>
    <r>
      <rPr>
        <sz val="9"/>
        <color rgb="FF000000"/>
        <rFont val="宋体"/>
        <family val="3"/>
        <charset val="134"/>
      </rPr>
      <t>财务费用</t>
    </r>
    <r>
      <rPr>
        <sz val="9"/>
        <color rgb="FF000000"/>
        <rFont val="Arial"/>
        <family val="2"/>
      </rPr>
      <t>-</t>
    </r>
    <r>
      <rPr>
        <sz val="9"/>
        <color rgb="FF000000"/>
        <rFont val="宋体"/>
        <family val="3"/>
        <charset val="134"/>
      </rPr>
      <t>利息收入</t>
    </r>
    <phoneticPr fontId="29" type="noConversion"/>
  </si>
  <si>
    <r>
      <rPr>
        <sz val="9"/>
        <color rgb="FF000000"/>
        <rFont val="宋体"/>
        <family val="3"/>
        <charset val="134"/>
      </rPr>
      <t>销项税额</t>
    </r>
    <r>
      <rPr>
        <sz val="9"/>
        <color rgb="FF000000"/>
        <rFont val="Arial"/>
        <family val="2"/>
      </rPr>
      <t>-</t>
    </r>
    <r>
      <rPr>
        <sz val="9"/>
        <color rgb="FF000000"/>
        <rFont val="宋体"/>
        <family val="3"/>
        <charset val="134"/>
      </rPr>
      <t>其他收益</t>
    </r>
    <phoneticPr fontId="29" type="noConversion"/>
  </si>
  <si>
    <r>
      <rPr>
        <sz val="9"/>
        <color theme="1"/>
        <rFont val="等线"/>
        <family val="3"/>
        <charset val="134"/>
      </rPr>
      <t>应交增值税</t>
    </r>
    <r>
      <rPr>
        <sz val="9"/>
        <color theme="1"/>
        <rFont val="Arial"/>
        <family val="2"/>
      </rPr>
      <t>-</t>
    </r>
    <r>
      <rPr>
        <sz val="9"/>
        <color theme="1"/>
        <rFont val="等线"/>
        <family val="3"/>
        <charset val="134"/>
      </rPr>
      <t>销项税</t>
    </r>
    <r>
      <rPr>
        <sz val="9"/>
        <color theme="1"/>
        <rFont val="Arial"/>
        <family val="2"/>
      </rPr>
      <t>-</t>
    </r>
    <r>
      <rPr>
        <sz val="9"/>
        <color theme="1"/>
        <rFont val="等线"/>
        <family val="3"/>
        <charset val="134"/>
      </rPr>
      <t>一般项目（光伏）</t>
    </r>
    <phoneticPr fontId="29" type="noConversion"/>
  </si>
  <si>
    <r>
      <rPr>
        <sz val="9"/>
        <color theme="1"/>
        <rFont val="等线"/>
        <family val="3"/>
        <charset val="134"/>
      </rPr>
      <t>应交增值税</t>
    </r>
    <r>
      <rPr>
        <sz val="9"/>
        <color theme="1"/>
        <rFont val="Arial"/>
        <family val="2"/>
      </rPr>
      <t>-</t>
    </r>
    <r>
      <rPr>
        <sz val="9"/>
        <color theme="1"/>
        <rFont val="等线"/>
        <family val="3"/>
        <charset val="134"/>
      </rPr>
      <t>销项税</t>
    </r>
    <r>
      <rPr>
        <sz val="9"/>
        <color theme="1"/>
        <rFont val="Arial"/>
        <family val="2"/>
      </rPr>
      <t>-</t>
    </r>
    <r>
      <rPr>
        <sz val="9"/>
        <color theme="1"/>
        <rFont val="等线"/>
        <family val="3"/>
        <charset val="134"/>
      </rPr>
      <t>即征即退项目（风电）</t>
    </r>
  </si>
  <si>
    <t>预开票（未确认收入）-应交增值税</t>
    <phoneticPr fontId="29" type="noConversion"/>
  </si>
  <si>
    <r>
      <rPr>
        <sz val="9"/>
        <color theme="1"/>
        <rFont val="宋体"/>
        <family val="3"/>
        <charset val="134"/>
      </rPr>
      <t>增值税已认证</t>
    </r>
    <r>
      <rPr>
        <sz val="9"/>
        <color theme="1"/>
        <rFont val="等线"/>
        <family val="3"/>
        <charset val="134"/>
      </rPr>
      <t>进项税-一般项目（光伏）</t>
    </r>
    <phoneticPr fontId="29" type="noConversion"/>
  </si>
  <si>
    <r>
      <rPr>
        <sz val="9"/>
        <color theme="1"/>
        <rFont val="宋体"/>
        <family val="3"/>
        <charset val="134"/>
      </rPr>
      <t>增值税已认证</t>
    </r>
    <r>
      <rPr>
        <sz val="9"/>
        <color theme="1"/>
        <rFont val="等线"/>
        <family val="3"/>
        <charset val="134"/>
      </rPr>
      <t>进项税</t>
    </r>
    <r>
      <rPr>
        <sz val="9"/>
        <color theme="1"/>
        <rFont val="Arial"/>
        <family val="3"/>
      </rPr>
      <t>-</t>
    </r>
    <r>
      <rPr>
        <sz val="9"/>
        <color theme="1"/>
        <rFont val="等线"/>
        <family val="3"/>
        <charset val="134"/>
      </rPr>
      <t>即征即退项目（风电）</t>
    </r>
    <phoneticPr fontId="29" type="noConversion"/>
  </si>
  <si>
    <t>进项转出-一般</t>
    <phoneticPr fontId="29" type="noConversion"/>
  </si>
  <si>
    <t>进项转出-即征即退</t>
  </si>
  <si>
    <t>期初留抵进项税-一般项目（光伏）</t>
    <phoneticPr fontId="29" type="noConversion"/>
  </si>
  <si>
    <t>期初留抵进项税-即征即退项目（风电）</t>
  </si>
  <si>
    <t>期末留抵进项税-一般项目（光伏）</t>
    <phoneticPr fontId="29" type="noConversion"/>
  </si>
  <si>
    <t>期末留抵进项税-即征即退项目（风电）</t>
  </si>
  <si>
    <t>应交增值税-一般项目（光伏）</t>
    <phoneticPr fontId="29" type="noConversion"/>
  </si>
  <si>
    <t>应交增值税-即征即退项目（风电）</t>
  </si>
  <si>
    <t>标黄</t>
    <phoneticPr fontId="29" type="noConversion"/>
  </si>
  <si>
    <t>需要计算的页签</t>
    <phoneticPr fontId="29" type="noConversion"/>
  </si>
  <si>
    <t>标绿</t>
    <phoneticPr fontId="29" type="noConversion"/>
  </si>
  <si>
    <t>标蓝</t>
    <phoneticPr fontId="29" type="noConversion"/>
  </si>
  <si>
    <t>用户手工上传</t>
    <phoneticPr fontId="29" type="noConversion"/>
  </si>
  <si>
    <t>标紫</t>
    <phoneticPr fontId="29" type="noConversion"/>
  </si>
  <si>
    <t>取上月台账导出</t>
    <phoneticPr fontId="29" type="noConversion"/>
  </si>
  <si>
    <t>数据集捞取数据</t>
    <phoneticPr fontId="29" type="noConversion"/>
  </si>
  <si>
    <t>发票清单</t>
  </si>
  <si>
    <t>纳税人识别号</t>
  </si>
  <si>
    <t>91150627MA7JDD6F4F</t>
  </si>
  <si>
    <t>税款所属期</t>
  </si>
  <si>
    <t>202502</t>
  </si>
  <si>
    <t>纳税人名称</t>
  </si>
  <si>
    <t>伊金霍洛旗悦盛新能源有限公司</t>
  </si>
  <si>
    <t>序号</t>
  </si>
  <si>
    <t>勾选状态</t>
  </si>
  <si>
    <t>发票来源</t>
  </si>
  <si>
    <t>转内销证明编号</t>
  </si>
  <si>
    <t>数电票号码</t>
  </si>
  <si>
    <t>发票代码</t>
  </si>
  <si>
    <t>发票号码</t>
  </si>
  <si>
    <t>开票日期</t>
  </si>
  <si>
    <t>销售方纳税人识别号</t>
  </si>
  <si>
    <t>销售方纳税人名称</t>
  </si>
  <si>
    <t>金额</t>
  </si>
  <si>
    <t>税额</t>
  </si>
  <si>
    <t>有效抵扣税额</t>
  </si>
  <si>
    <t>票种</t>
  </si>
  <si>
    <t>票种标签</t>
  </si>
  <si>
    <t>发票状态</t>
  </si>
  <si>
    <t>勾选时间</t>
  </si>
  <si>
    <t>发票风险等级</t>
  </si>
  <si>
    <t>风险状态</t>
  </si>
  <si>
    <t>1</t>
  </si>
  <si>
    <t>已勾选</t>
  </si>
  <si>
    <t>电子发票服务平台</t>
  </si>
  <si>
    <t/>
  </si>
  <si>
    <t>25342000000021849078</t>
  </si>
  <si>
    <t>2025-02-08 18:05:42</t>
  </si>
  <si>
    <t>91340700MA8PUEPEXD</t>
  </si>
  <si>
    <t>薪班班（安徽）网络科技有限公司</t>
  </si>
  <si>
    <t>数电票(增值税专用发票)</t>
  </si>
  <si>
    <t>增值税专用发票</t>
  </si>
  <si>
    <t>正常</t>
  </si>
  <si>
    <t>2025-03-10 14:11:27</t>
  </si>
  <si>
    <t>无风险</t>
  </si>
  <si>
    <t>2</t>
  </si>
  <si>
    <t>91320281673004487B</t>
  </si>
  <si>
    <t>远景能源有限公司</t>
  </si>
  <si>
    <t>3</t>
  </si>
  <si>
    <t>4</t>
  </si>
  <si>
    <t>5</t>
  </si>
  <si>
    <t>数电发票号码</t>
  </si>
  <si>
    <t>销方识别号</t>
  </si>
  <si>
    <t>销方名称</t>
  </si>
  <si>
    <t>购方识别号</t>
  </si>
  <si>
    <t>购买方名称</t>
  </si>
  <si>
    <t>税收分类编码</t>
  </si>
  <si>
    <t>特定业务类型</t>
  </si>
  <si>
    <t>货物或应税劳务名称</t>
  </si>
  <si>
    <t>规格型号</t>
  </si>
  <si>
    <t>单位</t>
  </si>
  <si>
    <t>数量</t>
  </si>
  <si>
    <t>单价</t>
  </si>
  <si>
    <t>税率</t>
  </si>
  <si>
    <t>价税合计</t>
  </si>
  <si>
    <t>发票票种</t>
  </si>
  <si>
    <t>是否正数发票</t>
  </si>
  <si>
    <t>开票人</t>
  </si>
  <si>
    <t>备注</t>
  </si>
  <si>
    <t>25312000000440783357</t>
  </si>
  <si>
    <t>91310105MA1FW25C2F</t>
  </si>
  <si>
    <t>上海睿景能源科技有限公司</t>
  </si>
  <si>
    <t>2025-12-31 17:53:08</t>
  </si>
  <si>
    <t>3040602990000000000</t>
  </si>
  <si>
    <t>*鉴证咨询服务*咨询服务*</t>
  </si>
  <si>
    <t>无</t>
  </si>
  <si>
    <t>项</t>
  </si>
  <si>
    <t>74704.1037735849</t>
  </si>
  <si>
    <t>6%</t>
  </si>
  <si>
    <t>数电发票（增值税专用发票）</t>
  </si>
  <si>
    <t>是</t>
  </si>
  <si>
    <t>胡杰</t>
  </si>
  <si>
    <t>25312000000439661122</t>
  </si>
  <si>
    <t>91150403MA7MK1BK5F</t>
  </si>
  <si>
    <t>远景零碳技术（赤峰）有限公司</t>
  </si>
  <si>
    <t>2025-12-31 10:57:11</t>
  </si>
  <si>
    <t>*鉴证咨询服务*咨询服务</t>
  </si>
  <si>
    <t>65705.72</t>
  </si>
  <si>
    <t>项目名称：赤峰市风光制氢一体化项目-赤峰翁牛特旗P1-850</t>
  </si>
  <si>
    <t>25312000000439659989</t>
  </si>
  <si>
    <t>91150223MACJF88R1P</t>
  </si>
  <si>
    <t>内蒙古远景绿色新材料有限公司</t>
  </si>
  <si>
    <t>2025-12-31 10:57:08</t>
  </si>
  <si>
    <t>47786.02</t>
  </si>
  <si>
    <t>项目名称：零碳合金</t>
  </si>
  <si>
    <t>25312000000439660527</t>
  </si>
  <si>
    <t>2025-12-31 10:57:05</t>
  </si>
  <si>
    <t>31788.38</t>
  </si>
  <si>
    <t>项目名称：赤峰市风光制氢一体化项目-赤峰翁牛特旗P1-375-风电</t>
  </si>
  <si>
    <t>25312000000439514492</t>
  </si>
  <si>
    <t>2025-12-31 10:13:46</t>
  </si>
  <si>
    <t>3040301010000000000</t>
  </si>
  <si>
    <t>*设计服务*工程设计服务</t>
  </si>
  <si>
    <t>1736477.51</t>
  </si>
  <si>
    <t>/</t>
  </si>
  <si>
    <t>按税率（征收率）统计表</t>
  </si>
  <si>
    <t>纳税人识别号：</t>
  </si>
  <si>
    <t>纳税人名称：</t>
  </si>
  <si>
    <t>查询月份：</t>
  </si>
  <si>
    <t>2025年12月-2025年12月</t>
  </si>
  <si>
    <t>发票种类</t>
  </si>
  <si>
    <t>税率/征收率</t>
  </si>
  <si>
    <t>开具蓝字发票金额</t>
  </si>
  <si>
    <t>开具蓝字发票税额</t>
  </si>
  <si>
    <t>作废蓝字发票金额</t>
  </si>
  <si>
    <t>作废蓝字发票税额</t>
  </si>
  <si>
    <t>开具红字发票金额</t>
  </si>
  <si>
    <t>开具红字发票税额</t>
  </si>
  <si>
    <t>作废红字发票金额</t>
  </si>
  <si>
    <t>作废红字发票税额</t>
  </si>
  <si>
    <t>实际开具发票金额</t>
  </si>
  <si>
    <t>实际开具发票税额</t>
  </si>
  <si>
    <t>统计日期</t>
  </si>
  <si>
    <t>电子发票（增值税专用发票）</t>
  </si>
  <si>
    <t>0.06</t>
  </si>
  <si>
    <t>20383591.90</t>
  </si>
  <si>
    <t>1223015.54</t>
  </si>
  <si>
    <t>0.00</t>
  </si>
  <si>
    <t>-118090.27</t>
  </si>
  <si>
    <t>-7085.42</t>
  </si>
  <si>
    <t>2025-12-31 23:03:39</t>
  </si>
  <si>
    <t>0.13</t>
  </si>
  <si>
    <t>854194844.02</t>
  </si>
  <si>
    <t>111045329.72</t>
  </si>
  <si>
    <t>2025-12-29 22:55:00</t>
  </si>
  <si>
    <t>0.09</t>
  </si>
  <si>
    <t>220186683.55</t>
  </si>
  <si>
    <t>19816801.55</t>
  </si>
  <si>
    <t>2025-12-30 22:59:06</t>
  </si>
  <si>
    <t>1094765119.47</t>
  </si>
  <si>
    <t>132085146.81</t>
  </si>
  <si>
    <t>公司代码</t>
  </si>
  <si>
    <t>凭证编号</t>
  </si>
  <si>
    <t>凭证类型</t>
  </si>
  <si>
    <t>凭证日期</t>
  </si>
  <si>
    <t>过账日期</t>
  </si>
  <si>
    <t>本币金额</t>
  </si>
  <si>
    <t>本币</t>
  </si>
  <si>
    <t>凭证货币</t>
  </si>
  <si>
    <t>付款参考</t>
  </si>
  <si>
    <t>贸易伙伴</t>
  </si>
  <si>
    <t>客户</t>
  </si>
  <si>
    <t>供应商</t>
  </si>
  <si>
    <t>成本中心</t>
  </si>
  <si>
    <t>参照</t>
  </si>
  <si>
    <t>采购凭证</t>
  </si>
  <si>
    <t>分配</t>
  </si>
  <si>
    <t>用户名</t>
  </si>
  <si>
    <t>标橙色</t>
    <phoneticPr fontId="29" type="noConversion"/>
  </si>
  <si>
    <t>配置表</t>
    <phoneticPr fontId="29" type="noConversion"/>
  </si>
  <si>
    <t>company_code</t>
  </si>
  <si>
    <t>财政年/阶段</t>
  </si>
  <si>
    <t>fiscal_year_period</t>
  </si>
  <si>
    <t>document_date</t>
  </si>
  <si>
    <t>posting_date_in_the_document</t>
  </si>
  <si>
    <t>document_type</t>
  </si>
  <si>
    <t>document_print_number</t>
  </si>
  <si>
    <t>抬头文本</t>
  </si>
  <si>
    <t>document_header_text</t>
  </si>
  <si>
    <t>行项目号</t>
  </si>
  <si>
    <t>总账科目</t>
  </si>
  <si>
    <t>account</t>
  </si>
  <si>
    <t>如果debit_credit_indicator=”S”，此字段取debit_amount_in_local_currency字段；如果debit_credit_indicator=”H”，此字段取credit_amount_in_local_currency字段*-1；</t>
  </si>
  <si>
    <t>currency_key_of_the_local_currency</t>
  </si>
  <si>
    <t>货币金额</t>
  </si>
  <si>
    <t>如果debit_credit_indicator=”S”，此字段取debit_amount_in_document_currency字段；如果debit_credit_indicator=”H”，此字段取credit_amount_in_document_currency字段*-1；</t>
  </si>
  <si>
    <t>currency_key_of_the_document_currency</t>
  </si>
  <si>
    <t>行文本</t>
  </si>
  <si>
    <t>item_text</t>
  </si>
  <si>
    <t>payment_reference</t>
  </si>
  <si>
    <t>company_id_of_trading_partner</t>
  </si>
  <si>
    <t>customer_number</t>
  </si>
  <si>
    <t>vendor_number</t>
  </si>
  <si>
    <t>cost_center</t>
  </si>
  <si>
    <t>WBS</t>
  </si>
  <si>
    <t>wbs_element</t>
  </si>
  <si>
    <t>reference</t>
  </si>
  <si>
    <t>冲销凭证号</t>
  </si>
  <si>
    <t>reverse_document_number</t>
  </si>
  <si>
    <t>purchasing_document_number</t>
  </si>
  <si>
    <t>参考代码1</t>
  </si>
  <si>
    <t>reference_key_1_for_line_item</t>
  </si>
  <si>
    <t>assignment</t>
  </si>
  <si>
    <t>user_name</t>
  </si>
  <si>
    <t>字段</t>
    <phoneticPr fontId="29" type="noConversion"/>
  </si>
  <si>
    <t>数据集字段</t>
    <phoneticPr fontId="29" type="noConversion"/>
  </si>
  <si>
    <t>number_of_line_item_within_accounting_document</t>
  </si>
  <si>
    <t>取值逻辑</t>
    <phoneticPr fontId="29" type="noConversion"/>
  </si>
  <si>
    <r>
      <t>credit_amount_in_local_currency</t>
    </r>
    <r>
      <rPr>
        <sz val="10"/>
        <rFont val="宋体"/>
        <family val="2"/>
        <charset val="134"/>
      </rPr>
      <t>或者</t>
    </r>
    <r>
      <rPr>
        <sz val="10"/>
        <rFont val="Arial"/>
        <family val="2"/>
      </rPr>
      <t xml:space="preserve"> debit_amount_in_local_currency</t>
    </r>
    <phoneticPr fontId="29" type="noConversion"/>
  </si>
  <si>
    <r>
      <t>credit_amount_in_document_currency</t>
    </r>
    <r>
      <rPr>
        <sz val="10"/>
        <rFont val="等线"/>
        <family val="2"/>
        <charset val="134"/>
      </rPr>
      <t>或者</t>
    </r>
    <r>
      <rPr>
        <sz val="10"/>
        <rFont val="Arial"/>
        <family val="2"/>
      </rPr>
      <t>debit_amount_in_document_currency</t>
    </r>
    <phoneticPr fontId="29" type="noConversion"/>
  </si>
  <si>
    <t>应纳税额</t>
  </si>
  <si>
    <t>运输合同</t>
  </si>
  <si>
    <t>承揽合同</t>
  </si>
  <si>
    <t>睿景、景程PL附表</t>
    <phoneticPr fontId="7" type="noConversion"/>
  </si>
  <si>
    <t>未开票收入</t>
  </si>
  <si>
    <t>销项</t>
  </si>
  <si>
    <t>已开票收入</t>
  </si>
  <si>
    <t>已开票销项</t>
  </si>
  <si>
    <t>专票-13%</t>
    <phoneticPr fontId="7" type="noConversion"/>
  </si>
  <si>
    <t>专票-9%</t>
    <phoneticPr fontId="7" type="noConversion"/>
  </si>
  <si>
    <t>专票-6%</t>
    <phoneticPr fontId="7" type="noConversion"/>
  </si>
  <si>
    <t>普票-13%</t>
    <phoneticPr fontId="7" type="noConversion"/>
  </si>
  <si>
    <t>普票-9%</t>
    <phoneticPr fontId="7" type="noConversion"/>
  </si>
  <si>
    <t>普票-6%</t>
    <phoneticPr fontId="7" type="noConversion"/>
  </si>
  <si>
    <t>合计：</t>
  </si>
  <si>
    <t>项目公司PL附表</t>
    <phoneticPr fontId="7" type="noConversion"/>
  </si>
  <si>
    <t>主营业务收入</t>
    <phoneticPr fontId="29" type="noConversion"/>
  </si>
  <si>
    <t>销项</t>
    <phoneticPr fontId="7" type="noConversion"/>
  </si>
  <si>
    <t>A</t>
    <phoneticPr fontId="29" type="noConversion"/>
  </si>
  <si>
    <t>B</t>
    <phoneticPr fontId="7" type="noConversion"/>
  </si>
  <si>
    <t>C</t>
    <phoneticPr fontId="7" type="noConversion"/>
  </si>
  <si>
    <t>D</t>
    <phoneticPr fontId="7" type="noConversion"/>
  </si>
  <si>
    <t>公司</t>
    <phoneticPr fontId="7" type="noConversion"/>
  </si>
  <si>
    <t>总账科目</t>
    <phoneticPr fontId="7" type="noConversion"/>
  </si>
  <si>
    <t>短文本</t>
    <phoneticPr fontId="7" type="noConversion"/>
  </si>
  <si>
    <t>货币</t>
    <phoneticPr fontId="7" type="noConversion"/>
  </si>
  <si>
    <t>已结转余额</t>
    <phoneticPr fontId="7" type="noConversion"/>
  </si>
  <si>
    <t>累计余额</t>
    <phoneticPr fontId="7" type="noConversion"/>
  </si>
  <si>
    <t>RMB</t>
    <phoneticPr fontId="7" type="noConversion"/>
  </si>
  <si>
    <t>和账面差异</t>
  </si>
  <si>
    <t>项目</t>
  </si>
  <si>
    <t>事项</t>
  </si>
  <si>
    <t>年份</t>
  </si>
  <si>
    <t>月份</t>
  </si>
  <si>
    <t>类别</t>
  </si>
  <si>
    <t>含税金额</t>
  </si>
  <si>
    <t>已申报预开票收入</t>
  </si>
  <si>
    <t>已申报预开票税金</t>
  </si>
  <si>
    <t>累计已实现收入</t>
  </si>
  <si>
    <t>累计已实现税金</t>
  </si>
  <si>
    <t>剩余预开票收入</t>
  </si>
  <si>
    <t>剩余预开票税金</t>
  </si>
  <si>
    <t>收入差异</t>
  </si>
  <si>
    <t>税金差异</t>
  </si>
  <si>
    <t>大业项目</t>
  </si>
  <si>
    <t>融资设备预开票</t>
  </si>
  <si>
    <t>设备</t>
  </si>
  <si>
    <t>综能-DHL项目</t>
  </si>
  <si>
    <t>综能项目预开票（账面已计提销项税，未计提收入）</t>
  </si>
  <si>
    <t>建安</t>
  </si>
  <si>
    <t>设计</t>
  </si>
  <si>
    <t>综能-射阳光伏车棚</t>
  </si>
  <si>
    <t>五河项目</t>
  </si>
  <si>
    <t>小计</t>
  </si>
  <si>
    <t>税务申报预开票收入</t>
  </si>
  <si>
    <t>账面已实现收入</t>
  </si>
  <si>
    <t>账面已确认收入明细</t>
  </si>
  <si>
    <t>已确认合计</t>
  </si>
  <si>
    <t>申报税费汇总表</t>
  </si>
  <si>
    <t>残疾人保证金</t>
  </si>
  <si>
    <t>单位：元</t>
  </si>
  <si>
    <t>所得税</t>
  </si>
  <si>
    <t>增值税</t>
  </si>
  <si>
    <t>增值税附加税</t>
  </si>
  <si>
    <t>印花税</t>
  </si>
  <si>
    <t>工会经费</t>
  </si>
  <si>
    <t>房产税</t>
  </si>
  <si>
    <t>土地使用税</t>
  </si>
  <si>
    <t>垃圾费</t>
  </si>
  <si>
    <t>水利基金、残疾人保证金</t>
  </si>
  <si>
    <t>税务检查补税</t>
  </si>
  <si>
    <t>税款合计</t>
  </si>
  <si>
    <t>实缴税费汇总表</t>
  </si>
  <si>
    <t>实际缴纳所属期</t>
  </si>
  <si>
    <t>水利基金</t>
  </si>
  <si>
    <t>实缴税金</t>
  </si>
  <si>
    <t>申请税金</t>
  </si>
  <si>
    <t>差异</t>
  </si>
  <si>
    <t>原因</t>
  </si>
  <si>
    <t>7,850, 055.95</t>
  </si>
  <si>
    <t>税种</t>
  </si>
  <si>
    <t>税目</t>
  </si>
  <si>
    <t>计税依据</t>
  </si>
  <si>
    <t>征收比例</t>
  </si>
  <si>
    <t>非必填</t>
  </si>
  <si>
    <t>必填</t>
  </si>
  <si>
    <t>企业所得税</t>
  </si>
  <si>
    <t>残疾人保障金</t>
  </si>
  <si>
    <r>
      <t>所属优惠期</t>
    </r>
    <r>
      <rPr>
        <sz val="10.5"/>
        <color theme="1"/>
        <rFont val="等线"/>
        <family val="3"/>
        <charset val="134"/>
        <scheme val="minor"/>
      </rPr>
      <t>  </t>
    </r>
  </si>
  <si>
    <t>非风场项目，无优惠期</t>
  </si>
  <si>
    <t>条目序号</t>
  </si>
  <si>
    <t>基础条目</t>
  </si>
  <si>
    <t>是否拆分</t>
  </si>
  <si>
    <t>是否显示</t>
  </si>
  <si>
    <t>Y</t>
  </si>
  <si>
    <t>固定资产处置收入</t>
  </si>
  <si>
    <t>N</t>
  </si>
  <si>
    <t>销项税额-固定资产处置收入</t>
  </si>
  <si>
    <t>财务费用-利息收入</t>
  </si>
  <si>
    <t>销项税额-财务费用-利息收入</t>
  </si>
  <si>
    <t>2320、2355</t>
  </si>
  <si>
    <t>其他收益计税金额</t>
  </si>
  <si>
    <t>销项税额-其他收益</t>
  </si>
  <si>
    <t>应交增值税-销项税</t>
  </si>
  <si>
    <t>预开票（未确认收入）-应交增值税</t>
  </si>
  <si>
    <t>增值税已认证进项税</t>
  </si>
  <si>
    <t>进项转出</t>
  </si>
  <si>
    <t>期初留抵进项税</t>
  </si>
  <si>
    <t>期末留抵进项税</t>
  </si>
  <si>
    <t>应交增值税</t>
  </si>
  <si>
    <t>异地预缴抵减</t>
  </si>
  <si>
    <t>本期应交增值税</t>
  </si>
  <si>
    <t>特殊条目</t>
  </si>
  <si>
    <t>必填，多选</t>
  </si>
  <si>
    <t>当月利润表主营业务收入（商品销售13%）</t>
  </si>
  <si>
    <t>当月利润表主营业务收入（商品销售13%-普票）</t>
  </si>
  <si>
    <t>当月利润表主营业务收入（建安收入9%）</t>
  </si>
  <si>
    <t>当月利润表主营业务收入（建安收入9%-普票）</t>
  </si>
  <si>
    <t>当月利润表主营业务收入（设计服务6%）</t>
  </si>
  <si>
    <t>当月利润表主营业务收入（设计服务6%-普票）</t>
  </si>
  <si>
    <t>序号</t>
    <phoneticPr fontId="29" type="noConversion"/>
  </si>
  <si>
    <t>在前序税务台账此页的基础上新增本次台账期数据</t>
  </si>
  <si>
    <t xml:space="preserve">
取本台账期【PL表】主营业收入 行的本期发生额 </t>
    <phoneticPr fontId="29" type="noConversion"/>
  </si>
  <si>
    <t xml:space="preserve">
取本台账期【增值税销项表-按税率（征收率）统计表】合计行实际开具发票金额</t>
    <phoneticPr fontId="29" type="noConversion"/>
  </si>
  <si>
    <t xml:space="preserve">
取本台账期【增值税销项表-按税率（征收率）统计表】合计行实际开具发票税额</t>
    <phoneticPr fontId="29" type="noConversion"/>
  </si>
  <si>
    <t>申报金额</t>
    <phoneticPr fontId="29" type="noConversion"/>
  </si>
  <si>
    <t>申报税额</t>
    <phoneticPr fontId="29" type="noConversion"/>
  </si>
  <si>
    <t>个人所得税合计</t>
    <phoneticPr fontId="29" type="noConversion"/>
  </si>
  <si>
    <t>印花税合计</t>
  </si>
  <si>
    <t>印花税合计</t>
    <phoneticPr fontId="29" type="noConversion"/>
  </si>
  <si>
    <t>增值税合计</t>
  </si>
  <si>
    <t>增值税合计</t>
    <phoneticPr fontId="29" type="noConversion"/>
  </si>
  <si>
    <t>企业所得税合计</t>
    <phoneticPr fontId="29" type="noConversion"/>
  </si>
  <si>
    <t>申报税种取值逻辑：除印花税、增值税、企业所得税外，由【税目配置表】-公司代码=此表公司代码或空，取【税目配置表】-税种按照序号升序列示</t>
    <phoneticPr fontId="29" type="noConversion"/>
  </si>
  <si>
    <r>
      <rPr>
        <sz val="11"/>
        <color rgb="FFFF0000"/>
        <rFont val="Arial"/>
        <family val="2"/>
      </rPr>
      <t xml:space="preserve">        I3</t>
    </r>
    <r>
      <rPr>
        <sz val="11"/>
        <color rgb="FFFF0000"/>
        <rFont val="宋体"/>
        <family val="2"/>
        <charset val="134"/>
      </rPr>
      <t>、</t>
    </r>
    <r>
      <rPr>
        <sz val="11"/>
        <color rgb="FFFF0000"/>
        <rFont val="Arial"/>
        <family val="2"/>
      </rPr>
      <t>J3</t>
    </r>
    <r>
      <rPr>
        <sz val="11"/>
        <color rgb="FFFF0000"/>
        <rFont val="宋体"/>
        <family val="2"/>
        <charset val="134"/>
      </rPr>
      <t>、</t>
    </r>
    <r>
      <rPr>
        <sz val="11"/>
        <color rgb="FFFF0000"/>
        <rFont val="Arial"/>
        <family val="2"/>
      </rPr>
      <t>K3</t>
    </r>
    <r>
      <rPr>
        <sz val="11"/>
        <color rgb="FFFF0000"/>
        <rFont val="宋体"/>
        <family val="2"/>
        <charset val="134"/>
      </rPr>
      <t>分别</t>
    </r>
    <r>
      <rPr>
        <sz val="11"/>
        <color rgb="FFFF0000"/>
        <rFont val="等线"/>
        <family val="2"/>
        <charset val="134"/>
      </rPr>
      <t>取台账月份对应季度的三个月，例如：台账月份为</t>
    </r>
    <r>
      <rPr>
        <sz val="11"/>
        <color rgb="FFFF0000"/>
        <rFont val="Arial"/>
        <family val="2"/>
      </rPr>
      <t>26</t>
    </r>
    <r>
      <rPr>
        <sz val="11"/>
        <color rgb="FFFF0000"/>
        <rFont val="等线"/>
        <family val="2"/>
        <charset val="134"/>
      </rPr>
      <t>年</t>
    </r>
    <r>
      <rPr>
        <sz val="11"/>
        <color rgb="FFFF0000"/>
        <rFont val="Arial"/>
        <family val="2"/>
      </rPr>
      <t>4</t>
    </r>
    <r>
      <rPr>
        <sz val="11"/>
        <color rgb="FFFF0000"/>
        <rFont val="等线"/>
        <family val="2"/>
        <charset val="134"/>
      </rPr>
      <t>月，则</t>
    </r>
    <r>
      <rPr>
        <sz val="11"/>
        <color rgb="FFFF0000"/>
        <rFont val="Arial"/>
        <family val="2"/>
      </rPr>
      <t>I3</t>
    </r>
    <r>
      <rPr>
        <sz val="11"/>
        <color rgb="FFFF0000"/>
        <rFont val="等线"/>
        <family val="2"/>
        <charset val="134"/>
      </rPr>
      <t>、</t>
    </r>
    <r>
      <rPr>
        <sz val="11"/>
        <color rgb="FFFF0000"/>
        <rFont val="Arial"/>
        <family val="2"/>
      </rPr>
      <t>J3</t>
    </r>
    <r>
      <rPr>
        <sz val="11"/>
        <color rgb="FFFF0000"/>
        <rFont val="等线"/>
        <family val="2"/>
        <charset val="134"/>
      </rPr>
      <t>、</t>
    </r>
    <r>
      <rPr>
        <sz val="11"/>
        <color rgb="FFFF0000"/>
        <rFont val="Arial"/>
        <family val="2"/>
      </rPr>
      <t>K3</t>
    </r>
    <r>
      <rPr>
        <sz val="11"/>
        <color rgb="FFFF0000"/>
        <rFont val="等线"/>
        <family val="2"/>
        <charset val="134"/>
      </rPr>
      <t>分别为计税金额</t>
    </r>
    <r>
      <rPr>
        <sz val="11"/>
        <color rgb="FFFF0000"/>
        <rFont val="Arial"/>
        <family val="2"/>
      </rPr>
      <t>-2026</t>
    </r>
    <r>
      <rPr>
        <sz val="11"/>
        <color rgb="FFFF0000"/>
        <rFont val="等线"/>
        <family val="2"/>
        <charset val="134"/>
      </rPr>
      <t>年</t>
    </r>
    <r>
      <rPr>
        <sz val="11"/>
        <color rgb="FFFF0000"/>
        <rFont val="Arial"/>
        <family val="2"/>
      </rPr>
      <t>04</t>
    </r>
    <r>
      <rPr>
        <sz val="11"/>
        <color rgb="FFFF0000"/>
        <rFont val="等线"/>
        <family val="2"/>
        <charset val="134"/>
      </rPr>
      <t>月、计税金额</t>
    </r>
    <r>
      <rPr>
        <sz val="11"/>
        <color rgb="FFFF0000"/>
        <rFont val="Arial"/>
        <family val="2"/>
      </rPr>
      <t>-2026</t>
    </r>
    <r>
      <rPr>
        <sz val="11"/>
        <color rgb="FFFF0000"/>
        <rFont val="等线"/>
        <family val="2"/>
        <charset val="134"/>
      </rPr>
      <t>年</t>
    </r>
    <r>
      <rPr>
        <sz val="11"/>
        <color rgb="FFFF0000"/>
        <rFont val="Arial"/>
        <family val="2"/>
      </rPr>
      <t>05</t>
    </r>
    <r>
      <rPr>
        <sz val="11"/>
        <color rgb="FFFF0000"/>
        <rFont val="等线"/>
        <family val="2"/>
        <charset val="134"/>
      </rPr>
      <t>月、计税金额</t>
    </r>
    <r>
      <rPr>
        <sz val="11"/>
        <color rgb="FFFF0000"/>
        <rFont val="Arial"/>
        <family val="2"/>
      </rPr>
      <t>-2026</t>
    </r>
    <r>
      <rPr>
        <sz val="11"/>
        <color rgb="FFFF0000"/>
        <rFont val="等线"/>
        <family val="2"/>
        <charset val="134"/>
      </rPr>
      <t>年</t>
    </r>
    <r>
      <rPr>
        <sz val="11"/>
        <color rgb="FFFF0000"/>
        <rFont val="Arial"/>
        <family val="2"/>
      </rPr>
      <t>06</t>
    </r>
    <r>
      <rPr>
        <sz val="11"/>
        <color rgb="FFFF0000"/>
        <rFont val="等线"/>
        <family val="2"/>
        <charset val="134"/>
      </rPr>
      <t>月</t>
    </r>
    <r>
      <rPr>
        <sz val="11"/>
        <color rgb="FF000000"/>
        <rFont val="Arial"/>
        <family val="2"/>
      </rPr>
      <t xml:space="preserve">
        </t>
    </r>
    <r>
      <rPr>
        <sz val="11"/>
        <color rgb="FF000000"/>
        <rFont val="等线"/>
        <family val="2"/>
        <charset val="134"/>
      </rPr>
      <t>计税金额取值：当税目</t>
    </r>
    <r>
      <rPr>
        <sz val="11"/>
        <color rgb="FF000000"/>
        <rFont val="Arial"/>
        <family val="2"/>
      </rPr>
      <t>="</t>
    </r>
    <r>
      <rPr>
        <sz val="11"/>
        <color rgb="FF000000"/>
        <rFont val="等线"/>
        <family val="2"/>
        <charset val="134"/>
      </rPr>
      <t>买卖合同</t>
    </r>
    <r>
      <rPr>
        <sz val="11"/>
        <color rgb="FF000000"/>
        <rFont val="Arial"/>
        <family val="2"/>
      </rPr>
      <t>"</t>
    </r>
    <r>
      <rPr>
        <sz val="11"/>
        <color rgb="FF000000"/>
        <rFont val="等线"/>
        <family val="2"/>
        <charset val="134"/>
      </rPr>
      <t>，此字段取对应公司代码、</t>
    </r>
    <r>
      <rPr>
        <sz val="11"/>
        <color rgb="FF000000"/>
        <rFont val="Arial"/>
        <family val="2"/>
      </rPr>
      <t>I3</t>
    </r>
    <r>
      <rPr>
        <sz val="11"/>
        <color rgb="FF000000"/>
        <rFont val="等线"/>
        <family val="2"/>
        <charset val="134"/>
      </rPr>
      <t>、</t>
    </r>
    <r>
      <rPr>
        <sz val="11"/>
        <color rgb="FF000000"/>
        <rFont val="Arial"/>
        <family val="2"/>
      </rPr>
      <t>J3</t>
    </r>
    <r>
      <rPr>
        <sz val="11"/>
        <color rgb="FF000000"/>
        <rFont val="等线"/>
        <family val="2"/>
        <charset val="134"/>
      </rPr>
      <t>、</t>
    </r>
    <r>
      <rPr>
        <sz val="11"/>
        <color rgb="FF000000"/>
        <rFont val="Arial"/>
        <family val="2"/>
      </rPr>
      <t>K3</t>
    </r>
    <r>
      <rPr>
        <sz val="11"/>
        <color rgb="FF000000"/>
        <rFont val="等线"/>
        <family val="2"/>
        <charset val="134"/>
      </rPr>
      <t>单元格月份【</t>
    </r>
    <r>
      <rPr>
        <sz val="11"/>
        <color rgb="FF000000"/>
        <rFont val="Arial"/>
        <family val="2"/>
      </rPr>
      <t>PL</t>
    </r>
    <r>
      <rPr>
        <sz val="11"/>
        <color rgb="FF000000"/>
        <rFont val="等线"/>
        <family val="2"/>
        <charset val="134"/>
      </rPr>
      <t>表】</t>
    </r>
    <r>
      <rPr>
        <sz val="11"/>
        <color rgb="FF000000"/>
        <rFont val="Arial"/>
        <family val="2"/>
      </rPr>
      <t>-</t>
    </r>
    <r>
      <rPr>
        <sz val="11"/>
        <color rgb="FF000000"/>
        <rFont val="等线"/>
        <family val="2"/>
        <charset val="134"/>
      </rPr>
      <t>其中：营业收入的本期发生额，反之，此字段为空</t>
    </r>
    <phoneticPr fontId="29" type="noConversion"/>
  </si>
  <si>
    <t>申报税种</t>
  </si>
  <si>
    <t>从价计征</t>
  </si>
  <si>
    <r>
      <t xml:space="preserve">    </t>
    </r>
    <r>
      <rPr>
        <b/>
        <sz val="11"/>
        <rFont val="黑体"/>
        <family val="3"/>
        <charset val="134"/>
      </rPr>
      <t xml:space="preserve">序号    </t>
    </r>
  </si>
  <si>
    <r>
      <t xml:space="preserve">    </t>
    </r>
    <r>
      <rPr>
        <b/>
        <sz val="11"/>
        <rFont val="黑体"/>
        <family val="3"/>
        <charset val="134"/>
      </rPr>
      <t xml:space="preserve">申报税种    </t>
    </r>
  </si>
  <si>
    <r>
      <t xml:space="preserve">    </t>
    </r>
    <r>
      <rPr>
        <b/>
        <sz val="11"/>
        <rFont val="黑体"/>
        <family val="3"/>
        <charset val="134"/>
      </rPr>
      <t xml:space="preserve">税目    </t>
    </r>
  </si>
  <si>
    <t>计税依据（记账科目/计税表格）</t>
  </si>
  <si>
    <r>
      <t xml:space="preserve">    </t>
    </r>
    <r>
      <rPr>
        <b/>
        <sz val="11"/>
        <rFont val="黑体"/>
        <family val="3"/>
        <charset val="134"/>
      </rPr>
      <t xml:space="preserve">计税依据（记账科目/计税表格）    </t>
    </r>
  </si>
  <si>
    <t>固定资产销售收入</t>
  </si>
  <si>
    <t>计税金额 (A)-季度</t>
  </si>
  <si>
    <t>征收比例 (B)</t>
  </si>
  <si>
    <t>税率 (C)</t>
  </si>
  <si>
    <t>实际应纳税额  (D)</t>
  </si>
  <si>
    <t>差异原因</t>
  </si>
  <si>
    <t>指引</t>
  </si>
  <si>
    <t>征收税率</t>
  </si>
  <si>
    <t>当年应缴税额</t>
  </si>
  <si>
    <t>Q1已缴税额</t>
  </si>
  <si>
    <t>Q2应缴税额</t>
  </si>
  <si>
    <t>Q3应缴税额</t>
  </si>
  <si>
    <t>Q4应缴税额</t>
  </si>
  <si>
    <t>5月、11月缴纳</t>
  </si>
  <si>
    <r>
      <t xml:space="preserve">    </t>
    </r>
    <r>
      <rPr>
        <b/>
        <sz val="11"/>
        <rFont val="黑体"/>
        <family val="3"/>
        <charset val="134"/>
      </rPr>
      <t xml:space="preserve">计税金额    </t>
    </r>
  </si>
  <si>
    <r>
      <t xml:space="preserve">    </t>
    </r>
    <r>
      <rPr>
        <b/>
        <sz val="11"/>
        <rFont val="黑体"/>
        <family val="3"/>
        <charset val="134"/>
      </rPr>
      <t xml:space="preserve">征收比例 (B)    </t>
    </r>
  </si>
  <si>
    <r>
      <t xml:space="preserve">    </t>
    </r>
    <r>
      <rPr>
        <b/>
        <sz val="11"/>
        <rFont val="黑体"/>
        <family val="3"/>
        <charset val="134"/>
      </rPr>
      <t xml:space="preserve">税率 (C)    </t>
    </r>
  </si>
  <si>
    <r>
      <t xml:space="preserve">    </t>
    </r>
    <r>
      <rPr>
        <b/>
        <sz val="11"/>
        <rFont val="黑体"/>
        <family val="3"/>
        <charset val="134"/>
      </rPr>
      <t xml:space="preserve">实际应纳税额  (D)    </t>
    </r>
  </si>
  <si>
    <r>
      <t xml:space="preserve"> 账面金额</t>
    </r>
    <r>
      <rPr>
        <b/>
        <sz val="11"/>
        <color indexed="9"/>
        <rFont val="黑体"/>
        <family val="3"/>
        <charset val="134"/>
      </rPr>
      <t xml:space="preserve"> </t>
    </r>
  </si>
  <si>
    <r>
      <t xml:space="preserve"> 差异</t>
    </r>
    <r>
      <rPr>
        <b/>
        <sz val="11"/>
        <color indexed="9"/>
        <rFont val="黑体"/>
        <family val="3"/>
        <charset val="134"/>
      </rPr>
      <t xml:space="preserve"> </t>
    </r>
  </si>
  <si>
    <r>
      <t xml:space="preserve">    </t>
    </r>
    <r>
      <rPr>
        <b/>
        <i/>
        <sz val="11"/>
        <rFont val="黑体"/>
        <family val="3"/>
        <charset val="134"/>
      </rPr>
      <t xml:space="preserve">差异原因    </t>
    </r>
  </si>
  <si>
    <t>印花税</t>
    <phoneticPr fontId="29" type="noConversion"/>
  </si>
  <si>
    <t>增值税</t>
    <phoneticPr fontId="29" type="noConversion"/>
  </si>
  <si>
    <t>企业所得税</t>
    <phoneticPr fontId="29" type="noConversion"/>
  </si>
  <si>
    <t>个人所得税</t>
    <phoneticPr fontId="29" type="noConversion"/>
  </si>
  <si>
    <t>会计科目</t>
    <phoneticPr fontId="29" type="noConversion"/>
  </si>
  <si>
    <t>非必填</t>
    <phoneticPr fontId="29" type="noConversion"/>
  </si>
  <si>
    <t>伊金霍洛旗悦盛新能源有限公司2025年02月（税务所属期）税费申报明细</t>
    <phoneticPr fontId="29" type="noConversion"/>
  </si>
  <si>
    <t>公司名称</t>
    <phoneticPr fontId="29" type="noConversion"/>
  </si>
  <si>
    <t>财务BP_AD号</t>
    <phoneticPr fontId="29" type="noConversion"/>
  </si>
  <si>
    <t>财务BP</t>
    <phoneticPr fontId="29" type="noConversion"/>
  </si>
  <si>
    <t>财务BP邮箱</t>
    <phoneticPr fontId="29" type="noConversion"/>
  </si>
  <si>
    <t>表头逻辑：由公司代码在【公司代码配置表】取到公司名称，按照示例拼接公司名称、台账年度、月份</t>
    <phoneticPr fontId="29" type="noConversion"/>
  </si>
  <si>
    <t>由【税目配置表】-公司代码=此表公司代码/空，【税目配置表】-税目=此表税目取得对应会计科目</t>
    <phoneticPr fontId="29" type="noConversion"/>
  </si>
  <si>
    <t>当月开票金额</t>
    <phoneticPr fontId="29" type="noConversion"/>
  </si>
  <si>
    <t>取【睿景月结数据表】报税页签设备区域收入列合计</t>
    <phoneticPr fontId="29" type="noConversion"/>
  </si>
  <si>
    <t>取【睿景月结数据表】报税页签建安区域收入列合计</t>
    <phoneticPr fontId="29" type="noConversion"/>
  </si>
  <si>
    <t>取【睿景月结数据表】报税页签建安区域除设备、建安区域外其他区域收入列合计</t>
    <phoneticPr fontId="29" type="noConversion"/>
  </si>
  <si>
    <t>取【睿景月结数据表】报税页签设备区域销项列合计</t>
    <phoneticPr fontId="29" type="noConversion"/>
  </si>
  <si>
    <t>取【睿景月结数据表】报税页签建安区域销项列合计</t>
    <phoneticPr fontId="29" type="noConversion"/>
  </si>
  <si>
    <t>取【睿景月结数据表】报税页签建安区域除设备、建安区域外其他区域销项列合计</t>
    <phoneticPr fontId="29" type="noConversion"/>
  </si>
  <si>
    <t>取【睿景月结数据表】报税页签设备区域已开票收入列合计</t>
    <phoneticPr fontId="29" type="noConversion"/>
  </si>
  <si>
    <t>取【睿景月结数据表】报税页签建安区域已开票收入列合计</t>
    <phoneticPr fontId="29" type="noConversion"/>
  </si>
  <si>
    <t>取【睿景月结数据表】报税页签建安区域除设备、建安区域外其他区域已开票收入列合计</t>
    <phoneticPr fontId="29" type="noConversion"/>
  </si>
  <si>
    <t>取【睿景月结数据表】报税页签设备区域已开票税额列合计</t>
    <phoneticPr fontId="29" type="noConversion"/>
  </si>
  <si>
    <t>取【睿景月结数据表】报税页签建安区域已开票税额列合计</t>
    <phoneticPr fontId="29" type="noConversion"/>
  </si>
  <si>
    <t>取【睿景月结数据表】报税页签建安区域除设备、建安区域外其他区域已开票税额列合计</t>
    <phoneticPr fontId="29" type="noConversion"/>
  </si>
  <si>
    <t>申报金额-已开票收入</t>
    <phoneticPr fontId="29" type="noConversion"/>
  </si>
  <si>
    <t>申报税额-已开票销项</t>
    <phoneticPr fontId="29" type="noConversion"/>
  </si>
  <si>
    <t>省份</t>
  </si>
  <si>
    <t>县市</t>
  </si>
  <si>
    <t>项目公司</t>
  </si>
  <si>
    <t>异地预缴申报所属期</t>
  </si>
  <si>
    <t>总包金额</t>
  </si>
  <si>
    <t>异地预缴收入</t>
  </si>
  <si>
    <t>扣除金额</t>
  </si>
  <si>
    <t>异地预缴增值税扣除额</t>
  </si>
  <si>
    <t>附加税费</t>
  </si>
  <si>
    <t>新疆</t>
  </si>
  <si>
    <t>和田市吐哈</t>
  </si>
  <si>
    <t>中国石油天然气股份有限公司吐哈油田分公司</t>
  </si>
  <si>
    <t>吐哈油田</t>
  </si>
  <si>
    <r>
      <rPr>
        <sz val="11"/>
        <rFont val="Calibri"/>
        <family val="2"/>
      </rPr>
      <t>VAT</t>
    </r>
    <r>
      <rPr>
        <sz val="11"/>
        <rFont val="宋体"/>
        <family val="3"/>
        <charset val="134"/>
      </rPr>
      <t>已于所属期</t>
    </r>
    <r>
      <rPr>
        <sz val="11"/>
        <rFont val="Calibri"/>
        <family val="2"/>
      </rPr>
      <t>5</t>
    </r>
    <r>
      <rPr>
        <sz val="11"/>
        <rFont val="宋体"/>
        <family val="3"/>
        <charset val="134"/>
      </rPr>
      <t>月申报抵减</t>
    </r>
  </si>
  <si>
    <r>
      <rPr>
        <sz val="11"/>
        <rFont val="宋体"/>
        <family val="3"/>
        <charset val="134"/>
      </rPr>
      <t>企税于所属期</t>
    </r>
    <r>
      <rPr>
        <sz val="11"/>
        <rFont val="Calibri"/>
        <family val="2"/>
      </rPr>
      <t>6</t>
    </r>
    <r>
      <rPr>
        <sz val="11"/>
        <rFont val="宋体"/>
        <family val="3"/>
        <charset val="134"/>
      </rPr>
      <t>月已抵减</t>
    </r>
  </si>
  <si>
    <t>安徽</t>
  </si>
  <si>
    <t>宣城市郎溪县凌笪镇</t>
  </si>
  <si>
    <t>郎溪景宇风力发电有限公司</t>
  </si>
  <si>
    <t>郎溪景瑞</t>
  </si>
  <si>
    <t>河北</t>
  </si>
  <si>
    <t>邯郸市馆陶县</t>
  </si>
  <si>
    <t>馆陶县汇恒风电有限公司</t>
  </si>
  <si>
    <t>河北馆陶</t>
  </si>
  <si>
    <t>内蒙古</t>
  </si>
  <si>
    <t>鄂尔多斯市伊金霍洛旗</t>
  </si>
  <si>
    <t>鄂尔多斯零碳产业园</t>
  </si>
  <si>
    <t>远景郎溪县风电场项目</t>
  </si>
  <si>
    <r>
      <rPr>
        <sz val="11"/>
        <rFont val="Calibri"/>
        <family val="2"/>
      </rPr>
      <t>VAT</t>
    </r>
    <r>
      <rPr>
        <sz val="11"/>
        <rFont val="宋体"/>
        <family val="3"/>
        <charset val="134"/>
      </rPr>
      <t>已于所属期</t>
    </r>
    <r>
      <rPr>
        <sz val="11"/>
        <rFont val="Calibri"/>
        <family val="2"/>
      </rPr>
      <t>7</t>
    </r>
    <r>
      <rPr>
        <sz val="11"/>
        <rFont val="宋体"/>
        <family val="3"/>
        <charset val="134"/>
      </rPr>
      <t>月申报抵减</t>
    </r>
  </si>
  <si>
    <t>内蒙古自治区乌兰察布市察哈尔右翼后旗白音察干镇后旗</t>
  </si>
  <si>
    <t>察哈尔右翼后旗景源新能源有限公司</t>
  </si>
  <si>
    <t>察哈尔景源（源荷互动绿色大数据中心）</t>
  </si>
  <si>
    <t>企税于所属期9月已抵减</t>
  </si>
  <si>
    <t>定远县经济开发区</t>
  </si>
  <si>
    <t>定远纳驰风力发电有限公司</t>
  </si>
  <si>
    <t>安徽定远欣月(四期)工程项目</t>
  </si>
  <si>
    <t>定远县定远经济开发区</t>
  </si>
  <si>
    <t>定远纳风风力发电有限公司</t>
  </si>
  <si>
    <t>安徽定远乘风(三期)工程项目</t>
  </si>
  <si>
    <t>新疆哈密市巴里坤哈萨克自治县</t>
  </si>
  <si>
    <t>哈密博景新能源有限责任公司</t>
  </si>
  <si>
    <t>巴里坤县 40 万千瓦风电+40 万千瓦时储能新能源项目</t>
  </si>
  <si>
    <t>内蒙古自治区乌兰察布市察哈尔右翼后旗</t>
  </si>
  <si>
    <t>源荷互动绿色大数据中心示范项目EPC总承包采购合同</t>
  </si>
  <si>
    <t>vat于11期抵减</t>
  </si>
  <si>
    <t>cit于12期已抵减</t>
  </si>
  <si>
    <t>定边县贺圈镇王家梁</t>
  </si>
  <si>
    <t>定边远定新能源有限公司</t>
  </si>
  <si>
    <t>定边王家梁风电项目工程项目 EPC 总承包采购合同</t>
  </si>
  <si>
    <t>河北省承德市丰宁满族自治县鱼儿山镇</t>
  </si>
  <si>
    <t>丰宁满族自治县康宁新能源有限公司</t>
  </si>
  <si>
    <t>丰宁一期</t>
  </si>
  <si>
    <t>丰宁满族自治县大滩镇</t>
  </si>
  <si>
    <t>丰宁二期</t>
  </si>
  <si>
    <t>丰宁满族自治县草原乡</t>
  </si>
  <si>
    <t>丰宁三期</t>
  </si>
  <si>
    <t>宁夏</t>
  </si>
  <si>
    <t>宁夏灵武市白土岗乡大唐灵武风电场</t>
  </si>
  <si>
    <t>大唐灵武新能源有限公司</t>
  </si>
  <si>
    <t>大唐灵武新能源有限公司远景 1.5MW 双馈风机叶片增效关键技术成果项目合同</t>
  </si>
  <si>
    <t>内蒙古自治区巴彦淖尔市乌拉特后旗获格琦苏木</t>
  </si>
  <si>
    <t>乌拉特后旗鸿晟风能有限公司</t>
  </si>
  <si>
    <t>巴彦淖尔风电场项目 EPC 总承包采购合同</t>
  </si>
  <si>
    <t>安徽定远欣月(四期)工程项目 EPC 总承包采购合同</t>
  </si>
  <si>
    <t>vat于12期抵减</t>
  </si>
  <si>
    <t>cit于3期已抵减</t>
  </si>
  <si>
    <t>安徽定远乘风(三期)工程项目EPC总承包采购合同</t>
  </si>
  <si>
    <r>
      <rPr>
        <sz val="11"/>
        <rFont val="Calibri"/>
        <family val="2"/>
      </rPr>
      <t>VAT</t>
    </r>
    <r>
      <rPr>
        <sz val="11"/>
        <rFont val="宋体"/>
        <family val="3"/>
        <charset val="134"/>
      </rPr>
      <t>于所属期</t>
    </r>
    <r>
      <rPr>
        <sz val="11"/>
        <rFont val="Calibri"/>
        <family val="2"/>
      </rPr>
      <t>3</t>
    </r>
    <r>
      <rPr>
        <sz val="11"/>
        <rFont val="宋体"/>
        <family val="3"/>
        <charset val="134"/>
      </rPr>
      <t>月已经申报抵减，所属期12月已抵减</t>
    </r>
  </si>
  <si>
    <t>定远县界牌集镇</t>
  </si>
  <si>
    <t>定远智贮能源科技有限公司</t>
  </si>
  <si>
    <t xml:space="preserve">远景定远智慧储能共享电站项目 EPC </t>
  </si>
  <si>
    <t>VAT于所属期3月已经申报抵减，所属期12月已抵减</t>
  </si>
  <si>
    <t>定边县红柳沟镇白兴庄</t>
  </si>
  <si>
    <t>定边远边汇新能源有限公司</t>
  </si>
  <si>
    <t>定边白兴庄风电场项目 EPC 总承包采购合同</t>
  </si>
  <si>
    <r>
      <rPr>
        <sz val="11"/>
        <rFont val="Calibri"/>
        <family val="2"/>
      </rPr>
      <t>VAT</t>
    </r>
    <r>
      <rPr>
        <sz val="11"/>
        <rFont val="宋体"/>
        <family val="3"/>
        <charset val="134"/>
      </rPr>
      <t>于所属期</t>
    </r>
    <r>
      <rPr>
        <sz val="11"/>
        <rFont val="Calibri"/>
        <family val="2"/>
      </rPr>
      <t>4</t>
    </r>
    <r>
      <rPr>
        <sz val="11"/>
        <rFont val="宋体"/>
        <family val="3"/>
        <charset val="134"/>
      </rPr>
      <t>月申报抵减，所属期12月已抵减</t>
    </r>
  </si>
  <si>
    <t>cit于6月已抵减</t>
  </si>
  <si>
    <t>河北省邯郸市鸡泽县</t>
  </si>
  <si>
    <t>招银金融租赁有限公司</t>
  </si>
  <si>
    <t>利豪鸡泽县50MW保障类风电场项目EPC工程总承包合同</t>
  </si>
  <si>
    <t>乌海市乌达区五虎山街道</t>
  </si>
  <si>
    <t>乌海市金湖独立储能电站项目EPC总承
包合同</t>
  </si>
  <si>
    <r>
      <rPr>
        <sz val="11"/>
        <rFont val="Calibri"/>
        <family val="2"/>
      </rPr>
      <t>VAT</t>
    </r>
    <r>
      <rPr>
        <sz val="11"/>
        <rFont val="宋体"/>
        <family val="3"/>
        <charset val="134"/>
      </rPr>
      <t>于所属期</t>
    </r>
    <r>
      <rPr>
        <sz val="11"/>
        <rFont val="Calibri"/>
        <family val="2"/>
      </rPr>
      <t>5</t>
    </r>
    <r>
      <rPr>
        <sz val="11"/>
        <rFont val="宋体"/>
        <family val="3"/>
        <charset val="134"/>
      </rPr>
      <t>月申报抵减，所属期12月已抵减</t>
    </r>
  </si>
  <si>
    <t>滨州远凌新能源有限责任公司</t>
  </si>
  <si>
    <t>滨州北海储能电站项目</t>
  </si>
  <si>
    <r>
      <rPr>
        <sz val="11"/>
        <rFont val="Calibri"/>
        <family val="2"/>
      </rPr>
      <t>VAT</t>
    </r>
    <r>
      <rPr>
        <sz val="11"/>
        <rFont val="宋体"/>
        <family val="3"/>
        <charset val="134"/>
      </rPr>
      <t>于所属期</t>
    </r>
    <r>
      <rPr>
        <sz val="11"/>
        <rFont val="Calibri"/>
        <family val="2"/>
      </rPr>
      <t>6</t>
    </r>
    <r>
      <rPr>
        <sz val="11"/>
        <rFont val="宋体"/>
        <family val="3"/>
        <charset val="134"/>
      </rPr>
      <t>月申报抵减，所属期12月已抵减</t>
    </r>
  </si>
  <si>
    <t>清水河县云景风力发电有限公
司</t>
  </si>
  <si>
    <t>清水河县城关分散式风电场项目EPC总承包</t>
  </si>
  <si>
    <t>VAT于所属期6月申报抵减，所属期12月已抵减</t>
  </si>
  <si>
    <t>盐城市射阳县射阳港经济开发区护堆河西侧</t>
  </si>
  <si>
    <t>射阳汇智风电场项目 EPC 总承包采购合同</t>
  </si>
  <si>
    <t>cit于9月已抵减</t>
  </si>
  <si>
    <t>陕西省榆林市靖边县东南部天赐湾乡</t>
  </si>
  <si>
    <t>靖边县状泽城河100兆瓦风电场项目EPC工程总承包合同</t>
  </si>
  <si>
    <r>
      <rPr>
        <sz val="11"/>
        <rFont val="Calibri"/>
        <family val="2"/>
      </rPr>
      <t>VAT</t>
    </r>
    <r>
      <rPr>
        <sz val="11"/>
        <rFont val="宋体"/>
        <family val="3"/>
        <charset val="134"/>
      </rPr>
      <t>于所属期</t>
    </r>
    <r>
      <rPr>
        <sz val="11"/>
        <rFont val="Calibri"/>
        <family val="2"/>
      </rPr>
      <t>8</t>
    </r>
    <r>
      <rPr>
        <sz val="11"/>
        <rFont val="宋体"/>
        <family val="3"/>
        <charset val="134"/>
      </rPr>
      <t>月申报抵减，所属期12月已抵减</t>
    </r>
  </si>
  <si>
    <r>
      <rPr>
        <sz val="11"/>
        <rFont val="Calibri"/>
        <family val="2"/>
      </rPr>
      <t>VAT</t>
    </r>
    <r>
      <rPr>
        <sz val="11"/>
        <rFont val="宋体"/>
        <family val="3"/>
        <charset val="134"/>
      </rPr>
      <t>于所属期</t>
    </r>
    <r>
      <rPr>
        <sz val="11"/>
        <rFont val="Calibri"/>
        <family val="2"/>
      </rPr>
      <t>9</t>
    </r>
    <r>
      <rPr>
        <sz val="11"/>
        <rFont val="宋体"/>
        <family val="3"/>
        <charset val="134"/>
      </rPr>
      <t>月申报抵减，所属期12月已抵减</t>
    </r>
  </si>
  <si>
    <t>江苏省盐城市射阳县射阳港经济开发区</t>
  </si>
  <si>
    <t>远景能源射阳样机拆除改造 EPC 总承包</t>
  </si>
  <si>
    <t>VAT于所属期12月已抵减</t>
  </si>
  <si>
    <t>cit于12月已抵减</t>
  </si>
  <si>
    <t>内蒙古自治区呼和浩特市武川县哈乐镇卜圪素村</t>
  </si>
  <si>
    <t>呼和浩特武川 100 万千瓦/400 万千瓦时独立储能电站项目 EPC 总承包采购合</t>
  </si>
  <si>
    <t>甘肃省武威市民勤县红沙岗镇</t>
  </si>
  <si>
    <t>景威民勤10万千瓦风电项目EPC总承包采购 同</t>
  </si>
  <si>
    <t>鄂尔多斯伊金霍洛旗红庆河镇</t>
  </si>
  <si>
    <t>远景鄂尔多斯零碳产业园样机项目EPC总承包采购合同</t>
  </si>
  <si>
    <t>定远县安徽省滁州市定远县定城镇靠山路与连江路交叉口</t>
  </si>
  <si>
    <t>远景能源定远万家风电场升压站消缺工程</t>
  </si>
  <si>
    <t>VAT于所属期01月申报抵减</t>
  </si>
  <si>
    <t>cit于3月抵减</t>
  </si>
  <si>
    <t>远景能源射阳样机增补拆除吊装 EPC 总承包采购合同</t>
  </si>
  <si>
    <t>远景能源射阳样机拆机吊装EPC总承包采购合同</t>
  </si>
  <si>
    <t>远景能源射阳样机拆除改造 EPC 总承包采购合同</t>
  </si>
  <si>
    <t>本期抵减预缴</t>
  </si>
  <si>
    <t>2025年累计预缴</t>
  </si>
  <si>
    <t>由【税目配置表】-税种=此表税种，【税目配置表】-公司代码=此表公司代码或空，取【税目配置表】的税目列示。</t>
    <phoneticPr fontId="29" type="noConversion"/>
  </si>
  <si>
    <t>由【税目配置表】-税种=此表税种，【税目配置表】-公司代码=此表公司代码或空，【税目配置表】-税目=此表C列税目，取【税目配置表】-计税依据</t>
    <phoneticPr fontId="29" type="noConversion"/>
  </si>
  <si>
    <t>由【税目配置表】-税种=此表税种，【税目配置表】-公司代码=此表公司代码或空，【税目配置表】-税目=此表C列税目，取【税目配置表】-征收比例</t>
    <phoneticPr fontId="29" type="noConversion"/>
  </si>
  <si>
    <t>由【税目配置表】-税种=此表税种，【税目配置表】-公司代码=此表公司代码或空，【税目配置表】-税目=此表C列税目，取【税目配置表】-税率</t>
    <phoneticPr fontId="29" type="noConversion"/>
  </si>
  <si>
    <t>排序</t>
    <phoneticPr fontId="29" type="noConversion"/>
  </si>
  <si>
    <t>表名</t>
    <phoneticPr fontId="29" type="noConversion"/>
  </si>
  <si>
    <t>表名逻辑</t>
    <phoneticPr fontId="29" type="noConversion"/>
  </si>
  <si>
    <t>公司代码</t>
    <phoneticPr fontId="29" type="noConversion"/>
  </si>
  <si>
    <t xml:space="preserve">时间：所属期    单位：元          </t>
  </si>
  <si>
    <t>税金缴纳标准</t>
  </si>
  <si>
    <t>基数</t>
  </si>
  <si>
    <t>账面收入</t>
  </si>
  <si>
    <t>项目开票</t>
  </si>
  <si>
    <t>利息开票</t>
  </si>
  <si>
    <t>A</t>
  </si>
  <si>
    <t>本期进项税额</t>
  </si>
  <si>
    <t>B</t>
  </si>
  <si>
    <t>上期留抵税额</t>
  </si>
  <si>
    <t>C</t>
  </si>
  <si>
    <t>进项税额转出</t>
  </si>
  <si>
    <t>D</t>
  </si>
  <si>
    <t>异地预缴税增值税</t>
  </si>
  <si>
    <t>E</t>
  </si>
  <si>
    <t>应纳增值税额</t>
  </si>
  <si>
    <t>A-B-C+D-E</t>
  </si>
  <si>
    <t>城建税</t>
  </si>
  <si>
    <t>增值税额的7%</t>
  </si>
  <si>
    <t>教育费附加</t>
  </si>
  <si>
    <t>增值税额的3%</t>
  </si>
  <si>
    <t>地方教育费附加</t>
  </si>
  <si>
    <t>增值税额的2%</t>
  </si>
  <si>
    <t>城镇土地使用</t>
  </si>
  <si>
    <t>个税</t>
  </si>
  <si>
    <t>异地预缴</t>
  </si>
  <si>
    <t>郎溪</t>
  </si>
  <si>
    <t>察哈尔景源</t>
  </si>
  <si>
    <t>定远纳驰</t>
  </si>
  <si>
    <t>定远纳风</t>
  </si>
  <si>
    <t>哈密博景</t>
  </si>
  <si>
    <t>中国石油天然气股份有限公司 吐哈油田分公司</t>
  </si>
  <si>
    <t>乌海市远鸿富景新能源科技有限公司</t>
  </si>
  <si>
    <t>乌海市金湖独立储能电站项目EPC总承</t>
  </si>
  <si>
    <t>利豪鸡泽县50MW保障类风电场</t>
  </si>
  <si>
    <t>项目类型</t>
  </si>
  <si>
    <t>公司代码
或项目号</t>
  </si>
  <si>
    <t>累计收入</t>
  </si>
  <si>
    <t>累计开票</t>
  </si>
  <si>
    <t>202403之前月度
收入额小计</t>
  </si>
  <si>
    <t>202403之前月度
开票额小计</t>
  </si>
  <si>
    <t>202403账面收入</t>
  </si>
  <si>
    <t>202403开票</t>
  </si>
  <si>
    <t>202404账面收入</t>
  </si>
  <si>
    <t>202404开票</t>
  </si>
  <si>
    <t>202405账面收入</t>
  </si>
  <si>
    <t>202405开票</t>
  </si>
  <si>
    <t>202406账面收入</t>
  </si>
  <si>
    <t>202406开票</t>
  </si>
  <si>
    <t>202407账面收入</t>
  </si>
  <si>
    <t>202407开票</t>
  </si>
  <si>
    <t>202408账面收入</t>
  </si>
  <si>
    <t>202408开票</t>
  </si>
  <si>
    <t>202409账面收入</t>
  </si>
  <si>
    <t>202409开票</t>
  </si>
  <si>
    <t>202410账面收入</t>
  </si>
  <si>
    <t>202410开票</t>
  </si>
  <si>
    <t>202411账面收入</t>
  </si>
  <si>
    <t>202411开票</t>
  </si>
  <si>
    <t>202412账面收入</t>
  </si>
  <si>
    <t>202412开票</t>
  </si>
  <si>
    <t>202501账面收入</t>
  </si>
  <si>
    <t>202501开票</t>
  </si>
  <si>
    <t>202502账面收入</t>
  </si>
  <si>
    <t>202502开票</t>
  </si>
  <si>
    <t>202503账面收入</t>
  </si>
  <si>
    <t>202503开票</t>
  </si>
  <si>
    <t>202504账面收入</t>
  </si>
  <si>
    <t>202504开票</t>
  </si>
  <si>
    <t>202505账面收入</t>
  </si>
  <si>
    <t>202505开票</t>
  </si>
  <si>
    <t>202506账面收入</t>
  </si>
  <si>
    <t>202506开票</t>
  </si>
  <si>
    <t>202507账面收入</t>
  </si>
  <si>
    <t>202507开票</t>
  </si>
  <si>
    <t>202508预开票金额</t>
  </si>
  <si>
    <t>202508账面收入</t>
  </si>
  <si>
    <t>202508开票</t>
  </si>
  <si>
    <t>202509账面收入</t>
  </si>
  <si>
    <t>202509开票</t>
  </si>
  <si>
    <t>202510账面收入</t>
  </si>
  <si>
    <t>202510开票</t>
  </si>
  <si>
    <t>202510预开票</t>
  </si>
  <si>
    <t>202510预开票冲回</t>
  </si>
  <si>
    <t>202511账面收入</t>
  </si>
  <si>
    <t>202511开票</t>
  </si>
  <si>
    <t>202511预开票</t>
  </si>
  <si>
    <t>202511预开票冲回</t>
  </si>
  <si>
    <t>202512账面收入</t>
  </si>
  <si>
    <t>202512开票</t>
  </si>
  <si>
    <t>202512预开票</t>
  </si>
  <si>
    <t>202512预开票冲回</t>
  </si>
  <si>
    <t>202403之前
各月度数据结转</t>
  </si>
  <si>
    <t>商品销售</t>
  </si>
  <si>
    <t>工程施工</t>
  </si>
  <si>
    <t>设计咨询</t>
  </si>
  <si>
    <t>EPC自建</t>
  </si>
  <si>
    <t>安徽宣城郎溪</t>
  </si>
  <si>
    <t>安新县阔达有色金属熔炼有限公司</t>
  </si>
  <si>
    <t>巴彦淖尔</t>
  </si>
  <si>
    <t>定边白兴庄</t>
  </si>
  <si>
    <t>定边王家梁</t>
  </si>
  <si>
    <t>定远乘风</t>
  </si>
  <si>
    <t>定远欣月</t>
  </si>
  <si>
    <t>2A50</t>
  </si>
  <si>
    <t>定远独立储能</t>
  </si>
  <si>
    <t>丰宁</t>
  </si>
  <si>
    <t>广西融水</t>
  </si>
  <si>
    <t>河南濮阳台前</t>
  </si>
  <si>
    <t>江西高安</t>
  </si>
  <si>
    <t>内蒙察右后旗项目二</t>
  </si>
  <si>
    <t>内蒙察右后旗项目一</t>
  </si>
  <si>
    <t>内蒙伊旗风光储</t>
  </si>
  <si>
    <t>甘肃宏宇天成电力工程有限公司</t>
  </si>
  <si>
    <t xml:space="preserve">河间市绿洁再生资源回收有限公司
</t>
  </si>
  <si>
    <t>3A18</t>
  </si>
  <si>
    <t>钦州灵山独立储能</t>
  </si>
  <si>
    <t>新疆巴里坤</t>
  </si>
  <si>
    <t>射阳汇智风电场110kv升压站站内设备检测工程</t>
  </si>
  <si>
    <t>内蒙鄂尔多斯风电场运检维护项目</t>
  </si>
  <si>
    <t>内蒙伊旗风光储-光伏</t>
  </si>
  <si>
    <t>河北沧县</t>
  </si>
  <si>
    <t>河南濮阳昆吾</t>
  </si>
  <si>
    <t>灵山玖伯一期</t>
  </si>
  <si>
    <t>灵山玖伯二期</t>
  </si>
  <si>
    <t>钦南久沙</t>
  </si>
  <si>
    <t>灵山文利</t>
  </si>
  <si>
    <t>钦州三期
（枫木山）</t>
  </si>
  <si>
    <t>河北魏县</t>
  </si>
  <si>
    <t>射阳储能</t>
  </si>
  <si>
    <t>耐克工厂</t>
  </si>
  <si>
    <t>民勤独青山二期</t>
  </si>
  <si>
    <t>3A12</t>
  </si>
  <si>
    <t>民勤共享储能电站</t>
  </si>
  <si>
    <t>滨州北海</t>
  </si>
  <si>
    <t>后服务</t>
  </si>
  <si>
    <t>对外EPC&amp;芯鑫</t>
  </si>
  <si>
    <t>陕西靖边城河项目</t>
  </si>
  <si>
    <t>对外EPC&amp;靖边县状泽国鸿新能源有限公司</t>
  </si>
  <si>
    <t>对外EPC</t>
  </si>
  <si>
    <t>陕西利豪鸡泽县-泽风邯郸风力发电有限责任公司</t>
  </si>
  <si>
    <t>陕西利豪鸡泽县-招银金融租赁</t>
  </si>
  <si>
    <t>3A23</t>
  </si>
  <si>
    <t>杭锦旗储能站</t>
  </si>
  <si>
    <t>4A40/4301</t>
  </si>
  <si>
    <t>锡盟苏右100万千瓦/400万千瓦时储能</t>
  </si>
  <si>
    <t xml:space="preserve"> </t>
  </si>
  <si>
    <t>4A90</t>
  </si>
  <si>
    <t>巴彦淖尔1000MW/4000MWh储能</t>
  </si>
  <si>
    <t>大宗商品</t>
  </si>
  <si>
    <t>钢贸、法兰</t>
  </si>
  <si>
    <t>152万吨/年零碳氢氨项目(一期)</t>
  </si>
  <si>
    <t>2C00</t>
  </si>
  <si>
    <t>条线</t>
  </si>
  <si>
    <t>F项目</t>
  </si>
  <si>
    <t>赤峰市风光制氢</t>
  </si>
  <si>
    <t>XC00</t>
  </si>
  <si>
    <t>华西村储能项目</t>
  </si>
  <si>
    <t>射阳零碳机关光储充项目【综能】</t>
  </si>
  <si>
    <t>射阳县沿海投资</t>
  </si>
  <si>
    <t>聆科</t>
  </si>
  <si>
    <t>乌海市金湖独立储能电站项目</t>
  </si>
  <si>
    <t>福建海西金融租赁有限责任公司</t>
  </si>
  <si>
    <t>巴彦淖尔磴口</t>
  </si>
  <si>
    <t>陕西佳县</t>
  </si>
  <si>
    <t>星巴克（昆山）储能项目</t>
  </si>
  <si>
    <t>Mongolia BESS Project</t>
  </si>
  <si>
    <t>鄂尔多斯储能项目测试站工程施工项目（增补）</t>
  </si>
  <si>
    <t>射阳样机_远景</t>
  </si>
  <si>
    <t>综能</t>
  </si>
  <si>
    <t>惠山区循环产业园储能系统设备采购及安装项目【综能】</t>
  </si>
  <si>
    <t>贵港桂平一期</t>
  </si>
  <si>
    <t>4620</t>
  </si>
  <si>
    <t>河北沧县开元</t>
  </si>
  <si>
    <t>4650</t>
  </si>
  <si>
    <t>通榆二期</t>
  </si>
  <si>
    <t>3397</t>
  </si>
  <si>
    <t>民勤三期</t>
  </si>
  <si>
    <t>4304</t>
  </si>
  <si>
    <t>锡盟防沙治沙二连浩特市20万kW</t>
  </si>
  <si>
    <t>2342</t>
  </si>
  <si>
    <t>五河彩舟</t>
  </si>
  <si>
    <t>蚌埠五河</t>
  </si>
  <si>
    <t>4305</t>
  </si>
  <si>
    <t>锡盟防沙治沙正镶白旗10万kW+10万kW光伏</t>
  </si>
  <si>
    <t>阿拉善右旗-光伏</t>
  </si>
  <si>
    <t>阿拉善左旗</t>
  </si>
  <si>
    <t>沧县三期沧县永乐风电场</t>
  </si>
  <si>
    <t>滨州三期滨州北海马山子镇118.75MW风电场</t>
  </si>
  <si>
    <t>滨州二期</t>
  </si>
  <si>
    <t>4470</t>
  </si>
  <si>
    <t>零碳-景元汇流站</t>
  </si>
  <si>
    <t>山东大业新能源有限公司</t>
  </si>
  <si>
    <t>大业EPC项目</t>
  </si>
  <si>
    <t>芯鑫融资租赁有限责任公司</t>
  </si>
  <si>
    <t>无锡惠山投资发展有限公司</t>
  </si>
  <si>
    <t>惠山储能项目</t>
  </si>
  <si>
    <t>华能陕西靖边电力有限公司</t>
  </si>
  <si>
    <t>F-001280华能陕西靖边风电场海装一期二期风机变频器升级改造</t>
  </si>
  <si>
    <t>广西横州马安山风电场</t>
  </si>
  <si>
    <t>广西邕宁百济风电场</t>
  </si>
  <si>
    <t>广西邕宁那楼中山风电场</t>
  </si>
  <si>
    <t>广西邕宁屯王风电场</t>
  </si>
  <si>
    <t>广西邕宁中和风电场</t>
  </si>
  <si>
    <t>四子王旗储能站</t>
  </si>
  <si>
    <t>唐山乐亭项目(市场化）</t>
  </si>
  <si>
    <t>唐山乐亭项目(保障性）</t>
  </si>
  <si>
    <t>鄂尔多斯风储协同项目</t>
  </si>
  <si>
    <t>锡盟防沙治沙正蓝旗20万kW-光伏</t>
  </si>
  <si>
    <t>沧县永乐项目（三期）</t>
  </si>
  <si>
    <t>沧县长芦项目（四期）</t>
  </si>
  <si>
    <t>白城洮北</t>
  </si>
  <si>
    <t>3A17</t>
  </si>
  <si>
    <t>内蒙古特变电工能源装备有限公司</t>
  </si>
  <si>
    <t>哈密巴里坤项目_特变15套</t>
  </si>
  <si>
    <t>北京双江物资有限责任公司</t>
  </si>
  <si>
    <t>乌兹_天能26套项目</t>
  </si>
  <si>
    <t>苏州金融租赁股份有限公司</t>
  </si>
  <si>
    <t>XJ00</t>
  </si>
  <si>
    <t>零碳合金</t>
  </si>
  <si>
    <t>内蒙鄂尔多斯分散式</t>
  </si>
  <si>
    <t>内蒙鄂尔多斯分散式-光伏</t>
  </si>
  <si>
    <t>内蒙鄂尔多斯分散式-改造</t>
  </si>
  <si>
    <t>内蒙伊旗风光储-远景样机</t>
  </si>
  <si>
    <t>内蒙伊旗风光储-景元汇流站</t>
  </si>
  <si>
    <t>零碳-景元汇流站及送出</t>
  </si>
  <si>
    <t>内蒙赤峰零碳氢氨-赤峰元宝山</t>
  </si>
  <si>
    <t>赤峰市风光制氢一体化项目-赤峰翁牛特旗P1-375</t>
  </si>
  <si>
    <t>赤峰市风光制氢一体化项目-赤峰翁牛特旗P1-850</t>
  </si>
  <si>
    <t>赤峰市能源物联网零碳氢氨一体化示范项目（元宝山区34兆瓦光伏）</t>
  </si>
  <si>
    <t>赤峰1000MW/4000MWh储能</t>
  </si>
  <si>
    <t>4A60</t>
  </si>
  <si>
    <t>呼市武川100万千瓦/400万千瓦时储能</t>
  </si>
  <si>
    <t>阿拉善1000MW/4000MWh储能</t>
  </si>
  <si>
    <t>陇南西和项目</t>
  </si>
  <si>
    <t>DHL项目</t>
  </si>
  <si>
    <t>中外运—敦豪国际航空快件有限公司</t>
  </si>
  <si>
    <t>兴业金融租赁有限责任公司</t>
  </si>
  <si>
    <t>4A00</t>
  </si>
  <si>
    <t>谷山梁500千伏变电站电源侧独立储能电站子项目1</t>
  </si>
  <si>
    <t>全州凤凰岭</t>
  </si>
  <si>
    <t>大金重工70万风电项目</t>
  </si>
  <si>
    <t>睿景代后服务（致博）人员费用</t>
  </si>
  <si>
    <t>光大金融租赁股份有限公司</t>
  </si>
  <si>
    <t>嫩江晟景新材料制造有限公司</t>
  </si>
  <si>
    <t>嫩江市远景铜基新材料新能源科创产业园电缆加工项目</t>
  </si>
  <si>
    <t>综能项目</t>
  </si>
  <si>
    <t>1A00</t>
  </si>
  <si>
    <t>安徽定远</t>
  </si>
  <si>
    <t>锡盟京能储能项目</t>
  </si>
  <si>
    <t>合浦</t>
  </si>
  <si>
    <t>J047</t>
  </si>
  <si>
    <t>锦联科右中旗哲里木49万千瓦风电项目</t>
  </si>
  <si>
    <t>定远工厂</t>
  </si>
  <si>
    <t>转销</t>
  </si>
  <si>
    <t>from月结数据</t>
  </si>
  <si>
    <t>diff check</t>
  </si>
  <si>
    <t>累计账面收入</t>
  </si>
  <si>
    <t>累计销项</t>
  </si>
  <si>
    <t>累计申报收入</t>
  </si>
  <si>
    <t>202509应申报收入</t>
  </si>
  <si>
    <t>202509应申报销项</t>
  </si>
  <si>
    <t>202403之前月度</t>
  </si>
  <si>
    <t>开票</t>
  </si>
  <si>
    <t>预开票金额</t>
  </si>
  <si>
    <t>预开票</t>
  </si>
  <si>
    <t>预开票冲回</t>
  </si>
  <si>
    <t>账面收入（即申报收入）</t>
  </si>
  <si>
    <t>累计申报销项</t>
  </si>
  <si>
    <t>审计报告营业收入</t>
  </si>
  <si>
    <t>营业外收入</t>
  </si>
  <si>
    <t>注</t>
  </si>
  <si>
    <t>申报收入与营业收入之差</t>
  </si>
  <si>
    <t>2017年</t>
  </si>
  <si>
    <t>2018年</t>
  </si>
  <si>
    <t>产业扶持基金</t>
  </si>
  <si>
    <t>2019年</t>
  </si>
  <si>
    <t>财政税收返还</t>
  </si>
  <si>
    <t>2020年</t>
  </si>
  <si>
    <t>质量问题扣款</t>
  </si>
  <si>
    <t>2021年</t>
  </si>
  <si>
    <t>2022年</t>
  </si>
  <si>
    <t>2023年</t>
  </si>
  <si>
    <t>2024年</t>
  </si>
  <si>
    <t>错账</t>
  </si>
  <si>
    <t>2025年</t>
  </si>
  <si>
    <t>大业项目预开票</t>
  </si>
  <si>
    <t>涉税类别</t>
  </si>
  <si>
    <t>已开票</t>
  </si>
  <si>
    <t>未开票</t>
  </si>
  <si>
    <t>不含税金额</t>
  </si>
  <si>
    <t>工程建设</t>
  </si>
  <si>
    <t>设计服务</t>
  </si>
  <si>
    <t>日期</t>
  </si>
  <si>
    <t>商品销售（13%）</t>
  </si>
  <si>
    <t>建筑安装（9%）</t>
  </si>
  <si>
    <t>设计服务（6%）</t>
  </si>
  <si>
    <t>汇总</t>
  </si>
  <si>
    <t>帐税差异</t>
  </si>
  <si>
    <t>差异分析</t>
  </si>
  <si>
    <t>申报收入</t>
  </si>
  <si>
    <t>增值税申报收入</t>
  </si>
  <si>
    <t>调整5月数据，为了全年累计收入和销项税金额和账面对上</t>
  </si>
  <si>
    <t>DHL项目8月只确认了销项，没确认收入，和大业项目预开票金额确认申报</t>
  </si>
  <si>
    <t>大业项目预开票金额冲回10730530.06，综能项目预开票收入申报395103.89，五河项目融资设备预开票金额159050800.11</t>
  </si>
  <si>
    <t>大业项目预开票金额冲回124130974.37，综能项目预开票收入冲回395103.89，五河项目融资设备预开票冲回159050800.11</t>
  </si>
  <si>
    <t>累计税金汇总表</t>
    <phoneticPr fontId="29" type="noConversion"/>
  </si>
  <si>
    <t>2320、2355</t>
    <phoneticPr fontId="29" type="noConversion"/>
  </si>
  <si>
    <t>增值税表一 累计销项</t>
    <phoneticPr fontId="29" type="noConversion"/>
  </si>
  <si>
    <t>账税差异监控</t>
    <phoneticPr fontId="29" type="noConversion"/>
  </si>
  <si>
    <t>BS表</t>
    <phoneticPr fontId="29" type="noConversion"/>
  </si>
  <si>
    <t>PL表</t>
    <phoneticPr fontId="29" type="noConversion"/>
  </si>
  <si>
    <t>all</t>
    <phoneticPr fontId="29" type="noConversion"/>
  </si>
  <si>
    <t>手工上传</t>
    <phoneticPr fontId="29" type="noConversion"/>
  </si>
  <si>
    <t>台账月份&amp;“BS表”，例如：12月BS表</t>
    <phoneticPr fontId="29" type="noConversion"/>
  </si>
  <si>
    <t>取台账期【增值税变动表】条目=当月利润表主营业务收入*合计列相加</t>
    <phoneticPr fontId="29" type="noConversion"/>
  </si>
  <si>
    <t>取台账期【增值税变动表】条目=条目=应交增值税-销项税*合计列相加</t>
    <phoneticPr fontId="29" type="noConversion"/>
  </si>
  <si>
    <t>取台账期【增值税变动表】条目=当月利润表主营业务收入*当月开票金额列相加</t>
    <phoneticPr fontId="29" type="noConversion"/>
  </si>
  <si>
    <t>取台账期【增值税变动表】条目=应交增值税-增值税已认证进项税合计字段值</t>
    <phoneticPr fontId="29" type="noConversion"/>
  </si>
  <si>
    <t>取台账期【增值税变动表】条目=期初留抵进项税合计字段值</t>
    <phoneticPr fontId="29" type="noConversion"/>
  </si>
  <si>
    <t>取台账期【增值税变动表】条目=进项转出合计字段值</t>
    <phoneticPr fontId="29" type="noConversion"/>
  </si>
  <si>
    <t>取台账期【增值税变动表】条目=异地预缴抵减合计字段值</t>
    <phoneticPr fontId="29" type="noConversion"/>
  </si>
  <si>
    <t>取台账期【增值税变动表】条目=本期应交增值税合计字段值</t>
    <phoneticPr fontId="29" type="noConversion"/>
  </si>
  <si>
    <t>‘=P11</t>
    <phoneticPr fontId="29" type="noConversion"/>
  </si>
  <si>
    <t>判断台账期为几季度，在对应季度列下显示当季度应交税额合计</t>
    <phoneticPr fontId="29" type="noConversion"/>
  </si>
  <si>
    <t>取summary表，税种=企业所得税合计，取本季度应缴税额</t>
    <phoneticPr fontId="29" type="noConversion"/>
  </si>
  <si>
    <t>取summary表，税种=印花税合计，取实际应缴税额</t>
    <phoneticPr fontId="29" type="noConversion"/>
  </si>
  <si>
    <t>取summary表，税种=房产税，取实际应缴税额</t>
    <phoneticPr fontId="29" type="noConversion"/>
  </si>
  <si>
    <t>城镇土地使用税</t>
    <phoneticPr fontId="29" type="noConversion"/>
  </si>
  <si>
    <t>取summary表，税种=城镇土地使用税，取实际应缴税额</t>
    <phoneticPr fontId="29" type="noConversion"/>
  </si>
  <si>
    <t>取summary表，税种=残疾人保障金，取实际应缴税额</t>
    <phoneticPr fontId="29" type="noConversion"/>
  </si>
  <si>
    <t>’=C37+F37</t>
    <phoneticPr fontId="29" type="noConversion"/>
  </si>
  <si>
    <t>‘=C38+F38</t>
    <phoneticPr fontId="29" type="noConversion"/>
  </si>
  <si>
    <t>’=C39+F39</t>
    <phoneticPr fontId="29" type="noConversion"/>
  </si>
  <si>
    <t>‘=D37+G37</t>
    <phoneticPr fontId="29" type="noConversion"/>
  </si>
  <si>
    <t>’=D38+G38</t>
    <phoneticPr fontId="29" type="noConversion"/>
  </si>
  <si>
    <t>‘=D39+G39</t>
    <phoneticPr fontId="29" type="noConversion"/>
  </si>
  <si>
    <t>默认为空</t>
    <phoneticPr fontId="29" type="noConversion"/>
  </si>
  <si>
    <t>‘=D15+F15+H15</t>
    <phoneticPr fontId="29" type="noConversion"/>
  </si>
  <si>
    <t>取【增值税变动表 】条目=当月利润表主营业务收入（商品销售13%）的合计金额</t>
    <phoneticPr fontId="29" type="noConversion"/>
  </si>
  <si>
    <t>取【增值税变动表 】条目=当月利润表主营业务收入（建安收入9%）的合计金额</t>
    <phoneticPr fontId="29" type="noConversion"/>
  </si>
  <si>
    <t>取【增值税变动表 】条目=当月利润表主营业务收入（设计服务6%）的合计金额</t>
    <phoneticPr fontId="29" type="noConversion"/>
  </si>
  <si>
    <t>’=C15+E15+G15</t>
    <phoneticPr fontId="29" type="noConversion"/>
  </si>
  <si>
    <t>拼接上传的本年资产负债表&amp;BS表附表</t>
    <phoneticPr fontId="29" type="noConversion"/>
  </si>
  <si>
    <t>在上期台账数据基础上计算生成本期数据</t>
    <phoneticPr fontId="29" type="noConversion"/>
  </si>
  <si>
    <t>累计项目税收明细表</t>
    <phoneticPr fontId="29" type="noConversion"/>
  </si>
  <si>
    <t>收入明细</t>
    <phoneticPr fontId="29" type="noConversion"/>
  </si>
  <si>
    <t>销项明细</t>
    <phoneticPr fontId="29" type="noConversion"/>
  </si>
  <si>
    <t>进项明细</t>
    <phoneticPr fontId="29" type="noConversion"/>
  </si>
  <si>
    <t>所得税明细</t>
    <phoneticPr fontId="29" type="noConversion"/>
  </si>
  <si>
    <t>summary表</t>
    <phoneticPr fontId="29" type="noConversion"/>
  </si>
  <si>
    <t>“Ref 1”&amp;_&amp;台账年度台账月份&amp;_&amp;“summary表”，例如：Ref 1_202602_summary表</t>
    <phoneticPr fontId="29" type="noConversion"/>
  </si>
  <si>
    <t>增值税销项表</t>
    <phoneticPr fontId="29" type="noConversion"/>
  </si>
  <si>
    <t>增值税进项认证清单</t>
    <phoneticPr fontId="29" type="noConversion"/>
  </si>
  <si>
    <t>“Ref 2”&amp;_&amp;台账年度台账月份&amp;_&amp;“增值税销项（样式）”，例如：Ref 2_202602_增值税销项（样式）</t>
    <phoneticPr fontId="29" type="noConversion"/>
  </si>
  <si>
    <t>“Ref 3”&amp;_&amp;台账年度台账月份&amp;_&amp;“增值税进项认证清单”，例如：Ref 3_202602_增值税进项认证清单</t>
    <phoneticPr fontId="29" type="noConversion"/>
  </si>
  <si>
    <t>增值税变动表</t>
    <phoneticPr fontId="29" type="noConversion"/>
  </si>
  <si>
    <t>“Ref 4”&amp;_&amp;台账年度台账月份&amp;_&amp;“增值税变动表”，例如：Ref 4_202602_增值税变动表</t>
    <phoneticPr fontId="29" type="noConversion"/>
  </si>
  <si>
    <t>预开票收入计提及冲回统计</t>
    <phoneticPr fontId="29" type="noConversion"/>
  </si>
  <si>
    <t>未开票数监控</t>
    <phoneticPr fontId="29" type="noConversion"/>
  </si>
  <si>
    <t>项目累计申报</t>
    <phoneticPr fontId="29" type="noConversion"/>
  </si>
  <si>
    <t>项目累计缴纳</t>
    <phoneticPr fontId="29" type="noConversion"/>
  </si>
  <si>
    <t>拼接上传的本年利润表&amp;PL表附表，如果公司代码=2320、2355那么PL表附表是计算的，如果公司代码≠2320、2355那么PL表附表不是必须上传</t>
    <phoneticPr fontId="29" type="noConversion"/>
  </si>
  <si>
    <t>只用于PL表附表取数，不实际在台账中显示</t>
    <phoneticPr fontId="29" type="noConversion"/>
  </si>
  <si>
    <t>‘=SUM(C15:O15)</t>
    <phoneticPr fontId="29" type="noConversion"/>
  </si>
  <si>
    <t>’=SUM(C16:O16)</t>
    <phoneticPr fontId="29" type="noConversion"/>
  </si>
  <si>
    <t>取【summary表】税种对应实际应纳税额合计</t>
    <phoneticPr fontId="29" type="noConversion"/>
  </si>
  <si>
    <t>取【项目累计申报表】台账期税款合计</t>
    <phoneticPr fontId="29" type="noConversion"/>
  </si>
  <si>
    <t>备注</t>
    <phoneticPr fontId="29" type="noConversion"/>
  </si>
  <si>
    <t>‘=I15-J15</t>
    <phoneticPr fontId="29" type="noConversion"/>
  </si>
  <si>
    <t xml:space="preserve"> </t>
    <phoneticPr fontId="29" type="noConversion"/>
  </si>
  <si>
    <t>拼接增值税变动表&amp;增值税变动表附表</t>
    <phoneticPr fontId="29" type="noConversion"/>
  </si>
  <si>
    <t>当月利润表主营业务收入</t>
    <phoneticPr fontId="29" type="noConversion"/>
  </si>
  <si>
    <t>’--若台账公司=2320/2355：
取【睿景、景程增值税变动表特殊条目配置表】中公司代码=2320、2450或空，是否显示=Y的行，由取到行的条目序号=基础条目的条目序号，将【睿景、景程增值税变动表特殊条目配置表】中对应的特殊条目替换基础条目
--若台账公司≠2320/2450：
1.若拆分依据为空，此字段=基础条目
2.若拆分依据不为空，此条目=基础条目&amp;“-”&amp;拆分依据</t>
    <phoneticPr fontId="29" type="noConversion"/>
  </si>
  <si>
    <t>’--若台账公司=2320/2355：
1.当条目=当月利润表主营业务收入（商品销售13%），此字段取【增值税销项表-按税率（征收率）统计表】中税率/征收率字段=0.13、发票类型=电子发票（增值税专用发票）对应数据行的实际开具发票金额
2.当条目=当月利润表主营业务收入（建安收入9%），此字段取【增值税销项表-按税率（征收率）统计表】中税率/征收率字段=0.09、发票类型=电子发票（增值税专用发票）对应数据行的实际开具发票金额
3.当条目=当月利润表主营业务收入（设计服务6%），此字段取【增值税销项表-按税率（征收率）统计表】中税率/征收率字段=0.06、发票类型=电子发票（增值税专用发票）对应数据行的实际开具发票金额
4.当条目=当月利润表主营业务收入（商品销售13%-普票），此字段取【增值税销项表-按税率（征收率）统计表】中税率/征收率字段=0.13、发票类型=电子发票（普通发票）对应数据行的实际开具发票金额
5.当条目=当月利润表主营业务收入（建安收入9%-普票），此字段取【增值税销项表-按税率（征收率）统计表】中税率/征收率字段=0.09、发票类型=电子发票（普通发票）对应数据行的实际开具发票金额
6.当条目=当月利润表主营业务收入（设计服务6%-普票），此字段取【增值税销项表-按税率（征收率）统计表】中税率/征收率字段=0.06、发票类型=电子发票（普通发票）对应数据行的实际开具发票金额
7.当条目=应交增值税-销项税（商品销售13%），此字段取【增值税销项表-按税率（征收率）统计表】中税率/征收率字段=0.13、发票类型=电子发票（增值税专用发票）对应数据行的实际开具发票税额
8.当条目=应交增值税-销项税（建安收入9%），此字段取【增值税销项表-按税率（征收率）统计表】中税率/征收率字段=0.09、发票类型=电子发票（增值税专用发票）对应数据行的实际开具发票税额
9.当条目=应交增值税-销项税（设计服务6%），此字段取【增值税销项表-按税率（征收率）统计表】中税率/征收率字段=0.06、发票类型=电子发票（增值税专用发票）对应数据行的实际开具发票税额
10.当条目=应交增值税-销项税（商品销售13%-普票），此字段取【增值税销项表-按税率（征收率）统计表】中税率/征收率字段=0.13、发票类型=电子发票（普通发票）对应数据行的实际开具发票税额
11.当条目=应交增值税-销项税（建安收入9%-普票），此字段取【增值税销项表-按税率（征收率）统计表】中税率/征收率字段=0.09、发票类型=电子发票（普通发票）对应数据行的实际开具发票税额
12.当条目=应交增值税-销项税（设计服务6%-普票），此字段取【增值税销项表-按税率（征收率）统计表】中税率/征收率字段=0.06、发票类型=电子发票（普通发票）对应数据行的实际开具发票税额
其他情况，此字段为空
--若台账公司≠2320/2450：
1.当基础条目=当月利润表主营业务收入，此字段取【增值税销项表-按税率（征收率）统计表】合计行实际开具发票金额
2.当基础条目=应交增值税-销项税，此字段取【增值税销项表-按税率（征收率）统计表】合计行实际开具发票税额
3.其他情况，此字段默认为空</t>
    <phoneticPr fontId="29" type="noConversion"/>
  </si>
  <si>
    <t>？</t>
    <phoneticPr fontId="29" type="noConversion"/>
  </si>
  <si>
    <t>取本台账期【销项明细】货币金额字段合计*-1</t>
    <phoneticPr fontId="29" type="noConversion"/>
  </si>
  <si>
    <t>取【其他科目明细表】科目=6603020011货币金额合计</t>
    <phoneticPr fontId="29" type="noConversion"/>
  </si>
  <si>
    <t>取【其他科目明细表】科目=6702000010货币金额合计</t>
    <phoneticPr fontId="29" type="noConversion"/>
  </si>
  <si>
    <t>其他科目明细</t>
    <phoneticPr fontId="29" type="noConversion"/>
  </si>
  <si>
    <t>只用于取数，不实际在台账中显示</t>
    <phoneticPr fontId="29" type="noConversion"/>
  </si>
  <si>
    <t>增值税附加</t>
    <phoneticPr fontId="29" type="noConversion"/>
  </si>
  <si>
    <t>税目取summary税目配置表</t>
    <phoneticPr fontId="29" type="noConversion"/>
  </si>
  <si>
    <t>增值税附加合计</t>
    <phoneticPr fontId="29" type="noConversion"/>
  </si>
  <si>
    <t>=SUM(H27:H29)</t>
    <phoneticPr fontId="29" type="noConversion"/>
  </si>
  <si>
    <t>取配置表需缴税月份</t>
    <phoneticPr fontId="29" type="noConversion"/>
  </si>
  <si>
    <t>‘=(E34*G34/12*6)</t>
    <phoneticPr fontId="29" type="noConversion"/>
  </si>
  <si>
    <t>手工维护</t>
    <phoneticPr fontId="29" type="noConversion"/>
  </si>
  <si>
    <t>’=E43*G43</t>
    <phoneticPr fontId="29" type="noConversion"/>
  </si>
  <si>
    <t>‘=E44*G44</t>
    <phoneticPr fontId="29" type="noConversion"/>
  </si>
  <si>
    <r>
      <rPr>
        <sz val="11"/>
        <color rgb="FF000000"/>
        <rFont val="宋体"/>
        <family val="2"/>
        <charset val="134"/>
      </rPr>
      <t>待</t>
    </r>
    <r>
      <rPr>
        <sz val="11"/>
        <color rgb="FF000000"/>
        <rFont val="等线"/>
        <family val="2"/>
        <charset val="134"/>
      </rPr>
      <t>志颖确认</t>
    </r>
    <phoneticPr fontId="29" type="noConversion"/>
  </si>
  <si>
    <t>’=E42*G42</t>
    <phoneticPr fontId="29" type="noConversion"/>
  </si>
  <si>
    <t>=sum(E36:E40)</t>
    <phoneticPr fontId="29" type="noConversion"/>
  </si>
  <si>
    <t>=sum(H36:H40)</t>
    <phoneticPr fontId="29" type="noConversion"/>
  </si>
  <si>
    <t>=E35*G35/12*6</t>
    <phoneticPr fontId="29" type="noConversion"/>
  </si>
  <si>
    <t>需缴税月份</t>
    <phoneticPr fontId="29" type="noConversion"/>
  </si>
  <si>
    <t>非必填、多选</t>
    <phoneticPr fontId="29" type="noConversion"/>
  </si>
  <si>
    <t>实际缴税月份</t>
    <phoneticPr fontId="29" type="noConversion"/>
  </si>
  <si>
    <t>取台账当前年度第一季度数据，如当前为26年2月，26年第一季度还未结束，表头为“应缴”，如当前为26年3月，26年第一季度已结束，表头为“已缴”，则此字段按如下逻辑从数据集中取值
由公司代码=company_code、fiscal_year_period=年度1月到3月、account=2221050000 ，从数据集finance_electronicarchives_accounting_document_print中取debit_amount_in_document_currency+credit_amount_in_document_currency*-1</t>
    <phoneticPr fontId="29" type="noConversion"/>
  </si>
  <si>
    <r>
      <rPr>
        <strike/>
        <sz val="9"/>
        <color theme="1"/>
        <rFont val="宋体"/>
        <family val="3"/>
        <charset val="134"/>
      </rPr>
      <t>取基础条目=当月利润表主营业务收入 从上往下数第一行填入【收入明细表】中总账科目=6001000010的货币金额合计，其他数据行此字段默认为空
---</t>
    </r>
    <r>
      <rPr>
        <sz val="9"/>
        <color theme="1"/>
        <rFont val="宋体"/>
        <family val="2"/>
        <charset val="134"/>
      </rPr>
      <t>默认为空</t>
    </r>
    <r>
      <rPr>
        <sz val="9"/>
        <color theme="1"/>
        <rFont val="宋体"/>
        <family val="3"/>
        <charset val="134"/>
      </rPr>
      <t>，由用户手工维护</t>
    </r>
    <phoneticPr fontId="29" type="noConversion"/>
  </si>
  <si>
    <t>序号</t>
    <phoneticPr fontId="7" type="noConversion"/>
  </si>
  <si>
    <t>单号/合同编码</t>
    <phoneticPr fontId="7" type="noConversion"/>
  </si>
  <si>
    <t>供应商</t>
    <phoneticPr fontId="7" type="noConversion"/>
  </si>
  <si>
    <t>合同内容</t>
    <phoneticPr fontId="7" type="noConversion"/>
  </si>
  <si>
    <t>合同金额
（含税）</t>
    <phoneticPr fontId="7" type="noConversion"/>
  </si>
  <si>
    <t>税率</t>
    <phoneticPr fontId="7" type="noConversion"/>
  </si>
  <si>
    <t>印花税税目</t>
    <phoneticPr fontId="7" type="noConversion"/>
  </si>
  <si>
    <t>印花税税率</t>
    <phoneticPr fontId="7" type="noConversion"/>
  </si>
  <si>
    <t>应纳税额（元）</t>
    <phoneticPr fontId="7" type="noConversion"/>
  </si>
  <si>
    <t>优惠比例</t>
    <phoneticPr fontId="7" type="noConversion"/>
  </si>
  <si>
    <t>实缴税额（元）</t>
    <phoneticPr fontId="7" type="noConversion"/>
  </si>
  <si>
    <t>申报日期</t>
    <phoneticPr fontId="7" type="noConversion"/>
  </si>
  <si>
    <t>全生命周期合计</t>
    <phoneticPr fontId="7" type="noConversion"/>
  </si>
  <si>
    <t>2025年Q3季度</t>
    <phoneticPr fontId="7" type="noConversion"/>
  </si>
  <si>
    <t>9210225667</t>
  </si>
  <si>
    <t>V3833-中国人民财产保险股份有限公司上海市分公司</t>
  </si>
  <si>
    <t>2025-09-01-鄂尔多斯零碳产业园500MW风光储一体化示范项目-样机光伏建工一切险延期20250829-20251231</t>
  </si>
  <si>
    <t>9210224380</t>
  </si>
  <si>
    <t>2025-08-26-鄂尔多斯零碳产业园500MW风光储一体化示范项目-建筑工程一切险延期（20250101-20250430）</t>
  </si>
  <si>
    <t>9720012871</t>
  </si>
  <si>
    <t>V6371-北京神州汽车租赁有限公司</t>
  </si>
  <si>
    <t>2025-08-05-鄂尔多斯零碳产业园500MW风光储一体化示范项目-长租车采购申请</t>
  </si>
  <si>
    <t>租赁合同</t>
  </si>
  <si>
    <t>9210214629</t>
  </si>
  <si>
    <t>2025-07-07-生产部-景元站-零碳46万保险</t>
  </si>
  <si>
    <t>9720012772</t>
  </si>
  <si>
    <t>2025-07-04-鄂尔多斯零碳产业园500MW风光储一体化示范项目-临租车采购申请</t>
  </si>
  <si>
    <t>OFPCN44702025092500012</t>
  </si>
  <si>
    <t>郑州普荣汽车服务有限公司</t>
  </si>
  <si>
    <t>2025-09-25-鄂尔多斯零碳产业园500MW风光储一体化示范项目-租用四驱坦克一辆</t>
  </si>
  <si>
    <t>OFPCN44702025090700003</t>
  </si>
  <si>
    <t>杜在兰</t>
  </si>
  <si>
    <t>2025-09-07-鄂尔多斯零碳产业园500MW风光储一体化示范项目-租房两间</t>
  </si>
  <si>
    <t>XNCN44702025092100654</t>
  </si>
  <si>
    <t>中国移动通信集团内蒙古有限公司鄂尔多斯分公司</t>
  </si>
  <si>
    <t>鄂尔多斯零碳项目景元站26年固话付款申请</t>
  </si>
  <si>
    <t>XNCN44702025092300785</t>
  </si>
  <si>
    <t>鄂尔多斯零碳产业园 （景元站）2025年8月份变电运维服务费付款申请</t>
  </si>
  <si>
    <t>XNCN44702025092500836</t>
  </si>
  <si>
    <t>上海风韵汽车租赁有限公司</t>
  </si>
  <si>
    <t>零碳项目景元站8月车辆付款申请</t>
  </si>
  <si>
    <t>XNCN44702025092300794</t>
  </si>
  <si>
    <t>鄂尔多斯零碳项目昌渠站26年固话付款申请</t>
  </si>
  <si>
    <t>XNCN44702025092300774</t>
  </si>
  <si>
    <t>伊金霍洛旗零碳项目2025年8月份变电运维服务费付款申请</t>
  </si>
  <si>
    <t>XNCN44702025092500834</t>
  </si>
  <si>
    <t>零碳项目悦盛昌渠站8月车辆付款申请</t>
  </si>
  <si>
    <t>XNCN44702025092300798</t>
  </si>
  <si>
    <t>鄂尔多斯零碳项目昌渠站26年专网付款申请</t>
  </si>
  <si>
    <t>XNCN44702025092300796</t>
  </si>
  <si>
    <t>鄂尔多斯零碳项目景元站26年专网付款申请</t>
  </si>
  <si>
    <t>XNCN44702025092300781</t>
  </si>
  <si>
    <t>鄂尔多斯零碳产业园500MW风光储一体化示范项目二期46万项目2025年8月变电运维服务费付款申请</t>
  </si>
  <si>
    <t>XNCN44702025091600374</t>
  </si>
  <si>
    <t>上海峙雄新能源科技有限公司</t>
  </si>
  <si>
    <t>鄂尔多斯零碳产业园项目生态员工2025年8月工资</t>
  </si>
  <si>
    <t>XNCN44702025071600441</t>
  </si>
  <si>
    <t>鄂尔多斯零碳产业园项目生态员工2025年6月工资</t>
  </si>
  <si>
    <t>XNCN44702025090300054</t>
  </si>
  <si>
    <t>内蒙古电力（集团）有限责任公司鄂尔多斯供电分公司</t>
  </si>
  <si>
    <t>零碳46万项目下网电费预存20万</t>
  </si>
  <si>
    <t>XNCN44702025082000568</t>
  </si>
  <si>
    <t>伊金霍洛旗零碳项目2025年7月份变电运维服务费付款申请</t>
  </si>
  <si>
    <t>XNCN44702025081900558</t>
  </si>
  <si>
    <t xml:space="preserve"> 鄂尔多斯零碳产业园 （景元站）2025年7月份变电运维服务费付款申请</t>
  </si>
  <si>
    <t>XNCN44702025081500369</t>
  </si>
  <si>
    <t>鄂尔多斯零碳产业园项目生态员工2025年7月工资</t>
  </si>
  <si>
    <t>XNCN44702025090200045</t>
  </si>
  <si>
    <t>内蒙古电力(集团)有限责任公司鄂尔多斯供电分公司</t>
  </si>
  <si>
    <t>鄂尔多斯零碳产业昌渠站农网电费预存10000</t>
  </si>
  <si>
    <t>XNCN44702025081300269</t>
  </si>
  <si>
    <t>中国石油天然气股份有限公司内蒙古鄂尔多斯市销售分公司</t>
  </si>
  <si>
    <t>20250813鄂尔多斯零碳产业园500MW风光储一体化项目车辆加油卡充值支付申请</t>
  </si>
  <si>
    <t>XNCN44702025082000566</t>
  </si>
  <si>
    <t>鄂尔多斯零碳产业园500MW风光储一体化示范项目二期46万项目2025年7月变电运维服务费付款申请</t>
  </si>
  <si>
    <t>XNCN44702025071400338</t>
  </si>
  <si>
    <t>鄂尔多斯零碳产业园 （景元站）2025年6月份变电运维服务费付款申请</t>
  </si>
  <si>
    <t>XNCN44702025071400352</t>
  </si>
  <si>
    <t>伊金霍洛旗零碳项目2025年6月份变电运维服务费付款申请</t>
  </si>
  <si>
    <t>XNCN44702025080800178</t>
  </si>
  <si>
    <t>鄂尔多斯市财政局</t>
  </si>
  <si>
    <t>鄂尔多斯零碳46万项目样机企业行政处罚付款（市能源局）（付款备注：鄂尔多斯零碳50万项目企业罚款缴纳）</t>
  </si>
  <si>
    <t>XNCN44702025070800144</t>
  </si>
  <si>
    <t>内蒙古电力（集团）有限 责任公司鄂尔多斯供电分公司</t>
  </si>
  <si>
    <t>XNCN44702025080700138</t>
  </si>
  <si>
    <t>王卓</t>
  </si>
  <si>
    <t>鄂尔多斯零碳46万项目样机项目负责人行政处罚付款（市能源局）</t>
  </si>
  <si>
    <t>XNCN44702025080700141</t>
  </si>
  <si>
    <t>王尧</t>
  </si>
  <si>
    <t>鄂尔多斯零碳46万项目样机企业负责人行政处罚付款（市能源局）</t>
  </si>
  <si>
    <t>XNCN44702025071400329</t>
  </si>
  <si>
    <t>鄂尔多斯零碳产业园500MW风光储一体化示范项目二期46万项目2025年6月变电运维服务费付款申请</t>
  </si>
  <si>
    <t>XNCN44702025071300262</t>
  </si>
  <si>
    <t>伊金霍洛旗自然资源局</t>
  </si>
  <si>
    <t>鄂尔多斯零碳产业园配电网输变电项目景元变电站契税、印花税缴纳</t>
  </si>
  <si>
    <t>N.A.</t>
    <phoneticPr fontId="7" type="noConversion"/>
  </si>
  <si>
    <t>睿景能源科技有限公司</t>
    <phoneticPr fontId="7" type="noConversion"/>
  </si>
  <si>
    <t>EPC总包（设备）</t>
    <phoneticPr fontId="7" type="noConversion"/>
  </si>
  <si>
    <t>买卖合同
（动产买卖合同，不包括个人书立）</t>
  </si>
  <si>
    <t>EPC总包（建安）</t>
    <phoneticPr fontId="7" type="noConversion"/>
  </si>
  <si>
    <t>建设工程合同</t>
  </si>
  <si>
    <t>EPC总包（服务）</t>
    <phoneticPr fontId="7" type="noConversion"/>
  </si>
  <si>
    <t>2025年Q4季度</t>
    <phoneticPr fontId="7" type="noConversion"/>
  </si>
  <si>
    <t>9720013246</t>
  </si>
  <si>
    <t>北京神州汽车租赁有限公司</t>
    <phoneticPr fontId="7" type="noConversion"/>
  </si>
  <si>
    <t>2025-11-18-鄂尔多斯零碳产业园500MW风光储一体化示范项目-项目租车ETC费用采购申请</t>
  </si>
  <si>
    <t>9720013225</t>
  </si>
  <si>
    <t>薪班班（安徽）网络科技有限公司</t>
    <phoneticPr fontId="7" type="noConversion"/>
  </si>
  <si>
    <t>2025-11-05-生产部-零碳46万(昌渠)-鄂尔多斯零碳项目昌渠站厨师招聘</t>
  </si>
  <si>
    <t>9720013223</t>
  </si>
  <si>
    <t>2025-11-17-生产部-景元站-10月短租车</t>
  </si>
  <si>
    <t>9720013224</t>
  </si>
  <si>
    <t>9720013173</t>
  </si>
  <si>
    <t>2025-09-25-生产部-零碳46万(昌渠)-零碳项目，昌渠站租车</t>
  </si>
  <si>
    <t>9720013151</t>
  </si>
  <si>
    <t>2025-10-10-生产部-零碳46万(昌渠)-零碳项目，昌渠站司机招聘</t>
  </si>
  <si>
    <t>OFPCN44702025102800025</t>
  </si>
  <si>
    <t>内蒙古国友工程检测服务有限公司</t>
  </si>
  <si>
    <t>2025-10-28-生产部-景元站-防雷检测</t>
  </si>
  <si>
    <t>技术合同</t>
  </si>
  <si>
    <t>OFPCN44702025102800024</t>
  </si>
  <si>
    <t>2025-10-28-生产部-零碳46万(昌渠)-防雷检测</t>
  </si>
  <si>
    <t>OFPCN44702025101900004</t>
  </si>
  <si>
    <t>内蒙古思沃科技有限公司</t>
  </si>
  <si>
    <t>2025-10-19-生产部-景元站-电力监控系统等级保护测评及安全防护评估</t>
  </si>
  <si>
    <t>OFPCN44702025101900003</t>
  </si>
  <si>
    <t>2025-10-19-生产部-零碳46万(昌渠)-电力监控系统等级保护测评及安全防护评估</t>
  </si>
  <si>
    <t>OFPCN44702025101400020</t>
  </si>
  <si>
    <t>上海远景科创智能科技有限公司</t>
  </si>
  <si>
    <t>2025-10-14-生产部-零碳46万(昌渠)-场站智能一体化软硬件部署</t>
  </si>
  <si>
    <t>XNCN44702025100900028</t>
  </si>
  <si>
    <t>20251009鄂尔多斯零碳产业园500MW风光储一体化项目车辆加油卡充值支付申请</t>
  </si>
  <si>
    <t>XNCN44702025110900260</t>
  </si>
  <si>
    <t>鄂尔多斯零碳产业园500MW风光储一体化示范项目二期46万项目2025年9月变电运维服务费付款申请</t>
  </si>
  <si>
    <t>XNCN44702025110900262</t>
  </si>
  <si>
    <t>伊金霍洛旗零碳项目2025年9月份变电运维服务费付款申请</t>
  </si>
  <si>
    <t>XNCN44702025111100391</t>
  </si>
  <si>
    <t>鄂尔多斯零碳产业园500MW风光储一体化示范项目二期46万项目2025年10月变电运维服务费付款申请</t>
  </si>
  <si>
    <t>XNCN44702025111200401</t>
  </si>
  <si>
    <t>零碳项目悦盛昌渠站9月车辆付款申请</t>
  </si>
  <si>
    <t>XNCN44702025111100393</t>
  </si>
  <si>
    <t>鄂尔多斯零碳产业园 （景元站）2025年10月份变电运维服务费付款申请</t>
  </si>
  <si>
    <t>XNCN44702025111100389</t>
  </si>
  <si>
    <t>伊金霍洛旗零碳项目2025年10月份变电运维服务费付款申请</t>
  </si>
  <si>
    <t>XNCN44702025111700628</t>
  </si>
  <si>
    <t>鄂尔多斯零碳产业园项目生态员工2025年10月工资</t>
  </si>
  <si>
    <t>XNCN44702025111200403</t>
  </si>
  <si>
    <t>零碳项目景元站9月车辆付款申请</t>
  </si>
  <si>
    <t>XNCN44702025110900257</t>
  </si>
  <si>
    <t>鄂尔多斯零碳产业园 （景元站）2025年9月份变电运维服务费付款申请</t>
  </si>
  <si>
    <t>XNCN44702025101400250</t>
  </si>
  <si>
    <t>鄂尔多斯零碳产业园项目生态员工2025年9月工资</t>
  </si>
  <si>
    <t>XNCN44702025101800420</t>
  </si>
  <si>
    <t>鄂尔多斯零碳项目昌渠站燃油卡充值申请</t>
  </si>
  <si>
    <t>XNCN44702025120900405</t>
  </si>
  <si>
    <t>鄂尔多斯零碳产业景元站农网电费预存20000</t>
  </si>
  <si>
    <t>XNCN44702025121100494</t>
  </si>
  <si>
    <t>鄂尔多斯零碳产业园配电网输变电项目景元变电站城市配套费契税缴纳</t>
  </si>
  <si>
    <t>XNCN44702025121100490</t>
  </si>
  <si>
    <t>伊金霍洛旗财政局</t>
  </si>
  <si>
    <t>伊旗46万零碳产业园景元站城市基础设施配套费缴纳</t>
  </si>
  <si>
    <t>XNCN44702025112300902</t>
  </si>
  <si>
    <t>鄂尔多斯零碳项目二期8月员工工资付款申请</t>
  </si>
  <si>
    <t>XNCN44702025112801750</t>
  </si>
  <si>
    <t>云南众协运维风电电力科技有限公司</t>
  </si>
  <si>
    <t>鄂尔多斯零碳项目二期10月员工工资付款申请</t>
  </si>
  <si>
    <t>XNCN44702025112801748</t>
  </si>
  <si>
    <t>山东博程新能源科技有限公司</t>
  </si>
  <si>
    <t>XNCN44702025112701400</t>
  </si>
  <si>
    <t>鄂尔多斯零碳项目二期9月员工工资付款申请</t>
  </si>
  <si>
    <t>XNCN44702025112701412</t>
  </si>
  <si>
    <t>鄂尔多斯零碳项目一期10月员工工资付款申请</t>
  </si>
  <si>
    <t>XNCN44702025112300904</t>
  </si>
  <si>
    <t>XNCN44702025112300912</t>
  </si>
  <si>
    <t>XNCN44702025112701414</t>
  </si>
  <si>
    <t>XNCN44702025112701398</t>
  </si>
  <si>
    <t>鄂尔多斯零碳项目一期9月员工工资付款申请</t>
  </si>
  <si>
    <t>XNCN44702025112300900</t>
  </si>
  <si>
    <t>鄂尔多斯零碳项目一期8月员工工资付款申请</t>
  </si>
  <si>
    <t>XNCN44702025112701404</t>
  </si>
  <si>
    <t>XNCN44702025112701416</t>
  </si>
  <si>
    <t>XNCN44702025112701402</t>
  </si>
  <si>
    <t>售电收入</t>
    <phoneticPr fontId="7" type="noConversion"/>
  </si>
  <si>
    <t>减免税额</t>
  </si>
  <si>
    <t>已缴税额</t>
  </si>
  <si>
    <t>应补（退）税额</t>
  </si>
  <si>
    <t>保管合同</t>
  </si>
  <si>
    <t>土地使用权 出让书据</t>
  </si>
  <si>
    <t>土地使用权、 房屋等建筑 物和构筑物 所有权转让 书据（不包括 土地承包经 营权和土地 经营权转移）</t>
  </si>
  <si>
    <t>股权转让书据（不包括应 缴纳证券交 易印花税的）</t>
  </si>
  <si>
    <t>商标专用权、 著作权、专利 权、专有技术 使用权转让 书据</t>
  </si>
  <si>
    <t>菅业账簿</t>
  </si>
  <si>
    <t>证券交易</t>
  </si>
  <si>
    <t>正序填充</t>
    <phoneticPr fontId="29" type="noConversion"/>
  </si>
  <si>
    <t>季度</t>
    <phoneticPr fontId="29" type="noConversion"/>
  </si>
  <si>
    <t>Q4</t>
    <phoneticPr fontId="29" type="noConversion"/>
  </si>
  <si>
    <t>Q3</t>
    <phoneticPr fontId="29" type="noConversion"/>
  </si>
  <si>
    <t>取【合同印花税明细台账】台账月份所属季度的印花税税目去重填列</t>
    <phoneticPr fontId="29" type="noConversion"/>
  </si>
  <si>
    <t>由此表税目=【合同印花税明细台账】印花税税目，取得【合同印花税明细台账】合同金额字段汇总</t>
    <phoneticPr fontId="29" type="noConversion"/>
  </si>
  <si>
    <t>由此表税目=【合同印花税明细台账】印花税税目，取得【合同印花税明细台账】印花税税率</t>
    <phoneticPr fontId="29" type="noConversion"/>
  </si>
  <si>
    <t>’=C2*D2</t>
    <phoneticPr fontId="29" type="noConversion"/>
  </si>
  <si>
    <t>由此表税目=【合同印花税明细台账】印花税税目，取得【合同印花税明细台账】优惠比例、合同金额字段、印花税税率，计算取得行合同金额*印花税税率*优惠比例的汇总数填列</t>
    <phoneticPr fontId="29" type="noConversion"/>
  </si>
  <si>
    <t>‘=E2-F2</t>
    <phoneticPr fontId="29" type="noConversion"/>
  </si>
  <si>
    <t>合同金额</t>
    <phoneticPr fontId="7" type="noConversion"/>
  </si>
  <si>
    <t>当税目=买卖合同，如台账月份为3、6、9、12，此字段取【印花税明细表】税目对应计税依据字段值+summary表计税金额当前季度计税金额
当税目≠买卖合同，如台账月份为3、6、9、12，此字段取【印花税明细表】税目对应计税依据字段值，反之此字段默认为0</t>
    <phoneticPr fontId="29" type="noConversion"/>
  </si>
  <si>
    <r>
      <rPr>
        <sz val="11"/>
        <rFont val="等线"/>
        <family val="2"/>
        <charset val="134"/>
      </rPr>
      <t>当税种=增值税，税目</t>
    </r>
    <r>
      <rPr>
        <sz val="11"/>
        <rFont val="Arial"/>
        <family val="2"/>
      </rPr>
      <t>="</t>
    </r>
    <r>
      <rPr>
        <sz val="11"/>
        <rFont val="等线"/>
        <family val="2"/>
        <charset val="134"/>
      </rPr>
      <t>销项税额</t>
    </r>
    <r>
      <rPr>
        <sz val="11"/>
        <rFont val="Arial"/>
        <family val="2"/>
      </rPr>
      <t>-</t>
    </r>
    <r>
      <rPr>
        <sz val="11"/>
        <rFont val="等线"/>
        <family val="2"/>
        <charset val="134"/>
      </rPr>
      <t>主营业务收入*</t>
    </r>
    <r>
      <rPr>
        <sz val="11"/>
        <rFont val="Arial"/>
        <family val="2"/>
      </rPr>
      <t>",</t>
    </r>
    <r>
      <rPr>
        <sz val="11"/>
        <rFont val="宋体"/>
        <family val="2"/>
        <charset val="134"/>
      </rPr>
      <t>取对应公司代码、台账月份【</t>
    </r>
    <r>
      <rPr>
        <sz val="11"/>
        <rFont val="Arial"/>
        <family val="2"/>
      </rPr>
      <t>PL</t>
    </r>
    <r>
      <rPr>
        <sz val="11"/>
        <rFont val="宋体"/>
        <family val="2"/>
        <charset val="134"/>
      </rPr>
      <t>表</t>
    </r>
    <r>
      <rPr>
        <sz val="11"/>
        <rFont val="等线"/>
        <family val="2"/>
        <charset val="134"/>
      </rPr>
      <t>附表</t>
    </r>
    <r>
      <rPr>
        <sz val="11"/>
        <rFont val="宋体"/>
        <family val="2"/>
        <charset val="134"/>
      </rPr>
      <t>】</t>
    </r>
    <r>
      <rPr>
        <sz val="11"/>
        <rFont val="等线"/>
        <family val="2"/>
        <charset val="134"/>
      </rPr>
      <t>拆分依据对应申报金额</t>
    </r>
    <r>
      <rPr>
        <sz val="11"/>
        <rFont val="Arial"/>
        <family val="2"/>
      </rPr>
      <t xml:space="preserve">
</t>
    </r>
    <r>
      <rPr>
        <sz val="11"/>
        <rFont val="等线"/>
        <family val="2"/>
        <charset val="134"/>
      </rPr>
      <t>当税种</t>
    </r>
    <r>
      <rPr>
        <sz val="11"/>
        <rFont val="Arial"/>
        <family val="2"/>
      </rPr>
      <t>=</t>
    </r>
    <r>
      <rPr>
        <sz val="11"/>
        <rFont val="等线"/>
        <family val="2"/>
        <charset val="134"/>
      </rPr>
      <t>增值税，税目</t>
    </r>
    <r>
      <rPr>
        <sz val="11"/>
        <rFont val="Arial"/>
        <family val="2"/>
        <charset val="134"/>
      </rPr>
      <t>="</t>
    </r>
    <r>
      <rPr>
        <sz val="11"/>
        <rFont val="等线"/>
        <family val="2"/>
        <charset val="134"/>
      </rPr>
      <t>销项税额</t>
    </r>
    <r>
      <rPr>
        <sz val="11"/>
        <rFont val="Arial"/>
        <family val="2"/>
      </rPr>
      <t>-</t>
    </r>
    <r>
      <rPr>
        <sz val="11"/>
        <rFont val="等线"/>
        <family val="2"/>
        <charset val="134"/>
      </rPr>
      <t>固定资产处置收入</t>
    </r>
    <r>
      <rPr>
        <sz val="11"/>
        <rFont val="Arial"/>
        <family val="2"/>
        <charset val="134"/>
      </rPr>
      <t>",</t>
    </r>
    <r>
      <rPr>
        <sz val="11"/>
        <rFont val="等线"/>
        <family val="2"/>
        <charset val="134"/>
      </rPr>
      <t>取对应公司代码、台账月份【增值税变动表】</t>
    </r>
    <r>
      <rPr>
        <sz val="11"/>
        <rFont val="Arial"/>
        <family val="2"/>
        <charset val="134"/>
      </rPr>
      <t>-</t>
    </r>
    <r>
      <rPr>
        <sz val="11"/>
        <rFont val="等线"/>
        <family val="2"/>
        <charset val="134"/>
      </rPr>
      <t>销项税额</t>
    </r>
    <r>
      <rPr>
        <sz val="11"/>
        <rFont val="Arial"/>
        <family val="2"/>
      </rPr>
      <t>-</t>
    </r>
    <r>
      <rPr>
        <sz val="11"/>
        <rFont val="等线"/>
        <family val="2"/>
        <charset val="134"/>
      </rPr>
      <t>固定资产处置收入的合计金额</t>
    </r>
    <r>
      <rPr>
        <sz val="11"/>
        <rFont val="Arial"/>
        <family val="2"/>
        <charset val="134"/>
      </rPr>
      <t xml:space="preserve">
</t>
    </r>
    <r>
      <rPr>
        <sz val="11"/>
        <rFont val="等线"/>
        <family val="2"/>
        <charset val="134"/>
      </rPr>
      <t>当税种</t>
    </r>
    <r>
      <rPr>
        <sz val="11"/>
        <rFont val="Arial"/>
        <family val="2"/>
      </rPr>
      <t>=</t>
    </r>
    <r>
      <rPr>
        <sz val="11"/>
        <rFont val="等线"/>
        <family val="2"/>
        <charset val="134"/>
      </rPr>
      <t>增值税，税目</t>
    </r>
    <r>
      <rPr>
        <sz val="11"/>
        <rFont val="Arial"/>
        <family val="2"/>
        <charset val="134"/>
      </rPr>
      <t>="</t>
    </r>
    <r>
      <rPr>
        <sz val="11"/>
        <rFont val="等线"/>
        <family val="2"/>
        <charset val="134"/>
      </rPr>
      <t>销项税额</t>
    </r>
    <r>
      <rPr>
        <sz val="11"/>
        <rFont val="Arial"/>
        <family val="2"/>
      </rPr>
      <t>-</t>
    </r>
    <r>
      <rPr>
        <sz val="11"/>
        <rFont val="等线"/>
        <family val="2"/>
        <charset val="134"/>
      </rPr>
      <t>财务费用</t>
    </r>
    <r>
      <rPr>
        <sz val="11"/>
        <rFont val="Arial"/>
        <family val="2"/>
      </rPr>
      <t>-</t>
    </r>
    <r>
      <rPr>
        <sz val="11"/>
        <rFont val="等线"/>
        <family val="2"/>
        <charset val="134"/>
      </rPr>
      <t>利息收入</t>
    </r>
    <r>
      <rPr>
        <sz val="11"/>
        <rFont val="Arial"/>
        <family val="2"/>
        <charset val="134"/>
      </rPr>
      <t>",</t>
    </r>
    <r>
      <rPr>
        <sz val="11"/>
        <rFont val="等线"/>
        <family val="2"/>
        <charset val="134"/>
      </rPr>
      <t>取对应公司代码、台账月份【增值税变动表】</t>
    </r>
    <r>
      <rPr>
        <sz val="11"/>
        <rFont val="Arial"/>
        <family val="2"/>
        <charset val="134"/>
      </rPr>
      <t>-</t>
    </r>
    <r>
      <rPr>
        <sz val="11"/>
        <rFont val="等线"/>
        <family val="2"/>
        <charset val="134"/>
      </rPr>
      <t>销项税额</t>
    </r>
    <r>
      <rPr>
        <sz val="11"/>
        <rFont val="Arial"/>
        <family val="2"/>
      </rPr>
      <t>-</t>
    </r>
    <r>
      <rPr>
        <sz val="11"/>
        <rFont val="等线"/>
        <family val="2"/>
        <charset val="134"/>
      </rPr>
      <t>财务费用</t>
    </r>
    <r>
      <rPr>
        <sz val="11"/>
        <rFont val="Arial"/>
        <family val="2"/>
      </rPr>
      <t>-</t>
    </r>
    <r>
      <rPr>
        <sz val="11"/>
        <rFont val="等线"/>
        <family val="2"/>
        <charset val="134"/>
      </rPr>
      <t>利息收入的合计金额
当税种</t>
    </r>
    <r>
      <rPr>
        <sz val="11"/>
        <rFont val="Arial"/>
        <family val="2"/>
      </rPr>
      <t>=</t>
    </r>
    <r>
      <rPr>
        <sz val="11"/>
        <rFont val="等线"/>
        <family val="2"/>
        <charset val="134"/>
      </rPr>
      <t>增值税，税目</t>
    </r>
    <r>
      <rPr>
        <sz val="11"/>
        <rFont val="Arial"/>
        <family val="2"/>
      </rPr>
      <t>="</t>
    </r>
    <r>
      <rPr>
        <sz val="11"/>
        <rFont val="等线"/>
        <family val="2"/>
        <charset val="134"/>
      </rPr>
      <t>销项税额</t>
    </r>
    <r>
      <rPr>
        <sz val="11"/>
        <rFont val="Arial"/>
        <family val="2"/>
      </rPr>
      <t>-</t>
    </r>
    <r>
      <rPr>
        <sz val="11"/>
        <rFont val="等线"/>
        <family val="2"/>
        <charset val="134"/>
      </rPr>
      <t>其他收益</t>
    </r>
    <r>
      <rPr>
        <sz val="11"/>
        <rFont val="Arial"/>
        <family val="2"/>
      </rPr>
      <t>",</t>
    </r>
    <r>
      <rPr>
        <sz val="11"/>
        <rFont val="等线"/>
        <family val="2"/>
        <charset val="134"/>
      </rPr>
      <t>取对应公司代码、台账月份【增值税变动表】</t>
    </r>
    <r>
      <rPr>
        <sz val="11"/>
        <rFont val="Arial"/>
        <family val="2"/>
      </rPr>
      <t>-</t>
    </r>
    <r>
      <rPr>
        <sz val="11"/>
        <rFont val="等线"/>
        <family val="2"/>
        <charset val="134"/>
      </rPr>
      <t>销项税额</t>
    </r>
    <r>
      <rPr>
        <sz val="11"/>
        <rFont val="Arial"/>
        <family val="2"/>
      </rPr>
      <t>-</t>
    </r>
    <r>
      <rPr>
        <sz val="11"/>
        <rFont val="等线"/>
        <family val="2"/>
        <charset val="134"/>
      </rPr>
      <t>其他收益的合计金额
当税种</t>
    </r>
    <r>
      <rPr>
        <sz val="11"/>
        <rFont val="Arial"/>
        <family val="2"/>
      </rPr>
      <t>=</t>
    </r>
    <r>
      <rPr>
        <sz val="11"/>
        <rFont val="等线"/>
        <family val="2"/>
        <charset val="134"/>
      </rPr>
      <t>增值税，税目</t>
    </r>
    <r>
      <rPr>
        <sz val="11"/>
        <rFont val="Arial"/>
        <family val="2"/>
      </rPr>
      <t>="</t>
    </r>
    <r>
      <rPr>
        <sz val="11"/>
        <rFont val="等线"/>
        <family val="2"/>
        <charset val="134"/>
      </rPr>
      <t>增值税进项税额</t>
    </r>
    <r>
      <rPr>
        <sz val="11"/>
        <rFont val="Arial"/>
        <family val="2"/>
      </rPr>
      <t>",</t>
    </r>
    <r>
      <rPr>
        <sz val="11"/>
        <rFont val="等线"/>
        <family val="2"/>
        <charset val="134"/>
      </rPr>
      <t>取对应公司代码、台账月份【增值税进项认证清单】</t>
    </r>
    <r>
      <rPr>
        <sz val="11"/>
        <rFont val="Arial"/>
        <family val="2"/>
      </rPr>
      <t>-</t>
    </r>
    <r>
      <rPr>
        <sz val="11"/>
        <rFont val="等线"/>
        <family val="2"/>
        <charset val="134"/>
      </rPr>
      <t>金额的合计</t>
    </r>
    <r>
      <rPr>
        <sz val="11"/>
        <rFont val="Arial"/>
        <family val="2"/>
        <charset val="134"/>
      </rPr>
      <t xml:space="preserve">
</t>
    </r>
    <r>
      <rPr>
        <sz val="11"/>
        <rFont val="等线"/>
        <family val="2"/>
        <charset val="134"/>
      </rPr>
      <t>当税种</t>
    </r>
    <r>
      <rPr>
        <sz val="11"/>
        <rFont val="Arial"/>
        <family val="2"/>
      </rPr>
      <t>=</t>
    </r>
    <r>
      <rPr>
        <sz val="11"/>
        <rFont val="等线"/>
        <family val="2"/>
        <charset val="134"/>
      </rPr>
      <t>增值税，税目</t>
    </r>
    <r>
      <rPr>
        <sz val="11"/>
        <rFont val="Arial"/>
        <family val="2"/>
        <charset val="134"/>
      </rPr>
      <t>="</t>
    </r>
    <r>
      <rPr>
        <sz val="11"/>
        <rFont val="等线"/>
        <family val="2"/>
        <charset val="134"/>
      </rPr>
      <t>期末进项留抵金额</t>
    </r>
    <r>
      <rPr>
        <sz val="11"/>
        <rFont val="Arial"/>
        <family val="2"/>
        <charset val="134"/>
      </rPr>
      <t>"</t>
    </r>
    <r>
      <rPr>
        <sz val="11"/>
        <rFont val="等线"/>
        <family val="2"/>
        <charset val="134"/>
      </rPr>
      <t>、”期初进项留抵金额“</t>
    </r>
    <r>
      <rPr>
        <sz val="11"/>
        <rFont val="Arial"/>
        <family val="2"/>
        <charset val="134"/>
      </rPr>
      <t>,</t>
    </r>
    <r>
      <rPr>
        <sz val="11"/>
        <rFont val="等线"/>
        <family val="2"/>
        <charset val="134"/>
      </rPr>
      <t>此字段默认为空</t>
    </r>
    <phoneticPr fontId="29" type="noConversion"/>
  </si>
  <si>
    <r>
      <rPr>
        <sz val="11"/>
        <color rgb="FF000000"/>
        <rFont val="等线"/>
        <family val="2"/>
        <charset val="134"/>
      </rPr>
      <t>若税种</t>
    </r>
    <r>
      <rPr>
        <sz val="11"/>
        <color rgb="FF000000"/>
        <rFont val="Arial"/>
        <family val="2"/>
      </rPr>
      <t>=</t>
    </r>
    <r>
      <rPr>
        <sz val="11"/>
        <color rgb="FF000000"/>
        <rFont val="等线"/>
        <family val="2"/>
        <charset val="134"/>
      </rPr>
      <t>增值税，税目</t>
    </r>
    <r>
      <rPr>
        <sz val="11"/>
        <color rgb="FF000000"/>
        <rFont val="Arial"/>
        <family val="2"/>
      </rPr>
      <t>=</t>
    </r>
    <r>
      <rPr>
        <sz val="11"/>
        <color rgb="FF000000"/>
        <rFont val="等线"/>
        <family val="2"/>
        <charset val="134"/>
      </rPr>
      <t>“销项税额</t>
    </r>
    <r>
      <rPr>
        <sz val="11"/>
        <color rgb="FF000000"/>
        <rFont val="Arial"/>
        <family val="2"/>
      </rPr>
      <t>*</t>
    </r>
    <r>
      <rPr>
        <sz val="11"/>
        <color rgb="FF000000"/>
        <rFont val="等线"/>
        <family val="2"/>
        <charset val="134"/>
      </rPr>
      <t>”，此字段</t>
    </r>
    <r>
      <rPr>
        <sz val="11"/>
        <color rgb="FF000000"/>
        <rFont val="Arial"/>
        <family val="2"/>
      </rPr>
      <t>=</t>
    </r>
    <r>
      <rPr>
        <sz val="11"/>
        <color rgb="FF000000"/>
        <rFont val="宋体"/>
        <family val="2"/>
        <charset val="134"/>
      </rPr>
      <t>计税金额</t>
    </r>
    <r>
      <rPr>
        <sz val="11"/>
        <color rgb="FF000000"/>
        <rFont val="微软雅黑"/>
        <family val="2"/>
        <charset val="134"/>
      </rPr>
      <t>（</t>
    </r>
    <r>
      <rPr>
        <sz val="11"/>
        <color rgb="FF000000"/>
        <rFont val="Arial"/>
        <family val="2"/>
      </rPr>
      <t>A</t>
    </r>
    <r>
      <rPr>
        <sz val="11"/>
        <color rgb="FF000000"/>
        <rFont val="微软雅黑"/>
        <family val="2"/>
        <charset val="134"/>
      </rPr>
      <t>）</t>
    </r>
    <r>
      <rPr>
        <sz val="11"/>
        <color rgb="FF000000"/>
        <rFont val="Arial"/>
        <family val="2"/>
      </rPr>
      <t>*</t>
    </r>
    <r>
      <rPr>
        <sz val="11"/>
        <color rgb="FF000000"/>
        <rFont val="宋体"/>
        <family val="2"/>
        <charset val="134"/>
      </rPr>
      <t>税率</t>
    </r>
    <r>
      <rPr>
        <sz val="11"/>
        <color rgb="FF000000"/>
        <rFont val="微软雅黑"/>
        <family val="2"/>
        <charset val="134"/>
      </rPr>
      <t>（</t>
    </r>
    <r>
      <rPr>
        <sz val="11"/>
        <color rgb="FF000000"/>
        <rFont val="Arial"/>
        <family val="2"/>
      </rPr>
      <t>C</t>
    </r>
    <r>
      <rPr>
        <sz val="11"/>
        <color rgb="FF000000"/>
        <rFont val="微软雅黑"/>
        <family val="2"/>
        <charset val="134"/>
      </rPr>
      <t>）</t>
    </r>
    <r>
      <rPr>
        <sz val="11"/>
        <color rgb="FF000000"/>
        <rFont val="Arial"/>
        <family val="2"/>
        <charset val="134"/>
      </rPr>
      <t xml:space="preserve">
</t>
    </r>
    <r>
      <rPr>
        <sz val="11"/>
        <color rgb="FF000000"/>
        <rFont val="等线"/>
        <family val="2"/>
        <charset val="134"/>
      </rPr>
      <t>若税种</t>
    </r>
    <r>
      <rPr>
        <sz val="11"/>
        <color rgb="FF000000"/>
        <rFont val="Arial"/>
        <family val="2"/>
      </rPr>
      <t>=</t>
    </r>
    <r>
      <rPr>
        <sz val="11"/>
        <color rgb="FF000000"/>
        <rFont val="等线"/>
        <family val="2"/>
        <charset val="134"/>
      </rPr>
      <t>增值税，税目</t>
    </r>
    <r>
      <rPr>
        <sz val="11"/>
        <color rgb="FF000000"/>
        <rFont val="Arial"/>
        <family val="2"/>
      </rPr>
      <t>=</t>
    </r>
    <r>
      <rPr>
        <sz val="11"/>
        <color rgb="FF000000"/>
        <rFont val="等线"/>
        <family val="2"/>
        <charset val="134"/>
      </rPr>
      <t>“增值税进项税额”，此字段取【进项认证清单】税额合计 
若税种</t>
    </r>
    <r>
      <rPr>
        <sz val="11"/>
        <color rgb="FF000000"/>
        <rFont val="Arial"/>
        <family val="2"/>
      </rPr>
      <t>=</t>
    </r>
    <r>
      <rPr>
        <sz val="11"/>
        <color rgb="FF000000"/>
        <rFont val="等线"/>
        <family val="2"/>
        <charset val="134"/>
      </rPr>
      <t>增值税，税目</t>
    </r>
    <r>
      <rPr>
        <sz val="11"/>
        <color rgb="FF000000"/>
        <rFont val="Arial"/>
        <family val="2"/>
      </rPr>
      <t>=“</t>
    </r>
    <r>
      <rPr>
        <sz val="11"/>
        <color rgb="FF000000"/>
        <rFont val="等线"/>
        <family val="2"/>
        <charset val="134"/>
      </rPr>
      <t>期初进项留抵金额”，此字段取【增值税变动表】期初留抵进项税*合计金额汇总</t>
    </r>
    <r>
      <rPr>
        <sz val="11"/>
        <color rgb="FF000000"/>
        <rFont val="Arial"/>
        <family val="2"/>
      </rPr>
      <t xml:space="preserve"> </t>
    </r>
    <r>
      <rPr>
        <sz val="11"/>
        <color rgb="FF000000"/>
        <rFont val="等线"/>
        <family val="2"/>
        <charset val="134"/>
      </rPr>
      <t xml:space="preserve">
若税种</t>
    </r>
    <r>
      <rPr>
        <sz val="11"/>
        <color rgb="FF000000"/>
        <rFont val="Arial"/>
        <family val="2"/>
      </rPr>
      <t>=</t>
    </r>
    <r>
      <rPr>
        <sz val="11"/>
        <color rgb="FF000000"/>
        <rFont val="等线"/>
        <family val="2"/>
        <charset val="134"/>
      </rPr>
      <t>增值税，税目</t>
    </r>
    <r>
      <rPr>
        <sz val="11"/>
        <color rgb="FF000000"/>
        <rFont val="Arial"/>
        <family val="2"/>
        <charset val="134"/>
      </rPr>
      <t>=“</t>
    </r>
    <r>
      <rPr>
        <sz val="11"/>
        <color rgb="FF000000"/>
        <rFont val="等线"/>
        <family val="2"/>
        <charset val="134"/>
      </rPr>
      <t>期末进项留抵金额”，此字段取【增值税变动表】期末留抵进项税</t>
    </r>
    <r>
      <rPr>
        <sz val="11"/>
        <color rgb="FF000000"/>
        <rFont val="Arial"/>
        <family val="2"/>
      </rPr>
      <t>*</t>
    </r>
    <r>
      <rPr>
        <sz val="11"/>
        <color rgb="FF000000"/>
        <rFont val="等线"/>
        <family val="2"/>
        <charset val="134"/>
      </rPr>
      <t>合计金额汇总</t>
    </r>
    <r>
      <rPr>
        <sz val="11"/>
        <color rgb="FF000000"/>
        <rFont val="Arial"/>
        <family val="2"/>
        <charset val="134"/>
      </rPr>
      <t xml:space="preserve"> </t>
    </r>
    <phoneticPr fontId="29" type="noConversion"/>
  </si>
  <si>
    <r>
      <rPr>
        <sz val="11"/>
        <color rgb="FF000000"/>
        <rFont val="等线"/>
        <family val="2"/>
        <charset val="134"/>
      </rPr>
      <t>当公司代码</t>
    </r>
    <r>
      <rPr>
        <sz val="11"/>
        <color rgb="FF000000"/>
        <rFont val="Cambria Math"/>
        <family val="2"/>
      </rPr>
      <t>≠</t>
    </r>
    <r>
      <rPr>
        <sz val="11"/>
        <color rgb="FF000000"/>
        <rFont val="Arial"/>
        <family val="2"/>
      </rPr>
      <t>2320</t>
    </r>
    <r>
      <rPr>
        <sz val="11"/>
        <color rgb="FF000000"/>
        <rFont val="等线"/>
        <family val="2"/>
        <charset val="134"/>
      </rPr>
      <t>、</t>
    </r>
    <r>
      <rPr>
        <sz val="11"/>
        <color rgb="FF000000"/>
        <rFont val="Arial"/>
        <family val="2"/>
      </rPr>
      <t xml:space="preserve">2355
</t>
    </r>
    <r>
      <rPr>
        <sz val="11"/>
        <color rgb="FF000000"/>
        <rFont val="宋体"/>
        <family val="2"/>
        <charset val="134"/>
      </rPr>
      <t>当税种</t>
    </r>
    <r>
      <rPr>
        <sz val="11"/>
        <color rgb="FF000000"/>
        <rFont val="Cambria Math"/>
        <family val="2"/>
      </rPr>
      <t>=</t>
    </r>
    <r>
      <rPr>
        <sz val="11"/>
        <color rgb="FF000000"/>
        <rFont val="等线"/>
        <family val="2"/>
        <charset val="134"/>
      </rPr>
      <t>增值税，</t>
    </r>
    <r>
      <rPr>
        <sz val="11"/>
        <color rgb="FF000000"/>
        <rFont val="宋体"/>
        <family val="2"/>
        <charset val="134"/>
      </rPr>
      <t>税目</t>
    </r>
    <r>
      <rPr>
        <sz val="11"/>
        <color rgb="FF000000"/>
        <rFont val="Arial"/>
        <family val="2"/>
      </rPr>
      <t>="</t>
    </r>
    <r>
      <rPr>
        <sz val="11"/>
        <color rgb="FF000000"/>
        <rFont val="宋体"/>
        <family val="2"/>
        <charset val="134"/>
      </rPr>
      <t>销项税额</t>
    </r>
    <r>
      <rPr>
        <sz val="11"/>
        <color rgb="FF000000"/>
        <rFont val="Arial"/>
        <family val="2"/>
      </rPr>
      <t>-</t>
    </r>
    <r>
      <rPr>
        <sz val="11"/>
        <color rgb="FF000000"/>
        <rFont val="宋体"/>
        <family val="2"/>
        <charset val="134"/>
      </rPr>
      <t>主营业务收入</t>
    </r>
    <r>
      <rPr>
        <sz val="11"/>
        <color rgb="FF000000"/>
        <rFont val="Arial"/>
        <family val="2"/>
      </rPr>
      <t>",</t>
    </r>
    <r>
      <rPr>
        <sz val="11"/>
        <color rgb="FF000000"/>
        <rFont val="宋体"/>
        <family val="2"/>
        <charset val="134"/>
      </rPr>
      <t>取对应公司代码、台账月份【销项明细】</t>
    </r>
    <r>
      <rPr>
        <sz val="11"/>
        <color rgb="FF000000"/>
        <rFont val="Arial"/>
        <family val="2"/>
      </rPr>
      <t>-</t>
    </r>
    <r>
      <rPr>
        <sz val="11"/>
        <color rgb="FF000000"/>
        <rFont val="宋体"/>
        <family val="2"/>
        <charset val="134"/>
      </rPr>
      <t>货币金额字段合计*-1；</t>
    </r>
    <r>
      <rPr>
        <sz val="11"/>
        <color rgb="FF000000"/>
        <rFont val="Arial"/>
        <family val="2"/>
      </rPr>
      <t xml:space="preserve">
</t>
    </r>
    <r>
      <rPr>
        <sz val="11"/>
        <color rgb="FF000000"/>
        <rFont val="宋体"/>
        <family val="2"/>
        <charset val="134"/>
      </rPr>
      <t>当税种</t>
    </r>
    <r>
      <rPr>
        <sz val="11"/>
        <color rgb="FF000000"/>
        <rFont val="Cambria Math"/>
        <family val="2"/>
      </rPr>
      <t>=</t>
    </r>
    <r>
      <rPr>
        <sz val="11"/>
        <color rgb="FF000000"/>
        <rFont val="等线"/>
        <family val="2"/>
        <charset val="134"/>
      </rPr>
      <t>增值税，</t>
    </r>
    <r>
      <rPr>
        <sz val="11"/>
        <color rgb="FF000000"/>
        <rFont val="宋体"/>
        <family val="2"/>
        <charset val="134"/>
      </rPr>
      <t>税目</t>
    </r>
    <r>
      <rPr>
        <sz val="11"/>
        <color rgb="FF000000"/>
        <rFont val="Arial"/>
        <family val="2"/>
      </rPr>
      <t>="</t>
    </r>
    <r>
      <rPr>
        <sz val="11"/>
        <color rgb="FF000000"/>
        <rFont val="等线"/>
        <family val="2"/>
        <charset val="134"/>
      </rPr>
      <t>增值税进项税额</t>
    </r>
    <r>
      <rPr>
        <sz val="11"/>
        <color rgb="FF000000"/>
        <rFont val="Arial"/>
        <family val="2"/>
      </rPr>
      <t>",</t>
    </r>
    <r>
      <rPr>
        <sz val="11"/>
        <color rgb="FF000000"/>
        <rFont val="等线"/>
        <family val="2"/>
        <charset val="134"/>
      </rPr>
      <t>取对应公司代码、台账月份【进项明细】</t>
    </r>
    <r>
      <rPr>
        <sz val="11"/>
        <color rgb="FF000000"/>
        <rFont val="Arial"/>
        <family val="2"/>
      </rPr>
      <t>-</t>
    </r>
    <r>
      <rPr>
        <sz val="11"/>
        <color rgb="FF000000"/>
        <rFont val="等线"/>
        <family val="2"/>
        <charset val="134"/>
      </rPr>
      <t>货币金额字段合计；</t>
    </r>
    <r>
      <rPr>
        <sz val="11"/>
        <color rgb="FF000000"/>
        <rFont val="Arial"/>
        <family val="2"/>
      </rPr>
      <t xml:space="preserve">
</t>
    </r>
    <r>
      <rPr>
        <sz val="11"/>
        <color rgb="FFFF0000"/>
        <rFont val="等线"/>
        <family val="2"/>
        <charset val="134"/>
      </rPr>
      <t>当税种</t>
    </r>
    <r>
      <rPr>
        <sz val="11"/>
        <color rgb="FFFF0000"/>
        <rFont val="Cambria Math"/>
        <family val="2"/>
      </rPr>
      <t>=</t>
    </r>
    <r>
      <rPr>
        <sz val="11"/>
        <color rgb="FFFF0000"/>
        <rFont val="等线"/>
        <family val="2"/>
        <charset val="134"/>
      </rPr>
      <t>增值税，税目</t>
    </r>
    <r>
      <rPr>
        <sz val="11"/>
        <color rgb="FFFF0000"/>
        <rFont val="Arial"/>
        <family val="2"/>
      </rPr>
      <t>="</t>
    </r>
    <r>
      <rPr>
        <sz val="11"/>
        <color rgb="FFFF0000"/>
        <rFont val="等线"/>
        <family val="2"/>
        <charset val="134"/>
      </rPr>
      <t>期末进项留抵金额</t>
    </r>
    <r>
      <rPr>
        <sz val="11"/>
        <color rgb="FFFF0000"/>
        <rFont val="Arial"/>
        <family val="2"/>
      </rPr>
      <t>",</t>
    </r>
    <r>
      <rPr>
        <sz val="11"/>
        <color rgb="FFFF0000"/>
        <rFont val="等线"/>
        <family val="2"/>
        <charset val="134"/>
      </rPr>
      <t>取对应公司代码、台账月份【</t>
    </r>
    <r>
      <rPr>
        <sz val="11"/>
        <color rgb="FFFF0000"/>
        <rFont val="Arial"/>
        <family val="2"/>
      </rPr>
      <t>BS</t>
    </r>
    <r>
      <rPr>
        <sz val="11"/>
        <color rgb="FFFF0000"/>
        <rFont val="宋体"/>
        <family val="2"/>
        <charset val="134"/>
      </rPr>
      <t>表</t>
    </r>
    <r>
      <rPr>
        <sz val="11"/>
        <color rgb="FFFF0000"/>
        <rFont val="Arial"/>
        <family val="2"/>
      </rPr>
      <t>-</t>
    </r>
    <r>
      <rPr>
        <sz val="11"/>
        <color rgb="FFFF0000"/>
        <rFont val="宋体"/>
        <family val="2"/>
        <charset val="134"/>
      </rPr>
      <t>附表】应交税费</t>
    </r>
    <r>
      <rPr>
        <sz val="11"/>
        <color rgb="FFFF0000"/>
        <rFont val="Arial"/>
        <family val="2"/>
      </rPr>
      <t>-</t>
    </r>
    <r>
      <rPr>
        <sz val="11"/>
        <color rgb="FFFF0000"/>
        <rFont val="宋体"/>
        <family val="2"/>
        <charset val="134"/>
      </rPr>
      <t>增值税</t>
    </r>
    <r>
      <rPr>
        <sz val="11"/>
        <color rgb="FFFF0000"/>
        <rFont val="Arial"/>
        <family val="2"/>
      </rPr>
      <t>*</t>
    </r>
    <r>
      <rPr>
        <sz val="11"/>
        <color rgb="FFFF0000"/>
        <rFont val="宋体"/>
        <family val="2"/>
        <charset val="134"/>
      </rPr>
      <t>科目累计余额合计</t>
    </r>
    <r>
      <rPr>
        <sz val="11"/>
        <color rgb="FFFF0000"/>
        <rFont val="等线"/>
        <family val="2"/>
        <charset val="134"/>
      </rPr>
      <t>。</t>
    </r>
    <r>
      <rPr>
        <sz val="11"/>
        <color rgb="FF000000"/>
        <rFont val="Arial"/>
        <family val="2"/>
      </rPr>
      <t xml:space="preserve">
</t>
    </r>
    <r>
      <rPr>
        <sz val="11"/>
        <color rgb="FF000000"/>
        <rFont val="等线"/>
        <family val="2"/>
        <charset val="134"/>
      </rPr>
      <t>反之，此字段为空</t>
    </r>
    <r>
      <rPr>
        <sz val="11"/>
        <color rgb="FF000000"/>
        <rFont val="Arial"/>
        <family val="2"/>
      </rPr>
      <t xml:space="preserve">
</t>
    </r>
    <r>
      <rPr>
        <sz val="11"/>
        <color rgb="FF000000"/>
        <rFont val="等线"/>
        <family val="2"/>
        <charset val="134"/>
      </rPr>
      <t>当公司代码</t>
    </r>
    <r>
      <rPr>
        <sz val="11"/>
        <color rgb="FF000000"/>
        <rFont val="Arial"/>
        <family val="2"/>
      </rPr>
      <t>=2330</t>
    </r>
    <r>
      <rPr>
        <sz val="11"/>
        <color rgb="FF000000"/>
        <rFont val="等线"/>
        <family val="2"/>
        <charset val="134"/>
      </rPr>
      <t>、</t>
    </r>
    <r>
      <rPr>
        <sz val="11"/>
        <color rgb="FF000000"/>
        <rFont val="Arial"/>
        <family val="2"/>
      </rPr>
      <t xml:space="preserve">2355
</t>
    </r>
    <r>
      <rPr>
        <sz val="11"/>
        <color rgb="FF000000"/>
        <rFont val="等线"/>
        <family val="2"/>
        <charset val="134"/>
      </rPr>
      <t>当税种</t>
    </r>
    <r>
      <rPr>
        <sz val="11"/>
        <color rgb="FF000000"/>
        <rFont val="Cambria Math"/>
        <family val="2"/>
      </rPr>
      <t>=</t>
    </r>
    <r>
      <rPr>
        <sz val="11"/>
        <color rgb="FF000000"/>
        <rFont val="等线"/>
        <family val="2"/>
        <charset val="134"/>
      </rPr>
      <t>增值税，税目</t>
    </r>
    <r>
      <rPr>
        <sz val="11"/>
        <color rgb="FF000000"/>
        <rFont val="Arial"/>
        <family val="2"/>
      </rPr>
      <t>="</t>
    </r>
    <r>
      <rPr>
        <sz val="11"/>
        <color rgb="FF000000"/>
        <rFont val="微软雅黑"/>
        <family val="2"/>
        <charset val="134"/>
      </rPr>
      <t>销项税额</t>
    </r>
    <r>
      <rPr>
        <sz val="11"/>
        <color rgb="FF000000"/>
        <rFont val="Arial"/>
        <family val="2"/>
      </rPr>
      <t>-</t>
    </r>
    <r>
      <rPr>
        <sz val="11"/>
        <color rgb="FF000000"/>
        <rFont val="微软雅黑"/>
        <family val="2"/>
        <charset val="134"/>
      </rPr>
      <t>主营业务收入*</t>
    </r>
    <r>
      <rPr>
        <sz val="11"/>
        <color rgb="FF000000"/>
        <rFont val="Arial"/>
        <family val="2"/>
      </rPr>
      <t>",</t>
    </r>
    <r>
      <rPr>
        <sz val="11"/>
        <color rgb="FF000000"/>
        <rFont val="微软雅黑"/>
        <family val="2"/>
        <charset val="134"/>
      </rPr>
      <t>取对应公司代码、台账月份【</t>
    </r>
    <r>
      <rPr>
        <sz val="11"/>
        <color rgb="FF000000"/>
        <rFont val="Arial"/>
        <family val="2"/>
      </rPr>
      <t>PL</t>
    </r>
    <r>
      <rPr>
        <sz val="11"/>
        <color rgb="FF000000"/>
        <rFont val="等线"/>
        <family val="2"/>
        <charset val="134"/>
      </rPr>
      <t>表</t>
    </r>
    <r>
      <rPr>
        <sz val="11"/>
        <color rgb="FF000000"/>
        <rFont val="Arial"/>
        <family val="2"/>
      </rPr>
      <t>-</t>
    </r>
    <r>
      <rPr>
        <sz val="11"/>
        <color rgb="FF000000"/>
        <rFont val="等线"/>
        <family val="2"/>
        <charset val="134"/>
      </rPr>
      <t>附表】中拆分依据对应的申报税额</t>
    </r>
    <r>
      <rPr>
        <sz val="11"/>
        <color rgb="FF000000"/>
        <rFont val="微软雅黑"/>
        <family val="2"/>
        <charset val="134"/>
      </rPr>
      <t>；</t>
    </r>
    <r>
      <rPr>
        <sz val="11"/>
        <color rgb="FF000000"/>
        <rFont val="Arial"/>
        <family val="2"/>
      </rPr>
      <t xml:space="preserve">
</t>
    </r>
    <r>
      <rPr>
        <sz val="11"/>
        <color rgb="FF000000"/>
        <rFont val="微软雅黑"/>
        <family val="2"/>
        <charset val="134"/>
      </rPr>
      <t>当税种</t>
    </r>
    <r>
      <rPr>
        <sz val="11"/>
        <color rgb="FF000000"/>
        <rFont val="Cambria Math"/>
        <family val="2"/>
      </rPr>
      <t>=</t>
    </r>
    <r>
      <rPr>
        <sz val="11"/>
        <color rgb="FF000000"/>
        <rFont val="等线"/>
        <family val="2"/>
        <charset val="134"/>
      </rPr>
      <t>增值税，</t>
    </r>
    <r>
      <rPr>
        <sz val="11"/>
        <color rgb="FF000000"/>
        <rFont val="微软雅黑"/>
        <family val="2"/>
        <charset val="134"/>
      </rPr>
      <t>税目</t>
    </r>
    <r>
      <rPr>
        <sz val="11"/>
        <color rgb="FF000000"/>
        <rFont val="Arial"/>
        <family val="2"/>
      </rPr>
      <t>="</t>
    </r>
    <r>
      <rPr>
        <sz val="11"/>
        <color rgb="FF000000"/>
        <rFont val="微软雅黑"/>
        <family val="2"/>
        <charset val="134"/>
      </rPr>
      <t>增值税进项税额</t>
    </r>
    <r>
      <rPr>
        <sz val="11"/>
        <color rgb="FF000000"/>
        <rFont val="Arial"/>
        <family val="2"/>
      </rPr>
      <t>",</t>
    </r>
    <r>
      <rPr>
        <sz val="11"/>
        <color rgb="FF000000"/>
        <rFont val="微软雅黑"/>
        <family val="2"/>
        <charset val="134"/>
      </rPr>
      <t>取对应公司代码、台账月份【进项明细】</t>
    </r>
    <r>
      <rPr>
        <sz val="11"/>
        <color rgb="FF000000"/>
        <rFont val="Arial"/>
        <family val="2"/>
      </rPr>
      <t>-</t>
    </r>
    <r>
      <rPr>
        <sz val="11"/>
        <color rgb="FF000000"/>
        <rFont val="微软雅黑"/>
        <family val="2"/>
        <charset val="134"/>
      </rPr>
      <t>货币金额字段合计；</t>
    </r>
    <r>
      <rPr>
        <sz val="11"/>
        <color rgb="FF000000"/>
        <rFont val="Arial"/>
        <family val="2"/>
      </rPr>
      <t xml:space="preserve">
</t>
    </r>
    <r>
      <rPr>
        <sz val="11"/>
        <color rgb="FF000000"/>
        <rFont val="微软雅黑"/>
        <family val="2"/>
        <charset val="134"/>
      </rPr>
      <t>当税种</t>
    </r>
    <r>
      <rPr>
        <sz val="11"/>
        <color rgb="FF000000"/>
        <rFont val="Cambria Math"/>
        <family val="2"/>
      </rPr>
      <t>=</t>
    </r>
    <r>
      <rPr>
        <sz val="11"/>
        <color rgb="FF000000"/>
        <rFont val="等线"/>
        <family val="2"/>
        <charset val="134"/>
      </rPr>
      <t>增值税，</t>
    </r>
    <r>
      <rPr>
        <sz val="11"/>
        <color rgb="FF000000"/>
        <rFont val="微软雅黑"/>
        <family val="2"/>
        <charset val="134"/>
      </rPr>
      <t>税目</t>
    </r>
    <r>
      <rPr>
        <sz val="11"/>
        <color rgb="FF000000"/>
        <rFont val="Arial"/>
        <family val="2"/>
      </rPr>
      <t>="</t>
    </r>
    <r>
      <rPr>
        <sz val="11"/>
        <color rgb="FF000000"/>
        <rFont val="微软雅黑"/>
        <family val="2"/>
        <charset val="134"/>
      </rPr>
      <t>期末进项留抵金额</t>
    </r>
    <r>
      <rPr>
        <sz val="11"/>
        <color rgb="FF000000"/>
        <rFont val="Arial"/>
        <family val="2"/>
      </rPr>
      <t>",</t>
    </r>
    <r>
      <rPr>
        <sz val="11"/>
        <color rgb="FF000000"/>
        <rFont val="微软雅黑"/>
        <family val="2"/>
        <charset val="134"/>
      </rPr>
      <t>取对应公司代码、台账月份【</t>
    </r>
    <r>
      <rPr>
        <sz val="11"/>
        <color rgb="FF000000"/>
        <rFont val="Arial"/>
        <family val="2"/>
      </rPr>
      <t>BS</t>
    </r>
    <r>
      <rPr>
        <sz val="11"/>
        <color rgb="FF000000"/>
        <rFont val="等线"/>
        <family val="2"/>
        <charset val="134"/>
      </rPr>
      <t>表</t>
    </r>
    <r>
      <rPr>
        <sz val="11"/>
        <color rgb="FF000000"/>
        <rFont val="Arial"/>
        <family val="2"/>
      </rPr>
      <t>-</t>
    </r>
    <r>
      <rPr>
        <sz val="11"/>
        <color rgb="FF000000"/>
        <rFont val="等线"/>
        <family val="2"/>
        <charset val="134"/>
      </rPr>
      <t>附表】</t>
    </r>
    <r>
      <rPr>
        <sz val="11"/>
        <color rgb="FF000000"/>
        <rFont val="微软雅黑"/>
        <family val="2"/>
        <charset val="134"/>
      </rPr>
      <t>应交税费</t>
    </r>
    <r>
      <rPr>
        <sz val="11"/>
        <color rgb="FF000000"/>
        <rFont val="Arial"/>
        <family val="2"/>
      </rPr>
      <t>-</t>
    </r>
    <r>
      <rPr>
        <sz val="11"/>
        <color rgb="FF000000"/>
        <rFont val="微软雅黑"/>
        <family val="2"/>
        <charset val="134"/>
      </rPr>
      <t>增值税</t>
    </r>
    <r>
      <rPr>
        <sz val="11"/>
        <color rgb="FF000000"/>
        <rFont val="Arial"/>
        <family val="2"/>
      </rPr>
      <t>*</t>
    </r>
    <r>
      <rPr>
        <sz val="11"/>
        <color rgb="FF000000"/>
        <rFont val="微软雅黑"/>
        <family val="2"/>
        <charset val="134"/>
      </rPr>
      <t>科目累计余额合计。</t>
    </r>
    <r>
      <rPr>
        <sz val="11"/>
        <color rgb="FF000000"/>
        <rFont val="Arial"/>
        <family val="2"/>
      </rPr>
      <t xml:space="preserve">
</t>
    </r>
    <r>
      <rPr>
        <sz val="11"/>
        <color rgb="FF000000"/>
        <rFont val="微软雅黑"/>
        <family val="2"/>
        <charset val="134"/>
      </rPr>
      <t>反之，此字段为空</t>
    </r>
    <r>
      <rPr>
        <sz val="11"/>
        <color rgb="FF000000"/>
        <rFont val="Arial"/>
        <family val="2"/>
      </rPr>
      <t xml:space="preserve">
</t>
    </r>
    <phoneticPr fontId="29" type="noConversion"/>
  </si>
  <si>
    <t>‘=G27*H26</t>
    <phoneticPr fontId="29" type="noConversion"/>
  </si>
  <si>
    <t>‘=G28*H26</t>
    <phoneticPr fontId="29" type="noConversion"/>
  </si>
  <si>
    <t>‘=G29*H26</t>
    <phoneticPr fontId="29" type="noConversion"/>
  </si>
  <si>
    <t>取对应公司代码、台账月份【增值税变动表】应交增值税合计字段；</t>
    <phoneticPr fontId="29" type="noConversion"/>
  </si>
  <si>
    <t>等于台账中所有税种实际应纳税额合计</t>
    <phoneticPr fontId="29" type="noConversion"/>
  </si>
  <si>
    <t>等于台账中所有税种账面金额合计</t>
    <phoneticPr fontId="29" type="noConversion"/>
  </si>
  <si>
    <t>=台账月份&amp;"应申报合计"</t>
    <phoneticPr fontId="29" type="noConversion"/>
  </si>
  <si>
    <t>合同印花税明细台账</t>
    <phoneticPr fontId="29" type="noConversion"/>
  </si>
  <si>
    <t>销项税额-主营业务收入</t>
    <phoneticPr fontId="29" type="noConversion"/>
  </si>
  <si>
    <t>劳务报酬所得</t>
    <phoneticPr fontId="29" type="noConversion"/>
  </si>
  <si>
    <t>劳务报酬所得（倒算）</t>
    <phoneticPr fontId="29" type="noConversion"/>
  </si>
  <si>
    <t>=P12*税目配置表对应税率</t>
    <phoneticPr fontId="29" type="noConversion"/>
  </si>
  <si>
    <t>取【增值税变动表 】条目=当月利润表主营业务收入（商品销售*的当月开票金额</t>
    <phoneticPr fontId="29" type="noConversion"/>
  </si>
  <si>
    <t>取【增值税变动表 】条目=当月利润表主营业务收入（建安收入*的当月开票金额</t>
    <phoneticPr fontId="29" type="noConversion"/>
  </si>
  <si>
    <t>取【增值税变动表 】条目=当月利润表主营业务收入（设计服务*的当月开票金额</t>
    <phoneticPr fontId="29" type="noConversion"/>
  </si>
  <si>
    <t>取【增值税变动表 】条目=应交增值税-销项税（商品销售*的当月开票金额</t>
    <phoneticPr fontId="29" type="noConversion"/>
  </si>
  <si>
    <t>取【增值税变动表 】条目=应交增值税-销项税（建安收入*的当月开票金额</t>
    <phoneticPr fontId="29" type="noConversion"/>
  </si>
  <si>
    <t>取【增值税变动表 】条目=应交增值税-销项税（设计服务*的当月开票金额</t>
    <phoneticPr fontId="29" type="noConversion"/>
  </si>
  <si>
    <t>取【增值税变动表 】条目=当月利润表主营业务收入（商品销售*的未开票金额</t>
    <phoneticPr fontId="29" type="noConversion"/>
  </si>
  <si>
    <t>取【增值税变动表 】条目=当月利润表主营业务收入（建安收入*的未开票金额</t>
    <phoneticPr fontId="29" type="noConversion"/>
  </si>
  <si>
    <t>取【增值税变动表 】条目=当月利润表主营业务收入（设计服务*的未开票金额</t>
    <phoneticPr fontId="29" type="noConversion"/>
  </si>
  <si>
    <t>取【增值税变动表 】条目=应交增值税-销项税（商品销售*的未开票金额</t>
    <phoneticPr fontId="29" type="noConversion"/>
  </si>
  <si>
    <t>取【增值税变动表 】条目=应交增值税-销项税（建安部分*的未开票金额</t>
    <phoneticPr fontId="29" type="noConversion"/>
  </si>
  <si>
    <t>取【增值税变动表 】条目=应交增值税-销项税（设计服务*的未开票金额</t>
    <phoneticPr fontId="29" type="noConversion"/>
  </si>
  <si>
    <t>取【增值税变动表 】条目中的税率显示</t>
    <phoneticPr fontId="29" type="noConversion"/>
  </si>
  <si>
    <r>
      <t xml:space="preserve">1.     </t>
    </r>
    <r>
      <rPr>
        <sz val="10"/>
        <rFont val="微软雅黑"/>
        <family val="2"/>
        <charset val="134"/>
      </rPr>
      <t>销项明细，科目默认</t>
    </r>
    <r>
      <rPr>
        <sz val="10"/>
        <rFont val="Arial"/>
        <family val="2"/>
      </rPr>
      <t xml:space="preserve"> 2221010200
2.     </t>
    </r>
    <r>
      <rPr>
        <sz val="10"/>
        <rFont val="宋体"/>
        <family val="2"/>
        <charset val="134"/>
      </rPr>
      <t>进项明细，科目默认</t>
    </r>
    <r>
      <rPr>
        <sz val="10"/>
        <rFont val="Arial"/>
        <family val="2"/>
      </rPr>
      <t xml:space="preserve"> 2221010100</t>
    </r>
    <r>
      <rPr>
        <sz val="10"/>
        <rFont val="等线"/>
        <family val="2"/>
        <charset val="134"/>
      </rPr>
      <t>、</t>
    </r>
    <r>
      <rPr>
        <sz val="10"/>
        <rFont val="Arial"/>
        <family val="2"/>
      </rPr>
      <t xml:space="preserve">2221010400
3.     </t>
    </r>
    <r>
      <rPr>
        <sz val="10"/>
        <rFont val="宋体"/>
        <family val="2"/>
        <charset val="134"/>
      </rPr>
      <t>所得税明细，科目默认</t>
    </r>
    <r>
      <rPr>
        <sz val="10"/>
        <rFont val="Arial"/>
        <family val="2"/>
      </rPr>
      <t xml:space="preserve">2221050000 
4.     </t>
    </r>
    <r>
      <rPr>
        <sz val="10"/>
        <rFont val="宋体"/>
        <family val="2"/>
        <charset val="134"/>
      </rPr>
      <t>收入明细，取开头为</t>
    </r>
    <r>
      <rPr>
        <sz val="10"/>
        <rFont val="Arial"/>
        <family val="2"/>
      </rPr>
      <t>6001</t>
    </r>
    <r>
      <rPr>
        <sz val="10"/>
        <rFont val="宋体"/>
        <family val="2"/>
        <charset val="134"/>
      </rPr>
      <t>的科目</t>
    </r>
    <r>
      <rPr>
        <sz val="10"/>
        <rFont val="Arial"/>
        <family val="2"/>
      </rPr>
      <t xml:space="preserve">
5.    </t>
    </r>
    <r>
      <rPr>
        <sz val="10"/>
        <rFont val="宋体"/>
        <family val="2"/>
        <charset val="134"/>
      </rPr>
      <t>其他科目</t>
    </r>
    <r>
      <rPr>
        <sz val="10"/>
        <rFont val="Microsoft YaHei UI"/>
        <family val="2"/>
        <charset val="134"/>
      </rPr>
      <t>明细，科目=</t>
    </r>
    <r>
      <rPr>
        <sz val="10"/>
        <rFont val="Arial"/>
        <family val="2"/>
      </rPr>
      <t>6603020011</t>
    </r>
    <r>
      <rPr>
        <sz val="10"/>
        <rFont val="Microsoft YaHei UI"/>
        <family val="2"/>
        <charset val="134"/>
      </rPr>
      <t>、</t>
    </r>
    <r>
      <rPr>
        <sz val="10"/>
        <rFont val="Arial"/>
        <family val="2"/>
      </rPr>
      <t>6702000010</t>
    </r>
    <phoneticPr fontId="29" type="noConversion"/>
  </si>
  <si>
    <t>总账明细类别</t>
    <phoneticPr fontId="29" type="noConversion"/>
  </si>
  <si>
    <t>下拉选择：
销项明细、进项明细、所得税明细、收入明细、其他科目明细、企业所得税明细</t>
    <phoneticPr fontId="29" type="noConversion"/>
  </si>
  <si>
    <t>1、取自：报税pt（筛选：月份）</t>
  </si>
  <si>
    <t>2、核对：已开票收入+未开票收入=账面主营收入</t>
  </si>
  <si>
    <t>咨询服务-在建</t>
    <phoneticPr fontId="29" type="noConversion"/>
  </si>
  <si>
    <t>咨询服务-在运</t>
  </si>
  <si>
    <t>仓储保管</t>
  </si>
  <si>
    <t>行标签</t>
  </si>
  <si>
    <t>项目代码</t>
  </si>
  <si>
    <t>成本</t>
    <phoneticPr fontId="7" type="noConversion"/>
  </si>
  <si>
    <t>收入</t>
  </si>
  <si>
    <t>已开票税额</t>
  </si>
  <si>
    <t>未开票收入</t>
    <phoneticPr fontId="7" type="noConversion"/>
  </si>
  <si>
    <t>未开票税额</t>
    <phoneticPr fontId="7" type="noConversion"/>
  </si>
  <si>
    <t>正镶白旗10万风电治沙项目</t>
  </si>
  <si>
    <t>CHECK</t>
    <phoneticPr fontId="29" type="noConversion"/>
  </si>
  <si>
    <t>开票</t>
    <phoneticPr fontId="29" type="noConversion"/>
  </si>
  <si>
    <t>总计</t>
    <phoneticPr fontId="29" type="noConversion"/>
  </si>
  <si>
    <t>睿景景程月结数据表-报税</t>
    <phoneticPr fontId="29" type="noConversion"/>
  </si>
  <si>
    <r>
      <t>’--若台账公司=2320/2355：
1.当条目=当月利润表主营业务收入（商品销售13%），此字段取【PL表附表】中拆分依据=专票-13%对应数据行的申报金额
2.当条目=当月利润表主营业务收入（建安收入9%），此字段取【PL表附表】中拆分依据=专票-9%对应数据行的申报金额
3.当条目=当月利润表主营业务收入（设计服务6%），此字段取【PL表附表】中拆分依据=专票-6%对应数据行的申报金额
4.当条目=当月利润表主营业务收入（商品销售13%-普票），此字段取【PL表附表】中拆分依据=普票-13%对应数据行的申报金额
5.当条目=当月利润表主营业务收入（建安收入9%-普票），此字段取【PL表附表】中拆分依据=普票-9%对应数据行的申报金额
6.当条目=当月利润表主营业务收入（设计服务6%-普票），此字段取【PL表附表】中拆分依据=普票-6%对应数据行的申报金额
7.当条目=应交增值税-销项税（商品销售13%），此字段取【【PL表附表】中拆分依据=专票-13%对应数据行的申报税额
8.当条目=应交增值税-销项税（建安收入9%），此字段取【PL表附表】中拆分依据=专票-9%对应数据行的申报税额
9.当条目=应交增值税-销项税（设计服务6%），此字段取【PL表附表】中拆分依据=专票-6%对应数据行的申报税额
10.当条目=应交增值税-销项税（商品销售13%-普票），此字段取【PL表附表】中拆分依据=普票-13%对应数据行的申报税额
11.当条目=应交增值税-销项税（建安收入9%-普票），此字段取【PL表附表】中拆分依据=普票-9%对应数据行的申报税额
12.当条目=应交增值税-销项税（设计服务6%-普票），此字段取【【PL表附表】中拆分依据=普票-6%对应数据行的申报税额
13.当条目=增值税已认证进项税，此字段取【增值税进项认证清单】税额合计
14.当条目=期初留抵进项税，此字段取系统中台账公司、台账月份-1的【税务台账表-增值税变动表】页签期末留抵进项税行合计金额字段，如台账月份为1月，此字段取</t>
    </r>
    <r>
      <rPr>
        <sz val="9"/>
        <color rgb="FFFF0000"/>
        <rFont val="宋体"/>
        <family val="3"/>
        <charset val="134"/>
      </rPr>
      <t>上年度12月期末留抵进项税</t>
    </r>
    <r>
      <rPr>
        <sz val="9"/>
        <color theme="1"/>
        <rFont val="宋体"/>
        <family val="2"/>
        <charset val="134"/>
      </rPr>
      <t xml:space="preserve">
15.当条目=期末留抵进项税，此字段等于同一拆分依据下【应交增值税-销项税】-（【增值税已认证进项税】+【期初留抵进项税】-进项转出）小于0部分的绝对值，若【应交增值税-销项税】-（【增值税已认证进项税】+【期初留抵进项税】-进项转出）大于0.此字段默认为0
16.当条目=应交增值税，若【期末留抵进项税】合计&gt;0，此字段为0，若【期末留抵进项税】合计&lt;0，此字段=【销项税额*】合计+【应交增值税-销项税*】合计+【进项转出】合计-【增值税已认证进项税】合计-【期初留抵进项税】合计
17.当条目=本期应交增值税，此字段=【应交增值税】合计-【异地预缴抵减】合计
18.当条目=异地预缴递减，此字段=【增值税变动表附表】本期递减预缴
其他情况，此字段为空
--若台账公司≠2320/2450：
1.当基础条目=当月利润表主营业务收入，此字段取【PL表附表】拆分依据对应的主营业务收入字段。如无【PL附表】，取[PL表]主营业务收入本期发生数。
2.当基础条目=应交增值税-销项税，此字段取【PL表附表】拆分依据对应的销项字段，如无【PL附表】，取[BS表]应交税费（累计发生数-年初数）*-1。
3.当基础条目=增值税已认证进项税，此字段取【增值税进项认证清单】税额合计
4.当基础条目=期初留抵进项税，此字段取系统中台账公司、台账月份-1的【税务台账表-增值税变动表】页签期末留抵进项税行合计金额字段，如台账月份为1月，此字段取上年度12月期末留抵进项税
5.当基础条目=期末留抵进项税，此字段等于同一拆分依据下【应交增值税-销项税】-（【增值税已认证进项税】+【期初留抵进项税】-进项转出）小于0部分的绝对值，若【应交增值税-销项税】-（【增值税已认证进项税】+【期初留抵进项税】-进项转出）大于0.此字段默认为0
6.当条目=应交增值税，若【期末留抵进项税】合计&gt;0，此字段为0，若【期末留抵进项税】合计&lt;0，此字段=【销项税额*】合计+【应交增值税-销项税*】合计+【进项转出】合计-【增值税已认证进项税】合计-【期初留抵进项税】合计
7.其他情况，此字段默认为空</t>
    </r>
    <phoneticPr fontId="2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</si>
</sst>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 #,##0.00_ ;_ * \-#,##0.00_ ;_ * &quot;-&quot;??_ ;_ @_ "/>
    <numFmt numFmtId="176" formatCode="_(* #,##0.00_);_(* \(#,##0.00\);_(* &quot;-&quot;??_);_(@_)"/>
    <numFmt numFmtId="177" formatCode="[$-F800]dddd\,\ mmmm\ dd\,\ yyyy"/>
    <numFmt numFmtId="178" formatCode="0.000%"/>
    <numFmt numFmtId="179" formatCode="#,##0.00_ "/>
    <numFmt numFmtId="180" formatCode="0.00_);[Red]\(0.00\)"/>
    <numFmt numFmtId="181" formatCode="0.0%"/>
    <numFmt numFmtId="182" formatCode="0.00_ "/>
    <numFmt numFmtId="183" formatCode="_(\¥* #,##0.00_);_(\¥* \(#,##0.00\);_(\¥* &quot;-&quot;??_);_(@_)"/>
    <numFmt numFmtId="184" formatCode="0.000000000000"/>
    <numFmt numFmtId="185" formatCode="yyyy&quot;年&quot;m&quot;月&quot;;@"/>
    <numFmt numFmtId="186" formatCode="_ \¥* #,##0.00_ ;_ \¥* \-#,##0.00_ ;_ \¥* &quot;-&quot;??_ ;_ @_ "/>
    <numFmt numFmtId="187" formatCode="0.0000%"/>
  </numFmts>
  <fonts count="131">
    <font>
      <sz val="11"/>
      <color theme="1"/>
      <name val="等线"/>
      <family val="3"/>
      <charset val="134"/>
      <scheme val="minor"/>
    </font>
    <font>
      <sz val="11"/>
      <color theme="1"/>
      <name val="等线"/>
      <family val="2"/>
      <charset val="134"/>
      <scheme val="minor"/>
    </font>
    <font>
      <sz val="11"/>
      <color theme="1"/>
      <name val="等线"/>
      <family val="2"/>
      <charset val="134"/>
      <scheme val="minor"/>
    </font>
    <font>
      <sz val="11"/>
      <color theme="1"/>
      <name val="等线"/>
      <family val="2"/>
      <charset val="134"/>
      <scheme val="minor"/>
    </font>
    <font>
      <sz val="11"/>
      <color theme="1"/>
      <name val="等线"/>
      <family val="2"/>
      <charset val="134"/>
      <scheme val="minor"/>
    </font>
    <font>
      <sz val="11"/>
      <color theme="1"/>
      <name val="等线"/>
      <family val="3"/>
      <charset val="134"/>
      <scheme val="minor"/>
    </font>
    <font>
      <b/>
      <i/>
      <sz val="24"/>
      <color theme="1"/>
      <name val="宋体"/>
      <family val="3"/>
      <charset val="134"/>
    </font>
    <font>
      <sz val="9"/>
      <name val="等线"/>
      <family val="2"/>
      <charset val="134"/>
      <scheme val="minor"/>
    </font>
    <font>
      <b/>
      <sz val="24"/>
      <color theme="1"/>
      <name val="Arial"/>
      <family val="2"/>
    </font>
    <font>
      <sz val="11"/>
      <color theme="1"/>
      <name val="Arial"/>
      <family val="2"/>
    </font>
    <font>
      <b/>
      <sz val="11"/>
      <color theme="0"/>
      <name val="Arial"/>
      <family val="2"/>
    </font>
    <font>
      <b/>
      <sz val="11"/>
      <color theme="0"/>
      <name val="宋体"/>
      <family val="3"/>
      <charset val="134"/>
    </font>
    <font>
      <b/>
      <sz val="11"/>
      <color theme="0"/>
      <name val="等线"/>
      <family val="3"/>
      <charset val="134"/>
    </font>
    <font>
      <sz val="11"/>
      <color rgb="FF000000"/>
      <name val="Arial"/>
      <family val="2"/>
    </font>
    <font>
      <b/>
      <sz val="11"/>
      <color rgb="FF000000"/>
      <name val="Arial"/>
      <family val="2"/>
    </font>
    <font>
      <b/>
      <sz val="11"/>
      <color rgb="FF000000"/>
      <name val="宋体"/>
      <family val="3"/>
      <charset val="134"/>
    </font>
    <font>
      <sz val="11"/>
      <color rgb="FF000000"/>
      <name val="宋体"/>
      <family val="3"/>
      <charset val="134"/>
    </font>
    <font>
      <i/>
      <sz val="11"/>
      <color rgb="FFFF0000"/>
      <name val="Arial"/>
      <family val="2"/>
    </font>
    <font>
      <b/>
      <sz val="11"/>
      <name val="Arial"/>
      <family val="2"/>
    </font>
    <font>
      <b/>
      <sz val="11"/>
      <name val="宋体"/>
      <family val="3"/>
      <charset val="134"/>
    </font>
    <font>
      <i/>
      <sz val="11"/>
      <name val="Arial"/>
      <family val="2"/>
    </font>
    <font>
      <b/>
      <i/>
      <sz val="11"/>
      <color theme="0"/>
      <name val="Arial"/>
      <family val="2"/>
    </font>
    <font>
      <b/>
      <sz val="11"/>
      <color indexed="9"/>
      <name val="Arial"/>
      <family val="2"/>
    </font>
    <font>
      <i/>
      <sz val="11"/>
      <name val="宋体"/>
      <family val="3"/>
      <charset val="134"/>
    </font>
    <font>
      <sz val="11"/>
      <color rgb="FF000000"/>
      <name val="微软雅黑"/>
      <family val="2"/>
      <charset val="134"/>
    </font>
    <font>
      <sz val="11"/>
      <name val="Arial"/>
      <family val="2"/>
    </font>
    <font>
      <b/>
      <sz val="11"/>
      <color rgb="FFFF0000"/>
      <name val="宋体"/>
      <family val="3"/>
      <charset val="134"/>
    </font>
    <font>
      <sz val="11"/>
      <color rgb="FF000000"/>
      <name val="Arial Unicode MS"/>
      <family val="2"/>
    </font>
    <font>
      <b/>
      <sz val="12"/>
      <color rgb="FFFF0000"/>
      <name val="楷体"/>
      <family val="3"/>
      <charset val="134"/>
    </font>
    <font>
      <sz val="9"/>
      <name val="等线"/>
      <family val="3"/>
      <charset val="134"/>
      <scheme val="minor"/>
    </font>
    <font>
      <b/>
      <sz val="11"/>
      <color theme="1"/>
      <name val="Arial"/>
      <family val="2"/>
    </font>
    <font>
      <b/>
      <sz val="11"/>
      <color theme="1"/>
      <name val="等线"/>
      <family val="3"/>
      <charset val="134"/>
      <scheme val="minor"/>
    </font>
    <font>
      <b/>
      <sz val="11"/>
      <name val="微软雅黑"/>
      <family val="2"/>
      <charset val="134"/>
    </font>
    <font>
      <sz val="11"/>
      <name val="宋体"/>
      <family val="3"/>
      <charset val="134"/>
    </font>
    <font>
      <i/>
      <sz val="11"/>
      <color rgb="FF000000"/>
      <name val="Arial"/>
      <family val="2"/>
    </font>
    <font>
      <b/>
      <sz val="10"/>
      <name val="微软雅黑"/>
      <family val="2"/>
      <charset val="134"/>
    </font>
    <font>
      <sz val="11"/>
      <color theme="1"/>
      <name val="宋体"/>
      <family val="3"/>
      <charset val="134"/>
    </font>
    <font>
      <sz val="11"/>
      <color theme="0"/>
      <name val="Arial"/>
      <family val="2"/>
    </font>
    <font>
      <sz val="11"/>
      <color rgb="FFFF0000"/>
      <name val="Arial"/>
      <family val="2"/>
    </font>
    <font>
      <b/>
      <sz val="9"/>
      <name val="宋体"/>
      <family val="3"/>
      <charset val="134"/>
    </font>
    <font>
      <sz val="9"/>
      <name val="宋体"/>
      <family val="3"/>
      <charset val="134"/>
    </font>
    <font>
      <sz val="9"/>
      <color indexed="81"/>
      <name val="宋体"/>
      <family val="3"/>
      <charset val="134"/>
    </font>
    <font>
      <sz val="11"/>
      <color rgb="FF000000"/>
      <name val="宋体"/>
      <family val="2"/>
      <charset val="134"/>
    </font>
    <font>
      <sz val="11"/>
      <color rgb="FF000000"/>
      <name val="Arial"/>
      <family val="2"/>
      <charset val="134"/>
    </font>
    <font>
      <sz val="11"/>
      <color rgb="FF000000"/>
      <name val="等线"/>
      <family val="2"/>
      <charset val="134"/>
    </font>
    <font>
      <sz val="11"/>
      <color rgb="FFFF0000"/>
      <name val="宋体"/>
      <family val="2"/>
      <charset val="134"/>
    </font>
    <font>
      <sz val="11"/>
      <color rgb="FFFF0000"/>
      <name val="等线"/>
      <family val="2"/>
      <charset val="134"/>
    </font>
    <font>
      <b/>
      <sz val="11"/>
      <name val="宋体"/>
      <family val="2"/>
      <charset val="134"/>
    </font>
    <font>
      <sz val="11"/>
      <name val="宋体"/>
      <family val="2"/>
      <charset val="134"/>
    </font>
    <font>
      <sz val="11"/>
      <name val="Arial"/>
      <family val="2"/>
      <charset val="134"/>
    </font>
    <font>
      <sz val="11"/>
      <name val="等线"/>
      <family val="2"/>
      <charset val="134"/>
    </font>
    <font>
      <sz val="11"/>
      <color rgb="FF000000"/>
      <name val="Cambria Math"/>
      <family val="2"/>
    </font>
    <font>
      <b/>
      <sz val="11"/>
      <name val="Arial"/>
      <family val="2"/>
      <charset val="134"/>
    </font>
    <font>
      <sz val="11"/>
      <color theme="1"/>
      <name val="宋体"/>
      <family val="2"/>
      <charset val="134"/>
    </font>
    <font>
      <sz val="11"/>
      <color rgb="FFFF0000"/>
      <name val="等线"/>
      <family val="3"/>
      <charset val="134"/>
    </font>
    <font>
      <sz val="11"/>
      <name val="Arial"/>
      <family val="3"/>
      <charset val="134"/>
    </font>
    <font>
      <b/>
      <sz val="9"/>
      <color indexed="81"/>
      <name val="宋体"/>
      <family val="3"/>
      <charset val="134"/>
    </font>
    <font>
      <b/>
      <sz val="11"/>
      <name val="等线"/>
      <family val="3"/>
      <charset val="134"/>
      <scheme val="minor"/>
    </font>
    <font>
      <b/>
      <sz val="9"/>
      <color theme="1"/>
      <name val="宋体"/>
      <family val="3"/>
      <charset val="134"/>
    </font>
    <font>
      <sz val="9"/>
      <color theme="1"/>
      <name val="宋体"/>
      <family val="2"/>
      <charset val="134"/>
    </font>
    <font>
      <sz val="9"/>
      <color theme="1"/>
      <name val="宋体"/>
      <family val="3"/>
      <charset val="134"/>
    </font>
    <font>
      <sz val="9"/>
      <color theme="1"/>
      <name val="Arial"/>
      <family val="2"/>
    </font>
    <font>
      <sz val="9"/>
      <color rgb="FF000000"/>
      <name val="Arial"/>
      <family val="3"/>
      <charset val="134"/>
    </font>
    <font>
      <sz val="9"/>
      <color rgb="FF000000"/>
      <name val="宋体"/>
      <family val="3"/>
      <charset val="134"/>
    </font>
    <font>
      <sz val="9"/>
      <color rgb="FF000000"/>
      <name val="Arial"/>
      <family val="2"/>
    </font>
    <font>
      <sz val="9"/>
      <color theme="1"/>
      <name val="Arial"/>
      <family val="3"/>
      <charset val="134"/>
    </font>
    <font>
      <sz val="9"/>
      <color theme="1"/>
      <name val="等线"/>
      <family val="3"/>
      <charset val="134"/>
    </font>
    <font>
      <sz val="9"/>
      <color theme="1"/>
      <name val="Arial"/>
      <family val="3"/>
    </font>
    <font>
      <b/>
      <sz val="14"/>
      <name val="宋体"/>
      <family val="3"/>
      <charset val="134"/>
    </font>
    <font>
      <sz val="11"/>
      <color indexed="8"/>
      <name val="等线"/>
      <family val="3"/>
      <charset val="134"/>
      <scheme val="minor"/>
    </font>
    <font>
      <sz val="11"/>
      <name val="Calibri"/>
      <family val="2"/>
    </font>
    <font>
      <b/>
      <sz val="11"/>
      <name val="Calibri"/>
      <family val="2"/>
    </font>
    <font>
      <sz val="10"/>
      <name val="Arial"/>
      <family val="2"/>
    </font>
    <font>
      <sz val="10.5"/>
      <color theme="1"/>
      <name val="等线"/>
      <family val="3"/>
      <charset val="134"/>
      <scheme val="minor"/>
    </font>
    <font>
      <sz val="10"/>
      <name val="宋体"/>
      <family val="2"/>
      <charset val="134"/>
    </font>
    <font>
      <sz val="10"/>
      <name val="微软雅黑"/>
      <family val="2"/>
      <charset val="134"/>
    </font>
    <font>
      <sz val="10"/>
      <name val="等线"/>
      <family val="2"/>
      <charset val="134"/>
    </font>
    <font>
      <b/>
      <sz val="11"/>
      <color rgb="FFFF0000"/>
      <name val="等线"/>
      <family val="3"/>
      <charset val="134"/>
      <scheme val="minor"/>
    </font>
    <font>
      <sz val="11"/>
      <color rgb="FFFF0000"/>
      <name val="等线"/>
      <family val="3"/>
      <charset val="134"/>
      <scheme val="minor"/>
    </font>
    <font>
      <b/>
      <sz val="10"/>
      <color theme="1"/>
      <name val="等线"/>
      <family val="3"/>
      <charset val="134"/>
      <scheme val="minor"/>
    </font>
    <font>
      <b/>
      <sz val="10"/>
      <color rgb="FF1F497D"/>
      <name val="微软雅黑"/>
      <family val="2"/>
      <charset val="134"/>
    </font>
    <font>
      <sz val="10"/>
      <color theme="1"/>
      <name val="等线"/>
      <family val="3"/>
      <charset val="134"/>
      <scheme val="minor"/>
    </font>
    <font>
      <sz val="10"/>
      <color rgb="FF1F497D"/>
      <name val="Times New Roman"/>
      <family val="1"/>
    </font>
    <font>
      <b/>
      <sz val="10"/>
      <color rgb="FF1F497D"/>
      <name val="Times New Roman"/>
      <family val="1"/>
    </font>
    <font>
      <b/>
      <sz val="10"/>
      <color rgb="FF1F497D"/>
      <name val="宋体"/>
      <family val="3"/>
      <charset val="134"/>
    </font>
    <font>
      <sz val="10"/>
      <color rgb="FFFF0000"/>
      <name val="宋体"/>
      <family val="3"/>
      <charset val="134"/>
    </font>
    <font>
      <sz val="10"/>
      <color rgb="FFFF0000"/>
      <name val="Times New Roman"/>
      <family val="1"/>
    </font>
    <font>
      <sz val="10"/>
      <color rgb="FF1F497D"/>
      <name val="等线"/>
      <family val="3"/>
      <charset val="134"/>
      <scheme val="minor"/>
    </font>
    <font>
      <b/>
      <sz val="14"/>
      <color rgb="FFFF0000"/>
      <name val="等线"/>
      <family val="3"/>
      <charset val="134"/>
      <scheme val="minor"/>
    </font>
    <font>
      <b/>
      <sz val="11"/>
      <color theme="0"/>
      <name val="黑体"/>
      <family val="3"/>
      <charset val="134"/>
    </font>
    <font>
      <sz val="11"/>
      <color rgb="FF000000"/>
      <name val="黑体"/>
      <family val="3"/>
      <charset val="134"/>
    </font>
    <font>
      <b/>
      <sz val="11"/>
      <name val="黑体"/>
      <family val="3"/>
      <charset val="134"/>
    </font>
    <font>
      <sz val="11"/>
      <name val="黑体"/>
      <family val="3"/>
      <charset val="134"/>
    </font>
    <font>
      <sz val="11"/>
      <color theme="1"/>
      <name val="黑体"/>
      <family val="3"/>
      <charset val="134"/>
    </font>
    <font>
      <i/>
      <sz val="11"/>
      <color rgb="FFFF0000"/>
      <name val="黑体"/>
      <family val="3"/>
      <charset val="134"/>
    </font>
    <font>
      <i/>
      <sz val="11"/>
      <name val="黑体"/>
      <family val="3"/>
      <charset val="134"/>
    </font>
    <font>
      <b/>
      <sz val="11"/>
      <color indexed="9"/>
      <name val="黑体"/>
      <family val="3"/>
      <charset val="134"/>
    </font>
    <font>
      <i/>
      <sz val="11"/>
      <color rgb="FF000000"/>
      <name val="黑体"/>
      <family val="3"/>
      <charset val="134"/>
    </font>
    <font>
      <i/>
      <sz val="11"/>
      <color theme="0"/>
      <name val="黑体"/>
      <family val="3"/>
      <charset val="134"/>
    </font>
    <font>
      <sz val="11"/>
      <color rgb="FFFF0000"/>
      <name val="黑体"/>
      <family val="3"/>
      <charset val="134"/>
    </font>
    <font>
      <sz val="12"/>
      <color rgb="FFFF0000"/>
      <name val="黑体"/>
      <family val="3"/>
      <charset val="134"/>
    </font>
    <font>
      <sz val="10"/>
      <name val="黑体"/>
      <family val="3"/>
      <charset val="134"/>
    </font>
    <font>
      <b/>
      <i/>
      <sz val="11"/>
      <name val="黑体"/>
      <family val="3"/>
      <charset val="134"/>
    </font>
    <font>
      <b/>
      <sz val="9"/>
      <color rgb="FF000000"/>
      <name val="Microsoft YaHei"/>
      <charset val="134"/>
    </font>
    <font>
      <sz val="9"/>
      <color rgb="FF000000"/>
      <name val="Microsoft YaHei"/>
      <charset val="134"/>
    </font>
    <font>
      <sz val="9"/>
      <name val="Microsoft YaHei"/>
      <charset val="134"/>
    </font>
    <font>
      <sz val="10.5"/>
      <color rgb="FF000000"/>
      <name val="宋体"/>
      <family val="3"/>
      <charset val="134"/>
    </font>
    <font>
      <sz val="12"/>
      <color rgb="FF000000"/>
      <name val="宋体"/>
      <family val="3"/>
      <charset val="134"/>
    </font>
    <font>
      <sz val="10.5"/>
      <color rgb="FF000000"/>
      <name val="FZKTJW--GB1-0"/>
      <family val="1"/>
    </font>
    <font>
      <sz val="12"/>
      <color theme="1"/>
      <name val="华文宋体"/>
      <family val="3"/>
      <charset val="134"/>
    </font>
    <font>
      <sz val="10"/>
      <color rgb="FF000000"/>
      <name val="微软雅黑"/>
      <family val="2"/>
      <charset val="134"/>
    </font>
    <font>
      <sz val="11"/>
      <name val="等线"/>
      <family val="3"/>
      <charset val="134"/>
      <scheme val="minor"/>
    </font>
    <font>
      <sz val="10"/>
      <name val="宋体"/>
      <family val="3"/>
      <charset val="134"/>
    </font>
    <font>
      <b/>
      <sz val="11"/>
      <color rgb="FF000000"/>
      <name val="等线"/>
      <family val="3"/>
      <charset val="134"/>
      <scheme val="minor"/>
    </font>
    <font>
      <sz val="11"/>
      <color rgb="FF000000"/>
      <name val="等线"/>
      <family val="3"/>
      <charset val="134"/>
      <scheme val="minor"/>
    </font>
    <font>
      <strike/>
      <sz val="11"/>
      <color theme="1"/>
      <name val="等线"/>
      <family val="3"/>
      <charset val="134"/>
      <scheme val="minor"/>
    </font>
    <font>
      <strike/>
      <sz val="10.5"/>
      <color rgb="FF000000"/>
      <name val="宋体"/>
      <family val="3"/>
      <charset val="134"/>
    </font>
    <font>
      <sz val="10"/>
      <color rgb="FF1F497D"/>
      <name val="宋体"/>
      <family val="1"/>
      <charset val="134"/>
    </font>
    <font>
      <sz val="9"/>
      <color rgb="FFFF0000"/>
      <name val="宋体"/>
      <family val="3"/>
      <charset val="134"/>
    </font>
    <font>
      <sz val="9"/>
      <color theme="1"/>
      <name val="等线"/>
      <family val="2"/>
      <charset val="134"/>
    </font>
    <font>
      <sz val="10"/>
      <name val="Microsoft YaHei UI"/>
      <family val="2"/>
      <charset val="134"/>
    </font>
    <font>
      <b/>
      <sz val="11"/>
      <color rgb="FF000000"/>
      <name val="宋体"/>
      <family val="2"/>
      <charset val="134"/>
    </font>
    <font>
      <b/>
      <sz val="11"/>
      <color rgb="FF000000"/>
      <name val="等线"/>
      <family val="2"/>
      <charset val="134"/>
    </font>
    <font>
      <strike/>
      <sz val="9"/>
      <color theme="1"/>
      <name val="宋体"/>
      <family val="3"/>
      <charset val="134"/>
    </font>
    <font>
      <b/>
      <sz val="11"/>
      <color theme="1"/>
      <name val="微软雅黑"/>
      <family val="2"/>
      <charset val="134"/>
    </font>
    <font>
      <sz val="11"/>
      <color theme="1"/>
      <name val="微软雅黑"/>
      <family val="2"/>
      <charset val="134"/>
    </font>
    <font>
      <sz val="11"/>
      <color rgb="FFFF0000"/>
      <name val="Cambria Math"/>
      <family val="2"/>
    </font>
    <font>
      <b/>
      <sz val="11"/>
      <name val="等线"/>
      <family val="2"/>
      <charset val="134"/>
    </font>
    <font>
      <sz val="11"/>
      <color theme="1"/>
      <name val="等线"/>
      <family val="2"/>
      <scheme val="minor"/>
    </font>
    <font>
      <sz val="11"/>
      <name val="等线"/>
      <family val="2"/>
      <charset val="134"/>
      <scheme val="minor"/>
    </font>
    <font>
      <sz val="11"/>
      <name val="等线"/>
      <family val="2"/>
      <scheme val="minor"/>
    </font>
  </fonts>
  <fills count="48">
    <fill>
      <patternFill patternType="none"/>
    </fill>
    <fill>
      <patternFill patternType="gray125"/>
    </fill>
    <fill>
      <patternFill patternType="solid">
        <fgColor theme="2" tint="-0.749992370372631"/>
        <bgColor indexed="64"/>
      </patternFill>
    </fill>
    <fill>
      <patternFill patternType="solid">
        <fgColor rgb="FFDFABB7"/>
        <bgColor indexed="64"/>
      </patternFill>
    </fill>
    <fill>
      <patternFill patternType="solid">
        <fgColor rgb="FFFFFF00"/>
        <bgColor indexed="64"/>
      </patternFill>
    </fill>
    <fill>
      <patternFill patternType="solid">
        <fgColor theme="2"/>
        <bgColor indexed="64"/>
      </patternFill>
    </fill>
    <fill>
      <patternFill patternType="solid">
        <fgColor theme="5" tint="0.39896847437971128"/>
        <bgColor indexed="64"/>
      </patternFill>
    </fill>
    <fill>
      <patternFill patternType="solid">
        <fgColor theme="0"/>
        <bgColor indexed="64"/>
      </patternFill>
    </fill>
    <fill>
      <patternFill patternType="solid">
        <fgColor theme="7" tint="0.39918210394604325"/>
        <bgColor indexed="64"/>
      </patternFill>
    </fill>
    <fill>
      <patternFill patternType="solid">
        <fgColor theme="7" tint="0.3988158818323313"/>
        <bgColor indexed="64"/>
      </patternFill>
    </fill>
    <fill>
      <patternFill patternType="solid">
        <fgColor theme="7" tint="0.39890743736075929"/>
        <bgColor indexed="64"/>
      </patternFill>
    </fill>
    <fill>
      <patternFill patternType="solid">
        <fgColor theme="9" tint="0.39890743736075929"/>
        <bgColor indexed="64"/>
      </patternFill>
    </fill>
    <fill>
      <patternFill patternType="solid">
        <fgColor theme="8" tint="0.39890743736075929"/>
        <bgColor indexed="64"/>
      </patternFill>
    </fill>
    <fill>
      <patternFill patternType="solid">
        <fgColor theme="8" tint="-0.249977111117893"/>
        <bgColor indexed="64"/>
      </patternFill>
    </fill>
    <fill>
      <patternFill patternType="solid">
        <fgColor theme="5" tint="0.59999389629810485"/>
        <bgColor indexed="64"/>
      </patternFill>
    </fill>
    <fill>
      <patternFill patternType="solid">
        <fgColor theme="9" tint="-0.249977111117893"/>
        <bgColor indexed="64"/>
      </patternFill>
    </fill>
    <fill>
      <patternFill patternType="solid">
        <fgColor theme="4" tint="0.39951780755027927"/>
        <bgColor indexed="64"/>
      </patternFill>
    </fill>
    <fill>
      <patternFill patternType="solid">
        <fgColor rgb="FF92D050"/>
        <bgColor indexed="64"/>
      </patternFill>
    </fill>
    <fill>
      <patternFill patternType="solid">
        <fgColor theme="8" tint="0.79998168889431442"/>
        <bgColor indexed="64"/>
      </patternFill>
    </fill>
    <fill>
      <patternFill patternType="solid">
        <fgColor indexed="22"/>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2" tint="-9.9978637043366805E-2"/>
        <bgColor indexed="64"/>
      </patternFill>
    </fill>
    <fill>
      <patternFill patternType="solid">
        <fgColor theme="4" tint="0.79989013336588644"/>
        <bgColor indexed="64"/>
      </patternFill>
    </fill>
    <fill>
      <patternFill patternType="solid">
        <fgColor theme="5" tint="0.79989013336588644"/>
        <bgColor indexed="64"/>
      </patternFill>
    </fill>
    <fill>
      <patternFill patternType="solid">
        <fgColor theme="3" tint="0.499984740745262"/>
        <bgColor indexed="64"/>
      </patternFill>
    </fill>
    <fill>
      <patternFill patternType="solid">
        <fgColor theme="3" tint="0.749992370372631"/>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theme="9" tint="0.39860225226599932"/>
        <bgColor indexed="64"/>
      </patternFill>
    </fill>
    <fill>
      <patternFill patternType="solid">
        <fgColor rgb="FFFFC000"/>
        <bgColor indexed="64"/>
      </patternFill>
    </fill>
    <fill>
      <patternFill patternType="solid">
        <fgColor theme="0" tint="-0.14929654835657827"/>
        <bgColor indexed="64"/>
      </patternFill>
    </fill>
    <fill>
      <patternFill patternType="solid">
        <fgColor theme="0" tint="-0.34998626667073579"/>
        <bgColor indexed="64"/>
      </patternFill>
    </fill>
    <fill>
      <patternFill patternType="solid">
        <fgColor theme="5"/>
        <bgColor indexed="64"/>
      </patternFill>
    </fill>
    <fill>
      <patternFill patternType="solid">
        <fgColor theme="7" tint="0.79952391125217448"/>
        <bgColor indexed="64"/>
      </patternFill>
    </fill>
    <fill>
      <patternFill patternType="solid">
        <fgColor theme="0" tint="-4.9989318521683403E-2"/>
        <bgColor indexed="64"/>
      </patternFill>
    </fill>
    <fill>
      <patternFill patternType="solid">
        <fgColor theme="9" tint="0.79952391125217448"/>
        <bgColor indexed="64"/>
      </patternFill>
    </fill>
    <fill>
      <patternFill patternType="solid">
        <fgColor rgb="FF00B0F0"/>
        <bgColor indexed="64"/>
      </patternFill>
    </fill>
    <fill>
      <patternFill patternType="solid">
        <fgColor rgb="FFFF0000"/>
        <bgColor indexed="64"/>
      </patternFill>
    </fill>
    <fill>
      <patternFill patternType="solid">
        <fgColor theme="9"/>
        <bgColor indexed="64"/>
      </patternFill>
    </fill>
    <fill>
      <patternFill patternType="solid">
        <fgColor theme="5" tint="0.79998168889431442"/>
        <bgColor indexed="64"/>
      </patternFill>
    </fill>
    <fill>
      <patternFill patternType="solid">
        <fgColor theme="0" tint="-0.249977111117893"/>
        <bgColor indexed="64"/>
      </patternFill>
    </fill>
    <fill>
      <patternFill patternType="solid">
        <fgColor theme="3" tint="0.89999084444715716"/>
        <bgColor indexed="64"/>
      </patternFill>
    </fill>
    <fill>
      <patternFill patternType="solid">
        <fgColor theme="8" tint="0.39994506668294322"/>
        <bgColor indexed="64"/>
      </patternFill>
    </fill>
    <fill>
      <patternFill patternType="solid">
        <fgColor theme="4" tint="0.79998168889431442"/>
        <bgColor theme="4" tint="0.79998168889431442"/>
      </patternFill>
    </fill>
    <fill>
      <patternFill patternType="solid">
        <fgColor rgb="FF09F1F7"/>
        <bgColor indexed="64"/>
      </patternFill>
    </fill>
    <fill>
      <patternFill patternType="solid">
        <fgColor theme="6" tint="0.79998168889431442"/>
        <bgColor indexed="64"/>
      </patternFill>
    </fill>
  </fills>
  <borders count="45">
    <border>
      <left/>
      <right/>
      <top/>
      <bottom/>
      <diagonal/>
    </border>
    <border>
      <left/>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bottom/>
      <diagonal/>
    </border>
    <border>
      <left style="thin">
        <color auto="1"/>
      </left>
      <right style="thin">
        <color auto="1"/>
      </right>
      <top/>
      <bottom/>
      <diagonal/>
    </border>
    <border>
      <left style="medium">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right style="thin">
        <color auto="1"/>
      </right>
      <top/>
      <bottom/>
      <diagonal/>
    </border>
    <border>
      <left/>
      <right/>
      <top/>
      <bottom style="thin">
        <color auto="1"/>
      </bottom>
      <diagonal/>
    </border>
    <border>
      <left/>
      <right style="thin">
        <color auto="1"/>
      </right>
      <top/>
      <bottom style="thin">
        <color auto="1"/>
      </bottom>
      <diagonal/>
    </border>
    <border>
      <left style="thin">
        <color auto="1"/>
      </left>
      <right style="medium">
        <color auto="1"/>
      </right>
      <top style="thin">
        <color auto="1"/>
      </top>
      <bottom/>
      <diagonal/>
    </border>
    <border>
      <left style="medium">
        <color auto="1"/>
      </left>
      <right/>
      <top/>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top style="thin">
        <color auto="1"/>
      </top>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theme="4" tint="0.39997558519241921"/>
      </top>
      <bottom/>
      <diagonal/>
    </border>
    <border>
      <left/>
      <right/>
      <top style="thin">
        <color theme="4" tint="0.39997558519241921"/>
      </top>
      <bottom style="thin">
        <color indexed="64"/>
      </bottom>
      <diagonal/>
    </border>
  </borders>
  <cellStyleXfs count="20">
    <xf numFmtId="0" fontId="0" fillId="0" borderId="0"/>
    <xf numFmtId="176" fontId="5" fillId="0" borderId="0" applyFont="0" applyFill="0" applyBorder="0" applyAlignment="0" applyProtection="0">
      <alignment vertical="center"/>
    </xf>
    <xf numFmtId="9" fontId="5" fillId="0" borderId="0" applyFont="0" applyFill="0" applyBorder="0" applyAlignment="0" applyProtection="0">
      <alignment vertical="center"/>
    </xf>
    <xf numFmtId="0" fontId="4" fillId="0" borderId="0">
      <alignment vertical="center"/>
    </xf>
    <xf numFmtId="0" fontId="5" fillId="0" borderId="0"/>
    <xf numFmtId="176" fontId="5" fillId="0" borderId="0" applyFont="0" applyFill="0" applyBorder="0" applyAlignment="0" applyProtection="0">
      <alignment vertical="center"/>
    </xf>
    <xf numFmtId="176" fontId="5" fillId="0" borderId="0" applyFont="0" applyFill="0" applyBorder="0" applyAlignment="0" applyProtection="0">
      <alignment vertical="center"/>
    </xf>
    <xf numFmtId="0" fontId="5" fillId="0" borderId="0"/>
    <xf numFmtId="0" fontId="69" fillId="0" borderId="0">
      <alignment vertical="center"/>
    </xf>
    <xf numFmtId="0" fontId="5" fillId="0" borderId="0"/>
    <xf numFmtId="176" fontId="5" fillId="0" borderId="0" applyFont="0" applyFill="0" applyBorder="0" applyAlignment="0" applyProtection="0">
      <alignment vertical="center"/>
    </xf>
    <xf numFmtId="9" fontId="5" fillId="0" borderId="0" applyFont="0" applyFill="0" applyBorder="0" applyAlignment="0" applyProtection="0"/>
    <xf numFmtId="0" fontId="1" fillId="0" borderId="0">
      <alignment vertical="center"/>
    </xf>
    <xf numFmtId="9" fontId="1" fillId="0" borderId="0" applyFont="0" applyFill="0" applyBorder="0" applyAlignment="0" applyProtection="0">
      <alignment vertical="center"/>
    </xf>
    <xf numFmtId="43" fontId="1" fillId="0" borderId="0" applyFont="0" applyFill="0" applyBorder="0" applyAlignment="0" applyProtection="0">
      <alignment vertical="center"/>
    </xf>
    <xf numFmtId="0" fontId="1" fillId="0" borderId="0">
      <alignment vertical="center"/>
    </xf>
    <xf numFmtId="176" fontId="1" fillId="0" borderId="0" applyFont="0" applyFill="0" applyBorder="0" applyAlignment="0" applyProtection="0">
      <alignment vertical="center"/>
    </xf>
    <xf numFmtId="0" fontId="128" fillId="0" borderId="0"/>
    <xf numFmtId="9" fontId="128" fillId="0" borderId="0" applyFont="0" applyFill="0" applyBorder="0" applyAlignment="0" applyProtection="0">
      <alignment vertical="center"/>
    </xf>
    <xf numFmtId="176" fontId="128" fillId="0" borderId="0" applyFont="0" applyFill="0" applyBorder="0" applyAlignment="0" applyProtection="0">
      <alignment vertical="center"/>
    </xf>
  </cellStyleXfs>
  <cellXfs count="965">
    <xf numFmtId="0" fontId="0" fillId="0" borderId="0" xfId="0"/>
    <xf numFmtId="0" fontId="9" fillId="0" borderId="2" xfId="0" applyFont="1" applyBorder="1" applyAlignment="1">
      <alignment horizontal="center" vertical="center"/>
    </xf>
    <xf numFmtId="177" fontId="9" fillId="0" borderId="3" xfId="0" applyNumberFormat="1" applyFont="1" applyBorder="1" applyAlignment="1">
      <alignment horizontal="center" vertical="center"/>
    </xf>
    <xf numFmtId="0" fontId="0" fillId="0" borderId="0" xfId="0" applyAlignment="1">
      <alignment vertical="center"/>
    </xf>
    <xf numFmtId="176" fontId="10" fillId="2" borderId="7" xfId="1" applyFont="1" applyFill="1" applyBorder="1" applyAlignment="1">
      <alignment horizontal="center" vertical="center"/>
    </xf>
    <xf numFmtId="176" fontId="10" fillId="2" borderId="8" xfId="1" applyFont="1" applyFill="1" applyBorder="1" applyAlignment="1">
      <alignment horizontal="center" vertical="center"/>
    </xf>
    <xf numFmtId="176" fontId="10" fillId="2" borderId="8" xfId="1" applyFont="1" applyFill="1" applyBorder="1" applyAlignment="1">
      <alignment horizontal="center" vertical="center" wrapText="1"/>
    </xf>
    <xf numFmtId="176" fontId="11" fillId="2" borderId="8" xfId="1" applyFont="1" applyFill="1" applyBorder="1" applyAlignment="1">
      <alignment horizontal="center" vertical="center"/>
    </xf>
    <xf numFmtId="49" fontId="11" fillId="2" borderId="8" xfId="1" applyNumberFormat="1" applyFont="1" applyFill="1" applyBorder="1" applyAlignment="1">
      <alignment horizontal="center" vertical="center"/>
    </xf>
    <xf numFmtId="176" fontId="10" fillId="2" borderId="9" xfId="1" applyFont="1" applyFill="1" applyBorder="1" applyAlignment="1">
      <alignment horizontal="center" vertical="center"/>
    </xf>
    <xf numFmtId="176" fontId="10" fillId="2" borderId="10" xfId="1" applyFont="1" applyFill="1" applyBorder="1" applyAlignment="1">
      <alignment horizontal="center" vertical="center"/>
    </xf>
    <xf numFmtId="176" fontId="13" fillId="0" borderId="13" xfId="1" applyFont="1" applyFill="1" applyBorder="1" applyAlignment="1">
      <alignment horizontal="left" vertical="center"/>
    </xf>
    <xf numFmtId="176" fontId="16" fillId="0" borderId="12" xfId="1" applyFont="1" applyBorder="1" applyAlignment="1">
      <alignment horizontal="center" vertical="center"/>
    </xf>
    <xf numFmtId="40" fontId="13" fillId="0" borderId="13" xfId="1" applyNumberFormat="1" applyFont="1" applyFill="1" applyBorder="1" applyAlignment="1">
      <alignment horizontal="center" vertical="center"/>
    </xf>
    <xf numFmtId="9" fontId="13" fillId="0" borderId="13" xfId="2" applyFont="1" applyBorder="1" applyAlignment="1">
      <alignment horizontal="center" vertical="center"/>
    </xf>
    <xf numFmtId="178" fontId="13" fillId="0" borderId="13" xfId="2" applyNumberFormat="1" applyFont="1" applyFill="1" applyBorder="1" applyAlignment="1">
      <alignment horizontal="center" vertical="center"/>
    </xf>
    <xf numFmtId="176" fontId="13" fillId="0" borderId="13" xfId="1" applyFont="1" applyBorder="1" applyAlignment="1">
      <alignment horizontal="center" vertical="center"/>
    </xf>
    <xf numFmtId="40" fontId="13" fillId="0" borderId="13" xfId="1" applyNumberFormat="1" applyFont="1" applyBorder="1" applyAlignment="1">
      <alignment horizontal="center" vertical="center"/>
    </xf>
    <xf numFmtId="176" fontId="13" fillId="0" borderId="14" xfId="1" applyFont="1" applyBorder="1" applyAlignment="1">
      <alignment horizontal="center" vertical="center"/>
    </xf>
    <xf numFmtId="10" fontId="17" fillId="0" borderId="15" xfId="0" applyNumberFormat="1" applyFont="1" applyBorder="1" applyAlignment="1">
      <alignment horizontal="center" vertical="center"/>
    </xf>
    <xf numFmtId="176" fontId="13" fillId="0" borderId="13" xfId="1" applyFont="1" applyBorder="1" applyAlignment="1">
      <alignment horizontal="left" vertical="center"/>
    </xf>
    <xf numFmtId="9" fontId="13" fillId="0" borderId="13" xfId="2" applyFont="1" applyFill="1" applyBorder="1" applyAlignment="1">
      <alignment horizontal="center" vertical="center"/>
    </xf>
    <xf numFmtId="49" fontId="13" fillId="0" borderId="13" xfId="1" applyNumberFormat="1" applyFont="1" applyBorder="1" applyAlignment="1">
      <alignment horizontal="center" vertical="center"/>
    </xf>
    <xf numFmtId="176" fontId="16" fillId="0" borderId="13" xfId="1" applyFont="1" applyBorder="1" applyAlignment="1">
      <alignment horizontal="left" vertical="center"/>
    </xf>
    <xf numFmtId="0" fontId="18" fillId="3" borderId="18" xfId="0" applyFont="1" applyFill="1" applyBorder="1" applyAlignment="1">
      <alignment horizontal="center" vertical="center"/>
    </xf>
    <xf numFmtId="176" fontId="18" fillId="3" borderId="13" xfId="1" applyFont="1" applyFill="1" applyBorder="1" applyAlignment="1">
      <alignment horizontal="center" vertical="center"/>
    </xf>
    <xf numFmtId="2" fontId="18" fillId="3" borderId="13" xfId="0" applyNumberFormat="1" applyFont="1" applyFill="1" applyBorder="1" applyAlignment="1">
      <alignment horizontal="center" vertical="center"/>
    </xf>
    <xf numFmtId="40" fontId="18" fillId="3" borderId="13" xfId="1" applyNumberFormat="1" applyFont="1" applyFill="1" applyBorder="1" applyAlignment="1">
      <alignment horizontal="center" vertical="center"/>
    </xf>
    <xf numFmtId="10" fontId="18" fillId="3" borderId="13" xfId="2" applyNumberFormat="1" applyFont="1" applyFill="1" applyBorder="1" applyAlignment="1">
      <alignment horizontal="center" vertical="center"/>
    </xf>
    <xf numFmtId="49" fontId="18" fillId="3" borderId="13" xfId="1" applyNumberFormat="1" applyFont="1" applyFill="1" applyBorder="1" applyAlignment="1">
      <alignment horizontal="center" vertical="center"/>
    </xf>
    <xf numFmtId="176" fontId="20" fillId="3" borderId="14" xfId="1" applyFont="1" applyFill="1" applyBorder="1" applyAlignment="1">
      <alignment horizontal="center" vertical="center" wrapText="1"/>
    </xf>
    <xf numFmtId="10" fontId="21" fillId="0" borderId="15" xfId="0" applyNumberFormat="1" applyFont="1" applyBorder="1" applyAlignment="1">
      <alignment horizontal="center" vertical="center"/>
    </xf>
    <xf numFmtId="0" fontId="0" fillId="4" borderId="0" xfId="0" applyFill="1" applyAlignment="1">
      <alignment vertical="center"/>
    </xf>
    <xf numFmtId="176" fontId="24" fillId="5" borderId="13" xfId="1" applyFont="1" applyFill="1" applyBorder="1" applyAlignment="1">
      <alignment horizontal="center" vertical="center"/>
    </xf>
    <xf numFmtId="176" fontId="13" fillId="5" borderId="13" xfId="1" applyFont="1" applyFill="1" applyBorder="1" applyAlignment="1">
      <alignment horizontal="center" vertical="center"/>
    </xf>
    <xf numFmtId="40" fontId="25" fillId="5" borderId="13" xfId="1" applyNumberFormat="1" applyFont="1" applyFill="1" applyBorder="1" applyAlignment="1">
      <alignment horizontal="center" vertical="center"/>
    </xf>
    <xf numFmtId="9" fontId="13" fillId="5" borderId="13" xfId="2" applyFont="1" applyFill="1" applyBorder="1" applyAlignment="1">
      <alignment horizontal="center" vertical="center"/>
    </xf>
    <xf numFmtId="40" fontId="13" fillId="5" borderId="13" xfId="1" applyNumberFormat="1" applyFont="1" applyFill="1" applyBorder="1" applyAlignment="1">
      <alignment horizontal="center" vertical="center"/>
    </xf>
    <xf numFmtId="49" fontId="13" fillId="5" borderId="13" xfId="0" applyNumberFormat="1" applyFont="1" applyFill="1" applyBorder="1" applyAlignment="1">
      <alignment horizontal="center" vertical="center"/>
    </xf>
    <xf numFmtId="176" fontId="26" fillId="5" borderId="14" xfId="1" applyFont="1" applyFill="1" applyBorder="1" applyAlignment="1">
      <alignment horizontal="center" vertical="center" wrapText="1"/>
    </xf>
    <xf numFmtId="9" fontId="17" fillId="0" borderId="15" xfId="0" applyNumberFormat="1" applyFont="1" applyBorder="1" applyAlignment="1">
      <alignment horizontal="center" vertical="center"/>
    </xf>
    <xf numFmtId="49" fontId="13" fillId="5" borderId="13" xfId="1" applyNumberFormat="1" applyFont="1" applyFill="1" applyBorder="1" applyAlignment="1">
      <alignment horizontal="center" vertical="center"/>
    </xf>
    <xf numFmtId="176" fontId="14" fillId="5" borderId="14" xfId="1" applyFont="1" applyFill="1" applyBorder="1" applyAlignment="1">
      <alignment horizontal="center" vertical="center" wrapText="1"/>
    </xf>
    <xf numFmtId="9" fontId="9" fillId="0" borderId="15" xfId="0" applyNumberFormat="1" applyFont="1" applyBorder="1" applyAlignment="1">
      <alignment horizontal="center" vertical="center"/>
    </xf>
    <xf numFmtId="176" fontId="13" fillId="0" borderId="13" xfId="1" applyFont="1" applyFill="1" applyBorder="1" applyAlignment="1">
      <alignment horizontal="center" vertical="center"/>
    </xf>
    <xf numFmtId="40" fontId="16" fillId="0" borderId="13" xfId="1" applyNumberFormat="1" applyFont="1" applyFill="1" applyBorder="1" applyAlignment="1">
      <alignment horizontal="center" vertical="center"/>
    </xf>
    <xf numFmtId="40" fontId="25" fillId="0" borderId="13" xfId="1" applyNumberFormat="1" applyFont="1" applyFill="1" applyBorder="1" applyAlignment="1">
      <alignment horizontal="center" vertical="center"/>
    </xf>
    <xf numFmtId="49" fontId="13" fillId="0" borderId="13" xfId="1" applyNumberFormat="1" applyFont="1" applyFill="1" applyBorder="1" applyAlignment="1">
      <alignment horizontal="center" vertical="center"/>
    </xf>
    <xf numFmtId="0" fontId="28" fillId="0" borderId="13" xfId="0" applyFont="1" applyBorder="1" applyAlignment="1">
      <alignment vertical="top"/>
    </xf>
    <xf numFmtId="0" fontId="5" fillId="0" borderId="0" xfId="0" applyFont="1" applyAlignment="1">
      <alignment vertical="center"/>
    </xf>
    <xf numFmtId="9" fontId="0" fillId="0" borderId="0" xfId="0" applyNumberFormat="1" applyAlignment="1">
      <alignment vertical="center"/>
    </xf>
    <xf numFmtId="176" fontId="16" fillId="0" borderId="13" xfId="1" applyFont="1" applyFill="1" applyBorder="1" applyAlignment="1">
      <alignment horizontal="center" vertical="center"/>
    </xf>
    <xf numFmtId="40" fontId="13" fillId="0" borderId="14" xfId="1" applyNumberFormat="1" applyFont="1" applyFill="1" applyBorder="1" applyAlignment="1">
      <alignment horizontal="left" vertical="center" wrapText="1"/>
    </xf>
    <xf numFmtId="49" fontId="0" fillId="0" borderId="13" xfId="0" applyNumberFormat="1" applyBorder="1"/>
    <xf numFmtId="0" fontId="28" fillId="0" borderId="13" xfId="0" applyFont="1" applyBorder="1" applyAlignment="1">
      <alignment vertical="center" wrapText="1"/>
    </xf>
    <xf numFmtId="179" fontId="0" fillId="0" borderId="0" xfId="0" applyNumberFormat="1" applyAlignment="1">
      <alignment horizontal="center" vertical="center"/>
    </xf>
    <xf numFmtId="38" fontId="18" fillId="6" borderId="18" xfId="1" applyNumberFormat="1" applyFont="1" applyFill="1" applyBorder="1" applyAlignment="1">
      <alignment horizontal="center" vertical="center"/>
    </xf>
    <xf numFmtId="176" fontId="18" fillId="6" borderId="13" xfId="1" applyFont="1" applyFill="1" applyBorder="1" applyAlignment="1">
      <alignment horizontal="center" vertical="center"/>
    </xf>
    <xf numFmtId="2" fontId="18" fillId="6" borderId="13" xfId="0" applyNumberFormat="1" applyFont="1" applyFill="1" applyBorder="1" applyAlignment="1">
      <alignment horizontal="center" vertical="center"/>
    </xf>
    <xf numFmtId="40" fontId="18" fillId="6" borderId="13" xfId="1" applyNumberFormat="1" applyFont="1" applyFill="1" applyBorder="1" applyAlignment="1">
      <alignment horizontal="center" vertical="center"/>
    </xf>
    <xf numFmtId="9" fontId="18" fillId="6" borderId="13" xfId="2" applyFont="1" applyFill="1" applyBorder="1" applyAlignment="1">
      <alignment horizontal="center" vertical="center"/>
    </xf>
    <xf numFmtId="49" fontId="18" fillId="6" borderId="13" xfId="1" applyNumberFormat="1" applyFont="1" applyFill="1" applyBorder="1" applyAlignment="1">
      <alignment horizontal="center" vertical="center"/>
    </xf>
    <xf numFmtId="176" fontId="20" fillId="6" borderId="14" xfId="1" applyFont="1" applyFill="1" applyBorder="1" applyAlignment="1">
      <alignment horizontal="center" vertical="center" wrapText="1"/>
    </xf>
    <xf numFmtId="9" fontId="30" fillId="0" borderId="15" xfId="0" applyNumberFormat="1" applyFont="1" applyBorder="1" applyAlignment="1">
      <alignment horizontal="center" vertical="center"/>
    </xf>
    <xf numFmtId="0" fontId="31" fillId="0" borderId="0" xfId="0" applyFont="1" applyAlignment="1">
      <alignment vertical="center"/>
    </xf>
    <xf numFmtId="0" fontId="31" fillId="4" borderId="0" xfId="0" applyFont="1" applyFill="1" applyAlignment="1">
      <alignment vertical="center"/>
    </xf>
    <xf numFmtId="176" fontId="19" fillId="7" borderId="13" xfId="1" applyFont="1" applyFill="1" applyBorder="1" applyAlignment="1">
      <alignment horizontal="center" vertical="center"/>
    </xf>
    <xf numFmtId="40" fontId="18" fillId="7" borderId="13" xfId="1" applyNumberFormat="1" applyFont="1" applyFill="1" applyBorder="1" applyAlignment="1">
      <alignment horizontal="center" vertical="center"/>
    </xf>
    <xf numFmtId="9" fontId="18" fillId="7" borderId="13" xfId="0" applyNumberFormat="1" applyFont="1" applyFill="1" applyBorder="1" applyAlignment="1">
      <alignment horizontal="center" vertical="center"/>
    </xf>
    <xf numFmtId="9" fontId="18" fillId="7" borderId="13" xfId="2" applyFont="1" applyFill="1" applyBorder="1" applyAlignment="1">
      <alignment horizontal="center" vertical="center"/>
    </xf>
    <xf numFmtId="176" fontId="25" fillId="0" borderId="14" xfId="1" applyFont="1" applyFill="1" applyBorder="1" applyAlignment="1">
      <alignment horizontal="center" vertical="center" wrapText="1"/>
    </xf>
    <xf numFmtId="0" fontId="17" fillId="0" borderId="15" xfId="0" applyFont="1" applyBorder="1" applyAlignment="1">
      <alignment horizontal="center" vertical="center"/>
    </xf>
    <xf numFmtId="176" fontId="33" fillId="7" borderId="13" xfId="1" applyFont="1" applyFill="1" applyBorder="1" applyAlignment="1">
      <alignment horizontal="center" vertical="center"/>
    </xf>
    <xf numFmtId="40" fontId="25" fillId="7" borderId="13" xfId="1" applyNumberFormat="1" applyFont="1" applyFill="1" applyBorder="1" applyAlignment="1">
      <alignment horizontal="center" vertical="center"/>
    </xf>
    <xf numFmtId="10" fontId="25" fillId="7" borderId="13" xfId="2" applyNumberFormat="1" applyFont="1" applyFill="1" applyBorder="1" applyAlignment="1">
      <alignment horizontal="center" vertical="center"/>
    </xf>
    <xf numFmtId="176" fontId="25" fillId="7" borderId="13" xfId="1" applyFont="1" applyFill="1" applyBorder="1" applyAlignment="1">
      <alignment horizontal="center" vertical="center"/>
    </xf>
    <xf numFmtId="176" fontId="18" fillId="7" borderId="13" xfId="1" applyFont="1" applyFill="1" applyBorder="1" applyAlignment="1">
      <alignment horizontal="center" vertical="center"/>
    </xf>
    <xf numFmtId="38" fontId="18" fillId="8" borderId="18" xfId="1" applyNumberFormat="1" applyFont="1" applyFill="1" applyBorder="1" applyAlignment="1">
      <alignment horizontal="center" vertical="center"/>
    </xf>
    <xf numFmtId="176" fontId="19" fillId="9" borderId="13" xfId="1" applyFont="1" applyFill="1" applyBorder="1" applyAlignment="1">
      <alignment horizontal="center" vertical="center"/>
    </xf>
    <xf numFmtId="40" fontId="18" fillId="9" borderId="13" xfId="1" applyNumberFormat="1" applyFont="1" applyFill="1" applyBorder="1" applyAlignment="1">
      <alignment horizontal="center" vertical="center"/>
    </xf>
    <xf numFmtId="9" fontId="18" fillId="9" borderId="13" xfId="0" applyNumberFormat="1" applyFont="1" applyFill="1" applyBorder="1" applyAlignment="1">
      <alignment horizontal="center" vertical="center"/>
    </xf>
    <xf numFmtId="176" fontId="18" fillId="9" borderId="13" xfId="2" applyNumberFormat="1" applyFont="1" applyFill="1" applyBorder="1" applyAlignment="1">
      <alignment horizontal="center" vertical="center"/>
    </xf>
    <xf numFmtId="176" fontId="18" fillId="10" borderId="13" xfId="1" quotePrefix="1" applyFont="1" applyFill="1" applyBorder="1" applyAlignment="1">
      <alignment horizontal="center" vertical="center"/>
    </xf>
    <xf numFmtId="176" fontId="20" fillId="10" borderId="14" xfId="1" applyFont="1" applyFill="1" applyBorder="1" applyAlignment="1">
      <alignment horizontal="center" vertical="center" wrapText="1"/>
    </xf>
    <xf numFmtId="38" fontId="14" fillId="11" borderId="18" xfId="1" applyNumberFormat="1" applyFont="1" applyFill="1" applyBorder="1" applyAlignment="1">
      <alignment horizontal="center" vertical="center"/>
    </xf>
    <xf numFmtId="176" fontId="15" fillId="11" borderId="13" xfId="1" applyFont="1" applyFill="1" applyBorder="1" applyAlignment="1">
      <alignment horizontal="center" vertical="center"/>
    </xf>
    <xf numFmtId="176" fontId="15" fillId="11" borderId="13" xfId="1" applyFont="1" applyFill="1" applyBorder="1" applyAlignment="1">
      <alignment horizontal="center" vertical="center" wrapText="1"/>
    </xf>
    <xf numFmtId="40" fontId="14" fillId="11" borderId="13" xfId="1" applyNumberFormat="1" applyFont="1" applyFill="1" applyBorder="1" applyAlignment="1">
      <alignment horizontal="center" vertical="center"/>
    </xf>
    <xf numFmtId="176" fontId="14" fillId="11" borderId="13" xfId="1" applyFont="1" applyFill="1" applyBorder="1" applyAlignment="1">
      <alignment horizontal="center" vertical="center" wrapText="1"/>
    </xf>
    <xf numFmtId="180" fontId="14" fillId="11" borderId="13" xfId="2" applyNumberFormat="1" applyFont="1" applyFill="1" applyBorder="1" applyAlignment="1">
      <alignment horizontal="center" vertical="center"/>
    </xf>
    <xf numFmtId="49" fontId="14" fillId="11" borderId="13" xfId="1" applyNumberFormat="1" applyFont="1" applyFill="1" applyBorder="1" applyAlignment="1">
      <alignment horizontal="center" vertical="center"/>
    </xf>
    <xf numFmtId="40" fontId="18" fillId="11" borderId="13" xfId="1" applyNumberFormat="1" applyFont="1" applyFill="1" applyBorder="1" applyAlignment="1">
      <alignment horizontal="center" vertical="center"/>
    </xf>
    <xf numFmtId="176" fontId="34" fillId="11" borderId="14" xfId="1" applyFont="1" applyFill="1" applyBorder="1" applyAlignment="1">
      <alignment horizontal="center" vertical="center" wrapText="1"/>
    </xf>
    <xf numFmtId="38" fontId="18" fillId="12" borderId="18" xfId="1" applyNumberFormat="1" applyFont="1" applyFill="1" applyBorder="1" applyAlignment="1">
      <alignment horizontal="center" vertical="center"/>
    </xf>
    <xf numFmtId="176" fontId="18" fillId="12" borderId="13" xfId="1" applyFont="1" applyFill="1" applyBorder="1" applyAlignment="1">
      <alignment horizontal="center" vertical="center"/>
    </xf>
    <xf numFmtId="176" fontId="19" fillId="12" borderId="13" xfId="1" applyFont="1" applyFill="1" applyBorder="1" applyAlignment="1">
      <alignment horizontal="center" vertical="center" wrapText="1"/>
    </xf>
    <xf numFmtId="40" fontId="18" fillId="12" borderId="13" xfId="1" applyNumberFormat="1" applyFont="1" applyFill="1" applyBorder="1" applyAlignment="1">
      <alignment horizontal="center" vertical="center"/>
    </xf>
    <xf numFmtId="176" fontId="18" fillId="12" borderId="13" xfId="1" applyFont="1" applyFill="1" applyBorder="1" applyAlignment="1">
      <alignment horizontal="center" vertical="center" wrapText="1"/>
    </xf>
    <xf numFmtId="181" fontId="18" fillId="12" borderId="13" xfId="2" applyNumberFormat="1" applyFont="1" applyFill="1" applyBorder="1" applyAlignment="1">
      <alignment horizontal="center" vertical="center"/>
    </xf>
    <xf numFmtId="49" fontId="18" fillId="12" borderId="13" xfId="1" applyNumberFormat="1" applyFont="1" applyFill="1" applyBorder="1" applyAlignment="1">
      <alignment horizontal="center" vertical="center"/>
    </xf>
    <xf numFmtId="176" fontId="20" fillId="12" borderId="14" xfId="1" applyFont="1" applyFill="1" applyBorder="1" applyAlignment="1">
      <alignment horizontal="center" vertical="center" wrapText="1"/>
    </xf>
    <xf numFmtId="0" fontId="9" fillId="0" borderId="15" xfId="0" applyFont="1" applyBorder="1" applyAlignment="1">
      <alignment horizontal="center" vertical="center"/>
    </xf>
    <xf numFmtId="176" fontId="18" fillId="0" borderId="13" xfId="1" applyFont="1" applyFill="1" applyBorder="1" applyAlignment="1">
      <alignment horizontal="center" vertical="center"/>
    </xf>
    <xf numFmtId="176" fontId="19" fillId="0" borderId="13" xfId="1" applyFont="1" applyFill="1" applyBorder="1" applyAlignment="1">
      <alignment horizontal="center" vertical="center"/>
    </xf>
    <xf numFmtId="40" fontId="18" fillId="0" borderId="12" xfId="1" applyNumberFormat="1" applyFont="1" applyFill="1" applyBorder="1" applyAlignment="1">
      <alignment horizontal="center" vertical="center"/>
    </xf>
    <xf numFmtId="176" fontId="19" fillId="0" borderId="13" xfId="1" applyFont="1" applyFill="1" applyBorder="1" applyAlignment="1">
      <alignment horizontal="center" vertical="center" wrapText="1"/>
    </xf>
    <xf numFmtId="49" fontId="18" fillId="0" borderId="13" xfId="1" applyNumberFormat="1" applyFont="1" applyFill="1" applyBorder="1" applyAlignment="1">
      <alignment horizontal="center" vertical="center"/>
    </xf>
    <xf numFmtId="40" fontId="18" fillId="0" borderId="13" xfId="1" applyNumberFormat="1" applyFont="1" applyFill="1" applyBorder="1" applyAlignment="1">
      <alignment horizontal="center" vertical="center"/>
    </xf>
    <xf numFmtId="0" fontId="9" fillId="0" borderId="24" xfId="0" applyFont="1" applyBorder="1" applyAlignment="1">
      <alignment horizontal="center" vertical="center"/>
    </xf>
    <xf numFmtId="2" fontId="16" fillId="0" borderId="13" xfId="0" applyNumberFormat="1" applyFont="1" applyBorder="1" applyAlignment="1">
      <alignment horizontal="center" vertical="center" wrapText="1"/>
    </xf>
    <xf numFmtId="40" fontId="13" fillId="0" borderId="12" xfId="1" applyNumberFormat="1" applyFont="1" applyFill="1" applyBorder="1" applyAlignment="1">
      <alignment horizontal="center" vertical="center"/>
    </xf>
    <xf numFmtId="9" fontId="9" fillId="0" borderId="13" xfId="0" applyNumberFormat="1" applyFont="1" applyBorder="1" applyAlignment="1">
      <alignment horizontal="center" vertical="center"/>
    </xf>
    <xf numFmtId="49" fontId="14" fillId="0" borderId="13" xfId="1" applyNumberFormat="1" applyFont="1" applyFill="1" applyBorder="1" applyAlignment="1">
      <alignment horizontal="center" vertical="center"/>
    </xf>
    <xf numFmtId="40" fontId="14" fillId="0" borderId="13" xfId="1" applyNumberFormat="1" applyFont="1" applyFill="1" applyBorder="1" applyAlignment="1">
      <alignment horizontal="center" vertical="center"/>
    </xf>
    <xf numFmtId="0" fontId="0" fillId="0" borderId="13" xfId="0" applyBorder="1" applyAlignment="1">
      <alignment horizontal="left"/>
    </xf>
    <xf numFmtId="0" fontId="35" fillId="0" borderId="0" xfId="0" applyFont="1" applyAlignment="1">
      <alignment vertical="center"/>
    </xf>
    <xf numFmtId="176" fontId="16" fillId="0" borderId="12" xfId="1" applyFont="1" applyFill="1" applyBorder="1" applyAlignment="1">
      <alignment horizontal="center" vertical="center"/>
    </xf>
    <xf numFmtId="49" fontId="14" fillId="0" borderId="12" xfId="1" applyNumberFormat="1" applyFont="1" applyFill="1" applyBorder="1" applyAlignment="1">
      <alignment horizontal="center" vertical="center"/>
    </xf>
    <xf numFmtId="40" fontId="14" fillId="0" borderId="12" xfId="1" applyNumberFormat="1" applyFont="1" applyFill="1" applyBorder="1" applyAlignment="1">
      <alignment horizontal="center" vertical="center"/>
    </xf>
    <xf numFmtId="0" fontId="0" fillId="0" borderId="13" xfId="0" applyBorder="1" applyAlignment="1">
      <alignment vertical="center"/>
    </xf>
    <xf numFmtId="2" fontId="16" fillId="0" borderId="12" xfId="0" applyNumberFormat="1" applyFont="1" applyBorder="1" applyAlignment="1">
      <alignment horizontal="center" vertical="center" wrapText="1"/>
    </xf>
    <xf numFmtId="9" fontId="9" fillId="0" borderId="12" xfId="0" applyNumberFormat="1" applyFont="1" applyBorder="1" applyAlignment="1">
      <alignment horizontal="center" vertical="center"/>
    </xf>
    <xf numFmtId="9" fontId="13" fillId="0" borderId="12" xfId="2" applyFont="1" applyFill="1" applyBorder="1" applyAlignment="1">
      <alignment horizontal="center" vertical="center"/>
    </xf>
    <xf numFmtId="176" fontId="34" fillId="0" borderId="13" xfId="1" applyFont="1" applyFill="1" applyBorder="1" applyAlignment="1">
      <alignment horizontal="center" vertical="center"/>
    </xf>
    <xf numFmtId="38" fontId="18" fillId="13" borderId="25" xfId="1" applyNumberFormat="1" applyFont="1" applyFill="1" applyBorder="1" applyAlignment="1">
      <alignment horizontal="center" vertical="center"/>
    </xf>
    <xf numFmtId="176" fontId="14" fillId="13" borderId="21" xfId="1" applyFont="1" applyFill="1" applyBorder="1" applyAlignment="1">
      <alignment horizontal="center" vertical="center"/>
    </xf>
    <xf numFmtId="176" fontId="15" fillId="13" borderId="12" xfId="1" applyFont="1" applyFill="1" applyBorder="1" applyAlignment="1">
      <alignment horizontal="center" vertical="center"/>
    </xf>
    <xf numFmtId="2" fontId="15" fillId="13" borderId="12" xfId="0" applyNumberFormat="1" applyFont="1" applyFill="1" applyBorder="1" applyAlignment="1">
      <alignment horizontal="center" vertical="center" wrapText="1"/>
    </xf>
    <xf numFmtId="40" fontId="14" fillId="13" borderId="12" xfId="1" applyNumberFormat="1" applyFont="1" applyFill="1" applyBorder="1" applyAlignment="1">
      <alignment horizontal="center" vertical="center"/>
    </xf>
    <xf numFmtId="9" fontId="30" fillId="13" borderId="12" xfId="0" applyNumberFormat="1" applyFont="1" applyFill="1" applyBorder="1" applyAlignment="1">
      <alignment horizontal="center" vertical="center"/>
    </xf>
    <xf numFmtId="9" fontId="14" fillId="13" borderId="12" xfId="2" applyFont="1" applyFill="1" applyBorder="1" applyAlignment="1">
      <alignment horizontal="center" vertical="center"/>
    </xf>
    <xf numFmtId="40" fontId="15" fillId="13" borderId="12" xfId="1" applyNumberFormat="1" applyFont="1" applyFill="1" applyBorder="1" applyAlignment="1">
      <alignment horizontal="center" vertical="center"/>
    </xf>
    <xf numFmtId="49" fontId="15" fillId="13" borderId="12" xfId="1" applyNumberFormat="1" applyFont="1" applyFill="1" applyBorder="1" applyAlignment="1">
      <alignment horizontal="center" vertical="center"/>
    </xf>
    <xf numFmtId="40" fontId="15" fillId="13" borderId="13" xfId="1" applyNumberFormat="1" applyFont="1" applyFill="1" applyBorder="1" applyAlignment="1">
      <alignment horizontal="center" vertical="center"/>
    </xf>
    <xf numFmtId="40" fontId="14" fillId="13" borderId="13" xfId="1" applyNumberFormat="1" applyFont="1" applyFill="1" applyBorder="1" applyAlignment="1">
      <alignment horizontal="center" vertical="center"/>
    </xf>
    <xf numFmtId="0" fontId="9" fillId="0" borderId="13" xfId="0" applyFont="1" applyBorder="1" applyAlignment="1">
      <alignment horizontal="center" vertical="center"/>
    </xf>
    <xf numFmtId="38" fontId="18" fillId="14" borderId="25" xfId="1" applyNumberFormat="1" applyFont="1" applyFill="1" applyBorder="1" applyAlignment="1">
      <alignment horizontal="center" vertical="center"/>
    </xf>
    <xf numFmtId="176" fontId="15" fillId="14" borderId="21" xfId="1" applyFont="1" applyFill="1" applyBorder="1" applyAlignment="1">
      <alignment horizontal="center" vertical="center"/>
    </xf>
    <xf numFmtId="176" fontId="16" fillId="14" borderId="12" xfId="1" applyFont="1" applyFill="1" applyBorder="1" applyAlignment="1">
      <alignment horizontal="center" vertical="center"/>
    </xf>
    <xf numFmtId="176" fontId="16" fillId="14" borderId="12" xfId="1" applyFont="1" applyFill="1" applyBorder="1" applyAlignment="1">
      <alignment horizontal="center" vertical="center" wrapText="1"/>
    </xf>
    <xf numFmtId="40" fontId="13" fillId="14" borderId="12" xfId="1" applyNumberFormat="1" applyFont="1" applyFill="1" applyBorder="1" applyAlignment="1">
      <alignment horizontal="center" vertical="center"/>
    </xf>
    <xf numFmtId="9" fontId="36" fillId="14" borderId="12" xfId="0" applyNumberFormat="1" applyFont="1" applyFill="1" applyBorder="1" applyAlignment="1">
      <alignment horizontal="center" vertical="center"/>
    </xf>
    <xf numFmtId="9" fontId="13" fillId="14" borderId="12" xfId="2" applyFont="1" applyFill="1" applyBorder="1" applyAlignment="1">
      <alignment horizontal="center" vertical="center"/>
    </xf>
    <xf numFmtId="49" fontId="13" fillId="14" borderId="12" xfId="1" applyNumberFormat="1" applyFont="1" applyFill="1" applyBorder="1" applyAlignment="1">
      <alignment horizontal="center" vertical="center"/>
    </xf>
    <xf numFmtId="38" fontId="18" fillId="15" borderId="25" xfId="1" applyNumberFormat="1" applyFont="1" applyFill="1" applyBorder="1" applyAlignment="1">
      <alignment horizontal="center" vertical="center"/>
    </xf>
    <xf numFmtId="176" fontId="15" fillId="15" borderId="21" xfId="1" applyFont="1" applyFill="1" applyBorder="1" applyAlignment="1">
      <alignment horizontal="center" vertical="center"/>
    </xf>
    <xf numFmtId="176" fontId="16" fillId="15" borderId="12" xfId="1" applyFont="1" applyFill="1" applyBorder="1" applyAlignment="1">
      <alignment horizontal="center" vertical="center"/>
    </xf>
    <xf numFmtId="176" fontId="16" fillId="15" borderId="12" xfId="1" applyFont="1" applyFill="1" applyBorder="1" applyAlignment="1">
      <alignment horizontal="center" vertical="center" wrapText="1"/>
    </xf>
    <xf numFmtId="9" fontId="36" fillId="15" borderId="12" xfId="0" applyNumberFormat="1" applyFont="1" applyFill="1" applyBorder="1" applyAlignment="1">
      <alignment horizontal="center" vertical="center"/>
    </xf>
    <xf numFmtId="0" fontId="13" fillId="15" borderId="12" xfId="2" applyNumberFormat="1" applyFont="1" applyFill="1" applyBorder="1" applyAlignment="1" applyProtection="1">
      <alignment horizontal="center" vertical="center"/>
    </xf>
    <xf numFmtId="40" fontId="13" fillId="15" borderId="12" xfId="1" applyNumberFormat="1" applyFont="1" applyFill="1" applyBorder="1" applyAlignment="1">
      <alignment horizontal="center" vertical="center"/>
    </xf>
    <xf numFmtId="49" fontId="13" fillId="15" borderId="12" xfId="1" applyNumberFormat="1" applyFont="1" applyFill="1" applyBorder="1" applyAlignment="1">
      <alignment horizontal="center" vertical="center"/>
    </xf>
    <xf numFmtId="0" fontId="9" fillId="0" borderId="0" xfId="0" applyFont="1" applyAlignment="1">
      <alignment horizontal="center" vertical="center"/>
    </xf>
    <xf numFmtId="38" fontId="18" fillId="16" borderId="25" xfId="1" applyNumberFormat="1" applyFont="1" applyFill="1" applyBorder="1" applyAlignment="1">
      <alignment horizontal="center" vertical="center"/>
    </xf>
    <xf numFmtId="176" fontId="15" fillId="16" borderId="21" xfId="1" applyFont="1" applyFill="1" applyBorder="1" applyAlignment="1">
      <alignment horizontal="center" vertical="center"/>
    </xf>
    <xf numFmtId="176" fontId="16" fillId="16" borderId="12" xfId="1" applyFont="1" applyFill="1" applyBorder="1" applyAlignment="1">
      <alignment horizontal="center" vertical="center"/>
    </xf>
    <xf numFmtId="176" fontId="16" fillId="16" borderId="12" xfId="1" applyFont="1" applyFill="1" applyBorder="1" applyAlignment="1">
      <alignment horizontal="center" vertical="center" wrapText="1"/>
    </xf>
    <xf numFmtId="9" fontId="36" fillId="16" borderId="12" xfId="0" applyNumberFormat="1" applyFont="1" applyFill="1" applyBorder="1" applyAlignment="1">
      <alignment horizontal="center" vertical="center"/>
    </xf>
    <xf numFmtId="9" fontId="13" fillId="16" borderId="12" xfId="2" applyFont="1" applyFill="1" applyBorder="1" applyAlignment="1" applyProtection="1">
      <alignment horizontal="center" vertical="center"/>
    </xf>
    <xf numFmtId="40" fontId="13" fillId="16" borderId="12" xfId="1" applyNumberFormat="1" applyFont="1" applyFill="1" applyBorder="1" applyAlignment="1">
      <alignment horizontal="center" vertical="center"/>
    </xf>
    <xf numFmtId="49" fontId="13" fillId="16" borderId="12" xfId="1" applyNumberFormat="1" applyFont="1" applyFill="1" applyBorder="1" applyAlignment="1">
      <alignment horizontal="center" vertical="center"/>
    </xf>
    <xf numFmtId="176" fontId="37" fillId="2" borderId="28" xfId="1" applyFont="1" applyFill="1" applyBorder="1" applyAlignment="1">
      <alignment horizontal="center" vertical="center"/>
    </xf>
    <xf numFmtId="0" fontId="37" fillId="2" borderId="28" xfId="0" applyFont="1" applyFill="1" applyBorder="1" applyAlignment="1">
      <alignment horizontal="center" vertical="center"/>
    </xf>
    <xf numFmtId="40" fontId="37" fillId="2" borderId="28" xfId="1" applyNumberFormat="1" applyFont="1" applyFill="1" applyBorder="1" applyAlignment="1">
      <alignment horizontal="center" vertical="center"/>
    </xf>
    <xf numFmtId="40" fontId="10" fillId="2" borderId="28" xfId="1" applyNumberFormat="1" applyFont="1" applyFill="1" applyBorder="1" applyAlignment="1">
      <alignment horizontal="center" vertical="center"/>
    </xf>
    <xf numFmtId="49" fontId="10" fillId="2" borderId="28" xfId="1" applyNumberFormat="1" applyFont="1" applyFill="1" applyBorder="1" applyAlignment="1">
      <alignment horizontal="center" vertical="center"/>
    </xf>
    <xf numFmtId="40" fontId="10" fillId="2" borderId="13" xfId="1" applyNumberFormat="1" applyFont="1" applyFill="1" applyBorder="1" applyAlignment="1">
      <alignment horizontal="center" vertical="center"/>
    </xf>
    <xf numFmtId="0" fontId="9" fillId="0" borderId="0" xfId="0" applyFont="1" applyAlignment="1">
      <alignment horizontal="center"/>
    </xf>
    <xf numFmtId="182" fontId="9" fillId="0" borderId="0" xfId="0" applyNumberFormat="1" applyFont="1" applyAlignment="1">
      <alignment horizontal="center"/>
    </xf>
    <xf numFmtId="183" fontId="9" fillId="0" borderId="0" xfId="0" applyNumberFormat="1" applyFont="1" applyAlignment="1">
      <alignment horizontal="center"/>
    </xf>
    <xf numFmtId="179" fontId="9" fillId="0" borderId="0" xfId="0" applyNumberFormat="1" applyFont="1" applyAlignment="1">
      <alignment horizontal="center"/>
    </xf>
    <xf numFmtId="0" fontId="38" fillId="0" borderId="0" xfId="0" applyFont="1" applyAlignment="1">
      <alignment horizontal="center"/>
    </xf>
    <xf numFmtId="176" fontId="9" fillId="0" borderId="0" xfId="1" applyFont="1" applyAlignment="1">
      <alignment horizontal="center"/>
    </xf>
    <xf numFmtId="0" fontId="0" fillId="0" borderId="0" xfId="0" applyAlignment="1">
      <alignment horizontal="center"/>
    </xf>
    <xf numFmtId="182" fontId="0" fillId="0" borderId="0" xfId="0" applyNumberFormat="1"/>
    <xf numFmtId="176" fontId="24" fillId="4" borderId="13" xfId="1" applyFont="1" applyFill="1" applyBorder="1" applyAlignment="1">
      <alignment horizontal="left" vertical="center" wrapText="1"/>
    </xf>
    <xf numFmtId="176" fontId="16" fillId="4" borderId="12" xfId="1" applyFont="1" applyFill="1" applyBorder="1" applyAlignment="1">
      <alignment horizontal="center" vertical="center" wrapText="1"/>
    </xf>
    <xf numFmtId="40" fontId="43" fillId="4" borderId="13" xfId="1" applyNumberFormat="1" applyFont="1" applyFill="1" applyBorder="1" applyAlignment="1">
      <alignment horizontal="center" vertical="center" wrapText="1"/>
    </xf>
    <xf numFmtId="49" fontId="18" fillId="4" borderId="13" xfId="1" applyNumberFormat="1" applyFont="1" applyFill="1" applyBorder="1" applyAlignment="1">
      <alignment horizontal="left" vertical="center" wrapText="1"/>
    </xf>
    <xf numFmtId="176" fontId="43" fillId="5" borderId="13" xfId="1" applyFont="1" applyFill="1" applyBorder="1" applyAlignment="1">
      <alignment horizontal="center" vertical="center"/>
    </xf>
    <xf numFmtId="176" fontId="24" fillId="0" borderId="13" xfId="1" applyFont="1" applyFill="1" applyBorder="1" applyAlignment="1">
      <alignment horizontal="center" vertical="center"/>
    </xf>
    <xf numFmtId="40" fontId="43" fillId="4" borderId="13" xfId="1" applyNumberFormat="1" applyFont="1" applyFill="1" applyBorder="1" applyAlignment="1">
      <alignment horizontal="center" vertical="center"/>
    </xf>
    <xf numFmtId="40" fontId="47" fillId="4" borderId="13" xfId="1" applyNumberFormat="1" applyFont="1" applyFill="1" applyBorder="1" applyAlignment="1">
      <alignment horizontal="center" vertical="center" wrapText="1"/>
    </xf>
    <xf numFmtId="176" fontId="33" fillId="4" borderId="13" xfId="1" applyFont="1" applyFill="1" applyBorder="1" applyAlignment="1">
      <alignment horizontal="center" vertical="center" wrapText="1"/>
    </xf>
    <xf numFmtId="176" fontId="49" fillId="4" borderId="13" xfId="1" applyFont="1" applyFill="1" applyBorder="1" applyAlignment="1">
      <alignment horizontal="left" vertical="center" wrapText="1"/>
    </xf>
    <xf numFmtId="40" fontId="48" fillId="4" borderId="13" xfId="1" applyNumberFormat="1" applyFont="1" applyFill="1" applyBorder="1" applyAlignment="1">
      <alignment horizontal="center" vertical="center" wrapText="1"/>
    </xf>
    <xf numFmtId="176" fontId="52" fillId="4" borderId="13" xfId="1" applyFont="1" applyFill="1" applyBorder="1" applyAlignment="1">
      <alignment horizontal="left" vertical="center" wrapText="1"/>
    </xf>
    <xf numFmtId="40" fontId="33" fillId="4" borderId="13" xfId="1" applyNumberFormat="1" applyFont="1" applyFill="1" applyBorder="1" applyAlignment="1">
      <alignment horizontal="center" vertical="center"/>
    </xf>
    <xf numFmtId="177" fontId="53" fillId="4" borderId="3" xfId="0" applyNumberFormat="1" applyFont="1" applyFill="1" applyBorder="1" applyAlignment="1">
      <alignment horizontal="center" vertical="center" wrapText="1"/>
    </xf>
    <xf numFmtId="40" fontId="55" fillId="4" borderId="13" xfId="1" applyNumberFormat="1" applyFont="1" applyFill="1" applyBorder="1" applyAlignment="1">
      <alignment horizontal="left" vertical="center" wrapText="1"/>
    </xf>
    <xf numFmtId="0" fontId="31" fillId="0" borderId="18" xfId="0" applyFont="1" applyBorder="1" applyAlignment="1">
      <alignment horizontal="center" vertical="center"/>
    </xf>
    <xf numFmtId="0" fontId="31" fillId="0" borderId="13" xfId="0" applyFont="1" applyBorder="1" applyAlignment="1">
      <alignment horizontal="center" vertical="center"/>
    </xf>
    <xf numFmtId="0" fontId="31" fillId="0" borderId="15" xfId="0" applyFont="1" applyBorder="1" applyAlignment="1">
      <alignment horizontal="center" vertical="center"/>
    </xf>
    <xf numFmtId="0" fontId="31" fillId="4" borderId="13" xfId="0" applyFont="1" applyFill="1" applyBorder="1" applyAlignment="1">
      <alignment horizontal="center" vertical="center" wrapText="1"/>
    </xf>
    <xf numFmtId="0" fontId="31" fillId="4" borderId="13" xfId="0" quotePrefix="1" applyFont="1" applyFill="1" applyBorder="1" applyAlignment="1">
      <alignment horizontal="center" vertical="center" wrapText="1"/>
    </xf>
    <xf numFmtId="0" fontId="31" fillId="4" borderId="13" xfId="0" quotePrefix="1" applyFont="1" applyFill="1" applyBorder="1" applyAlignment="1">
      <alignment horizontal="center" vertical="center"/>
    </xf>
    <xf numFmtId="49" fontId="57" fillId="0" borderId="18" xfId="0" applyNumberFormat="1" applyFont="1" applyBorder="1" applyAlignment="1">
      <alignment horizontal="center" vertical="center"/>
    </xf>
    <xf numFmtId="176" fontId="0" fillId="0" borderId="0" xfId="0" applyNumberFormat="1"/>
    <xf numFmtId="43" fontId="0" fillId="0" borderId="8" xfId="0" applyNumberFormat="1" applyBorder="1" applyAlignment="1">
      <alignment horizontal="center" vertical="center"/>
    </xf>
    <xf numFmtId="43" fontId="0" fillId="0" borderId="10" xfId="0" applyNumberFormat="1" applyBorder="1" applyAlignment="1">
      <alignment horizontal="center" vertical="center"/>
    </xf>
    <xf numFmtId="49" fontId="31" fillId="0" borderId="18" xfId="0" applyNumberFormat="1" applyFont="1" applyBorder="1" applyAlignment="1">
      <alignment horizontal="center" vertical="center"/>
    </xf>
    <xf numFmtId="43" fontId="0" fillId="0" borderId="13" xfId="0" applyNumberFormat="1" applyBorder="1" applyAlignment="1">
      <alignment horizontal="center" vertical="center"/>
    </xf>
    <xf numFmtId="43" fontId="0" fillId="0" borderId="15" xfId="0" applyNumberFormat="1" applyBorder="1" applyAlignment="1">
      <alignment horizontal="center" vertical="center"/>
    </xf>
    <xf numFmtId="43" fontId="0" fillId="0" borderId="0" xfId="0" applyNumberFormat="1"/>
    <xf numFmtId="4" fontId="0" fillId="0" borderId="0" xfId="0" applyNumberFormat="1" applyAlignment="1">
      <alignment vertical="center"/>
    </xf>
    <xf numFmtId="176" fontId="0" fillId="0" borderId="13" xfId="1" applyFont="1" applyBorder="1" applyAlignment="1">
      <alignment horizontal="center" vertical="center"/>
    </xf>
    <xf numFmtId="0" fontId="31" fillId="0" borderId="34" xfId="0" applyFont="1" applyBorder="1" applyAlignment="1">
      <alignment horizontal="center" vertical="center"/>
    </xf>
    <xf numFmtId="43" fontId="0" fillId="0" borderId="28" xfId="0" applyNumberFormat="1" applyBorder="1" applyAlignment="1">
      <alignment horizontal="center" vertical="center"/>
    </xf>
    <xf numFmtId="43" fontId="0" fillId="0" borderId="35" xfId="0" applyNumberFormat="1" applyBorder="1" applyAlignment="1">
      <alignment horizontal="center" vertical="center"/>
    </xf>
    <xf numFmtId="176" fontId="58" fillId="0" borderId="13" xfId="1" applyFont="1" applyBorder="1" applyAlignment="1">
      <alignment horizontal="center"/>
    </xf>
    <xf numFmtId="176" fontId="58" fillId="0" borderId="13" xfId="1" applyFont="1" applyFill="1" applyBorder="1" applyAlignment="1">
      <alignment horizontal="center"/>
    </xf>
    <xf numFmtId="0" fontId="59" fillId="4" borderId="13" xfId="0" applyFont="1" applyFill="1" applyBorder="1" applyAlignment="1">
      <alignment vertical="top" wrapText="1"/>
    </xf>
    <xf numFmtId="0" fontId="60" fillId="0" borderId="13" xfId="0" applyFont="1" applyBorder="1" applyAlignment="1">
      <alignment horizontal="left"/>
    </xf>
    <xf numFmtId="176" fontId="61" fillId="0" borderId="13" xfId="1" applyFont="1" applyBorder="1" applyAlignment="1">
      <alignment horizontal="right"/>
    </xf>
    <xf numFmtId="176" fontId="0" fillId="0" borderId="13" xfId="1" applyFont="1" applyBorder="1" applyAlignment="1"/>
    <xf numFmtId="176" fontId="61" fillId="0" borderId="13" xfId="1" applyFont="1" applyFill="1" applyBorder="1" applyAlignment="1">
      <alignment horizontal="right"/>
    </xf>
    <xf numFmtId="0" fontId="62" fillId="0" borderId="13" xfId="0" applyFont="1" applyBorder="1" applyAlignment="1">
      <alignment horizontal="left"/>
    </xf>
    <xf numFmtId="176" fontId="60" fillId="0" borderId="13" xfId="1" applyFont="1" applyBorder="1" applyAlignment="1">
      <alignment horizontal="right"/>
    </xf>
    <xf numFmtId="0" fontId="65" fillId="0" borderId="13" xfId="0" applyFont="1" applyBorder="1" applyAlignment="1">
      <alignment horizontal="left"/>
    </xf>
    <xf numFmtId="0" fontId="61" fillId="0" borderId="13" xfId="0" applyFont="1" applyBorder="1" applyAlignment="1">
      <alignment horizontal="left"/>
    </xf>
    <xf numFmtId="176" fontId="0" fillId="0" borderId="0" xfId="1" applyFont="1" applyAlignment="1"/>
    <xf numFmtId="0" fontId="66" fillId="0" borderId="13" xfId="0" applyFont="1" applyBorder="1" applyAlignment="1">
      <alignment horizontal="left"/>
    </xf>
    <xf numFmtId="0" fontId="5" fillId="0" borderId="0" xfId="0" applyFont="1"/>
    <xf numFmtId="0" fontId="0" fillId="4" borderId="0" xfId="0" applyFill="1"/>
    <xf numFmtId="0" fontId="0" fillId="17" borderId="0" xfId="0" applyFill="1"/>
    <xf numFmtId="0" fontId="0" fillId="18" borderId="0" xfId="0" applyFill="1"/>
    <xf numFmtId="0" fontId="68" fillId="19" borderId="13" xfId="0" applyFont="1" applyFill="1" applyBorder="1" applyAlignment="1">
      <alignment horizontal="center" vertical="center" wrapText="1"/>
    </xf>
    <xf numFmtId="0" fontId="0" fillId="20" borderId="0" xfId="0" applyFill="1"/>
    <xf numFmtId="0" fontId="69" fillId="0" borderId="0" xfId="0" applyFont="1" applyAlignment="1">
      <alignment vertical="center"/>
    </xf>
    <xf numFmtId="0" fontId="70" fillId="0" borderId="0" xfId="0" applyFont="1" applyAlignment="1">
      <alignment horizontal="left"/>
    </xf>
    <xf numFmtId="0" fontId="71" fillId="0" borderId="0" xfId="0" applyFont="1"/>
    <xf numFmtId="0" fontId="70" fillId="0" borderId="0" xfId="0" applyFont="1"/>
    <xf numFmtId="0" fontId="72" fillId="0" borderId="0" xfId="0" applyFont="1" applyAlignment="1">
      <alignment vertical="top"/>
    </xf>
    <xf numFmtId="0" fontId="72" fillId="4" borderId="0" xfId="0" applyFont="1" applyFill="1" applyAlignment="1">
      <alignment vertical="top"/>
    </xf>
    <xf numFmtId="0" fontId="0" fillId="21" borderId="0" xfId="0" applyFill="1"/>
    <xf numFmtId="0" fontId="74" fillId="0" borderId="0" xfId="0" applyFont="1" applyAlignment="1">
      <alignment vertical="top"/>
    </xf>
    <xf numFmtId="0" fontId="72" fillId="0" borderId="0" xfId="0" applyFont="1" applyAlignment="1">
      <alignment vertical="top" wrapText="1"/>
    </xf>
    <xf numFmtId="0" fontId="74" fillId="22" borderId="0" xfId="0" applyFont="1" applyFill="1" applyAlignment="1">
      <alignment vertical="top"/>
    </xf>
    <xf numFmtId="0" fontId="72" fillId="22" borderId="0" xfId="0" applyFont="1" applyFill="1" applyAlignment="1">
      <alignment vertical="top"/>
    </xf>
    <xf numFmtId="0" fontId="74" fillId="4" borderId="0" xfId="0" applyFont="1" applyFill="1" applyAlignment="1">
      <alignment vertical="top"/>
    </xf>
    <xf numFmtId="0" fontId="72" fillId="4" borderId="0" xfId="0" applyFont="1" applyFill="1" applyAlignment="1">
      <alignment vertical="top" wrapText="1"/>
    </xf>
    <xf numFmtId="176" fontId="0" fillId="0" borderId="0" xfId="1" applyFont="1">
      <alignment vertical="center"/>
    </xf>
    <xf numFmtId="0" fontId="0" fillId="0" borderId="0" xfId="0" applyAlignment="1">
      <alignment horizontal="left" vertical="center"/>
    </xf>
    <xf numFmtId="176" fontId="0" fillId="0" borderId="0" xfId="0" applyNumberFormat="1" applyAlignment="1">
      <alignment vertical="center"/>
    </xf>
    <xf numFmtId="0" fontId="0" fillId="0" borderId="0" xfId="0" applyAlignment="1">
      <alignment horizontal="center" vertical="center"/>
    </xf>
    <xf numFmtId="0" fontId="0" fillId="0" borderId="13" xfId="0" applyBorder="1" applyAlignment="1">
      <alignment horizontal="center" vertical="center"/>
    </xf>
    <xf numFmtId="0" fontId="4" fillId="4" borderId="0" xfId="3" applyFill="1">
      <alignment vertical="center"/>
    </xf>
    <xf numFmtId="0" fontId="5" fillId="0" borderId="0" xfId="3" applyFont="1" applyAlignment="1"/>
    <xf numFmtId="0" fontId="5" fillId="0" borderId="0" xfId="4"/>
    <xf numFmtId="0" fontId="4" fillId="0" borderId="0" xfId="3">
      <alignment vertical="center"/>
    </xf>
    <xf numFmtId="9" fontId="5" fillId="0" borderId="0" xfId="4" applyNumberFormat="1"/>
    <xf numFmtId="179" fontId="5" fillId="0" borderId="0" xfId="4" applyNumberFormat="1"/>
    <xf numFmtId="179" fontId="78" fillId="0" borderId="0" xfId="4" applyNumberFormat="1" applyFont="1"/>
    <xf numFmtId="176" fontId="0" fillId="0" borderId="0" xfId="5" applyFont="1" applyAlignment="1"/>
    <xf numFmtId="179" fontId="31" fillId="0" borderId="0" xfId="4" applyNumberFormat="1" applyFont="1"/>
    <xf numFmtId="0" fontId="4" fillId="0" borderId="0" xfId="3" applyAlignment="1"/>
    <xf numFmtId="4" fontId="4" fillId="0" borderId="0" xfId="3" applyNumberFormat="1" applyAlignment="1"/>
    <xf numFmtId="43" fontId="4" fillId="0" borderId="0" xfId="3" applyNumberFormat="1" applyAlignment="1"/>
    <xf numFmtId="0" fontId="4" fillId="22" borderId="0" xfId="3" applyFill="1">
      <alignment vertical="center"/>
    </xf>
    <xf numFmtId="176" fontId="31" fillId="0" borderId="13" xfId="6" applyFont="1" applyBorder="1" applyAlignment="1">
      <alignment horizontal="center" vertical="center"/>
    </xf>
    <xf numFmtId="176" fontId="31" fillId="0" borderId="13" xfId="1" applyFont="1" applyBorder="1" applyAlignment="1">
      <alignment horizontal="center" vertical="center"/>
    </xf>
    <xf numFmtId="9" fontId="0" fillId="0" borderId="13" xfId="0" applyNumberFormat="1" applyBorder="1" applyAlignment="1">
      <alignment horizontal="center" vertical="center"/>
    </xf>
    <xf numFmtId="176" fontId="0" fillId="0" borderId="13" xfId="1" applyFont="1" applyBorder="1" applyAlignment="1">
      <alignment vertical="center"/>
    </xf>
    <xf numFmtId="176" fontId="0" fillId="0" borderId="13" xfId="6" applyFont="1" applyBorder="1" applyAlignment="1">
      <alignment vertical="center"/>
    </xf>
    <xf numFmtId="0" fontId="0" fillId="0" borderId="13" xfId="0" applyBorder="1" applyAlignment="1">
      <alignment horizontal="center" vertical="center" wrapText="1"/>
    </xf>
    <xf numFmtId="184" fontId="0" fillId="0" borderId="0" xfId="0" applyNumberFormat="1"/>
    <xf numFmtId="0" fontId="31" fillId="0" borderId="30" xfId="0" applyFont="1" applyBorder="1" applyAlignment="1">
      <alignment horizontal="center" vertical="center"/>
    </xf>
    <xf numFmtId="0" fontId="0" fillId="23" borderId="30" xfId="0" applyFill="1" applyBorder="1" applyAlignment="1">
      <alignment horizontal="center" vertical="center"/>
    </xf>
    <xf numFmtId="0" fontId="5" fillId="0" borderId="0" xfId="7"/>
    <xf numFmtId="176" fontId="0" fillId="0" borderId="0" xfId="1" applyFont="1" applyAlignment="1">
      <alignment vertical="center"/>
    </xf>
    <xf numFmtId="0" fontId="0" fillId="24" borderId="19" xfId="0" applyFill="1" applyBorder="1" applyAlignment="1">
      <alignment horizontal="center" vertical="center"/>
    </xf>
    <xf numFmtId="176" fontId="0" fillId="24" borderId="19" xfId="1" applyFont="1" applyFill="1" applyBorder="1" applyAlignment="1">
      <alignment vertical="center"/>
    </xf>
    <xf numFmtId="176" fontId="0" fillId="24" borderId="20" xfId="1" applyFont="1" applyFill="1" applyBorder="1" applyAlignment="1">
      <alignment vertical="center"/>
    </xf>
    <xf numFmtId="0" fontId="0" fillId="24" borderId="0" xfId="0" applyFill="1" applyAlignment="1">
      <alignment horizontal="center" vertical="center"/>
    </xf>
    <xf numFmtId="0" fontId="0" fillId="17" borderId="0" xfId="0" applyFill="1" applyAlignment="1">
      <alignment horizontal="center" vertical="center"/>
    </xf>
    <xf numFmtId="176" fontId="0" fillId="24" borderId="0" xfId="1" applyFont="1" applyFill="1" applyBorder="1" applyAlignment="1">
      <alignment vertical="center"/>
    </xf>
    <xf numFmtId="176" fontId="0" fillId="24" borderId="21" xfId="1" applyFont="1" applyFill="1" applyBorder="1" applyAlignment="1">
      <alignment vertical="center"/>
    </xf>
    <xf numFmtId="0" fontId="0" fillId="24" borderId="0" xfId="0" applyFill="1" applyAlignment="1">
      <alignment vertical="center"/>
    </xf>
    <xf numFmtId="0" fontId="31" fillId="24" borderId="22" xfId="0" applyFont="1" applyFill="1" applyBorder="1" applyAlignment="1">
      <alignment horizontal="center" vertical="center"/>
    </xf>
    <xf numFmtId="176" fontId="31" fillId="24" borderId="22" xfId="1" applyFont="1" applyFill="1" applyBorder="1" applyAlignment="1">
      <alignment vertical="center"/>
    </xf>
    <xf numFmtId="176" fontId="31" fillId="24" borderId="23" xfId="1" applyFont="1" applyFill="1" applyBorder="1" applyAlignment="1">
      <alignment vertical="center"/>
    </xf>
    <xf numFmtId="0" fontId="0" fillId="17" borderId="19" xfId="0" applyFill="1" applyBorder="1" applyAlignment="1">
      <alignment horizontal="center" vertical="center"/>
    </xf>
    <xf numFmtId="0" fontId="79" fillId="0" borderId="0" xfId="8" applyFont="1" applyAlignment="1">
      <alignment horizontal="center" vertical="center" wrapText="1"/>
    </xf>
    <xf numFmtId="0" fontId="5" fillId="0" borderId="0" xfId="9"/>
    <xf numFmtId="0" fontId="81" fillId="0" borderId="0" xfId="8" applyFont="1" applyAlignment="1">
      <alignment horizontal="right" vertical="center" wrapText="1"/>
    </xf>
    <xf numFmtId="0" fontId="80" fillId="0" borderId="13" xfId="8" applyFont="1" applyBorder="1" applyAlignment="1">
      <alignment horizontal="center" vertical="center" wrapText="1"/>
    </xf>
    <xf numFmtId="0" fontId="80" fillId="0" borderId="13" xfId="8" applyFont="1" applyBorder="1" applyAlignment="1">
      <alignment horizontal="center" vertical="center"/>
    </xf>
    <xf numFmtId="176" fontId="80" fillId="0" borderId="13" xfId="10" applyFont="1" applyFill="1" applyBorder="1" applyAlignment="1">
      <alignment horizontal="center" vertical="center"/>
    </xf>
    <xf numFmtId="185" fontId="80" fillId="0" borderId="13" xfId="8" applyNumberFormat="1" applyFont="1" applyBorder="1" applyAlignment="1">
      <alignment horizontal="center" vertical="center" wrapText="1"/>
    </xf>
    <xf numFmtId="176" fontId="82" fillId="0" borderId="13" xfId="10" applyFont="1" applyFill="1" applyBorder="1" applyAlignment="1">
      <alignment horizontal="right" vertical="center"/>
    </xf>
    <xf numFmtId="176" fontId="82" fillId="0" borderId="13" xfId="10" applyFont="1" applyBorder="1" applyAlignment="1">
      <alignment horizontal="right" vertical="center"/>
    </xf>
    <xf numFmtId="0" fontId="81" fillId="0" borderId="0" xfId="8" applyFont="1" applyAlignment="1"/>
    <xf numFmtId="0" fontId="81" fillId="0" borderId="0" xfId="8" applyFont="1" applyAlignment="1">
      <alignment horizontal="left"/>
    </xf>
    <xf numFmtId="176" fontId="83" fillId="0" borderId="13" xfId="10" applyFont="1" applyFill="1" applyBorder="1" applyAlignment="1">
      <alignment horizontal="right" vertical="center"/>
    </xf>
    <xf numFmtId="176" fontId="84" fillId="0" borderId="13" xfId="10" applyFont="1" applyFill="1" applyBorder="1" applyAlignment="1">
      <alignment horizontal="left" vertical="center"/>
    </xf>
    <xf numFmtId="176" fontId="82" fillId="0" borderId="13" xfId="10" applyFont="1" applyFill="1" applyBorder="1" applyAlignment="1">
      <alignment horizontal="right" vertical="center" wrapText="1"/>
    </xf>
    <xf numFmtId="176" fontId="85" fillId="0" borderId="13" xfId="10" applyFont="1" applyFill="1" applyBorder="1" applyAlignment="1">
      <alignment horizontal="right" vertical="center"/>
    </xf>
    <xf numFmtId="176" fontId="86" fillId="0" borderId="13" xfId="10" applyFont="1" applyFill="1" applyBorder="1" applyAlignment="1">
      <alignment horizontal="right" vertical="center"/>
    </xf>
    <xf numFmtId="176" fontId="87" fillId="0" borderId="13" xfId="10" applyFont="1" applyFill="1" applyBorder="1" applyAlignment="1">
      <alignment horizontal="right" vertical="center"/>
    </xf>
    <xf numFmtId="176" fontId="82" fillId="0" borderId="30" xfId="10" applyFont="1" applyFill="1" applyBorder="1" applyAlignment="1">
      <alignment horizontal="right" vertical="center"/>
    </xf>
    <xf numFmtId="180" fontId="80" fillId="0" borderId="13" xfId="8" applyNumberFormat="1" applyFont="1" applyBorder="1" applyAlignment="1">
      <alignment horizontal="center" vertical="center" wrapText="1"/>
    </xf>
    <xf numFmtId="0" fontId="0" fillId="0" borderId="0" xfId="0" applyAlignment="1">
      <alignment vertical="center" wrapText="1"/>
    </xf>
    <xf numFmtId="0" fontId="0" fillId="22" borderId="0" xfId="0" applyFill="1" applyAlignment="1">
      <alignment vertical="center" wrapText="1"/>
    </xf>
    <xf numFmtId="0" fontId="0" fillId="4" borderId="0" xfId="0" applyFill="1" applyAlignment="1">
      <alignment vertical="center" wrapText="1"/>
    </xf>
    <xf numFmtId="0" fontId="73" fillId="0" borderId="0" xfId="0" applyFont="1" applyAlignment="1">
      <alignment vertical="center"/>
    </xf>
    <xf numFmtId="0" fontId="0" fillId="22" borderId="0" xfId="0" applyFill="1" applyAlignment="1">
      <alignment vertical="center"/>
    </xf>
    <xf numFmtId="0" fontId="88" fillId="0" borderId="0" xfId="0" applyFont="1" applyAlignment="1">
      <alignment vertical="center"/>
    </xf>
    <xf numFmtId="0" fontId="0" fillId="22" borderId="13" xfId="0" applyFill="1" applyBorder="1"/>
    <xf numFmtId="40" fontId="18" fillId="25" borderId="13" xfId="1" applyNumberFormat="1" applyFont="1" applyFill="1" applyBorder="1" applyAlignment="1">
      <alignment horizontal="center" vertical="center"/>
    </xf>
    <xf numFmtId="176" fontId="20" fillId="25" borderId="14" xfId="1" applyFont="1" applyFill="1" applyBorder="1" applyAlignment="1">
      <alignment horizontal="center" vertical="center" wrapText="1"/>
    </xf>
    <xf numFmtId="38" fontId="18" fillId="25" borderId="18" xfId="1" applyNumberFormat="1" applyFont="1" applyFill="1" applyBorder="1" applyAlignment="1">
      <alignment horizontal="center" vertical="center"/>
    </xf>
    <xf numFmtId="176" fontId="18" fillId="25" borderId="13" xfId="1" applyFont="1" applyFill="1" applyBorder="1" applyAlignment="1">
      <alignment horizontal="center" vertical="center"/>
    </xf>
    <xf numFmtId="2" fontId="18" fillId="25" borderId="13" xfId="0" applyNumberFormat="1" applyFont="1" applyFill="1" applyBorder="1" applyAlignment="1">
      <alignment horizontal="center" vertical="center"/>
    </xf>
    <xf numFmtId="9" fontId="18" fillId="25" borderId="13" xfId="2" applyFont="1" applyFill="1" applyBorder="1" applyAlignment="1">
      <alignment horizontal="center" vertical="center"/>
    </xf>
    <xf numFmtId="40" fontId="18" fillId="26" borderId="13" xfId="1" applyNumberFormat="1" applyFont="1" applyFill="1" applyBorder="1" applyAlignment="1">
      <alignment horizontal="center" vertical="center"/>
    </xf>
    <xf numFmtId="176" fontId="20" fillId="26" borderId="14" xfId="1" applyFont="1" applyFill="1" applyBorder="1" applyAlignment="1">
      <alignment horizontal="center" vertical="center" wrapText="1"/>
    </xf>
    <xf numFmtId="176" fontId="18" fillId="26" borderId="13" xfId="1" applyFont="1" applyFill="1" applyBorder="1" applyAlignment="1">
      <alignment horizontal="center" vertical="center"/>
    </xf>
    <xf numFmtId="10" fontId="18" fillId="26" borderId="13" xfId="2" applyNumberFormat="1" applyFont="1" applyFill="1" applyBorder="1" applyAlignment="1">
      <alignment horizontal="center" vertical="center"/>
    </xf>
    <xf numFmtId="0" fontId="18" fillId="26" borderId="18" xfId="0" applyFont="1" applyFill="1" applyBorder="1" applyAlignment="1">
      <alignment horizontal="center" vertical="center"/>
    </xf>
    <xf numFmtId="2" fontId="18" fillId="26" borderId="13" xfId="0" applyNumberFormat="1" applyFont="1" applyFill="1" applyBorder="1" applyAlignment="1">
      <alignment horizontal="center" vertical="center"/>
    </xf>
    <xf numFmtId="38" fontId="18" fillId="26" borderId="18" xfId="1" applyNumberFormat="1" applyFont="1" applyFill="1" applyBorder="1" applyAlignment="1">
      <alignment horizontal="center" vertical="center"/>
    </xf>
    <xf numFmtId="176" fontId="19" fillId="26" borderId="13" xfId="1" applyFont="1" applyFill="1" applyBorder="1" applyAlignment="1">
      <alignment horizontal="center" vertical="center"/>
    </xf>
    <xf numFmtId="9" fontId="18" fillId="26" borderId="13" xfId="0" applyNumberFormat="1" applyFont="1" applyFill="1" applyBorder="1" applyAlignment="1">
      <alignment horizontal="center" vertical="center"/>
    </xf>
    <xf numFmtId="38" fontId="14" fillId="25" borderId="18" xfId="1" applyNumberFormat="1" applyFont="1" applyFill="1" applyBorder="1" applyAlignment="1">
      <alignment horizontal="center" vertical="center"/>
    </xf>
    <xf numFmtId="176" fontId="15" fillId="25" borderId="13" xfId="1" applyFont="1" applyFill="1" applyBorder="1" applyAlignment="1">
      <alignment horizontal="center" vertical="center"/>
    </xf>
    <xf numFmtId="176" fontId="15" fillId="25" borderId="13" xfId="1" applyFont="1" applyFill="1" applyBorder="1" applyAlignment="1">
      <alignment horizontal="center" vertical="center" wrapText="1"/>
    </xf>
    <xf numFmtId="40" fontId="14" fillId="25" borderId="13" xfId="1" applyNumberFormat="1" applyFont="1" applyFill="1" applyBorder="1" applyAlignment="1">
      <alignment horizontal="center" vertical="center"/>
    </xf>
    <xf numFmtId="180" fontId="14" fillId="25" borderId="13" xfId="2" applyNumberFormat="1" applyFont="1" applyFill="1" applyBorder="1" applyAlignment="1">
      <alignment horizontal="center" vertical="center"/>
    </xf>
    <xf numFmtId="49" fontId="14" fillId="25" borderId="13" xfId="1" applyNumberFormat="1" applyFont="1" applyFill="1" applyBorder="1" applyAlignment="1">
      <alignment horizontal="center" vertical="center"/>
    </xf>
    <xf numFmtId="176" fontId="34" fillId="25" borderId="14" xfId="1" applyFont="1" applyFill="1" applyBorder="1" applyAlignment="1">
      <alignment horizontal="center" vertical="center" wrapText="1"/>
    </xf>
    <xf numFmtId="176" fontId="19" fillId="26" borderId="13" xfId="1" applyFont="1" applyFill="1" applyBorder="1" applyAlignment="1">
      <alignment horizontal="center" vertical="center" wrapText="1"/>
    </xf>
    <xf numFmtId="176" fontId="18" fillId="26" borderId="13" xfId="1" applyFont="1" applyFill="1" applyBorder="1" applyAlignment="1">
      <alignment horizontal="center" vertical="center" wrapText="1"/>
    </xf>
    <xf numFmtId="181" fontId="18" fillId="26" borderId="13" xfId="2" applyNumberFormat="1" applyFont="1" applyFill="1" applyBorder="1" applyAlignment="1">
      <alignment horizontal="center" vertical="center"/>
    </xf>
    <xf numFmtId="49" fontId="18" fillId="26" borderId="13" xfId="1" applyNumberFormat="1" applyFont="1" applyFill="1" applyBorder="1" applyAlignment="1">
      <alignment horizontal="center" vertical="center"/>
    </xf>
    <xf numFmtId="38" fontId="18" fillId="25" borderId="25" xfId="1" applyNumberFormat="1" applyFont="1" applyFill="1" applyBorder="1" applyAlignment="1">
      <alignment horizontal="center" vertical="center"/>
    </xf>
    <xf numFmtId="176" fontId="14" fillId="25" borderId="21" xfId="1" applyFont="1" applyFill="1" applyBorder="1" applyAlignment="1">
      <alignment horizontal="center" vertical="center"/>
    </xf>
    <xf numFmtId="176" fontId="15" fillId="25" borderId="12" xfId="1" applyFont="1" applyFill="1" applyBorder="1" applyAlignment="1">
      <alignment horizontal="center" vertical="center"/>
    </xf>
    <xf numFmtId="2" fontId="15" fillId="25" borderId="12" xfId="0" applyNumberFormat="1" applyFont="1" applyFill="1" applyBorder="1" applyAlignment="1">
      <alignment horizontal="center" vertical="center" wrapText="1"/>
    </xf>
    <xf numFmtId="40" fontId="14" fillId="25" borderId="12" xfId="1" applyNumberFormat="1" applyFont="1" applyFill="1" applyBorder="1" applyAlignment="1">
      <alignment horizontal="center" vertical="center"/>
    </xf>
    <xf numFmtId="9" fontId="30" fillId="25" borderId="12" xfId="0" applyNumberFormat="1" applyFont="1" applyFill="1" applyBorder="1" applyAlignment="1">
      <alignment horizontal="center" vertical="center"/>
    </xf>
    <xf numFmtId="9" fontId="14" fillId="25" borderId="12" xfId="2" applyFont="1" applyFill="1" applyBorder="1" applyAlignment="1">
      <alignment horizontal="center" vertical="center"/>
    </xf>
    <xf numFmtId="49" fontId="15" fillId="25" borderId="12" xfId="1" applyNumberFormat="1" applyFont="1" applyFill="1" applyBorder="1" applyAlignment="1">
      <alignment horizontal="center" vertical="center"/>
    </xf>
    <xf numFmtId="40" fontId="15" fillId="25" borderId="13" xfId="1" applyNumberFormat="1" applyFont="1" applyFill="1" applyBorder="1" applyAlignment="1">
      <alignment horizontal="center" vertical="center"/>
    </xf>
    <xf numFmtId="176" fontId="15" fillId="25" borderId="21" xfId="1" applyFont="1" applyFill="1" applyBorder="1" applyAlignment="1">
      <alignment horizontal="center" vertical="center"/>
    </xf>
    <xf numFmtId="176" fontId="16" fillId="25" borderId="12" xfId="1" applyFont="1" applyFill="1" applyBorder="1" applyAlignment="1">
      <alignment horizontal="center" vertical="center"/>
    </xf>
    <xf numFmtId="176" fontId="16" fillId="25" borderId="12" xfId="1" applyFont="1" applyFill="1" applyBorder="1" applyAlignment="1">
      <alignment horizontal="center" vertical="center" wrapText="1"/>
    </xf>
    <xf numFmtId="9" fontId="36" fillId="25" borderId="12" xfId="0" applyNumberFormat="1" applyFont="1" applyFill="1" applyBorder="1" applyAlignment="1">
      <alignment horizontal="center" vertical="center"/>
    </xf>
    <xf numFmtId="0" fontId="13" fillId="25" borderId="12" xfId="2" applyNumberFormat="1" applyFont="1" applyFill="1" applyBorder="1" applyAlignment="1" applyProtection="1">
      <alignment horizontal="center" vertical="center"/>
    </xf>
    <xf numFmtId="40" fontId="13" fillId="25" borderId="12" xfId="1" applyNumberFormat="1" applyFont="1" applyFill="1" applyBorder="1" applyAlignment="1">
      <alignment horizontal="center" vertical="center"/>
    </xf>
    <xf numFmtId="49" fontId="13" fillId="25" borderId="12" xfId="1" applyNumberFormat="1" applyFont="1" applyFill="1" applyBorder="1" applyAlignment="1">
      <alignment horizontal="center" vertical="center"/>
    </xf>
    <xf numFmtId="38" fontId="18" fillId="26" borderId="25" xfId="1" applyNumberFormat="1" applyFont="1" applyFill="1" applyBorder="1" applyAlignment="1">
      <alignment horizontal="center" vertical="center"/>
    </xf>
    <xf numFmtId="176" fontId="15" fillId="26" borderId="21" xfId="1" applyFont="1" applyFill="1" applyBorder="1" applyAlignment="1">
      <alignment horizontal="center" vertical="center"/>
    </xf>
    <xf numFmtId="176" fontId="16" fillId="26" borderId="12" xfId="1" applyFont="1" applyFill="1" applyBorder="1" applyAlignment="1">
      <alignment horizontal="center" vertical="center"/>
    </xf>
    <xf numFmtId="176" fontId="16" fillId="26" borderId="12" xfId="1" applyFont="1" applyFill="1" applyBorder="1" applyAlignment="1">
      <alignment horizontal="center" vertical="center" wrapText="1"/>
    </xf>
    <xf numFmtId="40" fontId="13" fillId="26" borderId="12" xfId="1" applyNumberFormat="1" applyFont="1" applyFill="1" applyBorder="1" applyAlignment="1">
      <alignment horizontal="center" vertical="center"/>
    </xf>
    <xf numFmtId="9" fontId="36" fillId="26" borderId="12" xfId="0" applyNumberFormat="1" applyFont="1" applyFill="1" applyBorder="1" applyAlignment="1">
      <alignment horizontal="center" vertical="center"/>
    </xf>
    <xf numFmtId="9" fontId="13" fillId="26" borderId="12" xfId="2" applyFont="1" applyFill="1" applyBorder="1" applyAlignment="1">
      <alignment horizontal="center" vertical="center"/>
    </xf>
    <xf numFmtId="49" fontId="13" fillId="26" borderId="12" xfId="1" applyNumberFormat="1" applyFont="1" applyFill="1" applyBorder="1" applyAlignment="1">
      <alignment horizontal="center" vertical="center"/>
    </xf>
    <xf numFmtId="9" fontId="13" fillId="26" borderId="12" xfId="2" applyFont="1" applyFill="1" applyBorder="1" applyAlignment="1" applyProtection="1">
      <alignment horizontal="center" vertical="center"/>
    </xf>
    <xf numFmtId="10" fontId="17" fillId="0" borderId="13" xfId="0" applyNumberFormat="1" applyFont="1" applyBorder="1" applyAlignment="1">
      <alignment horizontal="center" vertical="center"/>
    </xf>
    <xf numFmtId="10" fontId="21" fillId="0" borderId="13" xfId="0" applyNumberFormat="1" applyFont="1" applyBorder="1" applyAlignment="1">
      <alignment horizontal="center" vertical="center"/>
    </xf>
    <xf numFmtId="9" fontId="17" fillId="0" borderId="13" xfId="0" applyNumberFormat="1" applyFont="1" applyBorder="1" applyAlignment="1">
      <alignment horizontal="center" vertical="center"/>
    </xf>
    <xf numFmtId="9" fontId="30" fillId="0" borderId="13" xfId="0" applyNumberFormat="1" applyFont="1" applyBorder="1" applyAlignment="1">
      <alignment horizontal="center" vertical="center"/>
    </xf>
    <xf numFmtId="0" fontId="17" fillId="0" borderId="13" xfId="0" applyFont="1" applyBorder="1" applyAlignment="1">
      <alignment horizontal="center" vertical="center"/>
    </xf>
    <xf numFmtId="176" fontId="90" fillId="0" borderId="13" xfId="1" applyFont="1" applyFill="1" applyBorder="1" applyAlignment="1">
      <alignment horizontal="left" vertical="center"/>
    </xf>
    <xf numFmtId="176" fontId="90" fillId="0" borderId="13" xfId="1" applyFont="1" applyBorder="1" applyAlignment="1">
      <alignment horizontal="left" vertical="center"/>
    </xf>
    <xf numFmtId="176" fontId="90" fillId="5" borderId="13" xfId="1" applyFont="1" applyFill="1" applyBorder="1" applyAlignment="1">
      <alignment horizontal="center" vertical="center"/>
    </xf>
    <xf numFmtId="176" fontId="90" fillId="0" borderId="13" xfId="1" applyFont="1" applyFill="1" applyBorder="1" applyAlignment="1">
      <alignment horizontal="center" vertical="center"/>
    </xf>
    <xf numFmtId="176" fontId="90" fillId="0" borderId="13" xfId="1" applyFont="1" applyBorder="1" applyAlignment="1">
      <alignment horizontal="center" vertical="center"/>
    </xf>
    <xf numFmtId="176" fontId="92" fillId="7" borderId="13" xfId="1" applyFont="1" applyFill="1" applyBorder="1" applyAlignment="1">
      <alignment horizontal="center" vertical="center"/>
    </xf>
    <xf numFmtId="2" fontId="90" fillId="0" borderId="13" xfId="0" applyNumberFormat="1" applyFont="1" applyBorder="1" applyAlignment="1">
      <alignment horizontal="center" vertical="center" wrapText="1"/>
    </xf>
    <xf numFmtId="176" fontId="92" fillId="26" borderId="13" xfId="1" applyFont="1" applyFill="1" applyBorder="1" applyAlignment="1">
      <alignment horizontal="center" vertical="center"/>
    </xf>
    <xf numFmtId="2" fontId="92" fillId="26" borderId="13" xfId="0" applyNumberFormat="1" applyFont="1" applyFill="1" applyBorder="1" applyAlignment="1">
      <alignment horizontal="center" vertical="center"/>
    </xf>
    <xf numFmtId="176" fontId="92" fillId="25" borderId="13" xfId="1" applyFont="1" applyFill="1" applyBorder="1" applyAlignment="1">
      <alignment horizontal="center" vertical="center"/>
    </xf>
    <xf numFmtId="2" fontId="92" fillId="25" borderId="13" xfId="0" applyNumberFormat="1" applyFont="1" applyFill="1" applyBorder="1" applyAlignment="1">
      <alignment horizontal="center" vertical="center"/>
    </xf>
    <xf numFmtId="176" fontId="90" fillId="25" borderId="13" xfId="1" applyFont="1" applyFill="1" applyBorder="1" applyAlignment="1">
      <alignment horizontal="center" vertical="center"/>
    </xf>
    <xf numFmtId="176" fontId="90" fillId="25" borderId="13" xfId="1" applyFont="1" applyFill="1" applyBorder="1" applyAlignment="1">
      <alignment horizontal="center" vertical="center" wrapText="1"/>
    </xf>
    <xf numFmtId="176" fontId="92" fillId="26" borderId="13" xfId="1" applyFont="1" applyFill="1" applyBorder="1" applyAlignment="1">
      <alignment horizontal="center" vertical="center" wrapText="1"/>
    </xf>
    <xf numFmtId="176" fontId="92" fillId="0" borderId="13" xfId="1" applyFont="1" applyFill="1" applyBorder="1" applyAlignment="1">
      <alignment horizontal="center" vertical="center"/>
    </xf>
    <xf numFmtId="40" fontId="90" fillId="0" borderId="13" xfId="1" applyNumberFormat="1" applyFont="1" applyFill="1" applyBorder="1" applyAlignment="1">
      <alignment horizontal="center" vertical="center"/>
    </xf>
    <xf numFmtId="9" fontId="90" fillId="0" borderId="13" xfId="2" applyFont="1" applyBorder="1" applyAlignment="1">
      <alignment horizontal="center" vertical="center"/>
    </xf>
    <xf numFmtId="178" fontId="90" fillId="0" borderId="13" xfId="2" applyNumberFormat="1" applyFont="1" applyFill="1" applyBorder="1" applyAlignment="1">
      <alignment horizontal="center" vertical="center"/>
    </xf>
    <xf numFmtId="40" fontId="90" fillId="0" borderId="13" xfId="1" applyNumberFormat="1" applyFont="1" applyBorder="1" applyAlignment="1">
      <alignment horizontal="center" vertical="center"/>
    </xf>
    <xf numFmtId="10" fontId="94" fillId="0" borderId="13" xfId="0" applyNumberFormat="1" applyFont="1" applyBorder="1" applyAlignment="1">
      <alignment horizontal="center" vertical="center"/>
    </xf>
    <xf numFmtId="9" fontId="90" fillId="0" borderId="13" xfId="2" applyFont="1" applyFill="1" applyBorder="1" applyAlignment="1">
      <alignment horizontal="center" vertical="center"/>
    </xf>
    <xf numFmtId="49" fontId="90" fillId="0" borderId="13" xfId="1" applyNumberFormat="1" applyFont="1" applyBorder="1" applyAlignment="1">
      <alignment horizontal="center" vertical="center"/>
    </xf>
    <xf numFmtId="176" fontId="89" fillId="2" borderId="13" xfId="1" applyFont="1" applyFill="1" applyBorder="1" applyAlignment="1">
      <alignment horizontal="center" vertical="center"/>
    </xf>
    <xf numFmtId="40" fontId="92" fillId="5" borderId="13" xfId="1" applyNumberFormat="1" applyFont="1" applyFill="1" applyBorder="1" applyAlignment="1">
      <alignment horizontal="center" vertical="center"/>
    </xf>
    <xf numFmtId="9" fontId="90" fillId="5" borderId="13" xfId="2" applyFont="1" applyFill="1" applyBorder="1" applyAlignment="1">
      <alignment horizontal="center" vertical="center"/>
    </xf>
    <xf numFmtId="40" fontId="90" fillId="5" borderId="13" xfId="1" applyNumberFormat="1" applyFont="1" applyFill="1" applyBorder="1" applyAlignment="1">
      <alignment horizontal="center" vertical="center"/>
    </xf>
    <xf numFmtId="49" fontId="90" fillId="5" borderId="13" xfId="0" applyNumberFormat="1" applyFont="1" applyFill="1" applyBorder="1" applyAlignment="1">
      <alignment horizontal="center" vertical="center"/>
    </xf>
    <xf numFmtId="9" fontId="94" fillId="0" borderId="13" xfId="0" applyNumberFormat="1" applyFont="1" applyBorder="1" applyAlignment="1">
      <alignment horizontal="center" vertical="center"/>
    </xf>
    <xf numFmtId="49" fontId="90" fillId="5" borderId="13" xfId="1" applyNumberFormat="1" applyFont="1" applyFill="1" applyBorder="1" applyAlignment="1">
      <alignment horizontal="center" vertical="center"/>
    </xf>
    <xf numFmtId="9" fontId="93" fillId="0" borderId="13" xfId="0" applyNumberFormat="1" applyFont="1" applyBorder="1" applyAlignment="1">
      <alignment horizontal="center" vertical="center"/>
    </xf>
    <xf numFmtId="40" fontId="92" fillId="0" borderId="13" xfId="1" applyNumberFormat="1" applyFont="1" applyFill="1" applyBorder="1" applyAlignment="1">
      <alignment horizontal="center" vertical="center"/>
    </xf>
    <xf numFmtId="49" fontId="90" fillId="0" borderId="13" xfId="1" applyNumberFormat="1" applyFont="1" applyFill="1" applyBorder="1" applyAlignment="1">
      <alignment horizontal="center" vertical="center"/>
    </xf>
    <xf numFmtId="49" fontId="93" fillId="0" borderId="13" xfId="0" applyNumberFormat="1" applyFont="1" applyBorder="1"/>
    <xf numFmtId="0" fontId="94" fillId="0" borderId="13" xfId="0" applyFont="1" applyBorder="1" applyAlignment="1">
      <alignment horizontal="center" vertical="center"/>
    </xf>
    <xf numFmtId="40" fontId="92" fillId="7" borderId="13" xfId="1" applyNumberFormat="1" applyFont="1" applyFill="1" applyBorder="1" applyAlignment="1">
      <alignment horizontal="center" vertical="center"/>
    </xf>
    <xf numFmtId="10" fontId="92" fillId="7" borderId="13" xfId="2" applyNumberFormat="1" applyFont="1" applyFill="1" applyBorder="1" applyAlignment="1">
      <alignment horizontal="center" vertical="center"/>
    </xf>
    <xf numFmtId="0" fontId="93" fillId="0" borderId="13" xfId="0" applyFont="1" applyBorder="1" applyAlignment="1">
      <alignment horizontal="center" vertical="center"/>
    </xf>
    <xf numFmtId="0" fontId="93" fillId="0" borderId="13" xfId="0" applyFont="1" applyBorder="1" applyAlignment="1">
      <alignment horizontal="left"/>
    </xf>
    <xf numFmtId="0" fontId="93" fillId="0" borderId="13" xfId="0" applyFont="1" applyBorder="1" applyAlignment="1">
      <alignment vertical="center"/>
    </xf>
    <xf numFmtId="176" fontId="97" fillId="0" borderId="13" xfId="1" applyFont="1" applyFill="1" applyBorder="1" applyAlignment="1">
      <alignment horizontal="center" vertical="center"/>
    </xf>
    <xf numFmtId="40" fontId="89" fillId="2" borderId="13" xfId="1" applyNumberFormat="1" applyFont="1" applyFill="1" applyBorder="1" applyAlignment="1">
      <alignment horizontal="center" vertical="center"/>
    </xf>
    <xf numFmtId="40" fontId="92" fillId="26" borderId="13" xfId="1" applyNumberFormat="1" applyFont="1" applyFill="1" applyBorder="1" applyAlignment="1">
      <alignment horizontal="center" vertical="center"/>
    </xf>
    <xf numFmtId="10" fontId="92" fillId="26" borderId="13" xfId="2" applyNumberFormat="1" applyFont="1" applyFill="1" applyBorder="1" applyAlignment="1">
      <alignment horizontal="center" vertical="center"/>
    </xf>
    <xf numFmtId="49" fontId="92" fillId="26" borderId="13" xfId="1" applyNumberFormat="1" applyFont="1" applyFill="1" applyBorder="1" applyAlignment="1">
      <alignment horizontal="center" vertical="center"/>
    </xf>
    <xf numFmtId="0" fontId="100" fillId="0" borderId="13" xfId="0" applyFont="1" applyBorder="1" applyAlignment="1">
      <alignment vertical="top"/>
    </xf>
    <xf numFmtId="0" fontId="100" fillId="0" borderId="13" xfId="0" applyFont="1" applyBorder="1" applyAlignment="1">
      <alignment vertical="center" wrapText="1"/>
    </xf>
    <xf numFmtId="40" fontId="92" fillId="25" borderId="13" xfId="1" applyNumberFormat="1" applyFont="1" applyFill="1" applyBorder="1" applyAlignment="1">
      <alignment horizontal="center" vertical="center"/>
    </xf>
    <xf numFmtId="9" fontId="92" fillId="25" borderId="13" xfId="2" applyFont="1" applyFill="1" applyBorder="1" applyAlignment="1">
      <alignment horizontal="center" vertical="center"/>
    </xf>
    <xf numFmtId="49" fontId="92" fillId="25" borderId="13" xfId="1" applyNumberFormat="1" applyFont="1" applyFill="1" applyBorder="1" applyAlignment="1">
      <alignment horizontal="center" vertical="center"/>
    </xf>
    <xf numFmtId="9" fontId="92" fillId="7" borderId="13" xfId="0" applyNumberFormat="1" applyFont="1" applyFill="1" applyBorder="1" applyAlignment="1">
      <alignment horizontal="center" vertical="center"/>
    </xf>
    <xf numFmtId="9" fontId="92" fillId="7" borderId="13" xfId="2" applyFont="1" applyFill="1" applyBorder="1" applyAlignment="1">
      <alignment horizontal="center" vertical="center"/>
    </xf>
    <xf numFmtId="9" fontId="92" fillId="26" borderId="13" xfId="0" applyNumberFormat="1" applyFont="1" applyFill="1" applyBorder="1" applyAlignment="1">
      <alignment horizontal="center" vertical="center"/>
    </xf>
    <xf numFmtId="176" fontId="92" fillId="26" borderId="13" xfId="2" applyNumberFormat="1" applyFont="1" applyFill="1" applyBorder="1" applyAlignment="1">
      <alignment horizontal="center" vertical="center"/>
    </xf>
    <xf numFmtId="176" fontId="92" fillId="26" borderId="13" xfId="1" quotePrefix="1" applyFont="1" applyFill="1" applyBorder="1" applyAlignment="1">
      <alignment horizontal="center" vertical="center"/>
    </xf>
    <xf numFmtId="40" fontId="90" fillId="25" borderId="13" xfId="1" applyNumberFormat="1" applyFont="1" applyFill="1" applyBorder="1" applyAlignment="1">
      <alignment horizontal="center" vertical="center"/>
    </xf>
    <xf numFmtId="180" fontId="90" fillId="25" borderId="13" xfId="2" applyNumberFormat="1" applyFont="1" applyFill="1" applyBorder="1" applyAlignment="1">
      <alignment horizontal="center" vertical="center"/>
    </xf>
    <xf numFmtId="49" fontId="90" fillId="25" borderId="13" xfId="1" applyNumberFormat="1" applyFont="1" applyFill="1" applyBorder="1" applyAlignment="1">
      <alignment horizontal="center" vertical="center"/>
    </xf>
    <xf numFmtId="181" fontId="92" fillId="26" borderId="13" xfId="2" applyNumberFormat="1" applyFont="1" applyFill="1" applyBorder="1" applyAlignment="1">
      <alignment horizontal="center" vertical="center"/>
    </xf>
    <xf numFmtId="176" fontId="92" fillId="0" borderId="13" xfId="1" applyFont="1" applyFill="1" applyBorder="1" applyAlignment="1">
      <alignment horizontal="center" vertical="center" wrapText="1"/>
    </xf>
    <xf numFmtId="49" fontId="92" fillId="0" borderId="13" xfId="1" applyNumberFormat="1" applyFont="1" applyFill="1" applyBorder="1" applyAlignment="1">
      <alignment horizontal="center" vertical="center"/>
    </xf>
    <xf numFmtId="9" fontId="93" fillId="25" borderId="13" xfId="0" applyNumberFormat="1" applyFont="1" applyFill="1" applyBorder="1" applyAlignment="1">
      <alignment horizontal="center" vertical="center"/>
    </xf>
    <xf numFmtId="0" fontId="94" fillId="25" borderId="13" xfId="0" applyFont="1" applyFill="1" applyBorder="1" applyAlignment="1">
      <alignment horizontal="center" vertical="center"/>
    </xf>
    <xf numFmtId="0" fontId="93" fillId="25" borderId="13" xfId="0" applyFont="1" applyFill="1" applyBorder="1" applyAlignment="1">
      <alignment horizontal="center" vertical="center"/>
    </xf>
    <xf numFmtId="0" fontId="94" fillId="26" borderId="13" xfId="0" applyFont="1" applyFill="1" applyBorder="1" applyAlignment="1">
      <alignment horizontal="center" vertical="center"/>
    </xf>
    <xf numFmtId="0" fontId="93" fillId="26" borderId="13" xfId="0" applyFont="1" applyFill="1" applyBorder="1" applyAlignment="1">
      <alignment horizontal="center" vertical="center"/>
    </xf>
    <xf numFmtId="10" fontId="98" fillId="26" borderId="13" xfId="0" applyNumberFormat="1" applyFont="1" applyFill="1" applyBorder="1" applyAlignment="1">
      <alignment horizontal="center" vertical="center"/>
    </xf>
    <xf numFmtId="176" fontId="99" fillId="5" borderId="13" xfId="1" applyFont="1" applyFill="1" applyBorder="1" applyAlignment="1">
      <alignment horizontal="center" vertical="center" wrapText="1"/>
    </xf>
    <xf numFmtId="0" fontId="92" fillId="26" borderId="13" xfId="0" applyFont="1" applyFill="1" applyBorder="1" applyAlignment="1">
      <alignment horizontal="center" vertical="center"/>
    </xf>
    <xf numFmtId="176" fontId="95" fillId="26" borderId="13" xfId="1" applyFont="1" applyFill="1" applyBorder="1" applyAlignment="1">
      <alignment horizontal="center" vertical="center" wrapText="1"/>
    </xf>
    <xf numFmtId="176" fontId="90" fillId="5" borderId="13" xfId="1" applyFont="1" applyFill="1" applyBorder="1" applyAlignment="1">
      <alignment horizontal="center" vertical="center" wrapText="1"/>
    </xf>
    <xf numFmtId="40" fontId="90" fillId="0" borderId="13" xfId="1" applyNumberFormat="1" applyFont="1" applyFill="1" applyBorder="1" applyAlignment="1">
      <alignment horizontal="left" vertical="center" wrapText="1"/>
    </xf>
    <xf numFmtId="38" fontId="92" fillId="25" borderId="13" xfId="1" applyNumberFormat="1" applyFont="1" applyFill="1" applyBorder="1" applyAlignment="1">
      <alignment horizontal="center" vertical="center"/>
    </xf>
    <xf numFmtId="176" fontId="95" fillId="25" borderId="13" xfId="1" applyFont="1" applyFill="1" applyBorder="1" applyAlignment="1">
      <alignment horizontal="center" vertical="center" wrapText="1"/>
    </xf>
    <xf numFmtId="38" fontId="92" fillId="26" borderId="13" xfId="1" applyNumberFormat="1" applyFont="1" applyFill="1" applyBorder="1" applyAlignment="1">
      <alignment horizontal="center" vertical="center"/>
    </xf>
    <xf numFmtId="38" fontId="90" fillId="25" borderId="13" xfId="1" applyNumberFormat="1" applyFont="1" applyFill="1" applyBorder="1" applyAlignment="1">
      <alignment horizontal="center" vertical="center"/>
    </xf>
    <xf numFmtId="176" fontId="97" fillId="25" borderId="13" xfId="1" applyFont="1" applyFill="1" applyBorder="1" applyAlignment="1">
      <alignment horizontal="center" vertical="center" wrapText="1"/>
    </xf>
    <xf numFmtId="0" fontId="101" fillId="0" borderId="13" xfId="0" applyFont="1" applyBorder="1" applyAlignment="1">
      <alignment vertical="center"/>
    </xf>
    <xf numFmtId="2" fontId="90" fillId="25" borderId="13" xfId="0" applyNumberFormat="1" applyFont="1" applyFill="1" applyBorder="1" applyAlignment="1">
      <alignment horizontal="center" vertical="center" wrapText="1"/>
    </xf>
    <xf numFmtId="9" fontId="90" fillId="25" borderId="13" xfId="2" applyFont="1" applyFill="1" applyBorder="1" applyAlignment="1">
      <alignment horizontal="center" vertical="center"/>
    </xf>
    <xf numFmtId="176" fontId="90" fillId="26" borderId="13" xfId="1" applyFont="1" applyFill="1" applyBorder="1" applyAlignment="1">
      <alignment horizontal="center" vertical="center"/>
    </xf>
    <xf numFmtId="176" fontId="90" fillId="26" borderId="13" xfId="1" applyFont="1" applyFill="1" applyBorder="1" applyAlignment="1">
      <alignment horizontal="center" vertical="center" wrapText="1"/>
    </xf>
    <xf numFmtId="40" fontId="90" fillId="26" borderId="13" xfId="1" applyNumberFormat="1" applyFont="1" applyFill="1" applyBorder="1" applyAlignment="1">
      <alignment horizontal="center" vertical="center"/>
    </xf>
    <xf numFmtId="9" fontId="93" fillId="26" borderId="13" xfId="0" applyNumberFormat="1" applyFont="1" applyFill="1" applyBorder="1" applyAlignment="1">
      <alignment horizontal="center" vertical="center"/>
    </xf>
    <xf numFmtId="9" fontId="90" fillId="26" borderId="13" xfId="2" applyFont="1" applyFill="1" applyBorder="1" applyAlignment="1">
      <alignment horizontal="center" vertical="center"/>
    </xf>
    <xf numFmtId="49" fontId="90" fillId="26" borderId="13" xfId="1" applyNumberFormat="1" applyFont="1" applyFill="1" applyBorder="1" applyAlignment="1">
      <alignment horizontal="center" vertical="center"/>
    </xf>
    <xf numFmtId="0" fontId="90" fillId="25" borderId="13" xfId="2" applyNumberFormat="1" applyFont="1" applyFill="1" applyBorder="1" applyAlignment="1" applyProtection="1">
      <alignment horizontal="center" vertical="center"/>
    </xf>
    <xf numFmtId="9" fontId="90" fillId="26" borderId="13" xfId="2" applyFont="1" applyFill="1" applyBorder="1" applyAlignment="1" applyProtection="1">
      <alignment horizontal="center" vertical="center"/>
    </xf>
    <xf numFmtId="0" fontId="89" fillId="2" borderId="13" xfId="0" applyFont="1" applyFill="1" applyBorder="1" applyAlignment="1">
      <alignment horizontal="center" vertical="center"/>
    </xf>
    <xf numFmtId="49" fontId="89" fillId="2" borderId="13" xfId="1" applyNumberFormat="1" applyFont="1" applyFill="1" applyBorder="1" applyAlignment="1">
      <alignment horizontal="center" vertical="center"/>
    </xf>
    <xf numFmtId="176" fontId="89" fillId="2" borderId="13" xfId="1" applyFont="1" applyFill="1" applyBorder="1" applyAlignment="1">
      <alignment horizontal="center" vertical="center" wrapText="1"/>
    </xf>
    <xf numFmtId="0" fontId="0" fillId="22" borderId="0" xfId="0" applyFill="1" applyAlignment="1">
      <alignment horizontal="center" vertical="center" wrapText="1"/>
    </xf>
    <xf numFmtId="0" fontId="0" fillId="4" borderId="0" xfId="0" applyFill="1" applyAlignment="1">
      <alignment horizontal="center" vertical="center" wrapText="1"/>
    </xf>
    <xf numFmtId="0" fontId="0" fillId="4" borderId="0" xfId="0" applyFill="1" applyAlignment="1">
      <alignment vertical="top" wrapText="1"/>
    </xf>
    <xf numFmtId="49" fontId="44" fillId="4" borderId="13" xfId="0" applyNumberFormat="1" applyFont="1" applyFill="1" applyBorder="1" applyAlignment="1">
      <alignment horizontal="left" vertical="center" wrapText="1"/>
    </xf>
    <xf numFmtId="0" fontId="5" fillId="22" borderId="0" xfId="3" applyFont="1" applyFill="1" applyAlignment="1"/>
    <xf numFmtId="0" fontId="4" fillId="22" borderId="0" xfId="3" applyFill="1" applyAlignment="1"/>
    <xf numFmtId="0" fontId="5" fillId="22" borderId="0" xfId="4" applyFill="1"/>
    <xf numFmtId="43" fontId="3" fillId="0" borderId="0" xfId="3" applyNumberFormat="1" applyFont="1" applyAlignment="1"/>
    <xf numFmtId="0" fontId="103" fillId="16" borderId="13" xfId="0" applyFont="1" applyFill="1" applyBorder="1" applyAlignment="1">
      <alignment horizontal="center" vertical="top"/>
    </xf>
    <xf numFmtId="3" fontId="103" fillId="16" borderId="13" xfId="0" applyNumberFormat="1" applyFont="1" applyFill="1" applyBorder="1" applyAlignment="1">
      <alignment horizontal="center" vertical="center"/>
    </xf>
    <xf numFmtId="0" fontId="104" fillId="27" borderId="13" xfId="0" applyFont="1" applyFill="1" applyBorder="1" applyAlignment="1">
      <alignment horizontal="center" vertical="top"/>
    </xf>
    <xf numFmtId="0" fontId="104" fillId="27" borderId="13" xfId="0" applyFont="1" applyFill="1" applyBorder="1" applyAlignment="1">
      <alignment horizontal="left" vertical="top"/>
    </xf>
    <xf numFmtId="176" fontId="104" fillId="27" borderId="13" xfId="1" applyFont="1" applyFill="1" applyBorder="1" applyAlignment="1">
      <alignment horizontal="left" vertical="top"/>
    </xf>
    <xf numFmtId="0" fontId="70" fillId="27" borderId="13" xfId="0" applyFont="1" applyFill="1" applyBorder="1" applyAlignment="1">
      <alignment horizontal="center"/>
    </xf>
    <xf numFmtId="0" fontId="105" fillId="27" borderId="13" xfId="0" applyFont="1" applyFill="1" applyBorder="1" applyAlignment="1">
      <alignment horizontal="left" vertical="top"/>
    </xf>
    <xf numFmtId="4" fontId="105" fillId="27" borderId="13" xfId="0" applyNumberFormat="1" applyFont="1" applyFill="1" applyBorder="1" applyAlignment="1">
      <alignment vertical="center"/>
    </xf>
    <xf numFmtId="3" fontId="105" fillId="27" borderId="13" xfId="0" applyNumberFormat="1" applyFont="1" applyFill="1" applyBorder="1" applyAlignment="1">
      <alignment vertical="center"/>
    </xf>
    <xf numFmtId="176" fontId="105" fillId="27" borderId="13" xfId="1" applyFont="1" applyFill="1" applyBorder="1" applyAlignment="1">
      <alignment horizontal="left" vertical="top"/>
    </xf>
    <xf numFmtId="176" fontId="105" fillId="27" borderId="13" xfId="1" applyFont="1" applyFill="1" applyBorder="1" applyAlignment="1">
      <alignment vertical="center"/>
    </xf>
    <xf numFmtId="176" fontId="70" fillId="27" borderId="13" xfId="1" applyFont="1" applyFill="1" applyBorder="1" applyAlignment="1"/>
    <xf numFmtId="0" fontId="0" fillId="27" borderId="13" xfId="0" applyFill="1" applyBorder="1" applyAlignment="1">
      <alignment horizontal="center"/>
    </xf>
    <xf numFmtId="0" fontId="104" fillId="27" borderId="13" xfId="0" applyFont="1" applyFill="1" applyBorder="1" applyAlignment="1">
      <alignment horizontal="left" vertical="top" wrapText="1"/>
    </xf>
    <xf numFmtId="4" fontId="104" fillId="27" borderId="13" xfId="0" applyNumberFormat="1" applyFont="1" applyFill="1" applyBorder="1" applyAlignment="1">
      <alignment vertical="center"/>
    </xf>
    <xf numFmtId="3" fontId="104" fillId="27" borderId="13" xfId="0" applyNumberFormat="1" applyFont="1" applyFill="1" applyBorder="1" applyAlignment="1">
      <alignment vertical="center"/>
    </xf>
    <xf numFmtId="176" fontId="104" fillId="27" borderId="13" xfId="1" applyFont="1" applyFill="1" applyBorder="1" applyAlignment="1">
      <alignment vertical="center"/>
    </xf>
    <xf numFmtId="0" fontId="33" fillId="0" borderId="0" xfId="0" applyFont="1"/>
    <xf numFmtId="176" fontId="0" fillId="27" borderId="13" xfId="1" applyFont="1" applyFill="1" applyBorder="1" applyAlignment="1"/>
    <xf numFmtId="4" fontId="0" fillId="27" borderId="13" xfId="0" applyNumberFormat="1" applyFill="1" applyBorder="1"/>
    <xf numFmtId="0" fontId="0" fillId="0" borderId="13" xfId="0" applyBorder="1" applyAlignment="1">
      <alignment horizontal="center"/>
    </xf>
    <xf numFmtId="0" fontId="104" fillId="0" borderId="13" xfId="0" applyFont="1" applyBorder="1" applyAlignment="1">
      <alignment horizontal="left" vertical="top"/>
    </xf>
    <xf numFmtId="3" fontId="104" fillId="0" borderId="13" xfId="0" applyNumberFormat="1" applyFont="1" applyBorder="1" applyAlignment="1">
      <alignment vertical="center"/>
    </xf>
    <xf numFmtId="4" fontId="104" fillId="0" borderId="13" xfId="0" applyNumberFormat="1" applyFont="1" applyBorder="1" applyAlignment="1">
      <alignment vertical="center"/>
    </xf>
    <xf numFmtId="176" fontId="0" fillId="0" borderId="13" xfId="1" applyFont="1" applyFill="1" applyBorder="1" applyAlignment="1"/>
    <xf numFmtId="4" fontId="0" fillId="0" borderId="13" xfId="0" applyNumberFormat="1" applyBorder="1"/>
    <xf numFmtId="176" fontId="105" fillId="0" borderId="0" xfId="1" applyFont="1" applyFill="1" applyBorder="1" applyAlignment="1">
      <alignment horizontal="left" vertical="top"/>
    </xf>
    <xf numFmtId="176" fontId="104" fillId="27" borderId="13" xfId="1" applyFont="1" applyFill="1" applyBorder="1" applyAlignment="1">
      <alignment horizontal="right" vertical="top"/>
    </xf>
    <xf numFmtId="4" fontId="5" fillId="0" borderId="13" xfId="4" applyNumberFormat="1" applyBorder="1" applyAlignment="1">
      <alignment horizontal="right"/>
    </xf>
    <xf numFmtId="0" fontId="5" fillId="0" borderId="13" xfId="4" applyBorder="1" applyAlignment="1">
      <alignment horizontal="right"/>
    </xf>
    <xf numFmtId="0" fontId="70" fillId="0" borderId="0" xfId="0" applyFont="1" applyAlignment="1">
      <alignment wrapText="1"/>
    </xf>
    <xf numFmtId="0" fontId="5" fillId="0" borderId="13" xfId="4" applyBorder="1" applyAlignment="1">
      <alignment horizontal="center"/>
    </xf>
    <xf numFmtId="0" fontId="104" fillId="0" borderId="13" xfId="0" applyFont="1" applyBorder="1" applyAlignment="1">
      <alignment horizontal="center" vertical="top"/>
    </xf>
    <xf numFmtId="0" fontId="106" fillId="0" borderId="13" xfId="0" applyFont="1" applyBorder="1" applyAlignment="1">
      <alignment horizontal="right"/>
    </xf>
    <xf numFmtId="0" fontId="106" fillId="0" borderId="13" xfId="0" applyFont="1" applyBorder="1"/>
    <xf numFmtId="0" fontId="104" fillId="0" borderId="13" xfId="0" applyFont="1" applyBorder="1" applyAlignment="1">
      <alignment horizontal="right" vertical="top"/>
    </xf>
    <xf numFmtId="0" fontId="5" fillId="0" borderId="8" xfId="4" applyBorder="1"/>
    <xf numFmtId="3" fontId="104" fillId="4" borderId="13" xfId="0" applyNumberFormat="1" applyFont="1" applyFill="1" applyBorder="1" applyAlignment="1">
      <alignment vertical="center"/>
    </xf>
    <xf numFmtId="0" fontId="5" fillId="0" borderId="13" xfId="4" applyBorder="1"/>
    <xf numFmtId="4" fontId="107" fillId="0" borderId="0" xfId="0" applyNumberFormat="1" applyFont="1"/>
    <xf numFmtId="4" fontId="108" fillId="0" borderId="0" xfId="0" applyNumberFormat="1" applyFont="1"/>
    <xf numFmtId="179" fontId="31" fillId="4" borderId="0" xfId="4" applyNumberFormat="1" applyFont="1" applyFill="1"/>
    <xf numFmtId="4" fontId="31" fillId="0" borderId="0" xfId="4" applyNumberFormat="1" applyFont="1"/>
    <xf numFmtId="176" fontId="5" fillId="28" borderId="0" xfId="4" applyNumberFormat="1" applyFill="1"/>
    <xf numFmtId="40" fontId="49" fillId="14" borderId="13" xfId="1" applyNumberFormat="1" applyFont="1" applyFill="1" applyBorder="1" applyAlignment="1">
      <alignment horizontal="center" vertical="center" wrapText="1"/>
    </xf>
    <xf numFmtId="40" fontId="43" fillId="14" borderId="13" xfId="1" applyNumberFormat="1" applyFont="1" applyFill="1" applyBorder="1" applyAlignment="1">
      <alignment horizontal="center" vertical="center" wrapText="1"/>
    </xf>
    <xf numFmtId="176" fontId="15" fillId="30" borderId="13" xfId="1" applyFont="1" applyFill="1" applyBorder="1" applyAlignment="1">
      <alignment horizontal="center" vertical="center"/>
    </xf>
    <xf numFmtId="0" fontId="31" fillId="31" borderId="13" xfId="0" applyFont="1" applyFill="1" applyBorder="1" applyAlignment="1">
      <alignment horizontal="center" vertical="center"/>
    </xf>
    <xf numFmtId="176" fontId="109" fillId="0" borderId="13" xfId="1" applyFont="1" applyBorder="1" applyAlignment="1">
      <alignment horizontal="left"/>
    </xf>
    <xf numFmtId="43" fontId="110" fillId="0" borderId="13" xfId="0" applyNumberFormat="1" applyFont="1" applyBorder="1" applyAlignment="1" applyProtection="1">
      <alignment horizontal="right" vertical="center"/>
      <protection locked="0"/>
    </xf>
    <xf numFmtId="176" fontId="0" fillId="0" borderId="13" xfId="1" applyFont="1" applyFill="1" applyBorder="1" applyAlignment="1">
      <alignment horizontal="center" vertical="center"/>
    </xf>
    <xf numFmtId="176" fontId="109" fillId="0" borderId="28" xfId="1" applyFont="1" applyFill="1" applyBorder="1" applyAlignment="1">
      <alignment horizontal="left"/>
    </xf>
    <xf numFmtId="176" fontId="0" fillId="0" borderId="28" xfId="1" applyFont="1" applyBorder="1" applyAlignment="1"/>
    <xf numFmtId="176" fontId="78" fillId="0" borderId="28" xfId="1" applyFont="1" applyBorder="1" applyAlignment="1"/>
    <xf numFmtId="176" fontId="111" fillId="0" borderId="28" xfId="1" applyFont="1" applyBorder="1" applyAlignment="1"/>
    <xf numFmtId="176" fontId="0" fillId="32" borderId="32" xfId="1" applyFont="1" applyFill="1" applyBorder="1" applyAlignment="1"/>
    <xf numFmtId="176" fontId="0" fillId="0" borderId="32" xfId="1" applyFont="1" applyBorder="1" applyAlignment="1"/>
    <xf numFmtId="176" fontId="0" fillId="32" borderId="13" xfId="1" applyFont="1" applyFill="1" applyBorder="1" applyAlignment="1"/>
    <xf numFmtId="176" fontId="0" fillId="0" borderId="12" xfId="1" applyFont="1" applyBorder="1" applyAlignment="1">
      <alignment horizontal="center" vertical="center"/>
    </xf>
    <xf numFmtId="176" fontId="0" fillId="32" borderId="12" xfId="1" applyFont="1" applyFill="1" applyBorder="1" applyAlignment="1"/>
    <xf numFmtId="176" fontId="0" fillId="0" borderId="12" xfId="1" applyFont="1" applyBorder="1" applyAlignment="1"/>
    <xf numFmtId="176" fontId="0" fillId="32" borderId="28" xfId="1" applyFont="1" applyFill="1" applyBorder="1" applyAlignment="1"/>
    <xf numFmtId="176" fontId="31" fillId="0" borderId="8" xfId="1" applyFont="1" applyFill="1" applyBorder="1" applyAlignment="1"/>
    <xf numFmtId="176" fontId="31" fillId="0" borderId="8" xfId="1" applyFont="1" applyBorder="1" applyAlignment="1"/>
    <xf numFmtId="0" fontId="5" fillId="0" borderId="0" xfId="4" applyAlignment="1">
      <alignment horizontal="left"/>
    </xf>
    <xf numFmtId="0" fontId="5" fillId="0" borderId="0" xfId="4" applyAlignment="1">
      <alignment horizontal="center"/>
    </xf>
    <xf numFmtId="0" fontId="113" fillId="33" borderId="13" xfId="8" applyFont="1" applyFill="1" applyBorder="1" applyAlignment="1">
      <alignment horizontal="left" vertical="center"/>
    </xf>
    <xf numFmtId="0" fontId="113" fillId="33" borderId="13" xfId="8" applyFont="1" applyFill="1" applyBorder="1" applyAlignment="1">
      <alignment horizontal="center" vertical="center" wrapText="1"/>
    </xf>
    <xf numFmtId="0" fontId="113" fillId="33" borderId="13" xfId="8" applyFont="1" applyFill="1" applyBorder="1" applyAlignment="1">
      <alignment horizontal="center" vertical="center"/>
    </xf>
    <xf numFmtId="9" fontId="113" fillId="33" borderId="13" xfId="11" applyFont="1" applyFill="1" applyBorder="1" applyAlignment="1">
      <alignment horizontal="center" vertical="center"/>
    </xf>
    <xf numFmtId="179" fontId="113" fillId="33" borderId="13" xfId="5" applyNumberFormat="1" applyFont="1" applyFill="1" applyBorder="1" applyAlignment="1">
      <alignment horizontal="center" vertical="center"/>
    </xf>
    <xf numFmtId="179" fontId="31" fillId="31" borderId="13" xfId="4" applyNumberFormat="1" applyFont="1" applyFill="1" applyBorder="1" applyAlignment="1">
      <alignment horizontal="center" vertical="center" wrapText="1"/>
    </xf>
    <xf numFmtId="179" fontId="31" fillId="31" borderId="13" xfId="4" applyNumberFormat="1" applyFont="1" applyFill="1" applyBorder="1" applyAlignment="1">
      <alignment horizontal="center" vertical="center"/>
    </xf>
    <xf numFmtId="176" fontId="31" fillId="31" borderId="13" xfId="1" applyFont="1" applyFill="1" applyBorder="1" applyAlignment="1">
      <alignment horizontal="center" vertical="center"/>
    </xf>
    <xf numFmtId="0" fontId="5" fillId="34" borderId="0" xfId="4" applyFill="1" applyAlignment="1">
      <alignment horizontal="center" vertical="center"/>
    </xf>
    <xf numFmtId="0" fontId="5" fillId="0" borderId="0" xfId="4" applyAlignment="1">
      <alignment horizontal="center" vertical="center"/>
    </xf>
    <xf numFmtId="0" fontId="114" fillId="35" borderId="13" xfId="8" applyFont="1" applyFill="1" applyBorder="1" applyAlignment="1">
      <alignment horizontal="center" vertical="center"/>
    </xf>
    <xf numFmtId="9" fontId="114" fillId="35" borderId="13" xfId="11" applyFont="1" applyFill="1" applyBorder="1" applyAlignment="1">
      <alignment horizontal="center" vertical="center"/>
    </xf>
    <xf numFmtId="179" fontId="5" fillId="35" borderId="13" xfId="4" applyNumberFormat="1" applyFill="1" applyBorder="1"/>
    <xf numFmtId="179" fontId="0" fillId="35" borderId="13" xfId="5" applyNumberFormat="1" applyFont="1" applyFill="1" applyBorder="1" applyAlignment="1"/>
    <xf numFmtId="179" fontId="5" fillId="0" borderId="13" xfId="4" applyNumberFormat="1" applyBorder="1"/>
    <xf numFmtId="179" fontId="114" fillId="0" borderId="13" xfId="5" applyNumberFormat="1" applyFont="1" applyFill="1" applyBorder="1" applyAlignment="1">
      <alignment horizontal="center" vertical="center"/>
    </xf>
    <xf numFmtId="179" fontId="0" fillId="0" borderId="13" xfId="5" applyNumberFormat="1" applyFont="1" applyBorder="1" applyAlignment="1">
      <alignment horizontal="center" vertical="center"/>
    </xf>
    <xf numFmtId="176" fontId="0" fillId="0" borderId="0" xfId="1" applyFont="1" applyFill="1" applyBorder="1" applyAlignment="1" applyProtection="1"/>
    <xf numFmtId="179" fontId="5" fillId="0" borderId="13" xfId="4" applyNumberFormat="1" applyBorder="1" applyAlignment="1">
      <alignment horizontal="center"/>
    </xf>
    <xf numFmtId="179" fontId="0" fillId="0" borderId="13" xfId="5" applyNumberFormat="1" applyFont="1" applyBorder="1" applyAlignment="1"/>
    <xf numFmtId="0" fontId="5" fillId="0" borderId="12" xfId="4" applyBorder="1" applyAlignment="1">
      <alignment horizontal="center" vertical="center"/>
    </xf>
    <xf numFmtId="0" fontId="0" fillId="0" borderId="12" xfId="8" applyFont="1" applyBorder="1" applyAlignment="1">
      <alignment horizontal="center" vertical="center"/>
    </xf>
    <xf numFmtId="0" fontId="114" fillId="36" borderId="13" xfId="8" applyFont="1" applyFill="1" applyBorder="1" applyAlignment="1">
      <alignment horizontal="center" vertical="center"/>
    </xf>
    <xf numFmtId="9" fontId="114" fillId="36" borderId="13" xfId="11" applyFont="1" applyFill="1" applyBorder="1" applyAlignment="1">
      <alignment horizontal="center" vertical="center"/>
    </xf>
    <xf numFmtId="179" fontId="5" fillId="37" borderId="13" xfId="4" applyNumberFormat="1" applyFill="1" applyBorder="1"/>
    <xf numFmtId="179" fontId="0" fillId="37" borderId="13" xfId="5" applyNumberFormat="1" applyFont="1" applyFill="1" applyBorder="1" applyAlignment="1"/>
    <xf numFmtId="0" fontId="5" fillId="0" borderId="13" xfId="4" applyBorder="1" applyAlignment="1">
      <alignment horizontal="center" vertical="center"/>
    </xf>
    <xf numFmtId="0" fontId="0" fillId="0" borderId="13" xfId="8" applyFont="1" applyBorder="1" applyAlignment="1">
      <alignment horizontal="center" vertical="center"/>
    </xf>
    <xf numFmtId="0" fontId="0" fillId="0" borderId="8" xfId="8" applyFont="1" applyBorder="1" applyAlignment="1">
      <alignment horizontal="center" vertical="center"/>
    </xf>
    <xf numFmtId="0" fontId="5" fillId="0" borderId="12" xfId="4" applyBorder="1" applyAlignment="1">
      <alignment horizontal="center" vertical="center" wrapText="1"/>
    </xf>
    <xf numFmtId="176" fontId="0" fillId="0" borderId="0" xfId="1" applyFont="1" applyFill="1" applyAlignment="1" applyProtection="1"/>
    <xf numFmtId="176" fontId="111" fillId="0" borderId="0" xfId="1" applyFont="1" applyFill="1" applyBorder="1">
      <alignment vertical="center"/>
    </xf>
    <xf numFmtId="176" fontId="40" fillId="0" borderId="0" xfId="1" applyFont="1" applyFill="1" applyBorder="1">
      <alignment vertical="center"/>
    </xf>
    <xf numFmtId="0" fontId="5" fillId="0" borderId="17" xfId="4" applyBorder="1" applyAlignment="1">
      <alignment horizontal="center" vertical="center"/>
    </xf>
    <xf numFmtId="0" fontId="5" fillId="0" borderId="8" xfId="4" applyBorder="1" applyAlignment="1">
      <alignment horizontal="center" vertical="center"/>
    </xf>
    <xf numFmtId="176" fontId="0" fillId="0" borderId="0" xfId="1" applyFont="1" applyFill="1" applyAlignment="1"/>
    <xf numFmtId="0" fontId="5" fillId="0" borderId="13" xfId="4" applyBorder="1" applyAlignment="1">
      <alignment horizontal="left" vertical="center" wrapText="1"/>
    </xf>
    <xf numFmtId="176" fontId="40" fillId="0" borderId="0" xfId="1" applyFont="1" applyFill="1">
      <alignment vertical="center"/>
    </xf>
    <xf numFmtId="176" fontId="111" fillId="0" borderId="0" xfId="1" applyFont="1" applyFill="1">
      <alignment vertical="center"/>
    </xf>
    <xf numFmtId="0" fontId="5" fillId="0" borderId="13" xfId="4" applyBorder="1" applyAlignment="1">
      <alignment horizontal="left"/>
    </xf>
    <xf numFmtId="176" fontId="0" fillId="0" borderId="13" xfId="5" applyFont="1" applyBorder="1" applyAlignment="1">
      <alignment horizontal="center" vertical="center"/>
    </xf>
    <xf numFmtId="0" fontId="5" fillId="0" borderId="12" xfId="4" applyBorder="1" applyAlignment="1">
      <alignment horizontal="left"/>
    </xf>
    <xf numFmtId="0" fontId="5" fillId="0" borderId="12" xfId="4" applyBorder="1" applyAlignment="1">
      <alignment horizontal="center"/>
    </xf>
    <xf numFmtId="179" fontId="5" fillId="0" borderId="12" xfId="4" applyNumberFormat="1" applyBorder="1"/>
    <xf numFmtId="179" fontId="0" fillId="0" borderId="12" xfId="5" applyNumberFormat="1" applyFont="1" applyBorder="1" applyAlignment="1">
      <alignment horizontal="center" vertical="center"/>
    </xf>
    <xf numFmtId="176" fontId="0" fillId="0" borderId="12" xfId="5" applyFont="1" applyBorder="1" applyAlignment="1">
      <alignment horizontal="center" vertical="center"/>
    </xf>
    <xf numFmtId="0" fontId="5" fillId="0" borderId="12" xfId="4" applyBorder="1" applyAlignment="1">
      <alignment horizontal="left" vertical="center" wrapText="1"/>
    </xf>
    <xf numFmtId="0" fontId="5" fillId="0" borderId="17" xfId="4" applyBorder="1" applyAlignment="1">
      <alignment horizontal="center"/>
    </xf>
    <xf numFmtId="0" fontId="0" fillId="0" borderId="17" xfId="8" applyFont="1" applyBorder="1" applyAlignment="1">
      <alignment horizontal="center" vertical="center"/>
    </xf>
    <xf numFmtId="0" fontId="114" fillId="36" borderId="12" xfId="8" applyFont="1" applyFill="1" applyBorder="1" applyAlignment="1">
      <alignment horizontal="center" vertical="center"/>
    </xf>
    <xf numFmtId="9" fontId="114" fillId="36" borderId="12" xfId="11" applyFont="1" applyFill="1" applyBorder="1" applyAlignment="1">
      <alignment horizontal="center" vertical="center"/>
    </xf>
    <xf numFmtId="179" fontId="5" fillId="0" borderId="20" xfId="4" applyNumberFormat="1" applyBorder="1"/>
    <xf numFmtId="179" fontId="5" fillId="0" borderId="36" xfId="4" applyNumberFormat="1" applyBorder="1"/>
    <xf numFmtId="176" fontId="0" fillId="0" borderId="13" xfId="1" applyFont="1" applyFill="1" applyBorder="1" applyAlignment="1" applyProtection="1"/>
    <xf numFmtId="176" fontId="0" fillId="0" borderId="14" xfId="1" applyFont="1" applyFill="1" applyBorder="1" applyAlignment="1" applyProtection="1"/>
    <xf numFmtId="176" fontId="0" fillId="0" borderId="0" xfId="1" applyFont="1" applyBorder="1" applyAlignment="1"/>
    <xf numFmtId="0" fontId="114" fillId="36" borderId="8" xfId="8" applyFont="1" applyFill="1" applyBorder="1" applyAlignment="1">
      <alignment horizontal="center" vertical="center"/>
    </xf>
    <xf numFmtId="9" fontId="114" fillId="36" borderId="8" xfId="11" applyFont="1" applyFill="1" applyBorder="1" applyAlignment="1">
      <alignment horizontal="center" vertical="center"/>
    </xf>
    <xf numFmtId="176" fontId="0" fillId="0" borderId="17" xfId="5" applyFont="1" applyBorder="1" applyAlignment="1">
      <alignment horizontal="center" vertical="center"/>
    </xf>
    <xf numFmtId="179" fontId="5" fillId="0" borderId="17" xfId="4" applyNumberFormat="1" applyBorder="1"/>
    <xf numFmtId="176" fontId="0" fillId="0" borderId="17" xfId="1" applyFont="1" applyBorder="1" applyAlignment="1">
      <alignment horizontal="center" vertical="center"/>
    </xf>
    <xf numFmtId="176" fontId="0" fillId="0" borderId="17" xfId="1" applyFont="1" applyBorder="1" applyAlignment="1"/>
    <xf numFmtId="176" fontId="111" fillId="0" borderId="0" xfId="1" applyFont="1">
      <alignment vertical="center"/>
    </xf>
    <xf numFmtId="0" fontId="5" fillId="0" borderId="13" xfId="4" applyBorder="1" applyAlignment="1">
      <alignment horizontal="center" vertical="center" wrapText="1"/>
    </xf>
    <xf numFmtId="179" fontId="0" fillId="0" borderId="12" xfId="5" applyNumberFormat="1" applyFont="1" applyBorder="1" applyAlignment="1"/>
    <xf numFmtId="0" fontId="5" fillId="0" borderId="12" xfId="4" quotePrefix="1" applyBorder="1" applyAlignment="1">
      <alignment horizontal="center" vertical="center"/>
    </xf>
    <xf numFmtId="0" fontId="5" fillId="4" borderId="12" xfId="4" quotePrefix="1" applyFill="1" applyBorder="1" applyAlignment="1">
      <alignment horizontal="center" vertical="center"/>
    </xf>
    <xf numFmtId="0" fontId="114" fillId="4" borderId="13" xfId="8" applyFont="1" applyFill="1" applyBorder="1" applyAlignment="1">
      <alignment horizontal="center" vertical="center"/>
    </xf>
    <xf numFmtId="9" fontId="114" fillId="4" borderId="13" xfId="11" applyFont="1" applyFill="1" applyBorder="1" applyAlignment="1">
      <alignment horizontal="center" vertical="center"/>
    </xf>
    <xf numFmtId="179" fontId="0" fillId="4" borderId="13" xfId="5" applyNumberFormat="1" applyFont="1" applyFill="1" applyBorder="1" applyAlignment="1"/>
    <xf numFmtId="179" fontId="5" fillId="4" borderId="12" xfId="4" applyNumberFormat="1" applyFill="1" applyBorder="1"/>
    <xf numFmtId="179" fontId="0" fillId="4" borderId="12" xfId="5" applyNumberFormat="1" applyFont="1" applyFill="1" applyBorder="1" applyAlignment="1"/>
    <xf numFmtId="176" fontId="0" fillId="4" borderId="12" xfId="1" applyFont="1" applyFill="1" applyBorder="1" applyAlignment="1"/>
    <xf numFmtId="176" fontId="0" fillId="4" borderId="0" xfId="1" applyFont="1" applyFill="1" applyAlignment="1"/>
    <xf numFmtId="176" fontId="0" fillId="4" borderId="0" xfId="1" applyFont="1" applyFill="1" applyBorder="1" applyAlignment="1" applyProtection="1"/>
    <xf numFmtId="176" fontId="111" fillId="4" borderId="0" xfId="1" applyFont="1" applyFill="1">
      <alignment vertical="center"/>
    </xf>
    <xf numFmtId="0" fontId="5" fillId="4" borderId="0" xfId="4" applyFill="1"/>
    <xf numFmtId="179" fontId="0" fillId="37" borderId="12" xfId="5" applyNumberFormat="1" applyFont="1" applyFill="1" applyBorder="1" applyAlignment="1"/>
    <xf numFmtId="176" fontId="31" fillId="37" borderId="28" xfId="5" applyFont="1" applyFill="1" applyBorder="1" applyAlignment="1"/>
    <xf numFmtId="176" fontId="31" fillId="0" borderId="28" xfId="5" applyFont="1" applyBorder="1" applyAlignment="1"/>
    <xf numFmtId="176" fontId="31" fillId="0" borderId="28" xfId="1" applyFont="1" applyBorder="1" applyAlignment="1"/>
    <xf numFmtId="176" fontId="0" fillId="4" borderId="13" xfId="1" applyFont="1" applyFill="1" applyBorder="1" applyAlignment="1"/>
    <xf numFmtId="179" fontId="31" fillId="0" borderId="0" xfId="4" applyNumberFormat="1" applyFont="1" applyAlignment="1">
      <alignment horizontal="right"/>
    </xf>
    <xf numFmtId="179" fontId="77" fillId="0" borderId="0" xfId="4" applyNumberFormat="1" applyFont="1" applyAlignment="1">
      <alignment horizontal="right"/>
    </xf>
    <xf numFmtId="176" fontId="78" fillId="0" borderId="0" xfId="1" applyFont="1" applyAlignment="1"/>
    <xf numFmtId="186" fontId="5" fillId="0" borderId="0" xfId="4" applyNumberFormat="1"/>
    <xf numFmtId="0" fontId="31" fillId="22" borderId="13" xfId="4" applyFont="1" applyFill="1" applyBorder="1" applyAlignment="1">
      <alignment horizontal="center"/>
    </xf>
    <xf numFmtId="176" fontId="31" fillId="22" borderId="13" xfId="1" applyFont="1" applyFill="1" applyBorder="1" applyAlignment="1">
      <alignment horizontal="center"/>
    </xf>
    <xf numFmtId="176" fontId="31" fillId="22" borderId="13" xfId="1" applyFont="1" applyFill="1" applyBorder="1" applyAlignment="1" applyProtection="1">
      <alignment horizontal="center"/>
    </xf>
    <xf numFmtId="176" fontId="31" fillId="4" borderId="13" xfId="1" applyFont="1" applyFill="1" applyBorder="1" applyAlignment="1" applyProtection="1">
      <alignment horizontal="center"/>
    </xf>
    <xf numFmtId="176" fontId="0" fillId="22" borderId="30" xfId="1" applyFont="1" applyFill="1" applyBorder="1" applyAlignment="1">
      <alignment horizontal="center"/>
    </xf>
    <xf numFmtId="176" fontId="0" fillId="22" borderId="13" xfId="1" applyFont="1" applyFill="1" applyBorder="1" applyAlignment="1">
      <alignment horizontal="center"/>
    </xf>
    <xf numFmtId="176" fontId="0" fillId="22" borderId="23" xfId="1" applyFont="1" applyFill="1" applyBorder="1" applyAlignment="1">
      <alignment horizontal="center"/>
    </xf>
    <xf numFmtId="176" fontId="0" fillId="22" borderId="8" xfId="1" applyFont="1" applyFill="1" applyBorder="1" applyAlignment="1">
      <alignment horizontal="center"/>
    </xf>
    <xf numFmtId="176" fontId="0" fillId="4" borderId="8" xfId="1" applyFont="1" applyFill="1" applyBorder="1" applyAlignment="1">
      <alignment horizontal="center"/>
    </xf>
    <xf numFmtId="9" fontId="0" fillId="0" borderId="13" xfId="2" applyFont="1" applyBorder="1" applyAlignment="1">
      <alignment horizontal="center"/>
    </xf>
    <xf numFmtId="176" fontId="5" fillId="39" borderId="13" xfId="4" applyNumberFormat="1" applyFill="1" applyBorder="1"/>
    <xf numFmtId="176" fontId="5" fillId="38" borderId="13" xfId="4" applyNumberFormat="1" applyFill="1" applyBorder="1"/>
    <xf numFmtId="176" fontId="0" fillId="38" borderId="13" xfId="5" applyFont="1" applyFill="1" applyBorder="1" applyAlignment="1"/>
    <xf numFmtId="176" fontId="0" fillId="0" borderId="13" xfId="5" applyFont="1" applyBorder="1" applyAlignment="1"/>
    <xf numFmtId="176" fontId="0" fillId="0" borderId="0" xfId="1" applyFont="1" applyAlignment="1">
      <alignment horizontal="center"/>
    </xf>
    <xf numFmtId="179" fontId="5" fillId="4" borderId="0" xfId="4" applyNumberFormat="1" applyFill="1"/>
    <xf numFmtId="176" fontId="5" fillId="0" borderId="13" xfId="4" applyNumberFormat="1" applyBorder="1"/>
    <xf numFmtId="176" fontId="31" fillId="0" borderId="0" xfId="1" applyFont="1" applyAlignment="1">
      <alignment horizontal="center"/>
    </xf>
    <xf numFmtId="176" fontId="31" fillId="38" borderId="0" xfId="1" applyFont="1" applyFill="1" applyAlignment="1">
      <alignment horizontal="center"/>
    </xf>
    <xf numFmtId="176" fontId="0" fillId="4" borderId="0" xfId="1" applyFont="1" applyFill="1" applyAlignment="1">
      <alignment horizontal="center"/>
    </xf>
    <xf numFmtId="176" fontId="77" fillId="0" borderId="0" xfId="1" applyFont="1" applyAlignment="1">
      <alignment horizontal="center"/>
    </xf>
    <xf numFmtId="43" fontId="5" fillId="0" borderId="0" xfId="4" applyNumberFormat="1"/>
    <xf numFmtId="43" fontId="40" fillId="0" borderId="0" xfId="4" applyNumberFormat="1" applyFont="1" applyAlignment="1">
      <alignment horizontal="center"/>
    </xf>
    <xf numFmtId="179" fontId="31" fillId="35" borderId="13" xfId="4" applyNumberFormat="1" applyFont="1" applyFill="1" applyBorder="1" applyAlignment="1">
      <alignment horizontal="center"/>
    </xf>
    <xf numFmtId="179" fontId="31" fillId="0" borderId="13" xfId="4" applyNumberFormat="1" applyFont="1" applyBorder="1" applyAlignment="1">
      <alignment horizontal="center"/>
    </xf>
    <xf numFmtId="179" fontId="79" fillId="0" borderId="13" xfId="4" applyNumberFormat="1" applyFont="1" applyBorder="1" applyAlignment="1">
      <alignment horizontal="left"/>
    </xf>
    <xf numFmtId="179" fontId="81" fillId="0" borderId="13" xfId="4" applyNumberFormat="1" applyFont="1" applyBorder="1"/>
    <xf numFmtId="179" fontId="31" fillId="35" borderId="0" xfId="4" applyNumberFormat="1" applyFont="1" applyFill="1"/>
    <xf numFmtId="9" fontId="0" fillId="0" borderId="13" xfId="0" applyNumberFormat="1" applyBorder="1" applyAlignment="1">
      <alignment vertical="center"/>
    </xf>
    <xf numFmtId="43" fontId="111" fillId="0" borderId="13" xfId="1" applyNumberFormat="1" applyFont="1" applyFill="1" applyBorder="1">
      <alignment vertical="center"/>
    </xf>
    <xf numFmtId="9" fontId="0" fillId="3" borderId="13" xfId="0" applyNumberFormat="1" applyFill="1" applyBorder="1" applyAlignment="1">
      <alignment vertical="center"/>
    </xf>
    <xf numFmtId="176" fontId="0" fillId="3" borderId="13" xfId="5" applyFont="1" applyFill="1" applyBorder="1" applyAlignment="1"/>
    <xf numFmtId="176" fontId="0" fillId="3" borderId="13" xfId="1" applyFont="1" applyFill="1" applyBorder="1" applyAlignment="1">
      <alignment horizontal="center" vertical="center"/>
    </xf>
    <xf numFmtId="0" fontId="0" fillId="3" borderId="13" xfId="0" applyFill="1" applyBorder="1" applyAlignment="1">
      <alignment horizontal="center" vertical="center"/>
    </xf>
    <xf numFmtId="179" fontId="5" fillId="3" borderId="13" xfId="4" applyNumberFormat="1" applyFill="1" applyBorder="1"/>
    <xf numFmtId="176" fontId="0" fillId="3" borderId="13" xfId="1" applyFont="1" applyFill="1" applyBorder="1" applyAlignment="1"/>
    <xf numFmtId="0" fontId="0" fillId="3" borderId="13" xfId="0" applyFill="1" applyBorder="1" applyAlignment="1">
      <alignment vertical="center"/>
    </xf>
    <xf numFmtId="43" fontId="111" fillId="3" borderId="13" xfId="1" applyNumberFormat="1" applyFont="1" applyFill="1" applyBorder="1">
      <alignment vertical="center"/>
    </xf>
    <xf numFmtId="176" fontId="0" fillId="40" borderId="13" xfId="1" applyFont="1" applyFill="1" applyBorder="1" applyAlignment="1">
      <alignment horizontal="center" vertical="center"/>
    </xf>
    <xf numFmtId="0" fontId="69" fillId="33" borderId="13" xfId="8" applyFill="1" applyBorder="1" applyAlignment="1">
      <alignment horizontal="left" vertical="center"/>
    </xf>
    <xf numFmtId="0" fontId="31" fillId="0" borderId="13" xfId="0" applyFont="1" applyBorder="1" applyAlignment="1">
      <alignment horizontal="left"/>
    </xf>
    <xf numFmtId="0" fontId="0" fillId="0" borderId="13" xfId="0" applyBorder="1"/>
    <xf numFmtId="179" fontId="5" fillId="0" borderId="14" xfId="4" applyNumberFormat="1" applyBorder="1"/>
    <xf numFmtId="179" fontId="5" fillId="0" borderId="30" xfId="4" applyNumberFormat="1" applyBorder="1"/>
    <xf numFmtId="0" fontId="0" fillId="29" borderId="13" xfId="0" applyFill="1" applyBorder="1" applyAlignment="1">
      <alignment horizontal="center"/>
    </xf>
    <xf numFmtId="0" fontId="0" fillId="20" borderId="13" xfId="0" applyFill="1" applyBorder="1"/>
    <xf numFmtId="176" fontId="0" fillId="4" borderId="13" xfId="1" applyFont="1" applyFill="1" applyBorder="1" applyAlignment="1">
      <alignment wrapText="1"/>
    </xf>
    <xf numFmtId="40" fontId="33" fillId="4" borderId="13" xfId="1" applyNumberFormat="1" applyFont="1" applyFill="1" applyBorder="1" applyAlignment="1">
      <alignment horizontal="center" vertical="center" wrapText="1"/>
    </xf>
    <xf numFmtId="40" fontId="18" fillId="4" borderId="13" xfId="1" applyNumberFormat="1" applyFont="1" applyFill="1" applyBorder="1" applyAlignment="1">
      <alignment horizontal="center" vertical="center"/>
    </xf>
    <xf numFmtId="176" fontId="0" fillId="4" borderId="13" xfId="1" quotePrefix="1" applyFont="1" applyFill="1" applyBorder="1" applyAlignment="1"/>
    <xf numFmtId="176" fontId="0" fillId="4" borderId="32" xfId="1" applyFont="1" applyFill="1" applyBorder="1" applyAlignment="1"/>
    <xf numFmtId="0" fontId="115" fillId="36" borderId="0" xfId="0" applyFont="1" applyFill="1"/>
    <xf numFmtId="176" fontId="115" fillId="36" borderId="0" xfId="1" applyFont="1" applyFill="1" applyAlignment="1"/>
    <xf numFmtId="176" fontId="115" fillId="36" borderId="0" xfId="0" applyNumberFormat="1" applyFont="1" applyFill="1"/>
    <xf numFmtId="57" fontId="115" fillId="36" borderId="0" xfId="0" applyNumberFormat="1" applyFont="1" applyFill="1"/>
    <xf numFmtId="0" fontId="116" fillId="36" borderId="0" xfId="0" applyFont="1" applyFill="1"/>
    <xf numFmtId="0" fontId="115" fillId="36" borderId="0" xfId="0" applyFont="1" applyFill="1" applyAlignment="1">
      <alignment wrapText="1"/>
    </xf>
    <xf numFmtId="176" fontId="0" fillId="4" borderId="13" xfId="1" applyFont="1" applyFill="1" applyBorder="1" applyAlignment="1">
      <alignment horizontal="center" vertical="center"/>
    </xf>
    <xf numFmtId="176" fontId="0" fillId="4" borderId="13" xfId="1" applyFont="1" applyFill="1" applyBorder="1" applyAlignment="1">
      <alignment horizontal="center" vertical="center" wrapText="1"/>
    </xf>
    <xf numFmtId="176" fontId="0" fillId="4" borderId="13" xfId="1" applyFont="1" applyFill="1" applyBorder="1" applyAlignment="1">
      <alignment vertical="center"/>
    </xf>
    <xf numFmtId="179" fontId="5" fillId="4" borderId="13" xfId="4" applyNumberFormat="1" applyFill="1" applyBorder="1" applyAlignment="1">
      <alignment horizontal="center"/>
    </xf>
    <xf numFmtId="0" fontId="0" fillId="4" borderId="13" xfId="0" applyFill="1" applyBorder="1"/>
    <xf numFmtId="0" fontId="0" fillId="17" borderId="13" xfId="0" applyFill="1" applyBorder="1"/>
    <xf numFmtId="0" fontId="0" fillId="18" borderId="13" xfId="0" applyFill="1" applyBorder="1"/>
    <xf numFmtId="43" fontId="2" fillId="0" borderId="0" xfId="3" applyNumberFormat="1" applyFont="1" applyAlignment="1"/>
    <xf numFmtId="176" fontId="82" fillId="4" borderId="13" xfId="10" applyFont="1" applyFill="1" applyBorder="1" applyAlignment="1">
      <alignment horizontal="right" vertical="center"/>
    </xf>
    <xf numFmtId="176" fontId="117" fillId="4" borderId="13" xfId="10" applyFont="1" applyFill="1" applyBorder="1" applyAlignment="1">
      <alignment horizontal="left" vertical="top" wrapText="1"/>
    </xf>
    <xf numFmtId="176" fontId="119" fillId="0" borderId="13" xfId="1" applyFont="1" applyFill="1" applyBorder="1" applyAlignment="1">
      <alignment horizontal="right"/>
    </xf>
    <xf numFmtId="176" fontId="0" fillId="41" borderId="13" xfId="1" applyFont="1" applyFill="1" applyBorder="1" applyAlignment="1"/>
    <xf numFmtId="38" fontId="18" fillId="25" borderId="20" xfId="1" applyNumberFormat="1" applyFont="1" applyFill="1" applyBorder="1" applyAlignment="1">
      <alignment horizontal="center" vertical="center"/>
    </xf>
    <xf numFmtId="38" fontId="18" fillId="0" borderId="20" xfId="1" applyNumberFormat="1" applyFont="1" applyFill="1" applyBorder="1" applyAlignment="1">
      <alignment horizontal="center" vertical="center"/>
    </xf>
    <xf numFmtId="2" fontId="18" fillId="0" borderId="13" xfId="0" applyNumberFormat="1" applyFont="1" applyBorder="1" applyAlignment="1">
      <alignment horizontal="center" vertical="center"/>
    </xf>
    <xf numFmtId="9" fontId="18" fillId="0" borderId="13" xfId="2" applyFont="1" applyFill="1" applyBorder="1" applyAlignment="1">
      <alignment horizontal="center" vertical="center"/>
    </xf>
    <xf numFmtId="176" fontId="20" fillId="0" borderId="14" xfId="1" applyFont="1" applyFill="1" applyBorder="1" applyAlignment="1">
      <alignment horizontal="center" vertical="center" wrapText="1"/>
    </xf>
    <xf numFmtId="0" fontId="78" fillId="0" borderId="0" xfId="0" applyFont="1"/>
    <xf numFmtId="176" fontId="47" fillId="25" borderId="17" xfId="1" applyFont="1" applyFill="1" applyBorder="1" applyAlignment="1">
      <alignment horizontal="center" vertical="center"/>
    </xf>
    <xf numFmtId="176" fontId="0" fillId="25" borderId="13" xfId="1" applyFont="1" applyFill="1" applyBorder="1" applyAlignment="1"/>
    <xf numFmtId="9" fontId="30" fillId="25" borderId="13" xfId="0" applyNumberFormat="1" applyFont="1" applyFill="1" applyBorder="1" applyAlignment="1">
      <alignment horizontal="center" vertical="center"/>
    </xf>
    <xf numFmtId="0" fontId="31" fillId="25" borderId="0" xfId="0" applyFont="1" applyFill="1" applyAlignment="1">
      <alignment vertical="center"/>
    </xf>
    <xf numFmtId="40" fontId="47" fillId="4" borderId="13" xfId="1" quotePrefix="1" applyNumberFormat="1" applyFont="1" applyFill="1" applyBorder="1" applyAlignment="1">
      <alignment horizontal="center" vertical="center" wrapText="1"/>
    </xf>
    <xf numFmtId="40" fontId="14" fillId="4" borderId="13" xfId="1" applyNumberFormat="1" applyFont="1" applyFill="1" applyBorder="1" applyAlignment="1">
      <alignment horizontal="center" vertical="center"/>
    </xf>
    <xf numFmtId="176" fontId="122" fillId="4" borderId="13" xfId="1" applyFont="1" applyFill="1" applyBorder="1" applyAlignment="1">
      <alignment horizontal="center" vertical="center" wrapText="1"/>
    </xf>
    <xf numFmtId="40" fontId="13" fillId="4" borderId="12" xfId="1" applyNumberFormat="1" applyFont="1" applyFill="1" applyBorder="1" applyAlignment="1">
      <alignment horizontal="center" vertical="center"/>
    </xf>
    <xf numFmtId="40" fontId="43" fillId="41" borderId="12" xfId="1" applyNumberFormat="1" applyFont="1" applyFill="1" applyBorder="1" applyAlignment="1">
      <alignment horizontal="center" vertical="center"/>
    </xf>
    <xf numFmtId="176" fontId="48" fillId="0" borderId="14" xfId="1" applyFont="1" applyFill="1" applyBorder="1" applyAlignment="1">
      <alignment horizontal="center" vertical="center" wrapText="1"/>
    </xf>
    <xf numFmtId="40" fontId="121" fillId="4" borderId="12" xfId="1" applyNumberFormat="1" applyFont="1" applyFill="1" applyBorder="1" applyAlignment="1">
      <alignment horizontal="center" vertical="center"/>
    </xf>
    <xf numFmtId="40" fontId="121" fillId="4" borderId="12" xfId="1" quotePrefix="1" applyNumberFormat="1" applyFont="1" applyFill="1" applyBorder="1" applyAlignment="1">
      <alignment horizontal="center" vertical="center"/>
    </xf>
    <xf numFmtId="40" fontId="15" fillId="4" borderId="12" xfId="1" quotePrefix="1" applyNumberFormat="1" applyFont="1" applyFill="1" applyBorder="1" applyAlignment="1">
      <alignment horizontal="center" vertical="center"/>
    </xf>
    <xf numFmtId="40" fontId="18" fillId="4" borderId="13" xfId="1" quotePrefix="1" applyNumberFormat="1" applyFont="1" applyFill="1" applyBorder="1" applyAlignment="1">
      <alignment horizontal="center" vertical="center"/>
    </xf>
    <xf numFmtId="0" fontId="60" fillId="41" borderId="13" xfId="0" applyFont="1" applyFill="1" applyBorder="1" applyAlignment="1">
      <alignment vertical="top" wrapText="1"/>
    </xf>
    <xf numFmtId="49" fontId="124" fillId="42" borderId="13" xfId="12" applyNumberFormat="1" applyFont="1" applyFill="1" applyBorder="1" applyAlignment="1">
      <alignment horizontal="center" vertical="center" wrapText="1"/>
    </xf>
    <xf numFmtId="9" fontId="124" fillId="42" borderId="13" xfId="13" applyFont="1" applyFill="1" applyBorder="1" applyAlignment="1">
      <alignment horizontal="center" vertical="center" wrapText="1"/>
    </xf>
    <xf numFmtId="49" fontId="124" fillId="4" borderId="13" xfId="12" applyNumberFormat="1" applyFont="1" applyFill="1" applyBorder="1" applyAlignment="1">
      <alignment horizontal="center" vertical="center" wrapText="1"/>
    </xf>
    <xf numFmtId="0" fontId="125" fillId="36" borderId="0" xfId="12" applyFont="1" applyFill="1">
      <alignment vertical="center"/>
    </xf>
    <xf numFmtId="49" fontId="124" fillId="43" borderId="13" xfId="12" applyNumberFormat="1" applyFont="1" applyFill="1" applyBorder="1" applyAlignment="1">
      <alignment horizontal="center" vertical="center" wrapText="1"/>
    </xf>
    <xf numFmtId="43" fontId="124" fillId="43" borderId="13" xfId="14" applyFont="1" applyFill="1" applyBorder="1" applyAlignment="1">
      <alignment horizontal="center" vertical="center" wrapText="1"/>
    </xf>
    <xf numFmtId="9" fontId="124" fillId="43" borderId="13" xfId="13" applyFont="1" applyFill="1" applyBorder="1" applyAlignment="1">
      <alignment horizontal="center" vertical="center" wrapText="1"/>
    </xf>
    <xf numFmtId="0" fontId="125" fillId="36" borderId="13" xfId="12" applyFont="1" applyFill="1" applyBorder="1" applyAlignment="1">
      <alignment horizontal="center" vertical="center"/>
    </xf>
    <xf numFmtId="0" fontId="125" fillId="36" borderId="13" xfId="12" applyFont="1" applyFill="1" applyBorder="1">
      <alignment vertical="center"/>
    </xf>
    <xf numFmtId="43" fontId="125" fillId="36" borderId="13" xfId="14" applyFont="1" applyFill="1" applyBorder="1">
      <alignment vertical="center"/>
    </xf>
    <xf numFmtId="9" fontId="125" fillId="36" borderId="13" xfId="13" applyFont="1" applyFill="1" applyBorder="1">
      <alignment vertical="center"/>
    </xf>
    <xf numFmtId="43" fontId="125" fillId="29" borderId="13" xfId="14" applyFont="1" applyFill="1" applyBorder="1">
      <alignment vertical="center"/>
    </xf>
    <xf numFmtId="178" fontId="125" fillId="29" borderId="13" xfId="13" applyNumberFormat="1" applyFont="1" applyFill="1" applyBorder="1">
      <alignment vertical="center"/>
    </xf>
    <xf numFmtId="9" fontId="125" fillId="36" borderId="13" xfId="12" applyNumberFormat="1" applyFont="1" applyFill="1" applyBorder="1" applyAlignment="1">
      <alignment horizontal="center" vertical="center"/>
    </xf>
    <xf numFmtId="43" fontId="125" fillId="43" borderId="13" xfId="14" applyFont="1" applyFill="1" applyBorder="1">
      <alignment vertical="center"/>
    </xf>
    <xf numFmtId="0" fontId="125" fillId="36" borderId="13" xfId="12" applyFont="1" applyFill="1" applyBorder="1" applyAlignment="1">
      <alignment horizontal="center" vertical="center" wrapText="1"/>
    </xf>
    <xf numFmtId="0" fontId="125" fillId="36" borderId="0" xfId="12" applyFont="1" applyFill="1" applyAlignment="1">
      <alignment horizontal="center" vertical="center"/>
    </xf>
    <xf numFmtId="9" fontId="125" fillId="36" borderId="0" xfId="13" applyFont="1" applyFill="1">
      <alignment vertical="center"/>
    </xf>
    <xf numFmtId="0" fontId="124" fillId="44" borderId="13" xfId="0" applyFont="1" applyFill="1" applyBorder="1" applyAlignment="1">
      <alignment horizontal="center" vertical="center"/>
    </xf>
    <xf numFmtId="187" fontId="124" fillId="44" borderId="13" xfId="2" applyNumberFormat="1" applyFont="1" applyFill="1" applyBorder="1" applyAlignment="1">
      <alignment horizontal="center" vertical="center"/>
    </xf>
    <xf numFmtId="0" fontId="125" fillId="0" borderId="13" xfId="0" applyFont="1" applyBorder="1" applyAlignment="1">
      <alignment horizontal="center" vertical="center"/>
    </xf>
    <xf numFmtId="176" fontId="125" fillId="0" borderId="13" xfId="1" applyFont="1" applyBorder="1" applyAlignment="1">
      <alignment horizontal="center" vertical="center"/>
    </xf>
    <xf numFmtId="187" fontId="125" fillId="0" borderId="13" xfId="2" applyNumberFormat="1" applyFont="1" applyBorder="1" applyAlignment="1">
      <alignment horizontal="center" vertical="center"/>
    </xf>
    <xf numFmtId="0" fontId="125" fillId="0" borderId="13" xfId="0" applyFont="1" applyBorder="1" applyAlignment="1">
      <alignment horizontal="left" vertical="center"/>
    </xf>
    <xf numFmtId="0" fontId="125" fillId="22" borderId="13" xfId="0" applyFont="1" applyFill="1" applyBorder="1" applyAlignment="1">
      <alignment horizontal="center" vertical="center"/>
    </xf>
    <xf numFmtId="176" fontId="125" fillId="22" borderId="13" xfId="1" applyFont="1" applyFill="1" applyBorder="1" applyAlignment="1">
      <alignment horizontal="center" vertical="center"/>
    </xf>
    <xf numFmtId="187" fontId="125" fillId="22" borderId="13" xfId="2" applyNumberFormat="1" applyFont="1" applyFill="1" applyBorder="1" applyAlignment="1">
      <alignment horizontal="center" vertical="center"/>
    </xf>
    <xf numFmtId="0" fontId="0" fillId="0" borderId="0" xfId="0" applyFill="1" applyAlignment="1">
      <alignment vertical="center"/>
    </xf>
    <xf numFmtId="0" fontId="124" fillId="4" borderId="13" xfId="0" applyFont="1" applyFill="1" applyBorder="1" applyAlignment="1">
      <alignment horizontal="center" vertical="center" wrapText="1"/>
    </xf>
    <xf numFmtId="0" fontId="124" fillId="4" borderId="13" xfId="0" applyFont="1" applyFill="1" applyBorder="1" applyAlignment="1">
      <alignment horizontal="center" vertical="center"/>
    </xf>
    <xf numFmtId="40" fontId="43" fillId="14" borderId="13" xfId="1" applyNumberFormat="1" applyFont="1" applyFill="1" applyBorder="1" applyAlignment="1">
      <alignment horizontal="left" vertical="top" wrapText="1"/>
    </xf>
    <xf numFmtId="40" fontId="127" fillId="4" borderId="28" xfId="1" applyNumberFormat="1" applyFont="1" applyFill="1" applyBorder="1" applyAlignment="1">
      <alignment horizontal="center" vertical="center" wrapText="1"/>
    </xf>
    <xf numFmtId="0" fontId="0" fillId="0" borderId="12" xfId="0" applyBorder="1" applyAlignment="1">
      <alignment vertical="center"/>
    </xf>
    <xf numFmtId="176" fontId="0" fillId="4" borderId="12" xfId="1" applyFont="1" applyFill="1" applyBorder="1" applyAlignment="1">
      <alignment horizontal="center" vertical="center" wrapText="1"/>
    </xf>
    <xf numFmtId="0" fontId="0" fillId="0" borderId="0" xfId="0" applyBorder="1" applyAlignment="1">
      <alignment vertical="center"/>
    </xf>
    <xf numFmtId="0" fontId="0" fillId="0" borderId="0" xfId="0" applyBorder="1"/>
    <xf numFmtId="0" fontId="0" fillId="0" borderId="19" xfId="0" applyFill="1" applyBorder="1" applyAlignment="1">
      <alignment vertical="center"/>
    </xf>
    <xf numFmtId="0" fontId="0" fillId="0" borderId="19" xfId="0" applyBorder="1"/>
    <xf numFmtId="0" fontId="0" fillId="4" borderId="13" xfId="0" applyFill="1" applyBorder="1" applyAlignment="1">
      <alignment horizontal="center" vertical="center" wrapText="1"/>
    </xf>
    <xf numFmtId="9" fontId="5" fillId="0" borderId="0" xfId="4" applyNumberFormat="1" applyFont="1"/>
    <xf numFmtId="49" fontId="40" fillId="0" borderId="0" xfId="15" applyNumberFormat="1" applyFont="1">
      <alignment vertical="center"/>
    </xf>
    <xf numFmtId="176" fontId="40" fillId="0" borderId="0" xfId="16" applyFont="1" applyAlignment="1">
      <alignment horizontal="left" vertical="top"/>
    </xf>
    <xf numFmtId="176" fontId="40" fillId="0" borderId="0" xfId="16" applyFont="1" applyBorder="1">
      <alignment vertical="center"/>
    </xf>
    <xf numFmtId="176" fontId="40" fillId="0" borderId="0" xfId="16" applyFont="1" applyFill="1" applyBorder="1">
      <alignment vertical="center"/>
    </xf>
    <xf numFmtId="0" fontId="40" fillId="0" borderId="0" xfId="15" applyFont="1">
      <alignment vertical="center"/>
    </xf>
    <xf numFmtId="176" fontId="40" fillId="0" borderId="0" xfId="17" applyNumberFormat="1" applyFont="1"/>
    <xf numFmtId="0" fontId="39" fillId="45" borderId="37" xfId="15" applyFont="1" applyFill="1" applyBorder="1">
      <alignment vertical="center"/>
    </xf>
    <xf numFmtId="176" fontId="39" fillId="45" borderId="38" xfId="16" applyFont="1" applyFill="1" applyBorder="1" applyAlignment="1">
      <alignment horizontal="left" vertical="top"/>
    </xf>
    <xf numFmtId="49" fontId="39" fillId="45" borderId="25" xfId="15" applyNumberFormat="1" applyFont="1" applyFill="1" applyBorder="1">
      <alignment vertical="center"/>
    </xf>
    <xf numFmtId="176" fontId="39" fillId="45" borderId="40" xfId="16" applyFont="1" applyFill="1" applyBorder="1" applyAlignment="1">
      <alignment horizontal="left" vertical="top"/>
    </xf>
    <xf numFmtId="176" fontId="39" fillId="45" borderId="25" xfId="16" applyFont="1" applyFill="1" applyBorder="1">
      <alignment vertical="center"/>
    </xf>
    <xf numFmtId="176" fontId="39" fillId="45" borderId="0" xfId="16" applyFont="1" applyFill="1" applyBorder="1">
      <alignment vertical="center"/>
    </xf>
    <xf numFmtId="176" fontId="39" fillId="45" borderId="40" xfId="16" applyFont="1" applyFill="1" applyBorder="1">
      <alignment vertical="center"/>
    </xf>
    <xf numFmtId="0" fontId="39" fillId="0" borderId="25" xfId="15" applyFont="1" applyBorder="1" applyAlignment="1">
      <alignment horizontal="left" vertical="center"/>
    </xf>
    <xf numFmtId="0" fontId="39" fillId="0" borderId="40" xfId="16" applyNumberFormat="1" applyFont="1" applyFill="1" applyBorder="1" applyAlignment="1">
      <alignment horizontal="left" vertical="top"/>
    </xf>
    <xf numFmtId="176" fontId="40" fillId="0" borderId="25" xfId="16" applyFont="1" applyFill="1" applyBorder="1">
      <alignment vertical="center"/>
    </xf>
    <xf numFmtId="176" fontId="40" fillId="0" borderId="40" xfId="16" applyFont="1" applyFill="1" applyBorder="1">
      <alignment vertical="center"/>
    </xf>
    <xf numFmtId="176" fontId="40" fillId="0" borderId="0" xfId="15" applyNumberFormat="1" applyFont="1">
      <alignment vertical="center"/>
    </xf>
    <xf numFmtId="0" fontId="39" fillId="0" borderId="0" xfId="15" applyFont="1" applyAlignment="1">
      <alignment horizontal="left" vertical="center"/>
    </xf>
    <xf numFmtId="0" fontId="39" fillId="0" borderId="0" xfId="17" applyFont="1" applyAlignment="1">
      <alignment horizontal="left"/>
    </xf>
    <xf numFmtId="0" fontId="58" fillId="0" borderId="0" xfId="17" applyFont="1" applyAlignment="1">
      <alignment horizontal="left"/>
    </xf>
    <xf numFmtId="0" fontId="58" fillId="31" borderId="0" xfId="17" applyFont="1" applyFill="1" applyAlignment="1">
      <alignment horizontal="left"/>
    </xf>
    <xf numFmtId="0" fontId="39" fillId="0" borderId="0" xfId="15" applyFont="1">
      <alignment vertical="center"/>
    </xf>
    <xf numFmtId="0" fontId="40" fillId="0" borderId="41" xfId="15" applyFont="1" applyBorder="1">
      <alignment vertical="center"/>
    </xf>
    <xf numFmtId="176" fontId="40" fillId="0" borderId="42" xfId="16" applyFont="1" applyBorder="1" applyAlignment="1">
      <alignment horizontal="left" vertical="top"/>
    </xf>
    <xf numFmtId="176" fontId="40" fillId="0" borderId="41" xfId="16" applyFont="1" applyBorder="1">
      <alignment vertical="center"/>
    </xf>
    <xf numFmtId="176" fontId="40" fillId="0" borderId="1" xfId="16" applyFont="1" applyBorder="1">
      <alignment vertical="center"/>
    </xf>
    <xf numFmtId="176" fontId="40" fillId="0" borderId="1" xfId="16" applyFont="1" applyFill="1" applyBorder="1">
      <alignment vertical="center"/>
    </xf>
    <xf numFmtId="176" fontId="40" fillId="0" borderId="42" xfId="16" applyFont="1" applyFill="1" applyBorder="1">
      <alignment vertical="center"/>
    </xf>
    <xf numFmtId="176" fontId="129" fillId="0" borderId="0" xfId="16" applyFont="1" applyAlignment="1">
      <alignment horizontal="left" vertical="top"/>
    </xf>
    <xf numFmtId="176" fontId="130" fillId="0" borderId="0" xfId="16" applyFont="1">
      <alignment vertical="center"/>
    </xf>
    <xf numFmtId="176" fontId="40" fillId="0" borderId="0" xfId="16" applyFont="1" applyFill="1" applyBorder="1" applyAlignment="1">
      <alignment horizontal="left" vertical="top"/>
    </xf>
    <xf numFmtId="9" fontId="40" fillId="0" borderId="0" xfId="18" applyFont="1" applyFill="1" applyBorder="1">
      <alignment vertical="center"/>
    </xf>
    <xf numFmtId="176" fontId="129" fillId="0" borderId="0" xfId="19" applyFont="1" applyFill="1">
      <alignment vertical="center"/>
    </xf>
    <xf numFmtId="176" fontId="130" fillId="0" borderId="0" xfId="19" applyFont="1" applyFill="1">
      <alignment vertical="center"/>
    </xf>
    <xf numFmtId="176" fontId="39" fillId="0" borderId="43" xfId="15" applyNumberFormat="1" applyFont="1" applyBorder="1">
      <alignment vertical="center"/>
    </xf>
    <xf numFmtId="176" fontId="40" fillId="0" borderId="0" xfId="19" applyFont="1" applyFill="1" applyBorder="1">
      <alignment vertical="center"/>
    </xf>
    <xf numFmtId="176" fontId="39" fillId="46" borderId="0" xfId="16" applyFont="1" applyFill="1" applyBorder="1">
      <alignment vertical="center"/>
    </xf>
    <xf numFmtId="0" fontId="40" fillId="0" borderId="22" xfId="15" applyFont="1" applyBorder="1">
      <alignment vertical="center"/>
    </xf>
    <xf numFmtId="176" fontId="40" fillId="0" borderId="22" xfId="16" applyFont="1" applyFill="1" applyBorder="1" applyAlignment="1">
      <alignment horizontal="left" vertical="top"/>
    </xf>
    <xf numFmtId="176" fontId="40" fillId="0" borderId="22" xfId="16" applyFont="1" applyFill="1" applyBorder="1">
      <alignment vertical="center"/>
    </xf>
    <xf numFmtId="176" fontId="130" fillId="0" borderId="22" xfId="16" applyFont="1" applyFill="1" applyBorder="1">
      <alignment vertical="center"/>
    </xf>
    <xf numFmtId="176" fontId="40" fillId="0" borderId="22" xfId="16" applyFont="1" applyFill="1" applyBorder="1" applyAlignment="1">
      <alignment horizontal="left" vertical="center"/>
    </xf>
    <xf numFmtId="176" fontId="129" fillId="0" borderId="22" xfId="16" applyFont="1" applyFill="1" applyBorder="1">
      <alignment vertical="center"/>
    </xf>
    <xf numFmtId="176" fontId="111" fillId="0" borderId="22" xfId="16" applyFont="1" applyFill="1" applyBorder="1">
      <alignment vertical="center"/>
    </xf>
    <xf numFmtId="176" fontId="39" fillId="0" borderId="44" xfId="16" applyFont="1" applyFill="1" applyBorder="1">
      <alignment vertical="center"/>
    </xf>
    <xf numFmtId="176" fontId="40" fillId="0" borderId="22" xfId="19" applyFont="1" applyFill="1" applyBorder="1" applyAlignment="1"/>
    <xf numFmtId="176" fontId="40" fillId="0" borderId="22" xfId="17" applyNumberFormat="1" applyFont="1" applyBorder="1"/>
    <xf numFmtId="176" fontId="40" fillId="46" borderId="0" xfId="16" applyFont="1" applyFill="1" applyBorder="1" applyAlignment="1">
      <alignment horizontal="right" vertical="center"/>
    </xf>
    <xf numFmtId="176" fontId="40" fillId="46" borderId="0" xfId="16" applyFont="1" applyFill="1" applyBorder="1">
      <alignment vertical="center"/>
    </xf>
    <xf numFmtId="176" fontId="40" fillId="46" borderId="0" xfId="16" applyFont="1" applyFill="1" applyBorder="1" applyAlignment="1">
      <alignment horizontal="left" vertical="center"/>
    </xf>
    <xf numFmtId="176" fontId="129" fillId="0" borderId="0" xfId="16" applyFont="1" applyFill="1">
      <alignment vertical="center"/>
    </xf>
    <xf numFmtId="176" fontId="40" fillId="0" borderId="0" xfId="19" applyFont="1" applyFill="1" applyAlignment="1"/>
    <xf numFmtId="176" fontId="39" fillId="0" borderId="0" xfId="16" applyFont="1" applyFill="1" applyBorder="1">
      <alignment vertical="center"/>
    </xf>
    <xf numFmtId="4" fontId="129" fillId="0" borderId="0" xfId="15" applyNumberFormat="1" applyFont="1" applyAlignment="1">
      <alignment horizontal="right" vertical="center"/>
    </xf>
    <xf numFmtId="176" fontId="129" fillId="0" borderId="0" xfId="19" applyFont="1" applyAlignment="1">
      <alignment horizontal="right" vertical="center"/>
    </xf>
    <xf numFmtId="0" fontId="40" fillId="47" borderId="0" xfId="15" applyFont="1" applyFill="1" applyAlignment="1">
      <alignment vertical="center" wrapText="1"/>
    </xf>
    <xf numFmtId="0" fontId="40" fillId="47" borderId="0" xfId="17" applyFont="1" applyFill="1" applyAlignment="1">
      <alignment horizontal="right" vertical="center"/>
    </xf>
    <xf numFmtId="49" fontId="40" fillId="0" borderId="0" xfId="16" applyNumberFormat="1" applyFont="1" applyBorder="1" applyAlignment="1">
      <alignment horizontal="left" vertical="center"/>
    </xf>
    <xf numFmtId="0" fontId="40" fillId="47" borderId="0" xfId="17" applyFont="1" applyFill="1" applyAlignment="1">
      <alignment horizontal="left" vertical="center"/>
    </xf>
    <xf numFmtId="0" fontId="60" fillId="47" borderId="0" xfId="17" applyFont="1" applyFill="1" applyAlignment="1">
      <alignment vertical="center"/>
    </xf>
    <xf numFmtId="176" fontId="58" fillId="0" borderId="43" xfId="17" applyNumberFormat="1" applyFont="1" applyBorder="1"/>
    <xf numFmtId="0" fontId="40" fillId="47" borderId="0" xfId="15" applyFont="1" applyFill="1">
      <alignment vertical="center"/>
    </xf>
    <xf numFmtId="176" fontId="40" fillId="47" borderId="0" xfId="16" applyFont="1" applyFill="1" applyBorder="1" applyAlignment="1">
      <alignment horizontal="left" vertical="top"/>
    </xf>
    <xf numFmtId="176" fontId="40" fillId="47" borderId="0" xfId="16" applyFont="1" applyFill="1" applyAlignment="1">
      <alignment horizontal="left" vertical="top"/>
    </xf>
    <xf numFmtId="176" fontId="40" fillId="47" borderId="0" xfId="16" applyFont="1" applyFill="1" applyBorder="1">
      <alignment vertical="center"/>
    </xf>
    <xf numFmtId="176" fontId="40" fillId="0" borderId="0" xfId="16" applyFont="1" applyFill="1" applyAlignment="1">
      <alignment horizontal="left" vertical="top"/>
    </xf>
    <xf numFmtId="0" fontId="40" fillId="0" borderId="0" xfId="16" applyNumberFormat="1" applyFont="1" applyFill="1" applyAlignment="1">
      <alignment horizontal="left" vertical="top"/>
    </xf>
    <xf numFmtId="176" fontId="19" fillId="0" borderId="20" xfId="1" applyFont="1" applyFill="1" applyBorder="1" applyAlignment="1">
      <alignment horizontal="center" vertical="center"/>
    </xf>
    <xf numFmtId="176" fontId="19" fillId="0" borderId="21" xfId="1" applyFont="1" applyFill="1" applyBorder="1" applyAlignment="1">
      <alignment horizontal="center" vertical="center"/>
    </xf>
    <xf numFmtId="176" fontId="19" fillId="7" borderId="12" xfId="1" applyFont="1" applyFill="1" applyBorder="1" applyAlignment="1">
      <alignment horizontal="center" vertical="center"/>
    </xf>
    <xf numFmtId="176" fontId="19" fillId="7" borderId="17" xfId="1" applyFont="1" applyFill="1" applyBorder="1" applyAlignment="1">
      <alignment horizontal="center" vertical="center"/>
    </xf>
    <xf numFmtId="38" fontId="18" fillId="0" borderId="12" xfId="1" applyNumberFormat="1" applyFont="1" applyFill="1" applyBorder="1" applyAlignment="1">
      <alignment horizontal="center" vertical="center"/>
    </xf>
    <xf numFmtId="38" fontId="18" fillId="0" borderId="17" xfId="1" applyNumberFormat="1" applyFont="1" applyFill="1" applyBorder="1" applyAlignment="1">
      <alignment horizontal="center" vertical="center"/>
    </xf>
    <xf numFmtId="38" fontId="18" fillId="0" borderId="25" xfId="1" applyNumberFormat="1" applyFont="1" applyFill="1" applyBorder="1" applyAlignment="1">
      <alignment horizontal="center" vertical="center"/>
    </xf>
    <xf numFmtId="38" fontId="18" fillId="0" borderId="8" xfId="1" applyNumberFormat="1" applyFont="1" applyFill="1" applyBorder="1" applyAlignment="1">
      <alignment horizontal="center" vertical="center"/>
    </xf>
    <xf numFmtId="176" fontId="15" fillId="0" borderId="12" xfId="1" applyFont="1" applyFill="1" applyBorder="1" applyAlignment="1">
      <alignment horizontal="center" vertical="center"/>
    </xf>
    <xf numFmtId="176" fontId="15" fillId="0" borderId="17" xfId="1" applyFont="1" applyFill="1" applyBorder="1" applyAlignment="1">
      <alignment horizontal="center" vertical="center"/>
    </xf>
    <xf numFmtId="176" fontId="15" fillId="0" borderId="21" xfId="1" applyFont="1" applyFill="1" applyBorder="1" applyAlignment="1">
      <alignment horizontal="center" vertical="center"/>
    </xf>
    <xf numFmtId="176" fontId="15" fillId="0" borderId="8" xfId="1" applyFont="1" applyFill="1" applyBorder="1" applyAlignment="1">
      <alignment horizontal="center" vertical="center"/>
    </xf>
    <xf numFmtId="176" fontId="11" fillId="2" borderId="26" xfId="1" applyFont="1" applyFill="1" applyBorder="1" applyAlignment="1">
      <alignment horizontal="center" vertical="center"/>
    </xf>
    <xf numFmtId="176" fontId="10" fillId="2" borderId="27" xfId="1" applyFont="1" applyFill="1" applyBorder="1" applyAlignment="1">
      <alignment horizontal="center" vertical="center"/>
    </xf>
    <xf numFmtId="176" fontId="14" fillId="0" borderId="19" xfId="1" applyFont="1" applyBorder="1" applyAlignment="1">
      <alignment horizontal="center" vertical="center"/>
    </xf>
    <xf numFmtId="176" fontId="14" fillId="0" borderId="0" xfId="1" applyFont="1" applyBorder="1" applyAlignment="1">
      <alignment horizontal="center" vertical="center"/>
    </xf>
    <xf numFmtId="176" fontId="14" fillId="0" borderId="22" xfId="1" applyFont="1" applyBorder="1" applyAlignment="1">
      <alignment horizontal="center" vertical="center"/>
    </xf>
    <xf numFmtId="176" fontId="14" fillId="0" borderId="20" xfId="1" applyFont="1" applyBorder="1" applyAlignment="1">
      <alignment horizontal="center" vertical="center"/>
    </xf>
    <xf numFmtId="176" fontId="14" fillId="0" borderId="21" xfId="1" applyFont="1" applyBorder="1" applyAlignment="1">
      <alignment horizontal="center" vertical="center"/>
    </xf>
    <xf numFmtId="176" fontId="14" fillId="0" borderId="23" xfId="1" applyFont="1" applyBorder="1" applyAlignment="1">
      <alignment horizontal="center" vertical="center"/>
    </xf>
    <xf numFmtId="176" fontId="6" fillId="0" borderId="1" xfId="1" applyFont="1" applyBorder="1" applyAlignment="1">
      <alignment horizontal="center" vertical="center"/>
    </xf>
    <xf numFmtId="176" fontId="8" fillId="0" borderId="1" xfId="1" applyFont="1" applyBorder="1" applyAlignment="1">
      <alignment horizontal="center" vertical="center"/>
    </xf>
    <xf numFmtId="177" fontId="9" fillId="0" borderId="4" xfId="0" applyNumberFormat="1" applyFont="1" applyBorder="1" applyAlignment="1">
      <alignment horizontal="center" vertical="center"/>
    </xf>
    <xf numFmtId="177" fontId="9" fillId="0" borderId="5" xfId="0" applyNumberFormat="1" applyFont="1" applyBorder="1" applyAlignment="1">
      <alignment horizontal="center" vertical="center"/>
    </xf>
    <xf numFmtId="177" fontId="9" fillId="0" borderId="6" xfId="0" applyNumberFormat="1" applyFont="1" applyBorder="1" applyAlignment="1">
      <alignment horizontal="center" vertical="center"/>
    </xf>
    <xf numFmtId="0" fontId="13" fillId="0" borderId="11" xfId="0" applyFont="1" applyBorder="1" applyAlignment="1">
      <alignment horizontal="center" vertical="center"/>
    </xf>
    <xf numFmtId="0" fontId="13" fillId="0" borderId="16" xfId="0" applyFont="1" applyBorder="1" applyAlignment="1">
      <alignment horizontal="center" vertical="center"/>
    </xf>
    <xf numFmtId="176" fontId="14" fillId="0" borderId="12" xfId="1" applyFont="1" applyBorder="1" applyAlignment="1">
      <alignment horizontal="center" vertical="center"/>
    </xf>
    <xf numFmtId="176" fontId="14" fillId="0" borderId="17" xfId="1" applyFont="1" applyBorder="1" applyAlignment="1">
      <alignment horizontal="center" vertical="center"/>
    </xf>
    <xf numFmtId="176" fontId="16" fillId="0" borderId="12" xfId="1" applyFont="1" applyBorder="1" applyAlignment="1">
      <alignment horizontal="center" vertical="center"/>
    </xf>
    <xf numFmtId="176" fontId="16" fillId="0" borderId="17" xfId="1" applyFont="1" applyBorder="1" applyAlignment="1">
      <alignment horizontal="center" vertical="center"/>
    </xf>
    <xf numFmtId="176" fontId="16" fillId="0" borderId="8" xfId="1" applyFont="1" applyBorder="1" applyAlignment="1">
      <alignment horizontal="center" vertical="center"/>
    </xf>
    <xf numFmtId="176" fontId="19" fillId="7" borderId="8" xfId="1" applyFont="1" applyFill="1" applyBorder="1" applyAlignment="1">
      <alignment horizontal="center" vertical="center"/>
    </xf>
    <xf numFmtId="176" fontId="19" fillId="4" borderId="26" xfId="1" quotePrefix="1" applyFont="1" applyFill="1" applyBorder="1" applyAlignment="1">
      <alignment horizontal="center" vertical="center"/>
    </xf>
    <xf numFmtId="176" fontId="18" fillId="4" borderId="27" xfId="1" applyFont="1" applyFill="1" applyBorder="1" applyAlignment="1">
      <alignment horizontal="center" vertical="center"/>
    </xf>
    <xf numFmtId="176" fontId="47" fillId="0" borderId="12" xfId="1" applyFont="1" applyFill="1" applyBorder="1" applyAlignment="1">
      <alignment horizontal="center" vertical="center"/>
    </xf>
    <xf numFmtId="176" fontId="47" fillId="0" borderId="17" xfId="1" applyFont="1" applyFill="1" applyBorder="1" applyAlignment="1">
      <alignment horizontal="center" vertical="center"/>
    </xf>
    <xf numFmtId="176" fontId="47" fillId="0" borderId="8" xfId="1" applyFont="1" applyFill="1" applyBorder="1" applyAlignment="1">
      <alignment horizontal="center" vertical="center"/>
    </xf>
    <xf numFmtId="176" fontId="43" fillId="4" borderId="14" xfId="1" applyFont="1" applyFill="1" applyBorder="1" applyAlignment="1">
      <alignment horizontal="left" vertical="center" wrapText="1"/>
    </xf>
    <xf numFmtId="176" fontId="43" fillId="4" borderId="29" xfId="1" applyFont="1" applyFill="1" applyBorder="1" applyAlignment="1">
      <alignment horizontal="left" vertical="center"/>
    </xf>
    <xf numFmtId="176" fontId="43" fillId="4" borderId="30" xfId="1" applyFont="1" applyFill="1" applyBorder="1" applyAlignment="1">
      <alignment horizontal="left" vertical="center"/>
    </xf>
    <xf numFmtId="176" fontId="92" fillId="0" borderId="13" xfId="1" applyFont="1" applyFill="1" applyBorder="1" applyAlignment="1">
      <alignment horizontal="center" vertical="center"/>
    </xf>
    <xf numFmtId="176" fontId="92" fillId="7" borderId="13" xfId="1" applyFont="1" applyFill="1" applyBorder="1" applyAlignment="1">
      <alignment horizontal="center" vertical="center"/>
    </xf>
    <xf numFmtId="38" fontId="92" fillId="0" borderId="13" xfId="1" applyNumberFormat="1" applyFont="1" applyFill="1" applyBorder="1" applyAlignment="1">
      <alignment horizontal="center" vertical="center"/>
    </xf>
    <xf numFmtId="176" fontId="90" fillId="0" borderId="13" xfId="1" applyFont="1" applyFill="1" applyBorder="1" applyAlignment="1">
      <alignment horizontal="center" vertical="center"/>
    </xf>
    <xf numFmtId="176" fontId="89" fillId="2" borderId="13" xfId="1" applyFont="1" applyFill="1" applyBorder="1" applyAlignment="1">
      <alignment horizontal="center" vertical="center"/>
    </xf>
    <xf numFmtId="176" fontId="90" fillId="0" borderId="13" xfId="1" applyFont="1" applyBorder="1" applyAlignment="1">
      <alignment horizontal="center" vertical="center"/>
    </xf>
    <xf numFmtId="177" fontId="93" fillId="0" borderId="13" xfId="0" applyNumberFormat="1" applyFont="1" applyBorder="1" applyAlignment="1">
      <alignment horizontal="center" vertical="center"/>
    </xf>
    <xf numFmtId="176" fontId="6" fillId="0" borderId="0" xfId="1" applyFont="1" applyBorder="1" applyAlignment="1">
      <alignment horizontal="center" vertical="center"/>
    </xf>
    <xf numFmtId="176" fontId="8" fillId="0" borderId="0" xfId="1" applyFont="1" applyBorder="1" applyAlignment="1">
      <alignment horizontal="center" vertical="center"/>
    </xf>
    <xf numFmtId="0" fontId="90" fillId="0" borderId="13" xfId="0" applyFont="1" applyBorder="1" applyAlignment="1">
      <alignment horizontal="center" vertical="center"/>
    </xf>
    <xf numFmtId="0" fontId="31" fillId="0" borderId="31" xfId="0" applyFont="1" applyBorder="1" applyAlignment="1">
      <alignment horizontal="center" vertical="center"/>
    </xf>
    <xf numFmtId="0" fontId="31" fillId="0" borderId="18" xfId="0" applyFont="1" applyBorder="1" applyAlignment="1">
      <alignment horizontal="center" vertical="center"/>
    </xf>
    <xf numFmtId="0" fontId="31" fillId="0" borderId="32" xfId="0" applyFont="1" applyBorder="1" applyAlignment="1">
      <alignment horizontal="center" vertical="center"/>
    </xf>
    <xf numFmtId="0" fontId="31" fillId="0" borderId="33" xfId="0" applyFont="1" applyBorder="1" applyAlignment="1">
      <alignment horizontal="center" vertical="center"/>
    </xf>
    <xf numFmtId="176" fontId="15" fillId="30" borderId="14" xfId="1" applyFont="1" applyFill="1" applyBorder="1" applyAlignment="1">
      <alignment horizontal="left" vertical="center"/>
    </xf>
    <xf numFmtId="176" fontId="15" fillId="30" borderId="30" xfId="1" applyFont="1" applyFill="1" applyBorder="1" applyAlignment="1">
      <alignment horizontal="left" vertical="center"/>
    </xf>
    <xf numFmtId="176" fontId="109" fillId="0" borderId="13" xfId="1" applyFont="1" applyBorder="1" applyAlignment="1">
      <alignment horizontal="center" vertical="center"/>
    </xf>
    <xf numFmtId="176" fontId="109" fillId="0" borderId="28" xfId="1" applyFont="1" applyBorder="1" applyAlignment="1">
      <alignment horizontal="center" vertical="center"/>
    </xf>
    <xf numFmtId="176" fontId="0" fillId="0" borderId="32" xfId="1" applyFont="1" applyBorder="1" applyAlignment="1">
      <alignment horizontal="center" vertical="center"/>
    </xf>
    <xf numFmtId="176" fontId="0" fillId="0" borderId="13" xfId="1" applyFont="1" applyBorder="1" applyAlignment="1">
      <alignment horizontal="center" vertical="center"/>
    </xf>
    <xf numFmtId="176" fontId="0" fillId="0" borderId="12" xfId="1" applyFont="1" applyBorder="1" applyAlignment="1">
      <alignment horizontal="center" vertical="center"/>
    </xf>
    <xf numFmtId="176" fontId="0" fillId="0" borderId="28" xfId="1" applyFont="1" applyBorder="1" applyAlignment="1">
      <alignment horizontal="center" vertical="center"/>
    </xf>
    <xf numFmtId="0" fontId="69" fillId="31" borderId="13" xfId="8" applyFill="1" applyBorder="1" applyAlignment="1">
      <alignment horizontal="left" vertical="center"/>
    </xf>
    <xf numFmtId="0" fontId="69" fillId="33" borderId="13" xfId="8" applyFill="1" applyBorder="1" applyAlignment="1">
      <alignment horizontal="left" vertical="center"/>
    </xf>
    <xf numFmtId="0" fontId="69" fillId="33" borderId="13" xfId="8" applyFill="1" applyBorder="1" applyAlignment="1">
      <alignment horizontal="center" vertical="center"/>
    </xf>
    <xf numFmtId="176" fontId="31" fillId="0" borderId="13" xfId="1" applyFont="1" applyBorder="1" applyAlignment="1">
      <alignment horizontal="center" vertical="center"/>
    </xf>
    <xf numFmtId="0" fontId="0" fillId="0" borderId="13" xfId="0" applyBorder="1" applyAlignment="1">
      <alignment horizontal="left" vertical="center"/>
    </xf>
    <xf numFmtId="0" fontId="0" fillId="0" borderId="12" xfId="0" applyBorder="1" applyAlignment="1">
      <alignment horizontal="left" vertical="center"/>
    </xf>
    <xf numFmtId="0" fontId="0" fillId="0" borderId="8" xfId="0" applyBorder="1" applyAlignment="1">
      <alignment horizontal="left" vertical="center"/>
    </xf>
    <xf numFmtId="0" fontId="31" fillId="0" borderId="13" xfId="0" applyFont="1" applyBorder="1" applyAlignment="1">
      <alignment horizontal="center" vertical="center"/>
    </xf>
    <xf numFmtId="0" fontId="0" fillId="3" borderId="13" xfId="0" applyFill="1" applyBorder="1" applyAlignment="1">
      <alignment horizontal="left" vertical="center"/>
    </xf>
    <xf numFmtId="0" fontId="0" fillId="0" borderId="0" xfId="0" applyBorder="1" applyAlignment="1">
      <alignment horizontal="left" vertical="center"/>
    </xf>
    <xf numFmtId="0" fontId="79" fillId="0" borderId="0" xfId="8" applyFont="1" applyAlignment="1">
      <alignment horizontal="center" vertical="center" wrapText="1"/>
    </xf>
    <xf numFmtId="0" fontId="80" fillId="7" borderId="9" xfId="8" applyFont="1" applyFill="1" applyBorder="1" applyAlignment="1">
      <alignment horizontal="center" vertical="center" wrapText="1"/>
    </xf>
    <xf numFmtId="0" fontId="80" fillId="7" borderId="22" xfId="8" applyFont="1" applyFill="1" applyBorder="1" applyAlignment="1">
      <alignment horizontal="center" vertical="center" wrapText="1"/>
    </xf>
    <xf numFmtId="176" fontId="117" fillId="4" borderId="14" xfId="10" applyFont="1" applyFill="1" applyBorder="1" applyAlignment="1">
      <alignment horizontal="center" vertical="center" wrapText="1"/>
    </xf>
    <xf numFmtId="176" fontId="117" fillId="4" borderId="29" xfId="10" applyFont="1" applyFill="1" applyBorder="1" applyAlignment="1">
      <alignment horizontal="center" vertical="center" wrapText="1"/>
    </xf>
    <xf numFmtId="176" fontId="117" fillId="4" borderId="30" xfId="10" applyFont="1" applyFill="1" applyBorder="1" applyAlignment="1">
      <alignment horizontal="center" vertical="center" wrapText="1"/>
    </xf>
    <xf numFmtId="0" fontId="5" fillId="0" borderId="13" xfId="4" applyBorder="1" applyAlignment="1">
      <alignment horizontal="left" vertical="center"/>
    </xf>
    <xf numFmtId="0" fontId="0" fillId="0" borderId="12" xfId="8" applyFont="1" applyBorder="1" applyAlignment="1">
      <alignment horizontal="center" vertical="center"/>
    </xf>
    <xf numFmtId="0" fontId="0" fillId="0" borderId="13" xfId="8" applyFont="1" applyBorder="1" applyAlignment="1">
      <alignment horizontal="center" vertical="center"/>
    </xf>
    <xf numFmtId="0" fontId="0" fillId="0" borderId="8" xfId="8" applyFont="1" applyBorder="1" applyAlignment="1">
      <alignment horizontal="center" vertical="center"/>
    </xf>
    <xf numFmtId="0" fontId="5" fillId="35" borderId="13" xfId="4" applyFill="1" applyBorder="1" applyAlignment="1">
      <alignment horizontal="left" vertical="center"/>
    </xf>
    <xf numFmtId="0" fontId="31" fillId="35" borderId="12" xfId="8" applyFont="1" applyFill="1" applyBorder="1" applyAlignment="1">
      <alignment horizontal="center" vertical="center" wrapText="1"/>
    </xf>
    <xf numFmtId="0" fontId="31" fillId="35" borderId="17" xfId="8" applyFont="1" applyFill="1" applyBorder="1" applyAlignment="1">
      <alignment horizontal="center" vertical="center" wrapText="1"/>
    </xf>
    <xf numFmtId="0" fontId="31" fillId="35" borderId="17" xfId="8" applyFont="1" applyFill="1" applyBorder="1" applyAlignment="1">
      <alignment horizontal="center" vertical="center"/>
    </xf>
    <xf numFmtId="0" fontId="31" fillId="35" borderId="8" xfId="8" applyFont="1" applyFill="1" applyBorder="1" applyAlignment="1">
      <alignment horizontal="center" vertical="center"/>
    </xf>
    <xf numFmtId="0" fontId="5" fillId="0" borderId="12" xfId="4" applyBorder="1" applyAlignment="1">
      <alignment horizontal="center" vertical="center" wrapText="1"/>
    </xf>
    <xf numFmtId="0" fontId="5" fillId="0" borderId="17" xfId="4" applyBorder="1" applyAlignment="1">
      <alignment horizontal="center" vertical="center" wrapText="1"/>
    </xf>
    <xf numFmtId="0" fontId="5" fillId="0" borderId="8" xfId="4" applyBorder="1" applyAlignment="1">
      <alignment horizontal="center" vertical="center" wrapText="1"/>
    </xf>
    <xf numFmtId="0" fontId="0" fillId="0" borderId="12" xfId="8" applyFont="1" applyBorder="1" applyAlignment="1">
      <alignment horizontal="center" vertical="center" wrapText="1"/>
    </xf>
    <xf numFmtId="0" fontId="0" fillId="0" borderId="13" xfId="8" applyFont="1" applyBorder="1" applyAlignment="1">
      <alignment horizontal="center" vertical="center" wrapText="1"/>
    </xf>
    <xf numFmtId="0" fontId="0" fillId="0" borderId="8" xfId="8" applyFont="1" applyBorder="1" applyAlignment="1">
      <alignment horizontal="center" vertical="center" wrapText="1"/>
    </xf>
    <xf numFmtId="0" fontId="5" fillId="0" borderId="17" xfId="4" applyBorder="1" applyAlignment="1">
      <alignment horizontal="center" vertical="center"/>
    </xf>
    <xf numFmtId="0" fontId="5" fillId="0" borderId="8" xfId="4" applyBorder="1" applyAlignment="1">
      <alignment horizontal="center" vertical="center"/>
    </xf>
    <xf numFmtId="0" fontId="5" fillId="0" borderId="13" xfId="4" applyBorder="1" applyAlignment="1">
      <alignment horizontal="left" vertical="center" wrapText="1"/>
    </xf>
    <xf numFmtId="0" fontId="5" fillId="0" borderId="17" xfId="4" applyBorder="1" applyAlignment="1">
      <alignment horizontal="left" vertical="center"/>
    </xf>
    <xf numFmtId="0" fontId="5" fillId="0" borderId="8" xfId="4" applyBorder="1" applyAlignment="1">
      <alignment horizontal="left" vertical="center"/>
    </xf>
    <xf numFmtId="0" fontId="5" fillId="0" borderId="12" xfId="4" applyBorder="1" applyAlignment="1">
      <alignment horizontal="left" vertical="center" wrapText="1"/>
    </xf>
    <xf numFmtId="0" fontId="0" fillId="0" borderId="17" xfId="8" applyFont="1" applyBorder="1" applyAlignment="1">
      <alignment horizontal="center" vertical="center" wrapText="1"/>
    </xf>
    <xf numFmtId="0" fontId="5" fillId="0" borderId="8" xfId="4" applyBorder="1" applyAlignment="1">
      <alignment horizontal="left" vertical="center" wrapText="1"/>
    </xf>
    <xf numFmtId="0" fontId="5" fillId="0" borderId="13" xfId="4" applyBorder="1" applyAlignment="1">
      <alignment horizontal="center" vertical="center" wrapText="1"/>
    </xf>
    <xf numFmtId="0" fontId="0" fillId="0" borderId="13" xfId="0" applyBorder="1" applyAlignment="1">
      <alignment horizontal="left" vertical="center" wrapText="1"/>
    </xf>
    <xf numFmtId="0" fontId="0" fillId="0" borderId="12" xfId="0" applyBorder="1" applyAlignment="1">
      <alignment horizontal="center" vertical="center" wrapText="1"/>
    </xf>
    <xf numFmtId="0" fontId="0" fillId="0" borderId="17" xfId="0" applyBorder="1" applyAlignment="1">
      <alignment horizontal="center" vertical="center" wrapText="1"/>
    </xf>
    <xf numFmtId="0" fontId="0" fillId="0" borderId="8" xfId="0" applyBorder="1" applyAlignment="1">
      <alignment horizontal="center" vertical="center" wrapText="1"/>
    </xf>
    <xf numFmtId="0" fontId="5" fillId="0" borderId="12" xfId="4" applyBorder="1" applyAlignment="1">
      <alignment horizontal="left" vertical="center"/>
    </xf>
    <xf numFmtId="0" fontId="0" fillId="0" borderId="17" xfId="0" applyBorder="1" applyAlignment="1">
      <alignment horizontal="left" vertical="center"/>
    </xf>
    <xf numFmtId="0" fontId="0" fillId="0" borderId="13" xfId="0" applyBorder="1" applyAlignment="1">
      <alignment horizontal="center" vertical="center" wrapText="1"/>
    </xf>
    <xf numFmtId="0" fontId="0" fillId="4" borderId="13" xfId="0" applyFill="1" applyBorder="1" applyAlignment="1">
      <alignment horizontal="left" vertical="center" wrapText="1"/>
    </xf>
    <xf numFmtId="0" fontId="0" fillId="4" borderId="12" xfId="0" applyFill="1" applyBorder="1" applyAlignment="1">
      <alignment horizontal="center" vertical="center" wrapText="1"/>
    </xf>
    <xf numFmtId="0" fontId="0" fillId="4" borderId="17" xfId="0" applyFill="1" applyBorder="1" applyAlignment="1">
      <alignment horizontal="center" vertical="center" wrapText="1"/>
    </xf>
    <xf numFmtId="0" fontId="0" fillId="4" borderId="8" xfId="0" applyFill="1" applyBorder="1" applyAlignment="1">
      <alignment horizontal="center" vertical="center" wrapText="1"/>
    </xf>
    <xf numFmtId="0" fontId="0" fillId="0" borderId="12" xfId="0" applyBorder="1" applyAlignment="1">
      <alignment horizontal="left" vertical="center" wrapText="1"/>
    </xf>
    <xf numFmtId="0" fontId="0" fillId="0" borderId="17" xfId="0" applyBorder="1" applyAlignment="1">
      <alignment horizontal="left" vertical="center" wrapText="1"/>
    </xf>
    <xf numFmtId="0" fontId="0" fillId="0" borderId="8" xfId="0" applyBorder="1" applyAlignment="1">
      <alignment horizontal="left" vertical="center" wrapText="1"/>
    </xf>
    <xf numFmtId="0" fontId="31" fillId="22" borderId="14" xfId="4" applyFont="1" applyFill="1" applyBorder="1" applyAlignment="1">
      <alignment horizontal="center"/>
    </xf>
    <xf numFmtId="0" fontId="31" fillId="22" borderId="30" xfId="4" applyFont="1" applyFill="1" applyBorder="1" applyAlignment="1">
      <alignment horizontal="center"/>
    </xf>
    <xf numFmtId="176" fontId="31" fillId="0" borderId="28" xfId="5" applyFont="1" applyBorder="1" applyAlignment="1">
      <alignment horizontal="center"/>
    </xf>
    <xf numFmtId="0" fontId="31" fillId="28" borderId="12" xfId="4" applyFont="1" applyFill="1" applyBorder="1" applyAlignment="1">
      <alignment horizontal="center" vertical="center"/>
    </xf>
    <xf numFmtId="0" fontId="31" fillId="28" borderId="8" xfId="4" applyFont="1" applyFill="1" applyBorder="1" applyAlignment="1">
      <alignment horizontal="center" vertical="center"/>
    </xf>
    <xf numFmtId="0" fontId="31" fillId="38" borderId="13" xfId="4" applyFont="1" applyFill="1" applyBorder="1" applyAlignment="1">
      <alignment horizontal="center" vertical="center"/>
    </xf>
    <xf numFmtId="0" fontId="0" fillId="22" borderId="21" xfId="1" applyNumberFormat="1" applyFont="1" applyFill="1" applyBorder="1" applyAlignment="1">
      <alignment horizontal="center"/>
    </xf>
    <xf numFmtId="0" fontId="0" fillId="22" borderId="17" xfId="1" applyNumberFormat="1" applyFont="1" applyFill="1" applyBorder="1" applyAlignment="1">
      <alignment horizontal="center"/>
    </xf>
    <xf numFmtId="0" fontId="0" fillId="22" borderId="0" xfId="1" applyNumberFormat="1" applyFont="1" applyFill="1" applyBorder="1" applyAlignment="1" applyProtection="1">
      <alignment horizontal="center"/>
    </xf>
    <xf numFmtId="0" fontId="0" fillId="22" borderId="21" xfId="1" applyNumberFormat="1" applyFont="1" applyFill="1" applyBorder="1" applyAlignment="1" applyProtection="1">
      <alignment horizontal="center"/>
    </xf>
    <xf numFmtId="0" fontId="31" fillId="22" borderId="14" xfId="1" applyNumberFormat="1" applyFont="1" applyFill="1" applyBorder="1" applyAlignment="1">
      <alignment horizontal="center"/>
    </xf>
    <xf numFmtId="176" fontId="31" fillId="22" borderId="30" xfId="1" applyFont="1" applyFill="1" applyBorder="1" applyAlignment="1">
      <alignment horizontal="center"/>
    </xf>
    <xf numFmtId="0" fontId="31" fillId="22" borderId="29" xfId="1" applyNumberFormat="1" applyFont="1" applyFill="1" applyBorder="1" applyAlignment="1">
      <alignment horizontal="center"/>
    </xf>
    <xf numFmtId="0" fontId="31" fillId="22" borderId="14" xfId="1" applyNumberFormat="1" applyFont="1" applyFill="1" applyBorder="1" applyAlignment="1" applyProtection="1">
      <alignment horizontal="center"/>
    </xf>
    <xf numFmtId="0" fontId="31" fillId="22" borderId="30" xfId="1" applyNumberFormat="1" applyFont="1" applyFill="1" applyBorder="1" applyAlignment="1">
      <alignment horizontal="center"/>
    </xf>
    <xf numFmtId="0" fontId="0" fillId="22" borderId="30" xfId="1" applyNumberFormat="1" applyFont="1" applyFill="1" applyBorder="1" applyAlignment="1">
      <alignment horizontal="center"/>
    </xf>
    <xf numFmtId="0" fontId="0" fillId="22" borderId="13" xfId="1" applyNumberFormat="1" applyFont="1" applyFill="1" applyBorder="1" applyAlignment="1">
      <alignment horizontal="center"/>
    </xf>
    <xf numFmtId="0" fontId="31" fillId="4" borderId="13" xfId="4" applyFont="1" applyFill="1" applyBorder="1" applyAlignment="1">
      <alignment horizontal="center" vertical="center"/>
    </xf>
    <xf numFmtId="0" fontId="5" fillId="0" borderId="0" xfId="4"/>
    <xf numFmtId="0" fontId="68" fillId="19" borderId="13" xfId="0" applyFont="1" applyFill="1" applyBorder="1" applyAlignment="1">
      <alignment horizontal="center" vertical="center" wrapText="1"/>
    </xf>
    <xf numFmtId="176" fontId="39" fillId="45" borderId="37" xfId="16" applyFont="1" applyFill="1" applyBorder="1" applyAlignment="1">
      <alignment horizontal="center" vertical="center"/>
    </xf>
    <xf numFmtId="176" fontId="39" fillId="45" borderId="39" xfId="16" applyFont="1" applyFill="1" applyBorder="1" applyAlignment="1">
      <alignment horizontal="center" vertical="center"/>
    </xf>
    <xf numFmtId="176" fontId="39" fillId="45" borderId="38" xfId="16" applyFont="1" applyFill="1" applyBorder="1" applyAlignment="1">
      <alignment horizontal="center" vertical="center"/>
    </xf>
    <xf numFmtId="176" fontId="39" fillId="45" borderId="0" xfId="16" applyFont="1" applyFill="1" applyBorder="1" applyAlignment="1">
      <alignment horizontal="center" vertical="center"/>
    </xf>
    <xf numFmtId="0" fontId="0" fillId="0" borderId="13" xfId="0" applyBorder="1" applyAlignment="1">
      <alignment horizontal="center" vertical="center"/>
    </xf>
    <xf numFmtId="0" fontId="0" fillId="24" borderId="19" xfId="0" applyFill="1" applyBorder="1" applyAlignment="1">
      <alignment horizontal="center" vertical="center" wrapText="1"/>
    </xf>
    <xf numFmtId="0" fontId="0" fillId="24" borderId="0" xfId="0" applyFill="1" applyAlignment="1">
      <alignment horizontal="center" vertical="center" wrapText="1"/>
    </xf>
    <xf numFmtId="0" fontId="0" fillId="24" borderId="22" xfId="0" applyFill="1" applyBorder="1" applyAlignment="1">
      <alignment horizontal="center" vertical="center" wrapText="1"/>
    </xf>
    <xf numFmtId="0" fontId="31" fillId="24" borderId="22" xfId="0" applyFont="1" applyFill="1" applyBorder="1" applyAlignment="1">
      <alignment horizontal="center" vertical="center"/>
    </xf>
    <xf numFmtId="176" fontId="31" fillId="0" borderId="13" xfId="6" applyFont="1" applyBorder="1" applyAlignment="1">
      <alignment horizontal="center" vertical="center"/>
    </xf>
    <xf numFmtId="0" fontId="0" fillId="0" borderId="12" xfId="0" applyBorder="1" applyAlignment="1">
      <alignment horizontal="center" vertical="center"/>
    </xf>
    <xf numFmtId="0" fontId="0" fillId="0" borderId="17" xfId="0" applyBorder="1" applyAlignment="1">
      <alignment horizontal="center" vertical="center"/>
    </xf>
    <xf numFmtId="0" fontId="0" fillId="0" borderId="8" xfId="0" applyBorder="1" applyAlignment="1">
      <alignment horizontal="center" vertical="center"/>
    </xf>
    <xf numFmtId="0" fontId="0" fillId="23" borderId="12" xfId="0" applyFill="1" applyBorder="1" applyAlignment="1">
      <alignment horizontal="center" vertical="center"/>
    </xf>
    <xf numFmtId="0" fontId="0" fillId="23" borderId="17" xfId="0" applyFill="1" applyBorder="1" applyAlignment="1">
      <alignment horizontal="center" vertical="center"/>
    </xf>
    <xf numFmtId="0" fontId="0" fillId="23" borderId="8" xfId="0" applyFill="1" applyBorder="1" applyAlignment="1">
      <alignment horizontal="center" vertical="center"/>
    </xf>
  </cellXfs>
  <cellStyles count="20">
    <cellStyle name="百分比" xfId="2" builtinId="5"/>
    <cellStyle name="百分比 2" xfId="13" xr:uid="{F78E261B-DAA4-49BC-8404-4561F8FD7C7C}"/>
    <cellStyle name="百分比 2 2 2" xfId="11" xr:uid="{CCCFA324-D564-41D9-8A3E-5050EF8D9E47}"/>
    <cellStyle name="百分比 3" xfId="18" xr:uid="{9CA3F438-C82C-4CA2-BA83-65814E9F3BC1}"/>
    <cellStyle name="常规" xfId="0" builtinId="0"/>
    <cellStyle name="常规 14" xfId="7" xr:uid="{C2FD42F3-E233-40C2-B094-DFA2CF14A220}"/>
    <cellStyle name="常规 2" xfId="3" xr:uid="{298C4B24-2C6C-4B05-BBA3-8218C3A38F74}"/>
    <cellStyle name="常规 2 2" xfId="15" xr:uid="{6DDE3470-21D8-48DC-8B75-D7EE9096DC4A}"/>
    <cellStyle name="常规 3" xfId="12" xr:uid="{5996E48A-676F-4B99-B4A6-ACC6E8876A41}"/>
    <cellStyle name="常规 3 2" xfId="8" xr:uid="{8D9B1C5D-A92D-406C-8EE6-63B87CEDF9A4}"/>
    <cellStyle name="常规 4" xfId="17" xr:uid="{DDFA49A2-CBC2-4678-BC73-BC6764DCF7FF}"/>
    <cellStyle name="常规 5 2" xfId="9" xr:uid="{7A849F7D-A696-4477-8E87-51330D22A7F3}"/>
    <cellStyle name="常规 6 2" xfId="4" xr:uid="{321B3ED9-5971-434D-BAA9-4BB98FF4E0D9}"/>
    <cellStyle name="千位分隔" xfId="1" builtinId="3"/>
    <cellStyle name="千位分隔 17" xfId="6" xr:uid="{37015B4F-4F2A-4C05-BC81-E99502664D1E}"/>
    <cellStyle name="千位分隔 2" xfId="14" xr:uid="{25D91851-EB55-46EB-BB85-17D6B173615E}"/>
    <cellStyle name="千位分隔 2 2" xfId="16" xr:uid="{C09D6345-94C5-490F-8F95-D1239B0BDD1C}"/>
    <cellStyle name="千位分隔 2 2 2" xfId="5" xr:uid="{218625B7-3A19-4A64-883C-8E5E30FCFEBE}"/>
    <cellStyle name="千位分隔 3" xfId="19" xr:uid="{BC96DDF8-0D30-4710-86CC-549884F522DF}"/>
    <cellStyle name="千位分隔 3 2 2" xfId="10" xr:uid="{D59DCB37-CC1E-4C41-9AE9-D063A3F8F28F}"/>
  </cellStyles>
  <dxfs count="4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88.xml"/><Relationship Id="rId21" Type="http://schemas.openxmlformats.org/officeDocument/2006/relationships/worksheet" Target="worksheets/sheet21.xml"/><Relationship Id="rId42" Type="http://schemas.openxmlformats.org/officeDocument/2006/relationships/externalLink" Target="externalLinks/externalLink13.xml"/><Relationship Id="rId63" Type="http://schemas.openxmlformats.org/officeDocument/2006/relationships/externalLink" Target="externalLinks/externalLink34.xml"/><Relationship Id="rId84" Type="http://schemas.openxmlformats.org/officeDocument/2006/relationships/externalLink" Target="externalLinks/externalLink55.xml"/><Relationship Id="rId138" Type="http://schemas.openxmlformats.org/officeDocument/2006/relationships/externalLink" Target="externalLinks/externalLink109.xml"/><Relationship Id="rId107" Type="http://schemas.openxmlformats.org/officeDocument/2006/relationships/externalLink" Target="externalLinks/externalLink78.xml"/><Relationship Id="rId11" Type="http://schemas.openxmlformats.org/officeDocument/2006/relationships/worksheet" Target="worksheets/sheet11.xml"/><Relationship Id="rId32" Type="http://schemas.openxmlformats.org/officeDocument/2006/relationships/externalLink" Target="externalLinks/externalLink3.xml"/><Relationship Id="rId53" Type="http://schemas.openxmlformats.org/officeDocument/2006/relationships/externalLink" Target="externalLinks/externalLink24.xml"/><Relationship Id="rId74" Type="http://schemas.openxmlformats.org/officeDocument/2006/relationships/externalLink" Target="externalLinks/externalLink45.xml"/><Relationship Id="rId128" Type="http://schemas.openxmlformats.org/officeDocument/2006/relationships/externalLink" Target="externalLinks/externalLink99.xml"/><Relationship Id="rId149" Type="http://schemas.openxmlformats.org/officeDocument/2006/relationships/calcChain" Target="calcChain.xml"/><Relationship Id="rId5" Type="http://schemas.openxmlformats.org/officeDocument/2006/relationships/worksheet" Target="worksheets/sheet5.xml"/><Relationship Id="rId95" Type="http://schemas.openxmlformats.org/officeDocument/2006/relationships/externalLink" Target="externalLinks/externalLink66.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64" Type="http://schemas.openxmlformats.org/officeDocument/2006/relationships/externalLink" Target="externalLinks/externalLink35.xml"/><Relationship Id="rId69" Type="http://schemas.openxmlformats.org/officeDocument/2006/relationships/externalLink" Target="externalLinks/externalLink40.xml"/><Relationship Id="rId113" Type="http://schemas.openxmlformats.org/officeDocument/2006/relationships/externalLink" Target="externalLinks/externalLink84.xml"/><Relationship Id="rId118" Type="http://schemas.openxmlformats.org/officeDocument/2006/relationships/externalLink" Target="externalLinks/externalLink89.xml"/><Relationship Id="rId134" Type="http://schemas.openxmlformats.org/officeDocument/2006/relationships/externalLink" Target="externalLinks/externalLink105.xml"/><Relationship Id="rId139" Type="http://schemas.openxmlformats.org/officeDocument/2006/relationships/externalLink" Target="externalLinks/externalLink110.xml"/><Relationship Id="rId80" Type="http://schemas.openxmlformats.org/officeDocument/2006/relationships/externalLink" Target="externalLinks/externalLink51.xml"/><Relationship Id="rId85" Type="http://schemas.openxmlformats.org/officeDocument/2006/relationships/externalLink" Target="externalLinks/externalLink56.xml"/><Relationship Id="rId150" Type="http://schemas.microsoft.com/office/2017/10/relationships/person" Target="persons/person.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59" Type="http://schemas.openxmlformats.org/officeDocument/2006/relationships/externalLink" Target="externalLinks/externalLink30.xml"/><Relationship Id="rId103" Type="http://schemas.openxmlformats.org/officeDocument/2006/relationships/externalLink" Target="externalLinks/externalLink74.xml"/><Relationship Id="rId108" Type="http://schemas.openxmlformats.org/officeDocument/2006/relationships/externalLink" Target="externalLinks/externalLink79.xml"/><Relationship Id="rId124" Type="http://schemas.openxmlformats.org/officeDocument/2006/relationships/externalLink" Target="externalLinks/externalLink95.xml"/><Relationship Id="rId129" Type="http://schemas.openxmlformats.org/officeDocument/2006/relationships/externalLink" Target="externalLinks/externalLink100.xml"/><Relationship Id="rId54" Type="http://schemas.openxmlformats.org/officeDocument/2006/relationships/externalLink" Target="externalLinks/externalLink25.xml"/><Relationship Id="rId70" Type="http://schemas.openxmlformats.org/officeDocument/2006/relationships/externalLink" Target="externalLinks/externalLink41.xml"/><Relationship Id="rId75" Type="http://schemas.openxmlformats.org/officeDocument/2006/relationships/externalLink" Target="externalLinks/externalLink46.xml"/><Relationship Id="rId91" Type="http://schemas.openxmlformats.org/officeDocument/2006/relationships/externalLink" Target="externalLinks/externalLink62.xml"/><Relationship Id="rId96" Type="http://schemas.openxmlformats.org/officeDocument/2006/relationships/externalLink" Target="externalLinks/externalLink67.xml"/><Relationship Id="rId140" Type="http://schemas.openxmlformats.org/officeDocument/2006/relationships/externalLink" Target="externalLinks/externalLink111.xml"/><Relationship Id="rId145"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externalLink" Target="externalLinks/externalLink20.xml"/><Relationship Id="rId114" Type="http://schemas.openxmlformats.org/officeDocument/2006/relationships/externalLink" Target="externalLinks/externalLink85.xml"/><Relationship Id="rId119" Type="http://schemas.openxmlformats.org/officeDocument/2006/relationships/externalLink" Target="externalLinks/externalLink90.xml"/><Relationship Id="rId44" Type="http://schemas.openxmlformats.org/officeDocument/2006/relationships/externalLink" Target="externalLinks/externalLink15.xml"/><Relationship Id="rId60" Type="http://schemas.openxmlformats.org/officeDocument/2006/relationships/externalLink" Target="externalLinks/externalLink31.xml"/><Relationship Id="rId65" Type="http://schemas.openxmlformats.org/officeDocument/2006/relationships/externalLink" Target="externalLinks/externalLink36.xml"/><Relationship Id="rId81" Type="http://schemas.openxmlformats.org/officeDocument/2006/relationships/externalLink" Target="externalLinks/externalLink52.xml"/><Relationship Id="rId86" Type="http://schemas.openxmlformats.org/officeDocument/2006/relationships/externalLink" Target="externalLinks/externalLink57.xml"/><Relationship Id="rId130" Type="http://schemas.openxmlformats.org/officeDocument/2006/relationships/externalLink" Target="externalLinks/externalLink101.xml"/><Relationship Id="rId135" Type="http://schemas.openxmlformats.org/officeDocument/2006/relationships/externalLink" Target="externalLinks/externalLink106.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0.xml"/><Relationship Id="rId109" Type="http://schemas.openxmlformats.org/officeDocument/2006/relationships/externalLink" Target="externalLinks/externalLink80.xml"/><Relationship Id="rId34" Type="http://schemas.openxmlformats.org/officeDocument/2006/relationships/externalLink" Target="externalLinks/externalLink5.xml"/><Relationship Id="rId50" Type="http://schemas.openxmlformats.org/officeDocument/2006/relationships/externalLink" Target="externalLinks/externalLink21.xml"/><Relationship Id="rId55" Type="http://schemas.openxmlformats.org/officeDocument/2006/relationships/externalLink" Target="externalLinks/externalLink26.xml"/><Relationship Id="rId76" Type="http://schemas.openxmlformats.org/officeDocument/2006/relationships/externalLink" Target="externalLinks/externalLink47.xml"/><Relationship Id="rId97" Type="http://schemas.openxmlformats.org/officeDocument/2006/relationships/externalLink" Target="externalLinks/externalLink68.xml"/><Relationship Id="rId104" Type="http://schemas.openxmlformats.org/officeDocument/2006/relationships/externalLink" Target="externalLinks/externalLink75.xml"/><Relationship Id="rId120" Type="http://schemas.openxmlformats.org/officeDocument/2006/relationships/externalLink" Target="externalLinks/externalLink91.xml"/><Relationship Id="rId125" Type="http://schemas.openxmlformats.org/officeDocument/2006/relationships/externalLink" Target="externalLinks/externalLink96.xml"/><Relationship Id="rId141" Type="http://schemas.openxmlformats.org/officeDocument/2006/relationships/externalLink" Target="externalLinks/externalLink112.xml"/><Relationship Id="rId146"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externalLink" Target="externalLinks/externalLink42.xml"/><Relationship Id="rId92" Type="http://schemas.openxmlformats.org/officeDocument/2006/relationships/externalLink" Target="externalLinks/externalLink63.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66" Type="http://schemas.openxmlformats.org/officeDocument/2006/relationships/externalLink" Target="externalLinks/externalLink37.xml"/><Relationship Id="rId87" Type="http://schemas.openxmlformats.org/officeDocument/2006/relationships/externalLink" Target="externalLinks/externalLink58.xml"/><Relationship Id="rId110" Type="http://schemas.openxmlformats.org/officeDocument/2006/relationships/externalLink" Target="externalLinks/externalLink81.xml"/><Relationship Id="rId115" Type="http://schemas.openxmlformats.org/officeDocument/2006/relationships/externalLink" Target="externalLinks/externalLink86.xml"/><Relationship Id="rId131" Type="http://schemas.openxmlformats.org/officeDocument/2006/relationships/externalLink" Target="externalLinks/externalLink102.xml"/><Relationship Id="rId136" Type="http://schemas.openxmlformats.org/officeDocument/2006/relationships/externalLink" Target="externalLinks/externalLink107.xml"/><Relationship Id="rId61" Type="http://schemas.openxmlformats.org/officeDocument/2006/relationships/externalLink" Target="externalLinks/externalLink32.xml"/><Relationship Id="rId82" Type="http://schemas.openxmlformats.org/officeDocument/2006/relationships/externalLink" Target="externalLinks/externalLink53.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56" Type="http://schemas.openxmlformats.org/officeDocument/2006/relationships/externalLink" Target="externalLinks/externalLink27.xml"/><Relationship Id="rId77" Type="http://schemas.openxmlformats.org/officeDocument/2006/relationships/externalLink" Target="externalLinks/externalLink48.xml"/><Relationship Id="rId100" Type="http://schemas.openxmlformats.org/officeDocument/2006/relationships/externalLink" Target="externalLinks/externalLink71.xml"/><Relationship Id="rId105" Type="http://schemas.openxmlformats.org/officeDocument/2006/relationships/externalLink" Target="externalLinks/externalLink76.xml"/><Relationship Id="rId126" Type="http://schemas.openxmlformats.org/officeDocument/2006/relationships/externalLink" Target="externalLinks/externalLink97.xml"/><Relationship Id="rId147"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72" Type="http://schemas.openxmlformats.org/officeDocument/2006/relationships/externalLink" Target="externalLinks/externalLink43.xml"/><Relationship Id="rId93" Type="http://schemas.openxmlformats.org/officeDocument/2006/relationships/externalLink" Target="externalLinks/externalLink64.xml"/><Relationship Id="rId98" Type="http://schemas.openxmlformats.org/officeDocument/2006/relationships/externalLink" Target="externalLinks/externalLink69.xml"/><Relationship Id="rId121" Type="http://schemas.openxmlformats.org/officeDocument/2006/relationships/externalLink" Target="externalLinks/externalLink92.xml"/><Relationship Id="rId142" Type="http://schemas.openxmlformats.org/officeDocument/2006/relationships/externalLink" Target="externalLinks/externalLink113.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externalLink" Target="externalLinks/externalLink17.xml"/><Relationship Id="rId67" Type="http://schemas.openxmlformats.org/officeDocument/2006/relationships/externalLink" Target="externalLinks/externalLink38.xml"/><Relationship Id="rId116" Type="http://schemas.openxmlformats.org/officeDocument/2006/relationships/externalLink" Target="externalLinks/externalLink87.xml"/><Relationship Id="rId137" Type="http://schemas.openxmlformats.org/officeDocument/2006/relationships/externalLink" Target="externalLinks/externalLink108.xml"/><Relationship Id="rId20" Type="http://schemas.openxmlformats.org/officeDocument/2006/relationships/worksheet" Target="worksheets/sheet20.xml"/><Relationship Id="rId41" Type="http://schemas.openxmlformats.org/officeDocument/2006/relationships/externalLink" Target="externalLinks/externalLink12.xml"/><Relationship Id="rId62" Type="http://schemas.openxmlformats.org/officeDocument/2006/relationships/externalLink" Target="externalLinks/externalLink33.xml"/><Relationship Id="rId83" Type="http://schemas.openxmlformats.org/officeDocument/2006/relationships/externalLink" Target="externalLinks/externalLink54.xml"/><Relationship Id="rId88" Type="http://schemas.openxmlformats.org/officeDocument/2006/relationships/externalLink" Target="externalLinks/externalLink59.xml"/><Relationship Id="rId111" Type="http://schemas.openxmlformats.org/officeDocument/2006/relationships/externalLink" Target="externalLinks/externalLink82.xml"/><Relationship Id="rId132" Type="http://schemas.openxmlformats.org/officeDocument/2006/relationships/externalLink" Target="externalLinks/externalLink103.xml"/><Relationship Id="rId15" Type="http://schemas.openxmlformats.org/officeDocument/2006/relationships/worksheet" Target="worksheets/sheet15.xml"/><Relationship Id="rId36" Type="http://schemas.openxmlformats.org/officeDocument/2006/relationships/externalLink" Target="externalLinks/externalLink7.xml"/><Relationship Id="rId57" Type="http://schemas.openxmlformats.org/officeDocument/2006/relationships/externalLink" Target="externalLinks/externalLink28.xml"/><Relationship Id="rId106" Type="http://schemas.openxmlformats.org/officeDocument/2006/relationships/externalLink" Target="externalLinks/externalLink77.xml"/><Relationship Id="rId127" Type="http://schemas.openxmlformats.org/officeDocument/2006/relationships/externalLink" Target="externalLinks/externalLink98.xml"/><Relationship Id="rId10" Type="http://schemas.openxmlformats.org/officeDocument/2006/relationships/worksheet" Target="worksheets/sheet10.xml"/><Relationship Id="rId31" Type="http://schemas.openxmlformats.org/officeDocument/2006/relationships/externalLink" Target="externalLinks/externalLink2.xml"/><Relationship Id="rId52" Type="http://schemas.openxmlformats.org/officeDocument/2006/relationships/externalLink" Target="externalLinks/externalLink23.xml"/><Relationship Id="rId73" Type="http://schemas.openxmlformats.org/officeDocument/2006/relationships/externalLink" Target="externalLinks/externalLink44.xml"/><Relationship Id="rId78" Type="http://schemas.openxmlformats.org/officeDocument/2006/relationships/externalLink" Target="externalLinks/externalLink49.xml"/><Relationship Id="rId94" Type="http://schemas.openxmlformats.org/officeDocument/2006/relationships/externalLink" Target="externalLinks/externalLink65.xml"/><Relationship Id="rId99" Type="http://schemas.openxmlformats.org/officeDocument/2006/relationships/externalLink" Target="externalLinks/externalLink70.xml"/><Relationship Id="rId101" Type="http://schemas.openxmlformats.org/officeDocument/2006/relationships/externalLink" Target="externalLinks/externalLink72.xml"/><Relationship Id="rId122" Type="http://schemas.openxmlformats.org/officeDocument/2006/relationships/externalLink" Target="externalLinks/externalLink93.xml"/><Relationship Id="rId143" Type="http://schemas.openxmlformats.org/officeDocument/2006/relationships/externalLink" Target="externalLinks/externalLink114.xml"/><Relationship Id="rId148"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externalLink" Target="externalLinks/externalLink18.xml"/><Relationship Id="rId68" Type="http://schemas.openxmlformats.org/officeDocument/2006/relationships/externalLink" Target="externalLinks/externalLink39.xml"/><Relationship Id="rId89" Type="http://schemas.openxmlformats.org/officeDocument/2006/relationships/externalLink" Target="externalLinks/externalLink60.xml"/><Relationship Id="rId112" Type="http://schemas.openxmlformats.org/officeDocument/2006/relationships/externalLink" Target="externalLinks/externalLink83.xml"/><Relationship Id="rId133" Type="http://schemas.openxmlformats.org/officeDocument/2006/relationships/externalLink" Target="externalLinks/externalLink104.xml"/><Relationship Id="rId16" Type="http://schemas.openxmlformats.org/officeDocument/2006/relationships/worksheet" Target="worksheets/sheet16.xml"/><Relationship Id="rId37" Type="http://schemas.openxmlformats.org/officeDocument/2006/relationships/externalLink" Target="externalLinks/externalLink8.xml"/><Relationship Id="rId58" Type="http://schemas.openxmlformats.org/officeDocument/2006/relationships/externalLink" Target="externalLinks/externalLink29.xml"/><Relationship Id="rId79" Type="http://schemas.openxmlformats.org/officeDocument/2006/relationships/externalLink" Target="externalLinks/externalLink50.xml"/><Relationship Id="rId102" Type="http://schemas.openxmlformats.org/officeDocument/2006/relationships/externalLink" Target="externalLinks/externalLink73.xml"/><Relationship Id="rId123" Type="http://schemas.openxmlformats.org/officeDocument/2006/relationships/externalLink" Target="externalLinks/externalLink94.xml"/><Relationship Id="rId144" Type="http://schemas.openxmlformats.org/officeDocument/2006/relationships/externalLink" Target="externalLinks/externalLink115.xml"/><Relationship Id="rId90" Type="http://schemas.openxmlformats.org/officeDocument/2006/relationships/externalLink" Target="externalLinks/externalLink6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Nycsvr08\cvcny\DATA\VSGSHARE\Bausch&amp;Lomb_Chiron-Storz\Storz\clients4.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72.16.3.7\Department\Users\user\Desktop\bwgyy-cw5\f$\&#39759;&#26725;\My%20Documents\&#39759;&#26725;\&#3244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DOCUME~1\s998076\LOCALS~1\Temp\dscr6.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COMBCYC\PMG\performance\UNIT4PRF.XLS"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Users\tongd\AppData\Local\Microsoft\Windows\Temporary%20Internet%20Files\Content.Outlook\1LYZHHPT\Summit%20Reforecast%20Model%200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Users\jjwall\AppData\Local\Microsoft\Windows\Temporary%20Internet%20Files\Content.Outlook\GSXV45CZ\Company%20Data\Bankers%20Model\11%206%202013%20NEER%20YieldCo%20Integrated_v37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msad\root\na\ny\users\johndasc\Docs\ID\Charts\Chart_Gallery\From%20Vlad\B11_BarSingle_AverageLine.xl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RecoveredExternalLink2"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RecoveredExternalLink3"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Startup" Target="Modeling/Priya/CPLA/APEI.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cnshan013/BCS/0608/BS%20Template%200608.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Nycsvr08\CVCNY\EXCEL\STOCK\CMX-98.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172.16.3.7\Department\Users\user\Desktop\Cnhshahuy2ws908\2004\fixedass\FIXEDA~1\2001bud\Investment\200818\JUDY\OTHER\lIU.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172.16.3.7\Department\Users\user\Desktop\CNSHGYAMING1\USER\2000bud\990830\USER\99BUD\99buds13.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Nycsvr08\cvcny\VAL\Alleghany\2003\Admin\Income%20Statement%20Projections%20-%20a%20Comparison.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172.16.3.7\Department\11.%20M&amp;A%20+%20&#38144;&#21806;&#23567;&#20844;&#21496;\11.1%20M&amp;A\1.%20&#21508;&#39033;&#30446;&#20998;&#26512;\&#21271;&#27969;\&#23457;&#35745;&#25253;&#21578;-&#21326;&#33021;\&#23458;&#25143;&#36164;&#26009;\&#20027;&#26495;\&#27743;&#33487;&#21556;&#20013;\&#38271;&#24449;&#21046;&#33647;&#21378;\12-31\&#24212;&#25910;&#20184;&#24080;&#40836;.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172.16.3.7\Department\Users\user\Desktop\Cnhshahuy2ws908\2004\2003OP\OG\03OP_O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O:\Real%20Estate\CLIENTS\S\Sprint%20Finance\Taco%20Bueno\Lubbock\Lubbock%20Valuation.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172.16.3.7\Department\Users\user\Desktop\172.16.3.7\Department\AICPA\&#26032;&#22825;\&#36855;&#33579;&#30340;D&#30424;\100331\Forecast\Updated%20on%2020%20Sep-final\&#38468;&#20214;2_&#20854;&#20182;&#25910;&#20837;&#21450;&#25910;&#27454;&#39044;&#27979;&#65288;CER_&#25237;&#36164;&#25910;&#30410;&#31561;&#65289;.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172.16.3.7\Department\Users\user\Desktop\James-770409\Yanjing%20beer%202002%20Mar\Documents%20and%20Settings\770529\Desktop\desktop\phoenix%20NJ\phoenix(NJ)%20wz.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http:\usportal.us.kworld.kpmg.com\Documents%20and%20Settings\jmanning\Local%20Settings\Temp\orion\Tax%20Estimates%20-%204Q_4Q%20EADS%20NA%20Lead%20Sheetxls_46109632.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D:\&#23457;&#35745;\2019&#24180;&#23457;&#35745;\&#21338;&#26539;\&#23613;&#32844;&#35843;&#26597;&#24037;&#20316;&#24213;&#31295;\&#36130;&#21153;&#34917;&#20805;&#36164;&#26009;\&#23457;&#35745;\to&#65293;&#20869;&#37096;&#25511;&#21046;&#32452;\&#23454;&#36136;&#23457;&#35745;&#31243;&#24207;&#20462;&#25913;&#20998;&#24037;&#21450;&#21442;&#32771;&#36164;&#26009;123(&#20013;&#27880;&#21327;&#21271;&#27880;&#21327;&#65289;\&#23567;&#22411;&#20225;&#19994;&#23457;&#35745;&#24213;&#31295;-&#36149;&#24030;&#30465;&#27880;&#21327;\&#20108;&#12289;.&#24403;&#26399;&#23457;&#35745;&#24037;&#20316;&#24213;&#31295;\5&#12289;&#36827;&#19968;&#27493;&#23457;&#35745;&#31243;&#24207;&#24037;&#20316;&#24213;&#31295;\4&#12289;&#25237;&#36164;&#19982;&#31609;&#36164;&#24490;&#29615;&#23457;&#35745;&#24037;&#20316;&#24213;&#31295;\&#39318;&#34920;.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172.16.3.7\Department\Applications\Microsoft%20Excel.app\H:\Documents%20and%20Settings\770691\Desktop\&#26446;&#19996;&#23425;\&#39640;&#30427;&#25237;&#26631;\&#21069;&#26399;&#36164;&#26009;\AST.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D:\&#23457;&#35745;\2019&#24180;&#23457;&#35745;\&#21338;&#26539;\&#23613;&#32844;&#35843;&#26597;&#24037;&#20316;&#24213;&#31295;\&#36130;&#21153;&#34917;&#20805;&#36164;&#26009;\&#22791;&#20221;\&#36164;&#26009;\&#27169;&#26495;\2005&#24180;&#24180;&#23457;&#36164;&#26009;\&#23457;&#35745;&#24213;&#31295;&#21450;&#26126;&#32454;&#34920;\&#23454;&#36136;&#24615;&#27979;&#35797;&#31243;&#24207;&#34920;\&#21512;&#24182;&#25253;&#34920;&#21450;&#29616;&#37329;&#27969;&#37327;&#34920;.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https:\www.gebddealroom.com\WINDOWS\Temporary%20Internet%20Files\OLK8304\DEZ.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172.16.3.7\Department\Users\user\Desktop\VIVIEN-770209\aws\Weiqiao06I\Working%20paper\Consol\Documents%20and%20Settings\770702\Desktop\weiqiao\reading%20material\CNOOC\total%20shipping%20baobiao\&#26446;&#19996;&#23425;\&#39640;&#30427;&#25237;&#26631;\&#21069;&#26399;&#36164;&#26009;\AST.x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RecoveredExternalLink4"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J:\Assypart\assembly%20manufacturing\Jobs\Jobs%20-%20&#49548;&#54805;\SSR\SPEED\Office40\temp\UNIT9901.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D:\Users\ada\Desktop\POWER5.XLA"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172.16.3.7\Department\Users\user\Desktop\172.16.3.7\Department\&#36130;&#21153;&#37096;\12-&#23458;&#25143;&#39033;&#30446;&#25253;&#20215;\02%20&#39033;&#30446;&#25253;&#20215;\P-0058%202.1MW%20x%205%20Chile%20Project\P-0058%20Neruda%20Project%20Calculation_2%201MW_20140116.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J:\WINDOWS\Temporary%20Internet%20Files\OLKE380\XUtility.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cnshan013/WINNT/Temporary%20Internet%20Files/OLK23/IPNM0303.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D:\jasonyu\M&amp;A%20Stuff\Valuation%20Tech%20M&amp;A%20Style.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cnshan013/IC%20Report/IC%20Recon%20Corporate/CHINA%20-%20IC%20(YTD)%20from%206090%20Jun%202005.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172.16.3.7\Department\Applications\Microsoft%20Excel.app\A:\GRAPH.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172.16.3.7\Department\Users\gezhu\Documents\2018\Volvo%20AB\XLS\96KY\&#54364;&#51456;&#49884;&#44036;\9508&#54364;&#51456;.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172.16.3.7\Department\Users\gezhu\Documents\2018\Volvo%20AB\hm0324\a047063\My%20Documents\Business\VCE\Impairment%20file\Doc\P5\Impairment%20provision%20Entries%20by%20legal%20entity%20split%202016Q2-Final%20(3).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J:\Deals_Active%202017\Project%20EEI%20(173B1605)\02%20Model\Data%20from%20the%20Company\FS-2016&amp;2015&amp;2014-1016.xlsx"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172.16.3.7\Department\Applications\Microsoft%20Excel.app\Z:\&#36130;&#21153;&#37096;\50%20&#33258;&#24314;&#39118;&#22330;\2.%20&#35745;&#21010;&#39044;&#31639;&#19982;&#20998;&#26512;\3.%20&#36164;&#37329;&#35745;&#21010;\2018\201802\&#39118;&#22330;&#36164;&#37329;&#35745;&#21010;&#27719;&#24635;(&#22269;&#20869;&#65289;%20to%20FPA%20-%202018&#65288;2+10&#65289;%20V11%2020180313.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172.16.3.7\Department\Applications\Microsoft%20Excel.app\H:\USER\SUN\&#22791;&#24536;&#24405;\EXPENSE\97R_A.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172.16.3.7\Department\Users\user\Desktop\172.16.3.7\Department\0-%20USA\2017%20AOP%20from%20Jesse\2017%20COE%20Operating%20Expense%20Forecast.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172.16.3.7\Department\Users\gezhu\Documents\2018\Volvo%20AB\Users\Ted%20Su\Desktop\PRC%20Statutory\Volvo\Impairment%20provision%20Entries%20by%20legal%20entity%20split%20201612V1.xlsx"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J:\WINDOWS\Temporary%20Internet%20Files\OLKE380\XCost.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E:\004&#20854;&#20182;&#25991;&#20214;\&#21508;&#39118;&#22330;&#20844;&#21496;&#36134;&#21153;&#36164;&#26009;\1070&#38271;&#23376;\BOP\&#38271;&#23376;BOP&#26803;&#29702;.xlsx"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172.16.3.7\Department\Users\user\Desktop\172.16.3.7\Department\&#36130;&#21153;&#37096;\&#26032;&#39033;&#30446;\SC-2\SC2%20Buiz%20Case%20V1%2020131028.xlsx"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172.16.3.7\Department\Applications\Microsoft%20Excel.app\I:\&#19978;&#24066;&#20844;&#21496;&#24773;&#20917;\&#26032;&#24314;&#25991;&#20214;&#22841;\&#26368;&#26032;&#24037;&#20316;\F%20&#36127;&#20538;&#31867;&#23454;&#36136;&#24615;&#27979;&#35797;&#24037;&#20316;&#24213;&#31295;\F11%20&#38271;&#26399;&#20511;&#27454;.xls" TargetMode="External"/></Relationships>
</file>

<file path=xl/externalLinks/_rels/externalLink49.xml.rels><?xml version="1.0" encoding="UTF-8" standalone="yes"?>
<Relationships xmlns="http://schemas.openxmlformats.org/package/2006/relationships"><Relationship Id="rId1" Type="http://schemas.microsoft.com/office/2006/relationships/xlExternalLinkPath/xlPathMissing" Target="MERGER"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Nycsvr08\cvcny\Documents%20and%20Settings\hcamusso\Local%20Settings\Temporary%20Internet%20Files\OLK1\EXCEL\FILTROS\CONFIL~1.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172.16.3.7\Department\Applications\Microsoft%20Excel.app\E:\1-KA\2-%202016%20monthly%20closing\2016%20June\2016%20PH%20MPR%20Deck%20-%20KA.xlsb"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http://cnshan013/Business%20Control/VEGA/Vegacreator%20&amp;%20Vegapack/Pack%2003Q4/YACT2%20(to%20test%20and%20complete).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172.16.3.7\Department\Applications\Microsoft%20Excel.app\H:\HOME\FINANCE\98CLOSIN.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172.16.3.7\Department\Applications\Microsoft%20Excel.app\H:\WIN97\TEMP\WIN98\&#29616;&#37329;&#27969;&#34920;98.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172.16.3.7\Department\Users\lynnlzhang\AppData\Local\Temp\Deloitte.DA3\Docs\47763\1891034024300000444\24402%20&#24191;&#28789;Long-term%20Loan.xlsm"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172.16.3.7\Department\Users\crlv\AppData\Local\Temp\Deloitte.DA3\Docs\47763\2012885947900001362\24411%20&#34701;&#36164;&#31199;&#36161;-&#23665;&#35199;&#24191;&#28789;.xlsx"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172.16.3.7\Department\Users\crlv\AppData\Local\Temp\Deloitte.DA3\Docs\47763\1891165846800000030\23800.01%20Intangible%20Asset&#33021;&#28304;.xlsx"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D:\Users\danichen\Desktop\VDR\Charts%20&amp;%20Graphs\TERP%20Company%20Overview.xlsx"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D:\Users\danichen\Desktop\Deals\Pattern%20Energy\Charts%20&amp;%20Graphs\PEGI%20Company%20Overview%20v2.xlsx"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172.16.3.7\Department\Applications\Microsoft%20Excel.app\I:\&#23731;&#21326;20070724\&#19979;&#21457;&#36164;&#26009;\&#21508;&#20998;&#25152;&#25552;&#20379;&#30340;&#20855;&#20307;&#36164;&#26009;\&#20013;&#21644;&#27491;&#20449;\&#24213;&#31295;&#26679;&#26412;\5&#12289;&#36135;&#24065;&#36164;&#37329;&#19982;&#20854;&#20182;&#31185;&#30446;.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cnshan013/Business%20Control/VEGA/Vegacreator%20&amp;%20Vegapack/Pack%200212/Pack%200212/YACT1%20-%20to%20test/Yearly%20pack%2002Q4.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172.16.3.7\Department\Users\user\Desktop\172.16.3.7\Department\12-&#23458;&#25143;&#39033;&#30446;&#25253;&#20215;\02%20&#39033;&#30446;&#25253;&#20215;\P-0072%201.8MW%20x%204%202.3MW%20x%204&#31908;&#30005;&#38271;&#23665;&#31632;\P-0072%20&#31908;&#30005;&#36149;&#24030;&#38271;&#23665;&#31632;.xlsx"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172.16.3.7\Department\Users\user\Desktop\172.16.3.7\Department\12-&#23458;&#25143;&#39033;&#30446;&#25253;&#20215;\02%20&#39033;&#30446;&#25253;&#20215;\P-0079%20&#20013;&#24191;&#26680;&#23665;&#35199;&#21491;&#29577;&#20108;&#26399;\P-0079%20&#20013;&#24191;&#26680;&#23665;&#35199;&#21491;&#29577;&#20108;&#26399;%20Jan%202015.xlsx"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172.16.3.7\Department\Users\user\Desktop\172.16.3.7\Department\12-&#23458;&#25143;&#39033;&#30446;&#25253;&#20215;\02%20&#39033;&#30446;&#25253;&#20215;\P-0078%20&#23665;&#35199;&#30402;&#21439;&#20108;&#26399;\P-0078%20%20&#20013;&#24191;&#26680;&#23665;&#35199;&#30402;&#21439;&#20108;&#26399;.xlsx"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webmail.21cn.com/extend/gb/std/zj1126/TJ0510YoFhiCkMNMhbIUDtulnMHMbv/_T_m_P_/z/zj1126/Inbox/1516/My%20Documents/&#26434;&#36135;&#38138;/&#35780;&#20272;&#34920;&#26684;.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172.16.3.7\Department\Users\user\Desktop\VIVIEN-770209\aws\Weiqiao06I\Working%20paper\Consol\c\weiqiao\working%20paper\weiqiao\reading%20material\CNOOC\total%20shipping%20baobiao\&#26446;&#19996;&#23425;\&#39640;&#30427;&#25237;&#26631;\&#21069;&#26399;&#36164;&#26009;\A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172.16.3.7\Department\Applications\Microsoft%20Excel.app\E:\2000-gkl(1)\Investment\P&amp;Y\P&amp;Y-HOR\HOR-20001202\T8FS1201.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https://www.emea.sharepoint.philips.com/FP&amp;A/8.MEC/Sales/Next%20Gen%20Sales%20Reports%202011%20v.0.4.xlsm"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172.16.3.7\Department\Applications\Microsoft%20Excel.app\E:\29.06.2011\BU%20Template%20Rofo%20June%20EFR%202010%20v07%20(EFR).xlsb"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D:\&#23457;&#35745;\2019&#24180;&#23457;&#35745;\&#21338;&#26539;\&#23613;&#32844;&#35843;&#26597;&#24037;&#20316;&#24213;&#31295;\&#36130;&#21153;&#34917;&#20805;&#36164;&#26009;\Users\Administrator\Desktop\&#26032;&#24314;&#25991;&#20214;&#22841;%20(2)\E04%20&#24212;&#25910;&#36134;&#27454;&amp;&#33829;&#19994;&#25910;&#20837;.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172.16.3.7\Department\Users\user\Desktop\172.16.3.7\Department\Users\yanmei.jia\AppData\Local\Microsoft\Windows\Temporary%20Internet%20Files\Content.Outlook\IGQ2P0DW\XXX%20Project%20Budget%20-%20Template.xlsx"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172.16.3.7\Department\Users\crlv\AppData\Local\Temp\Deloitte.DA3\Docs\47763\2049281228500000003\28200_A01%20%20Consol%20package&#27169;&#26495;.xlsx"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172.16.3.7\Department\Users\crlv\AppData\Local\Temp\Deloitte.DA3\Docs\47763\1891165846800000002\23600.01%20Fixed%20Assets%20-%20&#36828;&#26223;&#33021;&#28304;.xlsx"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172.16.3.7\Department\Users\liliawang\AppData\Local\Deloitte.DA4\Docs\5000269449\3130828926800000085\24005A.A3%20&#23665;&#35199;&#24191;&#28789;.T01%20Long-term%20Loan.xlsm"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D:\&#21407;&#30005;&#33041;D&#30424;\002&#20844;&#21496;&#21150;&#20844;&#36164;&#26009;\&#24503;&#21220;&#23457;&#35745;&#36164;&#26009;\18&#24180;&#24230;\&#24191;&#28789;\&#21103;&#26412;PBC%20List-full%20audit-Version%2020190108-&#24191;&#28789;.xlsx"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E:\&#28023;&#22806;&#19994;&#21153;\&#25253;&#34920;\&#39118;&#22330;&#20844;&#21496;&#21333;&#20307;Review\&#23457;&#35745;&#36164;&#26009;\supporting\&#34701;&#36164;&#31199;&#36161;-&#23457;&#35745;&#24213;&#31295;_&#36824;&#27454;&#35745;&#21010;&#34920;_&#26356;&#26032;&#29256;%20-%20V20191024&#65288;&#26032;&#22686;&#20013;&#36828;&#28330;&#12289;&#21271;&#27969;&#36828;&#21338;&#65289;.xlsx"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172.16.3.7\Department\Users\user\Desktop\172.16.3.7\Department\12-&#23458;&#25143;&#39033;&#30446;&#25253;&#20215;\02%20&#39033;&#30446;&#25253;&#20215;\P-0084%20&#27743;&#33487;&#22269;&#20449;&#40644;&#28023;&#20108;&#26399;\P-0084%20%20&#22269;&#20449;&#40644;&#28023;&#20108;&#26399;.xlsx"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D:\Documents%20and%20Settings\epreston1\Local%20Settings\Temp\wzca4c\SBX%20Model%20KPMG%20Calculation%202.11.09.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172.16.3.7\Department\Applications\Microsoft%20Excel.app\D:\&#24037;&#20316;&#30693;&#35782;&#25910;&#38598;\FP&amp;A\2.&#36130;&#21153;&#20998;&#26512;\3.&#36130;&#21153;&#25253;&#34920;\1.&#33258;&#24314;&#39118;&#22330;&#36130;&#21153;&#25253;&#34920;\2.&#23545;&#20869;&#25253;&#34920;\2.&#39118;&#30005;&#22330;&#20844;&#21496;&#31649;&#29702;&#25253;&#34920;\1.&#24191;&#28789;\&#36130;&#21153;&#25253;&#34920;-&#24191;&#28789;2016.07&#27491;&#24335;&#29256;.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172.16.3.7\Department\Applications\Microsoft%20Excel.app\E:\2002bud\IFO0907\CFL_data_02.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172.16.3.7\Department\Users\user\Desktop\CNSHGYAMING1\USER\2000bud\990830\99budfinal.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172.16.3.7\Department\Applications\Microsoft%20Excel.app\H:\WIN97\TEMP\WIN98\&#21271;&#33337;&#25253;&#34920;9912.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172.16.3.7\Department\Users\user\Desktop\James-770409\Yanjing%20beer%202002%20Mar\Documents%20and%20Settings\770529\Desktop\desktop\phoenix%20NJ\capital(no%20use).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D:\&#23457;&#35745;\2019&#24180;&#23457;&#35745;\&#21338;&#26539;\&#23613;&#32844;&#35843;&#26597;&#24037;&#20316;&#24213;&#31295;\&#36130;&#21153;&#34917;&#20805;&#36164;&#26009;\&#23457;&#35745;\to&#65293;&#20869;&#37096;&#25511;&#21046;&#32452;\&#23454;&#36136;&#23457;&#35745;&#31243;&#24207;&#20462;&#25913;&#20998;&#24037;&#21450;&#21442;&#32771;&#36164;&#26009;123(&#20013;&#27880;&#21327;&#21271;&#27880;&#21327;&#65289;\&#23567;&#22411;&#20225;&#19994;&#23457;&#35745;&#24213;&#31295;-&#36149;&#24030;&#30465;&#27880;&#21327;\&#20108;&#12289;.&#24403;&#26399;&#23457;&#35745;&#24037;&#20316;&#24213;&#31295;\5&#12289;&#36827;&#19968;&#27493;&#23457;&#35745;&#31243;&#24207;&#24037;&#20316;&#24213;&#31295;\4&#12289;&#25237;&#36164;&#19982;&#31609;&#36164;&#24490;&#29615;&#23457;&#35745;&#24037;&#20316;&#24213;&#31295;\(&#19977;)&#29983;&#20135;&#24490;&#29615;&#31867;.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D:\&#23457;&#35745;\2019&#24180;&#23457;&#35745;\&#21338;&#26539;\&#23613;&#32844;&#35843;&#26597;&#24037;&#20316;&#24213;&#31295;\&#36130;&#21153;&#34917;&#20805;&#36164;&#26009;\&#23457;&#35745;\to&#65293;&#20869;&#37096;&#25511;&#21046;&#32452;\&#23454;&#36136;&#23457;&#35745;&#31243;&#24207;&#20462;&#25913;&#20998;&#24037;&#21450;&#21442;&#32771;&#36164;&#26009;123(&#20013;&#27880;&#21327;&#21271;&#27880;&#21327;&#65289;\&#23567;&#22411;&#20225;&#19994;&#23457;&#35745;&#24213;&#31295;-&#36149;&#24030;&#30465;&#27880;&#21327;\&#20108;&#12289;.&#24403;&#26399;&#23457;&#35745;&#24037;&#20316;&#24213;&#31295;\5&#12289;&#36827;&#19968;&#27493;&#23457;&#35745;&#31243;&#24207;&#24037;&#20316;&#24213;&#31295;\4&#12289;&#25237;&#36164;&#19982;&#31609;&#36164;&#24490;&#29615;&#23457;&#35745;&#24037;&#20316;&#24213;&#31295;\(&#19968;)&#38144;&#21806;&#19982;&#25910;&#27454;&#24490;&#29615;&#31867;.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D:\&#23457;&#35745;\2019&#24180;&#23457;&#35745;\&#21338;&#26539;\&#23613;&#32844;&#35843;&#26597;&#24037;&#20316;&#24213;&#31295;\&#36130;&#21153;&#34917;&#20805;&#36164;&#26009;\Documents%20and%20Settings\IBM\&#26700;&#38754;\&#20250;&#35758;&#36890;&#30693;\&#20013;&#29790;&#23731;&#21326;-&#32993;&#28392;\&#26032;&#24314;&#25991;&#20214;&#22841;%20(3)\QE&#24211;&#23384;&#32929;.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http://webmail.21cn.com/extend/gb/std/zj1126/TJ0510YoFhiCkMNMhbIUDtulnMHMbv/_T_m_P_/z/zj1126/Inbox/1516/&#26928;&#23707;&#32929;&#20221;/&#20013;&#23665;1.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172.16.3.7\Department\Users\user\Desktop\VIVIEN-770209\aws\Weiqiao06I\Working%20paper\Consol\Documents%20and%20Settings\770702\Desktop\weiqiao\reading%20material\CNOOC\total%20shipping%20baobiao\WIN97\TEMP\WIN98\&#21271;&#33337;&#25253;&#34920;9912.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172.16.3.7\Department\Users\user\Desktop\VIVIEN-770209\aws\Weiqiao06I\Working%20paper\Consol\Documents%20and%20Settings\770702\Desktop\weiqiao\reading%20material\CNOOC\total%20shipping%20baobiao\WIN97\TEMP\WIN98\&#20915;&#31639;&#36164;&#26009;.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172.16.3.7\Department\Users\jun.shao\Desktop\SP\01.%20&#27611;&#21033;&#20998;&#26512;\2020\2020Budget-Sep\00%202020&#39044;&#31639;%20SOP&#39033;&#30446;&#27611;&#21033;&#27719;&#24635;&#34920;%2020190916-%2010G%20-%20&#20462;&#25913;&#30427;&#36827;&#21453;&#39304;&#20215;&#26684;(&#25552;&#39640;&#29289;&#27969;&#65289;-0917%20-%20&#36130;&#25253;&#65288;2&#65289;V3.xlsm"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http://webmail.21cn.com/extend/gb/std/zj1126/TJ0510YoFhiCkMNMhbIUDtulnMHMbv/_T_m_P_/z/zj1126/Inbox/1516/tw/&#29664;&#27743;/&#26928;&#23707;&#32929;&#20221;/&#20013;&#23665;1.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172.16.3.7\Department\Applications\Microsoft%20Excel.app\B:\&#20998;&#26512;&#34920;.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23457;&#35745;\2019&#24180;&#23457;&#35745;\&#21338;&#26539;\&#23613;&#32844;&#35843;&#26597;&#24037;&#20316;&#24213;&#31295;\&#36130;&#21153;&#34917;&#20805;&#36164;&#26009;\&#24037;&#20316;&#36164;&#26009;\&#26032;&#25913;&#24213;&#31295;\&#20013;&#30922;&#24180;&#24230;&#23457;&#35745;&#24037;&#20316;&#24213;&#31295;&#20462;&#35746;&#23436;&#25104;&#31295;(2012.12)\C%20&#36827;&#19968;&#27493;&#30340;&#24212;&#23545;&#31243;&#24207;\02&#32454;&#33410;&#27979;&#35797;&#31243;&#24207;\01&#36164;&#20135;&#31867;\ZD&#24212;&#25910;&#36134;&#27454;.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172.16.3.7\Department\WORKS\2012&#24180;&#23457;&#35745;\&#20869;&#33945;&#24198;&#21326;&#24180;&#23457;\3&#12289;&#23457;&#35745;\&#29028;&#21270;&#20844;&#21496;\1&#12289;&#31995;&#32479;&#25991;&#20214;\&#29028;&#21270;&#20844;&#21496;TB11.12.31&#23457;&#35745;&#35843;&#25972;TB.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U:\Kevin\8227\X009AUD20081201\WP\20090208\&#28023;&#22825;&#22825;&#32447;2008&#24180;&#24213;&#31295;\&#28023;&#22825;&#22825;&#32447;&#24213;&#31295;-&#20309;&#24314;&#22269;\&#24050;&#23450;&#23457;&#35745;&#25253;&#25253;&#21578;\&#26412;&#37096;.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K:\&#28023;&#19978;&#39118;&#30005;&#23450;&#39069;\&#23450;&#39069;\ZQJ\ZXAZYS.XLW"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D:\&#23457;&#35745;\2019&#24180;&#23457;&#35745;\&#21338;&#26539;\&#23613;&#32844;&#35843;&#26597;&#24037;&#20316;&#24213;&#31295;\&#36130;&#21153;&#34917;&#20805;&#36164;&#26009;\&#23457;&#35745;\to&#65293;&#20869;&#37096;&#25511;&#21046;&#32452;\&#23454;&#36136;&#23457;&#35745;&#31243;&#24207;&#20462;&#25913;&#20998;&#24037;&#21450;&#21442;&#32771;&#36164;&#26009;123(&#20013;&#27880;&#21327;&#21271;&#27880;&#21327;&#65289;\&#23567;&#22411;&#20225;&#19994;&#23457;&#35745;&#24213;&#31295;-&#36149;&#24030;&#30465;&#27880;&#21327;\&#20108;&#12289;.&#24403;&#26399;&#23457;&#35745;&#24037;&#20316;&#24213;&#31295;\5&#12289;&#36827;&#19968;&#27493;&#23457;&#35745;&#31243;&#24207;&#24037;&#20316;&#24213;&#31295;\4&#12289;&#25237;&#36164;&#19982;&#31609;&#36164;&#24490;&#29615;&#23457;&#35745;&#24037;&#20316;&#24213;&#31295;\5(&#19968;)&#38144;&#21806;&#19982;&#25910;&#27454;&#24490;&#29615;&#31867;.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172.16.3.7\Department\Users\user\Desktop\172.16.3.7\Department\AICPA\&#26032;&#22825;\&#26377;&#20851;&#19994;&#21153;\2007\&#32929;&#25913;\&#21442;&#25968;&#35774;&#35745;\PBC\B%20series\B-2%20-updated.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A:\&#26417;&#26032;&#27665;\1999&#24180;&#25253;\&#20013;&#21326;&#20225;&#19994;\&#20013;&#20225;&#26412;&#37096;\&#22266;&#23450;&#36164;&#20135;\&#22266;&#23450;&#36164;&#20135;.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A:\1999&#24180;&#25253;\&#20013;&#21326;&#20225;&#19994;\&#20013;&#20225;&#26412;&#37096;\&#22266;&#23450;&#36164;&#20135;\&#22266;&#23450;&#36164;&#20135;.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29579;&#23567;&#21487;\&#22283;&#20839;&#38917;&#30446;\2013\&#27169;&#26495;&#32500;&#25252;\3.05\&#27169;&#26495;\&#29702;&#27491;\&#38485;&#35199;\&#26435;&#27827;&#21475;\&#26435;&#27827;&#21475;&#22303;&#24314;.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172.16.3.7\Department\11.%20M&amp;A%20+%20&#38144;&#21806;&#23567;&#20844;&#21496;\11.1%20M&amp;A\1.%20&#21508;&#39033;&#30446;&#20998;&#26512;\&#21271;&#27969;\&#23457;&#35745;&#25253;&#21578;-&#22823;&#21776;\&#22235;&#23478;&#20844;&#21496;&#23457;&#35745;&#25253;&#21578;\&#22823;&#21776;&#23457;&#35745;&#26223;&#27888;&#36130;&#21153;&#30830;&#35748;&#21518;&#23457;&#35745;&#25253;&#34920;.xlsx"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172.16.3.7\Department\11.%20M&amp;A%20+%20&#38144;&#21806;&#23567;&#20844;&#21496;\11.1%20M&amp;A\1.%20&#21508;&#39033;&#30446;&#20998;&#26512;\&#21271;&#27969;\&#23457;&#35745;&#25253;&#21578;-&#21326;&#33021;\&#24037;&#20316;&#24213;&#31295;\&#26032;&#33487;&#20844;&#21496;\&#26032;&#33487;-ls\2221%20&#24212;&#20132;&#31246;&#36153;_&#23454;&#36136;&#24615;&#31243;&#24207;-xs.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1681\&#27721;&#27743;&#34560;&#27827;&#39044;&#21487;\USER\&#21345;&#25151;\&#21345;&#25151;2001&#26032;&#23450;&#39069;&#27010;&#31639;\&#21345;&#25151;&#22303;&#24314;.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F:\&#29579;&#23567;&#21487;\&#22283;&#20839;&#38917;&#30446;\2013\&#27169;&#26495;&#32500;&#25252;\3.05\&#27169;&#26495;\&#29702;&#27491;\&#38738;&#28023;&#30465;\&#33707;&#22810;\&#29677;&#22810;&#19968;&#32423;&#65288;&#36873;&#22365;&#65289;Z1.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D:\&#23457;&#35745;\2019&#24180;&#23457;&#35745;\&#21338;&#26539;\&#23613;&#32844;&#35843;&#26597;&#24037;&#20316;&#24213;&#31295;\&#36130;&#21153;&#34917;&#20805;&#36164;&#26009;\Documents%20and%20Settings\IBM\&#26700;&#38754;\&#20250;&#35758;&#36890;&#30693;\&#20013;&#29790;&#23731;&#21326;-&#32993;&#28392;\&#36164;&#20135;&#31867;(&#26087;).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172.16.3.7\Department\Users\gezhu\Documents\2018\Volvo%20AB\SINGLE\EMAIL\temp\ALC11.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172.16.3.7\Department\WORKS\2014&#24180;&#23457;&#35745;\&#20869;&#33945;&#21476;&#24198;&#21326;&#38598;&#22242;&#26377;&#38480;&#20844;&#21496;\15%20&#20869;&#33945;&#21476;&#39069;&#27982;&#32435;&#26071;&#24198;&#21326;&#39532;&#20811;&#37027;&#26519;&#33487;&#28023;&#29305;&#21830;&#36152;&#26377;&#38480;&#36131;&#20219;&#20844;&#21496;\4&#12289;&#19978;&#24180;&#24213;&#31295;\&#39532;&#20811;-OK\TB&#27169;&#26495;-&#39532;&#20811;-2012(1)-OK.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http://webmail.21cn.com/extend/gb/std/zj1126/TJ0510YoFhiCkMNMhbIUDtulnMHMbv/_T_m_P_/z/zj1126/Inbox/1516/&#36164;&#20135;&#35780;&#20272;&#30003;&#25253;&#34920;.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http://webmail.21cn.com/extend/gb/std/zj1126/TJ0510YoFhiCkMNMhbIUDtulnMHMbv/_T_m_P_/z/zj1126/Inbox/1516/&#36164;&#20135;&#35780;.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172.16.3.7\Department\Users\user\Desktop\VIVIEN-770209\aws\Weiqiao06I\Working%20paper\Consol\Documents%20and%20Settings\770702\Desktop\weiqiao\reading%20material\CNOOC\total%20shipping%20baobiao\WIN97\TEMP\WIN98\&#29616;&#37329;&#27969;&#34920;98.XLS" TargetMode="External"/></Relationships>
</file>

<file path=xl/externalLinks/_rels/externalLink112.xml.rels><?xml version="1.0" encoding="UTF-8" standalone="yes"?>
<Relationships xmlns="http://schemas.openxmlformats.org/package/2006/relationships"><Relationship Id="rId2" Type="http://schemas.openxmlformats.org/officeDocument/2006/relationships/externalLinkPath" Target="file:///C:\Users\yaozhi.hu1\Desktop\&#26223;&#27888;\&#38656;&#27714;&#30456;&#20851;\AI\&#31246;&#21153;&#30003;&#25253;&#25968;&#25454;&#25972;&#29702;\&#21488;&#36134;&#36923;&#36753;&#26803;&#29702;\4470_&#20234;&#37329;&#24742;&#30427;_&#31246;&#21153;&#30003;&#25253;&#21488;&#36134;&#27719;&#24635;_202502&#26376;.xlsx" TargetMode="External"/><Relationship Id="rId1" Type="http://schemas.openxmlformats.org/officeDocument/2006/relationships/externalLinkPath" Target="/Users/yaozhi.hu1/Desktop/&#26223;&#27888;/&#38656;&#27714;&#30456;&#20851;/AI/&#31246;&#21153;&#30003;&#25253;&#25968;&#25454;&#25972;&#29702;/&#21488;&#36134;&#36923;&#36753;&#26803;&#29702;/4470_&#20234;&#37329;&#24742;&#30427;_&#31246;&#21153;&#30003;&#25253;&#21488;&#36134;&#27719;&#24635;_202502&#26376;.xlsx" TargetMode="External"/></Relationships>
</file>

<file path=xl/externalLinks/_rels/externalLink113.xml.rels><?xml version="1.0" encoding="UTF-8" standalone="yes"?>
<Relationships xmlns="http://schemas.openxmlformats.org/package/2006/relationships"><Relationship Id="rId2" Type="http://schemas.openxmlformats.org/officeDocument/2006/relationships/externalLinkPath" Target="file:///C:\Users\yaozhi.hu1\Desktop\&#26223;&#27888;\&#38656;&#27714;&#30456;&#20851;\AI\&#31246;&#21153;&#30003;&#25253;&#25968;&#25454;&#25972;&#29702;\&#21488;&#36134;&#36923;&#36753;&#26803;&#29702;\2320_&#30591;&#26223;_&#31246;&#21153;&#30003;&#25253;&#21488;&#36134;&#27719;&#24635;_202512&#26376;&#65288;&#21360;&#33457;&#31246;&#65289;.xlsx" TargetMode="External"/><Relationship Id="rId1" Type="http://schemas.openxmlformats.org/officeDocument/2006/relationships/externalLinkPath" Target="/Users/yaozhi.hu1/Desktop/&#26223;&#27888;/&#38656;&#27714;&#30456;&#20851;/AI/&#31246;&#21153;&#30003;&#25253;&#25968;&#25454;&#25972;&#29702;/&#21488;&#36134;&#36923;&#36753;&#26803;&#29702;/2320_&#30591;&#26223;_&#31246;&#21153;&#30003;&#25253;&#21488;&#36134;&#27719;&#24635;_202512&#26376;&#65288;&#21360;&#33457;&#31246;&#65289;.xlsx" TargetMode="External"/></Relationships>
</file>

<file path=xl/externalLinks/_rels/externalLink114.xml.rels><?xml version="1.0" encoding="UTF-8" standalone="yes"?>
<Relationships xmlns="http://schemas.openxmlformats.org/package/2006/relationships"><Relationship Id="rId2" Type="http://schemas.openxmlformats.org/officeDocument/2006/relationships/externalLinkPath" Target="file:///C:\Users\yaozhi.hu1\Desktop\&#26223;&#27888;\&#38656;&#27714;&#30456;&#20851;\AI\&#31246;&#21153;&#30003;&#25253;&#25968;&#25454;&#25972;&#29702;\&#21488;&#36134;&#36923;&#36753;&#26803;&#29702;\4470&#20234;&#37329;&#38669;&#27931;&#26071;&#24742;&#30427;&#26032;&#33021;&#28304;&#26377;&#38480;&#20844;&#21496;&#21512;&#21516;&#21360;&#33457;&#31246;&#21488;&#36134;.xlsx" TargetMode="External"/><Relationship Id="rId1" Type="http://schemas.openxmlformats.org/officeDocument/2006/relationships/externalLinkPath" Target="/Users/yaozhi.hu1/Desktop/&#26223;&#27888;/&#38656;&#27714;&#30456;&#20851;/AI/&#31246;&#21153;&#30003;&#25253;&#25968;&#25454;&#25972;&#29702;/&#21488;&#36134;&#36923;&#36753;&#26803;&#29702;/4470&#20234;&#37329;&#38669;&#27931;&#26071;&#24742;&#30427;&#26032;&#33021;&#28304;&#26377;&#38480;&#20844;&#21496;&#21512;&#21516;&#21360;&#33457;&#31246;&#21488;&#36134;.xlsx" TargetMode="External"/></Relationships>
</file>

<file path=xl/externalLinks/_rels/externalLink115.xml.rels><?xml version="1.0" encoding="UTF-8" standalone="yes"?>
<Relationships xmlns="http://schemas.openxmlformats.org/package/2006/relationships"><Relationship Id="rId2" Type="http://schemas.openxmlformats.org/officeDocument/2006/relationships/externalLinkPath" Target="file:///C:\Users\yaozhi.hu1\Documents\WXWork\1688855293722340\Cache\File\2026-03\&#26223;&#31243;&#26376;&#32467;&#25968;&#25454;-2026&#24180;2&#26376;-V1.xlsx" TargetMode="External"/><Relationship Id="rId1" Type="http://schemas.openxmlformats.org/officeDocument/2006/relationships/externalLinkPath" Target="/Users/yaozhi.hu1/Documents/WXWork/1688855293722340/Cache/File/2026-03/&#26223;&#31243;&#26376;&#32467;&#25968;&#25454;-2026&#24180;2&#26376;-V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UL2"/>
      <sheetName val="CMX-1298"/>
      <sheetName val="六纺"/>
      <sheetName val="Assumptions"/>
      <sheetName val="KeyMultInputs"/>
      <sheetName val="Cntmrs"/>
      <sheetName val="Cntmrs-Recruit"/>
      <sheetName val="Historical"/>
      <sheetName val="Hf"/>
      <sheetName val="Exb II.1_Summary Taira"/>
      <sheetName val="Historical IS"/>
      <sheetName val="D"/>
      <sheetName val="Company"/>
      <sheetName val="Data"/>
      <sheetName val="drop down"/>
      <sheetName val="Sheet1"/>
      <sheetName val="Custom Overview"/>
      <sheetName val="Budget"/>
      <sheetName val="Exh A-2"/>
      <sheetName val="Exh A-8"/>
      <sheetName val="Exh B-1"/>
      <sheetName val="Exh A-4"/>
      <sheetName val="Exh A-7"/>
      <sheetName val="Exh B-6"/>
      <sheetName val="Exh B-8"/>
      <sheetName val="Exh B-4"/>
      <sheetName val="Exh B-3"/>
      <sheetName val="Exh A-5"/>
      <sheetName val="Exh A-1"/>
      <sheetName val="Exh A-6"/>
      <sheetName val="Exh A-3"/>
      <sheetName val="Exh_A-2"/>
      <sheetName val="Exh_A-8"/>
      <sheetName val="Exh_B-1"/>
      <sheetName val="Exh_A-4"/>
      <sheetName val="Exh_A-7"/>
      <sheetName val="Exh_B-6"/>
      <sheetName val="Exh_B-8"/>
      <sheetName val="Exh_B-4"/>
      <sheetName val="Exh_B-3"/>
      <sheetName val="Exh_A-5"/>
      <sheetName val="Exh_A-1"/>
      <sheetName val="Exh_A-6"/>
      <sheetName val="Exh_A-3"/>
      <sheetName val="Exh_A-21"/>
      <sheetName val="Exh_A-81"/>
      <sheetName val="Exh_B-11"/>
      <sheetName val="Exh_A-41"/>
      <sheetName val="Exh_A-71"/>
      <sheetName val="Exh_B-61"/>
      <sheetName val="Exh_B-81"/>
      <sheetName val="Exh_B-41"/>
      <sheetName val="Exh_B-31"/>
      <sheetName val="Exh_A-51"/>
      <sheetName val="Exh_A-11"/>
      <sheetName val="Exh_A-61"/>
      <sheetName val="Exh_A-31"/>
      <sheetName val="2"/>
      <sheetName val="报表项目"/>
      <sheetName val="Q1 2022_4_14"/>
      <sheetName val="Cash Flow"/>
      <sheetName val="DATOS"/>
      <sheetName val="1. ROIC"/>
      <sheetName val="IS Summary-96"/>
      <sheetName val="Exb_II_1_Summary_Taira"/>
      <sheetName val="Historical_IS"/>
      <sheetName val="1__ROIC"/>
      <sheetName val="IS_Summary-96"/>
      <sheetName val="AMCY Impact"/>
      <sheetName val="IncApp."/>
      <sheetName val="A"/>
    </sheetNames>
    <sheetDataSet>
      <sheetData sheetId="0" refreshError="1">
        <row r="5">
          <cell r="A5" t="str">
            <v>Bausch &amp; Lomb/Storz</v>
          </cell>
        </row>
        <row r="289">
          <cell r="A289">
            <v>1</v>
          </cell>
          <cell r="E289">
            <v>0.95810385310185431</v>
          </cell>
        </row>
        <row r="290">
          <cell r="A290">
            <v>2</v>
          </cell>
          <cell r="E290">
            <v>0.90937239143412696</v>
          </cell>
        </row>
        <row r="291">
          <cell r="A291">
            <v>3</v>
          </cell>
          <cell r="E291">
            <v>0.88386074925751956</v>
          </cell>
        </row>
        <row r="292">
          <cell r="A292">
            <v>4</v>
          </cell>
          <cell r="E292">
            <v>0.84812286312058116</v>
          </cell>
        </row>
        <row r="293">
          <cell r="A293">
            <v>5</v>
          </cell>
          <cell r="E293">
            <v>0.81577437629930594</v>
          </cell>
        </row>
        <row r="294">
          <cell r="A294">
            <v>6</v>
          </cell>
          <cell r="E294">
            <v>0.78697008846180527</v>
          </cell>
        </row>
        <row r="295">
          <cell r="A295">
            <v>7</v>
          </cell>
          <cell r="E295">
            <v>0.76096963434112808</v>
          </cell>
        </row>
        <row r="296">
          <cell r="A296">
            <v>8</v>
          </cell>
          <cell r="E296">
            <v>0.73669668750652373</v>
          </cell>
        </row>
        <row r="297">
          <cell r="A297">
            <v>9</v>
          </cell>
          <cell r="E297">
            <v>0.71363774572221539</v>
          </cell>
        </row>
        <row r="298">
          <cell r="A298">
            <v>10</v>
          </cell>
          <cell r="E298">
            <v>0.69166250345590607</v>
          </cell>
        </row>
        <row r="299">
          <cell r="A299">
            <v>11</v>
          </cell>
          <cell r="E299">
            <v>0.67074200525613237</v>
          </cell>
        </row>
        <row r="300">
          <cell r="A300">
            <v>12</v>
          </cell>
          <cell r="E300">
            <v>0.65061974509844855</v>
          </cell>
        </row>
        <row r="301">
          <cell r="A301">
            <v>13</v>
          </cell>
          <cell r="E301">
            <v>0.63110115274549494</v>
          </cell>
        </row>
        <row r="302">
          <cell r="A302">
            <v>14</v>
          </cell>
          <cell r="E302">
            <v>0.61216811816312999</v>
          </cell>
        </row>
        <row r="303">
          <cell r="A303">
            <v>15</v>
          </cell>
          <cell r="E303">
            <v>0.59380307461823623</v>
          </cell>
        </row>
        <row r="304">
          <cell r="A304">
            <v>16</v>
          </cell>
          <cell r="E304">
            <v>0.57598898237968921</v>
          </cell>
        </row>
        <row r="305">
          <cell r="A305">
            <v>17</v>
          </cell>
          <cell r="E305">
            <v>0.55870931290829851</v>
          </cell>
        </row>
        <row r="306">
          <cell r="A306">
            <v>18</v>
          </cell>
          <cell r="E306">
            <v>0.54194803352104948</v>
          </cell>
        </row>
        <row r="307">
          <cell r="A307">
            <v>19</v>
          </cell>
          <cell r="E307">
            <v>0.52568959251541814</v>
          </cell>
        </row>
        <row r="308">
          <cell r="A308">
            <v>20</v>
          </cell>
          <cell r="E308">
            <v>0.50991890473995549</v>
          </cell>
        </row>
        <row r="309">
          <cell r="A309">
            <v>21</v>
          </cell>
          <cell r="E309">
            <v>0.49462133759775673</v>
          </cell>
        </row>
        <row r="310">
          <cell r="A310">
            <v>22</v>
          </cell>
          <cell r="E310">
            <v>0.47978269746982394</v>
          </cell>
        </row>
        <row r="311">
          <cell r="A311">
            <v>23</v>
          </cell>
          <cell r="E311">
            <v>0.46538921654572923</v>
          </cell>
        </row>
        <row r="312">
          <cell r="A312">
            <v>24</v>
          </cell>
          <cell r="E312">
            <v>0.45142754004935737</v>
          </cell>
        </row>
        <row r="313">
          <cell r="A313">
            <v>25</v>
          </cell>
          <cell r="E313">
            <v>0.43788471384787664</v>
          </cell>
        </row>
        <row r="314">
          <cell r="A314">
            <v>26</v>
          </cell>
          <cell r="E314">
            <v>0.42474817243244034</v>
          </cell>
        </row>
        <row r="315">
          <cell r="A315">
            <v>27</v>
          </cell>
          <cell r="E315">
            <v>0.4120057272594671</v>
          </cell>
        </row>
        <row r="316">
          <cell r="A316">
            <v>28</v>
          </cell>
          <cell r="E316">
            <v>0.39964555544168312</v>
          </cell>
        </row>
        <row r="317">
          <cell r="A317">
            <v>29</v>
          </cell>
          <cell r="E317">
            <v>0.38765618877843261</v>
          </cell>
        </row>
        <row r="318">
          <cell r="A318">
            <v>30</v>
          </cell>
          <cell r="E318">
            <v>0.37602650311507962</v>
          </cell>
        </row>
        <row r="319">
          <cell r="A319">
            <v>31</v>
          </cell>
          <cell r="E319">
            <v>0.3647457080216272</v>
          </cell>
        </row>
        <row r="320">
          <cell r="A320">
            <v>32</v>
          </cell>
          <cell r="E320">
            <v>0.35380333678097842</v>
          </cell>
        </row>
        <row r="321">
          <cell r="A321">
            <v>33</v>
          </cell>
          <cell r="E321">
            <v>0.34318923667754908</v>
          </cell>
        </row>
        <row r="322">
          <cell r="A322">
            <v>34</v>
          </cell>
          <cell r="E322">
            <v>0.33289355957722255</v>
          </cell>
        </row>
        <row r="323">
          <cell r="A323">
            <v>35</v>
          </cell>
          <cell r="E323">
            <v>0.32290675278990588</v>
          </cell>
        </row>
        <row r="324">
          <cell r="A324">
            <v>36</v>
          </cell>
          <cell r="E324">
            <v>0.31321955020620867</v>
          </cell>
        </row>
        <row r="325">
          <cell r="A325">
            <v>37</v>
          </cell>
          <cell r="E325">
            <v>0.30382296370002237</v>
          </cell>
        </row>
        <row r="326">
          <cell r="A326">
            <v>38</v>
          </cell>
          <cell r="E326">
            <v>0.29470827478902173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sheetData sheetId="61" refreshError="1"/>
      <sheetData sheetId="62" refreshError="1"/>
      <sheetData sheetId="63" refreshError="1"/>
      <sheetData sheetId="64"/>
      <sheetData sheetId="65"/>
      <sheetData sheetId="66"/>
      <sheetData sheetId="67"/>
      <sheetData sheetId="68" refreshError="1"/>
      <sheetData sheetId="69" refreshError="1"/>
      <sheetData sheetId="7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六纺"/>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cr6"/>
      <sheetName val="#REF"/>
      <sheetName val="Fin_Tax Input"/>
      <sheetName val="A"/>
      <sheetName val="HIOS 93 thru 96"/>
      <sheetName val="Base rev-o&amp;m assumptions"/>
      <sheetName val="Assume1"/>
      <sheetName val="Assume2"/>
      <sheetName val="GrossMargin"/>
      <sheetName val="Cover"/>
      <sheetName val="Economics"/>
      <sheetName val="Expenses"/>
      <sheetName val="Sources"/>
      <sheetName val="Assumptions"/>
      <sheetName val="Debt Service"/>
      <sheetName val="O&amp;M"/>
      <sheetName val="PjtSum"/>
      <sheetName val="Chk"/>
      <sheetName val="GLS&amp;Hal 00'99"/>
      <sheetName val="六纺"/>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CS Links"/>
      <sheetName val="SUMMARY"/>
      <sheetName val="INPUTDATA"/>
      <sheetName val="CT Performance"/>
      <sheetName val="CT Gen&amp;HR Cor"/>
      <sheetName val="ST Corrections"/>
      <sheetName val="TURBEFF"/>
      <sheetName val="ST Stg Pressures"/>
      <sheetName val="Condenser Performance"/>
      <sheetName val="STM INJECT CORR"/>
      <sheetName val="ELEC LOSS CORR"/>
      <sheetName val="firing temp"/>
      <sheetName val="Assump"/>
      <sheetName val="PickList"/>
      <sheetName val="Assumptions"/>
      <sheetName val="sales"/>
      <sheetName val="HIOS 93 thru 96"/>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
      <sheetName val="Wireless"/>
      <sheetName val="Local"/>
      <sheetName val="GMG"/>
      <sheetName val="Valuation"/>
      <sheetName val="Exhibits"/>
      <sheetName val="Hist IS"/>
      <sheetName val="Hist CFS"/>
      <sheetName val="Hist BS"/>
      <sheetName val="__FDSCACHE__"/>
      <sheetName val="Hist PCS"/>
      <sheetName val="Hist Inputs"/>
      <sheetName val="FON Pensions"/>
      <sheetName val="FON OPEBs"/>
      <sheetName val="Summary"/>
      <sheetName val="Model_Template"/>
      <sheetName val="Link"/>
      <sheetName val="mwarePreview"/>
      <sheetName val="mwareSettings"/>
      <sheetName val="mwareValPrintout"/>
      <sheetName val="mwareTaxoPres"/>
      <sheetName val="mwareDates"/>
      <sheetName val="DCF"/>
      <sheetName val="WiMAX"/>
      <sheetName val="SOTP"/>
      <sheetName val="Hist Local"/>
      <sheetName val="MFG Capital"/>
      <sheetName val="Deltek-Upload"/>
      <sheetName val="OG2003"/>
      <sheetName val="ST Corrections"/>
      <sheetName val="6.2工程量清单"/>
      <sheetName val="7.1单价汇总表"/>
      <sheetName val="7.1单价汇总表 (2)"/>
      <sheetName val="7.2单价分析表"/>
      <sheetName val="7.2土建单价表"/>
      <sheetName val="7.3钢板价格表"/>
      <sheetName val="7.4临时工程"/>
      <sheetName val="7.5设计联络费"/>
      <sheetName val="7.6基础单价及费用标准"/>
      <sheetName val="7.7主材损耗率"/>
      <sheetName val="7.12劳动力表"/>
      <sheetName val="7.13资金流估算表"/>
      <sheetName val="7.14材料、水、电用量表"/>
      <sheetName val="消材"/>
      <sheetName val="机械"/>
      <sheetName val="材差"/>
      <sheetName val="机械调差"/>
      <sheetName val="土汇总"/>
      <sheetName val="工程量清单 (2)"/>
      <sheetName val="单价分析表 (2)"/>
      <sheetName val="土单价表"/>
      <sheetName val="消材 (2)"/>
      <sheetName val="人工单价"/>
      <sheetName val="钢板价格表 (2)"/>
      <sheetName val="基础单价及费用标准 (2)"/>
      <sheetName val="Sheet2"/>
      <sheetName val="基价库"/>
      <sheetName val="人工单价 (2)"/>
      <sheetName val="机械台时"/>
      <sheetName val="材料基价"/>
      <sheetName val="取费系数表"/>
      <sheetName val="Sheet1"/>
      <sheetName val="Sheet1 (2)"/>
      <sheetName val="Sheet3"/>
      <sheetName val="faxxx"/>
      <sheetName val="FF"/>
      <sheetName val="Fire-alarm"/>
      <sheetName val="Tataudara"/>
      <sheetName val="plb"/>
      <sheetName val="listrik (3)"/>
      <sheetName val="sound"/>
      <sheetName val="tel&amp;data"/>
      <sheetName val="TDG"/>
      <sheetName val="Genset"/>
      <sheetName val="tnp"/>
      <sheetName val="luar"/>
      <sheetName val="dobel"/>
      <sheetName val="dlm"/>
      <sheetName val="harga"/>
      <sheetName val="bs isolasi"/>
      <sheetName val="sch 40"/>
      <sheetName val="gip"/>
      <sheetName val="HARGA PIPA"/>
      <sheetName val="PVCwavinDrain"/>
      <sheetName val="REKAP"/>
      <sheetName val="000000"/>
      <sheetName val="rego"/>
      <sheetName val="Duct"/>
      <sheetName val="HS-MEK"/>
      <sheetName val="Ana-FF"/>
      <sheetName val="PLB-2"/>
      <sheetName val="PLB-1"/>
      <sheetName val="equipment"/>
      <sheetName val="산근"/>
      <sheetName val="RATE"/>
      <sheetName val="字典代码项"/>
      <sheetName val="广州市劳动用工和社会保险增减员表"/>
      <sheetName val="打印简化版"/>
      <sheetName val="考勤表永兴"/>
      <sheetName val="永兴职工"/>
      <sheetName val="永兴劳务"/>
      <sheetName val="考勤表永兴（安装）"/>
      <sheetName val="永兴（安装）职工"/>
      <sheetName val="永兴（安装）劳务"/>
      <sheetName val="考勤表S项目"/>
      <sheetName val="S项目员工"/>
      <sheetName val="S项目劳务"/>
      <sheetName val="考勤表约旦"/>
      <sheetName val="约旦职工"/>
      <sheetName val="考勤表孟加拉EPC项目"/>
      <sheetName val="孟加拉EPC项目"/>
      <sheetName val="考勤表"/>
      <sheetName val="本部 (汇总)"/>
      <sheetName val="本部"/>
      <sheetName val="代表处 (汇总)"/>
      <sheetName val="代表处"/>
      <sheetName val="劳务人员 (汇总)"/>
      <sheetName val="劳务人员"/>
      <sheetName val="陈前进（单独打印）"/>
      <sheetName val="实习生"/>
      <sheetName val="123"/>
      <sheetName val="一级"/>
      <sheetName val="二级"/>
      <sheetName val="职工"/>
      <sheetName val="劳务"/>
      <sheetName val="元二"/>
      <sheetName val="安装取费"/>
      <sheetName val="表三"/>
      <sheetName val="2010电气概算 价目表"/>
      <sheetName val="定额"/>
      <sheetName val="OYOQTW"/>
      <sheetName val="可研对比"/>
      <sheetName val="大坝对比"/>
      <sheetName val="表10"/>
      <sheetName val="表11"/>
      <sheetName val="工程量"/>
      <sheetName val="工程量12"/>
      <sheetName val="取费出版"/>
      <sheetName val="设备表"/>
      <sheetName val="优化"/>
      <sheetName val="表五"/>
      <sheetName val="总表"/>
      <sheetName val="表四"/>
      <sheetName val="利息"/>
      <sheetName val="北海机务表二"/>
      <sheetName val="叶子泉机务表二"/>
      <sheetName val="机务表二可研"/>
      <sheetName val="机务表二 "/>
      <sheetName val="电气表二"/>
      <sheetName val="建筑表二"/>
      <sheetName val="热力"/>
      <sheetName val="输煤"/>
      <sheetName val="除灰r"/>
      <sheetName val="化学 "/>
      <sheetName val="空冷供水"/>
      <sheetName val="脱硫"/>
      <sheetName val="脱硝"/>
      <sheetName val="附属 "/>
      <sheetName val="单项"/>
      <sheetName val="编制年价差"/>
      <sheetName val="材机差 "/>
      <sheetName val="2014概算定额"/>
      <sheetName val="综合价（出版）2014"/>
      <sheetName val="综合价（出版）2014！"/>
      <sheetName val="取费表详"/>
      <sheetName val="取费表简"/>
      <sheetName val="经济增加值计算表(EVA)"/>
      <sheetName val="供水"/>
      <sheetName val="供水 (2)"/>
      <sheetName val="评价基础数据"/>
      <sheetName val="评价结论"/>
      <sheetName val="环保"/>
      <sheetName val="限额"/>
      <sheetName val="除灰"/>
      <sheetName val="输煤 (2)"/>
      <sheetName val="经济增加值计算表(EVA) (2)"/>
      <sheetName val="jj"/>
      <sheetName val="热力系统"/>
      <sheetName val="评价"/>
      <sheetName val="比较限额"/>
      <sheetName val="比较可研"/>
      <sheetName val="比较上一稿"/>
      <sheetName val="比较"/>
      <sheetName val="表8"/>
      <sheetName val="总估算表"/>
      <sheetName val="机务表二"/>
      <sheetName val="燃料"/>
      <sheetName val="化学"/>
      <sheetName val="附属"/>
      <sheetName val="电气"/>
      <sheetName val="电气表三"/>
      <sheetName val="建筑"/>
      <sheetName val="建筑表三"/>
      <sheetName val="材机"/>
      <sheetName val="机务材差"/>
      <sheetName val="电气材差"/>
      <sheetName val="建筑材差"/>
      <sheetName val="建筑材料"/>
      <sheetName val="设备一览表"/>
      <sheetName val="取费表"/>
      <sheetName val="2006概算定额"/>
      <sheetName val="调试"/>
      <sheetName val="引进机组计算"/>
      <sheetName val="机务表二英文"/>
      <sheetName val="2013电气概算 价目表 (营改增调整)"/>
      <sheetName val="成本分析表"/>
      <sheetName val="土建工程（方案1）"/>
      <sheetName val="安装材料（方案1）"/>
      <sheetName val="安装工程（方案1）"/>
      <sheetName val="设备（方案1）"/>
      <sheetName val="两年质保期备件（含主机和辅机，方案1）"/>
      <sheetName val="设备出口退税（方案1）"/>
      <sheetName val="运输费用（方案1）"/>
      <sheetName val="设备及退税（方案2）"/>
      <sheetName val="两年质保期备件（含主机和辅机，方案2）"/>
      <sheetName val="运输费用（方案2）"/>
      <sheetName val="暂列金（厂外）"/>
      <sheetName val="设备价格（方案3）"/>
      <sheetName val="出口退税与资金计划（方案3）"/>
      <sheetName val="推荐备品备件价格（方案3）"/>
      <sheetName val="运输费用汇总表（方案3）"/>
      <sheetName val="送业主"/>
      <sheetName val="月统计"/>
      <sheetName val="韶关工程10#机组进度月计划表"/>
      <sheetName val="月度曲线"/>
      <sheetName val="封面"/>
      <sheetName val="韶关工程10#机组进度月计划表A版"/>
      <sheetName val="珠海横琴项目报价及估算成本"/>
      <sheetName val="焊接"/>
      <sheetName val="厂外单项"/>
      <sheetName val=" 总 表"/>
      <sheetName val="人平9"/>
      <sheetName val="进度表"/>
      <sheetName val="#REF!"/>
      <sheetName val="Tien trinh US"/>
      <sheetName val="Tien trinh VN"/>
      <sheetName val="BTH chung"/>
      <sheetName val="BTH chung chi tiet"/>
      <sheetName val="BTH NMC"/>
      <sheetName val="BTH_Hang mucNMC"/>
      <sheetName val="Bieu 2_EPC"/>
      <sheetName val="BTH-A"/>
      <sheetName val="A-Co"/>
      <sheetName val="A-Dien"/>
      <sheetName val="A-chon"/>
      <sheetName val="A-dp"/>
      <sheetName val="BTH-M"/>
      <sheetName val="M&amp;L-Co"/>
      <sheetName val="M&amp;L-Dien"/>
      <sheetName val="M&amp;L-xd"/>
      <sheetName val="M-dp"/>
      <sheetName val="Vat lieu"/>
      <sheetName val="Bieu 3_Dien TC"/>
      <sheetName val="TH h.muc"/>
      <sheetName val="BTH_dd"/>
      <sheetName val="DT_line"/>
      <sheetName val="VC_dd"/>
      <sheetName val="DT_tbTBA"/>
      <sheetName val="DT_ncTBA"/>
      <sheetName val="VC_TBA"/>
      <sheetName val="Bieu 4_TVan"/>
      <sheetName val="BTH-TvTN"/>
      <sheetName val="Thu lao"/>
      <sheetName val="TB"/>
      <sheetName val="Ck"/>
      <sheetName val="MM_PECC2"/>
      <sheetName val="BTH_ESBI"/>
      <sheetName val="ESBI_remuneration"/>
      <sheetName val="payroll"/>
      <sheetName val="Ck_ESBI"/>
      <sheetName val="MM_ESBI"/>
      <sheetName val="Bieu 5-1_RTU"/>
      <sheetName val="Bieu 5-2_Dien thoai"/>
      <sheetName val="Bieu 6-1_CBSX"/>
      <sheetName val="Bieu 6-2 _Nt&amp;ban giao"/>
      <sheetName val="Bieu 6-3_Lai vay"/>
      <sheetName val="Bieu 6-4_Ptien A"/>
      <sheetName val="Bieu 6-5_Thue TNDN"/>
      <sheetName val="Bieu 6-6_Nlieu ngthu"/>
      <sheetName val="Bieu 7-QLVH&amp;SC"/>
      <sheetName val="Bieu 8-Ty gia "/>
      <sheetName val="Cach tinh CPK"/>
      <sheetName val="File Test"/>
      <sheetName val="00000000"/>
      <sheetName val="10000000"/>
      <sheetName val="XXXXXXXX"/>
      <sheetName val="XXXXXXX0"/>
      <sheetName val="20000000"/>
      <sheetName val="6BPRO"/>
      <sheetName val="水质净化"/>
      <sheetName val="表六"/>
      <sheetName val="小计"/>
      <sheetName val="表三甲"/>
      <sheetName val="30万表三"/>
      <sheetName val="Listen"/>
      <sheetName val="calculation"/>
      <sheetName val="laroux"/>
      <sheetName val="gd_02"/>
      <sheetName val="表二"/>
      <sheetName val="托二表二机务  "/>
      <sheetName val="表二 (估)"/>
      <sheetName val="表二 (估) (2)"/>
      <sheetName val="单项工程"/>
      <sheetName val="燃料供应系统"/>
      <sheetName val="除灰系统"/>
      <sheetName val="水处理系统"/>
      <sheetName val="供水系统"/>
      <sheetName val="电气系统"/>
      <sheetName val="附属生产工程"/>
      <sheetName val="单项工程1 (水)"/>
      <sheetName val="单项工程1 (干)"/>
      <sheetName val="泵送混凝土"/>
      <sheetName val="临时"/>
      <sheetName val="二次搬运费"/>
      <sheetName val="设备"/>
      <sheetName val="厂区给排水"/>
      <sheetName val="采通除"/>
      <sheetName val="消防"/>
      <sheetName val="照明"/>
      <sheetName val="土建取费钢结构厂房"/>
      <sheetName val="土建取费热"/>
      <sheetName val="土建取费)"/>
      <sheetName val="土建取费灰"/>
      <sheetName val="建筑定额"/>
      <sheetName val="formatcost"/>
      <sheetName val="PAY1"/>
      <sheetName val="6BTVC"/>
      <sheetName val="表一"/>
      <sheetName val="表二（J)"/>
      <sheetName val="表二(D) "/>
      <sheetName val="表二(T)"/>
      <sheetName val="其他表二"/>
      <sheetName val="表三(J)"/>
      <sheetName val="表三(D) "/>
      <sheetName val="表三(T)"/>
      <sheetName val="整体设计费"/>
      <sheetName val="材差(J)"/>
      <sheetName val="价差(D)"/>
      <sheetName val="gsde06"/>
      <sheetName val="VVVVVa"/>
      <sheetName val="xxxxxx"/>
      <sheetName val="b2"/>
      <sheetName val="主"/>
      <sheetName val="给排水"/>
      <sheetName val="通风"/>
      <sheetName val="消"/>
      <sheetName val="油坑"/>
      <sheetName val="供水2"/>
      <sheetName val="所区"/>
      <sheetName val="道路"/>
      <sheetName val="道路 (2)"/>
      <sheetName val="沟道"/>
      <sheetName val="围墙"/>
      <sheetName val="挡墙"/>
      <sheetName val="所外排"/>
      <sheetName val="绿化"/>
      <sheetName val="费率"/>
      <sheetName val="Fee Rate Summary"/>
      <sheetName val="汇总"/>
      <sheetName val="分系统整套汇总"/>
      <sheetName val="明细"/>
      <sheetName val="特殊试验"/>
      <sheetName val="BTH"/>
      <sheetName val="【食堂】建筑工程量清单"/>
      <sheetName val="【食堂】安装工程量清单"/>
      <sheetName val="【食堂】建筑综合单价分析"/>
      <sheetName val="【食堂】安装综合单价分析"/>
      <sheetName val="【公寓】建筑工程量清单"/>
      <sheetName val="【公寓】安装工程量清单"/>
      <sheetName val="【公寓】建筑综合单价分析"/>
      <sheetName val="【公寓】安装综合单价分析"/>
      <sheetName val="调整表格"/>
      <sheetName val="【公寓】建筑主材设备"/>
      <sheetName val="【公寓】安装主材设备"/>
      <sheetName val="【食堂】建筑主材设备"/>
      <sheetName val="【食堂】安装主材设备"/>
      <sheetName val="【食堂】建筑主材设备测算"/>
      <sheetName val="【食堂】安装主材设备测算"/>
      <sheetName val="【食堂】建筑概算"/>
      <sheetName val="【食堂】安装概算"/>
      <sheetName val="【公寓】建筑概算"/>
      <sheetName val="【公寓】安装概算"/>
      <sheetName val="VT1-103"/>
      <sheetName val="2001概算定额"/>
      <sheetName val="Project Tilte"/>
      <sheetName val="Setting"/>
      <sheetName val="Wall Working (2)"/>
      <sheetName val="Code"/>
      <sheetName val="Int Finish"/>
      <sheetName val="Int Finish Working"/>
      <sheetName val="Templete"/>
      <sheetName val="Opening"/>
      <sheetName val="Wall"/>
      <sheetName val="Wall Working"/>
      <sheetName val="Ext Finish"/>
      <sheetName val="Ext Finish Working"/>
      <sheetName val="Alum Sun Screen"/>
      <sheetName val="Stair Finish"/>
      <sheetName val="Others"/>
      <sheetName val="Project Name"/>
      <sheetName val="Description of Beam"/>
      <sheetName val="Working"/>
      <sheetName val="Beam - Template"/>
      <sheetName val="letter"/>
      <sheetName val="net amt"/>
      <sheetName val="BQ"/>
      <sheetName val="Fmwk"/>
      <sheetName val="Rebar"/>
      <sheetName val="Cut&amp;Bent"/>
      <sheetName val="VO3"/>
      <sheetName val="VO2"/>
      <sheetName val="VO1"/>
      <sheetName val="certified"/>
      <sheetName val="BBS"/>
      <sheetName val="Substructure"/>
      <sheetName val="sub Conc &amp; fmwk"/>
      <sheetName val="Superstructure"/>
      <sheetName val="Sum"/>
      <sheetName val="TUNNEL-BASE VS OPTION"/>
      <sheetName val="TUNNEL-BASE"/>
      <sheetName val="TUNNEL-OPTION"/>
      <sheetName val="structure "/>
      <sheetName val="structure option 1 "/>
      <sheetName val="Excavation"/>
      <sheetName val="SEMBEC-List"/>
      <sheetName val="STC-List"/>
      <sheetName val="Temp Wks (Ch 1300 to 1500)"/>
      <sheetName val="Temp Wks (Ch 1500 to 1650)"/>
      <sheetName val="Temp Wks (Ch 1650 to 1950)"/>
      <sheetName val="Temp Wks (Ch 1950 to 2270) "/>
      <sheetName val="Temp Wks (Ch 2270 to 2550)"/>
      <sheetName val="Temp Wks (Ch 2550-2750)"/>
      <sheetName val="Temp Wks (Ch 2750-2944)"/>
      <sheetName val="Temp Wks (slip road)"/>
      <sheetName val="Temp Wks (slip road) ATL"/>
      <sheetName val="St1"/>
      <sheetName val="Earthwks (ch1300-1500)"/>
      <sheetName val="Earthwks (ch1500-1650)"/>
      <sheetName val="Earthwks (ch1650-1950)"/>
      <sheetName val="Earthwks (ch1950-2270)"/>
      <sheetName val="Earthwks (ch2270-2550) "/>
      <sheetName val="Earthwks (ch2550-2750)"/>
      <sheetName val="Earthwks (ch2750-2940)"/>
      <sheetName val="Earthwks (slip road)"/>
      <sheetName val="Temp Wks (Vent Bldg)"/>
      <sheetName val="Temp Wks (Vent Bldg) grd anchor"/>
      <sheetName val="Temp Wks (cut 0ff wall)"/>
      <sheetName val="Temp Wks (end wall)"/>
      <sheetName val="Sheet pile "/>
      <sheetName val="Strutting"/>
      <sheetName val="BASE Temp Wks (Ch 2820-2944)"/>
      <sheetName val="BASE Earthwks (ch2820-2944)"/>
      <sheetName val="BASE Sheet pile "/>
      <sheetName val="BASE Strutg"/>
      <sheetName val="OPTION Temp Wks (Ch 2820-2944)"/>
      <sheetName val="OPTION Earthwks (ch2820-2944)"/>
      <sheetName val="OPTION-Dwall"/>
      <sheetName val="OPTION-Strut'g "/>
      <sheetName val="APC-BLDG"/>
      <sheetName val="PROVOST-HQ"/>
      <sheetName val="#REF"/>
      <sheetName val="BQ (option 1)"/>
      <sheetName val="BQ (option 2)"/>
      <sheetName val="floor"/>
      <sheetName val="ceiling"/>
      <sheetName val="wall finishing"/>
      <sheetName val="Brick wall"/>
      <sheetName val="ironmongery"/>
      <sheetName val="dr. &amp; wdw."/>
      <sheetName val="skirting"/>
      <sheetName val="Code Description"/>
      <sheetName val="Preliminary"/>
      <sheetName val="PC Sum"/>
      <sheetName val="Piling Works"/>
      <sheetName val="External Works"/>
      <sheetName val="General Measurement"/>
      <sheetName val="anti-termite"/>
      <sheetName val="bored pile "/>
      <sheetName val="PC pile"/>
      <sheetName val="earth work"/>
      <sheetName val="earthwork-old"/>
      <sheetName val="temp work"/>
      <sheetName val="demolition"/>
      <sheetName val="demolition-old"/>
      <sheetName val="misc item-old"/>
      <sheetName val="diversion"/>
      <sheetName val="antitermite-old"/>
      <sheetName val="instrumentation"/>
      <sheetName val="coring-old"/>
      <sheetName val="external"/>
      <sheetName val="sub soil-old"/>
      <sheetName val="test for str component-old"/>
      <sheetName val="RC"/>
      <sheetName val="misc conc"/>
      <sheetName val="PC"/>
      <sheetName val="misc PC"/>
      <sheetName val="bare conc"/>
      <sheetName val="prestressing"/>
      <sheetName val="str stl 조견표"/>
      <sheetName val="str stl-yn-old"/>
      <sheetName val="metal deck-old"/>
      <sheetName val="fireproofing"/>
      <sheetName val="wp-R"/>
      <sheetName val="wp-old-R"/>
      <sheetName val="str stl"/>
      <sheetName val="brick"/>
      <sheetName val="brick-old"/>
      <sheetName val="Glass Block"/>
      <sheetName val="plaster"/>
      <sheetName val="plaster-old"/>
      <sheetName val="plaster summary-old"/>
      <sheetName val="skim coat"/>
      <sheetName val="skimcoat-old"/>
      <sheetName val="tile"/>
      <sheetName val="tile-old"/>
      <sheetName val="granite"/>
      <sheetName val="stone-old"/>
      <sheetName val="granolithic"/>
      <sheetName val="granolithic-old"/>
      <sheetName val="limestone"/>
      <sheetName val="pebble"/>
      <sheetName val="pebble wash-old"/>
      <sheetName val="premix-R"/>
      <sheetName val="primix-old-R"/>
      <sheetName val="vanitytop"/>
      <sheetName val="vanity_top-old"/>
      <sheetName val="floating floor-oldxxxx"/>
      <sheetName val="grout-old"/>
      <sheetName val="survey"/>
      <sheetName val="Chart"/>
      <sheetName val="Raw Data"/>
      <sheetName val="Airport Cost Comparisons Rev05"/>
      <sheetName val="Estimate"/>
      <sheetName val="Risk"/>
      <sheetName val="Bech_Lab"/>
      <sheetName val="Direct_Lbr"/>
      <sheetName val="WAGERATE BY CRAFT"/>
      <sheetName val="Rates"/>
      <sheetName val="Detail"/>
      <sheetName val="A"/>
      <sheetName val="B"/>
      <sheetName val="Salary Ranges"/>
      <sheetName val="As sold PFS"/>
      <sheetName val="Input"/>
      <sheetName val="Period -Worksheet"/>
      <sheetName val="@RISK Correlations"/>
      <sheetName val="Labour"/>
      <sheetName val="Project Info"/>
      <sheetName val="Link In"/>
      <sheetName val="CRF-BE Rates"/>
      <sheetName val="Project Work Off Contribution"/>
      <sheetName val="H.O. RATES"/>
      <sheetName val="FIELD RATES"/>
      <sheetName val="TOTAL SCHEDULE"/>
      <sheetName val="Man-Plan Forecast"/>
      <sheetName val="Help"/>
      <sheetName val="Purchase Order"/>
      <sheetName val="Deliver Date"/>
      <sheetName val="LetterHead"/>
      <sheetName val="Staff"/>
      <sheetName val="Supplier"/>
      <sheetName val="Frequently Used Item"/>
      <sheetName val="PO Record - Project No. 6"/>
      <sheetName val="Structural Steel"/>
      <sheetName val="UR_Stone_Collection"/>
      <sheetName val="UR_Stone_Lab"/>
      <sheetName val="SOR_Stone"/>
      <sheetName val="1-1"/>
      <sheetName val="Pile"/>
      <sheetName val="GFA-Supded"/>
      <sheetName val="CPA33-34"/>
      <sheetName val="GFA"/>
      <sheetName val="CPA33-34 (9-8-01)"/>
      <sheetName val="Pile (9-8-01)"/>
      <sheetName val="Fr"/>
      <sheetName val="EW"/>
      <sheetName val="IW"/>
      <sheetName val="SC"/>
      <sheetName val="UFC"/>
      <sheetName val="Wdw"/>
      <sheetName val="Dr"/>
      <sheetName val="Ir"/>
      <sheetName val="WF"/>
      <sheetName val="Cg"/>
      <sheetName val="SFit"/>
      <sheetName val="SF"/>
      <sheetName val="paint"/>
      <sheetName val="CPA33_34"/>
      <sheetName val="BUDGET"/>
      <sheetName val="ExternalWorks"/>
      <sheetName val="Facade"/>
      <sheetName val="MaintStock"/>
      <sheetName val="WetTrade"/>
      <sheetName val="MetalRoof"/>
      <sheetName val="Partitions"/>
      <sheetName val="Painting"/>
      <sheetName val="Wares"/>
      <sheetName val="AluminiumWorks"/>
      <sheetName val="MetalCeiling"/>
      <sheetName val="Metal"/>
      <sheetName val="RollerShutter"/>
      <sheetName val="Vanity"/>
      <sheetName val="RWDP"/>
      <sheetName val="Glazing"/>
      <sheetName val="AcousticDoor"/>
      <sheetName val="MetalDoor"/>
      <sheetName val="Waterproofing"/>
      <sheetName val="Hoarding"/>
      <sheetName val="Earthworks"/>
      <sheetName val="TemporaryWorks"/>
      <sheetName val="AntiTermite"/>
      <sheetName val="Door"/>
      <sheetName val="Mirror"/>
      <sheetName val="Fire Glazing"/>
      <sheetName val="ToiletCubicles"/>
      <sheetName val="Steel"/>
      <sheetName val="ConcPanel"/>
      <sheetName val="S-curve"/>
      <sheetName val="Alternative"/>
      <sheetName val="FRT"/>
      <sheetName val="RCwall"/>
      <sheetName val="Areas"/>
      <sheetName val="BUR"/>
      <sheetName val="ANA"/>
      <sheetName val="Final"/>
      <sheetName val="Prelim"/>
      <sheetName val="Sect 1"/>
      <sheetName val="Sect2"/>
      <sheetName val="Sect3"/>
      <sheetName val="Sect4"/>
      <sheetName val="Sect5"/>
      <sheetName val="Sect6"/>
      <sheetName val="Sect7"/>
      <sheetName val="Sect8"/>
      <sheetName val="Sect9"/>
      <sheetName val="Sect10"/>
      <sheetName val="Sect11"/>
      <sheetName val="Direct Costs - flat file (2)"/>
      <sheetName val="Direct Costs - flat file"/>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x"/>
      <sheetName val="WBS"/>
      <sheetName val="WBS (2)"/>
      <sheetName val="WBS (3)"/>
      <sheetName val="d-7"/>
      <sheetName val="d_7"/>
      <sheetName val="VO-recon "/>
      <sheetName val="VO-NSC"/>
      <sheetName val="VO "/>
      <sheetName val="CF_(MBW)"/>
      <sheetName val="data"/>
      <sheetName val="PROGRSSPMT"/>
      <sheetName val="Cashflow-NLC"/>
      <sheetName val="CHART-MONTH"/>
      <sheetName val="VALUAT"/>
      <sheetName val="FS"/>
      <sheetName val="GST"/>
      <sheetName val="Section 1 - Summary"/>
      <sheetName val="Section.1 "/>
      <sheetName val="Section 2-Summary"/>
      <sheetName val="Section 2"/>
      <sheetName val="6.21"/>
      <sheetName val="Section 4 - Summary"/>
      <sheetName val="Section 5"/>
      <sheetName val="Section 3 - Summary"/>
      <sheetName val="2.1"/>
      <sheetName val="2.2.1"/>
      <sheetName val="2.2.2"/>
      <sheetName val="2.2.3"/>
      <sheetName val="2.2.4"/>
      <sheetName val="2.2.5"/>
      <sheetName val="2.2.6"/>
      <sheetName val="2.2.7"/>
      <sheetName val="2.2.8"/>
      <sheetName val="2.2.9"/>
      <sheetName val="2.2.10"/>
      <sheetName val="2.2.11"/>
      <sheetName val="VO"/>
      <sheetName val="VO (2)"/>
      <sheetName val="Stone"/>
      <sheetName val="MOS"/>
      <sheetName val="VO  "/>
      <sheetName val="FR-AI"/>
      <sheetName val="Material on Site -Reinforcement"/>
      <sheetName val="IV13"/>
      <sheetName val="CP"/>
      <sheetName val="RVO001"/>
      <sheetName val="RecoveredExternalLink1"/>
      <sheetName val="Jad3.3(D)"/>
      <sheetName val="EPUsum(18-Aug)"/>
      <sheetName val="EPU(18-Aug) "/>
      <sheetName val="EPUsum(18-Aug)#"/>
      <sheetName val="EPUvsApr"/>
      <sheetName val="EPUvsJul"/>
      <sheetName val="EPUvs Apr vs Jul"/>
      <sheetName val="BIGpIC (EPU vs Apr vs Jul) "/>
      <sheetName val="ExcGFA "/>
      <sheetName val="ExcGFA(1)"/>
      <sheetName val="ExcGFA(2)"/>
      <sheetName val="ExcGFA(3)"/>
      <sheetName val="HLA (2)"/>
      <sheetName val="Annex A"/>
      <sheetName val="Annex B"/>
      <sheetName val="Annex C"/>
      <sheetName val="Annex D"/>
      <sheetName val="P.Mgr's Monthly Report"/>
      <sheetName val="Annex E"/>
      <sheetName val="Annex F"/>
      <sheetName val="Annex G"/>
      <sheetName val="Annex H"/>
      <sheetName val="Annex I"/>
      <sheetName val="Annex J"/>
      <sheetName val="Beam"/>
      <sheetName val="Staircase 1-1"/>
      <sheetName val="Col"/>
      <sheetName val="Pilecap"/>
      <sheetName val="Slab "/>
      <sheetName val="RC wall Station"/>
      <sheetName val="Stair"/>
      <sheetName val="Steel structure"/>
      <sheetName val="BP"/>
      <sheetName val="Stump col, wall"/>
      <sheetName val="RC Stair"/>
      <sheetName val="Cafe B str"/>
      <sheetName val="Coat B str"/>
      <sheetName val="Fabric str"/>
      <sheetName val="WareH str"/>
      <sheetName val="Finish str"/>
      <sheetName val="Assembly Steel Str "/>
      <sheetName val="Pipe Storage Steel Str"/>
      <sheetName val="GH BC oths  str "/>
      <sheetName val="Admin str"/>
      <sheetName val="Staircase 2-1"/>
      <sheetName val="SECT 1 - Prelim"/>
      <sheetName val="Site Staff Breakdown"/>
      <sheetName val="Schedule 2 - PC Sums"/>
      <sheetName val="Section 1-Buildings"/>
      <sheetName val="Section 2-External Work"/>
      <sheetName val="PC&amp;PS"/>
      <sheetName val="Summary &amp; Piling"/>
      <sheetName val="steelworks D"/>
      <sheetName val="foundation"/>
      <sheetName val="basement slab"/>
      <sheetName val="columns"/>
      <sheetName val="RC piles"/>
      <sheetName val="lift"/>
      <sheetName val="SB_courtyard"/>
      <sheetName val="column stump"/>
      <sheetName val="ground beam"/>
      <sheetName val="GB_pool deck"/>
      <sheetName val="SBeam_all"/>
      <sheetName val="GS_pool deck"/>
      <sheetName val="lintol beams"/>
      <sheetName val="SS_courtyard"/>
      <sheetName val="SS_2waterproofed"/>
      <sheetName val="SS_all flr"/>
      <sheetName val="other RC"/>
      <sheetName val="RC walls"/>
      <sheetName val="swimming pool"/>
      <sheetName val="trench"/>
      <sheetName val="RC Stair "/>
      <sheetName val="Roof structure"/>
      <sheetName val="Roof truss"/>
      <sheetName val="Bulk Check"/>
      <sheetName val="0000000"/>
      <sheetName val="Main Menu"/>
      <sheetName val="Bidsum"/>
      <sheetName val="BQ By Phase Code"/>
      <sheetName val="Bidsum Criterias"/>
      <sheetName val="BQ Criterias"/>
      <sheetName val="Beams"/>
      <sheetName val="Slab"/>
      <sheetName val="StairsA"/>
      <sheetName val="StairsA (2)"/>
      <sheetName val="construction notes"/>
      <sheetName val="NEW FORMAT"/>
      <sheetName val="SOT"/>
      <sheetName val="M&amp;E"/>
      <sheetName val="PQTY"/>
      <sheetName val="Master BOC"/>
      <sheetName val="CA SUMMARY"/>
      <sheetName val="Pro-rated item (LTA)"/>
      <sheetName val="Pro-rated item (T1)"/>
      <sheetName val="Pro-rated item (T2)"/>
      <sheetName val="Pro-rated item (T3)"/>
      <sheetName val="1.Widened Road"/>
      <sheetName val="2.New Road"/>
      <sheetName val="3.Widened Flyover"/>
      <sheetName val="4.New Flyover"/>
      <sheetName val="5.Widened Veh Bridge"/>
      <sheetName val="6.New Veh Bridge "/>
      <sheetName val="7.Widened Veh Viaduct"/>
      <sheetName val="8.New Veh Viaduct"/>
      <sheetName val="9.POB"/>
      <sheetName val="10.Linkway"/>
      <sheetName val="11.Bus Shelter-Bay"/>
      <sheetName val="Ped Underpass"/>
      <sheetName val="Veh Underpass"/>
      <sheetName val="Cover Sheet"/>
      <sheetName val="Overall Progress"/>
      <sheetName val="Piping &amp; Equipment"/>
      <sheetName val="Summary Piping"/>
      <sheetName val="Contr Testpack Release - Actual"/>
      <sheetName val="Progress Chart Foster Wheeler"/>
      <sheetName val="Manning Level"/>
      <sheetName val="Progress Equipment"/>
      <sheetName val="Progress Chart Cape Internal"/>
      <sheetName val="Progress Testpack"/>
      <sheetName val="Progress Piping"/>
      <sheetName val="Summary Isometric"/>
      <sheetName val="Valve &amp; Flange Box Status"/>
      <sheetName val="Testpack Fabrication Status"/>
      <sheetName val="Overall Pivot"/>
      <sheetName val="Outstanding Works"/>
      <sheetName val="Notes"/>
      <sheetName val="Lookup Table"/>
      <sheetName val="FW Info"/>
      <sheetName val="Unit Manhours"/>
      <sheetName val="Material Breakdown"/>
      <sheetName val="Overall Data"/>
      <sheetName val="Statement"/>
      <sheetName val="Payment rec"/>
      <sheetName val="Brief1"/>
      <sheetName val="Brief2"/>
      <sheetName val="Brief3"/>
      <sheetName val="Addendum"/>
      <sheetName val="Other Info"/>
      <sheetName val="Quotes"/>
      <sheetName val="Prices"/>
      <sheetName val="Bills"/>
      <sheetName val="Tiles"/>
      <sheetName val="CC"/>
      <sheetName val="Comparison"/>
      <sheetName val="unit"/>
      <sheetName val="unit (2)"/>
      <sheetName val="FM-501-03"/>
      <sheetName val="FM-502-02"/>
      <sheetName val="1.Prelim"/>
      <sheetName val="2.PC+PS"/>
      <sheetName val="3.Build"/>
      <sheetName val="4.Ext"/>
      <sheetName val="5.ME"/>
      <sheetName val="6.Fees"/>
      <sheetName val="7.ValueEng"/>
      <sheetName val="VOs"/>
      <sheetName val="Mat on Site"/>
      <sheetName val="Mat off Site"/>
      <sheetName val="COW's OT"/>
      <sheetName val="Not use - Summary"/>
      <sheetName val="CFA"/>
      <sheetName val="height"/>
      <sheetName val="2-PC"/>
      <sheetName val="3.1-Fee"/>
      <sheetName val="3-Demo"/>
      <sheetName val="3-sub"/>
      <sheetName val="wdws"/>
      <sheetName val="3-super"/>
      <sheetName val="3-finishes"/>
      <sheetName val="alt_str"/>
      <sheetName val="3.2-demo"/>
      <sheetName val="3.3-sub"/>
      <sheetName val="Unsort Budget"/>
      <sheetName val="Budget (2)"/>
      <sheetName val="dgct"/>
      <sheetName val="dtct"/>
      <sheetName val="gvl"/>
      <sheetName val="Sheet10"/>
      <sheetName val="Sheet11"/>
      <sheetName val="Sheet12"/>
      <sheetName val="Sheet13"/>
      <sheetName val="Sheet14"/>
      <sheetName val="Sheet15"/>
      <sheetName val="Sheet16"/>
      <sheetName val="변경집계표"/>
      <sheetName val="project management"/>
      <sheetName val="BQ01"/>
      <sheetName val="BQ02"/>
      <sheetName val="BQ03"/>
      <sheetName val="N3"/>
      <sheetName val="N4"/>
      <sheetName val="N5"/>
      <sheetName val="BQR"/>
      <sheetName val="BQS"/>
      <sheetName val="BQWP"/>
      <sheetName val="slipsumpR"/>
      <sheetName val="slipsumpS"/>
      <sheetName val="Extract"/>
      <sheetName val="Procedure"/>
      <sheetName val="7-3가설공사 내역"/>
      <sheetName val="query"/>
      <sheetName val="Master01"/>
      <sheetName val="7-3가설공사_내역"/>
      <sheetName val="Pasir Panjang 100J"/>
      <sheetName val="NC"/>
      <sheetName val="XLR_NoRangeSheet"/>
      <sheetName val="电气费用"/>
      <sheetName val="total1"/>
      <sheetName val="价格取值"/>
      <sheetName val="邮迪克公报"/>
      <sheetName val="标书"/>
      <sheetName val="机械台时E"/>
      <sheetName val="材料单价表F"/>
      <sheetName val="项目单价M"/>
      <sheetName val="BI工程量表"/>
      <sheetName val="项目资金表"/>
      <sheetName val="BI成本分析"/>
      <sheetName val="工资"/>
      <sheetName val="c2系数"/>
      <sheetName val="材料表"/>
      <sheetName val="单价分析表"/>
      <sheetName val="EQUIPEMENTS"/>
      <sheetName val="PIECES DE RECHANGE"/>
      <sheetName val="土建小计"/>
      <sheetName val="土建BOQ"/>
      <sheetName val="单价土建"/>
      <sheetName val="安装BOQ"/>
      <sheetName val="-安装小计"/>
      <sheetName val="单价供货"/>
      <sheetName val="单价安装"/>
      <sheetName val="人工"/>
      <sheetName val="材料"/>
      <sheetName val="配合比"/>
      <sheetName val="台时库"/>
      <sheetName val="设备清单"/>
      <sheetName val="供货价"/>
      <sheetName val="Lot II-1"/>
      <sheetName val="施工计划 Lot II-1"/>
      <sheetName val="4.2 汇总表"/>
      <sheetName val="7级导出"/>
      <sheetName val="4.4.1"/>
      <sheetName val="4.4.2"/>
      <sheetName val="4.4.3"/>
      <sheetName val="4.4.4"/>
      <sheetName val="4.5"/>
      <sheetName val="4.6 单价分析表"/>
      <sheetName val="4.7 总价分解"/>
      <sheetName val="4.8 人工预算单价"/>
      <sheetName val="4.9 七级材料价"/>
      <sheetName val="主要材料价格"/>
      <sheetName val="4.10 机械台班单价计算表"/>
      <sheetName val="5.5"/>
      <sheetName val="5.6"/>
      <sheetName val="标价构成表"/>
      <sheetName val="间接费-一级"/>
      <sheetName val="【02表】人工、材料、机械台班数量汇总表"/>
      <sheetName val="【03表】建筑安装工程费计算表"/>
      <sheetName val="资金用款表"/>
      <sheetName val="土石方表"/>
      <sheetName val="砼配合比"/>
      <sheetName val="类似项目比较"/>
      <sheetName val="材料价格比较"/>
      <sheetName val="参数"/>
      <sheetName val="信息"/>
      <sheetName val="基本数据"/>
      <sheetName val="基础价格及取费费率"/>
      <sheetName val="设备配置"/>
      <sheetName val="人员配置"/>
      <sheetName val="人工基价"/>
      <sheetName val="人"/>
      <sheetName val="材"/>
      <sheetName val="机"/>
      <sheetName val="风水电"/>
      <sheetName val="工程量清单"/>
      <sheetName val="总价分解"/>
      <sheetName val="分解清单"/>
      <sheetName val="建安子分析"/>
      <sheetName val="组01"/>
      <sheetName val="7.5总价分解"/>
      <sheetName val="7.10拟用设备"/>
      <sheetName val="7.12资金流"/>
      <sheetName val="7.13主要材料"/>
      <sheetName val="供货子分析"/>
      <sheetName val="单价清单"/>
      <sheetName val="建安分析"/>
      <sheetName val="供货分析"/>
      <sheetName val="计划"/>
      <sheetName val="现金流"/>
      <sheetName val="取费"/>
      <sheetName val="建安统计"/>
      <sheetName val="调整"/>
      <sheetName val="供货统计"/>
      <sheetName val="间接费"/>
      <sheetName val="标价构成"/>
      <sheetName val="人工费汇总"/>
      <sheetName val="材料费汇总"/>
      <sheetName val="机械费汇总"/>
      <sheetName val="07机械台班定额"/>
      <sheetName val="100-1230"/>
      <sheetName val="ZGS"/>
      <sheetName val="水总01"/>
      <sheetName val="G6"/>
      <sheetName val="RFP003D"/>
      <sheetName val="综合概算"/>
      <sheetName val="Valores FIT"/>
      <sheetName val="13-List"/>
      <sheetName val="sis.xlm"/>
      <sheetName val="方案1表二"/>
      <sheetName val="BTH-TMDT"/>
      <sheetName val="STAFSCH(Initial) "/>
      <sheetName val="INDEX"/>
      <sheetName val="PLANT(Done)"/>
      <sheetName val="SUM FSBLT(Done)"/>
      <sheetName val="VOLSUM(Initial) "/>
      <sheetName val="WPSUM"/>
      <sheetName val="PCWBS(Done) "/>
      <sheetName val="PCWBS_MAP(Done)"/>
      <sheetName val="WKFRM(Done) "/>
      <sheetName val="Basic Work Sequence-1(Done)"/>
      <sheetName val="Basic Work Sequence-2(Initial)"/>
      <sheetName val="MILSTN(Done)"/>
      <sheetName val="MASTSCH"/>
      <sheetName val="MOBALL"/>
      <sheetName val="BQMPALOC"/>
      <sheetName val="CRD Cooling Tower(A100)"/>
      <sheetName val="CRD CCR,NHT(A200)"/>
      <sheetName val="CRD D,VG,HDT(A300)"/>
      <sheetName val="CRD SR,SWS,AMINE(A400)"/>
      <sheetName val="CRD Common Pipe Rack(A500)"/>
      <sheetName val="CRD Flare(B000)"/>
      <sheetName val="CRD Naphtha Splitter(C000)"/>
      <sheetName val="CRD Building  Area(A6,7,8,9)"/>
      <sheetName val="PROGALL"/>
      <sheetName val="2538M"/>
      <sheetName val="ORGZN(Initial)"/>
      <sheetName val="STAFSCH(YOC) (Initial)"/>
      <sheetName val="STAFSCH(ID) (Initial)"/>
      <sheetName val="SUB_map(VAL)"/>
      <sheetName val="PERFEVA"/>
      <sheetName val="PIPE50%A"/>
      <sheetName val="PIPE50%B"/>
      <sheetName val="STFMHANZ"/>
      <sheetName val="CMHANZ"/>
      <sheetName val="MPDATA1000"/>
      <sheetName val="MPDATA2000"/>
      <sheetName val="MPDATA3000"/>
      <sheetName val="MPDATA4000"/>
      <sheetName val="MPDATA5000"/>
      <sheetName val="MPDATA6000"/>
      <sheetName val="MPDATA7000"/>
      <sheetName val="MPDATA8000"/>
      <sheetName val="MPDATA9_A_B"/>
      <sheetName val="BQCONV"/>
      <sheetName val="SCINF1"/>
      <sheetName val="SCINF2"/>
      <sheetName val="KNOWHOW_MEMO"/>
      <sheetName val="EQUIPMOB(Done)"/>
      <sheetName val="TEMP_FAC(Done)"/>
      <sheetName val="Graph1"/>
      <sheetName val="STAFSCH(Initial)"/>
      <sheetName val="SUB_map(VAL)(Done)"/>
      <sheetName val="B表一新"/>
      <sheetName val="B表一"/>
      <sheetName val="B表二（建筑）"/>
      <sheetName val="B表二（安装）"/>
      <sheetName val="B建筑报出表三"/>
      <sheetName val="B安装报出表三"/>
      <sheetName val="B其他费用表"/>
      <sheetName val="B单独报价费用"/>
      <sheetName val="回摊费用表"/>
      <sheetName val="B建筑分摊表"/>
      <sheetName val="B安装分摊表"/>
      <sheetName val="建安汇总表"/>
      <sheetName val="费用分析表"/>
      <sheetName val="Q 其他费用"/>
      <sheetName val="Q1现场管理费"/>
      <sheetName val="Q1.1后勤车辆"/>
      <sheetName val="Q2临建费用补差"/>
      <sheetName val="Q2.1生活临建费用"/>
      <sheetName val="Q2.2办公及生产临建"/>
      <sheetName val="Q3 实物法规费补差"/>
      <sheetName val="Q4 国际差旅"/>
      <sheetName val="Q5签证"/>
      <sheetName val="Q6现场人员意外保险"/>
      <sheetName val="Q7 质保费"/>
      <sheetName val="D7.1质保期人员配置"/>
      <sheetName val="Q8不可预见费"/>
      <sheetName val="Q8.1基本预备费"/>
      <sheetName val="Q8.2价差预备费"/>
      <sheetName val="Q9配合调试费"/>
      <sheetName val="Q10搅拌站建站费用"/>
      <sheetName val="Q11财务费用"/>
      <sheetName val="D单独报价费用"/>
      <sheetName val="D1设备代保管"/>
      <sheetName val="D1.1库房及库区建筑造价"/>
      <sheetName val="D1.2库区办公设备、机械配置"/>
      <sheetName val="D1.3人员进场及工资分配表  "/>
      <sheetName val="D1.4物资国际差旅费"/>
      <sheetName val="D1.5物资机械燃动"/>
      <sheetName val="D2总包商临建费用"/>
      <sheetName val="D2.1总包生活临建费用"/>
      <sheetName val="D2.2总包办公临建"/>
      <sheetName val="D3场地清理拆除费用"/>
      <sheetName val="D3.1场地清理拆迁工程机械"/>
      <sheetName val="D3.2场地清理拆迁人员"/>
      <sheetName val="JZ建筑表一"/>
      <sheetName val="JZ建筑表二"/>
      <sheetName val="JZ建筑表三"/>
      <sheetName val="JZ建筑价差汇总表"/>
      <sheetName val="JZ建筑人工价差"/>
      <sheetName val="JZ实物法人工费"/>
      <sheetName val="JZ人工工效 "/>
      <sheetName val="JZ建筑材料价差"/>
      <sheetName val="JZ建筑机械价差"/>
      <sheetName val="JZ机械实物法"/>
      <sheetName val="JZ机械方案选型"/>
      <sheetName val="机械费需调整系数"/>
      <sheetName val="AG安装表一"/>
      <sheetName val="AG安装表二"/>
      <sheetName val="AG安装表三"/>
      <sheetName val="A安装工程价差汇总"/>
      <sheetName val="AG测算人工系数"/>
      <sheetName val="AG实物法人工费"/>
      <sheetName val="AG人工价差"/>
      <sheetName val="AG工效"/>
      <sheetName val="AG装置性材料价差"/>
      <sheetName val="AG消耗性材料价差汇总"/>
      <sheetName val="AX1安装材料价差"/>
      <sheetName val="AG机械价差"/>
      <sheetName val="AJ机械方案选型"/>
      <sheetName val="AJ实物法机械技术评价 "/>
      <sheetName val="S6安装机械计划表"/>
      <sheetName val="基数表A"/>
      <sheetName val="基数表J"/>
      <sheetName val="S1项目管理人员"/>
      <sheetName val="S2土建人员"/>
      <sheetName val="S3电站安装人员"/>
      <sheetName val="S5人力汇总表"/>
      <sheetName val="S7土建机械计划表"/>
      <sheetName val="Z1汇率与通胀"/>
      <sheetName val="Z2土耳其人员工资水平"/>
      <sheetName val="Z3水电油需求表"/>
      <sheetName val="土建表三乙"/>
      <sheetName val="预备费"/>
      <sheetName val="表四汇总"/>
      <sheetName val="表二甲"/>
      <sheetName val="土建表二"/>
      <sheetName val="土建费率"/>
      <sheetName val="费率表"/>
      <sheetName val="万元差"/>
      <sheetName val="HIOS 93 thru 96"/>
      <sheetName val="Assumptions"/>
      <sheetName val="编  制  说  明"/>
      <sheetName val="主要规划指标"/>
      <sheetName val="成本目标控制汇总表"/>
      <sheetName val="建安成本"/>
      <sheetName val="盈利预测表"/>
      <sheetName val="科目复核的标准样表（勿删）"/>
      <sheetName val="编__制__说__明"/>
      <sheetName val="03项目基础数据表"/>
      <sheetName val="B1配置表"/>
      <sheetName val="A4.分摊说明"/>
      <sheetName val="A9-4.建安（高层人防地下室）"/>
      <sheetName val="A9-4.建安（高层非人防地下室）"/>
      <sheetName val="基础数据"/>
      <sheetName val="数据库(综合)"/>
      <sheetName val="OJF8AD"/>
      <sheetName val="00逻辑梳理"/>
      <sheetName val="01测算封面 "/>
      <sheetName val="02编制说明"/>
      <sheetName val="03基础数据"/>
      <sheetName val="04产品配置"/>
      <sheetName val="04-1产品级配包"/>
      <sheetName val="05限额设计"/>
      <sheetName val="06目标成本"/>
      <sheetName val="07-1别墅建安"/>
      <sheetName val="J3MO2d"/>
      <sheetName val="07-2多层建安"/>
      <sheetName val="07-3小高层建安"/>
      <sheetName val="07-4高层建安"/>
      <sheetName val="07-6公建建安"/>
      <sheetName val="07-8人防建安"/>
      <sheetName val="07-9非人防建安"/>
      <sheetName val="07-7示范区建安"/>
      <sheetName val="07-5商业建安"/>
      <sheetName val="10建安外"/>
      <sheetName val="11销售利润"/>
      <sheetName val="12支付计划"/>
      <sheetName val="13建安总分包"/>
      <sheetName val="14合约规划"/>
      <sheetName val="相关指标计算"/>
      <sheetName val="14-1样板区合约规划"/>
      <sheetName val="15前期配套收费"/>
      <sheetName val="16总分包界面"/>
      <sheetName val="17成本分摊"/>
      <sheetName val="16总分包界面（待完善）"/>
      <sheetName val="2-合同台帐"/>
      <sheetName val="动态成本对比简表"/>
      <sheetName val="动态成本表"/>
      <sheetName val="付款台帐"/>
      <sheetName val="设计变更"/>
      <sheetName val="现场签证"/>
      <sheetName val="目标成本"/>
      <sheetName val="合同台账"/>
      <sheetName val="结算台账"/>
      <sheetName val="Macro1"/>
      <sheetName val="XXXX"/>
      <sheetName val="npqp"/>
      <sheetName val="填报流程说明"/>
      <sheetName val="成本编制指引"/>
      <sheetName val="表1 项目规划指标及收入计划"/>
      <sheetName val="表2 项目总目标成本表"/>
      <sheetName val="表9 建安工程造价分析表"/>
      <sheetName val="表3 土地增值税表"/>
      <sheetName val="表5 总投资计划及利润"/>
      <sheetName val="表4 增值税表"/>
      <sheetName val="表5 含增值税总投资计划及利润"/>
      <sheetName val="表6 分业态综合成本"/>
      <sheetName val="表6 含增值税分业态综合成本"/>
      <sheetName val="表7 分业态建安成本"/>
      <sheetName val="表7 含增值税分业态建安成本"/>
      <sheetName val="销售预测表"/>
      <sheetName val="成就共享测算-周期"/>
      <sheetName val="成就共享测算-首年"/>
      <sheetName val="成本付款表"/>
      <sheetName val="现金流-季"/>
      <sheetName val="现金流-年"/>
      <sheetName val="土地敏感性分析"/>
      <sheetName val="表8 成本公摊汇总表"/>
      <sheetName val="成本科目释义v2"/>
      <sheetName val="填写说明"/>
      <sheetName val="方案版目标成本审批表单 "/>
      <sheetName val="附件1 成本策划及责任成本落实"/>
      <sheetName val="附件2 建造标准及结构指标"/>
      <sheetName val="表1-1主要控制指标 "/>
      <sheetName val="表1-2建造标准控制指标"/>
      <sheetName val="表2.1规划指标 "/>
      <sheetName val="2.2 主要产品构成"/>
      <sheetName val="表2.3 成本汇总表"/>
      <sheetName val="附表 成本测算计算表（独栋）"/>
      <sheetName val="附表 成本测算计算表（双拼)"/>
      <sheetName val="附表成本测算计算表（小高层)"/>
      <sheetName val="附表 成本测算计算表（地下室)"/>
      <sheetName val="表2.4盈利分析"/>
      <sheetName val="测算表使用说明"/>
      <sheetName val="表1 规划指标"/>
      <sheetName val="表2  配置标准以及相关指标"/>
      <sheetName val="表3 地价分摊表"/>
      <sheetName val=" 表4  前期收费标准  "/>
      <sheetName val="表5 单体费用编制"/>
      <sheetName val="表6 成本汇总表"/>
      <sheetName val=" 表7  单体建安成本土建主体以及粗装修 详细测算"/>
      <sheetName val="表7  配套设施类费用"/>
      <sheetName val=" 表8  车库建安成本土建主体以及粗装修 详细测算"/>
      <sheetName val="表9营销设施费分摊界定以及说明"/>
      <sheetName val=" 表10  成本科目定义"/>
      <sheetName val="填表指引"/>
      <sheetName val="说明"/>
      <sheetName val="经济指标-全项目"/>
      <sheetName val="经济指标-可售"/>
      <sheetName val="勾稽关系"/>
      <sheetName val="规划指标 "/>
      <sheetName val="现金流量"/>
      <sheetName val="利润测算（营改增）"/>
      <sheetName val="成本汇总"/>
      <sheetName val="工程付款"/>
      <sheetName val="土地增值税 (营改增)"/>
      <sheetName val="地价分摊表"/>
      <sheetName val="施工计划"/>
      <sheetName val="销售计划"/>
      <sheetName val="税费说明"/>
      <sheetName val="土地增值税"/>
      <sheetName val="地价及规划"/>
      <sheetName val="成本组成分析（无链接）"/>
      <sheetName val="一期规划指标"/>
      <sheetName val="二期规划指标"/>
      <sheetName val="跨期成本分摊明细表"/>
      <sheetName val="高层"/>
      <sheetName val="商业服务soho"/>
      <sheetName val="普通多层"/>
      <sheetName val="多层洋房"/>
      <sheetName val="别墅"/>
      <sheetName val="联排SOHO"/>
      <sheetName val="独栋商业（4层）"/>
      <sheetName val="别墅地下车库"/>
      <sheetName val="高层地下车库"/>
      <sheetName val="酒店式公寓（SOHO）1"/>
      <sheetName val="室内装修价格明细"/>
      <sheetName val="商业产品建筑标准"/>
      <sheetName val="高层产品建筑标准"/>
      <sheetName val="sohu商业产品建筑标准"/>
      <sheetName val="成本组成分析（链接）1"/>
      <sheetName val="附-年度利润体现"/>
      <sheetName val="利润测算"/>
      <sheetName val="汇总表"/>
      <sheetName val="强排指标"/>
      <sheetName val="六类公摊费用(可售)"/>
      <sheetName val="六类公摊费用(自持)"/>
      <sheetName val="商业经营期现金流量表(出售)"/>
      <sheetName val="酒店经营期现金流量表(20年)"/>
      <sheetName val="高层(19-33层)"/>
      <sheetName val="可售底商1"/>
      <sheetName val="公寓式办公1"/>
      <sheetName val="人防地下室1 "/>
      <sheetName val="非人防地下室1"/>
      <sheetName val="商业综合体-持有1"/>
      <sheetName val="酒店-持有1"/>
      <sheetName val="地下商业-持有"/>
      <sheetName val="非人防地下室(可售)"/>
      <sheetName val="非人防地下室（持有）"/>
      <sheetName val="采购计划模板"/>
      <sheetName val="项目分期"/>
      <sheetName val="采购类别"/>
      <sheetName val="责任人"/>
      <sheetName val="合作供应商"/>
      <sheetName val="其他值列表"/>
      <sheetName val="Sheet4"/>
      <sheetName val="Sheet5"/>
      <sheetName val="4301.2004ch"/>
      <sheetName val="5201.2004"/>
      <sheetName val="城花营销费用"/>
      <sheetName val="预算执行情况 (2)"/>
      <sheetName val="大表2004"/>
      <sheetName val="预算执行情况"/>
      <sheetName val="城花费用明细新"/>
      <sheetName val="城花营销费用预算"/>
      <sheetName val="大表"/>
      <sheetName val="11-12"/>
      <sheetName val="4301"/>
      <sheetName val="21"/>
      <sheetName val="墙面工程"/>
      <sheetName val="内围地梁钢筋说明"/>
      <sheetName val="建筑面积 "/>
      <sheetName val="工程量计算书"/>
      <sheetName val="成本汇总 "/>
      <sheetName val="施工参考单价报价表"/>
      <sheetName val="甲指乙供材料报价表"/>
      <sheetName val="规划指标"/>
      <sheetName val="名称"/>
      <sheetName val="计算表"/>
      <sheetName val="土建工程综合单价表"/>
      <sheetName val="综合单价汇总表"/>
      <sheetName val="给排水工程量计算书"/>
      <sheetName val="其它工作项目报价清单"/>
      <sheetName val="Mp-team 1"/>
      <sheetName val="土地款支出"/>
      <sheetName val="内部往来"/>
      <sheetName val="测算2-当前状态（含返迁）"/>
      <sheetName val="基础项目"/>
      <sheetName val="参数表"/>
      <sheetName val="Cashflow(Scenario)"/>
      <sheetName val="工程量计算"/>
      <sheetName val="利润测算（年度规划）"/>
      <sheetName val="成本汇总及分摊表"/>
      <sheetName val="表2 成本汇总表"/>
      <sheetName val="综合体投模_全项目_V4"/>
      <sheetName val="基本参数"/>
      <sheetName val="成本估算"/>
      <sheetName val="测地注意事项及说明"/>
      <sheetName val=" 表3 前期收费标准"/>
      <sheetName val="表4 单体费用编制"/>
      <sheetName val="附表 财务汇总表"/>
      <sheetName val="表5配套设施费"/>
      <sheetName val=" 表9 成本科目定义"/>
      <sheetName val="分部分项工程量清单计价表"/>
      <sheetName val="措施项目清单"/>
      <sheetName val="其他项目清单"/>
      <sheetName val="主要材料、设备价格表"/>
      <sheetName val="品牌表"/>
      <sheetName val="人工单价表"/>
      <sheetName val="目录"/>
      <sheetName val="销售收入预测"/>
      <sheetName val="增值税"/>
      <sheetName val=" 表4  前期收费标准"/>
      <sheetName val="精装修测算明细"/>
      <sheetName val="限额指标"/>
      <sheetName val="政策文件"/>
      <sheetName val="利润测算利润"/>
      <sheetName val="集团林董审批单"/>
      <sheetName val="会签单"/>
      <sheetName val="01封面"/>
      <sheetName val="02编制说明（另）"/>
      <sheetName val="集团林董审批表"/>
      <sheetName val="集团各部门评审表"/>
      <sheetName val="地区公司评审表"/>
      <sheetName val="01 封面"/>
      <sheetName val="02 编制说明"/>
      <sheetName val="关键指标"/>
      <sheetName val="04产品价值及配置标准"/>
      <sheetName val="05目标成本汇总表 (对比)"/>
      <sheetName val="05限额设计（关健指标）"/>
      <sheetName val="06目标成本汇总表"/>
      <sheetName val="07-1高层公寓"/>
      <sheetName val="07-2高层公寓 (保障房)"/>
      <sheetName val="07-3多层 "/>
      <sheetName val="07-4地下车库"/>
      <sheetName val="07-5商业"/>
      <sheetName val="08除建安外其他费用"/>
      <sheetName val="合约规划"/>
      <sheetName val="总分包"/>
      <sheetName val="09销售利润"/>
      <sheetName val="成本分摊"/>
      <sheetName val="施工图阶段与定位阶段对比"/>
      <sheetName val="合约11规划"/>
      <sheetName val="总成本（施工图）"/>
      <sheetName val="四项费（施工图）"/>
      <sheetName val="四项费外费用（施工图）"/>
      <sheetName val="四项费用对比（5%不计入）"/>
      <sheetName val="01配套收费"/>
      <sheetName val="02项目基础数据表"/>
      <sheetName val="03价值及配置标准"/>
      <sheetName val="04关健指标"/>
      <sheetName val="05成本汇总表"/>
      <sheetName val="06除建安外费用"/>
      <sheetName val="07-2地下车库"/>
      <sheetName val="07-3商业街"/>
      <sheetName val="07-4高层公寓"/>
      <sheetName val="08变更签证"/>
      <sheetName val="Parameters"/>
      <sheetName val="损益汇总表"/>
      <sheetName val="现金流汇总表"/>
      <sheetName val="项目损益表"/>
      <sheetName val="项目费用分析表"/>
      <sheetName val="项目现金流量分析表"/>
      <sheetName val="成本汇总表"/>
      <sheetName val="一期成本预算表"/>
      <sheetName val="二期成本预算表"/>
      <sheetName val="三期成本预算表"/>
      <sheetName val="四期成本预算表"/>
      <sheetName val="五期成本预算表"/>
      <sheetName val="其他项目成本预算表"/>
      <sheetName val="项目资金占用情况预算表"/>
      <sheetName val="员工人数表"/>
      <sheetName val="资产负债表"/>
      <sheetName val="资金情况表"/>
      <sheetName val="资本性支出预算表"/>
      <sheetName val="关联交易表"/>
      <sheetName val="XL4Poppy"/>
      <sheetName val="方案4"/>
      <sheetName val="物业服务收入"/>
      <sheetName val="面积指标"/>
      <sheetName val="A翼写字楼"/>
      <sheetName val="选择报表"/>
      <sheetName val="5清波"/>
      <sheetName val="99CCTV"/>
      <sheetName val="Aging Datasheet"/>
      <sheetName val="ECCS_1 DataSheet"/>
      <sheetName val="KPI Datasheet"/>
      <sheetName val="SAPBEXqueries"/>
      <sheetName val="SAPBEXfilters"/>
      <sheetName val="TOC"/>
      <sheetName val="损益表(一般)-1"/>
      <sheetName val="损益表(物业出租)-1-1"/>
      <sheetName val="营业额分析表-2"/>
      <sheetName val="毛利率分析表-4"/>
      <sheetName val="经营利润分析表-5"/>
      <sheetName val="损益表-明细-5-2"/>
      <sheetName val="经营利润表-明细-5-1"/>
      <sheetName val="OPBITDA分析表-6"/>
      <sheetName val="OPBITDA-明细-6-1"/>
      <sheetName val="税前利润分析表-7"/>
      <sheetName val="股东应占溢利分析表-8"/>
      <sheetName val="一般及行政费用分析表-11"/>
      <sheetName val="一般及行政费用-明细-11-1"/>
      <sheetName val="销售及分销费用分析表-14"/>
      <sheetName val="销售及分销费用-明细-14-1"/>
      <sheetName val="其它经营费用分析表-15"/>
      <sheetName val="其它经营收入分析表-20"/>
      <sheetName val="非经营性收入及支出分析表-23"/>
      <sheetName val="财务收支分析表-24"/>
      <sheetName val="资产负债表-26"/>
      <sheetName val="资金情况表-27"/>
      <sheetName val="银行借款余额表-27-1"/>
      <sheetName val="应收帐款周转天数表-按利润中心-29"/>
      <sheetName val="应收帐款表-按利润中心-30"/>
      <sheetName val="应付帐款表-按利润中心-32"/>
      <sheetName val="库存周转天数表-按利润中心-33-1"/>
      <sheetName val="库存表-按利润中心-34-1"/>
      <sheetName val="资本性支出表-35"/>
      <sheetName val="资本承担及或有负债-43"/>
      <sheetName val="重要指标表-47"/>
      <sheetName val="员工人数表-113"/>
      <sheetName val="财务比率分析表-63"/>
      <sheetName val="现金流量表-45"/>
      <sheetName val="三年综述表-115"/>
      <sheetName val="Validation"/>
      <sheetName val="ECCS"/>
      <sheetName val="Aging"/>
      <sheetName val="KPI"/>
      <sheetName val="DataSheetIndex"/>
      <sheetName val="CFS"/>
      <sheetName val="单方成本测算(帐面)"/>
      <sheetName val="成本结转表(IFRS)"/>
      <sheetName val="基础资料（B）"/>
      <sheetName val="資料庫"/>
      <sheetName val="有关参数"/>
      <sheetName val="单位库"/>
      <sheetName val="华房01"/>
      <sheetName val="健翔01"/>
      <sheetName val="京通01"/>
      <sheetName val="Main"/>
      <sheetName val="Sheet9"/>
      <sheetName val="高层F毛坯"/>
      <sheetName val="清单1"/>
      <sheetName val="Financ. Overview"/>
      <sheetName val="G.1R-Shou COP Gf"/>
      <sheetName val="方案1"/>
      <sheetName val="基本设置"/>
      <sheetName val="QY"/>
      <sheetName val="list"/>
      <sheetName val="Financials"/>
      <sheetName val="成本项目"/>
      <sheetName val="Toolbox"/>
      <sheetName val="成本测算"/>
      <sheetName val="22"/>
      <sheetName val="24"/>
      <sheetName val="Module3"/>
      <sheetName val="Module2"/>
      <sheetName val="Module1"/>
      <sheetName val="B3#楼措施汇总"/>
      <sheetName val="3-1差异汇总PPT"/>
      <sheetName val="3-2版本对比"/>
      <sheetName val="3-3限额指标对比"/>
      <sheetName val="3-4一二线刚需配置对比"/>
      <sheetName val="3-5专项分析差异表"/>
      <sheetName val="表2-1成本汇总及分摊表"/>
      <sheetName val="表2-2跨期分摊成本汇总表"/>
      <sheetName val="表4-1独栋别墅"/>
      <sheetName val="表4-2联排别墅"/>
      <sheetName val="表4-3叠加别墅"/>
      <sheetName val="表4-4双拼别墅"/>
      <sheetName val="表4-5多层洋房"/>
      <sheetName val="表4-6小高层"/>
      <sheetName val="表4-7高层 "/>
      <sheetName val="表4-8超高层"/>
      <sheetName val="表4-9街区式商业"/>
      <sheetName val="表4-10shoppingmall"/>
      <sheetName val="表4-11底商"/>
      <sheetName val="表4-12公寓式酒店"/>
      <sheetName val="表4-13写字楼（非超高层）"/>
      <sheetName val="表4-14写字楼（超高层）"/>
      <sheetName val="表4-15酒店（超高层）"/>
      <sheetName val="表4-16酒店（非超高层）"/>
      <sheetName val="表4-17loft(非超高层）"/>
      <sheetName val="表4-18loft超高层"/>
      <sheetName val="表4-19平层公寓(非超高层)"/>
      <sheetName val="表4-20平层公寓(超高层)"/>
      <sheetName val="表4-21人防地库(普通车位）"/>
      <sheetName val="表4-22人防地库(机械车位）"/>
      <sheetName val="表4-23非人防普通车库"/>
      <sheetName val="表4-24非人防机械车库"/>
      <sheetName val="表4-25学校"/>
      <sheetName val="表4-26会所"/>
      <sheetName val="表4-27幼儿园"/>
      <sheetName val="表4-28物业用房"/>
      <sheetName val="表4-29公共事业用房"/>
      <sheetName val="表4-30公共设备用房"/>
      <sheetName val="表4-31公共建设"/>
      <sheetName val="表4-32待分摊业态"/>
      <sheetName val="3-4三四线首改配置对比"/>
      <sheetName val="表4-1联排"/>
      <sheetName val="表4-2叠加别墅"/>
      <sheetName val="表4-3多层洋房"/>
      <sheetName val="表4-4小高层"/>
      <sheetName val="表4-5高层"/>
      <sheetName val="表4-6物业用房"/>
      <sheetName val="表4-7人防地库"/>
      <sheetName val="表4-8非人防地库"/>
      <sheetName val="表5 成本限额表"/>
      <sheetName val="表3-8集中办公"/>
      <sheetName val="表3-9合院办公"/>
      <sheetName val="表3-10独栋办公"/>
      <sheetName val="表3-11街区式商业"/>
      <sheetName val="表3-12loft公寓"/>
      <sheetName val="表3-13人防地库（机械）"/>
      <sheetName val="表3-14非人防地库（机械）"/>
      <sheetName val="表3-1联排"/>
      <sheetName val="表3-2叠加别墅"/>
      <sheetName val="表3-3多层洋房"/>
      <sheetName val="表3-4小高层"/>
      <sheetName val="表3-5高层 "/>
      <sheetName val="表3-物业用房"/>
      <sheetName val="表3-7人防地库"/>
      <sheetName val="表3-8非人防地库"/>
      <sheetName val="枣园--建安-间接"/>
      <sheetName val="Financial highligts"/>
      <sheetName val="动态信息"/>
      <sheetName val="雅苑6#"/>
      <sheetName val="雅苑7#8#"/>
      <sheetName val="雅苑二期车库"/>
      <sheetName val="星城A3A4"/>
      <sheetName val="星城B1#"/>
      <sheetName val="星城B3--B6#"/>
      <sheetName val="星城C5-C20"/>
      <sheetName val="星城A区车库"/>
      <sheetName val="星城B区1-6#车库"/>
      <sheetName val="星城B8"/>
      <sheetName val="星城C区车库"/>
      <sheetName val="星城B7"/>
      <sheetName val="闭环明细表填写说明"/>
      <sheetName val="XX项目14年问题闭环台账"/>
      <sheetName val="分类统计表"/>
      <sheetName val="综合计划统计"/>
      <sheetName val="税负测算汇总表"/>
      <sheetName val="开发成本"/>
      <sheetName val="可抵扣税率清单"/>
      <sheetName val="利润指标测算"/>
      <sheetName val="开发间接费用"/>
      <sheetName val="销售费用"/>
      <sheetName val="管理费用"/>
      <sheetName val="财务费用"/>
      <sheetName val="其他支出"/>
      <sheetName val="规划指标及销售收入"/>
      <sheetName val="投资回报估算"/>
      <sheetName val="合同类别"/>
      <sheetName val="配套用房"/>
      <sheetName val="-------"/>
      <sheetName val="编制说明"/>
      <sheetName val="期块楼座基本信息"/>
      <sheetName val="土地成本测算"/>
      <sheetName val="综合成本科目表 "/>
      <sheetName val="【25层以上17#18#21#22#】"/>
      <sheetName val="【18层以下16#20#楼】"/>
      <sheetName val="2.1期人防"/>
      <sheetName val="二期地库"/>
      <sheetName val="2.1期商业"/>
      <sheetName val="成本差异分析（18层）"/>
      <sheetName val="成本差异分析(33层)"/>
      <sheetName val="配套费等造价分摊"/>
      <sheetName val="概况"/>
      <sheetName val="总投资估算"/>
      <sheetName val="现金流量表"/>
      <sheetName val="投资计划"/>
      <sheetName val="资金平衡表"/>
      <sheetName val="损益表"/>
      <sheetName val="土增税清算表"/>
      <sheetName val="增值税测算表"/>
      <sheetName val="土增（按照建筑占地面积算）"/>
      <sheetName val="土增税计算"/>
      <sheetName val="投资计划表"/>
      <sheetName val="定位版与全策版对比分析"/>
      <sheetName val="经济指标"/>
      <sheetName val="1.租金收入"/>
      <sheetName val="2.物业费收入"/>
      <sheetName val="3.行政管理费用"/>
      <sheetName val="3.1行政费用"/>
      <sheetName val="3.2人事费用"/>
      <sheetName val="5.能耗费用"/>
      <sheetName val="4.物业维保费用"/>
      <sheetName val="租金递增率说明"/>
      <sheetName val="物业费递增率说明"/>
      <sheetName val="商管委托管理收费标准"/>
      <sheetName val="PPT底稿"/>
      <sheetName val="对比明细表"/>
      <sheetName val="分业态利润"/>
      <sheetName val="小高层"/>
      <sheetName val="回购返还类1"/>
      <sheetName val="非人防车位"/>
      <sheetName val="底层商业"/>
      <sheetName val="两版本成本汇总对比"/>
      <sheetName val="两版本公摊费用对比"/>
      <sheetName val="业态对比"/>
      <sheetName val="面积表"/>
      <sheetName val="表9 营销设施费分摊界定以及说明"/>
      <sheetName val="防火门统计"/>
      <sheetName val="A1.任务书"/>
      <sheetName val="A2.评价指标"/>
      <sheetName val="A2.评价指标-共享激励"/>
      <sheetName val="A3.敏感性分析"/>
      <sheetName val="A4.年度指标"/>
      <sheetName val="A5.项目基本情况"/>
      <sheetName val="方案"/>
      <sheetName val="B1.开发计划假设"/>
      <sheetName val="B2.现金流量(IRR)"/>
      <sheetName val="B3.销售价格"/>
      <sheetName val="B4.1.持有物业估值"/>
      <sheetName val="B4.2持有商业"/>
      <sheetName val="B5.土地增值税"/>
      <sheetName val="C1.成本汇总及分摊-不含税"/>
      <sheetName val="C1.成本汇总及分摊-含税"/>
      <sheetName val="C2.非建安成本"/>
      <sheetName val="C3.建安成本（土地版）"/>
      <sheetName val="基础数据表"/>
      <sheetName val="明源系统导入表"/>
      <sheetName val="C4.建安成本 (方案版)"/>
      <sheetName val="C5.【序号1.1】"/>
      <sheetName val="【序号1.2】"/>
      <sheetName val="【序号1.3】"/>
      <sheetName val="【序号1.4】"/>
      <sheetName val="【序号1.5】"/>
      <sheetName val="【序号1.6】"/>
      <sheetName val="【序号1.7】"/>
      <sheetName val="【序号1.8】"/>
      <sheetName val="【序号1.9】"/>
      <sheetName val="【序号1.10】"/>
      <sheetName val="【序号2.1】"/>
      <sheetName val="【序号2.2】"/>
      <sheetName val="【序号2.3】"/>
      <sheetName val="【序号2.4】"/>
      <sheetName val="【序号2.5】"/>
      <sheetName val="【序号3.1】"/>
      <sheetName val="【序号3.2】"/>
      <sheetName val="【序号3.3】"/>
      <sheetName val="【序号3.4】"/>
      <sheetName val="【序号3.5】"/>
      <sheetName val="【序号4.1】"/>
      <sheetName val="【序号4.2】"/>
      <sheetName val="【序号4.3】"/>
      <sheetName val="【序号4.4】"/>
      <sheetName val="【序号4.5】"/>
      <sheetName val="校验"/>
      <sheetName val="拿地敏感性分析"/>
      <sheetName val="经营利润表-明细-5-1-CRLD610000"/>
      <sheetName val="经营利润表-明细-5-1-CRLD210000"/>
      <sheetName val="经营利润表-明细-5-1-CRLD220000"/>
      <sheetName val="经营利润表-明细-5-1-CRLD230000"/>
      <sheetName val="经营利润表-明细-5-1-CRLD240000"/>
      <sheetName val="经营利润表-明细-5-1-CRLD260000"/>
      <sheetName val="经营利润表-明细-5-1-CRLD250000"/>
      <sheetName val="经营利润表-明细-5-1-CRLD270000"/>
      <sheetName val="经营利润表-明细-5-1-CRLD620000"/>
      <sheetName val="经营利润表-明细-5-1-CRLD630000"/>
      <sheetName val="经营利润表-明细-5-1-CRLD640000"/>
      <sheetName val="其它非经营性收入及支出分析表-23"/>
      <sheetName val="资金情怳表-27"/>
      <sheetName val="财务比率分析表-63-1"/>
      <sheetName val="P2"/>
      <sheetName val="T2损益表(北京)-1-1"/>
      <sheetName val="T2损益表(上诲)-1-2"/>
      <sheetName val="T2损益表(成都)-1-3"/>
      <sheetName val="T2损益表(香港)-1-4"/>
      <sheetName val="T2本月物业销售分析表"/>
      <sheetName val="T2本年累计物业销售分析表"/>
      <sheetName val="T2出租物业分析表"/>
      <sheetName val="T2会所收入分析表"/>
      <sheetName val="T2物业管理分析表"/>
      <sheetName val="T2销售公司收入分析表"/>
      <sheetName val="T2总成本分析表"/>
      <sheetName val="T2成本分析-香港公司"/>
      <sheetName val="T2成本分析-北京物业销售汇总"/>
      <sheetName val="T2成本分析-北京总部"/>
      <sheetName val="T2成本分析-北京项目"/>
      <sheetName val="T2成本分析-上诲项目"/>
      <sheetName val="T2成本分析-成都项目"/>
      <sheetName val="T2成本分析-出租物业"/>
      <sheetName val="T2成本分析-物业管理"/>
      <sheetName val="T2成本分析-会所"/>
      <sheetName val="T2成本分析-其他收入"/>
      <sheetName val="T2项目成本分析表"/>
      <sheetName val="T2项目资金占庄分析表"/>
      <sheetName val="T2按揭应收帐分析表"/>
      <sheetName val="T2银行贷款分析表"/>
      <sheetName val="T2房屋明细及土地储备表"/>
      <sheetName val="T2库存表"/>
      <sheetName val="T2现金流量表-直接法-汇总"/>
      <sheetName val="T2现金流量表-直接法-北京公司"/>
      <sheetName val="T2现金流量表-直接法-上诲公司"/>
      <sheetName val="T2现金流量表-直接法-成都公司"/>
      <sheetName val="T2现金流量表-直接法-香港本部"/>
      <sheetName val="附表二、预计最终与预算对比明细表"/>
      <sheetName val="公建西区ABC成本汇总 -按地上面积分"/>
      <sheetName val="Sheet7"/>
      <sheetName val="Sheet6"/>
      <sheetName val="08.08-08.09"/>
      <sheetName val="08.07"/>
      <sheetName val="08.06"/>
      <sheetName val="公建西区ABC成本汇总"/>
      <sheetName val="08.01-08.05付款"/>
      <sheetName val="03.01-07.12付款"/>
      <sheetName val="西区面积"/>
      <sheetName val="A座"/>
      <sheetName val="酒店结利表"/>
      <sheetName val="东区土地付款"/>
      <sheetName val="凤凰城地价转让费缴纳情况"/>
      <sheetName val="PRC0805"/>
      <sheetName val="商务区0805"/>
      <sheetName val="081季度利息分摊"/>
      <sheetName val="大市政"/>
      <sheetName val="开发间接费"/>
      <sheetName val=" 表3  前期收费标准 "/>
      <sheetName val="附表 财务汇总表 (2)"/>
      <sheetName val="报价汇总表"/>
      <sheetName val="分部汇总表"/>
      <sheetName val="-1F公共"/>
      <sheetName val="-1F办公"/>
      <sheetName val="1F公共"/>
      <sheetName val="2F公共"/>
      <sheetName val="2F办公"/>
      <sheetName val="3F公共"/>
      <sheetName val="3F办公"/>
      <sheetName val="4F公共"/>
      <sheetName val="5F公共"/>
      <sheetName val="6F公共"/>
      <sheetName val="6F办公"/>
      <sheetName val="其他清单"/>
      <sheetName val="一标公共安装"/>
      <sheetName val="一标办公安装"/>
      <sheetName val="措施费清单"/>
      <sheetName val="常用项目"/>
      <sheetName val="总栋号统计"/>
      <sheetName val="清单名称"/>
      <sheetName val="1主要技术经济指标表"/>
      <sheetName val="00封面"/>
      <sheetName val="01目标责任书"/>
      <sheetName val="04产品配置标准2"/>
      <sheetName val="05汇总表"/>
      <sheetName val="06目标成本明细表"/>
      <sheetName val="06动态成本明细表"/>
      <sheetName val="07分摊方案明细"/>
      <sheetName val="08盈利预测表"/>
      <sheetName val="填表说明"/>
      <sheetName val="上报集团书面稿示例"/>
      <sheetName val="城市公司目标责任书"/>
      <sheetName val="指标"/>
      <sheetName val="定位表"/>
      <sheetName val="工期节点"/>
      <sheetName val="成本明细表"/>
      <sheetName val="前期费用确认"/>
      <sheetName val="地上及粗装修表（高层）"/>
      <sheetName val="地上及粗装修表（洋房）"/>
      <sheetName val="地下结构及粗装修表（按地库）"/>
      <sheetName val="资金支付计划"/>
      <sheetName val="资金支付计划1"/>
      <sheetName val="收入预测及税金"/>
      <sheetName val="税金计算表"/>
      <sheetName val="投资收益表"/>
      <sheetName val="竞价表"/>
      <sheetName val="销售回款汇编"/>
      <sheetName val="推盘节奏预判"/>
      <sheetName val="2016"/>
      <sheetName val="2017"/>
      <sheetName val="2018"/>
      <sheetName val="2019"/>
      <sheetName val="2020"/>
      <sheetName val="2021"/>
      <sheetName val="2022"/>
      <sheetName val="审批表"/>
      <sheetName val="产品定位"/>
      <sheetName val="1.规划指标"/>
      <sheetName val="2.目标成本科目责任部门划分"/>
      <sheetName val="3.目标销售收入"/>
      <sheetName val="1）"/>
      <sheetName val="2）"/>
      <sheetName val="3）"/>
      <sheetName val="4）"/>
      <sheetName val="5）"/>
      <sheetName val="6）"/>
      <sheetName val="6)成本分析表"/>
      <sheetName val="7）"/>
      <sheetName val="7）财务附表"/>
      <sheetName val="利息支出"/>
      <sheetName val="产品定位提升异至成本增加（3）"/>
      <sheetName val="产品定位标准修改影响可售单方成本分析汇总表"/>
      <sheetName val="测算指标"/>
      <sheetName val="销售回款及税金预缴"/>
      <sheetName val="支付计划"/>
      <sheetName val="前期费用确认表"/>
      <sheetName val="地上及粗装修表（按业态分）"/>
      <sheetName val="地下结构及粗装修表（按业态分）"/>
      <sheetName val="指标差异对比"/>
      <sheetName val="经济指标分析"/>
      <sheetName val="成本差异对比"/>
      <sheetName val="别墅地上"/>
      <sheetName val="单层地下室"/>
      <sheetName val="参考项目别墅"/>
      <sheetName val="资金计划"/>
      <sheetName val="总经济技术指标"/>
      <sheetName val="配套公建一览表"/>
      <sheetName val="双限房区楼坐明细"/>
      <sheetName val="商品房区明细表"/>
      <sheetName val="双限房"/>
      <sheetName val="廉租房"/>
      <sheetName val="多层"/>
      <sheetName val="叠拼"/>
      <sheetName val="地下车库"/>
      <sheetName val="首层面积"/>
      <sheetName val="配电室"/>
      <sheetName val="数据"/>
      <sheetName val="水平区"/>
      <sheetName val="子管理区"/>
      <sheetName val="干线区"/>
      <sheetName val="主管理区"/>
      <sheetName val="材料报价单"/>
      <sheetName val="辅助材料报价单"/>
      <sheetName val="总报价单"/>
      <sheetName val="自用材料报价单"/>
      <sheetName val="项目指标"/>
      <sheetName val="动态成本"/>
      <sheetName val="付款台账"/>
      <sheetName val="附表1"/>
      <sheetName val="节奏成本"/>
      <sheetName val="SW-TEO"/>
      <sheetName val="B&amp;P"/>
      <sheetName val="Open"/>
      <sheetName val="KKKKKKKK"/>
      <sheetName val="系数516"/>
      <sheetName val="原材料单价分析"/>
      <sheetName val="景观"/>
      <sheetName val="eqpmad2"/>
      <sheetName val="经营计划审批表"/>
      <sheetName val="月报综述"/>
      <sheetName val="会计利润"/>
      <sheetName val="管理利润"/>
      <sheetName val="会计利润 (土评-孔)"/>
      <sheetName val="关键节点"/>
      <sheetName val="销售计划-检验"/>
      <sheetName val="付款计划"/>
      <sheetName val="工程付款汇总表"/>
      <sheetName val="工程款总明细表"/>
      <sheetName val="贷款明细表"/>
      <sheetName val="费用预测"/>
      <sheetName val="税款"/>
      <sheetName val="其他收支表"/>
      <sheetName val="利息资本化"/>
      <sheetName val="会计毛利"/>
      <sheetName val="管理毛利"/>
      <sheetName val="会计毛利 (土评-孔)"/>
      <sheetName val="利息资本化基础数据"/>
      <sheetName val="土地增值税测算"/>
      <sheetName val="其他收支"/>
      <sheetName val="指标汇总"/>
      <sheetName val="土评（孔）"/>
      <sheetName val="开发间接费表"/>
      <sheetName val="科目明细表"/>
      <sheetName val="Sheet8"/>
      <sheetName val="TEMP"/>
      <sheetName val="2011年入职"/>
      <sheetName val="志刚1司龄"/>
      <sheetName val="学历"/>
      <sheetName val="Sheet17"/>
      <sheetName val="Sheet18"/>
      <sheetName val="新职级汇总"/>
      <sheetName val="首钢在职人员信息"/>
      <sheetName val="补充医疗人数2013"/>
      <sheetName val="首钢离职人员信息"/>
      <sheetName val="首钢人员变动"/>
      <sheetName val="首钢在职人员信息 (2)"/>
      <sheetName val="年龄"/>
      <sheetName val="2011.10员工培训"/>
      <sheetName val="2012年体检E级"/>
      <sheetName val="研发平均年龄2012.4.24"/>
      <sheetName val="Sheet19"/>
      <sheetName val="合院"/>
      <sheetName val="联排"/>
      <sheetName val="洋房"/>
      <sheetName val="车位"/>
      <sheetName val="49地块汇总"/>
      <sheetName val="XXXXX"/>
      <sheetName val="1-6月客戶數"/>
      <sheetName val="預算目標"/>
      <sheetName val="POWER ASSUMPTIONS"/>
      <sheetName val="签约"/>
      <sheetName val="销控制3#"/>
      <sheetName val="销控5#"/>
      <sheetName val="销控11#"/>
      <sheetName val="破底认购台帐"/>
      <sheetName val="协议状态客户明细"/>
      <sheetName val="合同明细"/>
      <sheetName val="换房明细表"/>
      <sheetName val="退房明细表"/>
      <sheetName val="开发节凑"/>
      <sheetName val="面积统计表"/>
      <sheetName val="销售计划（财务）"/>
      <sheetName val="销售周期表"/>
      <sheetName val="开发节奏表"/>
      <sheetName val="分期指标汇总表"/>
      <sheetName val="附件"/>
      <sheetName val="附件 (2)"/>
      <sheetName val="3_12"/>
      <sheetName val="3_12 (2)"/>
      <sheetName val="监控配置 (2)"/>
      <sheetName val="3_29"/>
      <sheetName val="422"/>
      <sheetName val="配置比较"/>
      <sheetName val="报价比较"/>
      <sheetName val="增减"/>
      <sheetName val="报价比较 (2)"/>
      <sheetName val="监控图"/>
      <sheetName val="报警配置"/>
      <sheetName val="报警配置 (2)"/>
      <sheetName val="报警图"/>
      <sheetName val="报警图426"/>
      <sheetName val="联网图426"/>
      <sheetName val="监控516"/>
      <sheetName val="附件516"/>
      <sheetName val="车库和住宅连接费用测算"/>
      <sheetName val="优化方案费用测算"/>
      <sheetName val="车库移位的费用测算"/>
      <sheetName val="建3个车库的费用测算"/>
      <sheetName val="基础单价测算"/>
      <sheetName val="基础深度统计表"/>
      <sheetName val="09年经营计划和目标成本对比"/>
      <sheetName val="调整费用明细"/>
      <sheetName val="土地及大配套 分摊明细"/>
      <sheetName val="平层建安汇总"/>
      <sheetName val="跃层建安汇总"/>
      <sheetName val="车库建安汇总"/>
      <sheetName val="车库建安费"/>
      <sheetName val="人防建安汇总"/>
      <sheetName val="人防建安费 "/>
      <sheetName val="公共部位装修汇总"/>
      <sheetName val="用电负荷估算表"/>
      <sheetName val="公用配套设施"/>
      <sheetName val="电梯明细表"/>
      <sheetName val="指标变化对比表"/>
      <sheetName val="指标变化对比表 (上市)"/>
      <sheetName val="项目总表"/>
      <sheetName val="面积指标简表"/>
      <sheetName val="面积明细表"/>
      <sheetName val="成本变化指标对比表 (2)"/>
      <sheetName val="会计利润简表"/>
      <sheetName val="现金流简表"/>
      <sheetName val="开发节奏"/>
      <sheetName val="售价"/>
      <sheetName val="销售简表"/>
      <sheetName val="项目财务指标 (含筹资)"/>
      <sheetName val="土增"/>
      <sheetName val="工程付款计划"/>
      <sheetName val="跃层建安费"/>
      <sheetName val="与九期独栋对比分析表"/>
      <sheetName val="与九期联排对比分析表"/>
      <sheetName val="与经营计划对比表"/>
      <sheetName val="地上可售工程建造成本审批表（新）"/>
      <sheetName val="综合指标表"/>
      <sheetName val="项目设计指标及配置标准表（新）"/>
      <sheetName val="项目配置标准表（旧)"/>
      <sheetName val="住宅审批表（旧）"/>
      <sheetName val="住宅成本明细表"/>
      <sheetName val="车库成本明细表"/>
      <sheetName val="7期人防成本明细表 "/>
      <sheetName val="7期幼儿园成本明细表"/>
      <sheetName val="类独建安分析表"/>
      <sheetName val="产品标准统计表"/>
      <sheetName val="联排建安分析表1"/>
      <sheetName val="双拼建安分析表"/>
      <sheetName val="小独栋建安分析表"/>
      <sheetName val="土地及大配套总额"/>
      <sheetName val="前期费用汇总表"/>
      <sheetName val="前期费"/>
      <sheetName val="高层建安费"/>
      <sheetName val="联排建安分析表"/>
      <sheetName val="公寓建安分析表"/>
      <sheetName val="公共部位装修预算"/>
      <sheetName val="智能化"/>
      <sheetName val="环境"/>
      <sheetName val="项目财务指标(不含筹资）"/>
      <sheetName val="公配分摊明细"/>
      <sheetName val="公配分摊表"/>
      <sheetName val="石材的价格"/>
      <sheetName val="安装费"/>
      <sheetName val="融资财务费用"/>
      <sheetName val="持有物业"/>
      <sheetName val="累计付款情况"/>
      <sheetName val="土地使用费"/>
      <sheetName val="土地评估增值及商誉"/>
      <sheetName val="预计资产负债"/>
      <sheetName val="资产负债变动"/>
      <sheetName val="公司NAV"/>
      <sheetName val="10年经营计划审批表"/>
      <sheetName val="科目余额表"/>
      <sheetName val="融资计划表"/>
      <sheetName val="关键往来明细1"/>
      <sheetName val="售价涨幅表"/>
      <sheetName val="关键往来明细"/>
      <sheetName val="利润比较表"/>
      <sheetName val="待转化简表"/>
      <sheetName val="待转化"/>
      <sheetName val="下半年新增（10年竣工项目）"/>
      <sheetName val="11年销售"/>
      <sheetName val="10-11年利润实现统计表"/>
      <sheetName val="新增销售情况"/>
      <sheetName val="10-11年利润实现统计表 (2)"/>
      <sheetName val="11年入住项目简表"/>
      <sheetName val="管理费用简表"/>
      <sheetName val="年初版利润表"/>
      <sheetName val="4月董事会版（剔除6期商业）"/>
      <sheetName val="5月月报"/>
      <sheetName val="2011管理费用预算"/>
      <sheetName val="截止10月底10年利润实现情况"/>
      <sheetName val="利润情况（2010、2011分解）"/>
      <sheetName val="毛利"/>
      <sheetName val="管理费用1"/>
      <sheetName val="10年各期结转情况对比"/>
      <sheetName val="11年各期结转情况对比"/>
      <sheetName val="财务费用对比"/>
      <sheetName val="销售费用对比"/>
      <sheetName val="管理费用对比"/>
      <sheetName val="税金对比"/>
      <sheetName val="现金流对比"/>
      <sheetName val="管理费用2011"/>
      <sheetName val="8-12纯新增"/>
      <sheetName val="融资计划表11"/>
      <sheetName val="11年财务费用"/>
      <sheetName val="土地分摊"/>
      <sheetName val="费用分类"/>
      <sheetName val="附表2"/>
      <sheetName val="附表3"/>
      <sheetName val="附表4"/>
      <sheetName val="附表5"/>
      <sheetName val="附表6"/>
      <sheetName val="附表7"/>
      <sheetName val="附表8"/>
      <sheetName val="附表9"/>
      <sheetName val="单位"/>
      <sheetName val="基础T接头"/>
      <sheetName val="CD"/>
      <sheetName val="装饰主材表"/>
      <sheetName val="计算书 "/>
      <sheetName val="计算书（汇总）"/>
      <sheetName val="计算书（序号）"/>
      <sheetName val="团泊别墅-清单 (110112)"/>
      <sheetName val="问题"/>
      <sheetName val="团泊别墅-清单 (110112) (2)"/>
      <sheetName val="计算书（序号） (新)"/>
      <sheetName val="主要材料表 (10.10.19)"/>
      <sheetName val="主材表"/>
      <sheetName val="会计利润 (土地评估增值)"/>
      <sheetName val="往来明细表"/>
      <sheetName val="待转化-利润贡献"/>
      <sheetName val="待转化-14年利润锁定"/>
      <sheetName val="测算收入安排"/>
      <sheetName val="会计毛利 (土地评估增值)"/>
      <sheetName val="2014年销售费用"/>
      <sheetName val="2014年管理费用"/>
      <sheetName val="土地评估增值"/>
      <sheetName val="工程款支付汇总表"/>
      <sheetName val="工程款支付明细表"/>
      <sheetName val=" 表7  单体建安成本`土建主体以及粗装修 详细测算"/>
      <sheetName val="技术指标"/>
      <sheetName val="1-建造标准"/>
      <sheetName val="1-楼栋表"/>
      <sheetName val="一期成本"/>
      <sheetName val="二期成本"/>
      <sheetName val="三期成本"/>
      <sheetName val="四期成本"/>
      <sheetName val="五期成本"/>
      <sheetName val="2-地价及费用 "/>
      <sheetName val="2-现金流及利息"/>
      <sheetName val="2-汇总"/>
      <sheetName val="2-成本分摊表-财务"/>
      <sheetName val="成本分摊-土增"/>
      <sheetName val="2-土地增值税测算"/>
      <sheetName val="3-开发与销售计划"/>
      <sheetName val="3-产成品情况表"/>
      <sheetName val="3-项目结转计划 "/>
      <sheetName val="3-货量形成计划表"/>
      <sheetName val="4-项目整体开发销售计划"/>
      <sheetName val="4-项目分业态收益利润"/>
      <sheetName val="4-项目分年度收益利润 "/>
      <sheetName val="5-经营物业现金流表"/>
      <sheetName val="收入与成本"/>
      <sheetName val="销售比率"/>
      <sheetName val="2-2差异汇总PPT"/>
      <sheetName val="三四线首改"/>
      <sheetName val="单体费用编制表"/>
      <sheetName val="商业限额"/>
      <sheetName val="配套表"/>
      <sheetName val="0指引 "/>
      <sheetName val="分工说明"/>
      <sheetName val="1-指标"/>
      <sheetName val="2-大类公摊"/>
      <sheetName val="2-地下车库"/>
      <sheetName val="2-不可售地下室"/>
      <sheetName val="2-住宅"/>
      <sheetName val="2-写字楼"/>
      <sheetName val="2-人才公寓"/>
      <sheetName val="2-类型4"/>
      <sheetName val="2-类型5"/>
      <sheetName val="2-公建"/>
      <sheetName val="2-公建分摊"/>
      <sheetName val="2-资金缺口及利息计算"/>
      <sheetName val="3-土地增值税"/>
      <sheetName val="3-敏感性分析"/>
      <sheetName val="4-销售结算计划"/>
      <sheetName val="4-项目整体盈利情况"/>
      <sheetName val="5-现金流"/>
      <sheetName val="3-收益利润"/>
      <sheetName val="4-开发计划及运作安排"/>
      <sheetName val="5-经营物业（如有）现金流表"/>
      <sheetName val="6-投管经办人填写，各公司不用管"/>
      <sheetName val="科目表（新）"/>
      <sheetName val="6-科目表1"/>
      <sheetName val="0-分工说明"/>
      <sheetName val="0-指引 "/>
      <sheetName val="1-楼栋情况"/>
      <sheetName val="住宅"/>
      <sheetName val="商业"/>
      <sheetName val="拆迁安置房"/>
      <sheetName val="2-实际利息计算"/>
      <sheetName val="2-利息计算"/>
      <sheetName val="6-科目表"/>
      <sheetName val="原指引"/>
      <sheetName val="0-科目表"/>
      <sheetName val="2-建造标准"/>
      <sheetName val="3-楼栋情况"/>
      <sheetName val="4-汇总（新）"/>
      <sheetName val="土地及三费分摊"/>
      <sheetName val="2、明细表"/>
      <sheetName val="投资计划计算"/>
      <sheetName val="销售计划计算"/>
      <sheetName val="现金流量分析"/>
      <sheetName val="启动资金计算"/>
      <sheetName val="敏感性分析"/>
      <sheetName val="关系"/>
      <sheetName val="税收合计"/>
      <sheetName val="所得税"/>
      <sheetName val="所得税率"/>
      <sheetName val="2-独栋别墅"/>
      <sheetName val="HB"/>
      <sheetName val="diff_sum"/>
      <sheetName val="FZ"/>
      <sheetName val="DL"/>
      <sheetName val="XM"/>
      <sheetName val="SZBI"/>
      <sheetName val="ST"/>
      <sheetName val="EL"/>
      <sheetName val="YN"/>
      <sheetName val="HL"/>
      <sheetName val="SZ"/>
      <sheetName val="SY"/>
      <sheetName val="____-__"/>
      <sheetName val="_______"/>
      <sheetName val="营销费用支出表-营销部上报"/>
      <sheetName val="行政费用各部门汇总表"/>
      <sheetName val="01.资产负债表"/>
      <sheetName val="02.利润表"/>
      <sheetName val="03.现金流量表"/>
      <sheetName val="附表区"/>
      <sheetName val="04.底稿-分录"/>
      <sheetName val="05.资金计划表"/>
      <sheetName val="06.税务计划表"/>
      <sheetName val="06.1城镇土地使用税"/>
      <sheetName val="06.2土地增值税（清算）"/>
      <sheetName val="07.销售预算表"/>
      <sheetName val="08.项目整改费预算表"/>
      <sheetName val="09.项目开发进度预算表"/>
      <sheetName val="10.土地及其他投资预算表"/>
      <sheetName val="11.项目成本支出预算表"/>
      <sheetName val="11.1项目建安类合同支付预算表"/>
      <sheetName val="12.项目动态成本预算表"/>
      <sheetName val="13.收入成本结转预算表"/>
      <sheetName val="14.营销费用预算表（地产）"/>
      <sheetName val="15.销售费用预算表（九方）"/>
      <sheetName val="16.销售费用预算表（其他）"/>
      <sheetName val="17.管理（开发间接）费用表"/>
      <sheetName val="17.1员工薪酬预算表"/>
      <sheetName val="17.2福利费及工会经费预算表"/>
      <sheetName val="17.3其它人工成本预算表"/>
      <sheetName val="17.4行政费用预算表"/>
      <sheetName val="18.资产购置预算表"/>
      <sheetName val="19.资产处置计划表"/>
      <sheetName val="20.融资及利息预算表"/>
      <sheetName val="21.财务费用预算表"/>
      <sheetName val="22.其他业务收支预算表（地产）"/>
      <sheetName val="23.营业外收支预算表"/>
      <sheetName val="24.资产减值损失预算表"/>
      <sheetName val="25.收入明细表"/>
      <sheetName val="26.成本明细表"/>
      <sheetName val="27.内部往来款项预算表"/>
      <sheetName val="28.内部交易预算表"/>
      <sheetName val="29.利润分配预算表"/>
      <sheetName val="30.托管费预算表"/>
      <sheetName val="31.公司投资计划"/>
      <sheetName val="土地成本"/>
      <sheetName val="前期费用"/>
      <sheetName val="营销费用"/>
      <sheetName val="开发费用 "/>
      <sheetName val="公司管理费及财务费用"/>
      <sheetName val="成本及盈利预测表"/>
      <sheetName val="可研与成本目标对比"/>
      <sheetName val="Assumptions and Control Panel"/>
      <sheetName val="地产开发信息汇总模板"/>
      <sheetName val="销售发生时间表 (Base Case)"/>
      <sheetName val="销售发生时间表(IBD Base Case OUTPUT)"/>
      <sheetName val="销售发生时间表(SEHK Case OUTPUT)"/>
      <sheetName val="销售发生时间表(OUTPUT)"/>
      <sheetName val="Sales Schedule (OUTPUT) (Tax)"/>
      <sheetName val="成本发生时间表 Cash Cost"/>
      <sheetName val="Outstanding Land Premium"/>
      <sheetName val="Recognized Cost Schedule"/>
      <sheetName val="Interest Expense &amp; Finance Cost"/>
      <sheetName val="Tax Schedule"/>
      <sheetName val="New Debt"/>
      <sheetName val="CS Loan"/>
      <sheetName val="Existing Loan"/>
      <sheetName val="Bank Loan"/>
      <sheetName val="Loan"/>
      <sheetName val="Consolidated Financials&gt;&gt;"/>
      <sheetName val="IS"/>
      <sheetName val="BS"/>
      <sheetName val="CF"/>
      <sheetName val="BS Items"/>
      <sheetName val="NAV"/>
      <sheetName val="Credit Ratios"/>
      <sheetName val="Net Cash Flow"/>
      <sheetName val="Rsrh Model"/>
      <sheetName val="Summary (2)"/>
      <sheetName val="PRC Dev"/>
      <sheetName val="Key earnings driver"/>
      <sheetName val="Summary&gt;&gt;"/>
      <sheetName val="Summary (For PRINT)"/>
      <sheetName val="2008 Completion (BASE CASE)"/>
      <sheetName val="Chart (2)"/>
      <sheetName val="2008 Completion (presale Sensi)"/>
      <sheetName val="Recognized Cost_08 Completion"/>
      <sheetName val="Cost and ASP Chart"/>
      <sheetName val="Cost Buildup"/>
      <sheetName val="Results Comparison"/>
      <sheetName val="Completion Comparison v6"/>
      <sheetName val="ASP Comparison_v6"/>
      <sheetName val="2008 Completion_Co Case_v6"/>
      <sheetName val="Comp 2008 vs Current Sale (IBD)"/>
      <sheetName val="Comp 2008 vs Current Sale (CO)"/>
      <sheetName val="2008 Completion_IBDv6"/>
      <sheetName val="2009 Completion (BASE CASE)"/>
      <sheetName val="2009 Completion Sensitivity"/>
      <sheetName val="Recognized Cost_2009 Completion"/>
      <sheetName val="Cash Sales 2008 (BASE CASE)"/>
      <sheetName val="Cash Sales 2009 (BASE CASE)"/>
      <sheetName val="Cash Sales 2010 (BASE CASE)"/>
      <sheetName val="Current Land Bank"/>
      <sheetName val="Land Payment"/>
      <sheetName val="Construction Cost Pay"/>
      <sheetName val="Project Summary&gt;&gt;"/>
      <sheetName val="Project Data"/>
      <sheetName val="Project Data (New)"/>
      <sheetName val="Project Data (New) (Pres)"/>
      <sheetName val="Project Data (New) (Pres) (2)"/>
      <sheetName val="By Project Costs"/>
      <sheetName val="Beg"/>
      <sheetName val="桂芳园"/>
      <sheetName val="可园剩余"/>
      <sheetName val="可园5期"/>
      <sheetName val="可园6期 "/>
      <sheetName val="可园7期"/>
      <sheetName val="佳兆业中心"/>
      <sheetName val="水岸新都"/>
      <sheetName val="水岸新都3期"/>
      <sheetName val="水岸新都4期"/>
      <sheetName val="茗萃园1期"/>
      <sheetName val="茗萃园2期 "/>
      <sheetName val="茗萃园3期 "/>
      <sheetName val="香瑞园1期"/>
      <sheetName val="坂田商品公寓1期"/>
      <sheetName val="翠竹项目"/>
      <sheetName val="南澳康保"/>
      <sheetName val="丰隆项目"/>
      <sheetName val="李郎项目"/>
      <sheetName val="广州金贸项目"/>
      <sheetName val="广州佳兆业中心"/>
      <sheetName val="惠州锦城山庄1期"/>
      <sheetName val="惠州锦城山庄2期"/>
      <sheetName val="惠州佳兆业广场1期"/>
      <sheetName val="成都丽晶港1期"/>
      <sheetName val="成都丽晶港2期"/>
      <sheetName val="成都华阳项目1期"/>
      <sheetName val="成都华阳项目2期"/>
      <sheetName val="成都华阳项目3期"/>
      <sheetName val="成都商贸园"/>
      <sheetName val="东莞中央豪门1期"/>
      <sheetName val="东莞中央豪门2期"/>
      <sheetName val="东莞中央豪门3期"/>
      <sheetName val="东莞中央豪门4期"/>
      <sheetName val="东莞帝景湾"/>
      <sheetName val="东莞东江豪门1期"/>
      <sheetName val="东莞东江豪门2期"/>
      <sheetName val="东莞东江豪门3期"/>
      <sheetName val="东莞园洲项目"/>
      <sheetName val="长沙水岸新都1期"/>
      <sheetName val="长沙水岸新都2期"/>
      <sheetName val="长沙水岸新都3期"/>
      <sheetName val="长沙水岸新都4期"/>
      <sheetName val="长沙水岸新都5期"/>
      <sheetName val="长沙水岸新都6期"/>
      <sheetName val="上海奉贤"/>
      <sheetName val="江阴水岸新都1期"/>
      <sheetName val="江阴水岸新都2期"/>
      <sheetName val="珠海湾仔项目"/>
      <sheetName val="博罗项目1"/>
      <sheetName val="博罗项目2"/>
      <sheetName val="博罗项目3"/>
      <sheetName val="博罗项目4"/>
      <sheetName val="博罗项目5"/>
      <sheetName val="博罗项目6"/>
      <sheetName val="潼湖项目1期"/>
      <sheetName val="潼湖项目2期"/>
      <sheetName val="潼湖项目3期"/>
      <sheetName val="潼湖项目4期"/>
      <sheetName val="惠州佳兆业广场2期"/>
      <sheetName val="End"/>
      <sheetName val="东莞水岸山城2期"/>
      <sheetName val="新世界项目"/>
      <sheetName val="岗头非农建设用地"/>
      <sheetName val="甘坑非农建设用地"/>
      <sheetName val="坂田预留建设用地1"/>
      <sheetName val="坂田预留建设用地2"/>
      <sheetName val="坂田预留建设用地3"/>
      <sheetName val="龙岗区龙岗南约项目开发"/>
      <sheetName val="惠州白花1"/>
      <sheetName val="惠州白花2"/>
      <sheetName val="惠州白花3"/>
      <sheetName val="惠州白花4"/>
      <sheetName val="东莞雁田项目1"/>
      <sheetName val="东莞西湖项目"/>
      <sheetName val="东莞西湖项目(江畔)"/>
      <sheetName val="东莞沙田项目1"/>
      <sheetName val="东莞沙田项目2"/>
      <sheetName val="沈阳项目1"/>
      <sheetName val="沈阳项目2"/>
      <sheetName val="沈阳项目3"/>
      <sheetName val="沈阳项目4"/>
      <sheetName val="沈阳项目5"/>
      <sheetName val="沈阳项目6"/>
      <sheetName val="大棚旧改项目"/>
      <sheetName val="平湖旧改项目1"/>
      <sheetName val="平湖旧改项目2"/>
      <sheetName val="平湖旧改项目3"/>
      <sheetName val="南澳旧改项目1"/>
      <sheetName val="南澳旧改项目2"/>
      <sheetName val="南澳旧改项目3"/>
      <sheetName val="南澳旧改项目4"/>
      <sheetName val="珠海湾仔项目2"/>
      <sheetName val="珠海湾仔项目3"/>
      <sheetName val="宝吉项目1"/>
      <sheetName val="宝吉项目2"/>
      <sheetName val="惠州汤泉林场项目"/>
      <sheetName val="商住"/>
      <sheetName val="Presentation Tables &gt;&gt;"/>
      <sheetName val="2008 Complet (BASE CASE)(Pr (2)"/>
      <sheetName val="2008 Comp ASP (BASE) "/>
      <sheetName val="2008 Complet (Avg Cost)"/>
      <sheetName val="2009 Completion (Cost n ASP)"/>
      <sheetName val="Construction Cost Pay (Pres)"/>
      <sheetName val="Construction Cost Pay (Pres EN)"/>
      <sheetName val="Company Data&gt;&gt;"/>
      <sheetName val="水岸山城第一期 (2)"/>
      <sheetName val="2008項目總表"/>
      <sheetName val="2007完工存货"/>
      <sheetName val="Archive&gt;&gt;"/>
      <sheetName val="2008 Completion (IBD Case 5)HC"/>
      <sheetName val="2008 Completion (SEHK Case4) HC"/>
      <sheetName val="2008 Completion (IBD Case 4)HC"/>
      <sheetName val="2008 Completion (SEHK 3)HC"/>
      <sheetName val="2008 Completion (IBD Case 2)HC"/>
      <sheetName val="2008 Completion (IBD Case) HC"/>
      <sheetName val="2008 Completion (SEHK Case) HC"/>
      <sheetName val="2008 Completion (Co) HC"/>
      <sheetName val="2008 Comp (Company Case) HC"/>
      <sheetName val="2008 Comp(Co Ex Jinmao) HC"/>
      <sheetName val="2008 Comp (ASP Cut 20%) HC"/>
      <sheetName val="2008 Comp (Cut 3 proj) HC"/>
      <sheetName val="2008 Comp (Delay Presale) HC"/>
      <sheetName val="2008 Comp (Down 3+Exc COM)HC"/>
      <sheetName val="2008 Complet (BASE CASE)(Pres)"/>
      <sheetName val="Basic FASB 123"/>
      <sheetName val="Enhanced FASB 123"/>
      <sheetName val="Both Models"/>
      <sheetName val="超市"/>
      <sheetName val="地下室"/>
      <sheetName val="目标成本表"/>
      <sheetName val="交楼标准(土建)"/>
      <sheetName val="交楼标准(安装)"/>
      <sheetName val="测算(汇总)"/>
      <sheetName val="测算(地下室)"/>
      <sheetName val="测算(住宅)"/>
      <sheetName val="测算(综合楼)"/>
      <sheetName val="测算(会所)"/>
      <sheetName val="测算(公摊)"/>
      <sheetName val="变更签证"/>
      <sheetName val="合同规划及动态成本"/>
      <sheetName val="合同规划(旧)"/>
      <sheetName val="成本差异分析"/>
      <sheetName val="预计增减项明细表"/>
      <sheetName val="(基坑支护)合同执行情况表"/>
      <sheetName val="(施工总承包)合同执行情况表"/>
      <sheetName val="（桩基础）合同执行情况表"/>
      <sheetName val="预结算台账"/>
      <sheetName val="指令、签证台账"/>
      <sheetName val="非合同付款台账"/>
      <sheetName val="扣款台帐"/>
      <sheetName val="扣款核对台账"/>
      <sheetName val="付款核对台账"/>
      <sheetName val="计划外付款"/>
      <sheetName val="限价单统计台账"/>
      <sheetName val="设计变更A区"/>
      <sheetName val="设计变更C区"/>
      <sheetName val="其他设计变更"/>
      <sheetName val="水电费台帐"/>
      <sheetName val="房型统计"/>
      <sheetName val="公共部分"/>
      <sheetName val="一段公共部分"/>
      <sheetName val="二段公共部分 "/>
      <sheetName val="三段公共部分"/>
      <sheetName val="房型DN2b-1Z"/>
      <sheetName val="房型DN2a-1Z"/>
      <sheetName val="房型DN2b-2Z(3-5)"/>
      <sheetName val="房型DN2a-2Z(3-5)"/>
      <sheetName val="房型HN3b-1Z1"/>
      <sheetName val="房型HN3a-1Z2"/>
      <sheetName val="房型HN3b-2Z1(2-4)"/>
      <sheetName val="房型HN3a-2Z2(2-4)"/>
      <sheetName val="房型HN3b-5Z1"/>
      <sheetName val="房型HN3a-5Z2"/>
      <sheetName val="房型DN3b-1D"/>
      <sheetName val="房型DN3a-1Z"/>
      <sheetName val="房型DN3b-2D(2-5)"/>
      <sheetName val="房型DN3a-2Z(2-5)"/>
      <sheetName val="房型XS3b-1Z"/>
      <sheetName val="房型XS3a-1D"/>
      <sheetName val="房型XS3b-2Z"/>
      <sheetName val="房型XS3a-2D"/>
      <sheetName val="房型XS3b-3Z(3-11)"/>
      <sheetName val="房型XS3a-3D(3-11)"/>
      <sheetName val="一、青青全项目资金计划"/>
      <sheetName val="二、青青四期各部门责任成本及资金计划"/>
      <sheetName val="2.1设计部"/>
      <sheetName val="2.2拓展部"/>
      <sheetName val="2.3财务部"/>
      <sheetName val="2.4成本部"/>
      <sheetName val="2.5工程部"/>
      <sheetName val="2.6采购部"/>
      <sheetName val="2.7项目部"/>
      <sheetName val="2.8责任成本归属标准"/>
      <sheetName val="三.青青全项目结算汇总表"/>
      <sheetName val="3.1青青一期"/>
      <sheetName val="3.2青青二期"/>
      <sheetName val="3.3青青三期"/>
      <sheetName val="3.4青青四期"/>
      <sheetName val="3.5青青跨期"/>
      <sheetName val="指标表"/>
      <sheetName val="车库"/>
      <sheetName val="LC01 (2)"/>
      <sheetName val="型材线密度表"/>
      <sheetName val="钢材"/>
      <sheetName val="铝材表面处理"/>
      <sheetName val="玻璃"/>
      <sheetName val="五金配件(1)"/>
      <sheetName val="五金配件(2)"/>
      <sheetName val="五金配件(3)"/>
      <sheetName val="密封胶"/>
      <sheetName val="LC01"/>
      <sheetName val="上悬67"/>
      <sheetName val="推拉05"/>
      <sheetName val="平开门"/>
      <sheetName val="门连窗"/>
      <sheetName val="推拉门"/>
      <sheetName val="地弹簧门(无框)"/>
      <sheetName val="地弹簧门(有框)"/>
      <sheetName val="LC32"/>
      <sheetName val="LC32a"/>
      <sheetName val="TLC01"/>
      <sheetName val="LM01a"/>
      <sheetName val="LM01b"/>
      <sheetName val="TLM01a"/>
      <sheetName val="TLM01b"/>
      <sheetName val="TLM01c"/>
      <sheetName val="DHM01"/>
      <sheetName val="DYM01"/>
      <sheetName val="建造标准"/>
      <sheetName val="A01经济指标"/>
      <sheetName val="00勾稽关系"/>
      <sheetName val="地价敏感性测算"/>
      <sheetName val="全项目销售计划"/>
      <sheetName val="B05现金流量"/>
      <sheetName val="售价测算"/>
      <sheetName val="B02开发期间"/>
      <sheetName val="利润测算（C地块）"/>
      <sheetName val="利润测算（A地块）"/>
      <sheetName val="利润测算（D地块）"/>
      <sheetName val="利润测算（B地块）"/>
      <sheetName val="B03利润测算(销）"/>
      <sheetName val="B04利润测算（分期）"/>
      <sheetName val="B05现金流量测算"/>
      <sheetName val="B06附-现金流量模拟"/>
      <sheetName val="C01地价支付进度"/>
      <sheetName val="开发销售计划"/>
      <sheetName val="C02工程支出计划"/>
      <sheetName val="C03附-分期支出表"/>
      <sheetName val="C04附-结算面积均价"/>
      <sheetName val="全期规划指标"/>
      <sheetName val="地价、资本化利息即行政管理费分摊表"/>
      <sheetName val="六类公摊"/>
      <sheetName val="AC区统计表"/>
      <sheetName val="C期规划指标"/>
      <sheetName val="C区35层超高层"/>
      <sheetName val="C区底商"/>
      <sheetName val="C区可售车库"/>
      <sheetName val="A期规划指标"/>
      <sheetName val="A区28层公寓"/>
      <sheetName val="A区10层办公楼"/>
      <sheetName val="A区裙楼底商"/>
      <sheetName val="A区可售车库"/>
      <sheetName val="D期规划指标"/>
      <sheetName val="D区44层超高层"/>
      <sheetName val="D区底商"/>
      <sheetName val="D区可售车库"/>
      <sheetName val="B期规划指标"/>
      <sheetName val="B区7层loft"/>
      <sheetName val="B区31层超高层办公楼"/>
      <sheetName val="B区裙楼集中商业"/>
      <sheetName val="B区可售车库"/>
      <sheetName val="销售计划整理"/>
      <sheetName val="待决策事项"/>
      <sheetName val="产品配置标准"/>
      <sheetName val="35层超高层"/>
      <sheetName val="44层超高层"/>
      <sheetName val="25层公寓"/>
      <sheetName val="6层SOHU"/>
      <sheetName val="9层办公楼"/>
      <sheetName val="41层超高层办公楼"/>
      <sheetName val="裙楼底商"/>
      <sheetName val="裙楼集中商业"/>
      <sheetName val="新增1"/>
      <sheetName val="新增2"/>
      <sheetName val="适配决策"/>
      <sheetName val="室内装修"/>
      <sheetName val="可售车库"/>
      <sheetName val="目标成本审批"/>
      <sheetName val="控规描述"/>
      <sheetName val="全C指标"/>
      <sheetName val="G02+G03"/>
      <sheetName val="利润测算表"/>
      <sheetName val="地价分摊"/>
      <sheetName val="G02+G03跨期分摊"/>
      <sheetName val="跨期成本分摊表"/>
      <sheetName val="G02复式小高层"/>
      <sheetName val="G03平层小高层"/>
      <sheetName val="G03平层渀腷԰"/>
      <sheetName val="长重大都汇D户型"/>
      <sheetName val="大都汇措施费"/>
      <sheetName val="大都汇材料明细清单"/>
      <sheetName val="大都汇暂列零星单价"/>
      <sheetName val="20-1-1户型"/>
      <sheetName val="20-1-2户型"/>
      <sheetName val="暂列零星单价"/>
      <sheetName val="材料明细清单"/>
      <sheetName val="安徽公司"/>
      <sheetName val="广东公司"/>
      <sheetName val="华南公司"/>
      <sheetName val="成都公司"/>
      <sheetName val="产品名称指标表"/>
      <sheetName val="成本业态关系对照表（以香滨国际为例）"/>
      <sheetName val="香滨国际"/>
      <sheetName val="罗兰春天"/>
      <sheetName val="滨湖新区"/>
      <sheetName val="滨湖BH2013-1地块"/>
      <sheetName val="瑶海区E1301地块"/>
      <sheetName val="枫林路项目"/>
      <sheetName val="瑶海区E1506"/>
      <sheetName val="瑶海区E1603地块"/>
      <sheetName val="高新区NP3-1地块"/>
      <sheetName val="12#栋"/>
      <sheetName val="4#商业"/>
      <sheetName val="二期景观"/>
      <sheetName val="工程量计算表"/>
      <sheetName val="基本情况"/>
      <sheetName val="统计表-空间"/>
      <sheetName val="策划表"/>
      <sheetName val="甲供材B标表格"/>
      <sheetName val="地暖"/>
      <sheetName val="付款计划（投委会）"/>
      <sheetName val="定位会数据模板"/>
      <sheetName val="经济指标汇总"/>
      <sheetName val="地价分摊表(动态)"/>
      <sheetName val="成本汇总表（动态）"/>
      <sheetName val="土地增值税 （动态）"/>
      <sheetName val="增值税测算表（动态）"/>
      <sheetName val="静态汇总"/>
      <sheetName val="地价分摊表(静态) "/>
      <sheetName val="成本汇总表（静态） "/>
      <sheetName val="增值税测算表（静态）"/>
      <sheetName val="土地增值税 （静态）"/>
      <sheetName val="拿地前产品定位配置标准"/>
      <sheetName val="调研表"/>
      <sheetName val="货值表"/>
      <sheetName val="推货量"/>
      <sheetName val="开发节点"/>
      <sheetName val="交付节点"/>
      <sheetName val="计划表"/>
      <sheetName val="开发分期表"/>
      <sheetName val="标段划分"/>
      <sheetName val="推货周期"/>
      <sheetName val="土地成本测算表"/>
      <sheetName val="面积及可售面积 "/>
      <sheetName val="2013责任状指标标准表（按期块业态）"/>
      <sheetName val="分析"/>
      <sheetName val="1#"/>
      <sheetName val="3#"/>
      <sheetName val="4#"/>
      <sheetName val="5#"/>
      <sheetName val="6#"/>
      <sheetName val="7#"/>
      <sheetName val="8#"/>
      <sheetName val="9#"/>
      <sheetName val="10#"/>
      <sheetName val="11#"/>
      <sheetName val="12#"/>
      <sheetName val="13#"/>
      <sheetName val="14#"/>
      <sheetName val="15#"/>
      <sheetName val="乐园沿街商业"/>
      <sheetName val="乐园车库"/>
      <sheetName val="财源风情商业街"/>
      <sheetName val="风情街地下商业"/>
      <sheetName val="B02地块1号住宅楼"/>
      <sheetName val="B02地块2号住宅楼"/>
      <sheetName val="B02地块1#2#地下车库"/>
      <sheetName val="乐园合计"/>
      <sheetName val="财源合计"/>
      <sheetName val="一二线首改"/>
      <sheetName val="一二线刚需"/>
      <sheetName val="三四线首改产品"/>
      <sheetName val="三四线再改"/>
      <sheetName val="土建-高层地上"/>
      <sheetName val="土建-洋房地上"/>
      <sheetName val="土建-公寓地上"/>
      <sheetName val="土建-高层地下"/>
      <sheetName val="土建-洋房地下"/>
      <sheetName val="土建-商业地上"/>
      <sheetName val="土建-非人防车库"/>
      <sheetName val="室外工程"/>
      <sheetName val="安装-高层地上"/>
      <sheetName val="安装-洋房地上"/>
      <sheetName val="安装-公寓地上"/>
      <sheetName val="安装-独立商业+底商"/>
      <sheetName val="安装-地库"/>
      <sheetName val="安装-室外工程"/>
      <sheetName val="开办费"/>
      <sheetName val="甲指分包清单"/>
      <sheetName val="签证项目单价表"/>
      <sheetName val="商业承兑汇票报价"/>
      <sheetName val="表3"/>
      <sheetName val="模板"/>
      <sheetName val="锦荣-广陈"/>
      <sheetName val="ZN-ZJ-JR-PZ-HT-SJ-2017-001"/>
      <sheetName val="ZN-ZJ-JR-PZ-HT-SJ-2017-002"/>
      <sheetName val="ZN-ZJ-JR-PZ-HT-SJ-2017-003"/>
      <sheetName val="ZN-ZJ-JR-PZ-HT-SJ-2017-004"/>
      <sheetName val="ZN-ZJ-JY-PZ-HT-SJ-2017-005"/>
      <sheetName val="ZN-ZJ-JY-PZ-HT-SJ-2017-006"/>
      <sheetName val="下拉菜单"/>
      <sheetName val="使用说明"/>
      <sheetName val="时间设置"/>
      <sheetName val="BS-Dummy"/>
      <sheetName val="打印目录"/>
      <sheetName val="CRL"/>
      <sheetName val="CRLBJ"/>
      <sheetName val="总部费用"/>
      <sheetName val="项目费用"/>
      <sheetName val="Sheet38"/>
      <sheetName val="CJA 2006"/>
      <sheetName val="报表项目基本情况表"/>
      <sheetName val="PL 2007"/>
      <sheetName val="PL 2005"/>
      <sheetName val="PL 2006"/>
      <sheetName val="营销费用预算"/>
      <sheetName val="合同付款"/>
      <sheetName val="营销合约"/>
      <sheetName val="1.资金支付台帐"/>
      <sheetName val="成本台帐"/>
      <sheetName val="1.规划及施工面积"/>
      <sheetName val="建筑单价表"/>
      <sheetName val="地址"/>
      <sheetName val="CS036"/>
      <sheetName val="CS036 (1)"/>
      <sheetName val="迅富"/>
      <sheetName val="迅富 (2)"/>
      <sheetName val="南雄 "/>
      <sheetName val="上海华加日"/>
      <sheetName val="東方"/>
      <sheetName val="固若"/>
      <sheetName val="董生"/>
      <sheetName val="富达"/>
      <sheetName val="天地"/>
      <sheetName val="梁允党"/>
      <sheetName val="张志岭"/>
      <sheetName val="青岛"/>
      <sheetName val="普陀兴发"/>
      <sheetName val="陈会祥"/>
      <sheetName val="兴发"/>
      <sheetName val="番禺兴发"/>
      <sheetName val="陈伟权"/>
      <sheetName val="欧文"/>
      <sheetName val="青联"/>
      <sheetName val="南海二建"/>
      <sheetName val="金圣"/>
      <sheetName val="绿城"/>
      <sheetName val="金圈"/>
      <sheetName val="吉田"/>
      <sheetName val="三元德隆"/>
      <sheetName val="长空"/>
      <sheetName val="王锁生"/>
      <sheetName val="华加日"/>
      <sheetName val="华加日展销部"/>
      <sheetName val="广州装饰"/>
      <sheetName val="懿麟"/>
      <sheetName val="佳明"/>
      <sheetName val="束嘉"/>
      <sheetName val="杨尚威"/>
      <sheetName val="俊强"/>
      <sheetName val="中建三局"/>
      <sheetName val="亚洲"/>
      <sheetName val="顺天通"/>
      <sheetName val="东亚"/>
      <sheetName val="华美"/>
      <sheetName val="刘忠"/>
      <sheetName val="金盛"/>
      <sheetName val="粤骏"/>
      <sheetName val="悦茂"/>
      <sheetName val="威卢克斯"/>
      <sheetName val="力基"/>
      <sheetName val="其昌"/>
      <sheetName val="艺宝"/>
      <sheetName val="凤铝"/>
      <sheetName val="瑞那斯"/>
      <sheetName val="普立"/>
      <sheetName val="广亚"/>
      <sheetName val="烟台"/>
      <sheetName val="中惠"/>
      <sheetName val="哈萨克斯"/>
      <sheetName val="忠旺"/>
      <sheetName val="孙永平"/>
      <sheetName val="恒隆"/>
      <sheetName val="南华"/>
      <sheetName val="南南"/>
      <sheetName val="兴业"/>
      <sheetName val="盛兴"/>
      <sheetName val="德玛"/>
      <sheetName val="雅维斯"/>
      <sheetName val="源泰"/>
      <sheetName val="興發 (2)"/>
      <sheetName val="煙台盟昌"/>
      <sheetName val="廣州鋁質"/>
      <sheetName val="興安"/>
      <sheetName val="潤恆"/>
      <sheetName val="时代 (2)"/>
      <sheetName val="审查表"/>
      <sheetName val="审查表 (2)"/>
      <sheetName val="资料库"/>
      <sheetName val="川信"/>
      <sheetName val="明細表"/>
      <sheetName val="D0026B3"/>
      <sheetName val="Macro5"/>
      <sheetName val="Macro4"/>
      <sheetName val="Macro2"/>
      <sheetName val="Macro3"/>
      <sheetName val="苗木品名表"/>
      <sheetName val="工程造价汇总表"/>
      <sheetName val="1.1软景"/>
      <sheetName val="1.2硬景"/>
      <sheetName val="计算说明"/>
      <sheetName val="综合单价分析表"/>
      <sheetName val="1.3水电"/>
      <sheetName val="水电计算式"/>
      <sheetName val="辅助表  软景-栽植费"/>
      <sheetName val="辅助表  软景 挖取甲供苗木单价"/>
      <sheetName val="2措施项目"/>
      <sheetName val="3其他项目"/>
      <sheetName val="硬景主要材料配置"/>
      <sheetName val="零星工作清单计价表"/>
      <sheetName val="改加胶玻璃、室外栏杆"/>
      <sheetName val="awedres"/>
      <sheetName val="标高"/>
      <sheetName val="管道支架及保温"/>
      <sheetName val="总包含量指标分析表"/>
      <sheetName val="含量分析"/>
      <sheetName val="安装-室外工程（暂定量）"/>
      <sheetName val="指标分析"/>
      <sheetName val="T2项目资金占压分析表"/>
      <sheetName val="T2财务指标"/>
      <sheetName val="Cash Flow"/>
      <sheetName val="Cell Copy"/>
      <sheetName val="材料价格库"/>
      <sheetName val="城花八期报价汇总表"/>
      <sheetName val="A区土建±0.00以下土建工程"/>
      <sheetName val="A区土建±0.00以上建工程"/>
      <sheetName val="B区土建工程"/>
      <sheetName val="A区土建±0.00以下清单调整报价表"/>
      <sheetName val="A区土建±0.00以上清单调整报价表"/>
      <sheetName val="B区土建清单调整报价表"/>
      <sheetName val="电气清单调整报价表"/>
      <sheetName val="给排水清单调整报价表"/>
      <sheetName val="包干费用报价表"/>
      <sheetName val="材料耗用量表"/>
      <sheetName val="甲方、三方分包工程"/>
      <sheetName val="甲方、三方材料"/>
      <sheetName val="土建工程综合单价组价明细表"/>
      <sheetName val="综合单价表"/>
      <sheetName val="1层大厅"/>
      <sheetName val="1层走道"/>
      <sheetName val="商业服务土建 "/>
      <sheetName val="指标及含量分配"/>
      <sheetName val="填报指引"/>
      <sheetName val="清单总目录"/>
      <sheetName val="投标总价表"/>
      <sheetName val="1.1#清单"/>
      <sheetName val="1.2#清单"/>
      <sheetName val="1.3#清单"/>
      <sheetName val="2∽12#土建工程量清单计价汇总表"/>
      <sheetName val="大商业部分清单"/>
      <sheetName val="大商业中酒店、商铺"/>
      <sheetName val="住宅楼部分"/>
      <sheetName val="fX8YK9m"/>
      <sheetName val="结算封皮"/>
      <sheetName val="结算汇总表"/>
      <sheetName val="现场签证-0003结算单"/>
      <sheetName val="现场签证-0003审核表"/>
      <sheetName val="现场签证-0008结算单"/>
      <sheetName val="现场签证-0008审核表"/>
      <sheetName val="现场签证-0024结算单"/>
      <sheetName val="现场签证-0024审核表"/>
      <sheetName val="现场签证-0026结算单"/>
      <sheetName val="现场签证-0026审核表"/>
      <sheetName val="现场签证-0029结算单"/>
      <sheetName val="现场签证-0029审核表"/>
      <sheetName val="现场签证-0030结算单"/>
      <sheetName val="现场签证-0030审核表"/>
      <sheetName val="现场签证-0031结算单"/>
      <sheetName val="现场签证-0031审核表"/>
      <sheetName val="现场签证-0049结算单"/>
      <sheetName val="现场签证-0049审核表"/>
      <sheetName val="现场签证-0052结算单"/>
      <sheetName val="现场签证-0052审核表"/>
      <sheetName val="现场签证-0055结算单"/>
      <sheetName val="现场签证-0055审核表"/>
      <sheetName val="现场签证-0056结算单"/>
      <sheetName val="现场签证-0056审核表"/>
      <sheetName val="现场签证-0057结算单"/>
      <sheetName val="现场签证-0057审核表"/>
      <sheetName val="现场签证-0075结算单"/>
      <sheetName val="现场签证-0075审核表"/>
      <sheetName val="现场签证-0077结算单"/>
      <sheetName val="现场签证-0077审核表"/>
      <sheetName val="现场签证-0078结算单"/>
      <sheetName val="现场签证-0078审核表"/>
      <sheetName val="现场签证-0081结算单"/>
      <sheetName val="现场签证-0081审核表"/>
      <sheetName val="现场签证-0082结算单"/>
      <sheetName val="现场签证-0082审核表"/>
      <sheetName val="零星"/>
      <sheetName val="土方"/>
      <sheetName val="土方计价表"/>
      <sheetName val="编制说明 "/>
      <sheetName val="单项工程费汇总表（含调价说明及对比）"/>
      <sheetName val="包干措施费"/>
      <sheetName val="地下室土建"/>
      <sheetName val="T6地上部分土建模拟清单"/>
      <sheetName val="T8地上部分土建模拟清单"/>
      <sheetName val="T8改造部分清单"/>
      <sheetName val="独立商业土建模拟清单 "/>
      <sheetName val="地下室部分给排水模拟清单"/>
      <sheetName val="地下室部分强弱电模拟清单"/>
      <sheetName val="T8地上部分给排水模拟清单 "/>
      <sheetName val="T8地上部分强弱电模拟清单"/>
      <sheetName val="T6地上部分给排水模拟清单"/>
      <sheetName val="T6地上部分强弱电模拟清单"/>
      <sheetName val="独立商业地上部分给排水模拟清单"/>
      <sheetName val="独立商业上部分强弱电模拟清单"/>
      <sheetName val="其它工作项目清单计价表"/>
      <sheetName val="主要材料单价表"/>
      <sheetName val="材料损耗表"/>
      <sheetName val="兼容性报表"/>
      <sheetName val="屋面"/>
      <sheetName val="预算合计"/>
      <sheetName val="门窗统计表"/>
      <sheetName val="门窗统计表 (2)"/>
      <sheetName val="其他项目"/>
      <sheetName val="台阶钢筋"/>
      <sheetName val="加气砼砌体"/>
      <sheetName val="其他砌体"/>
      <sheetName val="地下砌体"/>
      <sheetName val="其他房间"/>
      <sheetName val="楼梯间"/>
      <sheetName val="卫生间"/>
      <sheetName val="一层走廊"/>
      <sheetName val="二层走廊"/>
      <sheetName val="三、四层走廊"/>
      <sheetName val="连接体精装"/>
      <sheetName val="Estimate Details"/>
      <sheetName val="Coversheet"/>
      <sheetName val="Scope"/>
      <sheetName val="EdeA Cost Form"/>
      <sheetName val="Estimate Summary"/>
      <sheetName val="设计部"/>
      <sheetName val="户型精装修"/>
      <sheetName val="汇总表 "/>
      <sheetName val="装饰甲供"/>
      <sheetName val="装饰分包"/>
      <sheetName val="甲定乙供"/>
      <sheetName val="安装甲供"/>
      <sheetName val="A1户型安装"/>
      <sheetName val="A1户型装饰"/>
      <sheetName val="零星工程"/>
      <sheetName val="线条索引"/>
      <sheetName val="其他装饰项目"/>
      <sheetName val="补充报价"/>
      <sheetName val="增减项目（若有）"/>
      <sheetName val="A1户型智能化"/>
      <sheetName val="07水"/>
      <sheetName val="101 汇总表"/>
      <sheetName val="102 清单"/>
      <sheetName val="103 主材表"/>
      <sheetName val="202 11#南中户"/>
      <sheetName val="203 11#南端户"/>
      <sheetName val="工程单价清单"/>
      <sheetName val="精装修损耗表"/>
      <sheetName val="展示区及样板间报价"/>
      <sheetName val="零星单价"/>
      <sheetName val="甲供材"/>
      <sheetName val="砼调差"/>
      <sheetName val="ZB"/>
      <sheetName val="MXB1"/>
      <sheetName val="MXB2"/>
      <sheetName val="MXB3"/>
      <sheetName val="MXB4"/>
      <sheetName val="MXB5"/>
      <sheetName val="MXB6"/>
      <sheetName val="MXB7"/>
      <sheetName val="MXB8"/>
      <sheetName val="MXB9"/>
      <sheetName val="MXB10"/>
      <sheetName val="MXB11"/>
      <sheetName val="MXB12"/>
      <sheetName val="MXB13"/>
      <sheetName val="MXB14"/>
      <sheetName val="MXB15"/>
      <sheetName val="MXB16"/>
      <sheetName val="MXB17"/>
      <sheetName val="MXB18"/>
      <sheetName val="MXB19"/>
      <sheetName val="MXB20"/>
      <sheetName val="MXB21"/>
      <sheetName val="MXB22"/>
      <sheetName val="MXB23"/>
      <sheetName val="MXB24"/>
      <sheetName val="MXB25"/>
      <sheetName val="MXB26"/>
      <sheetName val="MXB27"/>
      <sheetName val="MXB28"/>
      <sheetName val="MXB29"/>
      <sheetName val="MXB30"/>
      <sheetName val="MXB31"/>
      <sheetName val="MXB32"/>
      <sheetName val="MXB33"/>
      <sheetName val="MXB34"/>
      <sheetName val="MXB35"/>
      <sheetName val="MXB36"/>
      <sheetName val="MXB37"/>
      <sheetName val="MXB38"/>
      <sheetName val="MXB39"/>
      <sheetName val="MXB40"/>
      <sheetName val="MXB41"/>
      <sheetName val="MXB42"/>
      <sheetName val="MXB43"/>
      <sheetName val="MXB44"/>
      <sheetName val="MXB45"/>
      <sheetName val="MXB46"/>
      <sheetName val="MXB47"/>
      <sheetName val="MXB48"/>
      <sheetName val="MXB49"/>
      <sheetName val="MXB50"/>
      <sheetName val="MXB51"/>
      <sheetName val="MXB52"/>
      <sheetName val="MXB53"/>
      <sheetName val="MXB54"/>
      <sheetName val="MXB55"/>
      <sheetName val="MXB56"/>
      <sheetName val="MXB57"/>
      <sheetName val="MXB58"/>
      <sheetName val="MXB59"/>
      <sheetName val="MXB60"/>
      <sheetName val="MXB61"/>
      <sheetName val="MXB62"/>
      <sheetName val="MXB63"/>
      <sheetName val="MXB64"/>
      <sheetName val="MXB65"/>
      <sheetName val="MXB66"/>
      <sheetName val="MXB67"/>
      <sheetName val="MXB68"/>
      <sheetName val="MXB69"/>
      <sheetName val="MXB70"/>
      <sheetName val="MXB71"/>
      <sheetName val="MXB72"/>
      <sheetName val="MXB73"/>
      <sheetName val="MXB74"/>
      <sheetName val="MXB75"/>
      <sheetName val="MXB76"/>
      <sheetName val="MXB77"/>
      <sheetName val="MXB78"/>
      <sheetName val="MXB79"/>
      <sheetName val="MXB80"/>
      <sheetName val="MXB81"/>
      <sheetName val="MXB82"/>
      <sheetName val="MXB83"/>
      <sheetName val="MXB84"/>
      <sheetName val="MXB85"/>
      <sheetName val="MXB86"/>
      <sheetName val="MXB87"/>
      <sheetName val="MXB88"/>
      <sheetName val="MXB89"/>
      <sheetName val="MXB90"/>
      <sheetName val="MXB91"/>
      <sheetName val="MXB92"/>
      <sheetName val="MXB93"/>
      <sheetName val="MXB94"/>
      <sheetName val="MXB95"/>
      <sheetName val="MXB96"/>
      <sheetName val="MXB97"/>
      <sheetName val="MXB98"/>
      <sheetName val="MXB99"/>
      <sheetName val="MXB100"/>
      <sheetName val="MXB101"/>
      <sheetName val="MXB102"/>
      <sheetName val="MXB103"/>
      <sheetName val="MXB104"/>
      <sheetName val="MXB105"/>
      <sheetName val="MXB106"/>
      <sheetName val="MXB107"/>
      <sheetName val="MXB108"/>
      <sheetName val="MXB109"/>
      <sheetName val="MXB110"/>
      <sheetName val="MXB111"/>
      <sheetName val="MXB112"/>
      <sheetName val="MXB113"/>
      <sheetName val="MXB114"/>
      <sheetName val="MXB115"/>
      <sheetName val="MXB116"/>
      <sheetName val="MXB117"/>
      <sheetName val="MXB118"/>
      <sheetName val="MXB119"/>
      <sheetName val="MXB120"/>
      <sheetName val="MXB121"/>
      <sheetName val="MXB122"/>
      <sheetName val="MXB123"/>
      <sheetName val="MXB124"/>
      <sheetName val="MXB125"/>
      <sheetName val="MXB126"/>
      <sheetName val="MXB127"/>
      <sheetName val="MXB128"/>
      <sheetName val="MXB129"/>
      <sheetName val="MXB130"/>
      <sheetName val="MXB131"/>
      <sheetName val="MXB132"/>
      <sheetName val="MXB133"/>
      <sheetName val="MXB134"/>
      <sheetName val="MXB135"/>
      <sheetName val="MXB136"/>
      <sheetName val="MXB137"/>
      <sheetName val="MXB138"/>
      <sheetName val="MXB139"/>
      <sheetName val="MXB140"/>
      <sheetName val="MXB141"/>
      <sheetName val="MXB142"/>
      <sheetName val="MXB143"/>
      <sheetName val="MXB144"/>
      <sheetName val="MXB145"/>
      <sheetName val="MXB146"/>
      <sheetName val="MXB147"/>
      <sheetName val="MXB148"/>
      <sheetName val="MXB149"/>
      <sheetName val="MXB150"/>
      <sheetName val="MXB151"/>
      <sheetName val="MXB152"/>
      <sheetName val="MXB153"/>
      <sheetName val="MXB154"/>
      <sheetName val="MXB155"/>
      <sheetName val="MXB156"/>
      <sheetName val="MXB157"/>
      <sheetName val="MXB158"/>
      <sheetName val="MXB159"/>
      <sheetName val="MXB160"/>
      <sheetName val="MXB161"/>
      <sheetName val="MXB162"/>
      <sheetName val="MXB163"/>
      <sheetName val="MXB164"/>
      <sheetName val="MXB165"/>
      <sheetName val="MXB166"/>
      <sheetName val="MXB167"/>
      <sheetName val="MXB168"/>
      <sheetName val="MXB169"/>
      <sheetName val="MXB170"/>
      <sheetName val="MXB171"/>
      <sheetName val="MXB172"/>
      <sheetName val="MXB173"/>
      <sheetName val="MXB174"/>
      <sheetName val="MXB175"/>
      <sheetName val="MXB176"/>
      <sheetName val="MXB177"/>
      <sheetName val="MXB178"/>
      <sheetName val="MXB179"/>
      <sheetName val="MXB180"/>
      <sheetName val="MXB181"/>
      <sheetName val="MXB182"/>
      <sheetName val="MXB183"/>
      <sheetName val="MXB184"/>
      <sheetName val="MXB185"/>
      <sheetName val="MXB186"/>
      <sheetName val="MXB187"/>
      <sheetName val="MXB188"/>
      <sheetName val="MXB189"/>
      <sheetName val="MXB190"/>
      <sheetName val="MXB191"/>
      <sheetName val="MXB192"/>
      <sheetName val="MXB193"/>
      <sheetName val="MXB194"/>
      <sheetName val="MXB195"/>
      <sheetName val="MXB196"/>
      <sheetName val="MXB197"/>
      <sheetName val="MXB198"/>
      <sheetName val="MXB199"/>
      <sheetName val="MXB200"/>
      <sheetName val="MXB201"/>
      <sheetName val="MXB202"/>
      <sheetName val="MXB203"/>
      <sheetName val="MXB204"/>
      <sheetName val="MXB205"/>
      <sheetName val="MXB206"/>
      <sheetName val="MXB207"/>
      <sheetName val="MXB208"/>
      <sheetName val="MXB209"/>
      <sheetName val="MXB210"/>
      <sheetName val="MXB211"/>
      <sheetName val="MXB212"/>
      <sheetName val="MXB213"/>
      <sheetName val="MXB214"/>
      <sheetName val="MXB215"/>
      <sheetName val="MXB216"/>
      <sheetName val="MXB217"/>
      <sheetName val="MXB218"/>
      <sheetName val="MXB219"/>
      <sheetName val="MXB220"/>
      <sheetName val="MXB221"/>
      <sheetName val="MXB222"/>
      <sheetName val="MXB223"/>
      <sheetName val="MXB224"/>
      <sheetName val="MXB225"/>
      <sheetName val="MXB226"/>
      <sheetName val="MXB227"/>
      <sheetName val="MXB228"/>
      <sheetName val="MXB229"/>
      <sheetName val="MXB230"/>
      <sheetName val="MXB231"/>
      <sheetName val="MXB232"/>
      <sheetName val="MXB233"/>
      <sheetName val="MXB234"/>
      <sheetName val="MXB235"/>
      <sheetName val="MXB236"/>
      <sheetName val="MXB237"/>
      <sheetName val="MXB238"/>
      <sheetName val="MXB239"/>
      <sheetName val="MXB240"/>
      <sheetName val="MXB241"/>
      <sheetName val="MXB242"/>
      <sheetName val="MXB243"/>
      <sheetName val="MXB244"/>
      <sheetName val="MXB245"/>
      <sheetName val="MXB246"/>
      <sheetName val="MXB247"/>
      <sheetName val="MXB248"/>
      <sheetName val="MXB249"/>
      <sheetName val="MXB250"/>
      <sheetName val="MXB251"/>
      <sheetName val="MXB252"/>
      <sheetName val="MXB253"/>
      <sheetName val="MXB254"/>
      <sheetName val="MXB255"/>
      <sheetName val="MXB256"/>
      <sheetName val="MXB257"/>
      <sheetName val="MXB258"/>
      <sheetName val="MXB259"/>
      <sheetName val="MXB260"/>
      <sheetName val="MXB261"/>
      <sheetName val="MXB262"/>
      <sheetName val="MXB263"/>
      <sheetName val="MXB264"/>
      <sheetName val="MXB265"/>
      <sheetName val="MXB266"/>
      <sheetName val="MXB267"/>
      <sheetName val="MXB268"/>
      <sheetName val="MXB269"/>
      <sheetName val="9#10#地下汇总"/>
      <sheetName val="9#10#地上汇总"/>
      <sheetName val="底稿"/>
      <sheetName val="11#12#地下汇总"/>
      <sheetName val="11#12#地上汇总"/>
      <sheetName val="S1单价表"/>
      <sheetName val="指标分摊"/>
      <sheetName val="   合同台账  "/>
      <sheetName val="无合同工程及销费"/>
      <sheetName val="科目列表"/>
      <sheetName val="付款进度表"/>
      <sheetName val="洁具调整价款"/>
      <sheetName val="BG-1审核表"/>
      <sheetName val="BG-1综合单价分析表"/>
      <sheetName val="BG-1计算式"/>
      <sheetName val="BG-2审核表"/>
      <sheetName val="BG-2计算式"/>
      <sheetName val="BG-4审核表"/>
      <sheetName val="BG-4综合单价分析表"/>
      <sheetName val="BG-4计算表"/>
      <sheetName val=" BG-5 审核表"/>
      <sheetName val="BG-5 综合单价分析表"/>
      <sheetName val="BG-5计算式"/>
      <sheetName val="BG-7审核表"/>
      <sheetName val="BG-7综合单价分析表"/>
      <sheetName val="BG-7计算式"/>
      <sheetName val="BG-7GRG模具情况说明"/>
      <sheetName val="bg-08"/>
      <sheetName val="bg-08组价明"/>
      <sheetName val="bg-09 "/>
      <sheetName val="bg-09组价明细"/>
      <sheetName val="BG-11审核表"/>
      <sheetName val="BG-11综合单价分析表"/>
      <sheetName val="BG-11 计算表"/>
      <sheetName val="BG-12审核表"/>
      <sheetName val="BG-12综合单价分析表"/>
      <sheetName val="BG-14审核表"/>
      <sheetName val="bg-014组价明细"/>
      <sheetName val="BG-14计算表"/>
      <sheetName val="BG-15 审核表"/>
      <sheetName val="BG-15综合单价分析表"/>
      <sheetName val="BG-16审核表"/>
      <sheetName val="BG-16综合单价分析表"/>
      <sheetName val="BG-17审核表"/>
      <sheetName val="BG-17综合单价分析表"/>
      <sheetName val="BG-17计算表"/>
      <sheetName val="BG-18审核表"/>
      <sheetName val="BG-18综合单价分析表"/>
      <sheetName val="BG-18计算表"/>
      <sheetName val="BG-19审核表"/>
      <sheetName val="BG-19综合单价分析表"/>
      <sheetName val="BG-21审核表"/>
      <sheetName val="BG-21综合单价分析表"/>
      <sheetName val="BG-21计算表"/>
      <sheetName val="BG-22审核表"/>
      <sheetName val="BG-22综合单价分析表"/>
      <sheetName val="BG-22计算表"/>
      <sheetName val="BG-23审核表"/>
      <sheetName val="BG-23综合单价分析表"/>
      <sheetName val="BG-23计算表"/>
      <sheetName val="BG-25审核表"/>
      <sheetName val="BG-25综合单价"/>
      <sheetName val="BG-25计算表"/>
      <sheetName val="BG-26审核表"/>
      <sheetName val="BG-26综合单价分析表"/>
      <sheetName val="BG-26计算表"/>
      <sheetName val="BG-27审核表"/>
      <sheetName val="BG-27综合单价分析表"/>
      <sheetName val="BG-27计算表"/>
      <sheetName val="BG-28审核表"/>
      <sheetName val="BG-28综合单价分析表"/>
      <sheetName val="BG-28计算表"/>
      <sheetName val="BG-30审核表"/>
      <sheetName val="BG-30综合单价分析表"/>
      <sheetName val="BG-30计算表"/>
      <sheetName val="BG-31审核表"/>
      <sheetName val="BG-31计算表"/>
      <sheetName val="BG-35审核表"/>
      <sheetName val="BG-35综合单价分析表上报"/>
      <sheetName val="BG-35综合单价分析表审核后"/>
      <sheetName val="BG-35工程量上报"/>
      <sheetName val="BG-35工程量审核后"/>
      <sheetName val="BG-36审核表"/>
      <sheetName val="BG-36综合单价分析表审核后"/>
      <sheetName val="BG-36综合单价分析表"/>
      <sheetName val="BG-36工程量"/>
      <sheetName val="BG-37审核表"/>
      <sheetName val="BG-37综合单价分析表上报"/>
      <sheetName val="BG-37综合单价分析表审核后"/>
      <sheetName val="BG-37工程量"/>
      <sheetName val="BG-审核表"/>
      <sheetName val="BG-综合单价分析表"/>
      <sheetName val="BG-计算式"/>
      <sheetName val="QZ-1审核表"/>
      <sheetName val="QZ-1综合单价分析表"/>
      <sheetName val="QZ-1计算式"/>
      <sheetName val="QZ-2审核表"/>
      <sheetName val="QZ-2综合单价分析表(1)"/>
      <sheetName val="QZ-2综合单价分析表(2)"/>
      <sheetName val="QZ-2计算式"/>
      <sheetName val="QZ-3审核表"/>
      <sheetName val="QZ-3综合单价分析表"/>
      <sheetName val="QZ-3计算表"/>
      <sheetName val="QZ-4 审核表"/>
      <sheetName val="QZ-4 综合单价分析表"/>
      <sheetName val="QZ-4计算式"/>
      <sheetName val="QZ-5审核表"/>
      <sheetName val="QZ-5综合单价分析表"/>
      <sheetName val="QZ-5综合单价分析表(2）"/>
      <sheetName val="QZ-5计算式"/>
      <sheetName val="QZ-6审核表"/>
      <sheetName val="QZ-6综合单价分析表"/>
      <sheetName val="QZ-6综合单价分析表2"/>
      <sheetName val="QZ-6 计算表"/>
      <sheetName val="QZ-7审核表"/>
      <sheetName val="QZ-7综合单价分析表"/>
      <sheetName val="QZ-8审核表"/>
      <sheetName val="QZ-8综合单价分析表上报"/>
      <sheetName val="QZ-008工程量及组价分析"/>
      <sheetName val="QZ-8计算表"/>
      <sheetName val="QZ-9 审核表"/>
      <sheetName val="BG-9综合单价分析表"/>
      <sheetName val="QZ-9计算式"/>
      <sheetName val="QZ-10审核表"/>
      <sheetName val="QZ-10综合单价分析表"/>
      <sheetName val="QZ-10计算表"/>
      <sheetName val="QZ-12审核表"/>
      <sheetName val="QZ-12综合单价分析表"/>
      <sheetName val="QZ-12计算表"/>
      <sheetName val="QZ-13审核表"/>
      <sheetName val="QZ-13综合单价分析表"/>
      <sheetName val="QZ-13计算表"/>
      <sheetName val="QZ-14审核表"/>
      <sheetName val="QZ-14综合单价分析表"/>
      <sheetName val="QZ-14计算表"/>
      <sheetName val="QZ-015"/>
      <sheetName val="QZ-19审核表"/>
      <sheetName val="QZ-19综合单价分析表"/>
      <sheetName val="QZ-19工程量计算书"/>
      <sheetName val="QZ-20审核表"/>
      <sheetName val="QZ-20综合单价分析表"/>
      <sheetName val="QZ-20工程量"/>
      <sheetName val="QZ-22审核表"/>
      <sheetName val="QZ-22综合单价分析表"/>
      <sheetName val="QZ-22工程量"/>
      <sheetName val="QZ-23审核表"/>
      <sheetName val="QZ-23综合单价分析表二审"/>
      <sheetName val="QZ-23工程量"/>
      <sheetName val="QZ-24审核表"/>
      <sheetName val="QZ-24综合单价分析表"/>
      <sheetName val="QZ-24工程量"/>
      <sheetName val="QZ-25审核表"/>
      <sheetName val="QZ-25综合单价分析表"/>
      <sheetName val="QZ-25工程量"/>
      <sheetName val="QZ-26审核表"/>
      <sheetName val="QZ-26综合单价分析表"/>
      <sheetName val="QZ-26工程量"/>
      <sheetName val="QZ-27审核表"/>
      <sheetName val="QZ-27综合单价分析表 二审"/>
      <sheetName val="QZ-27工程量"/>
      <sheetName val="QZ-28审核表"/>
      <sheetName val="QZ-28综合单价分析表"/>
      <sheetName val="QZ-28计算表"/>
      <sheetName val="QZ-30审核表"/>
      <sheetName val="QZ-30综合单价分析表"/>
      <sheetName val="QZ-30计算表"/>
      <sheetName val="QZ-31审核表"/>
      <sheetName val="QZ-31综合单价分析表"/>
      <sheetName val="QZ-31计算表"/>
      <sheetName val="QZ-32审核表"/>
      <sheetName val="QZ-32综合单价分析表"/>
      <sheetName val="QZ-32计算表"/>
      <sheetName val="QZ-33审核表"/>
      <sheetName val="QZ-33综合单价分析表"/>
      <sheetName val="QZ-33计算表"/>
      <sheetName val="QZ-34审核表"/>
      <sheetName val="QZ-34综合单价分析表"/>
      <sheetName val="QZ-34计算表"/>
      <sheetName val="QZ-35审核表"/>
      <sheetName val="QZ-35综合单价分析表"/>
      <sheetName val="QZ-35计算表"/>
      <sheetName val="QZ-36审核表"/>
      <sheetName val="QZ-36综合单价分析表"/>
      <sheetName val="QZ-36计算表"/>
      <sheetName val="QZ-37审核表"/>
      <sheetName val="QZ-37综合单价分析表"/>
      <sheetName val="QZ-37计算表"/>
      <sheetName val="QZ-038"/>
      <sheetName val="QZ-39审核表"/>
      <sheetName val="QZ-39综合单价分析表"/>
      <sheetName val="QZ-40审核表"/>
      <sheetName val="QZ-40综合单价分析表"/>
      <sheetName val="收方单"/>
      <sheetName val="QZ-41审核表"/>
      <sheetName val="QZ-41综合单价分析表"/>
      <sheetName val="QZ-43审核表"/>
      <sheetName val="QZ-43综合单价分析表上报"/>
      <sheetName val="QZ-43综合单价分析表审核"/>
      <sheetName val="QZ-43工程量"/>
      <sheetName val="装饰汇总"/>
      <sheetName val="单价"/>
      <sheetName val="投标材料清单 "/>
      <sheetName val="材料汇总"/>
      <sheetName val="面积合计（藏）"/>
      <sheetName val="用量分摊(藏）"/>
      <sheetName val="造价汇总表"/>
      <sheetName val="清单计价表"/>
      <sheetName val="综合单价明细表"/>
      <sheetName val="A区"/>
      <sheetName val="C区"/>
      <sheetName val="B区"/>
      <sheetName val="D区"/>
      <sheetName val="11#商铺"/>
      <sheetName val="基坑支护与降水工程小计"/>
      <sheetName val="A区基坑支护"/>
      <sheetName val="B区基坑支护 "/>
      <sheetName val="C区基坑支护"/>
      <sheetName val="D区基坑支护"/>
      <sheetName val="AC区因基坑外扩部分增加工程量"/>
      <sheetName val="支撑梁工程量"/>
      <sheetName val="排水沟"/>
      <sheetName val="冠梁右侧土方"/>
      <sheetName val="A区咬合桩导槽"/>
      <sheetName val="B区咬合桩导槽 "/>
      <sheetName val="C区咬合桩导槽"/>
      <sheetName val="D区咬合桩导槽 "/>
      <sheetName val="钢筋计水位观测井"/>
      <sheetName val="A区腰梁部位凿毛及植筋 "/>
      <sheetName val="B区腰梁部位凿毛及植筋"/>
      <sheetName val="C区腰梁部位凿毛及植筋"/>
      <sheetName val="降水工程"/>
      <sheetName val="桩基工程小计"/>
      <sheetName val="桩基土洞溶洞汇总表"/>
      <sheetName val="D5#商铺"/>
      <sheetName val="A2楼"/>
      <sheetName val="A3楼"/>
      <sheetName val="B1楼"/>
      <sheetName val="B2楼"/>
      <sheetName val="C1楼"/>
      <sheetName val="C2楼"/>
      <sheetName val="D3楼"/>
      <sheetName val="D4楼"/>
      <sheetName val="试验桩工程量"/>
      <sheetName val="橡胶止水条"/>
      <sheetName val="钢护筒工程量"/>
      <sheetName val="注浆"/>
      <sheetName val="试验桩土洞、溶洞处理"/>
      <sheetName val="管桩试验桩工程量"/>
      <sheetName val="灌桩芯工程量"/>
      <sheetName val="桩基价差调整"/>
      <sheetName val="钢筋价差调整"/>
      <sheetName val="基坑支护桩价差调整"/>
      <sheetName val="塔吊钢格构柱工程小计"/>
      <sheetName val="塔吊钢格构柱计算式"/>
      <sheetName val="土洞注浆及钻孔工程量小计"/>
      <sheetName val="A区土洞"/>
      <sheetName val="B区土洞"/>
      <sheetName val="C区土洞 "/>
      <sheetName val="签证目录"/>
      <sheetName val="变更目录"/>
      <sheetName val="2012.12"/>
      <sheetName val="2013.1"/>
      <sheetName val="2013.2 "/>
      <sheetName val="2013.03"/>
      <sheetName val="2013.04"/>
      <sheetName val="2013.05"/>
      <sheetName val="2013.06"/>
      <sheetName val="2013.12钢筋 "/>
      <sheetName val="2013.1钢筋"/>
      <sheetName val="2013.2钢筋"/>
      <sheetName val="2013.03钢筋"/>
      <sheetName val="2013.04钢筋"/>
      <sheetName val="2013.05钢筋"/>
      <sheetName val="2013.06钢筋"/>
      <sheetName val="2012年11月平均价格表 "/>
      <sheetName val="2013年3月平均价格表 "/>
      <sheetName val="2013年4月平均价格表 "/>
      <sheetName val="2013年5月平均价格表"/>
      <sheetName val="2013年6月平均价格表"/>
      <sheetName val="2013年7月平均价格表"/>
      <sheetName val="2013年8月平均价格表"/>
      <sheetName val="钢筋月度调差表（范本公式）"/>
      <sheetName val="甲供材-风系统"/>
      <sheetName val="甲供材-水系统 "/>
      <sheetName val="甲供材-电系统  "/>
      <sheetName val="措施项目清单计价表"/>
      <sheetName val="其它项目清单计价汇总表"/>
      <sheetName val="材料暂估价表"/>
      <sheetName val="专业工程暂估价表"/>
      <sheetName val="总承包服务费计价表"/>
      <sheetName val="1∽14#土建工程量清单计价汇总表"/>
      <sheetName val="酒店"/>
      <sheetName val="住宅部分清单"/>
      <sheetName val="或有事项（售楼处、围挡）"/>
      <sheetName val="计日工表"/>
      <sheetName val="S2地下室"/>
      <sheetName val="S3旅游餐饮街"/>
      <sheetName val="S4写字楼"/>
      <sheetName val="S5独立商业楼"/>
      <sheetName val="S6公寓楼"/>
      <sheetName val="组价明细表"/>
      <sheetName val="S15会所"/>
      <sheetName val="结算汇总"/>
      <sheetName val="喷头扣款"/>
      <sheetName val="问题汇总1"/>
      <sheetName val="问题汇总2"/>
      <sheetName val="1、汇总目录"/>
      <sheetName val="2、二次结构汇总"/>
      <sheetName val="结算争议谈判成果清单"/>
      <sheetName val="2、粗装修汇总"/>
      <sheetName val="二次结构量、价明细"/>
      <sheetName val="二次结构零星"/>
      <sheetName val="屋面景观"/>
      <sheetName val="地下二层、甲写裙房、塔楼二次结构汇总"/>
      <sheetName val="3、措施费"/>
      <sheetName val="4、照管费"/>
      <sheetName val="地下二层装修汇总"/>
      <sheetName val="地下一层装修汇总"/>
      <sheetName val="首层装修汇总"/>
      <sheetName val="二层装修汇总"/>
      <sheetName val="三层装修汇总"/>
      <sheetName val="四层装修汇总"/>
      <sheetName val="五层装修汇总"/>
      <sheetName val="4、5#SOHO转换层装修汇总"/>
      <sheetName val="1、2、3#楼标准层装修汇总"/>
      <sheetName val="4、5#楼标准层装修汇总"/>
      <sheetName val="二次结构量、价明细基础表"/>
      <sheetName val="粗装修、精装修、景观量、价明细基础表"/>
      <sheetName val="二次结构及粗装修指标分析表"/>
      <sheetName val="精装修指标分析表"/>
      <sheetName val="外立面指标分析表"/>
      <sheetName val="换算"/>
      <sheetName val="QZ-061"/>
      <sheetName val="签证单01-018"/>
      <sheetName val="签证综合单价明细表"/>
      <sheetName val="主材审减明细"/>
      <sheetName val="签证变更台账"/>
      <sheetName val="QZ-01"/>
      <sheetName val="QZ-01组价"/>
      <sheetName val="QZ-01主材扣减"/>
      <sheetName val="QZ-02"/>
      <sheetName val="QZ-04"/>
      <sheetName val="QZ-04组价"/>
      <sheetName val="QZ-04主材扣减"/>
      <sheetName val="QZ-05"/>
      <sheetName val="QZ-05组价"/>
      <sheetName val="QZ-05主材扣减"/>
      <sheetName val="QZ-06"/>
      <sheetName val="QZ-06组价"/>
      <sheetName val="QZ-06主材扣减"/>
      <sheetName val="QZ-07"/>
      <sheetName val="QZ-07组价"/>
      <sheetName val="QZ-08"/>
      <sheetName val="QZ-08组价"/>
      <sheetName val="QZ-09"/>
      <sheetName val="QZ-09组价"/>
      <sheetName val="QZ-10"/>
      <sheetName val="QZ-010组价"/>
      <sheetName val="QZ-11"/>
      <sheetName val="QZ-011组价"/>
      <sheetName val="QZ-012"/>
      <sheetName val="QZ-012组价"/>
      <sheetName val="QZ-013"/>
      <sheetName val="QZ-014"/>
      <sheetName val="QZ-014组价"/>
      <sheetName val="QZ-015组价"/>
      <sheetName val="QZ-016"/>
      <sheetName val="QZ-017"/>
      <sheetName val="QZ-017组价"/>
      <sheetName val="QZ-021"/>
      <sheetName val="QZ-021组价"/>
      <sheetName val="QZ-21主材扣减"/>
      <sheetName val="QZ-22"/>
      <sheetName val="QZ-022组价"/>
      <sheetName val="QZ-24"/>
      <sheetName val="QZ-024组价"/>
      <sheetName val="QZ-025"/>
      <sheetName val="QZ-025组价"/>
      <sheetName val="QZ-026"/>
      <sheetName val="QZ-026组价"/>
      <sheetName val="QZ-027（1）"/>
      <sheetName val="QZ-027组价"/>
      <sheetName val="QZ-027（2） "/>
      <sheetName val="QZ-27组价"/>
      <sheetName val="QZ-28"/>
      <sheetName val="QZ-29"/>
      <sheetName val="QZ-029组价"/>
      <sheetName val="QZ-030"/>
      <sheetName val="QZ-030组价"/>
      <sheetName val="QZ-031"/>
      <sheetName val="QZ-031组价"/>
      <sheetName val="QZ-32"/>
      <sheetName val="QZ-032组价"/>
      <sheetName val="QZ-033"/>
      <sheetName val="QZ-033组价"/>
      <sheetName val="QZ-034"/>
      <sheetName val="QZ-034组价"/>
      <sheetName val="QZ-35"/>
      <sheetName val="QZ-35组价"/>
      <sheetName val="QZ-36"/>
      <sheetName val="QZ-36组价"/>
      <sheetName val="QZ-37"/>
      <sheetName val="QZ-38"/>
      <sheetName val="QZ-39"/>
      <sheetName val="QZ-40"/>
      <sheetName val="QZ-44"/>
      <sheetName val="QZ-44组价"/>
      <sheetName val="QZ-046"/>
      <sheetName val="QZ-46组价"/>
      <sheetName val="QZ-47"/>
      <sheetName val="签证单043"/>
      <sheetName val="签证综合单价明细表043"/>
      <sheetName val="结算书封皮-自动"/>
      <sheetName val="工程结算审批表（二审）-手填"/>
      <sheetName val="二审审批表（分段）"/>
      <sheetName val="造价确认书"/>
      <sheetName val="工程结算造价确认书附件"/>
      <sheetName val="工程结算造价确认书"/>
      <sheetName val="成本拆分"/>
      <sheetName val="结算书封面及目录"/>
      <sheetName val="二审审减汇总表"/>
      <sheetName val="二审报告"/>
      <sheetName val="限价材料汇总表"/>
      <sheetName val="结算汇总表-自动"/>
      <sheetName val="进度情况统计"/>
      <sheetName val="机电南组团签证变更明细"/>
      <sheetName val="4号清单之（电气) "/>
      <sheetName val="5号清单之（给排水）"/>
      <sheetName val="6号清单之（采暖）"/>
      <sheetName val="8号清单地下车库机电工程"/>
      <sheetName val="10#清单之小市政雨污水"/>
      <sheetName val="人工费调整（地库）"/>
      <sheetName val="总包人工费调整(五建）"/>
      <sheetName val="投标总结"/>
      <sheetName val="1号清单之开办费"/>
      <sheetName val="2号清单之地下室土建"/>
      <sheetName val="3号清单之商铺土建"/>
      <sheetName val="4号清单之幼儿园土建"/>
      <sheetName val="5号清单之塔楼土建"/>
      <sheetName val="6号清单之（电气) "/>
      <sheetName val="7号清单之（给排水）"/>
      <sheetName val="8号清单之（采暖）"/>
      <sheetName val="9号清单之地下车库"/>
      <sheetName val="10号清单地下车库机电工程 "/>
      <sheetName val="11号清单之小市政雨污水"/>
      <sheetName val="附1.土建综合单价分析表"/>
      <sheetName val="附2.零星项目单价表"/>
      <sheetName val="清单1.洋房(地上)土建"/>
      <sheetName val="清单2.洋房(地下)土建"/>
      <sheetName val="清单3.高层(地上)土建"/>
      <sheetName val="清单4.高层(地下)土建"/>
      <sheetName val="清单5.底商(土建)"/>
      <sheetName val="清单6.地下车库(土建)"/>
      <sheetName val="清单7.给排水"/>
      <sheetName val="清单8.采暖"/>
      <sheetName val="清单9.通风"/>
      <sheetName val="清单10.电气"/>
      <sheetName val="清单11.弱电、报警预埋"/>
      <sheetName val="清单12.开办费"/>
      <sheetName val="清单13.零星项目单价表"/>
      <sheetName val="附表1.开办费价格分析表"/>
      <sheetName val="附表2.甲分包工程一览表"/>
      <sheetName val="附表3.甲供材一览表"/>
      <sheetName val="附表4.乙供主材表"/>
      <sheetName val="附件5.甲指乙供材料"/>
      <sheetName val="DDETABLE "/>
      <sheetName val="综合单价分析表（总表）"/>
      <sheetName val="综合单价分析表 (供应)"/>
      <sheetName val="综合单价分析表 (安装)"/>
      <sheetName val="综合单价分析表 (总表)  "/>
      <sheetName val="综合单价分析表 (供应) "/>
      <sheetName val="综合单价分析表 (安装) "/>
      <sheetName val="01措施项目"/>
      <sheetName val="02地面铺装"/>
      <sheetName val="03硬景"/>
      <sheetName val="04乔木"/>
      <sheetName val="05灌被"/>
      <sheetName val="06电"/>
      <sheetName val="07水工程量对比"/>
      <sheetName val="07水清单"/>
      <sheetName val="零星项目清单计价表 "/>
      <sheetName val="附表1 施工损耗率表"/>
      <sheetName val="附表2 限定品牌采购清单"/>
      <sheetName val="铺装综合分析表1"/>
      <sheetName val="绿化综合分析表2"/>
      <sheetName val="电气综合分析表3"/>
      <sheetName val="给排水综合分析表4"/>
      <sheetName val="原表模"/>
      <sheetName val="内基梁J~R"/>
      <sheetName val="钢筋模1.1"/>
      <sheetName val="内基梁A~J"/>
      <sheetName val="二号清单合计（9#楼地下 原清单+新增项) "/>
      <sheetName val="三号清单合计（9#楼塔楼 原清单+新增项)"/>
      <sheetName val="五号清单之车库合计（原清单+新增项）"/>
      <sheetName val="六号清单合计（独立商业 原清单+新增项）"/>
      <sheetName val="二号清单（9#楼地下 原清单)"/>
      <sheetName val="三号清单（9#楼塔楼 原清单)"/>
      <sheetName val="五号清单之车库（原清单）"/>
      <sheetName val="二号清单（9#楼地下 新增项)"/>
      <sheetName val="三号清单（9#楼塔楼 新增项)"/>
      <sheetName val="五号清单之车库（新增项）"/>
      <sheetName val="六号清单（独立商业 新增项）"/>
      <sheetName val="PILE CAP"/>
      <sheetName val="COLUMN"/>
      <sheetName val="General"/>
      <sheetName val="地连墙"/>
      <sheetName val="实际消耗汇总"/>
      <sheetName val="钢筋"/>
      <sheetName val="混凝土、桁架"/>
      <sheetName val="付款汇总"/>
      <sheetName val="付款明细"/>
      <sheetName val="地下车库土建"/>
      <sheetName val="地下车库安装"/>
      <sheetName val="洋房塔楼地下室土建"/>
      <sheetName val="洋房塔楼地下室安装"/>
      <sheetName val="洋房塔楼土建"/>
      <sheetName val="洋房塔楼安装"/>
      <sheetName val="商铺土建"/>
      <sheetName val="商铺安装"/>
      <sheetName val="防水套管及钢套管"/>
      <sheetName val="土方工程"/>
      <sheetName val="室外工程（土建）"/>
      <sheetName val="室外工程(安装）"/>
      <sheetName val="工程量清单偏差表"/>
      <sheetName val="零星项目价格清单"/>
      <sheetName val="甲供材料设备及损耗表（甲购）"/>
      <sheetName val="甲限乙购及暂定材料清单"/>
      <sheetName val="1-地上建筑定义做法 "/>
      <sheetName val="2-地下建筑定义做法"/>
      <sheetName val="土建指标分析表"/>
      <sheetName val="清单1.洋房(地下)土建"/>
      <sheetName val="清单2.洋房(地上)土建"/>
      <sheetName val="清单3.高层(地下)土建"/>
      <sheetName val="清单4.高层(地上)土建 "/>
      <sheetName val="清单6车库"/>
      <sheetName val="清单7.通风"/>
      <sheetName val="内部主要成本"/>
      <sheetName val="主要合同清单"/>
      <sheetName val="表1.总包单体"/>
      <sheetName val="表2.总包地库"/>
      <sheetName val="表3.户内装修"/>
      <sheetName val="表4.公共装修"/>
      <sheetName val="表5.消防"/>
      <sheetName val="表6.景观"/>
      <sheetName val="经营予、决算封皮"/>
      <sheetName val="含量"/>
      <sheetName val="입찰내역 발주처 양식"/>
      <sheetName val="重要内部交易"/>
      <sheetName val="制造费用"/>
      <sheetName val="营业费用"/>
      <sheetName val="Fly Sheets"/>
      <sheetName val="门窗分类工程汇总表"/>
      <sheetName val="变量单"/>
      <sheetName val="清单18.备选项目清单2"/>
      <sheetName val="月报"/>
      <sheetName val="1月报"/>
      <sheetName val="2月报"/>
      <sheetName val="3月报"/>
      <sheetName val="4月报"/>
      <sheetName val="5月报"/>
      <sheetName val="6月报"/>
      <sheetName val="7月报"/>
      <sheetName val="8月报"/>
      <sheetName val="9月报"/>
      <sheetName val="10月报"/>
      <sheetName val="11月报"/>
      <sheetName val="12月报"/>
      <sheetName val="一般预算收入"/>
      <sheetName val="基础编码"/>
      <sheetName val="C01-1"/>
      <sheetName val="中小学生"/>
      <sheetName val="事业发展"/>
      <sheetName val="P1012001"/>
      <sheetName val="汇总清单"/>
      <sheetName val="已确定合同单价"/>
      <sheetName val="9栋结算表"/>
      <sheetName val="2#地下室签证"/>
      <sheetName val="三区补充第二次9#楼"/>
      <sheetName val="一区第二次追加"/>
      <sheetName val="钢筋计算表"/>
      <sheetName val="钢筋计算表(计算稿)"/>
      <sheetName val="钢筋汇总表"/>
      <sheetName val="箍筋计算器"/>
      <sheetName val="植筋"/>
      <sheetName val="一区追加结算"/>
      <sheetName val="2#地下室"/>
      <sheetName val="钢筋计算表(计算稿) (2)"/>
      <sheetName val="销售财务日报表②"/>
      <sheetName val="参照表"/>
      <sheetName val="46亩(新)"/>
      <sheetName val="基础数据命名表"/>
      <sheetName val="税金预测"/>
      <sheetName val="税金缴纳情况"/>
      <sheetName val="土地款预测"/>
      <sheetName val="销售回款预测"/>
      <sheetName val="08.01"/>
      <sheetName val="政府性收费预测"/>
      <sheetName val="电视监控"/>
      <sheetName val="Sheet1 (11)"/>
      <sheetName val="建安工程费(全)"/>
      <sheetName val="建安工程费（住宅）"/>
      <sheetName val="item information"/>
      <sheetName val="新明源销售财务日报"/>
      <sheetName val="FYYS-1-编制底稿04-招聘活动支出"/>
      <sheetName val="项目汇总"/>
      <sheetName val="分录表"/>
      <sheetName val="mwin"/>
      <sheetName val="多次付款动态跟踪汇总表"/>
      <sheetName val="五冶一标段总包"/>
      <sheetName val="玛洛卡售楼部家具饰品"/>
      <sheetName val="玛洛卡A2、A3家具饰品"/>
      <sheetName val="样板房内装"/>
      <sheetName val="104亩样板房设计"/>
      <sheetName val="104亩方案设计"/>
      <sheetName val="销售财务日报汇总②"/>
      <sheetName val="POWER ASSUMPTION"/>
      <sheetName val="前(栖居)"/>
      <sheetName val="建(栖居)"/>
      <sheetName val="基(栖居)"/>
      <sheetName val="11年计划"/>
      <sheetName val="字段"/>
      <sheetName val="指标分类汇总"/>
      <sheetName val="零星工程量"/>
      <sheetName val="_REF!"/>
      <sheetName val="本期发生"/>
      <sheetName val="11度华丹"/>
      <sheetName val="13度高浓"/>
      <sheetName val="13度分配表"/>
      <sheetName val="13.65度雪花"/>
      <sheetName val="13.6雪花分配表"/>
      <sheetName val="13.65度沈阳"/>
      <sheetName val="13.65沈阳分配表"/>
      <sheetName val="11度干啤"/>
      <sheetName val="酵造过滤分配"/>
      <sheetName val="新水分配表"/>
      <sheetName val="酿造煤水电"/>
      <sheetName val="酿造麦芽"/>
      <sheetName val="煤水电备份 "/>
      <sheetName val="10.5度成本表"/>
      <sheetName val="11度雪成本表"/>
      <sheetName val="11度亚特成本表"/>
      <sheetName val="雪花干成本表"/>
      <sheetName val="华丹成本表"/>
      <sheetName val="11度沈阳鲜成本表"/>
      <sheetName val="制品辅料"/>
      <sheetName val="制品煤水电"/>
      <sheetName val="制品瓶盖商标"/>
      <sheetName val="雪花分配表"/>
      <sheetName val="雪花干分配表"/>
      <sheetName val="沈阳鲜分配表"/>
      <sheetName val="华丹分配"/>
      <sheetName val="桶酒15L"/>
      <sheetName val="桶酒20L"/>
      <sheetName val="桶酒30L"/>
      <sheetName val="桶酒10L"/>
      <sheetName val="桶酒5L"/>
      <sheetName val="桶酒20L (雪) "/>
      <sheetName val="桶酒30L (雪)  "/>
      <sheetName val="桶酒15L(华）"/>
      <sheetName val="桶酒20L（华）"/>
      <sheetName val="桶酒30L（华）"/>
      <sheetName val="桶酒20L(雪花干）"/>
      <sheetName val="核算项目余额表"/>
      <sheetName val="销量"/>
      <sheetName val="共享"/>
      <sheetName val="促销活动"/>
      <sheetName val="活动"/>
      <sheetName val="±¾ÆÚ·¢Éú"/>
      <sheetName val="11¶È»ªµ¤"/>
      <sheetName val="13¶È¸ßÅ¨"/>
      <sheetName val="13¶È·ÖÅä±í"/>
      <sheetName val="13.65¶ÈÑ©»¨"/>
      <sheetName val="13.6Ñ©»¨·ÖÅä±í"/>
      <sheetName val="13.65¶ÈÉòÑô"/>
      <sheetName val="13.65ÉòÑô·ÖÅä±í"/>
      <sheetName val="11¶È¸ÉÆ¡"/>
      <sheetName val="½ÍÔì¹ýÂË·ÖÅä"/>
      <sheetName val="ÐÂË®·ÖÅä±í"/>
      <sheetName val="ÄðÔìÃºË®µç"/>
      <sheetName val="ÄðÔìÂóÑ¿"/>
      <sheetName val="»ã×Ü±í"/>
      <sheetName val="ÃºË®µç±¸·Ý "/>
      <sheetName val="10.5¶È³É±¾±í"/>
      <sheetName val="11¶ÈÑ©³É±¾±í"/>
      <sheetName val="11¶ÈÑÇÌØ³É±¾±í"/>
      <sheetName val="Ñ©»¨¸É³É±¾±í"/>
      <sheetName val="»ªµ¤³É±¾±í"/>
      <sheetName val="11¶ÈÉòÑôÏÊ³É±¾±í"/>
      <sheetName val="ÖÆÆ·¸¨ÁÏ"/>
      <sheetName val="ÖÆÆ·ÃºË®µç"/>
      <sheetName val="ÖÆÆ·Æ¿¸ÇÉÌ±ê"/>
      <sheetName val="Ñ©»¨·ÖÅä±í"/>
      <sheetName val="Ñ©»¨¸É·ÖÅä±í"/>
      <sheetName val="ÉòÑôÏÊ·ÖÅä±í"/>
      <sheetName val="»ªµ¤·ÖÅä"/>
      <sheetName val="Í°¾Æ15L"/>
      <sheetName val="Í°¾Æ20L"/>
      <sheetName val="Í°¾Æ30L"/>
      <sheetName val="Í°¾Æ10L"/>
      <sheetName val="Í°¾Æ5L"/>
      <sheetName val="Í°¾Æ20L (Ñ©) "/>
      <sheetName val="Í°¾Æ30L (Ñ©)  "/>
      <sheetName val="Í°¾Æ15L(»ª£©"/>
      <sheetName val="Í°¾Æ20L£¨»ª£©"/>
      <sheetName val="Í°¾Æ30L£¨»ª£©"/>
      <sheetName val="Í°¾Æ20L(Ñ©»¨¸É£©"/>
      <sheetName val="ËµÃ÷"/>
      <sheetName val="ÏúÁ¿"/>
      <sheetName val="¹²Ïí"/>
      <sheetName val="´ÙÏú»î¶¯"/>
      <sheetName val="»î¶¯"/>
      <sheetName val="×Ü±í"/>
      <sheetName val="ºËËãÏîÄ¿Óà¶î±í"/>
      <sheetName val="¡À__¨²¡¤¡é¨¦¨²"/>
      <sheetName val="11_¨¨_a¦Ì¡è"/>
      <sheetName val="13_¨¨___¡§"/>
      <sheetName val="13_¨¨¡¤___¡À¨ª"/>
      <sheetName val="13.65_¨¨___¡§"/>
      <sheetName val="13.6___¡§¡¤___¡À¨ª"/>
      <sheetName val="13.65_¨¨¨¦¨°__"/>
      <sheetName val="13.65¨¦¨°__¡¤___¡À¨ª"/>
      <sheetName val="11_¨¨_¨¦__"/>
      <sheetName val="_¨ª_¨¬1y__¡¤___"/>
      <sheetName val="D___¡¤___¡À¨ª"/>
      <sheetName val="_e_¨¬_o__¦Ì_"/>
      <sheetName val="_e_¨¬_¨®__"/>
      <sheetName val="__¡Á¨¹¡À¨ª"/>
      <sheetName val="_o__¦Ì_¡À_¡¤Y "/>
      <sheetName val="10.5_¨¨3¨¦¡À_¡À¨ª"/>
      <sheetName val="11_¨¨__3¨¦¡À_¡À¨ª"/>
      <sheetName val="11_¨¨__¨¬_3¨¦¡À_¡À¨ª"/>
      <sheetName val="___¡§_¨¦3¨¦¡À_¡À¨ª"/>
      <sheetName val="_a¦Ì¡è3¨¦¡À_¡À¨ª"/>
      <sheetName val="11_¨¨¨¦¨°___¨º3¨¦¡À_¡À¨ª"/>
      <sheetName val="___¡¤_¡§¨¢_"/>
      <sheetName val="___¡¤_o__¦Ì_"/>
      <sheetName val="___¡¤____¨¦¨¬¡À¨º"/>
      <sheetName val="___¡§¡¤___¡À¨ª"/>
      <sheetName val="___¡§_¨¦¡¤___¡À¨ª"/>
      <sheetName val="¨¦¨°___¨º¡¤___¡À¨ª"/>
      <sheetName val="_a¦Ì¡è¡¤___"/>
      <sheetName val="¨ª¡ã__15L"/>
      <sheetName val="¨ª¡ã__20L"/>
      <sheetName val="¨ª¡ã__30L"/>
      <sheetName val="¨ª¡ã__10L"/>
      <sheetName val="¨ª¡ã__5L"/>
      <sheetName val="¨ª¡ã__20L (__) "/>
      <sheetName val="¨ª¡ã__30L (__)  "/>
      <sheetName val="¨ª¡ã__15L(_a¡ê_"/>
      <sheetName val="¨ª¡ã__20L¡ê¡§_a¡ê_"/>
      <sheetName val="¨ª¡ã__30L¡ê¡§_a¡ê_"/>
      <sheetName val="¨ª¡ã__20L(___¡§_¨¦¡ê_"/>
      <sheetName val="_¦Ì_¡Â"/>
      <sheetName val="_¨²¨¢_"/>
      <sheetName val="12_¨ª"/>
      <sheetName val="¡ä¨´_¨²___¡¥"/>
      <sheetName val="___¡¥"/>
      <sheetName val="¡Á¨¹¡À¨ª"/>
      <sheetName val="o_______¨®¨¤__¡À¨ª"/>
      <sheetName val="22号"/>
      <sheetName val="所得税凭证抽查"/>
      <sheetName val="*REF!"/>
      <sheetName val="¡À??¨²¡¤¡é¨¦¨²"/>
      <sheetName val="11?¨¨?a¦Ì¡è"/>
      <sheetName val="13?¨¨???¡§"/>
      <sheetName val="13?¨¨¡¤???¡À¨ª"/>
      <sheetName val="13.65?¨¨???¡§"/>
      <sheetName val="13.6???¡§¡¤???¡À¨ª"/>
      <sheetName val="13.65?¨¨¨¦¨°??"/>
      <sheetName val="13.65¨¦¨°??¡¤???¡À¨ª"/>
      <sheetName val="11?¨¨?¨¦??"/>
      <sheetName val="?¨ª?¨¬1y??¡¤???"/>
      <sheetName val="D???¡¤???¡À¨ª"/>
      <sheetName val="?e?¨¬?o??¦Ì?"/>
      <sheetName val="?e?¨¬?¨®??"/>
      <sheetName val="??¡Á¨¹¡À¨ª"/>
      <sheetName val="?o??¦Ì?¡À?¡¤Y "/>
      <sheetName val="10.5?¨¨3¨¦¡À?¡À¨ª"/>
      <sheetName val="11?¨¨??3¨¦¡À?¡À¨ª"/>
      <sheetName val="11?¨¨??¨¬?3¨¦¡À?¡À¨ª"/>
      <sheetName val="???¡§?¨¦3¨¦¡À?¡À¨ª"/>
      <sheetName val="?a¦Ì¡è3¨¦¡À?¡À¨ª"/>
      <sheetName val="11?¨¨¨¦¨°???¨º3¨¦¡À?¡À¨ª"/>
      <sheetName val="???¡¤?¡§¨¢?"/>
      <sheetName val="???¡¤?o??¦Ì?"/>
      <sheetName val="???¡¤????¨¦¨¬¡À¨º"/>
      <sheetName val="???¡§¡¤???¡À¨ª"/>
      <sheetName val="???¡§?¨¦¡¤???¡À¨ª"/>
      <sheetName val="¨¦¨°???¨º¡¤???¡À¨ª"/>
      <sheetName val="?a¦Ì¡è¡¤???"/>
      <sheetName val="¨ª¡ã??15L"/>
      <sheetName val="¨ª¡ã??20L"/>
      <sheetName val="¨ª¡ã??30L"/>
      <sheetName val="¨ª¡ã??10L"/>
      <sheetName val="¨ª¡ã??5L"/>
      <sheetName val="¨ª¡ã??20L (??) "/>
      <sheetName val="¨ª¡ã??30L (??)  "/>
      <sheetName val="¨ª¡ã??15L(?a¡ê?"/>
      <sheetName val="¨ª¡ã??20L¡ê¡§?a¡ê?"/>
      <sheetName val="¨ª¡ã??30L¡ê¡§?a¡ê?"/>
      <sheetName val="¨ª¡ã??20L(???¡§?¨¦¡ê?"/>
      <sheetName val="?¦Ì?¡Â"/>
      <sheetName val="?¨²¨¢?"/>
      <sheetName val="12?¨ª"/>
      <sheetName val="¡ä¨´?¨²???¡¥"/>
      <sheetName val="???¡¥"/>
      <sheetName val="o???????¨®¨¤??¡À¨ª"/>
      <sheetName val="合同"/>
      <sheetName val="综合认价"/>
      <sheetName val="楼层"/>
      <sheetName val="POWER_ASSUMPTIONS"/>
      <sheetName val="G_1R-Shou_COP_Gf"/>
      <sheetName val="Financ__Overview"/>
      <sheetName val="POWER_ASSUMPTION"/>
      <sheetName val="POWER_ASSUMPTIONS1"/>
      <sheetName val="G_1R-Shou_COP_Gf1"/>
      <sheetName val="Financ__Overview1"/>
      <sheetName val="POWER_ASSUMPTION1"/>
      <sheetName val="一标段 "/>
      <sheetName val="Drop Down"/>
      <sheetName val="POWERASSUMPTIONS"/>
      <sheetName val="序列表"/>
      <sheetName val="TRIAL3"/>
      <sheetName val="G-PROF1"/>
      <sheetName val="折线图2数据"/>
      <sheetName val="资产负债表及损益表"/>
      <sheetName val="会计事项调整表"/>
      <sheetName val="企业表一"/>
      <sheetName val="GP analysis Per month"/>
      <sheetName val="Sales breakdown "/>
      <sheetName val="MA Adj. Test"/>
      <sheetName val="华泰"/>
      <sheetName val="华意"/>
      <sheetName val="eva"/>
      <sheetName val="目标成本修订稿与正式稿量价对比表"/>
      <sheetName val="钢筋.砼等动态成本调整表"/>
      <sheetName val="钢筋加权平均价计算明细"/>
      <sheetName val="一标段钢筋进场明细"/>
      <sheetName val="二标段钢筋进场明细"/>
      <sheetName val="一标段砼加权平均价计算明细"/>
      <sheetName val="一标段商砼调差"/>
      <sheetName val="二标段商砼调差"/>
      <sheetName val="动态回顾"/>
      <sheetName val="动态成本明细"/>
      <sheetName val="合同明细台账"/>
      <sheetName val="合同变更明细台账"/>
      <sheetName val="口径外成本统计"/>
      <sheetName val="JIRR"/>
      <sheetName val="使用指引"/>
      <sheetName val="全周期"/>
      <sheetName val="地下室单列汇总"/>
      <sheetName val="前期"/>
      <sheetName val="建安"/>
      <sheetName val="基础"/>
      <sheetName val="配套"/>
      <sheetName val="成本指标"/>
      <sheetName val="差异分析"/>
      <sheetName val="差异分析2"/>
      <sheetName val="商业技术差异"/>
      <sheetName val="住宅技术差异"/>
      <sheetName val="学校技术差异"/>
      <sheetName val="测算记录"/>
      <sheetName val="编码说明"/>
      <sheetName val="业态成本统计表 "/>
      <sheetName val="清单"/>
      <sheetName val="材料清单"/>
      <sheetName val="EPS线条栏杆"/>
      <sheetName val="1号楼石材"/>
      <sheetName val="6号楼石材 "/>
      <sheetName val="玻璃幕墙"/>
      <sheetName val="门窗百叶"/>
      <sheetName val="全周期汇总表"/>
      <sheetName val="项目明细帐"/>
      <sheetName val="砼加权平均价计算明细"/>
      <sheetName val="砖加权平均价计算明细"/>
      <sheetName val="水泥加权平均价计算明细"/>
      <sheetName val="钢筋汇总"/>
      <sheetName val="基础台帐"/>
      <sheetName val="季度计划"/>
      <sheetName val="月度计划"/>
      <sheetName val="动态跟踪表"/>
      <sheetName val="南通"/>
      <sheetName val="迪亚特"/>
      <sheetName val="中航"/>
      <sheetName val="联盛"/>
      <sheetName val="永嘉"/>
      <sheetName val="水厂海宏"/>
      <sheetName val="动态跟踪表旧"/>
      <sheetName val="业务台帐"/>
      <sheetName val="施工单位通讯录"/>
      <sheetName val="进度"/>
      <sheetName val="扣款"/>
      <sheetName val="任务单"/>
      <sheetName val="变更单"/>
      <sheetName val="工程量核定"/>
      <sheetName val="签证"/>
      <sheetName val="付款内审表"/>
      <sheetName val="决算扣款清单"/>
      <sheetName val="标底台账"/>
      <sheetName val="浙江昆仑"/>
      <sheetName val="通力电梯"/>
      <sheetName val="鸿浩"/>
      <sheetName val="顶美装饰"/>
      <sheetName val="鑫森电力（供货安装）"/>
      <sheetName val="昆仑"/>
      <sheetName val="康海"/>
      <sheetName val="朗迪"/>
      <sheetName val="燃气（泳池）"/>
      <sheetName val="新迎顺"/>
      <sheetName val="多次付款动态样表"/>
      <sheetName val="决算书扣款清单样表"/>
      <sheetName val="开发"/>
      <sheetName val="设计指标"/>
      <sheetName val="金双楠一期-大门"/>
      <sheetName val="金双楠一期1-6#楼"/>
      <sheetName val="金双楠一期瓦屋面"/>
      <sheetName val="综合单价分析"/>
      <sheetName val="材料认价"/>
      <sheetName val="标底评审报告"/>
      <sheetName val="1、2、3、5栋塑钢门窗计算表"/>
      <sheetName val="5#7层以上"/>
      <sheetName val="5#7层以下"/>
      <sheetName val="修正说明"/>
      <sheetName val="复核后分色统计"/>
      <sheetName val="复核工程量"/>
      <sheetName val="标准层基础数据(原空调个数有误)"/>
      <sheetName val="2#"/>
      <sheetName val="4# "/>
      <sheetName val="1.投标总价封面"/>
      <sheetName val="塔吊工程"/>
      <sheetName val="编码"/>
      <sheetName val="村级支出"/>
      <sheetName val="pldt"/>
      <sheetName val="编码说明1"/>
      <sheetName val="地下室及基础单列汇总表"/>
      <sheetName val="住宅地块总指标"/>
      <sheetName val="技术指标分析"/>
      <sheetName val="与方案2版比"/>
      <sheetName val="1-4栋结算清单汇总表"/>
      <sheetName val="OMVI"/>
      <sheetName val="与11.04日版差异分析"/>
      <sheetName val="与12月31日版差异"/>
      <sheetName val="7月8日版本与11月4日版差异"/>
      <sheetName val="7月8日版与3月20日版差异"/>
      <sheetName val="新版差异分析"/>
      <sheetName val="户内改造费用"/>
      <sheetName val="概算02版工程量框算"/>
      <sheetName val="03版工程量框算"/>
      <sheetName val="3月21日方案量框算"/>
      <sheetName val="建造指标"/>
      <sheetName val="差异分析表"/>
      <sheetName val="外墙石材"/>
      <sheetName val="外墙涂料"/>
      <sheetName val="外墙保温"/>
      <sheetName val="瓦屋面"/>
      <sheetName val="断热桥铝合金门窗"/>
      <sheetName val="地弹门"/>
      <sheetName val="栏杆"/>
      <sheetName val="百叶"/>
      <sheetName val="轻钢雨棚"/>
      <sheetName val="外墙GRC线条"/>
      <sheetName val="材料明细表"/>
      <sheetName val="主要材料损耗表"/>
      <sheetName val="第一次分析"/>
      <sheetName val="第二次分析"/>
      <sheetName val="第三次分析"/>
      <sheetName val="土建总包工程量清单"/>
      <sheetName val="安装清单"/>
      <sheetName val="措施费-住宅（含底商） "/>
      <sheetName val="措施费-独立及院落商业地上 "/>
      <sheetName val="标底编制需工程部明确事项 "/>
      <sheetName val="大型机械设备基础、进出场及安拆费"/>
      <sheetName val="塔吊费用"/>
      <sheetName val="施工电梯"/>
      <sheetName val="脚手架"/>
      <sheetName val="模板费、砌体、内墙抹灰、内墙腻子人工费分析"/>
      <sheetName val="进度关键控制点"/>
      <sheetName val="3.投标总价汇总表"/>
      <sheetName val="4.1土建工程量清单计价表"/>
      <sheetName val="人员支出"/>
      <sheetName val="2.工程量清单编制说明"/>
      <sheetName val="4.1土建工程量清单计价表 "/>
      <sheetName val="4.2 钢材材料调价表"/>
      <sheetName val="4.3材料调价"/>
      <sheetName val="4.4人工调价"/>
      <sheetName val="4.5土建主要材料价格表"/>
      <sheetName val="5.1安装工程量清单计价表 "/>
      <sheetName val="7.1措施费"/>
      <sheetName val="7.1.1垂直运输费分析表"/>
      <sheetName val="8.1施工总承包配合费"/>
      <sheetName val="9.1规费"/>
      <sheetName val="10.其他工作项目报价清单"/>
      <sheetName val="11.甲供材范围划分及甲定乙供材料品牌"/>
      <sheetName val="JIAKHP"/>
      <sheetName val="单项造价指标"/>
      <sheetName val="工程量指标分析"/>
      <sheetName val="经济技术指标"/>
      <sheetName val="非预拌砂浆"/>
      <sheetName val="措施费"/>
      <sheetName val="评审报告"/>
      <sheetName val="技术方案 "/>
      <sheetName val="总价表"/>
      <sheetName val="电话"/>
      <sheetName val="对讲"/>
      <sheetName val="门禁、一卡通"/>
      <sheetName val="电子巡更"/>
      <sheetName val="背景音乐"/>
      <sheetName val="电子围栏"/>
      <sheetName val="停车场"/>
      <sheetName val="建筑指标表（原方案版）"/>
      <sheetName val="民用项目指标4.19"/>
      <sheetName val="差异分析表 (COCO时代拿地版与方案版)"/>
      <sheetName val="差异分析表 (COCO时代策划版与方案版) "/>
      <sheetName val="差异分析表 (弹子石与彩云府)"/>
      <sheetName val="面积差异分析表"/>
      <sheetName val="全周期汇总表（按可售面积）"/>
      <sheetName val="差异分析表 (C地块调整与原方案版) "/>
      <sheetName val="差异分析表-"/>
      <sheetName val="全周期汇总表 (按规划面积)"/>
      <sheetName val="前期工程费"/>
      <sheetName val="建安工程费（ALL)"/>
      <sheetName val="建安工程费（临街商业）"/>
      <sheetName val="建安工程费（独栋商业）"/>
      <sheetName val="建安工程费（LOFT）"/>
      <sheetName val="基础设施费"/>
      <sheetName val="配套设施费"/>
      <sheetName val="附2、成本预算 (重庆蓝光·COCO时代项目-010）"/>
      <sheetName val="户型配比"/>
      <sheetName val="动态成本汇总表（B地块）"/>
      <sheetName val="动态明细"/>
      <sheetName val="材料调差汇总"/>
      <sheetName val="全周期汇总表每季度报送"/>
      <sheetName val="本次动态口径外说明"/>
      <sheetName val="COCO时代目标成本(全周期）"/>
      <sheetName val="COCO时代B目标成本(全周期）"/>
      <sheetName val="全周期汇总表 (合并)"/>
      <sheetName val="经济指标表"/>
      <sheetName val="直接成本汇总表"/>
      <sheetName val="建安工程费（大地块）"/>
      <sheetName val="建安工程费（小地块）"/>
      <sheetName val="目标成本各版本修订说明"/>
      <sheetName val="建安工程费（南充23亩）"/>
      <sheetName val="差役分析（改）"/>
      <sheetName val="形象进度"/>
      <sheetName val="产值汇总"/>
      <sheetName val="进度产值汇总表"/>
      <sheetName val="土建清单汇总表"/>
      <sheetName val="13#楼土建清单"/>
      <sheetName val="14#楼土建清单"/>
      <sheetName val="15#楼土建清单"/>
      <sheetName val="16#楼土建清单"/>
      <sheetName val="地下室土建清单"/>
      <sheetName val="钢材调差汇总表"/>
      <sheetName val="钢材调差"/>
      <sheetName val="材料基价表"/>
      <sheetName val="造价汇总"/>
      <sheetName val="高层汇总表"/>
      <sheetName val="商业汇总表"/>
      <sheetName val="地下室汇总表"/>
      <sheetName val="安装（增加）"/>
      <sheetName val="高层 材料补差"/>
      <sheetName val="别墅 材料补差"/>
      <sheetName val="地下室 材料补差"/>
      <sheetName val="高层措施费"/>
      <sheetName val="别墅措施费"/>
      <sheetName val="地下主材"/>
      <sheetName val="高层主材"/>
      <sheetName val="别墅主材"/>
      <sheetName val="高层经济指标"/>
      <sheetName val="别墅经济指标"/>
      <sheetName val="地下室经济指标"/>
      <sheetName val="高层措施"/>
      <sheetName val="商业措施"/>
      <sheetName val="材料基础价格表"/>
      <sheetName val="高层及底商"/>
      <sheetName val="独商"/>
      <sheetName val="安装"/>
      <sheetName val="材料询价"/>
      <sheetName val="工程需明确事项"/>
      <sheetName val="措施费明细"/>
      <sheetName val="高层及底商措施费"/>
      <sheetName val="独商措施费"/>
      <sheetName val="Backup of Backup of LINDA LISTO"/>
      <sheetName val="成本分析"/>
      <sheetName val="专7、现金流量表"/>
      <sheetName val="苗圃提供"/>
      <sheetName val="招标清单"/>
      <sheetName val="全部清单"/>
      <sheetName val="汇总表1"/>
      <sheetName val="工程量计算明细"/>
      <sheetName val="建安工程费"/>
      <sheetName val="前期已用费用"/>
      <sheetName val="应收账款明细表"/>
      <sheetName val="应收账款汇总表"/>
      <sheetName val="200612"/>
      <sheetName val="200701"/>
      <sheetName val="200702"/>
      <sheetName val="200703"/>
      <sheetName val="200704"/>
      <sheetName val="200705"/>
      <sheetName val="200706"/>
      <sheetName val="200707"/>
      <sheetName val="200708"/>
      <sheetName val="200709"/>
      <sheetName val="200710"/>
      <sheetName val="200711"/>
      <sheetName val="200712"/>
      <sheetName val="2008.1"/>
      <sheetName val="2008.2"/>
      <sheetName val="上年末"/>
      <sheetName val="1月"/>
      <sheetName val="10月"/>
      <sheetName val="11月"/>
      <sheetName val="12月"/>
      <sheetName val="2月"/>
      <sheetName val="3月"/>
      <sheetName val="4月"/>
      <sheetName val="5月"/>
      <sheetName val="6月"/>
      <sheetName val="7月"/>
      <sheetName val="8月"/>
      <sheetName val="9月"/>
      <sheetName val="附4、土地成本构成及支付计划表）"/>
      <sheetName val="土建清单"/>
      <sheetName val="预拌砂浆"/>
      <sheetName val="硬景工程"/>
      <sheetName val="水电安装"/>
      <sheetName val="软景工程"/>
      <sheetName val="表1、虚拟项目或方案阶段资金计划"/>
      <sheetName val="表2、在建项目资金计划表（锦绣城3号地）"/>
      <sheetName val="表2、在建项目资金计划表（锦绣城停车楼）"/>
      <sheetName val="COCO时代商业层高调整指标对比"/>
      <sheetName val="差异分析表 (各阶段)"/>
      <sheetName val="各阶段面积指标"/>
      <sheetName val="汇总计算书"/>
      <sheetName val="建安工程费（复式住宅)"/>
      <sheetName val="建安工程费（平层住宅）"/>
      <sheetName val="动态跟踪表（2号地兴慧钢构）"/>
      <sheetName val="动态跟踪表3号地块【四川金湛】"/>
      <sheetName val="动态跟踪表（五冶）"/>
      <sheetName val="2号地公共区域（四川中源）"/>
      <sheetName val="3号地5-13号楼住宅公共区域墙地砖 "/>
      <sheetName val="动态跟踪表（燃气1）"/>
      <sheetName val="动态跟踪表(燃气)"/>
      <sheetName val="动态跟踪表(达臻意泰)"/>
      <sheetName val="动态跟踪表(海祥)"/>
      <sheetName val="动态跟踪表【华达】"/>
      <sheetName val="动态跟踪表（科友1号地）"/>
      <sheetName val="动态跟踪表（科友3号商业）"/>
      <sheetName val="动态跟踪表(磊森) "/>
      <sheetName val="动态跟踪表（通力电梯）"/>
      <sheetName val="动态跟踪表（1号地准量行）"/>
      <sheetName val="动态跟踪表（东芝电梯）"/>
      <sheetName val="动态跟踪表（新多）"/>
      <sheetName val="动态跟踪表（商业燃气）"/>
      <sheetName val="动态跟踪表（艺海）"/>
      <sheetName val="动态跟踪表（中源）"/>
      <sheetName val="动态跟踪表（锦发)"/>
      <sheetName val="动态跟踪表(江苏江都)"/>
      <sheetName val="动态跟踪表（大地阳光)"/>
      <sheetName val="动态跟踪表（四川裕瑞)"/>
      <sheetName val="动态跟踪表（鸿翔外装)"/>
      <sheetName val="动态跟踪表（四川亿隆）1"/>
      <sheetName val="动态跟踪表（四川亿隆）"/>
      <sheetName val="动态跟踪表（四川正太）"/>
      <sheetName val="动态跟踪表（四川裕瑞）2"/>
      <sheetName val="动态跟踪表（兴盛泰）"/>
      <sheetName val="动态跟踪表（厦门万安智能）"/>
      <sheetName val="动态跟踪表（安泰消防钢制）"/>
      <sheetName val="动态跟踪表（昌荣-179)"/>
      <sheetName val="动态跟踪表（新多2号地) "/>
      <sheetName val="动态跟踪表（成都供配电）"/>
      <sheetName val="动态跟踪表（千嘉科技）"/>
      <sheetName val="动态跟踪表（天开）"/>
      <sheetName val="动态跟踪表（中节能）"/>
      <sheetName val="动态跟踪表（明清监理）"/>
      <sheetName val="动态跟踪表（安泰木质）"/>
      <sheetName val="动态跟踪表（2号地配电箱）"/>
      <sheetName val="动态跟踪表（林格 ）"/>
      <sheetName val="动态跟踪表(华宇)"/>
      <sheetName val="动态跟踪表(鸿翔)"/>
      <sheetName val="动态跟踪表 (四海)"/>
      <sheetName val="动态跟踪表（五冶）2"/>
      <sheetName val="动态跟踪表(光海)"/>
      <sheetName val="动态跟踪表（明清监理）2"/>
      <sheetName val="动态跟踪表【基准方中】"/>
      <sheetName val="动态跟踪表【精诚（模型）】 "/>
      <sheetName val="动态跟踪表【郑树芬室内设计】"/>
      <sheetName val="动态跟踪表（林鸥）"/>
      <sheetName val="动态跟踪表（蜀成土方）"/>
      <sheetName val="动态跟踪表（四海旋挖桩) "/>
      <sheetName val="动态跟踪表（有线广播电视网络)"/>
      <sheetName val="动态跟踪表(五冶)n"/>
      <sheetName val="动态跟踪表（鸿翔样板房)"/>
      <sheetName val="浙江长城"/>
      <sheetName val="动态跟踪款（3.4号地停车楼人防）"/>
      <sheetName val="动态跟踪表（浙江有色)护壁n"/>
      <sheetName val="动态跟踪表（浙江有色) 土方n"/>
      <sheetName val="动态跟踪表（基准方中)"/>
      <sheetName val="四川泰吉"/>
      <sheetName val="同兴泰吉"/>
      <sheetName val="动态跟踪表(西南建筑)"/>
      <sheetName val="动态跟踪表(保安)"/>
      <sheetName val="动态跟踪表(国腾) "/>
      <sheetName val="动态跟踪表(朗迪)"/>
      <sheetName val="动态跟踪表(汉嘉) "/>
      <sheetName val="动态跟踪表(超宇) "/>
      <sheetName val="动态跟踪表(鸿翔1)"/>
      <sheetName val="动态跟踪表(态森源) "/>
      <sheetName val="动态跟踪表(品伊)"/>
      <sheetName val="动态跟踪表(时代风云2011-2012)"/>
      <sheetName val="动态跟踪表(时代风云2012-2013) "/>
      <sheetName val="2号地四川艺海"/>
      <sheetName val="动态跟踪表(上海广亩1.4.5)"/>
      <sheetName val="动态跟踪表(上海广亩2.3)"/>
      <sheetName val="动态跟踪表（上海广亩新示范区)"/>
      <sheetName val="动态跟踪表(同兴达) "/>
      <sheetName val="动态跟踪表(佩尔西2.3) "/>
      <sheetName val="动态跟踪表(佩尔西1.4.5) "/>
      <sheetName val="动态跟踪表(格林) "/>
      <sheetName val="动态跟踪表（新玉智能交通）"/>
      <sheetName val="动态跟踪表(怡景光环境)"/>
      <sheetName val="动态跟踪表(昌荣总平雨污水)"/>
      <sheetName val="动态跟踪表(亿隆商业)"/>
      <sheetName val="动态跟踪表(蜂巢) "/>
      <sheetName val="动态跟踪表（中源农贸）"/>
      <sheetName val="成都锐衡"/>
      <sheetName val="动态跟踪表（中源2号地外墙涂料）"/>
      <sheetName val="动态跟踪表（雕塑小品）"/>
      <sheetName val="动态跟踪表【四川金湛】"/>
      <sheetName val="动态跟踪表（农贸市场移交）"/>
      <sheetName val="动态跟踪表（2号地兴慧栏杆）"/>
      <sheetName val="动态跟踪表（天开锦绣城农贸市场景观工程）"/>
      <sheetName val="动态跟踪表（铭创外装设计）"/>
      <sheetName val="锦绣城19号楼基坑护壁"/>
      <sheetName val="四海防火门"/>
      <sheetName val="格林园艺2013"/>
      <sheetName val="大地阳光2号地"/>
      <sheetName val="5号地示范区景观（天开）"/>
      <sheetName val="四川天恒"/>
      <sheetName val="COCO时代天开"/>
      <sheetName val="3号地样板房内装（鸿翔）"/>
      <sheetName val="华达建筑（农贸市场公共装饰）"/>
      <sheetName val="交房景观（2#天开）"/>
      <sheetName val="2#地总平雨污（昌荣）"/>
      <sheetName val="3号地旋挖钻孔灌注桩（四海）"/>
      <sheetName val="2号地住宅公共区域墙地砖"/>
      <sheetName val="3号地浦兴铝合金电缆"/>
      <sheetName val="锦绣城模型沙盘制作"/>
      <sheetName val="锦绣城3、4、17、18、21栋项目门（楼）牌加工定作"/>
      <sheetName val="3号地5-14号楼外墙面砖供货"/>
      <sheetName val="动态跟踪表【四海防火门】"/>
      <sheetName val="科尔曼达"/>
      <sheetName val="3#公共区域（艺海）"/>
      <sheetName val="泰吉安装"/>
      <sheetName val="同兴泰吉人防"/>
      <sheetName val="XX公司工程资金分级一览表（城市公司）"/>
      <sheetName val="项目资金明细（城市公司））"/>
      <sheetName val="在建项目资金计划表2015.9月-2015.2月"/>
      <sheetName val="土建明细表(2014.8月-2015.1月)"/>
      <sheetName val="安装明细表(2014.8月-2015.1月) "/>
      <sheetName val="工程进度计划"/>
      <sheetName val="2.1-基础台帐（总包）"/>
      <sheetName val="2.1-基础台帐 (分包)"/>
      <sheetName val="2.2-基础台帐 (安装工程)"/>
      <sheetName val="3-标底台账"/>
      <sheetName val="4-收方管理台账"/>
      <sheetName val="5-综合认价台账"/>
      <sheetName val="6-结算台账"/>
      <sheetName val="7-超目标成本台账"/>
      <sheetName val="9-成本优化统计表"/>
      <sheetName val="10-无效成本统计表"/>
      <sheetName val="11-合同总价形成动态跟踪表"/>
      <sheetName val="安装工程 "/>
      <sheetName val="大乔木 "/>
      <sheetName val="中小乔 "/>
      <sheetName val="地被 "/>
      <sheetName val="灌木 "/>
      <sheetName val="球类竹类 "/>
      <sheetName val="综合单价分析表(土建)"/>
      <sheetName val="经济指标分析表"/>
      <sheetName val="技术方案"/>
      <sheetName val="1-合同台账"/>
      <sheetName val="2.1-基础台帐（土建）"/>
      <sheetName val="2.2-基础台帐（安装）"/>
      <sheetName val="8.1-动态跟踪表汇总"/>
      <sheetName val="8.2-动态跟踪表"/>
      <sheetName val="金宇1#地"/>
      <sheetName val="兴网传媒"/>
      <sheetName val="思瑞安1#地"/>
      <sheetName val="合创1#地"/>
      <sheetName val="天府消防"/>
      <sheetName val="市政"/>
      <sheetName val="市政2、3#"/>
      <sheetName val="绿茵"/>
      <sheetName val="东方"/>
      <sheetName val="海宏"/>
      <sheetName val="通安达"/>
      <sheetName val="鸿浩4#地样板"/>
      <sheetName val="凯能"/>
      <sheetName val="御风23"/>
      <sheetName val="御风45"/>
      <sheetName val="思瑞安23"/>
      <sheetName val="思瑞安45"/>
      <sheetName val="园丁"/>
      <sheetName val="园丁1#"/>
      <sheetName val="海宏 (2)"/>
      <sheetName val="海宏1#地"/>
      <sheetName val="兴网"/>
      <sheetName val="三江"/>
      <sheetName val="凯能1#地"/>
      <sheetName val="其他"/>
      <sheetName val="邛崃COCO时代"/>
      <sheetName val="8月形象进度"/>
      <sheetName val="土建计算明细"/>
      <sheetName val="安装计算明细"/>
      <sheetName val="172亩住宅地块总指标"/>
      <sheetName val="配置标准表"/>
      <sheetName val="172亩户内改造费用详情"/>
      <sheetName val="匡算工程量"/>
      <sheetName val="1-样板房及售楼部内装设计（创域）"/>
      <sheetName val="2-售楼部施工图设计（华洲）"/>
      <sheetName val="打井降水工程"/>
      <sheetName val="土方开挖工程"/>
      <sheetName val="基坑护壁工程施工"/>
      <sheetName val="示范单位土建水电总包"/>
      <sheetName val="监理"/>
      <sheetName val="初步设计及施工图"/>
      <sheetName val="建筑方案设计"/>
      <sheetName val="景观设计"/>
      <sheetName val="3-监理合同（联盛）"/>
      <sheetName val="4-打井降水（四海）"/>
      <sheetName val="5-基坑护壁（四海）"/>
      <sheetName val="6-售楼部弱电（万安）"/>
      <sheetName val="7-土方开挖（恒基）"/>
      <sheetName val="9-建筑方案设计费（深圳市城建)"/>
      <sheetName val="8-售楼部及样板间内外装（新金成）"/>
      <sheetName val="10-土建总包（雅典）"/>
      <sheetName val="11-示范区景观（俊宏）"/>
      <sheetName val="12-施工用电(金宇电力)"/>
      <sheetName val="13-沙盘模型(华野)"/>
      <sheetName val="14-示范单位土建水电总包(八建)"/>
      <sheetName val="14-示范单位土建水电总包(八建补充协议) "/>
      <sheetName val="15-障碍灯（锦华） "/>
      <sheetName val="16-柴油发电机（星光）"/>
      <sheetName val="17-临时售楼部装饰（鸿翔）"/>
      <sheetName val="18-皇家壹号"/>
      <sheetName val="19-良友咨询 "/>
      <sheetName val="20-示范区光彩（明创）"/>
      <sheetName val="21-景观方案设计（岩涛）"/>
      <sheetName val="22-施工图设计（汉嘉）"/>
      <sheetName val="23-人防设计（人防设计院）"/>
      <sheetName val="24-抗浮锚杆（西南勘察）"/>
      <sheetName val="25-人防特种门"/>
      <sheetName val="26-高压旋喷桩（中冶）"/>
      <sheetName val="27-售楼部光彩Logo设计"/>
      <sheetName val="28-面积测绘（成房）"/>
      <sheetName val="29-户内配电箱采购(兴科达)"/>
      <sheetName val="投标报价汇总表"/>
      <sheetName val="成都迪康车间改造工程清单"/>
      <sheetName val="成都库房-安装清单"/>
      <sheetName val="成都固体车间-安装清单"/>
      <sheetName val="成都提取车间-安装"/>
      <sheetName val="综合单价分析表安装"/>
      <sheetName val="土建材料询价表"/>
      <sheetName val="安装主要材料价格表"/>
      <sheetName val="成都固体车间-B545安装清单"/>
      <sheetName val="户型面积"/>
      <sheetName val="分层面积表"/>
      <sheetName val="商业地块总指标"/>
      <sheetName val="学校指标"/>
      <sheetName val="小区绿地指标"/>
      <sheetName val="项目概况"/>
      <sheetName val="项目参数"/>
      <sheetName val="前期专项工作计划"/>
      <sheetName val="项目总控计划（开盘前）"/>
      <sheetName val="4.2措施项目（模板）"/>
      <sheetName val="4.3 钢材材料调价表"/>
      <sheetName val="4.4土建主要材料价格表"/>
      <sheetName val="5.2电缆材料调价说明"/>
      <sheetName val="5.3安装主要材料表 "/>
      <sheetName val="5.4增补项目清单"/>
      <sheetName val="6措施费"/>
      <sheetName val="7施工总承包服务费"/>
      <sheetName val="8规费"/>
      <sheetName val="9.其他工作项目报价清单"/>
      <sheetName val="10.甲定乙供材料品牌"/>
      <sheetName val="工程量清单投标总价"/>
      <sheetName val="投标总说明"/>
      <sheetName val="工程_价汇总表"/>
      <sheetName val="单项工程汇总表"/>
      <sheetName val="规费"/>
      <sheetName val="包干费用表"/>
      <sheetName val="包干费用明细表(一) "/>
      <sheetName val="包干费用清单明细表（二）"/>
      <sheetName val="包干费用明细表(三)"/>
      <sheetName val="包干费用明细表(四)"/>
      <sheetName val=" 主要材料价格表(建筑）"/>
      <sheetName val=" 主要材料价格表(安装）"/>
      <sheetName val="甲供材料损耗表"/>
      <sheetName val="合计"/>
      <sheetName val="回款分析"/>
      <sheetName val="收支统计"/>
      <sheetName val="销售回款"/>
      <sheetName val="销售合同"/>
      <sheetName val="现金流出"/>
      <sheetName val="回款统计"/>
      <sheetName val="明细汇总"/>
      <sheetName val="材料价格表"/>
      <sheetName val="与国际差异"/>
      <sheetName val="A0104差异"/>
      <sheetName val="户型统计"/>
      <sheetName val="CWYS-FYYS-1_人力成本支出测算"/>
      <sheetName val="FYYS-1-001年度人力成本测算（部门汇总）"/>
      <sheetName val="FYYS-1-002年度人力成本测算（部门）"/>
      <sheetName val="FYYS-1-编制底稿01工资及福利支出(公司领导)"/>
      <sheetName val="FYYS-1-编制底稿01工资及福利支出(财务部)"/>
      <sheetName val="FYYS-1-编制底稿01工资及福利支出(工程管理部)"/>
      <sheetName val="FYYS-1-编制底稿01工资及福利支出(技术管理部)"/>
      <sheetName val="FYYS-1-编制底稿01工资及福利支出(经营成本部)"/>
      <sheetName val="FYYS-1-编制底稿01工资及福利支出(营销运营部)"/>
      <sheetName val="FYYS-1-编制底稿01工资及福利支出(总经办)"/>
      <sheetName val="FYYS-1-编制底稿02-销售提成"/>
      <sheetName val="FYYS-1-编制底稿03-加班费 "/>
      <sheetName val="FYYS-1-编制底稿05-员工离职补偿"/>
      <sheetName val="封面 "/>
      <sheetName val="修订说明"/>
      <sheetName val="优化对比说明表"/>
      <sheetName val="建安工程（安装）"/>
      <sheetName val="单方公摊"/>
      <sheetName val="需分摊项目"/>
      <sheetName val=" 算量"/>
      <sheetName val="工程量计算式"/>
      <sheetName val="超目标成本"/>
      <sheetName val="预警通知书"/>
      <sheetName val="通力电梯 (主体)"/>
      <sheetName val="电梯安装"/>
      <sheetName val="观光电梯明细"/>
      <sheetName val="电梯明细"/>
      <sheetName val="莱钢泰达"/>
      <sheetName val="有线广播电施"/>
      <sheetName val="燃气（商业预留）"/>
      <sheetName val="燃气（商业预留） (补充)"/>
      <sheetName val="燃气（民用）"/>
      <sheetName val="重庆三峡"/>
      <sheetName val="蓝思特"/>
      <sheetName val="样板房弱电-合创"/>
      <sheetName val="友邦（实体样板房）"/>
      <sheetName val="供配电（昆仑）"/>
      <sheetName val="金潭"/>
      <sheetName val="深圳海贝斯"/>
      <sheetName val="明勇 (年度)"/>
      <sheetName val="四川亿隆"/>
      <sheetName val="金邦"/>
      <sheetName val="佳尼特"/>
      <sheetName val="华帝"/>
      <sheetName val="鼎威（美标）"/>
      <sheetName val=" 汉鼎"/>
      <sheetName val="南虹（格力）"/>
      <sheetName val="麦隆户箱"/>
      <sheetName val="千嘉"/>
      <sheetName val="广达锦城"/>
      <sheetName val="鸿浩（主体）"/>
      <sheetName val="君和"/>
      <sheetName val="亚萨合莱"/>
      <sheetName val="雅典"/>
      <sheetName val="科志人防"/>
      <sheetName val="基坑护壁"/>
      <sheetName val="施工用电"/>
      <sheetName val="基准方正"/>
      <sheetName val="57亩项目测算条件及配置标准表模板"/>
      <sheetName val="地基础调研"/>
      <sheetName val="工程量框算稿"/>
      <sheetName val="工程管理部"/>
      <sheetName val="成本管理部"/>
      <sheetName val="与方案2版AO1.3.02分析"/>
      <sheetName val="基础台帐（土建）"/>
      <sheetName val="基础台帐（安装）"/>
      <sheetName val="多次动态跟踪表汇总一期"/>
      <sheetName val="多次动态跟踪表汇总二期"/>
      <sheetName val="商业保温2期"/>
      <sheetName val="二期公区装设"/>
      <sheetName val="一期公区装设"/>
      <sheetName val="2期移栽树木"/>
      <sheetName val="一期消防"/>
      <sheetName val="一期屋面瓦"/>
      <sheetName val="二期商业区瓦"/>
      <sheetName val="二期商区景观（天开）"/>
      <sheetName val="二期水电安装"/>
      <sheetName val="一期楼层配电箱"/>
      <sheetName val="联发天然气"/>
      <sheetName val="雅典外墙保温"/>
      <sheetName val="一期光彩"/>
      <sheetName val="建业质量检测"/>
      <sheetName val="一期观光电梯"/>
      <sheetName val="二期土方"/>
      <sheetName val="一期土方"/>
      <sheetName val="金石"/>
      <sheetName val="惠美园艺"/>
      <sheetName val="信永中和（一期）"/>
      <sheetName val="信永中和（2期）"/>
      <sheetName val="中建四局 "/>
      <sheetName val="倍特 "/>
      <sheetName val="35亩雅典总包"/>
      <sheetName val="35亩雅典安装"/>
      <sheetName val="一期发电机组"/>
      <sheetName val="中兴供水(2期）"/>
      <sheetName val="施工图审查（一期）"/>
      <sheetName val="自来水管道(一期)"/>
      <sheetName val="一期主体沉降"/>
      <sheetName val="二期主体沉降"/>
      <sheetName val="样板房土建"/>
      <sheetName val="一期监理"/>
      <sheetName val="2期监理 "/>
      <sheetName val="二期基坑护壁"/>
      <sheetName val="一期抗浮锚杆"/>
      <sheetName val="一期人防设计"/>
      <sheetName val="二期人防设计"/>
      <sheetName val="一期人防设备"/>
      <sheetName val="二期景观施工设计"/>
      <sheetName val="一期基坑护壁"/>
      <sheetName val="鸿翔"/>
      <sheetName val="俊宏景观"/>
      <sheetName val="一期景观方案设计"/>
      <sheetName val="二期景观方案设计"/>
      <sheetName val="一期夜市"/>
      <sheetName val="二期夜市"/>
      <sheetName val="华野绿都一期"/>
      <sheetName val="华野绿都二期"/>
      <sheetName val="玛洛卡"/>
      <sheetName val="深圳城建99亩"/>
      <sheetName val="深圳城建35亩"/>
      <sheetName val="基准方中99亩"/>
      <sheetName val="基准方中35亩"/>
      <sheetName val="裕瑞"/>
      <sheetName val="一期项目施工用电"/>
      <sheetName val="二期项目施工用电"/>
      <sheetName val="样板房装饰设计"/>
      <sheetName val="一期打井降水"/>
      <sheetName val="二期打井降水"/>
      <sheetName val="2期人防设备"/>
      <sheetName val="二期商业广场景观"/>
      <sheetName val="二期抗浮锚杆"/>
      <sheetName val="2期外墙保温"/>
      <sheetName val="2期户内配电箱"/>
      <sheetName val="倍特(二期亮相区装饰)"/>
      <sheetName val="一期栏杆（东润）"/>
      <sheetName val="一期铜芯电缆"/>
      <sheetName val="一期铝合金电缆"/>
      <sheetName val="动态跟踪样表"/>
      <sheetName val="一单一结台账"/>
      <sheetName val="一单一结明细样表"/>
      <sheetName val="签证互扣登记台帐"/>
      <sheetName val="总价形成台账"/>
      <sheetName val="决算书扣款新表"/>
      <sheetName val="超目标成本台账"/>
      <sheetName val="成本优化"/>
      <sheetName val="无效成本（一期）"/>
      <sheetName val="无效成本（二期）"/>
      <sheetName val="中标分析报告"/>
      <sheetName val="收方管理台帐"/>
      <sheetName val="一期光彩设计费"/>
      <sheetName val="规划建筑一览表"/>
      <sheetName val="StartUp"/>
      <sheetName val="工程投标总价表"/>
      <sheetName val="报价编制说明"/>
      <sheetName val="清单01-1"/>
      <sheetName val="清单01-2"/>
      <sheetName val="清单01-3"/>
      <sheetName val="措施包干费02"/>
      <sheetName val="清单03"/>
      <sheetName val="增补清单04"/>
      <sheetName val="主要材料价格表"/>
      <sheetName val="包干单价分析表"/>
      <sheetName val=" 墙"/>
      <sheetName val=" 过梁"/>
      <sheetName val=" 柱"/>
      <sheetName val="构造柱"/>
      <sheetName val="梁"/>
      <sheetName val="连梁"/>
      <sheetName val=" 圈梁"/>
      <sheetName val=" 现浇板"/>
      <sheetName val="楼地面"/>
      <sheetName val=" 墙面"/>
      <sheetName val=" 天棚"/>
      <sheetName val=" 单梁装修"/>
      <sheetName val=" 屋面"/>
      <sheetName val="罗敏楼梯 "/>
      <sheetName val="罗敏踢脚"/>
      <sheetName val="零星计算"/>
      <sheetName val="内墙洞口腻子"/>
      <sheetName val="手算飘窗墙面"/>
      <sheetName val="地面"/>
      <sheetName val="楼梯"/>
      <sheetName val="空调板"/>
      <sheetName val="内墙抹灰"/>
      <sheetName val="汇总对比"/>
      <sheetName val="与拍地差异"/>
      <sheetName val="与上稿差异"/>
      <sheetName val="与长沙某项目对比"/>
      <sheetName val="与花二三期对比"/>
      <sheetName val="与花一差异"/>
      <sheetName val="报建文件"/>
      <sheetName val="测算配置"/>
      <sheetName val="地基调查"/>
      <sheetName val="基设收费"/>
      <sheetName val="汇总方式"/>
      <sheetName val="54亩(新)"/>
      <sheetName val="57亩(新)"/>
      <sheetName val="对比汇总"/>
      <sheetName val="工期计划"/>
      <sheetName val="与COCO时代差异"/>
      <sheetName val="云鼎预结"/>
      <sheetName val="coco时代"/>
      <sheetName val="标底评价"/>
      <sheetName val="水电总包标底指标提取表 "/>
      <sheetName val="表1封面"/>
      <sheetName val="表2投标报价汇总表"/>
      <sheetName val="表4.1安装总包汇总"/>
      <sheetName val="表4.2户内部分安装清单"/>
      <sheetName val="表4.3公共部分安装清单"/>
      <sheetName val="六号楼暂定清单"/>
      <sheetName val="调价材料基价"/>
      <sheetName val="8.2-土方一标段"/>
      <sheetName val="8.3-苗木移栽"/>
      <sheetName val="8.5氡浓度检测"/>
      <sheetName val="8.4规划设计"/>
      <sheetName val="8.6-基坑护壁1#地"/>
      <sheetName val="8.7-基坑护壁2#地"/>
      <sheetName val="8.8沙盘模型"/>
      <sheetName val="8.9-景观方案设计"/>
      <sheetName val="8.10售楼部室内装饰设计"/>
      <sheetName val="11-一单一结"/>
      <sheetName val="12-（咨询）结算"/>
      <sheetName val="13-签证互扣"/>
      <sheetName val="14-现场踏勘"/>
      <sheetName val="多次动态跟踪表汇总"/>
      <sheetName val="无效成本"/>
      <sheetName val="行政办公费预算汇总表"/>
      <sheetName val="行政办公费预算(部门分解）"/>
      <sheetName val="川建初勘"/>
      <sheetName val="土建总包"/>
      <sheetName val="建宇土方"/>
      <sheetName val="华野模型"/>
      <sheetName val="佳成钢构"/>
      <sheetName val="新金成装饰"/>
      <sheetName val="民工工资担保协会"/>
      <sheetName val="人防设计"/>
      <sheetName val="极致水环境"/>
      <sheetName val="博兰特"/>
      <sheetName val="施工图设计"/>
      <sheetName val="鸿浩中央空调"/>
      <sheetName val="放线测量"/>
      <sheetName val="恒基降水"/>
      <sheetName val="皇家壹号软装采购"/>
      <sheetName val="蜀鑫护壁"/>
      <sheetName val="人防特种门"/>
      <sheetName val="川建沉降"/>
      <sheetName val="思瑞安弱电"/>
      <sheetName val="广亩景观设计"/>
      <sheetName val="川建监理"/>
      <sheetName val="浦兴电梯"/>
      <sheetName val="自来水"/>
      <sheetName val="高标连砂石"/>
      <sheetName val="动态成本差异率（公司维度）"/>
      <sheetName val="动态成本差异率一览表（项目维度）5月"/>
      <sheetName val="青城河谷一期"/>
      <sheetName val="青城河谷二期"/>
      <sheetName val="青城河谷三期"/>
      <sheetName val="花满庭二期南区"/>
      <sheetName val="金双楠一期"/>
      <sheetName val="金双楠二期"/>
      <sheetName val="COCO金沙二期"/>
      <sheetName val="COCO金沙三期"/>
      <sheetName val="COCO国际一期"/>
      <sheetName val="COCO国际二期"/>
      <sheetName val="东方天地"/>
      <sheetName val="东方天地学校"/>
      <sheetName val="锦绣香江一期二批次"/>
      <sheetName val="空港国际城七期"/>
      <sheetName val="乐彩城1号地"/>
      <sheetName val="乐彩城2号地"/>
      <sheetName val="乐彩城3号地"/>
      <sheetName val="乐彩城4号地"/>
      <sheetName val="金悦府"/>
      <sheetName val="金悦派"/>
      <sheetName val="金悦城"/>
      <sheetName val="_Recovered_SheetName_ 0_"/>
      <sheetName val="工程概况"/>
      <sheetName val="编制说明1标"/>
      <sheetName val="编制说明2标"/>
      <sheetName val="报告"/>
      <sheetName val="合同砼及钢筋总量"/>
      <sheetName val="钢筋、砼分类汇总"/>
      <sheetName val="造价分析汇总表"/>
      <sheetName val="措施费1标"/>
      <sheetName val="措施费2标"/>
      <sheetName val="图纸目录"/>
      <sheetName val="工程量指标"/>
      <sheetName val="合同清单"/>
      <sheetName val="C1"/>
      <sheetName val="C2"/>
      <sheetName val="C3改"/>
      <sheetName val="C3"/>
      <sheetName val="C4改"/>
      <sheetName val="C4"/>
      <sheetName val="C5"/>
      <sheetName val="C5&quot;"/>
      <sheetName val="C10"/>
      <sheetName val="C11"/>
      <sheetName val="C12"/>
      <sheetName val="C13"/>
      <sheetName val="C14"/>
      <sheetName val="C15"/>
      <sheetName val="C16"/>
      <sheetName val="C17"/>
      <sheetName val="C18"/>
      <sheetName val="C19"/>
      <sheetName val="C20"/>
      <sheetName val="C21"/>
      <sheetName val="C22"/>
      <sheetName val="C23"/>
      <sheetName val="C24"/>
      <sheetName val="C25改"/>
      <sheetName val="C25"/>
      <sheetName val="C26改"/>
      <sheetName val="C26"/>
      <sheetName val="C27"/>
      <sheetName val="C28"/>
      <sheetName val="C29"/>
      <sheetName val="C30"/>
      <sheetName val="C31"/>
      <sheetName val="C32"/>
      <sheetName val="C33"/>
      <sheetName val="C34"/>
      <sheetName val="C35"/>
      <sheetName val="C37"/>
      <sheetName val="C38"/>
      <sheetName val="C39"/>
      <sheetName val="C40"/>
      <sheetName val="C41"/>
      <sheetName val="C42"/>
      <sheetName val="C43"/>
      <sheetName val="C44"/>
      <sheetName val="C45"/>
      <sheetName val="C46改"/>
      <sheetName val="C46"/>
      <sheetName val="C47"/>
      <sheetName val="LC0615A"/>
      <sheetName val="LC0615"/>
      <sheetName val="LMC2124"/>
      <sheetName val="LM49"/>
      <sheetName val="LM1"/>
      <sheetName val="LM2"/>
      <sheetName val="LM3"/>
      <sheetName val="LM5"/>
      <sheetName val="1#楼工程量清单 (2)"/>
      <sheetName val="基础设施"/>
      <sheetName val="脚手架计算式"/>
      <sheetName val="2007年销售月报表"/>
      <sheetName val="收入成本1"/>
      <sheetName val="高层+底商"/>
      <sheetName val="高层+底商措施"/>
      <sheetName val="商业经济指标"/>
      <sheetName val="塔吊及施工电梯"/>
      <sheetName val="明确事项"/>
      <sheetName val="金城人材机"/>
      <sheetName val="新一人工调研"/>
      <sheetName val="单项工程费汇总表"/>
      <sheetName val="裙房土建清单"/>
      <sheetName val="1#土建清单"/>
      <sheetName val="4#土建清单"/>
      <sheetName val="1#水清单"/>
      <sheetName val="4#水清单"/>
      <sheetName val="1#电清单"/>
      <sheetName val="4#电清单"/>
      <sheetName val="地下室土建调整清单"/>
      <sheetName val="裙房土建调整清单"/>
      <sheetName val="1#土建调整清单"/>
      <sheetName val="4#土建调整清单"/>
      <sheetName val="1#水调整清单"/>
      <sheetName val="4#水调整清单"/>
      <sheetName val="1#电调整清单"/>
      <sheetName val="4#电调整清单"/>
      <sheetName val="甲方有权分包工程表"/>
      <sheetName val="甲供材料"/>
      <sheetName val="表3、结算项目资金计划表（1号地）"/>
      <sheetName val="表3、结算项目资金计划表（农贸市场）"/>
      <sheetName val="表3、结算项目资金计划表（3号地商业街）"/>
      <sheetName val="表3、结算项目资金计划表（4号地）"/>
      <sheetName val="表3、结算项目资金计划表（5号地）"/>
      <sheetName val="给排水系统"/>
      <sheetName val="S7"/>
      <sheetName val="折旧清单_1"/>
      <sheetName val="变更部分 (3) "/>
      <sheetName val="D栋计算式明细"/>
      <sheetName val="3.2钢材材料调价表"/>
      <sheetName val="财政供养人员增幅"/>
      <sheetName val="总人口"/>
      <sheetName val="工商税收"/>
      <sheetName val="凯丽豪景文化活动中心连廊钢结构工程施工（中冶实久建设有限公司2"/>
      <sheetName val="全周期汇总表-人防车位不摊成本"/>
      <sheetName val="地下室单列汇总表 "/>
      <sheetName val="灰空间梳理"/>
      <sheetName val="优化与拍地单价对比"/>
      <sheetName val="优化与方案正式会单价对比"/>
      <sheetName val="拍地优化任务书"/>
      <sheetName val="2803优化任务书"/>
      <sheetName val="优化配置"/>
      <sheetName val="成本优化及责任单位"/>
      <sheetName val="成本现金流(不含改造）"/>
      <sheetName val="灰空间改造测算"/>
      <sheetName val="灰空间形成费用测算"/>
      <sheetName val="配置标准对比"/>
      <sheetName val="中标价分析报告"/>
      <sheetName val="护壁"/>
      <sheetName val="护壁 (2)"/>
      <sheetName val="配套设施及不可预见"/>
      <sheetName val="与原通过稿差异"/>
      <sheetName val="江都范例 (2)"/>
      <sheetName val="江都范例"/>
      <sheetName val="决算书扣款清单"/>
      <sheetName val="超目标成本申请"/>
      <sheetName val="分析汇总表"/>
      <sheetName val="表一、配置标准表"/>
      <sheetName val="差异(A4.1)"/>
      <sheetName val="差异(邛崃coco时代a3003)"/>
      <sheetName val="差异(拿地)"/>
      <sheetName val="汇总不分地下室"/>
      <sheetName val="差异（拿地）1号地"/>
      <sheetName val="与四叶城对比"/>
      <sheetName val="差异分析（上稿通过）"/>
      <sheetName val="差异分析（与拿地）"/>
      <sheetName val="差异分析（与概算0712版）"/>
      <sheetName val="差异分析（拿地版）"/>
      <sheetName val="事务所提供数据"/>
      <sheetName val="事务所栏杆统计"/>
      <sheetName val="灰空间率"/>
      <sheetName val="COCO国际灰空间节点测算"/>
      <sheetName val="测算记录1"/>
      <sheetName val="更新表"/>
      <sheetName val="一期光彩设计"/>
      <sheetName val="二期项目商业亮相区室外雨污水及沥青道路"/>
      <sheetName val="一期入户门"/>
      <sheetName val="2期亮相区外墙面砖供货"/>
      <sheetName val="二期水保评价项目咨询"/>
      <sheetName val="继宏门窗亮相区"/>
      <sheetName val="一期燃气报警"/>
      <sheetName val="一期测绘公司"/>
      <sheetName val="二期测绘公司"/>
      <sheetName val="盛大洪涛（一期外装）"/>
      <sheetName val="盛大洪涛（一期公共部位装饰）"/>
      <sheetName val="2期消防"/>
      <sheetName val="有线电视网络安装"/>
      <sheetName val="一期总平景观设计（天开）"/>
      <sheetName val="一期直读式远程数据管理系统工程"/>
      <sheetName val="一期弱电"/>
      <sheetName val="一期外线及供配电"/>
      <sheetName val="二期商业亮相区公共区域设施"/>
      <sheetName val="一期外墙面砖采购"/>
      <sheetName val="OA流程明细表-例"/>
      <sheetName val="会议纪要"/>
      <sheetName val="会议纪要附件"/>
      <sheetName val="与城市公寓B级差异"/>
      <sheetName val="与郑州贰号城邦差异"/>
      <sheetName val="项目概况对比"/>
      <sheetName val="户型"/>
      <sheetName val="户型指标"/>
      <sheetName val="项目测算配置标准"/>
      <sheetName val="地基基础"/>
      <sheetName val="政府收费"/>
      <sheetName val="产品系列配置标准"/>
      <sheetName val="项目动态成本汇总表"/>
      <sheetName val="动态成本回顾"/>
      <sheetName val="动态成本明细表"/>
      <sheetName val="全周期动态监测表"/>
      <sheetName val="差异分析说明"/>
      <sheetName val="评审报告 "/>
      <sheetName val="模板综合单价"/>
      <sheetName val="工程量明细"/>
      <sheetName val="调差材料材料基价表"/>
      <sheetName val="材料价格确认表"/>
      <sheetName val="龙门吊、吊车"/>
      <sheetName val="临时设施费"/>
      <sheetName val="施工进度计划（140424提供）"/>
      <sheetName val="劳务工单价"/>
      <sheetName val="2-基础台帐"/>
      <sheetName val="（一单一结）"/>
      <sheetName val="签订互扣"/>
      <sheetName val="4-收方管理台账 (2)"/>
      <sheetName val="收方台帐（具有台帐编号）"/>
      <sheetName val="4-收方管理台账 (3)"/>
      <sheetName val="8-预警台帐"/>
      <sheetName val="未完成非标业务"/>
      <sheetName val="已完成非标业务"/>
      <sheetName val="营销合同"/>
      <sheetName val="01号都江堰建工"/>
      <sheetName val="02号海韵天成"/>
      <sheetName val="03号明珠电力"/>
      <sheetName val="06号创域艺术"/>
      <sheetName val="11号京都君益"/>
      <sheetName val="12号四川雅典"/>
      <sheetName val="14号郑树芬室内设计"/>
      <sheetName val="16号华宇建筑设计"/>
      <sheetName val="19号重庆联盛监理"/>
      <sheetName val="20号四川鸿翔"/>
      <sheetName val="26号皇家壹号"/>
      <sheetName val="30号纳森景观"/>
      <sheetName val="032万安"/>
      <sheetName val="五交化"/>
      <sheetName val="39号、40号雅典一标段"/>
      <sheetName val="42成都浦兴商贸"/>
      <sheetName val="纳森俱乐部景观"/>
      <sheetName val="非合同-灯具"/>
      <sheetName val="非合同-负控终端"/>
      <sheetName val="非合同-6月水费"/>
      <sheetName val="47号佩尔西设计"/>
      <sheetName val="048万安"/>
      <sheetName val="50创域艺术E1-E6精装设计"/>
      <sheetName val="054万安"/>
      <sheetName val="累计变更台帐"/>
      <sheetName val="单次变更费用表"/>
      <sheetName val="单次变更工程量表"/>
      <sheetName val="编码说明 "/>
      <sheetName val="与邛崃对比 (2)"/>
      <sheetName val="项目特殊成本"/>
      <sheetName val="成本优化表"/>
      <sheetName val="优化与方案差异"/>
      <sheetName val="各职能优化任务书 (2)"/>
      <sheetName val="优化比例"/>
      <sheetName val="成本指标 "/>
      <sheetName val="项目特殊成本 (2)"/>
      <sheetName val="各职能优化任务书"/>
      <sheetName val="与邛崃对比"/>
      <sheetName val="A03.05差异"/>
      <sheetName val="A02.04差异 "/>
      <sheetName val="版本修订说明"/>
      <sheetName val="配置标准20131212"/>
      <sheetName val="各业态建面统计（暂定）"/>
      <sheetName val="项目对比"/>
      <sheetName val="费用组成说明 "/>
      <sheetName val="地下室构造标准"/>
      <sheetName val="地上部分构造标准"/>
      <sheetName val="面积"/>
      <sheetName val="产品信息"/>
      <sheetName val="上部土建清单"/>
      <sheetName val="土建清单 地下室"/>
      <sheetName val="栏杆安装清单"/>
      <sheetName val="防水清单"/>
      <sheetName val="上部住宅安装清单"/>
      <sheetName val="地下室安装清单 "/>
      <sheetName val="地上工程措施费 "/>
      <sheetName val="地下工程措施费"/>
      <sheetName val="安全、文明、环境保护、临时设施措施费"/>
      <sheetName val="附表二"/>
      <sheetName val="甲供材料设备表"/>
      <sheetName val="甲限材料设备表"/>
      <sheetName val="其它工作项目计价表"/>
      <sheetName val="地下室安装清单"/>
      <sheetName val="合格证 (2)"/>
      <sheetName val="过梁"/>
      <sheetName val="砼墙"/>
      <sheetName val="基础梁"/>
      <sheetName val="桩承台基础"/>
      <sheetName val="柱"/>
      <sheetName val="板"/>
      <sheetName val="地面、天花"/>
      <sheetName val="楼梯 "/>
      <sheetName val="零星砼"/>
      <sheetName val="开始(墙体)"/>
      <sheetName val="外墙装饰(标准户形) "/>
      <sheetName val="标准户形(墙体)"/>
      <sheetName val="总工程量(墙体)"/>
      <sheetName val="内墙190"/>
      <sheetName val="分户墙190"/>
      <sheetName val="外墙装饰"/>
      <sheetName val="总工程量(墙体) (2)"/>
      <sheetName val="建筑面积"/>
      <sheetName val="签证汇总"/>
      <sheetName val="签证清单"/>
      <sheetName val="B1-3复式"/>
      <sheetName val="H1-201小高"/>
      <sheetName val="1#楼"/>
      <sheetName val="1#楼单价分析表"/>
      <sheetName val="1#楼主材表"/>
      <sheetName val="1#楼型材米重"/>
      <sheetName val="会所"/>
      <sheetName val="门窗计价调价规则"/>
      <sheetName val="门窗主材计算规则"/>
      <sheetName val="铝材"/>
      <sheetName val="补充清单"/>
      <sheetName val="工程结算工作交接单"/>
      <sheetName val="结算申请报告"/>
      <sheetName val="对账单"/>
      <sheetName val="结算书汇总封面"/>
      <sheetName val="工程量汇总表"/>
      <sheetName val="13#楼"/>
      <sheetName val="13#单价分析表"/>
      <sheetName val="13#楼主材表"/>
      <sheetName val="13#楼型材米重"/>
      <sheetName val="55号楼"/>
      <sheetName val="55#楼单价"/>
      <sheetName val="56号楼"/>
      <sheetName val="56#楼单价"/>
      <sheetName val="57号楼"/>
      <sheetName val="57#楼单价"/>
      <sheetName val="55-57号楼铝板吊顶"/>
      <sheetName val="55-57铝板吊顶单价"/>
      <sheetName val="55-57主材表"/>
      <sheetName val="55-57型材米重"/>
      <sheetName val="58#楼"/>
      <sheetName val="58#楼单价分析表"/>
      <sheetName val="58#楼主材表"/>
      <sheetName val="58#楼型材米重"/>
      <sheetName val="61#楼"/>
      <sheetName val="61#楼单价分析表"/>
      <sheetName val="61主材表"/>
      <sheetName val="61型材米重"/>
      <sheetName val="会所单价分析表"/>
      <sheetName val="型材米重"/>
      <sheetName val="门窗单价分析"/>
      <sheetName val="百叶单价分析"/>
      <sheetName val="护栏单价分析"/>
      <sheetName val="栏杆单价分析"/>
      <sheetName val="钢结构"/>
      <sheetName val="建筑汇总表"/>
      <sheetName val="地花 天花"/>
      <sheetName val="外墙块料"/>
      <sheetName val="外墙装饰工程量"/>
      <sheetName val="内、外墙挂网"/>
      <sheetName val="内墙抹灰、油漆、面砖"/>
      <sheetName val="内墙面"/>
      <sheetName val="屋面防水和卫生间防水"/>
      <sheetName val="天棚、楼地面（初）"/>
      <sheetName val="柱面砖"/>
      <sheetName val="楼梯栏杆及底座抛光砖"/>
      <sheetName val="楼梯栏杆及底座及花岗石"/>
      <sheetName val="钢结构计算表"/>
      <sheetName val="其他工程"/>
      <sheetName val="其它"/>
      <sheetName val="门槛"/>
      <sheetName val="门窗面积计量"/>
      <sheetName val="女儿墙"/>
      <sheetName val="楼梯抛光砖侧面"/>
      <sheetName val="夹层楼地面"/>
      <sheetName val="设备用房间ICI及踢脚线"/>
      <sheetName val="办公室ICI及踢脚线"/>
      <sheetName val="卫生间150X300瓷砖"/>
      <sheetName val="楼梯间天棚乳胶漆"/>
      <sheetName val="20宽填胶缝与25宽不锈钢装饰线"/>
      <sheetName val="门厅墙身."/>
      <sheetName val="换11台阶"/>
      <sheetName val="花岗石地面"/>
      <sheetName val="增加窗部份."/>
      <sheetName val="门窗."/>
      <sheetName val="5+7"/>
      <sheetName val="桩"/>
      <sheetName val="14+14.1柱"/>
      <sheetName val="15梁砼"/>
      <sheetName val="16+18"/>
      <sheetName val="7+17小型构件"/>
      <sheetName val="建筑零星 (2)"/>
      <sheetName val="场地平整"/>
      <sheetName val="回填石粉"/>
      <sheetName val="内外墙挂网"/>
      <sheetName val="梁墙挂网"/>
      <sheetName val="屋面防水"/>
      <sheetName val="乳胶漆"/>
      <sheetName val="卫生间墙身-首层门厅墙身"/>
      <sheetName val="不锈钢栏杆"/>
      <sheetName val="卫生间地面-墙身-走道阳台防水-卫生间陶粒砼."/>
      <sheetName val="卫生间隔断-大理石洗手台-玻璃镜-蹲位. (2)"/>
      <sheetName val="卫生间隔断-大理石洗手台-玻璃镜-蹲位."/>
      <sheetName val="抛光砖(600×600)."/>
      <sheetName val="预埋件."/>
      <sheetName val="楼梯面层抛光砖(600×600)."/>
      <sheetName val="雨棚"/>
      <sheetName val="封面2"/>
      <sheetName val="结构工程量总表"/>
      <sheetName val="平整场地、三七灰土"/>
      <sheetName val="挖土方及回填土"/>
      <sheetName val="垫层"/>
      <sheetName val="地下室挡土墙、底板"/>
      <sheetName val="砼楼梯"/>
      <sheetName val="砼构件"/>
      <sheetName val="预制构件"/>
      <sheetName val="坡道散水"/>
      <sheetName val="钢网铺设"/>
      <sheetName val="砖基础"/>
      <sheetName val="零星砌体"/>
      <sheetName val="复核灰砂砖"/>
      <sheetName val="复核空心砖"/>
      <sheetName val="防水、泡沫板"/>
      <sheetName val="预埋铁件、植筋"/>
      <sheetName val="石材购买量统计"/>
      <sheetName val="场ര혁_x005f_x000c_"/>
      <sheetName val=""/>
      <sheetName val="5期B栋会所装饰精装修"/>
      <sheetName val="场ര혁_x005f_x005f_x005f_x000c_"/>
      <sheetName val="场ര혁_x005f_x005f_x005f_x005f_x00"/>
      <sheetName val="场ര혁_x000c_"/>
      <sheetName val="建筑面积表"/>
      <sheetName val="三、五、七期地下室电气安装部分"/>
      <sheetName val="三、五、七期地下室给排水安装部分"/>
      <sheetName val="三期多层电气安装部分"/>
      <sheetName val="三期多层给排水安装部分"/>
      <sheetName val="三期高层电气安装部分"/>
      <sheetName val="三期高层给排水安装部分"/>
      <sheetName val="五、七期高层电气安装部分"/>
      <sheetName val="五、七期高层给排水安装部分"/>
      <sheetName val="三期63座电气安装部分"/>
      <sheetName val="三期63座给排水安装部分"/>
      <sheetName val="装修部份工程量"/>
      <sheetName val="安装部分工程量"/>
      <sheetName val="安装部分清单"/>
      <sheetName val="装修部份清单"/>
      <sheetName val="增加红外"/>
      <sheetName val="车库门禁"/>
      <sheetName val="电梯三方通话"/>
      <sheetName val="防雷接地"/>
      <sheetName val="内线电话"/>
      <sheetName val="门禁系统 "/>
      <sheetName val="对讲系统"/>
      <sheetName val="车场系统"/>
      <sheetName val="监控系统"/>
      <sheetName val="周界系统"/>
      <sheetName val="申报汇总表"/>
      <sheetName val="累计材料供应清单"/>
      <sheetName val="甲供材料款申请表"/>
      <sheetName val="签证汇总表"/>
      <sheetName val="B地块01&amp;02清单"/>
      <sheetName val="B地块03&amp;06清单"/>
      <sheetName val="B地块公共部位清单"/>
      <sheetName val="工程报价汇总表"/>
      <sheetName val="工程量清单报价汇总表"/>
      <sheetName val="学生宿舍C8"/>
      <sheetName val="学生宿舍C9"/>
      <sheetName val="学生宿舍C10"/>
      <sheetName val="学生宿舍C11"/>
      <sheetName val="学生宿舍C12"/>
      <sheetName val="学生宿舍C13"/>
      <sheetName val="学生宿舍C14"/>
      <sheetName val="第二学生食堂C24"/>
      <sheetName val="会堂及教师活动中心"/>
      <sheetName val="艺术楼"/>
      <sheetName val="学术交流中心及外国专家楼"/>
      <sheetName val="校行政办公楼"/>
      <sheetName val="院系办公楼"/>
      <sheetName val="图书馆"/>
      <sheetName val="广外二期清单汇总表"/>
      <sheetName val="合价汇总表"/>
      <sheetName val="总包服务管理协调配合费"/>
      <sheetName val="工程预留金"/>
      <sheetName val="建筑及装饰装修工程主要材料报价表"/>
      <sheetName val="甲招乙供材料表"/>
      <sheetName val="暂定主材价格表"/>
      <sheetName val="单合价分析表"/>
      <sheetName val="自定材料价"/>
      <sheetName val="单方分析"/>
      <sheetName val="住宅电气"/>
      <sheetName val="塔楼给排水"/>
      <sheetName val="商业电气"/>
      <sheetName val="商铺给排水"/>
      <sheetName val="学生公寓5-9"/>
      <sheetName val="装饰工程汇总表"/>
      <sheetName val="墙柱面挂钢网"/>
      <sheetName val="铸铁格栅盖板、卫生间蹲位"/>
      <sheetName val="陶粒"/>
      <sheetName val="砼电缆沟、地沟"/>
      <sheetName val="变形缝"/>
      <sheetName val="隔热砖、天沟马赛克、广场砖"/>
      <sheetName val="水泥砂浆地面"/>
      <sheetName val="防滑砖300"/>
      <sheetName val="抛光砖600、耐磨砖"/>
      <sheetName val="超微粉抛光砖600"/>
      <sheetName val="零星面贴砖、门槛石"/>
      <sheetName val="块料楼梯面层"/>
      <sheetName val="花岗岩地面"/>
      <sheetName val="花岗岩台阶面"/>
      <sheetName val="块料地脚线"/>
      <sheetName val="砂浆地脚线"/>
      <sheetName val="梯级花岗岩挡水线"/>
      <sheetName val="不锈钢扶手栏杆"/>
      <sheetName val="不锈钢防盗网、格栅"/>
      <sheetName val="墙柱面一般抹灰"/>
      <sheetName val="235×52釉面砖"/>
      <sheetName val="200×300面砖"/>
      <sheetName val="石材窗台板"/>
      <sheetName val="天棚抹灰"/>
      <sheetName val="油漆"/>
      <sheetName val="天棚吊顶"/>
      <sheetName val="卡布隆"/>
      <sheetName val="门窗工程"/>
      <sheetName val="防水胶填缝"/>
      <sheetName val="主营业务成本明细表"/>
      <sheetName val="数据汇总表"/>
      <sheetName val="材料损耗(不打印)"/>
      <sheetName val="投标汇总表"/>
      <sheetName val="土建汇总表1-4"/>
      <sheetName val="结构清单1-4"/>
      <sheetName val="建筑清单1-4"/>
      <sheetName val="土建清单报价调整表1-4"/>
      <sheetName val="土建汇总表1-5"/>
      <sheetName val="结构清单1-5"/>
      <sheetName val="建筑清单1-5"/>
      <sheetName val="土建清单报价调整表1-5"/>
      <sheetName val="地下室开挖措施报价"/>
      <sheetName val="主要材料价格表（乙供）"/>
      <sheetName val="甲供及三方供材报价表"/>
      <sheetName val="配合费及采保费报价表"/>
      <sheetName val="零星工作及时工报价表"/>
      <sheetName val="分包工程"/>
      <sheetName val="sn"/>
      <sheetName val="承台(砖模) "/>
      <sheetName val="设置"/>
      <sheetName val="场ര혁_x005f_x005f_x005f_x005f_x005f_x005f_x005f_x000c_"/>
      <sheetName val="场ര혁_x005f_x005f_x005f_x005f_x005f_x005f_x005f_x005f_x00"/>
      <sheetName val="15-1示范区标底"/>
      <sheetName val="标底单价"/>
      <sheetName val="5#楼门窗工程量"/>
      <sheetName val="5#楼玻璃"/>
      <sheetName val="5#楼五金"/>
      <sheetName val="5#楼百叶型材"/>
      <sheetName val="5#楼门窗型材"/>
      <sheetName val="M0823"/>
      <sheetName val="M0823-1"/>
      <sheetName val="M1524"/>
      <sheetName val="TLM1624"/>
      <sheetName val="TLM1824"/>
      <sheetName val="TLM2424"/>
      <sheetName val="MLC1124"/>
      <sheetName val="MLC1124-1"/>
      <sheetName val="MLC1224"/>
      <sheetName val="MLC1224-1"/>
      <sheetName val="MLC1223B"/>
      <sheetName val="C0612B"/>
      <sheetName val="C0611"/>
      <sheetName val="C2423"/>
      <sheetName val="C1115"/>
      <sheetName val="C1415"/>
      <sheetName val="C1514B"/>
      <sheetName val="TC1018"/>
      <sheetName val="TC1319B"/>
      <sheetName val="TC1319B-1"/>
      <sheetName val="TC1019B"/>
      <sheetName val="TC1423"/>
      <sheetName val="TC1423-1"/>
      <sheetName val="TC1519B"/>
      <sheetName val="TC1519B-1"/>
      <sheetName val="TC1819B"/>
      <sheetName val="TC1819B-1"/>
      <sheetName val="TC1823"/>
      <sheetName val="TC1823-1"/>
      <sheetName val="C1830"/>
      <sheetName val="C2719B"/>
      <sheetName val="TC1419B"/>
      <sheetName val="TC1419B-1"/>
      <sheetName val="c2723"/>
      <sheetName val="M0923"/>
      <sheetName val="M0923-1"/>
      <sheetName val="BY0708"/>
      <sheetName val="BY0712"/>
      <sheetName val="BY0523"/>
      <sheetName val="BY1208"/>
      <sheetName val="BY2608"/>
      <sheetName val="BY1010"/>
      <sheetName val="BY1219B"/>
      <sheetName val="BY0519B"/>
      <sheetName val="BY0719B"/>
      <sheetName val="BY0723"/>
      <sheetName val="BY1223"/>
      <sheetName val="BY1123"/>
      <sheetName val="BY2604"/>
      <sheetName val="模式"/>
      <sheetName val="DLTLM2024推门"/>
      <sheetName val="DLTM0821"/>
      <sheetName val="DLMC1224B"/>
      <sheetName val="DLMC1324C"/>
      <sheetName val="DLTC1119"/>
      <sheetName val="DLTC1719A"/>
      <sheetName val="DLTC2019"/>
      <sheetName val="DLTLM1524推门"/>
      <sheetName val="2型材"/>
      <sheetName val="2玻璃"/>
      <sheetName val="2五金"/>
      <sheetName val="商业S3#楼门窗工程量"/>
      <sheetName val="S3楼门窗钢通"/>
      <sheetName val="商业S3#楼玻璃"/>
      <sheetName val="商业S3#门窗型材"/>
      <sheetName val="S3#百叶型材"/>
      <sheetName val="商业S3#楼五金"/>
      <sheetName val="大六联百叶型材"/>
      <sheetName val="MCL3537"/>
      <sheetName val="MLC3637"/>
      <sheetName val="MLC2937"/>
      <sheetName val="MLC3634"/>
      <sheetName val="MLC5036B"/>
      <sheetName val="MLC2832B"/>
      <sheetName val="MLC3532B"/>
      <sheetName val="MLC2829B"/>
      <sheetName val="M1827B"/>
      <sheetName val="MLC3523B"/>
      <sheetName val="MLC2923B"/>
      <sheetName val="MLC4523B"/>
      <sheetName val="M1837"/>
      <sheetName val="M2137"/>
      <sheetName val="MLC2837"/>
      <sheetName val="MLC5237"/>
      <sheetName val="MLC5037"/>
      <sheetName val="MLC3737"/>
      <sheetName val="MLC3037"/>
      <sheetName val="MLC2935"/>
      <sheetName val="MLC4332"/>
      <sheetName val="MLC7332"/>
      <sheetName val="MLC3630"/>
      <sheetName val="MLC3328B"/>
      <sheetName val="MLC3527"/>
      <sheetName val="MLC4940"/>
      <sheetName val="MLC4240"/>
      <sheetName val="MLC4040"/>
      <sheetName val="C2740"/>
      <sheetName val="MLC2940"/>
      <sheetName val="MLC3237B"/>
      <sheetName val="C0640"/>
      <sheetName val="MLC3540"/>
      <sheetName val="C2140"/>
      <sheetName val="BY3811"/>
      <sheetName val="BY7511"/>
      <sheetName val="BY5511"/>
      <sheetName val="BY4609"/>
      <sheetName val="BY2109"/>
      <sheetName val="BY2809"/>
      <sheetName val="BY5209"/>
      <sheetName val="BY5009"/>
      <sheetName val="BY3709"/>
      <sheetName val="BY3009"/>
      <sheetName val="BY2909"/>
      <sheetName val="BY4509"/>
      <sheetName val="BY7309"/>
      <sheetName val="BY3609"/>
      <sheetName val="BY3809"/>
      <sheetName val="BY3509"/>
      <sheetName val="BY4309"/>
      <sheetName val="BY4009"/>
      <sheetName val="BY3209"/>
      <sheetName val="钢通"/>
      <sheetName val="DLTLM2124推门"/>
      <sheetName val="综合单价清单【老项目】"/>
      <sheetName val="综合单价清单【新项目】"/>
      <sheetName val="土建钢材价格"/>
      <sheetName val="附表1 生化池措施清单"/>
      <sheetName val="附表2 资质认证"/>
      <sheetName val="1#非桩基础 "/>
      <sheetName val="塔楼给排水清单 "/>
      <sheetName val="15#裙楼土建"/>
      <sheetName val="16#裙楼土建"/>
      <sheetName val="一号清单开办费"/>
      <sheetName val="15#塔楼土建"/>
      <sheetName val="裙楼土建成本分析"/>
      <sheetName val="17#非桩基础"/>
      <sheetName val="高层塔楼土建成本分析"/>
      <sheetName val="17#裙楼土建"/>
      <sheetName val="15#非桩基础"/>
      <sheetName val="16#非桩基础"/>
      <sheetName val="地库土建"/>
      <sheetName val="18#裙楼土建 "/>
      <sheetName val="11#塔楼土建"/>
      <sheetName val="18#非桩基础 "/>
      <sheetName val="10#裙楼土建"/>
      <sheetName val="暗渠以西人防地库（暂定）"/>
      <sheetName val="BQ2.10"/>
      <sheetName val="应供量清单"/>
      <sheetName val="预算200326"/>
      <sheetName val="1 开办费汇总"/>
      <sheetName val="D1#地库汇总BQ3.1-SUM"/>
      <sheetName val="A6#小高层地上汇总BQ5.1-SUM"/>
      <sheetName val="A7#小高层地上汇总BQ6.1-SUM"/>
      <sheetName val="A11#高层地上汇总BQ7.1-SUM"/>
      <sheetName val="A12#小高层地上汇总BQ8.1-SUM"/>
      <sheetName val="A15#高层汇总BQ9.1-SUM"/>
      <sheetName val="A16#高层汇总BQ10.1-SUM "/>
      <sheetName val="S1#裙楼地上汇总BQ4.1-SUM"/>
      <sheetName val="GS"/>
      <sheetName val="BQ2-住宅部分"/>
      <sheetName val="BQ2-商业街部分"/>
      <sheetName val="BQ1-SUM"/>
      <sheetName val="BQ1.1"/>
      <sheetName val="BQ2-SUM"/>
      <sheetName val="BQ2.1"/>
      <sheetName val="BQ3-SUM"/>
      <sheetName val="BQ3.1"/>
      <sheetName val="BQ4-SUM"/>
      <sheetName val="BQ4.1"/>
      <sheetName val="BQ5-SUM"/>
      <sheetName val="BQ5.1"/>
      <sheetName val="BQ6其他项目清单"/>
      <sheetName val="BQ7代开发票"/>
      <sheetName val="二标段"/>
      <sheetName val="一标段"/>
      <sheetName val="基础参数"/>
      <sheetName val="投模建筑面积"/>
      <sheetName val="投模成本测算与分摊"/>
      <sheetName val="单体指标表"/>
      <sheetName val="含量指标"/>
      <sheetName val="整体盈利预测表 "/>
      <sheetName val="目标成本汇总"/>
      <sheetName val="土地费用及开发前期费用"/>
      <sheetName val="建安费用汇总"/>
      <sheetName val="保障房"/>
      <sheetName val="非人防地下室"/>
      <sheetName val="人防地下室"/>
      <sheetName val="其他单体"/>
      <sheetName val="幼儿园"/>
      <sheetName val="测算计算式"/>
      <sheetName val="合约界面"/>
      <sheetName val="保障房户内装修费用测算"/>
      <sheetName val="整体盈利预测表"/>
      <sheetName val="整体盈利预测表（分业态）"/>
      <sheetName val="整体盈利预测表（12345）"/>
      <sheetName val="调整说明"/>
      <sheetName val="调整说明（上会后）"/>
      <sheetName val="非施工合同汇总"/>
      <sheetName val="可售商业分摊费用明细"/>
      <sheetName val="5#地"/>
      <sheetName val="A LOFT办公"/>
      <sheetName val="B玫瑰天街"/>
      <sheetName val="C临街商业"/>
      <sheetName val="D百货MALL"/>
      <sheetName val="E有产权地下商业"/>
      <sheetName val="F无产权地下商业"/>
      <sheetName val="G非人防地下室"/>
      <sheetName val="H人防地下室"/>
      <sheetName val="测算单价"/>
      <sheetName val="目标成本测算明细"/>
      <sheetName val="成本科目表"/>
      <sheetName val="开口费测算表"/>
      <sheetName val="基础工程测算明细"/>
      <sheetName val="电梯供货及安装价格"/>
      <sheetName val="经营利润表-明细-5-1-CRLD650000"/>
      <sheetName val="经营利润表-明细-5-1-CRLD660000"/>
      <sheetName val="经营利润表-明细-5-1-CRLD670000"/>
      <sheetName val="资本性支出表-明细-35-1"/>
      <sheetName val="关联交易"/>
      <sheetName val="现金流量表(直接法)-50"/>
      <sheetName val="DataSheetIndex_1"/>
      <sheetName val="4结算明细"/>
      <sheetName val="6签约明细"/>
      <sheetName val="8竣工明细"/>
      <sheetName val="7项目成本表"/>
      <sheetName val="9未结转信息"/>
      <sheetName val="5项目签约"/>
      <sheetName val="8未结转信息"/>
      <sheetName val="Note 1 - Recon Profit"/>
      <sheetName val="Cash Flow Statement"/>
      <sheetName val="补充单价"/>
      <sheetName val="Adjustment"/>
      <sheetName val="执行及偏差"/>
      <sheetName val="Inv_days #5"/>
      <sheetName val="勾稽检查"/>
      <sheetName val="投资评价指标"/>
      <sheetName val="运营节奏"/>
      <sheetName val="价格规划"/>
      <sheetName val="销售回款结算"/>
      <sheetName val="成本测算与分摊"/>
      <sheetName val="盈利指标"/>
      <sheetName val="签约利润"/>
      <sheetName val="结算利润"/>
      <sheetName val="土增税清算"/>
      <sheetName val="融资方案"/>
      <sheetName val="敏感分析"/>
      <sheetName val="持有物业收益"/>
      <sheetName val="预留底稿"/>
      <sheetName val="损益表及项目说明"/>
      <sheetName val="资产负债表及项目说明"/>
      <sheetName val="费用表及项目说明"/>
      <sheetName val="利润分配表"/>
      <sheetName val="Rec_days #6"/>
      <sheetName val="FA_Dep #7"/>
      <sheetName val="IA_Amort #8 "/>
      <sheetName val="LOC #9"/>
      <sheetName val="Rec_Age #10"/>
      <sheetName val="项目造价分析"/>
      <sheetName val="报价说明"/>
      <sheetName val="石材(米黄色）幕墙综合单价分析表（1#、2#、5#、6#）"/>
      <sheetName val="石材(米黄色）幕墙综合单价分析表（s6、s8)"/>
      <sheetName val="石材(咖啡色）幕墙综合单价分析表（s6、s8)"/>
      <sheetName val="石材(黑色）幕墙综合单价分析表（s6、s8)"/>
      <sheetName val="镀锌钢板综合单价分析表（s6、s8)"/>
      <sheetName val="轻钢玻璃雨蓬综合单价分析表（1#、2#、5#、6#） "/>
      <sheetName val="轻钢玻璃采光顶综合单价分析表（s6、s8) "/>
      <sheetName val="弯弧铝板雨篷"/>
      <sheetName val="铝板雨篷"/>
      <sheetName val="选择性项目单价"/>
      <sheetName val="附表一  主要材料、费率报价表"/>
      <sheetName val="措施费项目"/>
      <sheetName val="组价表"/>
      <sheetName val="3号清单,灾备及数据中心土建工程 "/>
      <sheetName val="3号 清单汇总"/>
      <sheetName val="4号清单,信用卡中心"/>
      <sheetName val="4号清单汇总"/>
      <sheetName val="6号清单 风险管理中心"/>
      <sheetName val="6号清单汇总"/>
      <sheetName val="7号清单　服务管理"/>
      <sheetName val="7号清单汇总"/>
      <sheetName val="综合总计"/>
      <sheetName val="1号清单开办费"/>
      <sheetName val="2号清单裙楼土建"/>
      <sheetName val="3号清单塔楼土建"/>
      <sheetName val="4号清单非桩基础"/>
      <sheetName val="点工单价对比表"/>
      <sheetName val="补充项目单价对比表"/>
      <sheetName val="BQ6-SUM"/>
      <sheetName val="BQ6.1"/>
      <sheetName val="BQ7其他项目清单"/>
      <sheetName val="BQ8甲供材损耗率表"/>
      <sheetName val="增加组价"/>
      <sheetName val="高层地上-土建"/>
      <sheetName val="车库-土建"/>
      <sheetName val="电线、电缆"/>
      <sheetName val="项目工程费用汇总表"/>
      <sheetName val="五号清单-栏杆百叶及门窗工程汇总"/>
      <sheetName val="五号清单-栏杆汇总表  "/>
      <sheetName val="五号清单-百叶汇总表 "/>
      <sheetName val="五号清单-栏杆综合单价分析表"/>
      <sheetName val="五号清单-固定百叶综合单价分析表"/>
      <sheetName val="五号清单-主要材料价格表"/>
      <sheetName val="写字楼B"/>
      <sheetName val="Week"/>
      <sheetName val="表2-1成本分摊表"/>
      <sheetName val="表2-3限额指标对比"/>
      <sheetName val="表2-4 前期费表"/>
      <sheetName val="表3非建安测算表"/>
      <sheetName val="表4-多层"/>
      <sheetName val="表4-小高层"/>
      <sheetName val="表4-高层"/>
      <sheetName val="表4-底商"/>
      <sheetName val="表4-人防地库-普通车位"/>
      <sheetName val="表4-非人防地库-普通车位"/>
      <sheetName val="表4-物业用房"/>
      <sheetName val="表4-幼儿园"/>
      <sheetName val="表4-独栋"/>
      <sheetName val="表4-超高层"/>
      <sheetName val="表4-街区商业"/>
      <sheetName val="表4-双拼"/>
      <sheetName val="表4-联排"/>
      <sheetName val="表4-叠加"/>
      <sheetName val="表4-shoppingmall"/>
      <sheetName val="表4-公寓式酒店"/>
      <sheetName val="表4-写字楼（非超高）"/>
      <sheetName val="表4-写字楼（超高层）"/>
      <sheetName val="表4-酒店（超高层）"/>
      <sheetName val="表4-酒店（非超高层）"/>
      <sheetName val="表4-loft（非超高层）"/>
      <sheetName val="表4-loft（超高层）"/>
      <sheetName val="表4-平层公寓（非超高层）"/>
      <sheetName val="表4-平层公寓（超高层）"/>
      <sheetName val="表4-人防地库-机械车位"/>
      <sheetName val="表4-非人防地库-机械车位"/>
      <sheetName val="表4-学校"/>
      <sheetName val="表4-会所"/>
      <sheetName val="表4-公共事业用房"/>
      <sheetName val="表4-公共设备用房"/>
      <sheetName val="表4-公共建设"/>
      <sheetName val="表4-待摊业态"/>
      <sheetName val="表2-2差异分析表"/>
      <sheetName val="表5产品建造标准（由设计填写）"/>
      <sheetName val="中南樾府一期费率"/>
      <sheetName val="中南樾府一期费率土建价格"/>
      <sheetName val="中南樾府一期费率安装价格"/>
      <sheetName val="   中南樾府项目总价包干审核后指标分析"/>
      <sheetName val="对比表"/>
      <sheetName val="0项目清单"/>
      <sheetName val="各项指标汇总表"/>
      <sheetName val="1在手项目主要预算指标动态分析表"/>
      <sheetName val="2项目供货、销售、结利动态分析明细表"/>
      <sheetName val="2.1项目供货明细表"/>
      <sheetName val="2.2项目开工量明细表"/>
      <sheetName val="附表2-1-1销售签约回款情况"/>
      <sheetName val="附表2-2融资提款"/>
      <sheetName val="附表2-2-1融资提款及其它收入明细表"/>
      <sheetName val="附表2-3XX公司租金收入情况"/>
      <sheetName val="附表2-4公司会计利润分期动态分析表"/>
      <sheetName val="附表3-1开发支出"/>
      <sheetName val="附表3-1-1工程款汇总"/>
      <sheetName val="附表3-2期间费用-XX公司分项目"/>
      <sheetName val="附表3-3税金支出预测"/>
      <sheetName val="附表3-4融资还款及其他-XX公司分项目"/>
      <sheetName val="附表3-5其他收支"/>
      <sheetName val="一期精装修成本测算"/>
      <sheetName val="03型-套型统计"/>
      <sheetName val="03型(A户型)"/>
      <sheetName val="A户型部品清单"/>
      <sheetName val="03型(B户型)"/>
      <sheetName val="B户型部品清单"/>
      <sheetName val="03型(C户型) "/>
      <sheetName val="C户型部品清单"/>
      <sheetName val="03型(D户型)"/>
      <sheetName val="D户型部品清单"/>
      <sheetName val="03型(D1户型)"/>
      <sheetName val="D1户型部品清单"/>
      <sheetName val="03型(E户型)"/>
      <sheetName val="E户型部品清单"/>
      <sheetName val="03型(E1户型)"/>
      <sheetName val="E1户型部品清单"/>
      <sheetName val="03型(F户型)"/>
      <sheetName val="F户型部品清单"/>
      <sheetName val="03型(F1户型)"/>
      <sheetName val="F1户型部品清单"/>
      <sheetName val="合同台账new"/>
      <sheetName val="资金计划台账new"/>
      <sheetName val="非合同付款"/>
      <sheetName val="批价台账"/>
      <sheetName val="签证台账总包"/>
      <sheetName val="签证台账分包"/>
      <sheetName val="变更台账 "/>
      <sheetName val="结算台帐"/>
      <sheetName val="产值明细"/>
      <sheetName val="利润分析"/>
      <sheetName val="LOFT"/>
      <sheetName val="商铺"/>
      <sheetName val="03项目基础数据表 (2)"/>
      <sheetName val="results"/>
      <sheetName val="分摊方案明细"/>
      <sheetName val="前附表"/>
      <sheetName val="目标成本编制说明(可选项)"/>
      <sheetName val="目标成本和动态成本明细表"/>
      <sheetName val="签证台账"/>
      <sheetName val="产值表"/>
      <sheetName val="水电费"/>
      <sheetName val="成本科目代码及NC代码"/>
      <sheetName val="03项目基础数据表 "/>
      <sheetName val="06目标成本明细表 "/>
      <sheetName val="资金计划12月"/>
      <sheetName val="营销台帐"/>
      <sheetName val="营销付款"/>
      <sheetName val="工作签报"/>
      <sheetName val="总体说明"/>
      <sheetName val="设计变更数据收集模板"/>
      <sheetName val="项目清单"/>
      <sheetName val="责任书封面"/>
      <sheetName val="B2合同台账"/>
      <sheetName val="B3产值及付款台账"/>
      <sheetName val="B4合同拆分界面"/>
      <sheetName val="B5合同拆分形成的数据源"/>
      <sheetName val="T1空值检验"/>
      <sheetName val="T2累计产值检验"/>
      <sheetName val="T3累计核算对象"/>
      <sheetName val="R1合同签约金额"/>
      <sheetName val="R2合同状态"/>
      <sheetName val="R2合同状态 (2)"/>
      <sheetName val="R3应付及发票"/>
      <sheetName val="R4动态成本"/>
      <sheetName val="R5资金计划"/>
      <sheetName val="R6资金流出"/>
      <sheetName val="R7拆分后合同"/>
      <sheetName val="results_2"/>
      <sheetName val="计算稿"/>
      <sheetName val="投标文件"/>
      <sheetName val="汇总 "/>
      <sheetName val="开办费报价"/>
      <sheetName val="含量测算表"/>
      <sheetName val="含量测算表1-7"/>
      <sheetName val="含量测算表8-12"/>
      <sheetName val="埋件测算"/>
      <sheetName val="玻璃幕墙单价分析表（1-5）"/>
      <sheetName val="铝板幕墙单价分析表 (6-8)"/>
      <sheetName val="其他幕墙单价分析表 (9-12) "/>
      <sheetName val="综合单价分类汇总成本对比"/>
      <sheetName val="汇总表2（五区域）"/>
      <sheetName val="汇总表1（五区域)"/>
      <sheetName val="配套（五区域）"/>
      <sheetName val="前期（五区域）"/>
      <sheetName val="设计（五区域）"/>
      <sheetName val="合约（五区域）"/>
      <sheetName val="启东启动区项目"/>
      <sheetName val="总包产值（启动区）"/>
      <sheetName val="成本科目定义附表(不可删)"/>
      <sheetName val="汇总表2（四区域）"/>
      <sheetName val="汇总表1（四区域）"/>
      <sheetName val="汇总表1（四区域） (上月)"/>
      <sheetName val="Chart1"/>
      <sheetName val="配套（四区域）"/>
      <sheetName val="前期（四区域）"/>
      <sheetName val="技术（四区域）"/>
      <sheetName val="合约（四区域）"/>
      <sheetName val="蔷薇九里 "/>
      <sheetName val="马桥"/>
      <sheetName val="荣乐西路项目"/>
      <sheetName val="松江洞泾"/>
      <sheetName val="新城一站"/>
      <sheetName val="赵巷项目"/>
      <sheetName val="泗泾项目"/>
      <sheetName val="绿地研究院"/>
      <sheetName val="徐泾会展"/>
      <sheetName val="逸湾苑"/>
      <sheetName val="银河新都（住宅）"/>
      <sheetName val="银河新都商业"/>
      <sheetName val="科技岛"/>
      <sheetName val="南郊花园"/>
      <sheetName val="新南路一号"/>
      <sheetName val="伊甸雅苑"/>
      <sheetName val="项目信息"/>
      <sheetName val="安装分析表"/>
      <sheetName val="土建分析表"/>
      <sheetName val="调整对比表"/>
      <sheetName val="填表指南"/>
      <sheetName val="业态划分说明"/>
      <sheetName val="业态"/>
      <sheetName val="表1-项目主要指标表"/>
      <sheetName val="表0-项目总平面图（当期）"/>
      <sheetName val="表2- 项目运营计划（整体）"/>
      <sheetName val="表3-经济技术指标（当期）"/>
      <sheetName val="表4-项目全景计划（当期） "/>
      <sheetName val="表5—销售预测（当期）"/>
      <sheetName val="表6-项目总投资（目标成本）-含税"/>
      <sheetName val="表6-项目总投资（目标成本）-不含税"/>
      <sheetName val="表7-盈利预测表（当期）程老师最新格式不含税"/>
      <sheetName val="表7-盈利预测表（当期）含税"/>
      <sheetName val="表7-盈利预测表（当期）不含税"/>
      <sheetName val="表6&quot;-动态成本表"/>
      <sheetName val="06-1成本明细表辅助表（普通办公）"/>
      <sheetName val="06-1成本明细表辅助表（整体商业)"/>
      <sheetName val="06-1成本明细表辅助表（五星级酒店)"/>
      <sheetName val="06-1成本明细表辅助表（非人防车库)"/>
      <sheetName val="06-1成本明细表辅助表（人防车库)"/>
      <sheetName val="06-1成本明细表辅助表（核算对象6)"/>
      <sheetName val="06-1成本明细表辅助表（核算对象7)"/>
      <sheetName val="06-1成本明细表辅助表（核算对象8)"/>
      <sheetName val="06-1成本明细表辅助表（核算对象9)"/>
      <sheetName val="06-1成本明细表辅助表（核算对象10)"/>
      <sheetName val="06-1成本明细表辅助表（核算对象11)"/>
      <sheetName val="06-1成本明细表辅助表（核算对象12)"/>
      <sheetName val="06-1成本明细表辅助表（核算对象13)"/>
      <sheetName val="06-1成本明细表辅助表（核算对象14)"/>
      <sheetName val="06-1成本明细表辅助表（核算对象15)"/>
      <sheetName val="06-1成本明细表辅助表（核算对象16)"/>
      <sheetName val="06-1成本明细表辅助表（核算对象17)"/>
      <sheetName val="06-1成本明细表辅助表（核算对象18)"/>
      <sheetName val="06-1成本明细表辅助表（核算对象19)"/>
      <sheetName val="06-1成本明细表辅助表（核算对象20)"/>
      <sheetName val="06-1成本明细表辅助表（核算对象21)"/>
      <sheetName val="数据来源表填写说明"/>
      <sheetName val="辅助计算表--土地分摊及三费计算表"/>
      <sheetName val="附表1-1 结构限额指标"/>
      <sheetName val="附表1-2 建筑限额指标及限额价格"/>
      <sheetName val="附表2.1--集控价格"/>
      <sheetName val="附表3.1--土建类经验指标"/>
      <sheetName val="附表3.2--安装类经验指标总"/>
      <sheetName val="管理、配合费费率表"/>
      <sheetName val="表7&quot;-盈利预测表（动态）"/>
      <sheetName val="表8-现金流量表（当期）"/>
      <sheetName val="表1-项目基础数据表"/>
      <sheetName val="地区公司签字确认表"/>
      <sheetName val="01.验证"/>
      <sheetName val="02.参数表"/>
      <sheetName val="03.日期编号"/>
      <sheetName val="1.综合指标"/>
      <sheetName val="2.规划面积"/>
      <sheetName val="2.1.规划条件"/>
      <sheetName val="2.2.楼栋信息表"/>
      <sheetName val="3.分期及节点"/>
      <sheetName val="关键节点表"/>
      <sheetName val="4.租售计划"/>
      <sheetName val="5.投资估算"/>
      <sheetName val="5.1.土地分摊"/>
      <sheetName val="5.2.成本分配"/>
      <sheetName val="6.销售计划"/>
      <sheetName val="7.回款进度"/>
      <sheetName val="8.投资进度"/>
      <sheetName val="8.1.付款计划"/>
      <sheetName val="8.2.建安付款规划"/>
      <sheetName val="8.3.土地付款计划"/>
      <sheetName val="9.土地增值税"/>
      <sheetName val="10.利润测算（按物业类型）"/>
      <sheetName val="10.1.利润测算（按物业类型分摊亏损）"/>
      <sheetName val="10.2.利润测算（分期及分年度）"/>
      <sheetName val="11.现金流量及资金计划"/>
      <sheetName val="12.跟投资金收益测算"/>
      <sheetName val="13.持有物业收益测算"/>
      <sheetName val="13.1.持有物业成熟期租金测算"/>
      <sheetName val="13.2.持有物业运营成本测算"/>
      <sheetName val="14.增值税测算"/>
      <sheetName val="15.敏感性分析"/>
      <sheetName val="安置房建安明细"/>
      <sheetName val="高层建安明细"/>
      <sheetName val="洋房（4F）建安明细"/>
      <sheetName val="洋房（11F建安明细）"/>
      <sheetName val="公建配套"/>
      <sheetName val="人防车库"/>
      <sheetName val="普通地库"/>
      <sheetName val="土石方"/>
      <sheetName val="设计费明细1013"/>
      <sheetName val="报批报建费明细表9.5（嘉禾）"/>
      <sheetName val="后五通明细10.16（嘉禾）"/>
      <sheetName val="备用表"/>
      <sheetName val="目标成本组合及合约规划建立"/>
      <sheetName val="建安成本分解表"/>
      <sheetName val="定位版投资估算"/>
      <sheetName val="总分包及甲供材分解表"/>
      <sheetName val="高层18F（精装）建安单价表"/>
      <sheetName val="安置房建安单价表"/>
      <sheetName val="洋房(毛坯)建安单价表"/>
      <sheetName val="洋房(精装)建安单价表"/>
      <sheetName val="配套设施建安单价"/>
      <sheetName val="普通地库建安单价 (2)"/>
      <sheetName val="普通车库建安单价"/>
      <sheetName val="人防车库建安单价"/>
      <sheetName val="报批报建费明细表9.5（嘉悦）"/>
      <sheetName val="后五通明细10.16（嘉悦）"/>
      <sheetName val="洋房(4F)"/>
      <sheetName val="洋房（11F）建安明细"/>
      <sheetName val="人防地库"/>
      <sheetName val="安置房（毛坯）"/>
      <sheetName val="高层（毛坯）"/>
      <sheetName val="洋房（毛坯）4层"/>
      <sheetName val="洋房（毛坯）11层 "/>
      <sheetName val="普通车库"/>
      <sheetName val="土石方计算明细"/>
      <sheetName val="000001"/>
      <sheetName val="总说明"/>
      <sheetName val="工程造价汇总表 "/>
      <sheetName val="楼栋工程量汇总表-土建"/>
      <sheetName val="楼栋工程量汇总表-安装"/>
      <sheetName val="模拟含量表"/>
      <sheetName val="楼栋工程量汇总表-室外部分"/>
      <sheetName val="BQ1土建工程分部分项工程量清单与计价表"/>
      <sheetName val="BQ2安装工程分部分项工程量清单与计价表（14#楼）"/>
      <sheetName val="BQ3室外工程分部分项工程量清单与计价表"/>
      <sheetName val="BQ4独立费项目工程量清单与计价表"/>
      <sheetName val="BQ5措施费工程量清单与计价表"/>
      <sheetName val="BQ6零星项目清单与计价表"/>
      <sheetName val="BQ7主要材料表"/>
      <sheetName val="BQ8界面划分"/>
      <sheetName val="BQ9甲供涂料消耗量明细表"/>
      <sheetName val="BQ10标准清单工程建安成本数据库"/>
      <sheetName val="2.规划面积（定稿）"/>
      <sheetName val="2.2.楼栋信息表 (二期)"/>
      <sheetName val="2.2.楼栋信息表 (一期)"/>
      <sheetName val="2017年一级计划 "/>
      <sheetName val="高层18F建安明细"/>
      <sheetName val="洋房11F建安明细 "/>
      <sheetName val="洋房6F建安明细 "/>
      <sheetName val="主楼地下室（非机动车库）"/>
      <sheetName val="设计费明细"/>
      <sheetName val="后五通明细"/>
      <sheetName val="报批报建费明细表"/>
      <sheetName val="宏4"/>
      <sheetName val="建造标准（设计部）"/>
      <sheetName val="综合指标"/>
      <sheetName val="指标一览表"/>
      <sheetName val="产品明细表"/>
      <sheetName val="投资估算"/>
      <sheetName val="投资进度"/>
      <sheetName val="成本分配"/>
      <sheetName val="单方成本分配表"/>
      <sheetName val="销售型利润测算"/>
      <sheetName val="销售型利润测算 (按物业类型)"/>
      <sheetName val="销售型利润测算 (按年度分解)"/>
      <sheetName val="销售型利润测算 (按物业类型分摊车库亏损)"/>
      <sheetName val="盈亏平衡分析"/>
      <sheetName val="经营性项目利润、现金流测算"/>
      <sheetName val="建安成本明细-洋房"/>
      <sheetName val="建安成本明细-叠加"/>
      <sheetName val="建安成本明细-公寓"/>
      <sheetName val="现金流量及资金计划"/>
      <sheetName val="土方明细表"/>
      <sheetName val="运营节点"/>
      <sheetName val="设计部发数据"/>
      <sheetName val="设计费明细（旭辉填写）"/>
      <sheetName val="2.2.楼栋信息表 (2)"/>
      <sheetName val="明细账"/>
      <sheetName val="统计"/>
      <sheetName val="2.2.楼栋信息表 "/>
      <sheetName val="高层27F建安明细"/>
      <sheetName val="动态成本月度汇总表"/>
      <sheetName val="东方大院"/>
      <sheetName val="锦绣天成"/>
      <sheetName val="东方王府"/>
      <sheetName val="廊桥印象"/>
      <sheetName val="廊桥美墅"/>
      <sheetName val="如皋东"/>
      <sheetName val="如皋西"/>
      <sheetName val="动态成本回顾差异分析表"/>
      <sheetName val="规划余量（待发生）预估明细表"/>
      <sheetName val="结算金额与目标成本对比分析表"/>
      <sheetName val="目标成本的结转及追加"/>
      <sheetName val="经济技术指标-设计提供"/>
      <sheetName val="产品分类明细表"/>
      <sheetName val="2.2.楼栋信息表（定稿）"/>
      <sheetName val="建造标准签字版"/>
      <sheetName val="关键节点表9.13"/>
      <sheetName val="10.1.利润测算（按物业类型分摊车位亏损及安置房亏损）"/>
      <sheetName val="建造标准9.8（定稿）"/>
      <sheetName val="后五通明细9.5（定稿）"/>
      <sheetName val="设计费明细9.8"/>
      <sheetName val="报批报建费明细表9.5（定稿）"/>
      <sheetName val="高层（精装）9.15"/>
      <sheetName val="安置房（毛坯）9.15"/>
      <sheetName val="洋房（精装）9.15"/>
      <sheetName val="洋房（毛坯）9.15"/>
      <sheetName val="公建配套9.15"/>
      <sheetName val="人防车库9.15"/>
      <sheetName val="普通车库9.15"/>
      <sheetName val="投资论证评审表-投资决策表"/>
      <sheetName val="报批报建费明细"/>
      <sheetName val="嘉善二201708"/>
      <sheetName val="嘉善二201709"/>
      <sheetName val="嘉善二201710"/>
      <sheetName val="嘉善二201711"/>
      <sheetName val="嘉善二201712"/>
      <sheetName val="嘉善二201801"/>
      <sheetName val="嘉善二201802"/>
      <sheetName val="嘉善一201708"/>
      <sheetName val="嘉善一201709"/>
      <sheetName val="嘉善一201710"/>
      <sheetName val="嘉善一201711"/>
      <sheetName val="嘉善一201712"/>
      <sheetName val="嘉善一201801"/>
      <sheetName val="嘉善一201802"/>
      <sheetName val="B511497E_FFAA_4EBC_831C_8BC557D"/>
      <sheetName val="评估结论"/>
      <sheetName val="#511BkRec"/>
      <sheetName val="sheet"/>
      <sheetName val="Part_Datum"/>
      <sheetName val="南沙奥园环湖工程 "/>
      <sheetName val="应付款项"/>
      <sheetName val="2002年3月份"/>
      <sheetName val="2004年4月份"/>
      <sheetName val="Menu"/>
      <sheetName val="表1(汇总）"/>
      <sheetName val="表1 质管部(14)"/>
      <sheetName val="表1财务部(16) "/>
      <sheetName val="表1行政部(16)"/>
      <sheetName val="表1采购部(3)"/>
      <sheetName val="表1设备部(9)"/>
      <sheetName val="表1生产部(7)"/>
      <sheetName val="总经办"/>
      <sheetName val="表2"/>
      <sheetName val="Calendar"/>
      <sheetName val="表1"/>
      <sheetName val="表4"/>
      <sheetName val="表5"/>
      <sheetName val="表6"/>
      <sheetName val="表7"/>
      <sheetName val="表9"/>
      <sheetName val="表12"/>
      <sheetName val="表13"/>
      <sheetName val="表14"/>
      <sheetName val="表14 -1"/>
      <sheetName val="表14 -2"/>
      <sheetName val="表15"/>
      <sheetName val="现金流量表2"/>
      <sheetName val="现金流量表3"/>
      <sheetName val="仓储"/>
      <sheetName val="维修"/>
      <sheetName val="蒸汽"/>
      <sheetName val="供电"/>
      <sheetName val="污水"/>
      <sheetName val=" 能源"/>
      <sheetName val="空压"/>
      <sheetName val="制泠"/>
      <sheetName val="二氧化碳"/>
      <sheetName val="酿造"/>
      <sheetName val="包一"/>
      <sheetName val="包二"/>
      <sheetName val="包三"/>
      <sheetName val="总公司"/>
      <sheetName val="绿叶24"/>
      <sheetName val="绿叶12"/>
      <sheetName val="绿叶10"/>
      <sheetName val="清爽绿叶24"/>
      <sheetName val="清爽绿叶12"/>
      <sheetName val="散扎酒"/>
      <sheetName val="单位成本"/>
      <sheetName val="⬫⬫礫剑干啤（累"/>
      <sheetName val="基础信息"/>
      <sheetName val="Sheet0"/>
      <sheetName val="1总指标表"/>
      <sheetName val="2产品指标表"/>
      <sheetName val="3建造配置标准表"/>
      <sheetName val="4非建安"/>
      <sheetName val="5.1建安"/>
      <sheetName val="5.2建安"/>
      <sheetName val="5.3建安"/>
      <sheetName val="5.4建安"/>
      <sheetName val="5.5建安"/>
      <sheetName val="5.6建安"/>
      <sheetName val="5.7建安"/>
      <sheetName val="5.8建安"/>
      <sheetName val="6完全成本汇总表"/>
      <sheetName val="7建造成本审批表"/>
      <sheetName val="8完全成本审批表"/>
      <sheetName val="9与前版对比表"/>
      <sheetName val="10费用表"/>
      <sheetName val="11土增"/>
      <sheetName val="土地增值税测算 (重庆)"/>
      <sheetName val="土地增值税测算 (江苏)"/>
      <sheetName val="营业额分析-二手房"/>
      <sheetName val="广安门"/>
      <sheetName val="总部-汇总"/>
      <sheetName val="资产品名库"/>
      <sheetName val="索引表"/>
      <sheetName val="字典(不需输入)"/>
      <sheetName val="敏感参数"/>
      <sheetName val="资产负债表汇编"/>
      <sheetName val="投资估算表"/>
      <sheetName val="三分厂04年1-12月销售价 "/>
      <sheetName val="05年1月销售价"/>
      <sheetName val="04年12月销售价"/>
      <sheetName val="雷梦"/>
      <sheetName val="分产品销售收入、成本分析表"/>
      <sheetName val="旅游地产预算总表"/>
      <sheetName val="银行借款询证"/>
      <sheetName val="工业"/>
      <sheetName val="W"/>
      <sheetName val="重要参数汇总"/>
      <sheetName val="盈A030617使用格式"/>
      <sheetName val="链接"/>
      <sheetName val="日报(有预售证的)"/>
      <sheetName val="NAME"/>
      <sheetName val="040506利息分摊"/>
      <sheetName val="2006内部公司往来利息及调整（per entity）"/>
      <sheetName val="07利息分摊"/>
      <sheetName val="2004年"/>
      <sheetName val="2006年"/>
      <sheetName val="2005年"/>
      <sheetName val="资本化利息分配表"/>
      <sheetName val="资金计划 "/>
      <sheetName val="封皮"/>
      <sheetName val="要求"/>
      <sheetName val="地区公司来总部汇报时间安排"/>
      <sheetName val="文昌面积"/>
      <sheetName val="儋州面积"/>
      <sheetName val="昌江面积"/>
      <sheetName val="万宁面积"/>
      <sheetName val="在建楼栋"/>
      <sheetName val="库存明细"/>
      <sheetName val="南京战区"/>
      <sheetName val="南京雅苑"/>
      <sheetName val="南京锦苑"/>
      <sheetName val="山锦花城"/>
      <sheetName val="宿州双玺"/>
      <sheetName val="镇江"/>
      <sheetName val="丹阳君悦府"/>
      <sheetName val="马鞍山熙悦"/>
      <sheetName val="丹徒缇香漫"/>
      <sheetName val="附表3-2期间费用-南京战区分项目"/>
      <sheetName val="附表3-4融资还款及其他-南京战区分项目"/>
      <sheetName val="在建项目钢筋、砼含量指标统计表"/>
      <sheetName val="1#楼面积含空调板"/>
      <sheetName val="1#楼面积不含空调板"/>
      <sheetName val="4#楼"/>
      <sheetName val="3#优化后"/>
      <sheetName val="固定资产成本"/>
      <sheetName val="固定资产累计折旧"/>
      <sheetName val="俱乐部固定资产"/>
      <sheetName val="俱乐部折旧"/>
      <sheetName val="物业华兆固定资产（汇总）"/>
      <sheetName val="物业华兆折旧（汇总）"/>
      <sheetName val="华置等公司折旧汇总"/>
      <sheetName val="华置等公司原值汇总"/>
      <sheetName val="曙光01"/>
      <sheetName val="截至1月底 (2)"/>
      <sheetName val="截至2月底"/>
      <sheetName val="截至1月底（原）"/>
      <sheetName val="Assum"/>
      <sheetName val="Rent Roll"/>
      <sheetName val="项目损益表—汇总"/>
      <sheetName val="项目损益表—24#地"/>
      <sheetName val="项目损益表—一期"/>
      <sheetName val="项目损益表—二期"/>
      <sheetName val="项目损益表—11#地"/>
      <sheetName val="项目损益表—三期"/>
      <sheetName val="新市镇费用"/>
      <sheetName val="项目费用分析表-24#地"/>
      <sheetName val="项目费用分析表—翡翠城"/>
      <sheetName val="现金流量分析表—一期"/>
      <sheetName val="现金流量分析表—二期+11#"/>
      <sheetName val="现金流量分析表—二期 "/>
      <sheetName val="现金流量分析表—11#地"/>
      <sheetName val="现金流量分析表—24#地"/>
      <sheetName val="现金流量分析表—三期"/>
      <sheetName val="成本预算表—24#地"/>
      <sheetName val="成本预算表—一期"/>
      <sheetName val="成本预算表—二期"/>
      <sheetName val="成本预算表—11#地"/>
      <sheetName val="竣工可入住面积表"/>
      <sheetName val="项目总体统计-预算均价"/>
      <sheetName val="04年中方"/>
      <sheetName val="损益汇总涖"/>
      <sheetName val="BAL-RMB"/>
      <sheetName val="DEPR-Hotel"/>
      <sheetName val="IRR-USD"/>
      <sheetName val="NPV"/>
      <sheetName val="HPNL USD"/>
      <sheetName val="2项目供货、销售、结利动态分析明细表(营销填销售、财务填结利）"/>
      <sheetName val="附表2-1-1销售签约回款情况（营销填写）"/>
      <sheetName val="附表2-4公司会计利润分期动态分析表（财务填写）"/>
      <sheetName val="附表3-3税金支出预测（财务填写）"/>
      <sheetName val="附表3-2期间费用-XX公司分项目（营销、财务、人力、客服填写"/>
      <sheetName val="2.1项目供货明细表（营销填库存、运营填供应）"/>
      <sheetName val="2.2项目开工量明细表（工程填写）"/>
      <sheetName val="附表2-2-1融资提款及其它收入明细表（财务填写）"/>
      <sheetName val="附表2-3XX公司租金收入情况（招商填写）"/>
      <sheetName val="附表3-1开发支出（前期、设计、成本填写）"/>
      <sheetName val="附表3-4融资还款及其他-环沪公司分项目（财务填写）"/>
      <sheetName val="附表3-5其他收支（财务填写）"/>
      <sheetName val="收入预测"/>
      <sheetName val="资金平衡"/>
      <sheetName val="贷款还款"/>
      <sheetName val="土地售价平衡"/>
      <sheetName val="AAA"/>
      <sheetName val="报批报建计划"/>
      <sheetName val="成本费项说明"/>
      <sheetName val="技术经济指标"/>
      <sheetName val="产品配置及限额标准"/>
      <sheetName val="里程碑、一级节点模板"/>
      <sheetName val="花园洋房"/>
      <sheetName val="大地库地下车库"/>
      <sheetName val="建筑标准"/>
      <sheetName val="科目划分、分摊原则"/>
      <sheetName val="大成本测算表"/>
      <sheetName val="利润表测算"/>
      <sheetName val="内部资金成本"/>
      <sheetName val="外部融资成本"/>
      <sheetName val="税费"/>
      <sheetName val="Sheet22"/>
      <sheetName val="Sheet23"/>
      <sheetName val="Sheet24"/>
      <sheetName val="Sheet25"/>
      <sheetName val="Sheet26"/>
      <sheetName val="Sheet27"/>
      <sheetName val="Sheet28"/>
      <sheetName val="Sheet29"/>
      <sheetName val="Sheet30"/>
      <sheetName val="Sheet31"/>
      <sheetName val="Sheet32"/>
      <sheetName val="Sheet33"/>
      <sheetName val="高层G40"/>
      <sheetName val="超高G40"/>
      <sheetName val="销售中心G40"/>
      <sheetName val="地下室G40"/>
      <sheetName val="高层G39"/>
      <sheetName val="商业G39"/>
      <sheetName val="地下室G39"/>
      <sheetName val="科目划分、成本分摊原则"/>
      <sheetName val="销售G39"/>
      <sheetName val="销售G40"/>
      <sheetName val="G40大成本测算表"/>
      <sheetName val="G39大成本测算表"/>
      <sheetName val="大成本汇总"/>
      <sheetName val="土地竞买计算表G40"/>
      <sheetName val="土地竞买计算表G39"/>
      <sheetName val="总表G40"/>
      <sheetName val="总表G39"/>
      <sheetName val="总表G39+G40"/>
      <sheetName val="主表"/>
      <sheetName val="附表一"/>
      <sheetName val="附表三"/>
      <sheetName val="附表四"/>
      <sheetName val="附表五"/>
      <sheetName val="附表六"/>
      <sheetName val="附表七"/>
      <sheetName val="附表八"/>
      <sheetName val="附表九"/>
      <sheetName val="附表十"/>
      <sheetName val="附表十一"/>
      <sheetName val="规划指标表"/>
      <sheetName val="土地竞买计算表1"/>
      <sheetName val="财务费用表估算表 "/>
      <sheetName val="成本测算表"/>
      <sheetName val="开发计划表"/>
      <sheetName val="8月汇总 "/>
      <sheetName val="8月汇总"/>
      <sheetName val="2013.8佣金初汇版"/>
      <sheetName val="8月放款"/>
      <sheetName val="8月回款 (3)"/>
      <sheetName val="8月回款 (2)"/>
      <sheetName val="8月成交情况"/>
      <sheetName val="销售任务完成情况"/>
      <sheetName val="8月回款"/>
      <sheetName val="排名汇总"/>
      <sheetName val="2013.8排名"/>
      <sheetName val="7月排名"/>
      <sheetName val="2013.6排名 "/>
      <sheetName val="2013.5排名"/>
      <sheetName val="2013.4排名 "/>
      <sheetName val="2013.3排名"/>
      <sheetName val="2013.2排名"/>
      <sheetName val="2013.1排名"/>
      <sheetName val="2012.12排名"/>
      <sheetName val="2012.11排名"/>
      <sheetName val="2012.10排名"/>
      <sheetName val="计划编修备忘录"/>
      <sheetName val="年度经济目标"/>
      <sheetName val="销售回款计划"/>
      <sheetName val="开盘计划"/>
      <sheetName val="现金流量计划"/>
      <sheetName val="表格导航"/>
      <sheetName val="主表1-资金收支表"/>
      <sheetName val="主表2-经营指标分析表"/>
      <sheetName val="主表3 -预计利润表"/>
      <sheetName val="主表3-预计利润表"/>
      <sheetName val="附表1-收入明细表"/>
      <sheetName val="附表1-1-按揭预售表"/>
      <sheetName val="附表2-融资明细表"/>
      <sheetName val="附表3-1开发支出合同明细表1"/>
      <sheetName val="附表3-1开发支出合同明细表"/>
      <sheetName val="附表3-1开发支合同明细表"/>
      <sheetName val="附表3-1开发支合同明细表(10月) "/>
      <sheetName val="附表3-1开发支合同明细表(10-12月) "/>
      <sheetName val="附表3-1开发支合同明细表(10-11月) "/>
      <sheetName val="附表3-开发支出明细表"/>
      <sheetName val="开发支合同明细表（润城2014年）"/>
      <sheetName val="附表4-三项费用表"/>
      <sheetName val="附表5-税金明细表"/>
      <sheetName val="附表6-投资计划表"/>
      <sheetName val="附表7-生产节点"/>
      <sheetName val="附表8-融资节点"/>
      <sheetName val="QYOAHYI"/>
      <sheetName val="报表调整内容"/>
      <sheetName val="区域资产负债表G+F"/>
      <sheetName val="区域利润表G+F "/>
      <sheetName val="润城资产负债表G+F"/>
      <sheetName val="润城利润表G+F"/>
      <sheetName val="润园资产负债表 G+F"/>
      <sheetName val="润园利润表 G+F"/>
      <sheetName val="利润表"/>
      <sheetName val="公司帐科目余额表"/>
      <sheetName val="辅助账科目余额表"/>
      <sheetName val="南平资产负债表G+F "/>
      <sheetName val="南平利润表G+F "/>
      <sheetName val="马保资产负债表 G+F"/>
      <sheetName val="马保利润表 G+F"/>
      <sheetName val="润泽资产负债表 G+F"/>
      <sheetName val="润泽利润表 G+F"/>
      <sheetName val="广筑资产负债表 G+F"/>
      <sheetName val="广筑利润表 G+F"/>
      <sheetName val="昭诚资产负债表 G+F"/>
      <sheetName val="昭诚利润表 G+F"/>
      <sheetName val="南平兆兴资产负债表 "/>
      <sheetName val="南平兆兴利润表 "/>
      <sheetName val="润城科目余额表G"/>
      <sheetName val="润城科目余额表F"/>
      <sheetName val="润园科目余额表G"/>
      <sheetName val="润园科目余额表F"/>
      <sheetName val="马保科目余额表 G"/>
      <sheetName val="南平科目余额表G"/>
      <sheetName val="南平科目余额表F"/>
      <sheetName val="润泽科目余额表G"/>
      <sheetName val="润泽科目余额表F"/>
      <sheetName val="广筑科目余额表G"/>
      <sheetName val="兆兴科目余额表G"/>
      <sheetName val="兆兴科目余额表F"/>
      <sheetName val="股本"/>
      <sheetName val="融资"/>
      <sheetName val="内部往来填写顺序说明"/>
      <sheetName val="内部往来核对"/>
      <sheetName val="内部往来表-计息往来"/>
      <sheetName val="内部往来表-调整项"/>
      <sheetName val="内部往来表-管理帐"/>
      <sheetName val="内部往来表-公司帐"/>
      <sheetName val="内部往来表-辅助账"/>
      <sheetName val="内部占用费计息"/>
      <sheetName val="三项费用表-合并表"/>
      <sheetName val="三项费用表-单户底稿"/>
      <sheetName val="三项费用表-润城"/>
      <sheetName val="三项费用表-润园"/>
      <sheetName val="三项费用表-南平"/>
      <sheetName val="三项费用表-马保"/>
      <sheetName val="三项费用表-润泽"/>
      <sheetName val="三项费用表-广筑"/>
      <sheetName val="三项费用表-昭诚"/>
      <sheetName val="三项费用表-兆兴"/>
      <sheetName val="动态效益表"/>
      <sheetName val="销售明细表(润城)"/>
      <sheetName val="销售明细表"/>
      <sheetName val="税金"/>
      <sheetName val="捐赠-新增"/>
      <sheetName val="土地投资及新项目拓展-新增"/>
      <sheetName val="内部交易"/>
      <sheetName val="大节点完成情况表"/>
      <sheetName val="工程进度表"/>
      <sheetName val="自动取数表"/>
      <sheetName val="附表3--开发支出表"/>
      <sheetName val="33高层"/>
      <sheetName val="39高层"/>
      <sheetName val="沿街商业"/>
      <sheetName val="财务费用表估算表"/>
      <sheetName val="A1地块技术经济指标"/>
      <sheetName val="A2地块技术经济指标"/>
      <sheetName val="福州财富中心大成本测算表"/>
      <sheetName val="A1地块大成本测算表"/>
      <sheetName val="A2地块大成本测算表"/>
      <sheetName val="A1地块办公楼SOHO"/>
      <sheetName val="A1地块集中商业1#"/>
      <sheetName val="A1地块营销中心7#"/>
      <sheetName val="A1地块沿街商业"/>
      <sheetName val="A1地块地下室"/>
      <sheetName val="固定资产"/>
      <sheetName val="2014年全年销售计划"/>
      <sheetName val="开发支合同明细表（2014年）"/>
      <sheetName val="人力资源成本预算"/>
      <sheetName val="三费底稿"/>
      <sheetName val="2014年营销费用预算表"/>
      <sheetName val="项目现金流量表"/>
      <sheetName val="总表-新格式"/>
      <sheetName val="利润表测算 (2)"/>
      <sheetName val="内部占资费"/>
      <sheetName val="SOHO"/>
      <sheetName val="集中商业"/>
      <sheetName val="成本差异简表"/>
      <sheetName val="总表 (2)"/>
      <sheetName val="附表3-开发支出表"/>
      <sheetName val="11.12.24"/>
      <sheetName val="门窗表"/>
      <sheetName val="外墙面"/>
      <sheetName val="联排别墅"/>
      <sheetName val="独栋"/>
      <sheetName val="报表目录"/>
      <sheetName val="平衡试算（附）"/>
      <sheetName val="资产负债表（管理帐）"/>
      <sheetName val="利润表 （管理帐）"/>
      <sheetName val="所有者权益变动表 （管理帐）"/>
      <sheetName val="资产负债表G"/>
      <sheetName val="利润表G"/>
      <sheetName val="资产负债表F"/>
      <sheetName val="利润表F"/>
      <sheetName val="责任状完成情况表"/>
      <sheetName val="货币资金明细"/>
      <sheetName val="部分科目前五名"/>
      <sheetName val="利息台账"/>
      <sheetName val="融资表"/>
      <sheetName val="权证情况"/>
      <sheetName val="项目资金情况明细表"/>
      <sheetName val="资金调剂情况表"/>
      <sheetName val="人均效益表（区域填）"/>
      <sheetName val="捐赠"/>
      <sheetName val="大节点完成情况表（待更新）"/>
      <sheetName val="交房时点确定收入成本"/>
      <sheetName val="C1招投标及合同信息"/>
      <sheetName val="C2招投标及合同信息外部门"/>
      <sheetName val="履约保证金"/>
      <sheetName val="招投标类报告"/>
      <sheetName val="定价单"/>
      <sheetName val="限价通知"/>
      <sheetName val="决算"/>
      <sheetName val="进度款支付一览表"/>
      <sheetName val="进度款支付（税筹）"/>
      <sheetName val="变更审批"/>
      <sheetName val="变更图纸"/>
      <sheetName val="图纸接收登记"/>
      <sheetName val="工程部发造价部函件"/>
      <sheetName val="工作联系函 (造价发文)"/>
      <sheetName val="甲方工作联系函"/>
      <sheetName val="外部工作联系函"/>
      <sheetName val="报表项目重分类底稿"/>
      <sheetName val="部分科目前五名底稿"/>
      <sheetName val="公司帐科目余额表 (2)"/>
      <sheetName val="项-润园2013"/>
      <sheetName val="动态效益表 (2)"/>
      <sheetName val="销售明细表 "/>
      <sheetName val="辅助账科目余额表 (2)"/>
      <sheetName val="交房时点确定收入成本-无"/>
      <sheetName val="主表2-责任状完成表"/>
      <sheetName val="合同明细表"/>
      <sheetName val="开发支合同明细表"/>
      <sheetName val="附表7-生产节点 "/>
      <sheetName val="附表7- 生产节点"/>
      <sheetName val="附表8 -融资节点"/>
      <sheetName val="项目资金情况汇总表"/>
      <sheetName val="现金流量表--季度(自动填写)"/>
      <sheetName val="现金流量表--2014月度（手动填写）"/>
      <sheetName val="完全工作项模板"/>
      <sheetName val="投资资本资金占用费测算"/>
      <sheetName val="里程碑、一级节点（9.22调）"/>
      <sheetName val="单体综合单价与销售单价比较表 (9.23调)"/>
      <sheetName val="单体综合单价与销售单价比较表（旧）"/>
      <sheetName val="规划指标及销售收入差异分析"/>
      <sheetName val="安置地块占资成本"/>
      <sheetName val="A1地块大资金流"/>
      <sheetName val="A1地块集中商业MALL及岛商铺"/>
      <sheetName val="A2地块建安资金流"/>
      <sheetName val="A2地块33高层"/>
      <sheetName val="A2地块39高层"/>
      <sheetName val="A2地块沿街商业"/>
      <sheetName val="A2地下车库"/>
      <sheetName val="4、商业补贴"/>
      <sheetName val="      "/>
      <sheetName val="评估结果分类汇总表"/>
      <sheetName val="流动资产汇总表"/>
      <sheetName val="流动资产--货币"/>
      <sheetName val="流动资产--货币 (2)"/>
      <sheetName val="流动资产--货币 (3)"/>
      <sheetName val="短投汇总表"/>
      <sheetName val="短投"/>
      <sheetName val="短投 (2)"/>
      <sheetName val="流动资产--票据"/>
      <sheetName val="流动资产--应收"/>
      <sheetName val="流动资产--备用金"/>
      <sheetName val="流动资产--其他应收 (2)"/>
      <sheetName val="流动资产--其他应收"/>
      <sheetName val="流动资产--存货"/>
      <sheetName val="流动资产-库存材料"/>
      <sheetName val="流动资产-材料采购"/>
      <sheetName val="流动资产-在库低值"/>
      <sheetName val="流动资产-商品采购"/>
      <sheetName val="流动资产-委托加工材料"/>
      <sheetName val="流动资产-库存商品"/>
      <sheetName val="流动资产-附属生产"/>
      <sheetName val="流动资产-出租商品"/>
      <sheetName val="流动资产-在用低值"/>
      <sheetName val="流动资产--待摊"/>
      <sheetName val="流动资产--待处理"/>
      <sheetName val="一年到期长期债券"/>
      <sheetName val="其他流动资产"/>
      <sheetName val="长期投资汇总表"/>
      <sheetName val="长期投资--股票"/>
      <sheetName val="长期投资--债券"/>
      <sheetName val="长期投资--其他投资"/>
      <sheetName val="固定资产汇总表"/>
      <sheetName val="房屋建筑物"/>
      <sheetName val="构筑物"/>
      <sheetName val="机器设备"/>
      <sheetName val="车辆"/>
      <sheetName val="电子设备"/>
      <sheetName val="电源设备"/>
      <sheetName val="电信机械设备"/>
      <sheetName val="线路设备"/>
      <sheetName val="固定_土地"/>
      <sheetName val="土建工程"/>
      <sheetName val="设备安装"/>
      <sheetName val="固定资产清理"/>
      <sheetName val="待处理固定资产"/>
      <sheetName val="土地使用权"/>
      <sheetName val="其他无形资产"/>
      <sheetName val="长期待摊费用"/>
      <sheetName val="其他长期资产"/>
      <sheetName val="递延税款借项"/>
      <sheetName val="流动负债汇总表"/>
      <sheetName val="短期借款"/>
      <sheetName val="应付票据"/>
      <sheetName val="应付帐款"/>
      <sheetName val="预收帐款"/>
      <sheetName val="其他应付款"/>
      <sheetName val="应付工资"/>
      <sheetName val="应付福利费"/>
      <sheetName val="未交税金"/>
      <sheetName val="收支差额"/>
      <sheetName val="未付利润"/>
      <sheetName val="其它未交款"/>
      <sheetName val="预提费用"/>
      <sheetName val="一年内到期长期负债"/>
      <sheetName val="其他流动负债"/>
      <sheetName val="长期负债汇总表"/>
      <sheetName val="长期借款"/>
      <sheetName val="应付债券"/>
      <sheetName val="长期应付款"/>
      <sheetName val="其他长期负债"/>
      <sheetName val="递延税款贷项"/>
      <sheetName val="各部门三项费用表"/>
      <sheetName val="人事其他费用"/>
      <sheetName val="附表3-1开发支出合同明细表 "/>
      <sheetName val="生人台帳"/>
      <sheetName val="方針書"/>
      <sheetName val="方針実績"/>
      <sheetName val="品質過去の反省書（Q）"/>
      <sheetName val="過去の反省書（Ｄ） "/>
      <sheetName val="過去の反省書（Ｃ）"/>
      <sheetName val="成長のシナリオ"/>
      <sheetName val="03年度VE予実"/>
      <sheetName val="03年度サクセスキーワード"/>
      <sheetName val="表紙"/>
      <sheetName val="中心总结"/>
      <sheetName val="成本中心"/>
      <sheetName val="北京总结"/>
      <sheetName val="天津公司"/>
      <sheetName val="重庆公司"/>
      <sheetName val="上海公司"/>
      <sheetName val="长沙办事处"/>
      <sheetName val="哈尔滨办事处"/>
      <sheetName val="总评技术指标2014.6.4"/>
      <sheetName val="公建配套设施"/>
      <sheetName val="幼儿园（销售中心）"/>
      <sheetName val="住宅地下车库"/>
      <sheetName val="别墅地下车库 "/>
      <sheetName val="总表(拿地前)"/>
      <sheetName val="总表（拿地后股东要求）"/>
      <sheetName val="单体综合单价与销售单价比较表 (按占地分摊）"/>
      <sheetName val="单体综合单价与销售单价比较表"/>
      <sheetName val="天津大成本费项差异"/>
      <sheetName val="销售计划表"/>
      <sheetName val="小学"/>
      <sheetName val="利息汇总表"/>
      <sheetName val="永茂"/>
      <sheetName val="腾瑞"/>
      <sheetName val="昭诚"/>
      <sheetName val="华运"/>
      <sheetName val="广筑"/>
      <sheetName val="润泽"/>
      <sheetName val="3.8-3.9安小高层"/>
      <sheetName val="3.10-3.15安洋房"/>
      <sheetName val="3.16安商业"/>
      <sheetName val="3.17幼儿园"/>
      <sheetName val="3.18安车库-非人防"/>
      <sheetName val="3.19安车库-人防"/>
      <sheetName val="3.20安公配"/>
      <sheetName val="甲指乙供材料暂定价"/>
      <sheetName val="品牌"/>
      <sheetName val="1整体"/>
      <sheetName val="1.1垂直"/>
      <sheetName val="1.2单体"/>
      <sheetName val="2.1-2.5土高层"/>
      <sheetName val="2.6-2.7土小高层"/>
      <sheetName val="2.8-2.11土洋房"/>
      <sheetName val="2.12土商业"/>
      <sheetName val="2.13土幼儿园"/>
      <sheetName val="2.14土车库"/>
      <sheetName val="2.15土公建"/>
      <sheetName val="3.1-3.5安高层"/>
      <sheetName val="3.6-3.7安小高层"/>
      <sheetName val="3.8-3.11安洋房"/>
      <sheetName val="3.12安商业"/>
      <sheetName val="3.13幼儿园"/>
      <sheetName val="3.14安车库"/>
      <sheetName val="3.15安公配"/>
      <sheetName val="4雨污管网"/>
      <sheetName val="5其他"/>
      <sheetName val="计日"/>
      <sheetName val="选择"/>
      <sheetName val="甲指乙分包暂定价"/>
      <sheetName val="总表（OA版）"/>
      <sheetName val="总表（实施版）"/>
      <sheetName val="商业估值表"/>
      <sheetName val="效益对比表"/>
      <sheetName val="现金流量表住宅"/>
      <sheetName val="财务费用测算-住宅"/>
      <sheetName val="融资对比表"/>
      <sheetName val="大成本测算表-住宅"/>
      <sheetName val="销售对比表"/>
      <sheetName val="现金流量表商业"/>
      <sheetName val="财务费用测算-商业"/>
      <sheetName val="财务费用测算表"/>
      <sheetName val="销售计划表（OA版）"/>
      <sheetName val="销售计划表（实施版）"/>
      <sheetName val="成本费项说明 "/>
      <sheetName val="上缴利润情况表"/>
      <sheetName val="里程碑、一级节点表"/>
      <sheetName val="产品配置及限额标准 "/>
      <sheetName val="财务费用计算表"/>
      <sheetName val="人防地下车库(一层）"/>
      <sheetName val="非人防地下车库 (一层）"/>
      <sheetName val="高层 （十五层）"/>
      <sheetName val="保障房 "/>
      <sheetName val="配套用房 "/>
      <sheetName val="资金计划一期"/>
      <sheetName val="资金计划二期"/>
      <sheetName val="附表3.1-合同明细表"/>
      <sheetName val="360Qex"/>
      <sheetName val="合同基本参数"/>
      <sheetName val="付款审核表"/>
      <sheetName val="审核应付潘"/>
      <sheetName val="实付"/>
      <sheetName val="按合同号汇总"/>
      <sheetName val="印花税交纳表"/>
      <sheetName val="结算资料"/>
      <sheetName val="交房费用"/>
      <sheetName val="特殊房源激励奖金台账"/>
      <sheetName val="合同N"/>
      <sheetName val="暂估应付"/>
      <sheetName val="成本费项支出统计"/>
      <sheetName val="科目表"/>
      <sheetName val="印花税明细表"/>
      <sheetName val="预算"/>
      <sheetName val="利润资金效益预测表"/>
      <sheetName val="附表3-开发支出明细表 "/>
      <sheetName val="XXX项目公司"/>
      <sheetName val="截至2014.11.11"/>
      <sheetName val="明细表"/>
      <sheetName val="注意事项"/>
      <sheetName val="CCRNJY"/>
      <sheetName val="工作联系函"/>
      <sheetName val="润城进度款支付一览表"/>
      <sheetName val="质保金支付金额"/>
      <sheetName val="13年底各公司互转草稿"/>
      <sheetName val="2014.2.28平潭清帐"/>
      <sheetName val="综合台帐"/>
      <sheetName val="2013.09(公式）"/>
      <sheetName val="2013.08"/>
      <sheetName val="2013.07"/>
      <sheetName val="闽侯投资14年台账"/>
      <sheetName val="投资计划 "/>
      <sheetName val="大成本明细表"/>
      <sheetName val="高层15F"/>
      <sheetName val="现金表"/>
      <sheetName val="体量平衡表"/>
      <sheetName val="考勤"/>
      <sheetName val="车补"/>
      <sheetName val="餐费"/>
      <sheetName val="保险"/>
      <sheetName val="其他扣款"/>
      <sheetName val="其他补贴"/>
      <sheetName val="主表3 -预计利润表1号地"/>
      <sheetName val="主表3 -预计利润表2号地"/>
      <sheetName val="附表1-收入明细表1号地"/>
      <sheetName val="附表1-收入明细表2号地"/>
      <sheetName val="附表3-开发支出明细表1号地"/>
      <sheetName val="附表3-开发支出明细表1号地-1"/>
      <sheetName val="开发支合同明细表1号地"/>
      <sheetName val="附表3-开发支出明细表2号地"/>
      <sheetName val="附表3-开发支出明细表2号地-1"/>
      <sheetName val="开发支合同明细表2号地"/>
      <sheetName val="8.1"/>
      <sheetName val="8.2"/>
      <sheetName val="附表7-生产节点1号地"/>
      <sheetName val="附表7-生产节点2号地"/>
      <sheetName val="资金回笼情况表 "/>
      <sheetName val="正荣润海首付未回"/>
      <sheetName val="正荣润海未签购房合同"/>
      <sheetName val="2013年销售计划表 （新）"/>
      <sheetName val="2012年销售计划表 "/>
      <sheetName val="附表3-1"/>
      <sheetName val="开发支合同明细表（工程）"/>
      <sheetName val="合同款项支出（设计线）"/>
      <sheetName val="开支支出合同明细表（开发）"/>
      <sheetName val="行政预算"/>
      <sheetName val="人事"/>
      <sheetName val="固定资产购置表"/>
      <sheetName val="编内"/>
      <sheetName val="编外"/>
      <sheetName val="离职"/>
      <sheetName val="3月汇总"/>
      <sheetName val="3月成交情况"/>
      <sheetName val="3月份佣金"/>
      <sheetName val="3月份佣金 (2)"/>
      <sheetName val="润园车位佣金"/>
      <sheetName val="回款 "/>
      <sheetName val="回款-车位"/>
      <sheetName val="排名汇总 "/>
      <sheetName val="2014.3排名"/>
      <sheetName val="2014.2排名"/>
      <sheetName val="2014.1排名"/>
      <sheetName val="2013.12排名"/>
      <sheetName val="2013.11排名"/>
      <sheetName val="2013.10排名"/>
      <sheetName val="2013.9排名"/>
      <sheetName val="推盘表"/>
      <sheetName val="开发支合同明细表（润海2015"/>
      <sheetName val="里程碑、一级节点模板 "/>
      <sheetName val="2015年董事会指标"/>
      <sheetName val="2015年责任状指标 (分月)"/>
      <sheetName val="开发支合同明细表（润城）"/>
      <sheetName val="表外事项"/>
      <sheetName val="表外项目－银行承兑汇票（外币）"/>
      <sheetName val="表外项目-银行承兑汇票（人民币）"/>
      <sheetName val="表外项目-开出保证凭信"/>
      <sheetName val="表外项目-开来保证凭信"/>
      <sheetName val="表外--信用证项下出口款项"/>
      <sheetName val="表外应收利息"/>
      <sheetName val="贷款前十名"/>
      <sheetName val="再贴现"/>
      <sheetName val="转贴现"/>
      <sheetName val="纳税调整表"/>
      <sheetName val="未决诉讼事项"/>
      <sheetName val="房屋租赁承诺"/>
      <sheetName val="应付利息（安永）"/>
      <sheetName val="财务承诺（安永）"/>
      <sheetName val="呆帐准备(安永）"/>
      <sheetName val="关联交易-存款"/>
      <sheetName val="关联交易-贷款"/>
      <sheetName val="关联交易--资产负债类项目"/>
      <sheetName val="关联交易-表外及其他业务"/>
      <sheetName val="关联交易_存款"/>
      <sheetName val="11-1"/>
      <sheetName val="A3"/>
      <sheetName val="Ã«ÀûÂÊ·ÖÎö±í"/>
      <sheetName val="原材料变动表-金铜矿"/>
      <sheetName val="CCTL"/>
      <sheetName val="WIP"/>
      <sheetName val="ARP-U501"/>
      <sheetName val="Customer"/>
      <sheetName val="Sintesi"/>
      <sheetName val="truc tiep"/>
      <sheetName val="E1020"/>
      <sheetName val="15年御湾"/>
      <sheetName val="Financial highlight"/>
      <sheetName val="Dilution_analysis"/>
      <sheetName val="Price_assumptions"/>
      <sheetName val="Profits analysis"/>
      <sheetName val="Valuation analysis"/>
      <sheetName val="Comparables analysis"/>
      <sheetName val="Contribution projects"/>
      <sheetName val="Critical issues"/>
      <sheetName val="Yearly"/>
      <sheetName val="Global"/>
      <sheetName val="Mgt_Assumption_Summary"/>
      <sheetName val="Chinese Summary"/>
      <sheetName val="06 deli projects"/>
      <sheetName val="DTT"/>
      <sheetName val="Discount rate control"/>
      <sheetName val="Control"/>
      <sheetName val="output"/>
      <sheetName val="Consolidate"/>
      <sheetName val="Holdco"/>
      <sheetName val="Bank Debt"/>
      <sheetName val="P1"/>
      <sheetName val="P3"/>
      <sheetName val="P4"/>
      <sheetName val="P5"/>
      <sheetName val="P6"/>
      <sheetName val="P7"/>
      <sheetName val="P8"/>
      <sheetName val="P9"/>
      <sheetName val="P10"/>
      <sheetName val="P11"/>
      <sheetName val="P12"/>
      <sheetName val="P13"/>
      <sheetName val="P14"/>
      <sheetName val="P15"/>
      <sheetName val="P16"/>
      <sheetName val="P17"/>
      <sheetName val="P18"/>
      <sheetName val="P19"/>
      <sheetName val="P20"/>
      <sheetName val="P21"/>
      <sheetName val="P22"/>
      <sheetName val="P23"/>
      <sheetName val="P24"/>
      <sheetName val="P25"/>
      <sheetName val="P26"/>
      <sheetName val="P27"/>
      <sheetName val="P28"/>
      <sheetName val="P29"/>
      <sheetName val="P30"/>
      <sheetName val="P31"/>
      <sheetName val="P32"/>
      <sheetName val="P33"/>
      <sheetName val="P34"/>
      <sheetName val="P35"/>
      <sheetName val="P36"/>
      <sheetName val="P37"/>
      <sheetName val="P38"/>
      <sheetName val="P39"/>
      <sheetName val="P40"/>
      <sheetName val="P41"/>
      <sheetName val="P42"/>
      <sheetName val="P43"/>
      <sheetName val="P44"/>
      <sheetName val="P45"/>
      <sheetName val="P46"/>
      <sheetName val="P47"/>
      <sheetName val="P48"/>
      <sheetName val="P49"/>
      <sheetName val="P50"/>
      <sheetName val="P51"/>
      <sheetName val="P52"/>
      <sheetName val="P53"/>
      <sheetName val="P54"/>
      <sheetName val="P55"/>
      <sheetName val="P56"/>
      <sheetName val="P57"/>
      <sheetName val="P58"/>
      <sheetName val="P59"/>
      <sheetName val="P60"/>
      <sheetName val="P99"/>
      <sheetName val="P100"/>
      <sheetName val="P101"/>
      <sheetName val="P102"/>
      <sheetName val="P103"/>
      <sheetName val="P104"/>
      <sheetName val="P105"/>
      <sheetName val="P106"/>
      <sheetName val="P107"/>
      <sheetName val="P108"/>
      <sheetName val="P109"/>
      <sheetName val="P110"/>
      <sheetName val="P111"/>
      <sheetName val="P112"/>
      <sheetName val="P113"/>
      <sheetName val="P114"/>
      <sheetName val="P115"/>
      <sheetName val="P116"/>
      <sheetName val="P117"/>
      <sheetName val="P118"/>
      <sheetName val="P119"/>
      <sheetName val="P120"/>
      <sheetName val="P121"/>
      <sheetName val="P122"/>
      <sheetName val="P123"/>
      <sheetName val="P124"/>
      <sheetName val="P125"/>
      <sheetName val="P126"/>
      <sheetName val="P200"/>
      <sheetName val="管理费用现金流计算"/>
      <sheetName val="关于贷款利息"/>
      <sheetName val="税金计算"/>
      <sheetName val="邮电费"/>
      <sheetName val="差旅费的预计与业务招待费的预计"/>
      <sheetName val="固定资产折旧的计算"/>
      <sheetName val="差旅费的预计与业务招待费的预计以及节假日福利"/>
      <sheetName val="关于酒店项目品牌引进及前期技术服务协议"/>
      <sheetName val="office"/>
      <sheetName val="office调整"/>
      <sheetName val="pos"/>
      <sheetName val="pos 调整"/>
      <sheetName val="no pos"/>
      <sheetName val="no pos调整"/>
      <sheetName val="car park"/>
      <sheetName val="AR"/>
      <sheetName val="银行余额表"/>
      <sheetName val="递延税款"/>
      <sheetName val="预提"/>
      <sheetName val="营业外支出"/>
      <sheetName val="往来"/>
      <sheetName val="BCTS与TEPM往来账"/>
      <sheetName val="BCTS与PC往来账"/>
      <sheetName val="核对表"/>
      <sheetName val="写字楼计提坏帐"/>
      <sheetName val="保证金"/>
      <sheetName val="调整项目 (2)"/>
      <sheetName val="汇总 (2)"/>
      <sheetName val="财务报表"/>
      <sheetName val="科目"/>
      <sheetName val="对外报表"/>
      <sheetName val="报表"/>
      <sheetName val="Return for G08"/>
      <sheetName val="Cash Flow G08"/>
      <sheetName val="Return for G09"/>
      <sheetName val="Cash Flow G09"/>
      <sheetName val="白塘资金流量表1"/>
      <sheetName val="白塘资金流量表"/>
      <sheetName val="白塘总体成本预估"/>
      <sheetName val="54 (2)"/>
      <sheetName val="绿源-Assumptions"/>
      <sheetName val="绿源-Cashflow"/>
      <sheetName val="白塘-Assumption"/>
      <sheetName val="白塘-cashflow"/>
      <sheetName val="金鸡湖-Assumption"/>
      <sheetName val="金鸡湖-Cashflow"/>
      <sheetName val="无锡-Assumption"/>
      <sheetName val="P&amp;L "/>
      <sheetName val="1、销售计划1"/>
      <sheetName val="1.1、销售计划"/>
      <sheetName val="1.2、2011年销售计划"/>
      <sheetName val="2、项目整体开发计划"/>
      <sheetName val="3、上海玺园-投资进度"/>
      <sheetName val="3.1、2011年管理费用"/>
      <sheetName val="3.2、2011年每月营销部"/>
      <sheetName val="3.2-1、2011年营销部人事行政费1"/>
      <sheetName val="3.3、2011年建安成本"/>
      <sheetName val="3.4、整个项目的营销费用"/>
      <sheetName val="4、上海玺园现金流量预测"/>
      <sheetName val="5、项目2011年利润预测"/>
      <sheetName val="6、项目整体利润预测"/>
      <sheetName val="整体项目土地增值税"/>
      <sheetName val="成本汇总 (final)"/>
      <sheetName val="成本-六类公摊费用及期间费"/>
      <sheetName val="MR01-01"/>
      <sheetName val="MR01-02"/>
      <sheetName val="MR01-03"/>
      <sheetName val="MR01-04"/>
      <sheetName val="MR01-05"/>
      <sheetName val="MR01-06"/>
      <sheetName val="FE01-01"/>
      <sheetName val="FE01-02"/>
      <sheetName val="FE01-03"/>
      <sheetName val="FE02-01"/>
      <sheetName val="FE02-02"/>
      <sheetName val="AR-01"/>
      <sheetName val="AR-01(住宅)"/>
      <sheetName val="AR-01(车位)"/>
      <sheetName val="AR-01(商铺)"/>
      <sheetName val="AR-01(办公楼)"/>
      <sheetName val="AR-02"/>
      <sheetName val="AR-02(住宅)"/>
      <sheetName val="AR-02(车位)"/>
      <sheetName val="AR-02(商铺)"/>
      <sheetName val="AR-02(办公楼)"/>
      <sheetName val="AR-03"/>
      <sheetName val="AR-04"/>
      <sheetName val="AR-05"/>
      <sheetName val="for Mail"/>
      <sheetName val="PR01-01"/>
      <sheetName val="PR01-02"/>
      <sheetName val="PR01-03"/>
      <sheetName val="PR01-04"/>
      <sheetName val="After Adj."/>
      <sheetName val="TA-01"/>
      <sheetName val="TA-02"/>
      <sheetName val="TA-03"/>
      <sheetName val="CA-01"/>
      <sheetName val="CA-02"/>
      <sheetName val="预算与实际毛利率"/>
      <sheetName val="PRELIMINARIES"/>
      <sheetName val="NSC"/>
      <sheetName val="REMAINING AMOUNT "/>
      <sheetName val="1、销售计划"/>
      <sheetName val="收入测算1.5"/>
      <sheetName val="表1-2012年项目利润预测-土增按预估率计算"/>
      <sheetName val="表1-2012年项目利润预测-土增按清算方式计算"/>
      <sheetName val="表2-利润结转测算（按竣工面积结转损益）"/>
      <sheetName val="销售计划-国宾&amp;时代上城 "/>
      <sheetName val="A3 一期竣工备案"/>
      <sheetName val="国宾花园-2012竣工备案"/>
      <sheetName val="时代上城A3动态成本(以此数据测算)"/>
      <sheetName val="A3地块成本汇总（旧版本)"/>
      <sheetName val="A4地块成本汇总（9.16调整以此测算）"/>
      <sheetName val="金鸡湖项目2011年营销费用"/>
      <sheetName val="白塘项目2012年营销费用"/>
      <sheetName val="2012年土地增值税测算"/>
      <sheetName val="竣工土地增值税测算"/>
      <sheetName val="国宾一期-动态成本（以此测算）"/>
      <sheetName val="金鸡湖二期成本（9.9新）"/>
      <sheetName val="国宾花园-成本汇总(一期-旧版本）"/>
      <sheetName val="金鸡湖-成本汇总（二期-旧版本）"/>
      <sheetName val="FinReturn"/>
      <sheetName val="Proj&amp;Assum"/>
      <sheetName val="OpP&amp;L(formula)"/>
      <sheetName val="OpP&amp;L(value)"/>
      <sheetName val="OpP&amp;L(value 2)"/>
      <sheetName val="CashFlow"/>
      <sheetName val="Int&amp;Tax"/>
      <sheetName val="equity"/>
      <sheetName val="Depn&amp;Amort"/>
      <sheetName val="总体规划指标"/>
      <sheetName val="六类公摊费用及期间费"/>
      <sheetName val="超高层地上"/>
      <sheetName val="超高层地下"/>
      <sheetName val="高层地上"/>
      <sheetName val="高层地下"/>
      <sheetName val="超高层建筑标准建议"/>
      <sheetName val="高层建筑标准"/>
      <sheetName val="基本措施费1"/>
      <sheetName val="II标段汇总表"/>
      <sheetName val="基本措施费"/>
      <sheetName val="I标汇总表"/>
      <sheetName val="报价细目表"/>
      <sheetName val="材料报价表"/>
      <sheetName val="装饰工程1.1"/>
      <sheetName val="安装工程1.2"/>
      <sheetName val="WD-02实木复合地板"/>
      <sheetName val="ST-01石材地面门槛"/>
      <sheetName val="ST-02石材地面走线（20mm宽）"/>
      <sheetName val="ST-02石材地面走线（60mm宽）"/>
      <sheetName val="ST-03石材地面走线（60mm宽）"/>
      <sheetName val="ST-03石材地面走线（20mm宽）"/>
      <sheetName val="ST-01石材窗台板"/>
      <sheetName val="ST-01石材置物搁板"/>
      <sheetName val="ST-01大理石台面"/>
      <sheetName val="ST-01大理石顶板"/>
      <sheetName val="ST-01玻璃隔断挡水条"/>
      <sheetName val="ST-01大理石封板"/>
      <sheetName val=" ST-01大理石线条（JX-07  )"/>
      <sheetName val="地砖斜拼地面（CT-01，CT-02）"/>
      <sheetName val="CT-01地砖地面"/>
      <sheetName val="CT-04地砖地面"/>
      <sheetName val="CT-01防滑砖地面"/>
      <sheetName val="CT-04防滑砖地面"/>
      <sheetName val="CT-04墙砖踢脚线（100mm高）"/>
      <sheetName val="CT-01墙砖墙面"/>
      <sheetName val="CT-03墙砖墙面"/>
      <sheetName val="墙地面防水（JS防水）"/>
      <sheetName val="墙地面防水（JS防水、细石混凝土找平）"/>
      <sheetName val="管道井粉刷"/>
      <sheetName val="PT-01天棚原顶乳胶漆"/>
      <sheetName val="PT-01天棚原顶薄层灰泥乳胶漆"/>
      <sheetName val="PT-01天棚吊顶（平面）"/>
      <sheetName val="PT-01天棚吊顶（立面）"/>
      <sheetName val="PT-02天棚原顶防潮乳胶漆"/>
      <sheetName val="PT-02天棚吊顶"/>
      <sheetName val="AL-01铝扣板吊顶"/>
      <sheetName val="JX-01石膏线条"/>
      <sheetName val="JX-01a石膏线条"/>
      <sheetName val="JX-01b石膏线条"/>
      <sheetName val="JX-02石膏线条"/>
      <sheetName val="JX-06石膏线条（防潮）"/>
      <sheetName val="JX-04木饰面踢脚线"/>
      <sheetName val="JX-03木饰面门线条（L型）"/>
      <sheetName val="JX-03木饰面门线条（U型）"/>
      <sheetName val="JX-03木线条"/>
      <sheetName val="JX-05木线条"/>
      <sheetName val="ABS空调风口"/>
      <sheetName val="窗帘盒"/>
      <sheetName val="WD-01木饰面"/>
      <sheetName val="WP-01墙纸"/>
      <sheetName val="WP-01a墙纸"/>
      <sheetName val="WP-02墙纸"/>
      <sheetName val="WP-02a墙纸"/>
      <sheetName val="WP-03墙纸"/>
      <sheetName val="WP-04墙纸"/>
      <sheetName val="UPH硬包"/>
      <sheetName val="GL-01镜面玻璃"/>
      <sheetName val="WD-01厨房移门"/>
      <sheetName val="WD-01木饰面门扇"/>
      <sheetName val="WD-01台盆柜体（1180）"/>
      <sheetName val="轻质砌块隔墙（管道井砌筑）"/>
      <sheetName val="电热毛巾架（主材甲供）"/>
      <sheetName val="厕纸架（主材甲供）"/>
      <sheetName val="GL-02玻璃隔断"/>
      <sheetName val="洗脸盆（主材甲供）"/>
      <sheetName val="阳台台盆（主材甲供）"/>
      <sheetName val="坐便器（主材甲供）"/>
      <sheetName val="热水器"/>
      <sheetName val="淋浴器（主材甲供）"/>
      <sheetName val="浴缸"/>
      <sheetName val="洗衣机龙头（主材甲供）"/>
      <sheetName val="地漏"/>
      <sheetName val="洗衣机地漏"/>
      <sheetName val="PP-R冷水管De32"/>
      <sheetName val="PP-R冷水管De25"/>
      <sheetName val="PP-R冷水管De20"/>
      <sheetName val="PP-R热水管De25"/>
      <sheetName val="防露保温"/>
      <sheetName val="热水管保温"/>
      <sheetName val="二二眼插座"/>
      <sheetName val="五孔插座"/>
      <sheetName val="防水二三级插座"/>
      <sheetName val="单项三级插座"/>
      <sheetName val="单相三级带USB接口插座"/>
      <sheetName val="单联开关"/>
      <sheetName val="单联双控开关"/>
      <sheetName val="双联双控开关"/>
      <sheetName val="三联单控开关"/>
      <sheetName val="单联信息插口"/>
      <sheetName val="双联信息插口"/>
      <sheetName val="浴霸开关"/>
      <sheetName val="吸顶灯"/>
      <sheetName val="嵌入式筒灯"/>
      <sheetName val="高效筒灯"/>
      <sheetName val="防雾筒灯"/>
      <sheetName val="柜底灯"/>
      <sheetName val="射灯"/>
      <sheetName val="荧光灯带"/>
      <sheetName val="装饰吊灯"/>
      <sheetName val="HTVV电气配线"/>
      <sheetName val="UTP电气配线"/>
      <sheetName val="BV-2.5电气配线"/>
      <sheetName val="BV-4电气配线"/>
      <sheetName val="BV-6电气配线"/>
      <sheetName val="天花包梁"/>
      <sheetName val="单项二三眼带开关插座"/>
      <sheetName val="双联单控开关"/>
      <sheetName val="浴霸"/>
      <sheetName val="主材材料表"/>
      <sheetName val="G.Sum"/>
      <sheetName val="G.Sum_2# no fitout"/>
      <sheetName val="L2DS"/>
      <sheetName val="G.Sum_2# no fitout but w. AC"/>
      <sheetName val="area (survey)"/>
      <sheetName val="工作表1"/>
      <sheetName val="BP (2)"/>
      <sheetName val="AIA"/>
      <sheetName val="ALL"/>
      <sheetName val="地勘"/>
      <sheetName val="Fdn"/>
      <sheetName val="Fdn_VO"/>
      <sheetName val="MC"/>
      <sheetName val="MC_VO"/>
      <sheetName val="PD"/>
      <sheetName val="NSC_Sum"/>
      <sheetName val="FitOut"/>
      <sheetName val="MUpSales"/>
      <sheetName val="MUpLift"/>
      <sheetName val="Clubhouse"/>
      <sheetName val="Fire"/>
      <sheetName val="Lift_VO"/>
      <sheetName val="Ele"/>
      <sheetName val="Ele_VO"/>
      <sheetName val="AC"/>
      <sheetName val="ELV"/>
      <sheetName val="橱电"/>
      <sheetName val="Win"/>
      <sheetName val="Landscape"/>
      <sheetName val="Direct_Sum"/>
      <sheetName val="Sanitary"/>
      <sheetName val="C型MockSan"/>
      <sheetName val="洁配"/>
      <sheetName val="五金"/>
      <sheetName val="标志"/>
      <sheetName val="十月"/>
      <sheetName val="Area"/>
      <sheetName val="executive sum"/>
      <sheetName val="EXE "/>
      <sheetName val="SEC1"/>
      <sheetName val="SEC111"/>
      <sheetName val="SEC112"/>
      <sheetName val="SEC113"/>
      <sheetName val="SEC121"/>
      <sheetName val="SEC122"/>
      <sheetName val="SEC13"/>
      <sheetName val="SEC131"/>
      <sheetName val="SEC14"/>
      <sheetName val="SEC15"/>
      <sheetName val="SEC21"/>
      <sheetName val="SEC22"/>
      <sheetName val="SEC3"/>
      <sheetName val="SEC4"/>
      <sheetName val="TS-AV"/>
      <sheetName val="MGT"/>
      <sheetName val="TS"/>
      <sheetName val="佣金发放审批单"/>
      <sheetName val="附件1 认购明细表（财务、营销）"/>
      <sheetName val="附件2 签约明细表（营销、财务）"/>
      <sheetName val="附件3 回款明细表（财务、营销）"/>
      <sheetName val="附件4 动态计划达成（营销）"/>
      <sheetName val="附件5 非一线佣金结算表"/>
      <sheetName val="附件6 一线佣金结算表"/>
      <sheetName val="附件7 团佣发放表"/>
      <sheetName val="附件8 团佣台账"/>
      <sheetName val="附件9 当月佣金发放表"/>
      <sheetName val="附件10 交房明细表（财务）"/>
      <sheetName val="附件11 交房结佣表"/>
      <sheetName val="附件12 退换房处理"/>
      <sheetName val="附件13非一线车位提佣"/>
      <sheetName val="附件14一线车位提佣"/>
      <sheetName val="附件15  推荐换房明细表"/>
      <sheetName val="附件13 非一线车位"/>
      <sheetName val="附件14  一线车位"/>
      <sheetName val="ForeignCur-JV12001"/>
      <sheetName val="OVHD_JV1"/>
      <sheetName val="SELLING EXP._JV1"/>
      <sheetName val="G&amp;A_JV1"/>
      <sheetName val="NON_OP I&amp;E_JV1"/>
      <sheetName val="YS01-01"/>
      <sheetName val="YS02-02"/>
      <sheetName val="YYY"/>
      <sheetName val="TTT"/>
      <sheetName val="YS02_02"/>
      <sheetName val="初始设定"/>
      <sheetName val="其他应收款－单位凭证"/>
      <sheetName val="预付帐款明细表"/>
      <sheetName val="UFPrn20050920093221"/>
      <sheetName val="新城资金明细"/>
      <sheetName val="申鑫大厦租金明细"/>
      <sheetName val="三林明细"/>
      <sheetName val="东陆明细"/>
      <sheetName val="UFPrn20081116161818"/>
      <sheetName val="其他业务利润明细表"/>
      <sheetName val="投资收益明细表"/>
      <sheetName val="未交税金明细表"/>
      <sheetName val="C1-2"/>
      <sheetName val="现金抽凭"/>
      <sheetName val="FD-1明细表"/>
      <sheetName val="清单12.31"/>
      <sheetName val="应付账款"/>
      <sheetName val="UFPrn20031213110049"/>
      <sheetName val="loan database"/>
      <sheetName val="Contacts"/>
      <sheetName val="512101明细"/>
      <sheetName val="512102明细"/>
      <sheetName val="512103明细"/>
      <sheetName val="512106明细"/>
      <sheetName val="510102"/>
      <sheetName val="510103"/>
      <sheetName val="510104"/>
      <sheetName val="512101"/>
      <sheetName val="512102"/>
      <sheetName val="512103"/>
      <sheetName val="INVDAYS"/>
      <sheetName val="NBCF"/>
      <sheetName val="其他货币资金.dbf"/>
      <sheetName val="银行存款.dbf"/>
      <sheetName val="人民币"/>
      <sheetName val="美元"/>
      <sheetName val="6月收入预测"/>
      <sheetName val="总部帐2"/>
      <sheetName val="计划财务部"/>
      <sheetName val="行政&amp;人力资源部"/>
      <sheetName val="1#高层 "/>
      <sheetName val="3#高层"/>
      <sheetName val="4#高层"/>
      <sheetName val="6#高层"/>
      <sheetName val="2#高层"/>
      <sheetName val="5#高层"/>
      <sheetName val="7#高层"/>
      <sheetName val="8#高层"/>
      <sheetName val="9#高层"/>
      <sheetName val="70#高层"/>
      <sheetName val="71#高层 "/>
      <sheetName val="72#高层"/>
      <sheetName val="73#高层"/>
      <sheetName val="10#高层"/>
      <sheetName val="11#高层"/>
      <sheetName val="12#高层"/>
      <sheetName val="13#高层"/>
      <sheetName val="14#高层"/>
      <sheetName val="15#高层"/>
      <sheetName val="16#高层"/>
      <sheetName val="17#高层"/>
      <sheetName val="18#高层"/>
      <sheetName val="组价明细"/>
      <sheetName val="增减工程量表"/>
      <sheetName val="品牌选用"/>
      <sheetName val="高层（北）"/>
      <sheetName val="小高层（北)"/>
      <sheetName val="花园洋房(北)"/>
      <sheetName val="独立商业(北)"/>
      <sheetName val="地下车库（北)"/>
      <sheetName val="总表(北)"/>
      <sheetName val="现金流量表(北)"/>
      <sheetName val="利润表测算（北）"/>
      <sheetName val="大成本测算表(北)"/>
      <sheetName val="销售计划（北）"/>
      <sheetName val="推售数据"/>
      <sheetName val="年度推售原则"/>
      <sheetName val="A.app1-VE"/>
      <sheetName val="B.summary1"/>
      <sheetName val="B.summary2"/>
      <sheetName val="B.summary3"/>
      <sheetName val="C.I1"/>
      <sheetName val="C.I2"/>
      <sheetName val="C.I3"/>
      <sheetName val="C.I4"/>
      <sheetName val="C.I5"/>
      <sheetName val="C.I6"/>
      <sheetName val="C.I7"/>
      <sheetName val="C.II3"/>
      <sheetName val="C.II4"/>
      <sheetName val="C.II5"/>
      <sheetName val="C.II6"/>
      <sheetName val="C.II7"/>
      <sheetName val="C.II8"/>
      <sheetName val="C.II9"/>
      <sheetName val="C.II10"/>
      <sheetName val="F.I3"/>
      <sheetName val="F.I4"/>
      <sheetName val="F.I5"/>
      <sheetName val="F.I6"/>
      <sheetName val="F.I7"/>
      <sheetName val="F.I9.Ext.works"/>
      <sheetName val="F.II4"/>
      <sheetName val="F.II12.Ext.works"/>
      <sheetName val="开发节点表 (2)"/>
      <sheetName val="附表3--开发支出表 (造价)"/>
      <sheetName val="附表3--开发支出表（造价原）"/>
      <sheetName val="附表3--开发支出表（精装)"/>
      <sheetName val="开发支合同明细表（精装）"/>
      <sheetName val="闽侯开发支出明细表(技术 )"/>
      <sheetName val="附表3--开发支出表（技术）"/>
      <sheetName val="开发支合同明细表（造价）"/>
      <sheetName val="开发支合同明细表（技术）"/>
      <sheetName val="闽侯开发支出明细表(开发)"/>
      <sheetName val="闽侯开支支出合同明细表（开发）"/>
      <sheetName val="开发支合同明细表（润园2013年） (2)"/>
      <sheetName val="2014年全年销售计划表1.13  "/>
      <sheetName val="2014年全年销售计划表 12.18"/>
      <sheetName val="2014年全年销售计划表 12.9"/>
      <sheetName val="附表3--开发支出表 (精装)"/>
      <sheetName val="开发支合同明细表（精装2014年）"/>
      <sheetName val="附表3--开发支出表 (设计)"/>
      <sheetName val="技术线合同支出预算明细表（润园2014年）"/>
      <sheetName val="附表3--开发支出表 (开发)"/>
      <sheetName val="润园开发支出合同明细"/>
      <sheetName val="附表4-三项费用表 (2)"/>
      <sheetName val="2014年专项费用&amp;商务礼品预算"/>
      <sheetName val="人事  "/>
      <sheetName val="2014年行政预算"/>
      <sheetName val="2014所得税测算"/>
      <sheetName val="总评调整指标"/>
      <sheetName val="住宅人防地下车库"/>
      <sheetName val="住宅非人防地下车库"/>
      <sheetName val="外部融资成本-程"/>
      <sheetName val="销售计划表-张"/>
      <sheetName val="项目定位表 "/>
      <sheetName val="1、规划指标表"/>
      <sheetName val="里程碑、一级节点"/>
      <sheetName val="2、成本费用估算表"/>
      <sheetName val="3、投资竞买测算表"/>
      <sheetName val="4、工程节点及营销节点"/>
      <sheetName val="5、现金流量表"/>
      <sheetName val="利润上缴表"/>
      <sheetName val="6、对外融资成本计算表"/>
      <sheetName val="7、内部资金成本计算表"/>
      <sheetName val="8、土地及建安支出"/>
      <sheetName val="9、税金计算表"/>
      <sheetName val="今日摘要"/>
      <sheetName val="御园住宅"/>
      <sheetName val="御园商铺"/>
      <sheetName val="御园车位"/>
      <sheetName val="御尊住宅"/>
      <sheetName val="御尊商铺"/>
      <sheetName val="御尊车位"/>
      <sheetName val="御品住宅"/>
      <sheetName val="御品商铺"/>
      <sheetName val="御峯住宅"/>
      <sheetName val="成交签约图示"/>
      <sheetName val="退、挞定、换房明细表"/>
      <sheetName val="0.封面"/>
      <sheetName val="1.清单目录"/>
      <sheetName val="2.说明"/>
      <sheetName val="3.工程项目报价汇总表"/>
      <sheetName val="4措施清单表（整体措施费)"/>
      <sheetName val="4.1措施项目主要费用分析表一"/>
      <sheetName val="4.1.1一期措施项目主要费用分析表"/>
      <sheetName val="5措施清单表（单体措施费)"/>
      <sheetName val="5.1措施清单表（单体措施费)-高层洋房"/>
      <sheetName val="5.2措施清单表（单体措施费)-别墅地上"/>
      <sheetName val="5.3措施清单表（单体措施费)-别墅地下"/>
      <sheetName val="5.4措施清单表（单体措施费)-整体地库 "/>
      <sheetName val="5.5措施清单表（单体措施费)-公建"/>
      <sheetName val="6.1.1分部分项工程量清单与计价表（土建结构）-高层地上"/>
      <sheetName val="6.1.2土建装饰高层和洋房"/>
      <sheetName val="6.2土建别墅地上"/>
      <sheetName val="6.3分部分项工程量清单与计价表（土建装饰）-别墅地库"/>
      <sheetName val="6.4分部分项工程量清单与计价表（土建装饰）-整体地库"/>
      <sheetName val="6.5分部分项工程量清单与计价表（土建装饰）-公建"/>
      <sheetName val="7.5分部分项工程量清单与计价表(安装）-公建"/>
      <sheetName val="7.1分部分项工程量清单与计价表（安装）-高层"/>
      <sheetName val="7.2分部分项工程量清单与计价表（安装）-别墅"/>
      <sheetName val="7.3分部分项工程量清单与计价表（安装）-别墅地下"/>
      <sheetName val="7.4分部分项工程量清单与计价表（安装）-整体地库"/>
      <sheetName val="8.1综合单价分析表（土建装修）-高层地上"/>
      <sheetName val="8.2综合单价分析表（土建装修）-别墅地上"/>
      <sheetName val="8.3综合单价分析表（土建装修）-别墅地下"/>
      <sheetName val="8.4综合单价分析表（土建装修）-整体地库"/>
      <sheetName val="8.5综合单价分析表（土建装修）-公建"/>
      <sheetName val="9.1综合单价分析表（安装）-高层"/>
      <sheetName val="9.2综合单价分析表（安装）-别墅"/>
      <sheetName val="9.3综合单价分析表（安装）-别墅地下"/>
      <sheetName val="9.4综合单价分析表（安装）-整体地库"/>
      <sheetName val="9.5综合单价分析表（安装）-公建"/>
      <sheetName val="10.其他项目清单计价表-"/>
      <sheetName val="11.计日工、零星机械台班计价表 "/>
      <sheetName val="12.零星项目单价报价表 "/>
      <sheetName val="13.暂定价清单"/>
      <sheetName val="13.材料、设备暂定（单）价清单 "/>
      <sheetName val="14.限定材料、设备品牌范围 "/>
      <sheetName val="15.限定品牌价格清单"/>
      <sheetName val="主要材料设备市场询价及取定"/>
      <sheetName val="4.措施清单表（整体措施费)"/>
      <sheetName val="5.措施清单表（单体措施费）"/>
      <sheetName val="6.分部分项工程量清单与计价表（土建装饰）"/>
      <sheetName val="7.分部分项工程量清单与计价表(安装）"/>
      <sheetName val="8.分部分项工程量清单与计价表(室外)"/>
      <sheetName val="9.综合单价分析表（土建装修）"/>
      <sheetName val="10.综合单价分析表（安装）"/>
      <sheetName val="11.综合单价分析表（室外工程）"/>
      <sheetName val="12.玻璃幕墙及门窗综合单价分析表"/>
      <sheetName val="13.其他项目清单计价表"/>
      <sheetName val="14.计日工、零星机械台班计价表 "/>
      <sheetName val="15.零星项目单价报价表"/>
      <sheetName val="16.材料、设备暂定（单）价清单"/>
      <sheetName val="17.限定材料、设备品牌范围"/>
      <sheetName val="B1"/>
      <sheetName val="C1C2C3"/>
      <sheetName val="自有资金回收期"/>
      <sheetName val="表7销售计划"/>
      <sheetName val="表9现金流量表"/>
      <sheetName val="表10对外融资成本计算表"/>
      <sheetName val="表13利润表测算"/>
      <sheetName val="表11内部资金成本计算表"/>
      <sheetName val="表12税金计算表"/>
      <sheetName val="企业所得税"/>
      <sheetName val="企业所得税（确认收入和成本）"/>
      <sheetName val="土地增值税（确认收入和成本）"/>
      <sheetName val="企业所得税（确认收入和成本-部分精装）"/>
      <sheetName val="土地增值税（确认收入和成本-部分精装）"/>
      <sheetName val="企业所得税（安置房土地3120）"/>
      <sheetName val="土增（安置房土地3120）"/>
      <sheetName val="24、28、30F高层住宅"/>
      <sheetName val="15、16F高层住宅"/>
      <sheetName val="12F高层住宅"/>
      <sheetName val="32F高层安置房"/>
      <sheetName val="安置商业"/>
      <sheetName val="差异汇总"/>
      <sheetName val="土增测算一般"/>
      <sheetName val="所得税测算一般"/>
      <sheetName val="大成本明细"/>
      <sheetName val="soho高层"/>
      <sheetName val="soho低层"/>
      <sheetName val="税金表"/>
      <sheetName val="税负测算汇总表（简易征收）"/>
      <sheetName val="土增测算简易"/>
      <sheetName val="所得税测算简易"/>
      <sheetName val="截止4月已发生数"/>
      <sheetName val="检查"/>
      <sheetName val="土地及建安支出"/>
      <sheetName val="自持估价"/>
      <sheetName val="投资竞买测算表"/>
      <sheetName val="内部资金成本计算表"/>
      <sheetName val="对外融资成本计算表"/>
      <sheetName val="现金流量表 (2)"/>
      <sheetName val="科目余额表0409"/>
      <sheetName val="科目余额表0408"/>
      <sheetName val="科目余额表_对照"/>
      <sheetName val="科目余额表(公司)_0409"/>
      <sheetName val="科目余额表(公司)_0405"/>
      <sheetName val="结算"/>
      <sheetName val="工程部发造价部（主送）"/>
      <sheetName val="内部收文（抄送）"/>
      <sheetName val="集团战采合同"/>
      <sheetName val="1总表"/>
      <sheetName val="整体"/>
      <sheetName val="垂直"/>
      <sheetName val="单体"/>
      <sheetName val="2小高土建"/>
      <sheetName val="2多层土建"/>
      <sheetName val="2公建土建"/>
      <sheetName val="2车库土建"/>
      <sheetName val="3安小高"/>
      <sheetName val="3安多层"/>
      <sheetName val="3公建安装"/>
      <sheetName val="3安车库"/>
      <sheetName val="4室外"/>
      <sheetName val="5甲指乙供"/>
      <sheetName val="6甲指乙分包"/>
      <sheetName val="7其他"/>
      <sheetName val="暂定价"/>
      <sheetName val="填写指引"/>
      <sheetName val="明细（财富中心A1）"/>
      <sheetName val="汇总表（财富中心A1）"/>
      <sheetName val="明细表（财富中心B2）"/>
      <sheetName val="明细表（财富中心B1）"/>
      <sheetName val="明细表（润璟）"/>
      <sheetName val="明细表（正荣府）"/>
      <sheetName val="汇总表（润璟)"/>
      <sheetName val="汇总表（财富中心B1)"/>
      <sheetName val="汇总表（财富中心B2) "/>
      <sheetName val="汇总表（正荣府）"/>
      <sheetName val="总汇总表（莆田公司）"/>
      <sheetName val="第二期"/>
      <sheetName val="第二期产值"/>
      <sheetName val="1总"/>
      <sheetName val="整体1期"/>
      <sheetName val="垂直1期"/>
      <sheetName val="单体脚手架"/>
      <sheetName val="多土"/>
      <sheetName val="低土"/>
      <sheetName val="车库 "/>
      <sheetName val="公土（新建）"/>
      <sheetName val="5甲指乙分包（新建）"/>
      <sheetName val="品牌 "/>
      <sheetName val="EPS"/>
      <sheetName val="GRC"/>
      <sheetName val="组团面积"/>
      <sheetName val="套数"/>
      <sheetName val="总指标"/>
      <sheetName val="材料费"/>
      <sheetName val="附表-规划指标表一期"/>
      <sheetName val="附表-规划指标表三期"/>
      <sheetName val="全期规划指标 "/>
      <sheetName val="招标"/>
      <sheetName val="合并"/>
      <sheetName val="分块指标"/>
      <sheetName val="关键开发节点"/>
      <sheetName val="投资竞买测算表 "/>
      <sheetName val="对外融资成本"/>
      <sheetName val="最终利润表"/>
      <sheetName val="所得税计算表 "/>
      <sheetName val="首付款延期OA"/>
      <sheetName val="9B715958_BD19_4699_B075_D63694B"/>
      <sheetName val="公司名称"/>
      <sheetName val="1-项目基本信息"/>
      <sheetName val="附表1-总收入"/>
      <sheetName val="附表1.1-结转计划明细表"/>
      <sheetName val="附表2-总成本"/>
      <sheetName val="附表2.1-单方成本"/>
      <sheetName val="附表3-税金"/>
      <sheetName val="附表3.1-土增税 "/>
      <sheetName val="总平技术指标 (2)"/>
      <sheetName val="总评技术指标"/>
      <sheetName val="户型套数"/>
      <sheetName val="项目关键开发节点"/>
      <sheetName val="方案一（全高层）"/>
      <sheetName val="方案一计算表"/>
      <sheetName val="2014年经营完成情况"/>
      <sheetName val="2014年资金收支表"/>
      <sheetName val="2015年资金收支表"/>
      <sheetName val="主表1-资金收支表（分月）"/>
      <sheetName val="2015资金收支表（福州分月）"/>
      <sheetName val="回款预测分解"/>
      <sheetName val="工程预测分解"/>
      <sheetName val="销售建安回款"/>
      <sheetName val="销售建安回款 (部分项目)"/>
      <sheetName val="融资情况表"/>
      <sheetName val="货值（结合营销）"/>
      <sheetName val="15年经营指标分析表"/>
      <sheetName val="2014年董事会指标（合并-东马）"/>
      <sheetName val="三年规划"/>
      <sheetName val="福州区域汇总"/>
      <sheetName val="6月额度"/>
      <sheetName val="5月额度"/>
      <sheetName val="4月额度"/>
      <sheetName val="3月额度"/>
      <sheetName val="1月新增额度"/>
      <sheetName val="增加汇总表"/>
      <sheetName val="7.1分部分项工程量计价表（安装）-高层 "/>
      <sheetName val="7.2分部分项工程量计价表（安装）-别墅"/>
      <sheetName val="7.3分部分项工程量计价表（安装）-别墅地下"/>
      <sheetName val="7.4分部分项工程量计价表（安装）-整体地库"/>
      <sheetName val="7.5分部分项工程量计价表（安装）-公建 "/>
      <sheetName val="阀门统计"/>
      <sheetName val="别墅二三层增加聚苯板"/>
      <sheetName val="2.1总说明"/>
      <sheetName val="4.1二期措施项目主要费用分析表"/>
      <sheetName val="6.1分部分项工程量清单与计价表（土建结构）-高层地上"/>
      <sheetName val="8.1综合单价分析表（土建结构）-高层地上"/>
      <sheetName val="6.2分部分项工程量清单计价表（土建别墅地上）"/>
      <sheetName val="8.3综合单价分析表（土建装修）-别墅地库"/>
      <sheetName val="13.甲指乙供材料、甲指乙分包工程清单"/>
      <sheetName val="14.甲限品牌材料 "/>
      <sheetName val="15.甲限品牌限价材料清单"/>
      <sheetName val="投标总价"/>
      <sheetName val="或建项目"/>
      <sheetName val="商业综合体"/>
      <sheetName val="空白单价分析表"/>
      <sheetName val="主要材料清单表"/>
      <sheetName val="地下室建筑构造做法"/>
      <sheetName val="上部建筑构造做法"/>
      <sheetName val="甲定价清单"/>
      <sheetName val="地下模板"/>
      <sheetName val="1#地"/>
      <sheetName val="指标汇总(地下)"/>
      <sheetName val="设置恢复"/>
      <sheetName val="可用资金余额明细表"/>
      <sheetName val="下定及回款明细表"/>
      <sheetName val="分期付款逾期账龄分析"/>
      <sheetName val="融资分析"/>
      <sheetName val="建筑特征"/>
      <sheetName val="套价库"/>
      <sheetName val="A1"/>
      <sheetName val="A2"/>
      <sheetName val="A4"/>
      <sheetName val="A5"/>
      <sheetName val="A6"/>
      <sheetName val="A7"/>
      <sheetName val="A8"/>
      <sheetName val="A9"/>
      <sheetName val="A10"/>
      <sheetName val="A11"/>
      <sheetName val="A12"/>
      <sheetName val="A13"/>
      <sheetName val="A14"/>
      <sheetName val="A15"/>
      <sheetName val="A16"/>
      <sheetName val="A17"/>
      <sheetName val="A18"/>
      <sheetName val="B地块地下结构测算"/>
      <sheetName val="销售"/>
      <sheetName val="酒店成本"/>
      <sheetName val="成本表"/>
      <sheetName val="单体建安造价"/>
      <sheetName val="单体综合造价"/>
      <sheetName val="计划（土地增值税）"/>
      <sheetName val="D1电气单价表"/>
      <sheetName val="D2地下室"/>
      <sheetName val="D3旅游餐饮街"/>
      <sheetName val="D4写字楼"/>
      <sheetName val="D5独立商业小楼"/>
      <sheetName val="D6公寓楼"/>
      <sheetName val="1∽8#土建工程量清单计价汇总表"/>
      <sheetName val="购物中心清单"/>
      <sheetName val="写字楼 "/>
      <sheetName val="酒店部分清单"/>
      <sheetName val="或有事项（售楼处（样板房）、开工（开业0庆典、围挡）"/>
      <sheetName val="措施项目主要费用分析表一"/>
      <sheetName val="措施项目主要费用分析表二"/>
      <sheetName val="土增全案测算"/>
      <sheetName val="全案企业所得税"/>
      <sheetName val="开发支出合同明细"/>
      <sheetName val="25-32层"/>
      <sheetName val="人防清单报价表"/>
      <sheetName val="2014年销售计划"/>
      <sheetName val="2015年销售计划"/>
      <sheetName val="2016年销售计划"/>
      <sheetName val="动态表 "/>
      <sheetName val="增值税1"/>
      <sheetName val="前期合约规划"/>
      <sheetName val="二级（暂定）合约规划"/>
      <sheetName val="23-33F高层住宅"/>
      <sheetName val="10-21F高层住宅"/>
      <sheetName val="5-10F高层住宅"/>
      <sheetName val="里程碑、一级节点（旧）"/>
      <sheetName val="各业态单体综合造价、销售指标表"/>
      <sheetName val="0 封面"/>
      <sheetName val="0 目录"/>
      <sheetName val="1 编制说明"/>
      <sheetName val="2 合约分判动态成本"/>
      <sheetName val="3 成本科目动态成本"/>
      <sheetName val="3.1 车库动态"/>
      <sheetName val="3.2小高层动态"/>
      <sheetName val="3.3 高层动态"/>
      <sheetName val="3.4 本期建安外动态"/>
      <sheetName val="4 总包合同拆分"/>
      <sheetName val="5 分包合同拆分"/>
      <sheetName val="6 设计变更台账"/>
      <sheetName val="7 工程变更台账"/>
      <sheetName val="8 其他变更台账"/>
      <sheetName val="9 明源合同台账"/>
      <sheetName val="10 ERP合同台账"/>
      <sheetName val="11 预计合同台账"/>
      <sheetName val="12 分摊比例表"/>
      <sheetName val="13 数据核对"/>
      <sheetName val="GB"/>
      <sheetName val="FB"/>
      <sheetName val="徐"/>
      <sheetName val="管理文件清单"/>
      <sheetName val="M-5C"/>
      <sheetName val="M-5A"/>
      <sheetName val="价格测算表"/>
      <sheetName val="均价测算表"/>
      <sheetName val="方案三经济技术指标"/>
      <sheetName val="30、32~33F高层住宅"/>
      <sheetName val="18F高层住宅"/>
      <sheetName val="31F高层安置房"/>
      <sheetName val="项目核心收益指标"/>
      <sheetName val="可售物业建造标准表"/>
      <sheetName val="销售收入及回款、结算计划"/>
      <sheetName val="取费标准表"/>
      <sheetName val="土地增值税测算底稿"/>
      <sheetName val="成本差异"/>
      <sheetName val="表6 单体费用编制 "/>
      <sheetName val="表1住宅项目刚性指标设计特征属性表"/>
      <sheetName val="表2各业态假定层数"/>
      <sheetName val="表3刚性限额指标"/>
      <sheetName val="表4产品配置"/>
      <sheetName val="三四线首改-弹性配置表"/>
      <sheetName val="表7前期配套收费"/>
      <sheetName val=" 表8 成本科目定义"/>
      <sheetName val="弹性限额"/>
      <sheetName val="酒店技术经济及成本控制标准"/>
      <sheetName val="刚性限额（8月8日已发布）"/>
      <sheetName val="刚性限额特殊情况调整计算方法"/>
      <sheetName val="清算汇总表"/>
      <sheetName val="未结算合同1111"/>
      <sheetName val="营销无文本"/>
      <sheetName val="非营销无文本建安结算"/>
      <sheetName val="2.承台"/>
      <sheetName val="3.基础梁"/>
      <sheetName val="13.梁钢筋"/>
      <sheetName val="15.承台钢筋"/>
      <sheetName val="2.梁"/>
      <sheetName val="23.结构汇总"/>
      <sheetName val="19.钢筋汇总1"/>
      <sheetName val="4.柱"/>
      <sheetName val="15.柱钢筋"/>
      <sheetName val="14.板钢筋"/>
      <sheetName val="5.砖砌体"/>
      <sheetName val="6.楼梯"/>
      <sheetName val="16.楼梯钢筋"/>
      <sheetName val="10.内装饰"/>
      <sheetName val="11.外装饰"/>
      <sheetName val="1.建筑面积"/>
      <sheetName val="7.脚手架"/>
      <sheetName val="3.板"/>
      <sheetName val="16.零星大样"/>
      <sheetName val="17.零星钢筋"/>
      <sheetName val="12.大样"/>
      <sheetName val="9.门窗表"/>
      <sheetName val="8.屋面"/>
      <sheetName val="18.结构汇总"/>
      <sheetName val="19.钢筋汇总"/>
      <sheetName val="20.所列问题"/>
      <sheetName val="4.梁"/>
      <sheetName val="5.板"/>
      <sheetName val="6.柱"/>
      <sheetName val="8.楼梯"/>
      <sheetName val="7.砖砌体"/>
      <sheetName val="9.屋面"/>
      <sheetName val="10.脚手架"/>
      <sheetName val="21、装饰汇总"/>
      <sheetName val="20.结构汇总"/>
      <sheetName val="11.内装饰"/>
      <sheetName val="12.外装饰"/>
      <sheetName val="13.零星大样"/>
      <sheetName val="14.承台钢筋"/>
      <sheetName val="15.梁钢筋"/>
      <sheetName val="16.柱钢筋"/>
      <sheetName val="17.板钢筋"/>
      <sheetName val="18.楼梯钢筋"/>
      <sheetName val="19.零星钢筋"/>
      <sheetName val="22.钢筋汇总"/>
      <sheetName val="20.门窗表"/>
      <sheetName val="Print Sheet"/>
      <sheetName val="Collateral"/>
      <sheetName val="Loan Info"/>
      <sheetName val="Comparable"/>
      <sheetName val="Residual(Condo)"/>
      <sheetName val="Residual(SF)"/>
      <sheetName val="Residual(Income)"/>
      <sheetName val="Income"/>
      <sheetName val="Disposition"/>
      <sheetName val="CF Projection"/>
      <sheetName val="Scenario A"/>
      <sheetName val="Scenario B"/>
      <sheetName val="Tax"/>
      <sheetName val="Download"/>
      <sheetName val="Upload"/>
      <sheetName val="Print Macro"/>
      <sheetName val="集团全成本费项"/>
      <sheetName val="费项说明"/>
      <sheetName val="南奥北京三区（无地下室）在建"/>
      <sheetName val="南奥北京三区（地下室）在建 "/>
      <sheetName val="北京四区 -住宅车库商铺  （小户型）"/>
      <sheetName val="北京四区 -住宅车库商铺 待建"/>
      <sheetName val="Sheet1 (3)"/>
      <sheetName val="悉尼二区待建"/>
      <sheetName val="悉尼组团 -商铺"/>
      <sheetName val="小学中学"/>
      <sheetName val="幼儿园 "/>
      <sheetName val="广奥小学"/>
      <sheetName val="北京四区 -幼儿园"/>
      <sheetName val="奥园大厦 -住宅车库商铺 (2)"/>
      <sheetName val="管理费"/>
      <sheetName val="2005年行政事业单位收费"/>
      <sheetName val="分期、分区开发计划表"/>
      <sheetName val="项目基础资料"/>
      <sheetName val="各类产品建造标准"/>
      <sheetName val="土地成本分摊"/>
      <sheetName val="全成本分析表"/>
      <sheetName val="全成本分析表-02"/>
      <sheetName val="分产品建安成本"/>
      <sheetName val="跨期分摊成本"/>
      <sheetName val="五类公摊成本"/>
      <sheetName val="地块二销售计划"/>
      <sheetName val="2007.03.31"/>
      <sheetName val="交楼清单嫦2011.11"/>
      <sheetName val="12.15应收"/>
      <sheetName val="2011.11核对"/>
      <sheetName val="交楼清单2011"/>
      <sheetName val="未售清单（未认购）"/>
      <sheetName val="未售清单（签约未交楼）"/>
      <sheetName val="预收"/>
      <sheetName val="国奥工程类合同台帐"/>
      <sheetName val="房产工程合同原来g"/>
      <sheetName val="整理"/>
      <sheetName val="3.0合同台账-总录"/>
      <sheetName val="支付明细-g001"/>
      <sheetName val="支付明细-g002"/>
      <sheetName val="支付明细-g003"/>
      <sheetName val="支付明细-g004"/>
      <sheetName val="支付明细-g005"/>
      <sheetName val="支付明细-g006"/>
      <sheetName val="支付明细-g007"/>
      <sheetName val="支付明细-g008"/>
      <sheetName val="支付明细-g009"/>
      <sheetName val="支付明细-g010"/>
      <sheetName val="支付明细-g011"/>
      <sheetName val="支付明细-g012"/>
      <sheetName val="支付明细-g013"/>
      <sheetName val="支付明细-g014"/>
      <sheetName val="支付明细-g015"/>
      <sheetName val="支付明细-g016"/>
      <sheetName val="支付明细-g017"/>
      <sheetName val="支付明细-g018"/>
      <sheetName val="支付明细-g019"/>
      <sheetName val="支付明细-g020"/>
      <sheetName val="支付明细-g021"/>
      <sheetName val="支付明细-g022"/>
      <sheetName val="支付明细-g023"/>
      <sheetName val="支付明细-g024"/>
      <sheetName val="支付明细-g025"/>
      <sheetName val="支付明细-g026"/>
      <sheetName val="支付明细-g027"/>
      <sheetName val="支付明细-g028"/>
      <sheetName val="支付明细-g029"/>
      <sheetName val="支付明细-g030"/>
      <sheetName val="支付明细-g031"/>
      <sheetName val="支付明细-g032"/>
      <sheetName val="支付明细-g033"/>
      <sheetName val="支付明细-g034"/>
      <sheetName val="支付明细-g035"/>
      <sheetName val="支付明细-g036"/>
      <sheetName val="支付明细-g037"/>
      <sheetName val="支付明细-g038"/>
      <sheetName val="支付明细-g039"/>
      <sheetName val="支付明细-g040"/>
      <sheetName val="支付明细-g041"/>
      <sheetName val="支付明细-g042"/>
      <sheetName val="支付明细-g043"/>
      <sheetName val="支付明细-g044"/>
      <sheetName val="支付明细-g045"/>
      <sheetName val="支付明细-g046"/>
      <sheetName val="支付明细-g047"/>
      <sheetName val="支付明细-g048"/>
      <sheetName val="支付明细-g049"/>
      <sheetName val="支付明细-g050"/>
      <sheetName val="支付明细-g051"/>
      <sheetName val="支付明细-g052"/>
      <sheetName val="支付明细-g053"/>
      <sheetName val="支付明细-g054"/>
      <sheetName val="支付明细-g055"/>
      <sheetName val="支付明细-g057"/>
      <sheetName val="支付明细-g058"/>
      <sheetName val="支付明细-g059"/>
      <sheetName val="支付明细-g060"/>
      <sheetName val="支付明细-g061"/>
      <sheetName val="支付明细-g062"/>
      <sheetName val="支付明细-g063"/>
      <sheetName val="支付明细-g064"/>
      <sheetName val="支付明细-g065"/>
      <sheetName val="支付明细-g067"/>
      <sheetName val="支付明细-g068"/>
      <sheetName val="支付明细-g069"/>
      <sheetName val="支付明细-g070"/>
      <sheetName val="支付明细-g071"/>
      <sheetName val="支付明细-g072"/>
      <sheetName val="支付明细-g073"/>
      <sheetName val="支付明细-g074"/>
      <sheetName val="支付明细-g075"/>
      <sheetName val="支付明细-g076"/>
      <sheetName val="支付明细-g077"/>
      <sheetName val="支付明细-g078"/>
      <sheetName val="支付明细-g079"/>
      <sheetName val="支付明细-g080"/>
      <sheetName val="支付明细-g081"/>
      <sheetName val="支付明细-g082"/>
      <sheetName val="支付明细-g083"/>
      <sheetName val="支付明细-g084"/>
      <sheetName val="支付明细-g085"/>
      <sheetName val="支付明细-g086"/>
      <sheetName val="支付明细-g087"/>
      <sheetName val="支付明细-g088"/>
      <sheetName val="支付明细-g089"/>
      <sheetName val="支付明细-g090"/>
      <sheetName val="支付明细-g091"/>
      <sheetName val="支付明细-g092"/>
      <sheetName val="支付明细-g093"/>
      <sheetName val="支付明细-g094"/>
      <sheetName val="支付明细-g095"/>
      <sheetName val="支付明细-g096"/>
      <sheetName val="支付明细-g097"/>
      <sheetName val="支付明细-g098"/>
      <sheetName val="支付明细-g099"/>
      <sheetName val="支付明细-g100"/>
      <sheetName val="支付明细-g101"/>
      <sheetName val="支付明细-g102"/>
      <sheetName val="支付明细-g103"/>
      <sheetName val="支付明细-g104"/>
      <sheetName val="支付明细-g105"/>
      <sheetName val="支付明细-g106"/>
      <sheetName val="支付明细-g107"/>
      <sheetName val="支付明细-g108"/>
      <sheetName val="支付明细-g109"/>
      <sheetName val="支付明细-g110"/>
      <sheetName val="支付明细-g111"/>
      <sheetName val="支付明细-g112"/>
      <sheetName val="支付明细-g113"/>
      <sheetName val="支付明细-g114"/>
      <sheetName val="支付明细-g115"/>
      <sheetName val="支付明细-g116"/>
      <sheetName val="支付明细-g117"/>
      <sheetName val="支付明细-g118"/>
      <sheetName val="支付明细-g119"/>
      <sheetName val="支付明细-g120"/>
      <sheetName val="支付明细-g121"/>
      <sheetName val="支付明细-g122"/>
      <sheetName val="支付明细-g123"/>
      <sheetName val="支付明细-g124"/>
      <sheetName val="支付明细-g125"/>
      <sheetName val="支付明细-g126"/>
      <sheetName val="支付明细-g127"/>
      <sheetName val="支付明细-g128"/>
      <sheetName val="支付明细-g129"/>
      <sheetName val="支付明细-g130"/>
      <sheetName val="支付明细-g131"/>
      <sheetName val="支付明细-g132"/>
      <sheetName val="支付明细-g133"/>
      <sheetName val="支付明细-g134"/>
      <sheetName val="支付明细-g135"/>
      <sheetName val="支付明细-g136"/>
      <sheetName val="支付明细-g137"/>
      <sheetName val="支付明细-g138"/>
      <sheetName val="支付明细-g139"/>
      <sheetName val="支付明细-g141"/>
      <sheetName val="支付明细-g142"/>
      <sheetName val="支付明细-g143"/>
      <sheetName val="支付明细-g144"/>
      <sheetName val="支付明细-g145"/>
      <sheetName val="支付明细-g146"/>
      <sheetName val="支付明细-g147"/>
      <sheetName val="支付明细-g148"/>
      <sheetName val="支付明细-g149"/>
      <sheetName val="支付明细-g150"/>
      <sheetName val="支付明细-g151"/>
      <sheetName val="支付明细-g152"/>
      <sheetName val="支付明细-g153"/>
      <sheetName val="支付明细-g154"/>
      <sheetName val="支付明细-g155"/>
      <sheetName val="支付明细-g156"/>
      <sheetName val="支付明细-g157"/>
      <sheetName val="支付明细-g158"/>
      <sheetName val="支付明细-g159"/>
      <sheetName val="支付明细-g160"/>
      <sheetName val="支付明细-g161"/>
      <sheetName val="支付明细-g162"/>
      <sheetName val="支付明细-g163"/>
      <sheetName val="支付明细-g164"/>
      <sheetName val="支付明细-g165"/>
      <sheetName val="支付明细-g166"/>
      <sheetName val="支付明细-g167"/>
      <sheetName val="支付明细-g168"/>
      <sheetName val="支付明细-g170"/>
      <sheetName val="支付明细-g171"/>
      <sheetName val="支付明细-g172"/>
      <sheetName val="支付明细-g173"/>
      <sheetName val="支付明细-g174"/>
      <sheetName val="支付明细-g175"/>
      <sheetName val="支付明细-g176"/>
      <sheetName val="支付明细-g177"/>
      <sheetName val="支付明细-g178"/>
      <sheetName val="支付明细-g179"/>
      <sheetName val="支付明细-g180"/>
      <sheetName val="支付明细-g181"/>
      <sheetName val="支付明细-g182"/>
      <sheetName val="支付明细-g183"/>
      <sheetName val="支付明细-g184"/>
      <sheetName val="支付明细-g185"/>
      <sheetName val="支付明细-g186"/>
      <sheetName val="支付明细-g187"/>
      <sheetName val="支付明细-g188"/>
      <sheetName val="支付明细-g189"/>
      <sheetName val="支付明细-g190"/>
      <sheetName val="支付明细-g191"/>
      <sheetName val="支付明细-g192"/>
      <sheetName val="支付明细-g193"/>
      <sheetName val="支付明细-g194"/>
      <sheetName val="支付明细-g195"/>
      <sheetName val="支付明细-g197"/>
      <sheetName val="支付明细-g198"/>
      <sheetName val="支付明细-g199"/>
      <sheetName val="支付明细-g201"/>
      <sheetName val="支付明细-g202"/>
      <sheetName val="支付明细-001"/>
      <sheetName val="支付明细-003"/>
      <sheetName val="支付明细-004"/>
      <sheetName val="支付明细-005"/>
      <sheetName val="支付明细-006"/>
      <sheetName val="支付明细-007"/>
      <sheetName val="支付明细-008"/>
      <sheetName val="支付明细-009"/>
      <sheetName val="支付明细-010"/>
      <sheetName val="支付明细-011"/>
      <sheetName val="支付明细-012"/>
      <sheetName val="支付明细-013"/>
      <sheetName val="支付明细-014"/>
      <sheetName val="支付明细-015"/>
      <sheetName val="支付明细-016"/>
      <sheetName val="支付明细-017"/>
      <sheetName val="支付明细-018"/>
      <sheetName val="支付明细-019"/>
      <sheetName val="支付明细-020"/>
      <sheetName val="支付明细-021"/>
      <sheetName val="支付明细-023"/>
      <sheetName val="支付明细-024"/>
      <sheetName val="支付明细-027"/>
      <sheetName val="支付明细-028"/>
      <sheetName val="支付明细-031"/>
      <sheetName val="支付明细-032"/>
      <sheetName val="支付明细-033"/>
      <sheetName val="支付明细-034"/>
      <sheetName val="支付明细-035"/>
      <sheetName val="支付明细-036"/>
      <sheetName val="支付明细-037"/>
      <sheetName val="支付明细-038"/>
      <sheetName val="支付明细-039"/>
      <sheetName val="支付明细-040"/>
      <sheetName val="支付明细-041"/>
      <sheetName val="支付明细-042"/>
      <sheetName val="支付明细-043"/>
      <sheetName val="支付明细-044"/>
      <sheetName val="支付明细-045"/>
      <sheetName val="支付明细-046"/>
      <sheetName val="支付明细-047"/>
      <sheetName val="集团报表分工【集团】"/>
      <sheetName val="集团报表分工【项目】"/>
      <sheetName val="月度资金计划汇总表"/>
      <sheetName val="附表01-营销月度计划-房产"/>
      <sheetName val="附表01B-团购营销计划"/>
      <sheetName val="附表02-营销月度计划-商业"/>
      <sheetName val="附表03-营销月度计划-其他"/>
      <sheetName val="附表04-土地款月度计划"/>
      <sheetName val="附表05-工程进度月度资金计划"/>
      <sheetName val="附表05B-工程付款(HJK二三四六区)"/>
      <sheetName val="附表05B-工程进度款国奥房产ABCDG栋 "/>
      <sheetName val="附表06-结算款月度资金计划"/>
      <sheetName val="附表06B-工程结算款(HJK二三四六区)"/>
      <sheetName val="附表06B-工程结算款(国奥房产ABCDG栋)"/>
      <sheetName val="附件07-营销费用月度资金计划"/>
      <sheetName val="营销计划"/>
      <sheetName val="附件08-行政费用月度资金计划表"/>
      <sheetName val="附件09-人力资源费用月度计划"/>
      <sheetName val="行政"/>
      <sheetName val="附件10-各项税费月度资金计划表"/>
      <sheetName val="附件11-融资月度资金计划表"/>
      <sheetName val="附件12-外部单位往来月度资金计划表-收入"/>
      <sheetName val="附件13-外部单位往来月度资金计划表-支出"/>
      <sheetName val="附件14-固定资产购建月度资金计划表"/>
      <sheetName val="附件15-对外投资月度资金计划表"/>
      <sheetName val="附件16-收回投资及收益月度资金计划表"/>
      <sheetName val="附件17-土地投标保证金-流出"/>
      <sheetName val="附件18-土地投标保证金-流入"/>
      <sheetName val="附件19-其他资金-流出"/>
      <sheetName val="附件20-其他资金-流入"/>
      <sheetName val="合同资料管理规定070417"/>
      <sheetName val="0.0任务分配台账"/>
      <sheetName val="1.0立项台账"/>
      <sheetName val="2.0招标台账-整理版"/>
      <sheetName val="支付明细-002"/>
      <sheetName val="支付明细-022"/>
      <sheetName val="支付明细-025"/>
      <sheetName val="支付明细-026"/>
      <sheetName val="支付明细-029"/>
      <sheetName val="支付明细-030"/>
      <sheetName val="支付明细-048"/>
      <sheetName val="支付明细-049"/>
      <sheetName val="支付明细-050"/>
      <sheetName val="支付明细-051"/>
      <sheetName val="支付明细-052"/>
      <sheetName val="支付明细-053"/>
      <sheetName val="支付明细-054"/>
      <sheetName val="支付明细-055"/>
      <sheetName val="支付明细-056"/>
      <sheetName val="支付明细-057"/>
      <sheetName val="支付明细-058"/>
      <sheetName val="支付明细-059"/>
      <sheetName val="支付明细-060"/>
      <sheetName val="支付明细-061"/>
      <sheetName val="支付明细-062"/>
      <sheetName val="支付明细-063"/>
      <sheetName val="支付明细-064"/>
      <sheetName val="支付明细-065"/>
      <sheetName val="支付明细-066"/>
      <sheetName val="支付明细-067"/>
      <sheetName val="支付明细-068"/>
      <sheetName val="支付明细-069"/>
      <sheetName val="支付明细-070"/>
      <sheetName val="支付明细-071"/>
      <sheetName val="支付明细-072"/>
      <sheetName val="支付明细-073"/>
      <sheetName val="支付明细-074"/>
      <sheetName val="支付明细-075"/>
      <sheetName val="支付明细-076"/>
      <sheetName val="支付明细-077"/>
      <sheetName val="支付明细-078"/>
      <sheetName val="支付明细-079"/>
      <sheetName val="支付明细-080"/>
      <sheetName val="支付明细-081"/>
      <sheetName val="支付明细-082"/>
      <sheetName val="支付明细-083"/>
      <sheetName val="支付明细-084"/>
      <sheetName val="支付明细-085"/>
      <sheetName val="支付明细-86"/>
      <sheetName val="支付明细-87"/>
      <sheetName val="支付明细-88"/>
      <sheetName val="支付明细-89"/>
      <sheetName val="支付明细-90"/>
      <sheetName val="支付明细-91"/>
      <sheetName val="支付明细-92"/>
      <sheetName val="支付明细-93"/>
      <sheetName val="支付明细-94"/>
      <sheetName val="支付明细-95"/>
      <sheetName val="支付明细-96"/>
      <sheetName val="支付明细-97"/>
      <sheetName val="支付明细-98"/>
      <sheetName val="支付明细-99"/>
      <sheetName val="支付明细-100"/>
      <sheetName val="支付明细-101"/>
      <sheetName val="支付明细-102"/>
      <sheetName val="支付明细-103"/>
      <sheetName val="支付明细-104 "/>
      <sheetName val="支付明细-105"/>
      <sheetName val="支付明细-106"/>
      <sheetName val="支付明细107"/>
      <sheetName val="支付明细-108"/>
      <sheetName val="支付明细-109"/>
      <sheetName val="支付明细-110"/>
      <sheetName val="支付明细-111"/>
      <sheetName val="支付明细-112"/>
      <sheetName val="支付明细-113"/>
      <sheetName val="支付明细-114"/>
      <sheetName val="支付明细-115"/>
      <sheetName val="支付明细-116"/>
      <sheetName val="支付明细-117"/>
      <sheetName val="支付明细-118"/>
      <sheetName val="支付明细-119"/>
      <sheetName val="支付明细-120"/>
      <sheetName val="支付明细-121"/>
      <sheetName val="支付明细-122"/>
      <sheetName val="支付明细-123"/>
      <sheetName val="支付明细-124"/>
      <sheetName val="支付明细-125  "/>
      <sheetName val="支付明细-126"/>
      <sheetName val="支付明细-127"/>
      <sheetName val="支付明细-128"/>
      <sheetName val="支付明细-129"/>
      <sheetName val="支付明细-130"/>
      <sheetName val="支付明细-131"/>
      <sheetName val="支付明细-132"/>
      <sheetName val="支付明细-133"/>
      <sheetName val="支付明细-134"/>
      <sheetName val="支付明细-135"/>
      <sheetName val="支付明细-136"/>
      <sheetName val="支付明细-137"/>
      <sheetName val="支付明细-138"/>
      <sheetName val="支付明细-139"/>
      <sheetName val="支付明细-140"/>
      <sheetName val="支付明细-141"/>
      <sheetName val="支付明细-142"/>
      <sheetName val="支付明细-143"/>
      <sheetName val="支付明细-144"/>
      <sheetName val="支付明细-145"/>
      <sheetName val="支付明细-146"/>
      <sheetName val="支付明细-147"/>
      <sheetName val="支付明细-148"/>
      <sheetName val="支付明细-149"/>
      <sheetName val="支付明细-150"/>
      <sheetName val="支付明细-151"/>
      <sheetName val="支付明细-B"/>
      <sheetName val="预售面积与基础数据对比表"/>
      <sheetName val="项目公司利润预算表"/>
      <sheetName val="财务确认的一号地块土地款"/>
      <sheetName val="土地出让金分摊表"/>
      <sheetName val="回顾成本"/>
      <sheetName val="销售合约利润预算表"/>
      <sheetName val="整盘成本"/>
      <sheetName val="建筑成本"/>
      <sheetName val="Repayment Summary"/>
      <sheetName val="2栋户型"/>
      <sheetName val="4栋02户型"/>
      <sheetName val="5栋"/>
      <sheetName val="P1-sum"/>
      <sheetName val="P1-pyt"/>
      <sheetName val="P2-sum"/>
      <sheetName val="P2-pyt"/>
      <sheetName val="MAJOR_CURR"/>
      <sheetName val="18200"/>
      <sheetName val="MAJOR_YTD"/>
      <sheetName val="MINOR_CURR"/>
      <sheetName val="MINOR_YTD"/>
      <sheetName val="CAP_SUP"/>
      <sheetName val="TKO P1"/>
      <sheetName val="TKO P2"/>
      <sheetName val="Air Conditional"/>
      <sheetName val="Computer"/>
      <sheetName val="Motor Vehicle"/>
      <sheetName val="Renovation"/>
      <sheetName val="D4RP"/>
      <sheetName val="LinkData"/>
      <sheetName val="04预测现金流量表"/>
      <sheetName val="H101(OK)"/>
      <sheetName val="PMTE"/>
      <sheetName val="A901"/>
      <sheetName val="0002 - WORKING"/>
      <sheetName val="P"/>
      <sheetName val="091231P410"/>
      <sheetName val="制造费用-钛粉车间"/>
      <sheetName val="制造费用-新厂"/>
      <sheetName val="制造费用-旧厂 "/>
      <sheetName val="M Schedules"/>
      <sheetName val="JUly97"/>
      <sheetName val="四川中渝C100"/>
      <sheetName val="T100"/>
      <sheetName val="Credit Card"/>
      <sheetName val="0521"/>
      <sheetName val="TB2000"/>
      <sheetName val="TB2001"/>
      <sheetName val="FDREPORT"/>
      <sheetName val="gl"/>
      <sheetName val="組立費算出シート"/>
      <sheetName val="    C&amp;A    "/>
      <sheetName val="    GWS    "/>
      <sheetName val="    EOH    "/>
      <sheetName val="KDL"/>
      <sheetName val="MF"/>
      <sheetName val="NP"/>
      <sheetName val="QA"/>
      <sheetName val="Material"/>
      <sheetName val="SUPPORT"/>
      <sheetName val="U"/>
      <sheetName val="YP"/>
      <sheetName val="U101"/>
      <sheetName val="U102"/>
      <sheetName val="RB"/>
      <sheetName val="04合并现金流量表"/>
      <sheetName val="2007年成本计算"/>
      <sheetName val="支付计划一期"/>
      <sheetName val="Mem"/>
      <sheetName val="Auto"/>
      <sheetName val="PL"/>
      <sheetName val="2008.6.30"/>
      <sheetName val="2008.3.31"/>
      <sheetName val="2007.12.31"/>
      <sheetName val="2007.10.31"/>
      <sheetName val="2007.03.31 (2)"/>
      <sheetName val="万博项目"/>
      <sheetName val="玻璃分析表"/>
      <sheetName val="100X50方管内套上悬窗"/>
      <sheetName val="50系列上悬窗"/>
      <sheetName val="空调百叶窗、防雨百叶"/>
      <sheetName val="Tam"/>
      <sheetName val="Du_lieu"/>
      <sheetName val="KH-Q1,Q2,01"/>
      <sheetName val="TONGKE3p "/>
      <sheetName val="TDTKP"/>
      <sheetName val="DON GIA"/>
      <sheetName val="TONG HOP VL-NC"/>
      <sheetName val="TNHCHINH"/>
      <sheetName val="CHITIET VL-NC-TT -1p"/>
      <sheetName val="TDTKP1"/>
      <sheetName val="phuluc1"/>
      <sheetName val="TONG HOP VL-NC TT"/>
      <sheetName val="KPVC-BD "/>
      <sheetName val="Tiepdia"/>
      <sheetName val="CHITIET VL-NC-TT-3p"/>
      <sheetName val="VCV-BE-TONG"/>
      <sheetName val="chitiet"/>
      <sheetName val="VC"/>
      <sheetName val="CHITIET VL-NC"/>
      <sheetName val="THPDMoi  (2)"/>
      <sheetName val="t-h HA THE"/>
      <sheetName val="giathanh1"/>
      <sheetName val="TONGKE-HT"/>
      <sheetName val="LKVL-CK-HT-GD1"/>
      <sheetName val="TH VL, NC, DDHT Thanhphuoc"/>
      <sheetName val="dongia (2)"/>
      <sheetName val="DG"/>
      <sheetName val="DONGIA"/>
      <sheetName val="chitimc"/>
      <sheetName val="dtxl"/>
      <sheetName val="gtrinh"/>
      <sheetName val="lam-moi"/>
      <sheetName val="TH XL"/>
      <sheetName val="thao-go"/>
      <sheetName val="BAOGIATHANG"/>
      <sheetName val="vanchuyen TC"/>
      <sheetName val="DAODAT"/>
      <sheetName val="dongiaXD"/>
      <sheetName val="_REF"/>
      <sheetName val="CHITIET VL_NC"/>
      <sheetName val="dongia _2_"/>
      <sheetName val="lam_moi"/>
      <sheetName val="thao_go"/>
      <sheetName val="KH_Q1_Q2_01"/>
      <sheetName val="TONG HOP VL_NC"/>
      <sheetName val="CHITIET VL_NC_TT _1p"/>
      <sheetName val="TONG HOP VL_NC TT"/>
      <sheetName val="KPVC_BD "/>
      <sheetName val="CHITIET VL_NC_TT_3p"/>
      <sheetName val="VCV_BE_TONG"/>
      <sheetName val="THPDMoi  _2_"/>
      <sheetName val="t_h HA THE"/>
      <sheetName val="TONGKE_HT"/>
      <sheetName val="LKVL_CK_HT_GD1"/>
      <sheetName val="TH VL_ NC_ DDHT Thanhphuoc"/>
      <sheetName val="pÿÿluc1"/>
      <sheetName val="KPVÿÿBD "/>
      <sheetName val="general requirements"/>
      <sheetName val="CT Thang Mo"/>
      <sheetName val="CT  PL"/>
      <sheetName val="KC-moi"/>
      <sheetName val="1."/>
      <sheetName val="投标汇总"/>
      <sheetName val="措施分析"/>
      <sheetName val="主要材料"/>
      <sheetName val="内部时间安排"/>
      <sheetName val="材料单价表"/>
      <sheetName val="土建"/>
      <sheetName val="工程量简表"/>
      <sheetName val="Template"/>
      <sheetName val="门窗汇总表"/>
      <sheetName val="百叶汇总表"/>
      <sheetName val="1#栋"/>
      <sheetName val="2#栋"/>
      <sheetName val="3#栋"/>
      <sheetName val="4#栋 "/>
      <sheetName val="5#栋"/>
      <sheetName val="6#栋"/>
      <sheetName val="7#栋"/>
      <sheetName val="8#栋"/>
      <sheetName val="9#栋"/>
      <sheetName val="10#栋"/>
      <sheetName val="11#栋"/>
      <sheetName val="13#栋"/>
      <sheetName val="14#栋"/>
      <sheetName val="15#栋"/>
      <sheetName val="16#栋"/>
      <sheetName val="17#栋"/>
      <sheetName val="18#栋"/>
      <sheetName val="19#栋"/>
      <sheetName val="20#栋"/>
      <sheetName val="21#栋 "/>
      <sheetName val="22#栋 "/>
      <sheetName val="23#栋"/>
      <sheetName val="24#栋"/>
      <sheetName val="25#栋"/>
      <sheetName val="26#栋"/>
      <sheetName val="27#栋"/>
      <sheetName val="综合单价分析表 "/>
      <sheetName val="工程清单 （不打印）"/>
      <sheetName val="报审表（不打印）"/>
      <sheetName val="型材表"/>
      <sheetName val="YC"/>
      <sheetName val="计日工"/>
      <sheetName val="2-1"/>
      <sheetName val="2-1C"/>
      <sheetName val="2-2"/>
      <sheetName val="2-2C"/>
      <sheetName val="2-3"/>
      <sheetName val="2-3C"/>
      <sheetName val="2-4"/>
      <sheetName val="2-4C"/>
      <sheetName val="2-5"/>
      <sheetName val="2-5C"/>
      <sheetName val="2-6"/>
      <sheetName val="2-6C"/>
      <sheetName val="2-7"/>
      <sheetName val="2-7C"/>
      <sheetName val="2-8"/>
      <sheetName val="2-8C"/>
      <sheetName val="2-9"/>
      <sheetName val="2-9C"/>
      <sheetName val="2-10"/>
      <sheetName val="2-10C"/>
      <sheetName val="全幕"/>
      <sheetName val="玻幕2-1"/>
      <sheetName val="玻幕普"/>
      <sheetName val="单玻"/>
      <sheetName val="铝板"/>
      <sheetName val="百叶窗"/>
      <sheetName val="百叶顶"/>
      <sheetName val="拦板"/>
      <sheetName val="门"/>
      <sheetName val="标段一"/>
      <sheetName val="标段二"/>
      <sheetName val="标段三"/>
      <sheetName val="03国内不带安装"/>
      <sheetName val="04国外带安装"/>
      <sheetName val="05国外不带安装"/>
      <sheetName val="02国内带安装"/>
      <sheetName val="01成本表"/>
      <sheetName val="型材销售、加工承揽、家装、设计服务待定"/>
      <sheetName val="表6.在建项目变更签证统计表"/>
      <sheetName val="统计过程表"/>
      <sheetName val="10.01-10.27发生（透视）"/>
      <sheetName val="10月发生（手工）"/>
      <sheetName val="CS02表"/>
      <sheetName val="丽水项目成本分摊一览表"/>
      <sheetName val="政府收费及设计勘察费用"/>
      <sheetName val="三通一平费用"/>
      <sheetName val="35KV高压线迁移"/>
      <sheetName val="二期分部工程分析"/>
      <sheetName val="二期建安总汇表"/>
      <sheetName val="总措施项目"/>
      <sheetName val="单位工程措施项目"/>
      <sheetName val="B3"/>
      <sheetName val="B4"/>
      <sheetName val="D2"/>
      <sheetName val="F1"/>
      <sheetName val="G2b"/>
      <sheetName val="G2n"/>
      <sheetName val="H1"/>
      <sheetName val="J1"/>
      <sheetName val="公建"/>
      <sheetName val="塑钢窗"/>
      <sheetName val="门业"/>
      <sheetName val="集中采购部分"/>
      <sheetName val="一.2(人工挖基坑 )"/>
      <sheetName val="非合同成本"/>
      <sheetName val="009动态回顾"/>
      <sheetName val="034动态回顾"/>
      <sheetName val="01 (2)"/>
      <sheetName val="01"/>
      <sheetName val="04（建安成本目标控制表）"/>
      <sheetName val="02（高层、超高层、小高层）"/>
      <sheetName val="抵押资产调查表"/>
      <sheetName val="成本法"/>
      <sheetName val="市场比较法（商铺用）"/>
      <sheetName val="市场比较法(住宅办公用）"/>
      <sheetName val="收益法"/>
      <sheetName val="假设开发法(出售)"/>
      <sheetName val="假设开发(出租)"/>
      <sheetName val="产品建造标准"/>
      <sheetName val="B地块项目基础资料 "/>
      <sheetName val="项目基础资料 (2)"/>
      <sheetName val="成本回顾"/>
      <sheetName val="五类公摊成本 "/>
      <sheetName val="当地主要材料价格表"/>
      <sheetName val="合约规划 "/>
      <sheetName val="合约规划12.18 "/>
      <sheetName val="成本回顾12.18"/>
      <sheetName val="成本回顾 (备用)"/>
      <sheetName val="资金计划（B地块）"/>
      <sheetName val="1.收函台帐"/>
      <sheetName val="2.发函台帐"/>
      <sheetName val="3.签证台帐"/>
      <sheetName val="4.图纸及设计变更台帐"/>
      <sheetName val="5.结算台帐 "/>
      <sheetName val="南沙结算移交财务"/>
      <sheetName val="海景城结算移交财务"/>
      <sheetName val="6.存档清单"/>
      <sheetName val="7.1、资金使用审批（工程）"/>
      <sheetName val="7.2、资金使用审批（营销）"/>
      <sheetName val="8.工程扣款单"/>
      <sheetName val="9、结算计划一览表"/>
      <sheetName val="报表模板"/>
      <sheetName val="中山园林水电清单"/>
      <sheetName val="一、二期面积明细表"/>
      <sheetName val="南海动态回顾"/>
      <sheetName val="规划证"/>
      <sheetName val="分析经济指标"/>
      <sheetName val="一期A区建筑面积核算"/>
      <sheetName val="土地成本分摊及面积指标"/>
      <sheetName val="6月科目余额表"/>
      <sheetName val="一期"/>
      <sheetName val="一期透视表"/>
      <sheetName val="预提10%"/>
      <sheetName val="预提10%数据透视表"/>
      <sheetName val="二期"/>
      <sheetName val="跨期合同"/>
      <sheetName val="工程类无合同部分"/>
      <sheetName val="成本计算"/>
      <sheetName val="成本差异说明"/>
      <sheetName val="A区面积"/>
      <sheetName val="B区面积"/>
      <sheetName val="C区面积"/>
      <sheetName val="D区面积"/>
      <sheetName val="明细账-合同号"/>
      <sheetName val="一期A区建筑面积核算（不包A-1)"/>
      <sheetName val="C区面积(设计填写）"/>
      <sheetName val="D区面积(未经审）"/>
      <sheetName val="版本控制页"/>
      <sheetName val="图片"/>
      <sheetName val="accode"/>
      <sheetName val="GL0102"/>
      <sheetName val="GL0103"/>
      <sheetName val="GL0104"/>
      <sheetName val="GL0105"/>
      <sheetName val="GL0106"/>
      <sheetName val="GL0107"/>
      <sheetName val="GL0108"/>
      <sheetName val="GL0109"/>
      <sheetName val="GL0110"/>
      <sheetName val="GL0111"/>
      <sheetName val="GL0112"/>
      <sheetName val="GL1"/>
      <sheetName val="GL2-3"/>
      <sheetName val="GL4-9"/>
      <sheetName val="Program"/>
      <sheetName val="股本明细资料"/>
      <sheetName val="盈余公积"/>
      <sheetName val="固定资产折旧表"/>
      <sheetName val="固定资产底稿"/>
      <sheetName val="固定资产补充底稿1"/>
      <sheetName val="固定资产减值准备汇总表 "/>
      <sheetName val="货币资金"/>
      <sheetName val="银行存款底稿"/>
      <sheetName val="短期借款抽查表"/>
      <sheetName val="借款利息测试"/>
      <sheetName val="应付工资的测试"/>
      <sheetName val="测试"/>
      <sheetName val="营业费用多栏明细账"/>
      <sheetName val="管理费用 "/>
      <sheetName val="管理费用多栏明细账"/>
      <sheetName val="财务费用多栏明细账"/>
      <sheetName val="08.7.31"/>
      <sheetName val="08.6.30"/>
      <sheetName val="预付帐款应收帐款"/>
      <sheetName val="08.3.31"/>
      <sheetName val="07.12.31"/>
      <sheetName val="07.10.31对帐调整新"/>
      <sheetName val="Tickmarks"/>
      <sheetName val="后补变更3月"/>
      <sheetName val="变更金额及无效成本"/>
      <sheetName val="01龙坂"/>
      <sheetName val="02龙岗"/>
      <sheetName val="03城东"/>
      <sheetName val="04宝棠"/>
      <sheetName val="05惠州"/>
      <sheetName val="06龙华租屋"/>
      <sheetName val="07城区"/>
      <sheetName val="3月变更统计"/>
      <sheetName val="3月付款统计"/>
      <sheetName val="3月付款明细"/>
      <sheetName val="总汇表"/>
      <sheetName val="B4G"/>
      <sheetName val="G1G"/>
      <sheetName val="G1G联体"/>
      <sheetName val="G2G "/>
      <sheetName val="G3G"/>
      <sheetName val="H1G"/>
      <sheetName val="H3G"/>
      <sheetName val="J1G"/>
      <sheetName val="J2G"/>
      <sheetName val="J3G"/>
      <sheetName val="K1G"/>
      <sheetName val="C2-1"/>
      <sheetName val="C2-3"/>
      <sheetName val="C5-1"/>
      <sheetName val="C5-3"/>
      <sheetName val="C5-2"/>
      <sheetName val="C5-4"/>
      <sheetName val="D1-2"/>
      <sheetName val="D1-4"/>
      <sheetName val="Trial Balance"/>
      <sheetName val="#511-OCT97"/>
      <sheetName val="A300"/>
      <sheetName val="GIVHFK"/>
      <sheetName val="附表4-1销售合约利润预算表（全盘)"/>
      <sheetName val="附表4-1销售合约利润预算表（我方）"/>
      <sheetName val="项目公司整盘成本预算汇总表（整盘）"/>
      <sheetName val="成本汇总表(全盘）"/>
      <sheetName val="项目公司整盘成本预算汇总表（我方)"/>
      <sheetName val="成本汇总表(我方）"/>
      <sheetName val="附表3现金流预算表"/>
      <sheetName val="二期规划指标（持有）"/>
      <sheetName val="成本汇总（二期）"/>
      <sheetName val="公摊费用及期间费（二期）"/>
      <sheetName val="高层住宅"/>
      <sheetName val="可售底层商业"/>
      <sheetName val="工程款支付"/>
      <sheetName val="土地增值税汇算清缴"/>
      <sheetName val="财务部分"/>
      <sheetName val="商业地下"/>
      <sheetName val="写字楼"/>
      <sheetName val="市政配套费"/>
      <sheetName val="P组团装修"/>
      <sheetName val="P组团样板房园建"/>
      <sheetName val="独栋给排水"/>
      <sheetName val="独栋电气"/>
      <sheetName val="主材暂定价"/>
      <sheetName val="装饰及汇总表 E3栋"/>
      <sheetName val="板 "/>
      <sheetName val="内墙面抹灰"/>
      <sheetName val="地面天花"/>
      <sheetName val="外墙砌体(新)"/>
      <sheetName val="内墙砌体(新)"/>
      <sheetName val="栏杆1"/>
      <sheetName val="防水工程"/>
      <sheetName val="栏杆1 (2)"/>
      <sheetName val="辅表(材料)"/>
      <sheetName val="T1T2T3T4门窗表"/>
      <sheetName val="内装"/>
      <sheetName val="外墙"/>
      <sheetName val="商业内装"/>
      <sheetName val="商业外墙"/>
      <sheetName val="商业建筑面积"/>
      <sheetName val="商业屋面"/>
      <sheetName val="BQ2.1-独立地下室"/>
      <sheetName val="BQ2.2-商业地下室"/>
      <sheetName val="1.报价要求"/>
      <sheetName val="2 汇总表"/>
      <sheetName val="3.开办费"/>
      <sheetName val="4.土建(基础工程)"/>
      <sheetName val="5.土建(地下)"/>
      <sheetName val="6.土建(地上)"/>
      <sheetName val="7.安装(地下) "/>
      <sheetName val="8.安装(地上)"/>
      <sheetName val="8.安装(户内)"/>
      <sheetName val="9.补充清单"/>
      <sheetName val="附1主要大型施工机械"/>
      <sheetName val="附3主要综合单价构成分析表"/>
      <sheetName val="附4-甲供材应供量清单修正"/>
      <sheetName val="附5其他项目清单"/>
      <sheetName val="附6投标选用材料设备品牌表"/>
      <sheetName val="使用方法"/>
      <sheetName val="科目合同明细表"/>
      <sheetName val="目标成本简表"/>
      <sheetName val="合同拆分到产品"/>
      <sheetName val="成本科目与责任部门"/>
      <sheetName val="项目规划图"/>
      <sheetName val="全成本分类NEW"/>
      <sheetName val="规划图"/>
      <sheetName val="增减主要内容"/>
      <sheetName val="南海1号地一期动态回顾（16年5月）"/>
      <sheetName val="南海1号地一期动态回顾（16年6月）"/>
      <sheetName val="南海1号地一期动态回顾（16年7月）"/>
      <sheetName val="南海1号地一期动态回顾（16年8月）"/>
      <sheetName val="南海君湖一期总平面图"/>
      <sheetName val="全成本分类"/>
      <sheetName val="表1.成本资讯"/>
      <sheetName val="表2.月度成本变动回顾表 "/>
      <sheetName val="表3.在建项目变更签证、无效成本统计表  "/>
      <sheetName val="表4.月度新增合同(补充协议)统计表"/>
      <sheetName val="表5.结算进展情况回顾表"/>
      <sheetName val="表6.结算项目成本信息统计表"/>
      <sheetName val="附表.工程指令、设计变更成因类别界定和概念"/>
      <sheetName val="二期二三五区全成本分类7月"/>
      <sheetName val="二期二、三、五区4月动态回顾"/>
      <sheetName val="二期二、三、五区5月动态回顾"/>
      <sheetName val="三期一区全成本分类NEW"/>
      <sheetName val="三期一区动态回顾"/>
      <sheetName val="三期二区全成本分类NEW"/>
      <sheetName val="三期二区动态回顾"/>
      <sheetName val="二期二、三、五区6月动态回顾"/>
      <sheetName val="二期二、三、五区7月动态回顾"/>
      <sheetName val="爱琴湾总图"/>
      <sheetName val="节超内容"/>
      <sheetName val="KA"/>
      <sheetName val="KA1-1"/>
      <sheetName val="KA1-2"/>
      <sheetName val="KA1-3"/>
      <sheetName val="KA1-4"/>
      <sheetName val="KA1-5"/>
      <sheetName val="KA1-6"/>
      <sheetName val="KA1-7"/>
      <sheetName val="KA1-8"/>
      <sheetName val="CYBS"/>
      <sheetName val="六纺"/>
      <sheetName val="本部-K"/>
      <sheetName val="Raw materials"/>
      <sheetName val="original"/>
      <sheetName val="Pls do not delete"/>
      <sheetName val="F_B"/>
      <sheetName val="以前年度损益调整"/>
      <sheetName val="H"/>
      <sheetName val="ARP-U201"/>
      <sheetName val="g101"/>
      <sheetName val="E101"/>
      <sheetName val="PRC-TV (0)"/>
      <sheetName val="K401"/>
      <sheetName val="E100"/>
      <sheetName val="N100"/>
      <sheetName val="洛雅卡组团"/>
      <sheetName val="悉尼一区"/>
      <sheetName val="悉尼三区"/>
      <sheetName val="高尔夫酒店"/>
      <sheetName val="安装工程量计算书单项模板"/>
      <sheetName val="UFPrn20020708110604"/>
      <sheetName val="管比表（2）"/>
      <sheetName val="科余"/>
      <sheetName val="制比表（2）"/>
      <sheetName val="损表"/>
      <sheetName val="固折（2）"/>
      <sheetName val="预提表"/>
      <sheetName val="资负表"/>
      <sheetName val="毛利表"/>
      <sheetName val="应税表"/>
      <sheetName val="管比表"/>
      <sheetName val="预算底稿"/>
      <sheetName val="管理费用预算"/>
      <sheetName val="固定生产成本预算"/>
      <sheetName val="¹Ü±È±í£¨2£©"/>
      <sheetName val="¿ÆÓà"/>
      <sheetName val="ÖÆ±È±í£¨2£©"/>
      <sheetName val="Ëð±í"/>
      <sheetName val="¹ÌÕÛ£¨2£©"/>
      <sheetName val="Ô¤Ìá±í"/>
      <sheetName val="×Ê¸º±í"/>
      <sheetName val="Ã«Àû±í"/>
      <sheetName val="Ó¦Ë°±í"/>
      <sheetName val="¹Ü±È±í"/>
      <sheetName val="Ô¤Ëãµ×¸å"/>
      <sheetName val="¹ÜÀí·ÑÓÃÔ¤Ëã"/>
      <sheetName val="¹Ì¶¨Éú²ú³É±¾Ô¤Ëã"/>
      <sheetName val="趋势图"/>
      <sheetName val="折旧测试"/>
      <sheetName val="应收账款及预收账款明细表"/>
      <sheetName val="81180截止测试"/>
      <sheetName val="营业收入"/>
      <sheetName val="81130主营月份"/>
      <sheetName val="存货明细表 "/>
      <sheetName val="54131"/>
      <sheetName val="存货成本重算"/>
      <sheetName val="投资性房地产"/>
      <sheetName val="占地面积统计表"/>
      <sheetName val="应付－武汉运盛钢铁贸易有限公司"/>
      <sheetName val="襄樊鼎益机电有限公司"/>
      <sheetName val="会计科目"/>
      <sheetName val="盈余公积 （合并)"/>
      <sheetName val="包增减变动"/>
      <sheetName val="长期股权投资"/>
      <sheetName val="总分类账"/>
      <sheetName val="固定资产明细表"/>
      <sheetName val="固及累及减值"/>
      <sheetName val="56261盘点"/>
      <sheetName val="其他应收明细表"/>
      <sheetName val="在建工程审计说明"/>
      <sheetName val="124301 查询"/>
      <sheetName val="经贸库存商品"/>
      <sheetName val="户名"/>
      <sheetName val="inf"/>
      <sheetName val="Third party"/>
      <sheetName val="82130其他"/>
      <sheetName val="表4-12"/>
      <sheetName val="拆分步奏"/>
      <sheetName val="拆分实例"/>
      <sheetName val="成本科目"/>
      <sheetName val="二期B组团土建基础数据"/>
      <sheetName val="物业划分示意图"/>
      <sheetName val="销售中心成本分摊"/>
      <sheetName val="附表3 土地费用"/>
      <sheetName val="匡算数据附表"/>
      <sheetName val="项目公司整盘土地成本预算表"/>
      <sheetName val="2.1增值税费明细表"/>
      <sheetName val="2.2 汇总表"/>
      <sheetName val="附表1军令状节点表"/>
      <sheetName val="附表3项目销售交楼计划表"/>
      <sheetName val="附表2销售合约利润预算表"/>
      <sheetName val="附表5-1 项目土地成本分摊表"/>
      <sheetName val="附表2-1土地增值税计算表"/>
      <sheetName val="附表4现金流预算表"/>
      <sheetName val="附表5项目整盘成本预算汇总表"/>
      <sheetName val="附表5-2项目建筑成本预算表"/>
      <sheetName val="附表6自持物业租金预测"/>
      <sheetName val="附表7返租-租金收益测算表"/>
      <sheetName val="附表8项目管理费用汇总表"/>
      <sheetName val="附表8-1项目人工成本预算表"/>
      <sheetName val="附表8-2项目行政类费用预算表"/>
      <sheetName val="附表9项目营销类费用预算表"/>
      <sheetName val="附表10总债务目标和投资目标"/>
      <sheetName val="分产品建安"/>
      <sheetName val="对标用（成本测算）"/>
      <sheetName val="（对标用）建安成本目标控制表"/>
      <sheetName val="土地费用"/>
      <sheetName val="S 26 创冠"/>
      <sheetName val="Source"/>
      <sheetName val="其他费用分摊"/>
      <sheetName val="Lead（请增加的各自的合同台账内）"/>
      <sheetName val="【汇总】"/>
      <sheetName val="2017年8月科目余额"/>
      <sheetName val="取数表"/>
      <sheetName val="PUD2017"/>
      <sheetName val="工程"/>
      <sheetName val="无文本"/>
      <sheetName val="数据透视表数据"/>
      <sheetName val="土地款及契税"/>
      <sheetName val="营销"/>
      <sheetName val="PUD核对"/>
      <sheetName val="2017.5资产负债表"/>
      <sheetName val="14住宅建造标准"/>
      <sheetName val="附表2销售合约利润预算表（全盘）"/>
      <sheetName val="附表2销售合约利润预算表 (我方)"/>
      <sheetName val="本期销售情况"/>
      <sheetName val="附表5-1 项目土地成本分摊表 (我方)"/>
      <sheetName val="A-本期付款明细表"/>
      <sheetName val="B-钢筋调差"/>
      <sheetName val="C-钢筋西本新干线价格"/>
      <sheetName val="D-各期付款明细表"/>
      <sheetName val="14-15#完成钢筋量明细"/>
      <sheetName val="5.土建(地库)"/>
      <sheetName val="5-人防钢筋"/>
      <sheetName val="5-非人防钢筋"/>
      <sheetName val="6.土建（塔楼地下室）"/>
      <sheetName val="6下14#"/>
      <sheetName val="6下15#"/>
      <sheetName val="6下108#"/>
      <sheetName val="6下109#"/>
      <sheetName val="全110#"/>
      <sheetName val="6下112#"/>
      <sheetName val="6下113#"/>
      <sheetName val="全115#"/>
      <sheetName val="7.土建（商业）"/>
      <sheetName val="7商15#"/>
      <sheetName val="8.土建(塔楼) "/>
      <sheetName val="8上15#"/>
      <sheetName val="9、安装(地下)"/>
      <sheetName val="10、安装(塔楼地下室)  "/>
      <sheetName val="11、安装(塔楼) "/>
      <sheetName val="12.安装(户内)塔楼  "/>
      <sheetName val="13.安装（商业）"/>
      <sheetName val="14.增补清单"/>
      <sheetName val="附2主要综合单价构成分析表"/>
      <sheetName val="附3甲供材修正"/>
      <sheetName val="附4-1其他项目清单（土建）"/>
      <sheetName val="附4-2其他项目清单（机电）修正"/>
      <sheetName val="附5投标选用材料设备品牌表"/>
      <sheetName val="荆州"/>
      <sheetName val="英德"/>
      <sheetName val="广州"/>
      <sheetName val="梅州"/>
      <sheetName val="韶关"/>
      <sheetName val="中佛"/>
      <sheetName val="重庆"/>
      <sheetName val="宁波"/>
      <sheetName val="长沙"/>
      <sheetName val="泉州"/>
      <sheetName val="沈阳"/>
      <sheetName val="玉林"/>
      <sheetName val="深圳"/>
      <sheetName val="珠海"/>
      <sheetName val="附2总承包代开发票费"/>
      <sheetName val="附4甲供材"/>
      <sheetName val="Wl. Fin."/>
      <sheetName val="配置表"/>
      <sheetName val="中海城三期（01A及01E小学）"/>
      <sheetName val="中海城四期（02C）"/>
      <sheetName val="主要项目单价分析表 "/>
      <sheetName val="电线"/>
      <sheetName val="电缆"/>
      <sheetName val="磨具余料庫"/>
      <sheetName val="专项分析"/>
      <sheetName val="垂直运输"/>
      <sheetName val="钢筋调差"/>
      <sheetName val="方案指标"/>
      <sheetName val="各类产品建造标准 (2)"/>
      <sheetName val="南苑基本库"/>
      <sheetName val="定价标准"/>
      <sheetName val="#511-SEPT97"/>
      <sheetName val="#511-NOV97"/>
      <sheetName val="#511-DEC97"/>
      <sheetName val="ls"/>
      <sheetName val="至10月末全成本汇总表（动态）"/>
      <sheetName val="摊销表"/>
      <sheetName val="2017年6月科目余额"/>
      <sheetName val="A.R 01"/>
      <sheetName val="N201"/>
      <sheetName val="Phase2 movementDEC"/>
      <sheetName val="Phase1f.a.DEC"/>
      <sheetName val="Phase2 f.a.DEC (2)"/>
      <sheetName val="契税"/>
      <sheetName val="CY sales report"/>
      <sheetName val="G402."/>
      <sheetName val="应收票据(关联方)"/>
      <sheetName val="农业用地"/>
      <sheetName val="5税收优惠明细表"/>
      <sheetName val="加压泵房"/>
      <sheetName val="FA Addition"/>
      <sheetName val="Hotel"/>
      <sheetName val="Marco"/>
      <sheetName val="2017年6月科目余额表"/>
      <sheetName val="会展融资费用"/>
      <sheetName val="导出开发成本明细账"/>
      <sheetName val="核对"/>
      <sheetName val="合并台账"/>
      <sheetName val="土地款"/>
      <sheetName val="五星级酒店"/>
      <sheetName val="OS"/>
      <sheetName val="A6-2"/>
      <sheetName val="A7-5"/>
      <sheetName val="A7-5-1"/>
      <sheetName val="A7-6"/>
      <sheetName val="A8-2"/>
      <sheetName val="C"/>
      <sheetName val="E"/>
      <sheetName val="E1"/>
      <sheetName val="E2"/>
      <sheetName val="EE"/>
      <sheetName val="G"/>
      <sheetName val="G1"/>
      <sheetName val="I"/>
      <sheetName val="I2"/>
      <sheetName val="L"/>
      <sheetName val="K"/>
      <sheetName val="K3"/>
      <sheetName val="N"/>
      <sheetName val="N1"/>
      <sheetName val="N1-1"/>
      <sheetName val="O"/>
      <sheetName val="O1"/>
      <sheetName val="O1-1"/>
      <sheetName val="O1-2"/>
      <sheetName val="O2"/>
      <sheetName val="Q"/>
      <sheetName val="Q1"/>
      <sheetName val="Q1-1 p.4"/>
      <sheetName val="S1"/>
      <sheetName val="T"/>
      <sheetName val="T1"/>
      <sheetName val="U1"/>
      <sheetName val="U2"/>
      <sheetName val="U3"/>
      <sheetName val="U3-1"/>
      <sheetName val="U3-2"/>
      <sheetName val="U4"/>
      <sheetName val="U4-1"/>
      <sheetName val="Sheet 3"/>
      <sheetName val="Sheet 4"/>
      <sheetName val="Sheet 5"/>
      <sheetName val="成本"/>
      <sheetName val="税"/>
      <sheetName val="苏北战区泰兴中南世纪城四期总包"/>
      <sheetName val="苏北战区泰兴中南世纪城四期总包 补充资料"/>
      <sheetName val="（高层） "/>
      <sheetName val="（小高层）"/>
      <sheetName val="青岛战区 滨州二标段"/>
      <sheetName val="（地下车库）"/>
      <sheetName val="成渝战区仁寿新悦府总包项目"/>
      <sheetName val="（洋房）"/>
      <sheetName val="（配套用房)"/>
      <sheetName val="上海战区凤桥春风里项目总包二标段"/>
      <sheetName val="上海战区凤桥春风里项目总包一标段"/>
      <sheetName val="（叠拼）1个"/>
      <sheetName val="苏北战区淮安珑悅花苑总包项目 增值税分摊"/>
      <sheetName val="西安战区中南青樾项目DK1总承包工程"/>
      <sheetName val="西安战区紫云集项目一标段总包工程"/>
      <sheetName val="（高层底商)"/>
      <sheetName val="郑州战区开封中南樾府"/>
      <sheetName val="青岛战区广饶熙悦 补充资料"/>
      <sheetName val="青岛战区广饶2.3期总包"/>
      <sheetName val="青岛战区东营总包"/>
      <sheetName val="西安战区紫云集项目二标段总包工程"/>
      <sheetName val="（管理用房)1个"/>
      <sheetName val="（独立商业)"/>
      <sheetName val="（公寓)"/>
      <sheetName val="西安战区林樾项目总承包"/>
      <sheetName val="（幼儿园)1个"/>
      <sheetName val="青岛战区潍坊樾府二标段"/>
      <sheetName val="青岛战区 滨州一标段"/>
      <sheetName val="苏北战区泰兴中南世纪城项目6.1-6.2期 补充资料"/>
      <sheetName val="东北战区沈阳熙悦 统计后"/>
      <sheetName val="苏北战区泰兴中南世纪城项目6.1期"/>
      <sheetName val="西安战区春溪集项目一批次总包工程"/>
      <sheetName val="苏北战区 淮安熙悦二标段"/>
      <sheetName val="青岛战区潍坊熙悦二期总包"/>
      <sheetName val="（酒店)1个"/>
      <sheetName val="（物业用房)"/>
      <sheetName val="东北战区沈阳檀月墅"/>
      <sheetName val="青岛战区广饶熙悦"/>
      <sheetName val="上海战区凤桥春风里项目"/>
      <sheetName val="（门卫）"/>
      <sheetName val="（配电站）1个"/>
      <sheetName val="（热力站)1个"/>
      <sheetName val="济南战区济宁英特利项目"/>
      <sheetName val="京津战区天津君悦府三期"/>
      <sheetName val="沈阳熙悦"/>
      <sheetName val="上海战区凤桥春风里项目总包"/>
      <sheetName val="凤一"/>
      <sheetName val="02安装工程"/>
      <sheetName val="0201电气 "/>
      <sheetName val="0202给排水"/>
      <sheetName val="0203采暖"/>
      <sheetName val="0204通风空调"/>
      <sheetName val="0205燃气"/>
      <sheetName val="附表28"/>
      <sheetName val="附表5-1"/>
      <sheetName val="附表8-1"/>
      <sheetName val="附表27"/>
      <sheetName val="附表17"/>
      <sheetName val="附表16"/>
      <sheetName val="附表21"/>
      <sheetName val="附表24"/>
      <sheetName val="附表32"/>
      <sheetName val="附表33"/>
      <sheetName val="附表13"/>
      <sheetName val="附表15-1"/>
      <sheetName val="示范区"/>
      <sheetName val="设计及软装"/>
      <sheetName val="设计类合同明细"/>
      <sheetName val="合同付款条件"/>
      <sheetName val="付款明细-新"/>
      <sheetName val="B1SUM"/>
      <sheetName val="B2SUM"/>
      <sheetName val="B2.1-9#楼"/>
      <sheetName val="B2.2-1#楼"/>
      <sheetName val="B2.3-4#楼"/>
      <sheetName val="本期计算产值明细"/>
      <sheetName val="QJHWMR"/>
      <sheetName val="系统成本统计"/>
      <sheetName val="区域造价"/>
      <sheetName val="850成本对比"/>
      <sheetName val="金山 2"/>
      <sheetName val="策划封面"/>
      <sheetName val="基本情况表"/>
      <sheetName val="统计表-系统（待定）"/>
      <sheetName val="成本策划明细表120平"/>
      <sheetName val="测算书(原件)"/>
      <sheetName val="开关插座图样"/>
      <sheetName val="部品部件"/>
      <sheetName val="饼图1"/>
      <sheetName val="饼图2"/>
      <sheetName val="成本策划明细表106平"/>
      <sheetName val="汇总表120平"/>
      <sheetName val="汇总表106平 "/>
      <sheetName val="成本策划明细表B户型"/>
      <sheetName val="成本策划明细表C户型"/>
      <sheetName val="成本策划明细表   柏翠园"/>
      <sheetName val="改建成本测算"/>
      <sheetName val="成本策划明细表 朗润园"/>
      <sheetName val="成本策划明细表 蓝山"/>
      <sheetName val="成本策划明细表  春河里"/>
      <sheetName val="成本策划明细表  紫台"/>
      <sheetName val="汇总表紫台"/>
      <sheetName val="物料表"/>
      <sheetName val="Fly Sheet"/>
      <sheetName val="B1基本要求"/>
      <sheetName val="B1小計"/>
      <sheetName val="SR3.1 LA"/>
      <sheetName val="SR3.1 L A-SUM"/>
      <sheetName val="SR3.2L-A"/>
      <sheetName val="SR3.2L-A-SUM"/>
      <sheetName val="SR3-SUM "/>
      <sheetName val="SR4.1 LB"/>
      <sheetName val="SR4.1 LB-SUM"/>
      <sheetName val="SR4.2L-B"/>
      <sheetName val="SR4.2 L-B-SUM"/>
      <sheetName val="SR4-SUM  "/>
      <sheetName val="SR5.1 L C"/>
      <sheetName val="SR5.1 L C-SUM"/>
      <sheetName val="SR5.2L-C"/>
      <sheetName val="SR5.2 L-C-SUM"/>
      <sheetName val="SR5-SUM"/>
      <sheetName val="SR6.1 L D"/>
      <sheetName val="SR6.1 L D-SUM"/>
      <sheetName val="SR6.2L-D"/>
      <sheetName val="SR6.2 L-D-SUM"/>
      <sheetName val="SR6-SUM "/>
      <sheetName val="SR7.1L E"/>
      <sheetName val="SR7.1L E-SUM"/>
      <sheetName val="SR7.2L-E"/>
      <sheetName val="SR7.2 L-E-SUM"/>
      <sheetName val="SR7-SUM"/>
      <sheetName val="SR8.1 MA"/>
      <sheetName val="SR8.1 M A-SUM"/>
      <sheetName val="SR8.2M-A"/>
      <sheetName val="SR8.2M-A-SUM"/>
      <sheetName val="SR8-SUM"/>
      <sheetName val="SR9.1 MB"/>
      <sheetName val="SR9.1 MB-SUM "/>
      <sheetName val="SR9.2M-B"/>
      <sheetName val="SR9.2 M-B-SUM"/>
      <sheetName val="SR9-SUM "/>
      <sheetName val="SR10.1 M C"/>
      <sheetName val="SR10.1 M C-SUM"/>
      <sheetName val="SR10.2M-C"/>
      <sheetName val="SR10.2 M-C-SUM"/>
      <sheetName val="SR10-SUM"/>
      <sheetName val="SR11.1 M D"/>
      <sheetName val="SR11.1 M D-SUM"/>
      <sheetName val="SR11.2M-D"/>
      <sheetName val="SR11.2M-DSUM"/>
      <sheetName val="SR11-SUM "/>
      <sheetName val="SR12.1M E"/>
      <sheetName val="SR12.1M E-SUM"/>
      <sheetName val="SR12.2M-E"/>
      <sheetName val="SR12.2M-E-SUM"/>
      <sheetName val="SR12-SUM"/>
      <sheetName val="SR13.1L"/>
      <sheetName val="SR13.1L-SUM"/>
      <sheetName val="SR13.2-L"/>
      <sheetName val="SR13.2-L-SUM"/>
      <sheetName val="SR13-SUM "/>
      <sheetName val="SR14.1M"/>
      <sheetName val="SR14.1M-SUM"/>
      <sheetName val="SR14.2-M"/>
      <sheetName val="SR14.2-M-SUM"/>
      <sheetName val="SR14-SUM"/>
      <sheetName val="SR15.1N"/>
      <sheetName val="SR15.1N-SUM"/>
      <sheetName val="SR15.2-N"/>
      <sheetName val="SR15.2-N-SUM"/>
      <sheetName val="SR15-SUM "/>
      <sheetName val="16.1SUM"/>
      <sheetName val="SR16.2"/>
      <sheetName val="SR16.2-SUM"/>
      <sheetName val="SR16-SUM"/>
      <sheetName val="隔页"/>
      <sheetName val="Sheet75"/>
      <sheetName val="Sheet76"/>
      <sheetName val="coa"/>
      <sheetName val="Recovered_Sheet1"/>
      <sheetName val="清单编制说明"/>
      <sheetName val="A1户型精装修清单"/>
      <sheetName val="B1户型精装修清单"/>
      <sheetName val="C1户型精装修清单"/>
      <sheetName val="C3户型精装修清单"/>
      <sheetName val="甲供材料表"/>
      <sheetName val="主要材料表"/>
      <sheetName val="人工费报价表"/>
      <sheetName val="落项"/>
      <sheetName val="门窗表-40"/>
      <sheetName val="门窗表-39"/>
      <sheetName val="砌体 (100)"/>
      <sheetName val="砌体"/>
      <sheetName val="窗台"/>
      <sheetName val="二次 (100)"/>
      <sheetName val="二次"/>
      <sheetName val="内墙 (地上)"/>
      <sheetName val="内墙 (地下)"/>
      <sheetName val="计算书-外檐 (2)"/>
      <sheetName val="计算书-外檐"/>
      <sheetName val="计算书 (新)"/>
      <sheetName val="单位工程费汇总表(土建装饰)"/>
      <sheetName val="单位工程费汇总表(安装)"/>
      <sheetName val="土建装饰清单"/>
      <sheetName val="土建甲指乙购材清单"/>
      <sheetName val="安装甲供材清单"/>
      <sheetName val="洋房地热综合单价分析表"/>
      <sheetName val="措施费用综合单价分析"/>
      <sheetName val="工程量计算 (标准层分项)"/>
      <sheetName val="工程量计算 (裙楼分项)"/>
      <sheetName val="工程量计算 (屋顶分项)"/>
      <sheetName val="工程量汇总"/>
      <sheetName val="工程量计算 (留底)"/>
      <sheetName val="报价汇总表（分部分项清单单独报价类）"/>
      <sheetName val="分部分项工程量清单（保温、涂料）"/>
      <sheetName val="分部分项工程量清单（拆改部分清单）"/>
      <sheetName val="综合单价分析表（涂料及保温）"/>
      <sheetName val="综合单价分析表（苯板线条）"/>
      <sheetName val="零星工程计价表"/>
      <sheetName val="第三部分"/>
      <sheetName val="一、财务报告.财务情况说明书 "/>
      <sheetName val="二、审计报告"/>
      <sheetName val="三、合并或汇总会计报表"/>
      <sheetName val="1、合并（汇总）报表部分"/>
      <sheetName val="（1）合并资产"/>
      <sheetName val="合并资产续"/>
      <sheetName val="（2）合并利润"/>
      <sheetName val="（3）合并现金流量"/>
      <sheetName val="合并现金流量附注"/>
      <sheetName val="2、个别会计报表部分"/>
      <sheetName val="（1）资产负债表"/>
      <sheetName val="资产续"/>
      <sheetName val="（2）利润表"/>
      <sheetName val="（3）现金流量表"/>
      <sheetName val="流量表附注"/>
      <sheetName val="四、报表附注"/>
      <sheetName val="1、主要会计政策"/>
      <sheetName val="主要会计政策续"/>
      <sheetName val="2、会计报表项目注释"/>
      <sheetName val="（1）货币资金"/>
      <sheetName val="(2)货币资金有关资料"/>
      <sheetName val="(3)短期投资"/>
      <sheetName val="（4）应收账款"/>
      <sheetName val="（5）预付账款"/>
      <sheetName val="（6）其他应收款"/>
      <sheetName val="（7）存货"/>
      <sheetName val="（8）待摊费用"/>
      <sheetName val="（9）长期股权投资"/>
      <sheetName val="（10）长期债权投资"/>
      <sheetName val="（11）固定资产"/>
      <sheetName val="（12）在建工程"/>
      <sheetName val="（13）在建工程有关资料"/>
      <sheetName val="在建工程有关资料续"/>
      <sheetName val="（14）无形资产"/>
      <sheetName val="（15）递延资产"/>
      <sheetName val="（16）其他长期资产"/>
      <sheetName val="（17）待处理财产损益"/>
      <sheetName val="(18)借款"/>
      <sheetName val="（19）借款（外币）"/>
      <sheetName val="（20）应付和预收账款"/>
      <sheetName val="（21）应付利润或股利"/>
      <sheetName val="（22）应付工资及福利费"/>
      <sheetName val="（23）其他应付款"/>
      <sheetName val="（24）应上交应弥补款项表"/>
      <sheetName val="（25）预提费用"/>
      <sheetName val="（26）其他流动资产、负债"/>
      <sheetName val="（27）实收资本"/>
      <sheetName val="（28）资本公积变动"/>
      <sheetName val="（29）分部信息"/>
      <sheetName val="（30）主营业务收入"/>
      <sheetName val="（31）产品成本"/>
      <sheetName val="（32）营业费用"/>
      <sheetName val="（33）管理费用"/>
      <sheetName val="（34）财务费用"/>
      <sheetName val="(35)其他业务利润"/>
      <sheetName val="(36)投资收益"/>
      <sheetName val="(37)营业外收支"/>
      <sheetName val="(38)其他"/>
      <sheetName val="五、其他需要披露的事项"/>
      <sheetName val="1、关联方关系及其交易 "/>
      <sheetName val="2、资产负债表日后事项"/>
      <sheetName val="3、国有资产总量及保值"/>
      <sheetName val="4、非货币性交易事项"/>
      <sheetName val="5、债务重组事项"/>
      <sheetName val="6、年末不良资产"/>
      <sheetName val="7、资产减值准备表"/>
      <sheetName val="8、担保"/>
      <sheetName val="9、对外投资（一）"/>
      <sheetName val="10、对外投资（二）"/>
      <sheetName val="11、对外借款"/>
      <sheetName val="12、对外开证"/>
      <sheetName val="13、利益冲突声明"/>
      <sheetName val="14、其他"/>
      <sheetName val="III-1-10"/>
      <sheetName val="III-1-7"/>
      <sheetName val="III-1-9"/>
      <sheetName val="III-1-6"/>
      <sheetName val="III-1-1"/>
      <sheetName val="III-1-8"/>
      <sheetName val="III-1-2-1"/>
      <sheetName val="III-1-5"/>
      <sheetName val="III-1-4"/>
      <sheetName val="A户型精装修清单"/>
      <sheetName val="B户型精装修清单 "/>
      <sheetName val="公区精装修清单"/>
      <sheetName val="社区用房、物业用房精装修清单"/>
      <sheetName val="补充项目清单"/>
      <sheetName val="甲供材料表 "/>
      <sheetName val="ANL"/>
      <sheetName val="Heating"/>
      <sheetName val="HVAC"/>
      <sheetName val="Fire and Sanıtary"/>
      <sheetName val="Cooling "/>
      <sheetName val="第一部分定价"/>
      <sheetName val="rebrand"/>
      <sheetName val="G2TempSheet"/>
      <sheetName val="挡土墙清单"/>
      <sheetName val="防护钢梁"/>
      <sheetName val="综合单价分析表-挡土墙"/>
      <sheetName val="综合单价分析表-防护钢梁"/>
      <sheetName val="85户型橱柜、浴柜"/>
      <sheetName val="85户型玄关柜"/>
      <sheetName val="交底注意"/>
      <sheetName val="106精装修清单"/>
      <sheetName val="120精装修清单"/>
      <sheetName val="140精装修清单"/>
      <sheetName val="地下工程-电气"/>
      <sheetName val="表16-1分部分项工程量清单综合单价分析表"/>
      <sheetName val="万科"/>
      <sheetName val="高层-电气"/>
      <sheetName val="联排别墅-电气"/>
      <sheetName val="综合单价分析表-地下工程"/>
      <sheetName val="华润二十四分析表"/>
      <sheetName val="综合单价分析表-高层"/>
      <sheetName val="综合单价分析表-联排别墅"/>
      <sheetName val="小高电气"/>
      <sheetName val="CDKOHS"/>
      <sheetName val="汇总表-01"/>
      <sheetName val="商网工程量清单计价表-02"/>
      <sheetName val="高层工程量清单计价表-03"/>
      <sheetName val="非人防地下车库工程量清单计价表-04"/>
      <sheetName val="综合单价分析表-05(水暖)"/>
      <sheetName val="综合单价分析表-05(电气)"/>
      <sheetName val="甲供材料表-06"/>
      <sheetName val="甲指乙供材料表-07"/>
      <sheetName val="乙供材料设备表-08"/>
      <sheetName val="塔楼地下室"/>
      <sheetName val="RYTCBOSSPOQS"/>
      <sheetName val="Jan'01"/>
      <sheetName val="comparisons"/>
      <sheetName val="Oct'99"/>
      <sheetName val="Feasibility"/>
      <sheetName val="Tihany01"/>
      <sheetName val="Base"/>
      <sheetName val="MOHKG"/>
      <sheetName val="Low"/>
      <sheetName val="Extended"/>
      <sheetName val="Year"/>
      <sheetName val="Eric"/>
      <sheetName val="Ⅱ-B3.6"/>
      <sheetName val="SR5.2-2"/>
      <sheetName val="SR3.2HAH-1"/>
      <sheetName val="SR13.2-H-1"/>
      <sheetName val="SR3.1H AH1"/>
      <sheetName val="SR4.1A H2"/>
      <sheetName val="SR5.1H AH"/>
      <sheetName val="SR6.1BH"/>
      <sheetName val="SR7.1H C (2-4)"/>
      <sheetName val="SR8.1HC（5-47）"/>
      <sheetName val="SR9.1H D"/>
      <sheetName val="SR10.1H E"/>
      <sheetName val="SR11.1AI"/>
      <sheetName val="SR13.1H-1"/>
      <sheetName val="SR14.1H-2"/>
      <sheetName val="SR15.1I楼"/>
      <sheetName val="西门子 (2)"/>
      <sheetName val="西门子报价单-远景系列"/>
      <sheetName val="2#一单元"/>
      <sheetName val="2#二单元"/>
      <sheetName val="5#单栋"/>
      <sheetName val="单元入口地垫"/>
      <sheetName val="电梯轿厢（单部）"/>
      <sheetName val="主要材料价格表 "/>
      <sheetName val="措施项目明细"/>
      <sheetName val="5#分析 (全) (2)"/>
      <sheetName val="外成本头"/>
      <sheetName val="2A标准层电梯间 (s) (2)"/>
      <sheetName val="5A标准层电梯间 (s) (2)"/>
      <sheetName val="2#A 5#A标准层电梯间综合 单价分析表 (s) (2)"/>
      <sheetName val="5#地下 (s) (2)"/>
      <sheetName val="5#首层大堂 (s) (3)"/>
      <sheetName val="首层大堂分析 (s) (2)"/>
      <sheetName val="市场价头"/>
      <sheetName val="05#A镜像户型单价表 (s)"/>
      <sheetName val="05B户型单价表 (s)"/>
      <sheetName val="2#A-2户型单价表  (s)"/>
      <sheetName val="05#A镜像 综合单价分析表  (s)"/>
      <sheetName val="说明 (s)"/>
      <sheetName val="2A标准层电梯间 (s)"/>
      <sheetName val="5A标准层电梯间 (s)"/>
      <sheetName val="2#A 5#A标准层电梯间综合 单价分析表 (s)"/>
      <sheetName val="5#地下 (s)"/>
      <sheetName val="5#首层大堂 (s)"/>
      <sheetName val="5#首层大堂 (s) (2)"/>
      <sheetName val="首层大堂分析 (s)"/>
      <sheetName val="市场价尾巴"/>
      <sheetName val="外成本尾"/>
      <sheetName val="华润价-施工"/>
      <sheetName val="05#A镜像户型单价表 (2)"/>
      <sheetName val="05B户型单价表 (2)"/>
      <sheetName val="2#A-2户型单价表  (2)"/>
      <sheetName val="05#A镜像 综合单价分析表  (3)"/>
      <sheetName val="05#A镜像 综合单价分析表  (4)"/>
      <sheetName val="说明 (2)"/>
      <sheetName val="2A标准层电梯间 (2)"/>
      <sheetName val="5A标准层电梯间 (2)"/>
      <sheetName val="2#A 5#A标准层电梯间综合 单价分析表 (2)"/>
      <sheetName val="5#地下 (2)"/>
      <sheetName val="5#首层大堂 (2)"/>
      <sheetName val="首层大堂分析 (2)"/>
      <sheetName val="华润价施工尾"/>
      <sheetName val="5#首层大堂 (4)"/>
      <sheetName val="5#单栋L (2)"/>
      <sheetName val="2#首层大堂 (2)"/>
      <sheetName val="2#首层大堂 (3)"/>
      <sheetName val="5#分析 (全)"/>
      <sheetName val="电梯轿厢"/>
      <sheetName val="地下报价 (2)"/>
      <sheetName val="地下报价 (3)"/>
      <sheetName val="首层大堂分析 (3)"/>
      <sheetName val="5#首层大堂 (3)"/>
      <sheetName val="华润价头"/>
      <sheetName val="05#A镜像户型单价表"/>
      <sheetName val="05B户型单价表"/>
      <sheetName val="2#A-2户型单价表 "/>
      <sheetName val="正泰"/>
      <sheetName val="2A标准层电梯间 (3)"/>
      <sheetName val="首层大堂分析 (4)"/>
      <sheetName val="首层大堂分析样"/>
      <sheetName val="5#分析 (无百分率)"/>
      <sheetName val="首层大堂分析 (9)"/>
      <sheetName val="首层大堂分析 (7)"/>
      <sheetName val="首层大堂分析 (5)"/>
      <sheetName val="5A标准层电梯间 (3)"/>
      <sheetName val="5A标准层电梯间 (4)"/>
      <sheetName val="2#A 5#A标准层电梯间综合 单价分析表 (4)"/>
      <sheetName val="2#A 5#A标准层电梯间综合 单价分析表 (5)"/>
      <sheetName val="05#A镜像 综合单价分析表 "/>
      <sheetName val="05#A镜像 正泰"/>
      <sheetName val="2A标准层电梯间V"/>
      <sheetName val="5A标准层电梯间V"/>
      <sheetName val="2#A 5#A标准层电梯间综合单价分析表 "/>
      <sheetName val="2A标准层电梯间"/>
      <sheetName val="5A标准层电梯间"/>
      <sheetName val="2#A 5#A标准层电梯间综合 单价分析表"/>
      <sheetName val="2#A 5#A标准层电梯间综合 单价分析表 (3)"/>
      <sheetName val="地下报价"/>
      <sheetName val="5#单栋L (3)"/>
      <sheetName val="汇总地下"/>
      <sheetName val="5#首层大堂"/>
      <sheetName val="首层大堂分析"/>
      <sheetName val="地下分析"/>
      <sheetName val="5#地下"/>
      <sheetName val="2#首层大堂"/>
      <sheetName val="2#地下1单元"/>
      <sheetName val="2#地下2单元"/>
      <sheetName val="5#单栋L"/>
      <sheetName val="华润价尾"/>
      <sheetName val="封皮2"/>
      <sheetName val="1号单价表"/>
      <sheetName val="附件一人工费"/>
      <sheetName val="附件二费率"/>
      <sheetName val="附表三主材损耗率"/>
      <sheetName val="x总"/>
      <sheetName val="1x"/>
      <sheetName val="2号x"/>
      <sheetName val="3号x"/>
      <sheetName val="4x"/>
      <sheetName val="5x"/>
      <sheetName val="6x"/>
      <sheetName val="人x"/>
      <sheetName val="费x"/>
      <sheetName val="损耗x"/>
      <sheetName val="科勒"/>
      <sheetName val="西门子"/>
      <sheetName val="1#(5#)单栋 (2)"/>
      <sheetName val="汇总表L (2)"/>
      <sheetName val="5大堂"/>
      <sheetName val="说明L"/>
      <sheetName val="汇总表L"/>
      <sheetName val="单元入口地垫L"/>
      <sheetName val="电梯轿厢（单部）L"/>
      <sheetName val="2#一单元L"/>
      <sheetName val="2#二单元L"/>
      <sheetName val="分析评价指标"/>
      <sheetName val="附表1_公司利润表"/>
      <sheetName val="附表1_单项目利润表"/>
      <sheetName val="罚息"/>
      <sheetName val="附表2_销售开盘计划表"/>
      <sheetName val="收入底稿"/>
      <sheetName val="附表3_销售回款表"/>
      <sheetName val="附表4_销售毛利表"/>
      <sheetName val="附表5_工程开发规划表"/>
      <sheetName val="附表6_工资预算表"/>
      <sheetName val="附表7_福利预算表"/>
      <sheetName val="福利预算表"/>
      <sheetName val="附表8_销售费用"/>
      <sheetName val="附表9_管理费用"/>
      <sheetName val="附表10_开发间接费"/>
      <sheetName val="附表11_财务费用"/>
      <sheetName val="附表12_五项费用及专项"/>
      <sheetName val="附表13_税金测算表"/>
      <sheetName val="附表14_责任制土地增值税计算表"/>
      <sheetName val="附表15_目标成本表"/>
      <sheetName val="计划统计月报"/>
      <sheetName val="新"/>
      <sheetName val="预售证月报"/>
      <sheetName val="基本信息"/>
      <sheetName val="季度指标完成"/>
      <sheetName val="销售A"/>
      <sheetName val="销售B"/>
      <sheetName val="销售C"/>
      <sheetName val="回款底稿"/>
      <sheetName val="回款底稿1"/>
      <sheetName val="应收(顺)底稿"/>
      <sheetName val="应收底稿"/>
      <sheetName val="应收底稿1"/>
      <sheetName val="应收B(图)"/>
      <sheetName val="应收C"/>
      <sheetName val="库存 (顺)底稿"/>
      <sheetName val="应收回收计划"/>
      <sheetName val="库存底稿"/>
      <sheetName val="库存B"/>
      <sheetName val="预售证 (顺)底稿"/>
      <sheetName val="预售证 (非顺)底稿"/>
      <sheetName val="经营利润底稿"/>
      <sheetName val="收入 (顺)底稿"/>
      <sheetName val="收入 (非顺)底稿"/>
      <sheetName val="全年预测底稿"/>
      <sheetName val="毛利率 (非顺)"/>
      <sheetName val="毛利率 (非顺)底稿"/>
      <sheetName val="费用底稿"/>
      <sheetName val="费用底稿1"/>
      <sheetName val="下月新增销售资源 (非顺)底稿"/>
      <sheetName val="下月新增销售资源 (顺)底稿"/>
      <sheetName val="下月销售"/>
      <sheetName val="下月经营利润底稿"/>
      <sheetName val="经营利润底稿2013"/>
      <sheetName val="会计利润2013"/>
      <sheetName val="资金预算"/>
      <sheetName val="资金全年预测"/>
      <sheetName val="开盘去化率"/>
      <sheetName val="呆滞库存"/>
      <sheetName val="会计收入"/>
      <sheetName val="当月会计预算"/>
      <sheetName val="全年预测会计"/>
      <sheetName val="高明公司"/>
      <sheetName val="高明一期"/>
      <sheetName val="高明二期"/>
      <sheetName val="高明三期"/>
      <sheetName val="高明东区"/>
      <sheetName val="明源系统-建筑"/>
      <sheetName val="明源系统-套内"/>
      <sheetName val="价格趋势"/>
      <sheetName val="明源-存货"/>
      <sheetName val="明源-应收"/>
      <sheetName val="月度及年度销售计划"/>
      <sheetName val="回款计划"/>
      <sheetName val="贵阳公司"/>
      <sheetName val="江苏公司"/>
      <sheetName val="徐州金龙湖"/>
      <sheetName val="徐州翰城"/>
      <sheetName val="镇江项目"/>
      <sheetName val="株洲公司"/>
      <sheetName val="株洲一期"/>
      <sheetName val="株洲二期"/>
      <sheetName val="株洲三期"/>
      <sheetName val="株洲四期"/>
      <sheetName val="株洲北区"/>
      <sheetName val="株洲时代广场"/>
      <sheetName val="盘锦公司"/>
      <sheetName val="盘锦一期"/>
      <sheetName val="盘锦二期"/>
      <sheetName val="邯郸公司"/>
      <sheetName val="邯郸一期"/>
      <sheetName val="邯郸二期"/>
      <sheetName val="宁波公司"/>
      <sheetName val="杏坛项目"/>
      <sheetName val="收入简表"/>
      <sheetName val="数据分析1"/>
      <sheetName val="开票日期(2011年12月1日-31日)"/>
      <sheetName val="Sheet1      "/>
      <sheetName val="建筑指标"/>
      <sheetName val="土地增值税测算表"/>
      <sheetName val="分配利润后现金流量"/>
      <sheetName val="现金流量测算表"/>
      <sheetName val="利润率111"/>
      <sheetName val="内部收益率"/>
      <sheetName val="内部收益率测算"/>
      <sheetName val="1120新方案报建指标表"/>
      <sheetName val="1120新总用地表"/>
      <sheetName val="1120新分区分表"/>
      <sheetName val="分录"/>
      <sheetName val="导入表"/>
      <sheetName val="查询表"/>
      <sheetName val="Dimension"/>
      <sheetName val="会计与预算分析差异汇总"/>
      <sheetName val="调整类别说明"/>
      <sheetName val="经营利润表"/>
      <sheetName val="五项费用及专项"/>
      <sheetName val="结算目录"/>
      <sheetName val="1结算书封面"/>
      <sheetName val="结算表(打印3份，其他表格打印1份)"/>
      <sheetName val="2结算说明"/>
      <sheetName val="3结算汇总表"/>
      <sheetName val="4结算书明细"/>
      <sheetName val="签证001"/>
      <sheetName val="变更001"/>
      <sheetName val="假设条件"/>
      <sheetName val="EVM"/>
      <sheetName val="战略模型"/>
      <sheetName val="#1"/>
      <sheetName val="生鲜销售"/>
      <sheetName val="屠宰能力"/>
      <sheetName val="生鲜回归分析"/>
      <sheetName val="生鲜成本费用测算"/>
      <sheetName val="#2"/>
      <sheetName val="HTM销售"/>
      <sheetName val="HTM生产能力"/>
      <sheetName val="HTM回归分析"/>
      <sheetName val="HTM成本费用测算"/>
      <sheetName val="#3"/>
      <sheetName val="LTM销售"/>
      <sheetName val="LTM生产能力"/>
      <sheetName val="LTM回归分析"/>
      <sheetName val="LTM成本费用测算"/>
      <sheetName val="#4"/>
      <sheetName val="其他产业"/>
      <sheetName val="#5"/>
      <sheetName val="Strategy Bridge"/>
      <sheetName val="#6"/>
      <sheetName val="逻辑图"/>
      <sheetName val="玉米供需及价格"/>
      <sheetName val="大豆供需及价格"/>
      <sheetName val="回归分析"/>
      <sheetName val="AFGAddInWork"/>
      <sheetName val="AFGAddInWork2"/>
      <sheetName val="AFGAddInWorkLC"/>
      <sheetName val="AFGAddInWorkSP"/>
      <sheetName val="销售月报表"/>
      <sheetName val="存货情况"/>
      <sheetName val="剩余可签约销售货量"/>
      <sheetName val="期间"/>
      <sheetName val="户型销售均价"/>
      <sheetName val="销售价格"/>
      <sheetName val="多层洋房总图示"/>
      <sheetName val="高层洋房总图示"/>
      <sheetName val="公寓总图示"/>
      <sheetName val="户型销售均价 (2期)"/>
      <sheetName val="高层 (2期)"/>
      <sheetName val="多层B1、 B2、3、4、5"/>
      <sheetName val="多层B6"/>
      <sheetName val="多层 B7-9"/>
      <sheetName val="多层 B10-13"/>
      <sheetName val="公寓"/>
      <sheetName val="月度指标下达"/>
      <sheetName val="月度责任制计划"/>
      <sheetName val="附表1_单项目利润表 (底稿)"/>
      <sheetName val="附表2_销售开盘计划表 (底稿)"/>
      <sheetName val="1.系统导出"/>
      <sheetName val="2.底稿整理"/>
      <sheetName val="3.1-2011年责任制明细"/>
      <sheetName val="3.2-2012年责任制收入"/>
      <sheetName val="4、收入成本税金汇总表 (2)"/>
      <sheetName val="4、收入成本税金汇总表"/>
      <sheetName val="5.历年收入成本税金清理"/>
      <sheetName val="6.合同抽查"/>
      <sheetName val="绩效抵房款"/>
      <sheetName val="所有者权益变动表"/>
      <sheetName val="利润表 (2)"/>
      <sheetName val="收入计划表"/>
      <sheetName val="成本结转匹配表"/>
      <sheetName val="成本--开发间接费"/>
      <sheetName val="营业税金结转表"/>
      <sheetName val="期间费用"/>
      <sheetName val="成本--利息"/>
      <sheetName val="长投明细表"/>
      <sheetName val="投资收益"/>
      <sheetName val="调整事项明细表"/>
      <sheetName val="关联单位销售明细表"/>
      <sheetName val="关联单位购买明细表"/>
      <sheetName val="关联单位往来余额表"/>
      <sheetName val="发出商品、发出材料与应计负债明细表"/>
      <sheetName val="预算主要财务指标分析"/>
      <sheetName val="2012年责任制收入"/>
      <sheetName val="价格一览表10.11贵"/>
      <sheetName val="合约规划使用指引"/>
      <sheetName val="分期规划指标"/>
      <sheetName val="建造标准（镇江）"/>
      <sheetName val="成本汇总(作参考)"/>
      <sheetName val="合约规划--按标段分解"/>
      <sheetName val="合约规划--含翰城三期比较表"/>
      <sheetName val="分产品成本(作参考)"/>
      <sheetName val="成本汇总(一期）"/>
      <sheetName val="公摊成本"/>
      <sheetName val="分产品成本(一期）"/>
      <sheetName val="地价分摊 (一期)"/>
      <sheetName val="建安成本-双拼别墅（一期）"/>
      <sheetName val="建安成本-多层洋房（一期）"/>
      <sheetName val="建安成本-小高层（一期）"/>
      <sheetName val="建安成本-高层（一期）"/>
      <sheetName val="建安成本-地下车库 (一期)"/>
      <sheetName val="建安成本-商业（一期）"/>
      <sheetName val="建安成本-会所（一期）"/>
      <sheetName val="建安成本-其他配套(一期)"/>
      <sheetName val="建安成本-小高层 (镇江)"/>
      <sheetName val="建安成本-（洋房）"/>
      <sheetName val="建安成本-高层(整体）"/>
      <sheetName val="建安成本-地下车库(整体）"/>
      <sheetName val="建安成本-商业(整体）"/>
      <sheetName val="建安成本-人防车库"/>
      <sheetName val="建安成本-其他配套(整体）"/>
      <sheetName val="销售费用（商业）"/>
      <sheetName val="C塔楼"/>
      <sheetName val="B塔楼"/>
      <sheetName val="外街"/>
      <sheetName val="6-9推广活动"/>
      <sheetName val="6-9月执行"/>
      <sheetName val="6-9月促销费"/>
      <sheetName val="10月科目余额表"/>
      <sheetName val="管理费用（商业）"/>
      <sheetName val="物业"/>
      <sheetName val="物业10"/>
      <sheetName val="物业6-9月"/>
      <sheetName val="管理费用（物业）"/>
      <sheetName val="五项及专项费用"/>
      <sheetName val="保安消防"/>
      <sheetName val="财务费用（商业）"/>
      <sheetName val="物业保洁"/>
      <sheetName val="财务费用（物业）"/>
      <sheetName val="营销费用分解表"/>
      <sheetName val="能耗"/>
      <sheetName val="保洁1"/>
      <sheetName val="营销档期规划"/>
      <sheetName val="2016年工程整改"/>
      <sheetName val="商场收入"/>
      <sheetName val="熙悦"/>
      <sheetName val="4#、8#、10# "/>
      <sheetName val="材料价L"/>
      <sheetName val="措施L"/>
      <sheetName val="05#A镜像 综合单价分析表  (2)"/>
      <sheetName val="新材料"/>
      <sheetName val="2#一单元比较"/>
      <sheetName val="5#墙面"/>
      <sheetName val="5#地面、天棚"/>
      <sheetName val="2#标准层工程量"/>
      <sheetName val="2#首层工程量"/>
      <sheetName val="2#地下室工程量"/>
      <sheetName val="九里单价"/>
      <sheetName val="九里分析"/>
      <sheetName val="电九里"/>
      <sheetName val="层数"/>
      <sheetName val="Sheet85"/>
      <sheetName val="2A标准层电梯间 (4)"/>
      <sheetName val="5#分析 (yuan)"/>
      <sheetName val="2#地下1单元 (2)"/>
      <sheetName val="+外成本头"/>
      <sheetName val="2号通用项目单价表"/>
      <sheetName val="3号暂定物料单价项目单价表"/>
      <sheetName val="4号拆除项目"/>
      <sheetName val="5号通用项目综合单价分析表"/>
      <sheetName val="6号暂定物料单价项目综合单价分析表"/>
      <sheetName val="木棉花1F"/>
      <sheetName val="公共区域工程量清单报价表"/>
      <sheetName val="洋房工程量清单（11-16#）"/>
      <sheetName val="高层工程量清单(2-6#、9#)"/>
      <sheetName val="洋房样板间工程量清单（装修）"/>
      <sheetName val="洋房样板间工程量清单（安装）"/>
      <sheetName val="清单补遗计价表"/>
      <sheetName val="主要材料价格表 -样板间"/>
      <sheetName val="零星工作项目计价表"/>
      <sheetName val="汇总表-02"/>
      <sheetName val="商业工程量清单计价表-03"/>
      <sheetName val="高层工程量清单计价表-04"/>
      <sheetName val="洋房工程量清单计价表-05"/>
      <sheetName val="地下车库工程量清单计价表-06"/>
      <sheetName val="工程量清单计价表-单体外-07"/>
      <sheetName val="综合单价分析表（电气）-08-1"/>
      <sheetName val="综合单价分析表（水暖）-08-2"/>
      <sheetName val="甲供材料表-09 "/>
      <sheetName val="甲指乙供材料表-10"/>
      <sheetName val="乙供材料设备表-11"/>
      <sheetName val="说明 "/>
      <sheetName val="尺寸计算原则"/>
      <sheetName val="尺寸计算样窗"/>
      <sheetName val="国产60型材价格明细表"/>
      <sheetName val="进口60型材价格明细表"/>
      <sheetName val="检测费用"/>
      <sheetName val="运费表"/>
      <sheetName val="材料配置价格清单"/>
      <sheetName val="户内门及柜体（甲委工程）"/>
      <sheetName val="基本要求费"/>
      <sheetName val="临售1工程量清单 "/>
      <sheetName val="b6样板间工程量清单 "/>
      <sheetName val="人工费"/>
      <sheetName val="管理、利润、税金费率"/>
      <sheetName val="零星项目"/>
      <sheetName val="甲限材料集采价格表"/>
      <sheetName val="乙供材料价格表"/>
      <sheetName val="计算书封面"/>
      <sheetName val="特殊符号"/>
      <sheetName val="T形基础增加体积"/>
      <sheetName val="汇总1"/>
      <sheetName val="给水"/>
      <sheetName val="汇总2"/>
      <sheetName val="汇总3"/>
      <sheetName val="汇4"/>
      <sheetName val="汇总5"/>
      <sheetName val="材料做法表"/>
      <sheetName val="图纸疑问（发甲方）"/>
      <sheetName val="图纸疑问"/>
      <sheetName val="按新系统"/>
      <sheetName val="组价"/>
      <sheetName val="塔楼（系统1）"/>
      <sheetName val="1-2层（系统5）"/>
      <sheetName val="附楼外侧立面 (系统2、系统5）"/>
      <sheetName val="系统6（中庭及凹阳台、天桥）"/>
      <sheetName val="入口处及下沉花园"/>
      <sheetName val="核心筒、观光电梯、空调室外机"/>
      <sheetName val="附楼内侧立面铝板及玻璃（系统3 ）"/>
      <sheetName val="裙楼内侧6-11层玻璃铝板（系统4）"/>
      <sheetName val="室外吊顶"/>
      <sheetName val="投标总价表OK"/>
      <sheetName val="表1措施项目清单"/>
      <sheetName val="10#其它项目清单计价汇总表OK"/>
      <sheetName val="材料暂估价表OK"/>
      <sheetName val="专业工程暂估价表OK"/>
      <sheetName val="表2总承包服务费计价清单"/>
      <sheetName val="1∽5#土建工程量清单计价汇总表OK"/>
      <sheetName val="大商业及室外街部分清单OK"/>
      <sheetName val="表3土建工程综合单价表"/>
      <sheetName val="表3.1增城土建工程综合单价组价明细表"/>
      <sheetName val="表4土方、桩基、支护、降水工程综合单价表"/>
      <sheetName val="表4.1增城土方、桩基、支护、降水工程综合单价组价明细表"/>
      <sheetName val="表5主要材料价格表"/>
      <sheetName val="表6各地区费率下浮汇总表"/>
      <sheetName val="平整场地面积工程量计算表"/>
      <sheetName val="成本控制表"/>
      <sheetName val="主项计划"/>
      <sheetName val="全景计划（时间轴）虚拟"/>
      <sheetName val="六先六快专项计划"/>
      <sheetName val="营销专项计划"/>
      <sheetName val="设计专项计划"/>
      <sheetName val="前期专项计划"/>
      <sheetName val="工程专项计划"/>
      <sheetName val="成本专项计划"/>
      <sheetName val="招采专项计划"/>
      <sheetName val="招采计划模板-招标规划表1031"/>
      <sheetName val="财务部专项计划"/>
      <sheetName val="客服部专项计划"/>
      <sheetName val="人力部专项计划"/>
      <sheetName val="BOM"/>
      <sheetName val="Sun Response"/>
      <sheetName val="Input Item Qties"/>
      <sheetName val="Parameter Computation"/>
      <sheetName val="Project Input"/>
      <sheetName val="Project Details"/>
      <sheetName val="点表"/>
      <sheetName val="网络合计"/>
      <sheetName val="BA "/>
      <sheetName val="报价单"/>
      <sheetName val="Headings"/>
      <sheetName val="BA-Pl"/>
      <sheetName val="temp_i"/>
      <sheetName val="规划面积"/>
      <sheetName val=" Bundled Discount for Brands"/>
      <sheetName val="99PA"/>
      <sheetName val="Soft Costs for Project"/>
      <sheetName val="2002Shipment"/>
      <sheetName val="Details Services"/>
      <sheetName val="Assumption"/>
      <sheetName val="History"/>
      <sheetName val="一级至四级科目分类一览表"/>
      <sheetName val="XXX期-规划指标"/>
      <sheetName val="全成本分析"/>
      <sheetName val="3F毛坯双拼别墅（可售）"/>
      <sheetName val="9层毛坯住宅（可售）"/>
      <sheetName val="33层高层毛坯住宅（可售）"/>
      <sheetName val="2层毛坯裙楼商业（可售）"/>
      <sheetName val="原地主自持老人院（无偿返还）"/>
      <sheetName val="原地主自持老人院"/>
      <sheetName val="55层毛坯酒店（可售）"/>
      <sheetName val="毛坯综合体MALL（可售）"/>
      <sheetName val="毛坯独栋商业（可售）"/>
      <sheetName val="毛坯金街商业（可售）"/>
      <sheetName val="毛坯综合体MALL（持有）"/>
      <sheetName val="毛坯独栋商业（持有）"/>
      <sheetName val="毛坯金街商业（持有）"/>
      <sheetName val="2层毛坯裙楼商业（持有）"/>
      <sheetName val="29F高层精装办公（持有）"/>
      <sheetName val="55F精装办公（持有）"/>
      <sheetName val="55层毛坯酒店（持有）"/>
      <sheetName val="普通地下车库"/>
      <sheetName val="专票获取金额（直接归属）"/>
      <sheetName val="市政配套费（广州适用）"/>
      <sheetName val="桩基"/>
      <sheetName val="用电负荷"/>
      <sheetName val="G201os"/>
      <sheetName val="公检法司编制"/>
      <sheetName val="行政编制"/>
      <sheetName val="项目概况表"/>
      <sheetName val="住宅造价信息卡"/>
      <sheetName val="商业造价信息卡"/>
      <sheetName val="投资汇总表"/>
      <sheetName val="住宅建安-独立地下室"/>
      <sheetName val="设计标准"/>
      <sheetName val="住宅建安-单体1"/>
      <sheetName val="住宅建安-单体2"/>
      <sheetName val="独立配套-单体1"/>
      <sheetName val="建筑单体外成本"/>
      <sheetName val="商业建安-地下室"/>
      <sheetName val="商业建安-单体1"/>
      <sheetName val="商业建安-单体2"/>
      <sheetName val="住宅限额对标"/>
      <sheetName val="万象城对标"/>
      <sheetName val="Content"/>
      <sheetName val="1-F beam"/>
      <sheetName val="2-F Beam"/>
      <sheetName val="3-F Beam"/>
      <sheetName val="4-F Beam"/>
      <sheetName val="5-F Beam"/>
      <sheetName val="6-F beam"/>
      <sheetName val="6-F beam(Curved)"/>
      <sheetName val="7-F Beam"/>
      <sheetName val="8-F Beam"/>
      <sheetName val="8-F Beam(curved)"/>
      <sheetName val="9-F Beam"/>
      <sheetName val="10-F Beam"/>
      <sheetName val="11-F Beam"/>
      <sheetName val="R-F Beam"/>
      <sheetName val="UR-F Beam"/>
      <sheetName val="RS-F beam"/>
      <sheetName val="总建筑面积"/>
      <sheetName val="物业汇总"/>
      <sheetName val="动态成本月报"/>
      <sheetName val="附表1合同台账"/>
      <sheetName val="附表2变更签证台账"/>
      <sheetName val="附表3暂定调整台账"/>
      <sheetName val="跨期分摊合同"/>
      <sheetName val="合同预估金额"/>
      <sheetName val="下拉字段"/>
      <sheetName val="代缴费用及处罚"/>
      <sheetName val="项目总成本"/>
      <sheetName val="拆分明细"/>
      <sheetName val="橡树湾一期 资金计划"/>
      <sheetName val="宣贯"/>
      <sheetName val="$,基础数据"/>
      <sheetName val="1.招采计划"/>
      <sheetName val="2.入围名单"/>
      <sheetName val="3.简化招标"/>
      <sheetName val="4.条件审查"/>
      <sheetName val="5.文件签呈"/>
      <sheetName val="5.1附页"/>
      <sheetName val="6.招标邀请"/>
      <sheetName val="7.资料签收"/>
      <sheetName val="8.招标答疑"/>
      <sheetName val="9.开标记录"/>
      <sheetName val="10.标书澄清"/>
      <sheetName val="11.议标记录"/>
      <sheetName val="12.定标会签"/>
      <sheetName val="13.中标通知"/>
      <sheetName val="14.致谢函"/>
      <sheetName val="15.合同交底"/>
      <sheetName val="16.核心条款"/>
      <sheetName val="17.材料封样"/>
      <sheetName val="符合性检查"/>
      <sheetName val="单价比较表"/>
      <sheetName val="分系统比较表"/>
      <sheetName val="标段总计"/>
      <sheetName val="第一章（开办费）"/>
      <sheetName val="第二章（1#地块）"/>
      <sheetName val="第二章（2#地块）"/>
      <sheetName val="第三章（暂定金额）"/>
      <sheetName val="Ⅰ标段汇总表"/>
      <sheetName val="Ⅱ标段汇总表"/>
      <sheetName val="总计"/>
      <sheetName val="NO.1.1（开办费）"/>
      <sheetName val="NO.1.2（配合费） "/>
      <sheetName val="NO.2.1(+0.00以下土建工程）"/>
      <sheetName val="NO.2.2(+0.00以上土建）高层、小高层"/>
      <sheetName val="NO.2.3(+0.00以上土建）洋房"/>
      <sheetName val="NO.2.4(+0.00以上土建）别墅、幼儿园"/>
      <sheetName val="NO.3(分项工程清单）(标段合并)"/>
      <sheetName val="N0.4(人防工程)"/>
      <sheetName val="NO.5（防水工程）"/>
      <sheetName val="NO.6暂定金额"/>
      <sheetName val="1标段"/>
      <sheetName val="2标段"/>
      <sheetName val="示范区智能化"/>
      <sheetName val="1标段智能化"/>
      <sheetName val="2标段智能化"/>
      <sheetName val="NO.2.1(+0.00以下土建）"/>
      <sheetName val="NO.2.2(+0.00以下土建）LOFT公寓"/>
      <sheetName val="NO.2.3(+0.00以上土建）"/>
      <sheetName val="NO.2.4(+0.00以上土建）LOFT公寓"/>
      <sheetName val="总计 (2)"/>
      <sheetName val="NO.3(+0.00以上安装）"/>
      <sheetName val="项目资金计划季度计划"/>
      <sheetName val="NO.1（开办费）"/>
      <sheetName val="开办费之双排外架全封闭明细表"/>
      <sheetName val="开办费之垂直运输明细表"/>
      <sheetName val="开办费之安全、文明施工费明细表"/>
      <sheetName val="开办费之安全生产费用明细表 "/>
      <sheetName val="开办费之超高降效费明细表 "/>
      <sheetName val="开办费之承包商配合管理费"/>
      <sheetName val="投标总计"/>
      <sheetName val="一、开办费（除配合费外）"/>
      <sheetName val="一、开办费（配合费）"/>
      <sheetName val="二、土石方工程"/>
      <sheetName val="三、土建工程（地下室）"/>
      <sheetName val="三、土建工程（高层）"/>
      <sheetName val="三、土建工程（小高层）"/>
      <sheetName val="三、土建工程（幼儿园）"/>
      <sheetName val="三、土建工程（防水工程）"/>
      <sheetName val="三、土建工程(人防工程)"/>
      <sheetName val="四、机电工程（除智能化）"/>
      <sheetName val="五、红线内小市政"/>
      <sheetName val="六、暂列金额"/>
      <sheetName val="8.安装(户内) "/>
      <sheetName val="1、调价汇总表"/>
      <sheetName val="钢筋、砼材料调价表"/>
      <sheetName val="砌体材料调价表"/>
      <sheetName val="财务签名土地款"/>
      <sheetName val="合约利润预算表（我方）"/>
      <sheetName val="全成本分析表2"/>
      <sheetName val="工程量汇总表(地下部分）"/>
      <sheetName val="工程量汇总表(地上部分） "/>
      <sheetName val="5.塔楼土建(地下)"/>
      <sheetName val="6.塔楼土建(地上)"/>
      <sheetName val="9.塔楼安装(地下)"/>
      <sheetName val="10.塔楼安装(地上)"/>
      <sheetName val="安装（户内）"/>
      <sheetName val="附3-1主要综合单价构成分析表"/>
      <sheetName val="附7防水工程量汇总表"/>
      <sheetName val="7.别墅土建(地下)"/>
      <sheetName val="8.别墅土建(地上)"/>
      <sheetName val="11.别墅安装(地下)"/>
      <sheetName val="12.别墅安装(地上)"/>
      <sheetName val="13.补充清单（塔楼）"/>
      <sheetName val="14.补充清单（别墅）"/>
      <sheetName val="附3-1主要综合单价构成分析表（塔楼）"/>
      <sheetName val="附3-2主要综合单价构成分析表 (别墅）"/>
      <sheetName val="砌体墙"/>
      <sheetName val="墙"/>
      <sheetName val="现浇板"/>
      <sheetName val="筏板基础"/>
      <sheetName val="桩承台"/>
      <sheetName val="台阶"/>
      <sheetName val="进度款汇总表"/>
      <sheetName val="进度款汇总"/>
      <sheetName val="报公司财务"/>
      <sheetName val="7.塔楼安装(地下)"/>
      <sheetName val="8.塔楼安装(地上)"/>
      <sheetName val="9.安装（户内）"/>
      <sheetName val="10.补充清单"/>
      <sheetName val="倚莲半岛二期规划指标"/>
      <sheetName val="11层高层毛坯住宅（可售）"/>
      <sheetName val="19层高层毛坯住宅（可售）"/>
      <sheetName val="4层综合楼（A15）"/>
      <sheetName val="别墅毛坯（可售）"/>
      <sheetName val="55层毛坯写字楼（可售）"/>
      <sheetName val="工程量清单总说明"/>
      <sheetName val="一号清单"/>
      <sheetName val="二号清单一（售楼部）"/>
      <sheetName val="二号清单二（样板间）"/>
      <sheetName val="二号清单汇总"/>
      <sheetName val="三号清单之一"/>
      <sheetName val="三号清单之二"/>
      <sheetName val="三号清单之三"/>
      <sheetName val="三号清单之四 "/>
      <sheetName val="三号清单汇总"/>
      <sheetName val="四号清单之一"/>
      <sheetName val="四号清单之二"/>
      <sheetName val="四号清单之三"/>
      <sheetName val="四号清单之四"/>
      <sheetName val="四号清单之五"/>
      <sheetName val="四号清单汇总"/>
      <sheetName val="主要材料价格表105"/>
      <sheetName val="钻孔桩"/>
      <sheetName val="外墙砌体"/>
      <sheetName val="内墙砌体"/>
      <sheetName val="不同做法的房间装饰"/>
      <sheetName val="基础梁 (2)"/>
      <sheetName val="悬挑板"/>
      <sheetName val="2拼门窗"/>
      <sheetName val="财务实收1月"/>
      <sheetName val="发票台账"/>
      <sheetName val="0000"/>
      <sheetName val="F500-Executive summary"/>
      <sheetName val="F510-FG"/>
      <sheetName val="F520-Moulds"/>
      <sheetName val="F530 -Spareparts"/>
      <sheetName val="F540 - Supplementary material"/>
      <sheetName val="F550-Provision summary"/>
      <sheetName val="F551-Provision summary-FG"/>
      <sheetName val="Provision by client"/>
      <sheetName val="Aging summary"/>
      <sheetName val="SFC"/>
      <sheetName val="LY stock"/>
      <sheetName val="Spareparts-LY"/>
      <sheetName val="2005"/>
      <sheetName val="Slow-moving provision review"/>
      <sheetName val="RentalDeposit"/>
      <sheetName val="analyse"/>
      <sheetName val="EX-TGS"/>
      <sheetName val="E311"/>
      <sheetName val="G313"/>
      <sheetName val="U201"/>
      <sheetName val="Form1-1"/>
      <sheetName val="N1_AP breakdown"/>
      <sheetName val="N2"/>
      <sheetName val="Feb"/>
      <sheetName val="GZ-Sum"/>
      <sheetName val="source-1"/>
      <sheetName val="Stock Mar 08 Detai(StockTake)"/>
      <sheetName val="Sales for 2001"/>
      <sheetName val="6-②"/>
      <sheetName val="6-② (1)"/>
      <sheetName val="收入抵消"/>
      <sheetName val="G300"/>
      <sheetName val="12201001"/>
      <sheetName val="exp_loss_HGB"/>
      <sheetName val="Warranty"/>
      <sheetName val="Bad_Debts_USGAAP"/>
      <sheetName val="Bad_Debts_HGB"/>
      <sheetName val="Maintenance"/>
      <sheetName val="Annual_Rep"/>
      <sheetName val="Satz"/>
      <sheetName val="Wert"/>
      <sheetName val="Inv"/>
      <sheetName val="Mat_out"/>
      <sheetName val="Purchase_In_1999"/>
      <sheetName val="FG_In_1999"/>
      <sheetName val="P &amp; L"/>
      <sheetName val="Balance Sheet"/>
      <sheetName val="Note"/>
      <sheetName val="Assets"/>
      <sheetName val="Hire Purchases"/>
      <sheetName val="Utility Deposit"/>
      <sheetName val="Prepayment"/>
      <sheetName val="Other AR"/>
      <sheetName val="Bank"/>
      <sheetName val="Bs Payable"/>
      <sheetName val="Accrual"/>
      <sheetName val="Other AP"/>
      <sheetName val="CA LKH"/>
      <sheetName val="Heng Yui"/>
      <sheetName val="Heng Tai"/>
      <sheetName val="Kelso Lake"/>
      <sheetName val="Yi Hin"/>
      <sheetName val="Davidson"/>
      <sheetName val="Step First"/>
      <sheetName val="Fiorfie"/>
      <sheetName val="Hurdle"/>
      <sheetName val="Jigsaw"/>
      <sheetName val="Golden Sector"/>
      <sheetName val="c7tb"/>
      <sheetName val="cycztb"/>
      <sheetName val="C6TB"/>
      <sheetName val="C8TB"/>
      <sheetName val="153541"/>
      <sheetName val="G130"/>
      <sheetName val="AGENT"/>
      <sheetName val="01ADDL.F.A."/>
      <sheetName val="master"/>
      <sheetName val="_511BkRec"/>
      <sheetName val="_511_OCT97"/>
      <sheetName val="在产品成本计算XPC,FR2(3)"/>
      <sheetName val="A3_100"/>
      <sheetName val="Hollywood-Bud"/>
      <sheetName val=" Kostenstruktur Fab."/>
      <sheetName val="_511_DEC97"/>
      <sheetName val="_511_NOV97"/>
      <sheetName val="_511_SEPT97"/>
      <sheetName val="#144BkRec"/>
      <sheetName val="#144Bank-Dec"/>
      <sheetName val="#144Bank-Nov"/>
      <sheetName val="#144Bank-Oct"/>
      <sheetName val="#144Bank-Sep"/>
      <sheetName val="OE Daniel"/>
      <sheetName val="Consolidated"/>
      <sheetName val="数量统计"/>
      <sheetName val="CHHK E"/>
      <sheetName val="BKREC97."/>
      <sheetName val="ST loan rec bal"/>
      <sheetName val="01TBlast"/>
      <sheetName val="00000"/>
      <sheetName val="Confirmation"/>
      <sheetName val="I101"/>
      <sheetName val="statement 1998"/>
      <sheetName val="sintesi per referenza"/>
      <sheetName val="Other expenses"/>
      <sheetName val="(1)Global Properties"/>
      <sheetName val="Cost Summary"/>
      <sheetName val="Key"/>
      <sheetName val="F-B"/>
      <sheetName val="F-B-1"/>
      <sheetName val="Data sheet"/>
      <sheetName val="O101"/>
      <sheetName val="Layout"/>
      <sheetName val="GBVI99"/>
      <sheetName val="D10012"/>
      <sheetName val="F-A"/>
      <sheetName val="Contents"/>
      <sheetName val="계획"/>
      <sheetName val="数据模板1"/>
      <sheetName val="索引"/>
      <sheetName val="F36_2手机事业部毛利分析"/>
      <sheetName val="EarningsReport"/>
      <sheetName val="OutSum"/>
      <sheetName val="dep08"/>
      <sheetName val="Conso-PL(A4.3)"/>
      <sheetName val="other revenue"/>
      <sheetName val="Consol"/>
      <sheetName val="U 510"/>
      <sheetName val="U301"/>
      <sheetName val="U303"/>
      <sheetName val="U302"/>
      <sheetName val="FF-6"/>
      <sheetName val="Scenarios"/>
      <sheetName val="I1"/>
      <sheetName val="Q2"/>
      <sheetName val="U2-1"/>
      <sheetName val="汇总报价"/>
      <sheetName val="网点报价"/>
      <sheetName val="数量明细"/>
      <sheetName val="列表"/>
      <sheetName val="补缴汇总"/>
      <sheetName val="计算"/>
      <sheetName val="金蝶预收款（不含税）奥誉"/>
      <sheetName val="金蝶预收楼款（不含税）置业"/>
      <sheetName val="金蝶预收楼款（不含税）奥冠"/>
      <sheetName val="中山广场（不含税）"/>
      <sheetName val="金域（不含税）"/>
      <sheetName val="首页"/>
      <sheetName val="来电客户分析"/>
      <sheetName val="来访客户分析"/>
      <sheetName val="认筹客户分析"/>
      <sheetName val="1.工程预结算内部审核备忘"/>
      <sheetName val="2.竣工结算造价协议清单"/>
      <sheetName val="6.甲方结算审核书"/>
      <sheetName val="8.结算审核汇总表"/>
      <sheetName val="结算造价汇总表"/>
      <sheetName val="签证审核汇总表"/>
      <sheetName val="签证汇总表 "/>
      <sheetName val="费用表（箱涵） (2)"/>
      <sheetName val="费用表（箱涵）"/>
      <sheetName val="计算表（箱涵）"/>
      <sheetName val="费用表（别墅）"/>
      <sheetName val="计算表（别墅）"/>
      <sheetName val="费用表（高层）"/>
      <sheetName val="计算表（高层）"/>
      <sheetName val="费用表（其它）"/>
      <sheetName val="计算表（其它）"/>
      <sheetName val="负签证汇总表"/>
      <sheetName val="高尔夫球场回填土"/>
      <sheetName val="西北角海沙回填"/>
      <sheetName val="承台"/>
      <sheetName val="屋梁 "/>
      <sheetName val="审核书封面"/>
      <sheetName val="结算审核汇总表"/>
      <sheetName val="结算审核编制说明"/>
      <sheetName val="13.封面"/>
      <sheetName val="14.封面"/>
      <sheetName val="竣工结算汇总表"/>
      <sheetName val="原合同施工范围以内造价部分"/>
      <sheetName val="土建汇总表"/>
      <sheetName val="土建送审信息价"/>
      <sheetName val="土建审核信息价 "/>
      <sheetName val="土建送审进度表"/>
      <sheetName val="土建审核进度表"/>
      <sheetName val="地下室编制说明"/>
      <sheetName val="土建地下室部分清单"/>
      <sheetName val="地上编制说明"/>
      <sheetName val="土建地上部分清单 (1-2栋)"/>
      <sheetName val="土建地上部分清单 (3栋)"/>
      <sheetName val="土建地上部分清单 (4栋)"/>
      <sheetName val="土建地上部分清单 (5栋)"/>
      <sheetName val="土建地上部分清单 (7栋)"/>
      <sheetName val="土建地上部分清单 (8栋)"/>
      <sheetName val="约谈项目"/>
      <sheetName val="安装汇总表"/>
      <sheetName val="地上部分电气清单"/>
      <sheetName val="地下部分电气清单 "/>
      <sheetName val="地上部分给排水清单"/>
      <sheetName val="地下室部分给排水清单"/>
      <sheetName val="安装进度表 "/>
      <sheetName val="安装信息价 "/>
      <sheetName val="17.签证封面"/>
      <sheetName val="18.签证总价"/>
      <sheetName val="土建签证汇总表"/>
      <sheetName val="土建签证明细"/>
      <sheetName val="土建签证审核信息价 "/>
      <sheetName val="安装签证"/>
      <sheetName val="安装签证汇总表"/>
      <sheetName val="安装签证联系单"/>
      <sheetName val="安装无指令单工程量汇总"/>
      <sheetName val="材料设备三方验收单"/>
      <sheetName val="A、B栋窗间墙内饰面"/>
      <sheetName val="C30核心筒后浇剪力墙"/>
      <sheetName val="墙体砌筑(加气砼砌块)地下二层"/>
      <sheetName val="屋面风井"/>
      <sheetName val="汇总建筑"/>
      <sheetName val="地梁"/>
      <sheetName val="柱表"/>
      <sheetName val="砖墙砌体"/>
      <sheetName val="室内装饰(墙面、地面)"/>
      <sheetName val="外墙面装饰"/>
      <sheetName val="普通楼梯"/>
      <sheetName val="节点"/>
      <sheetName val="外墙装修"/>
      <sheetName val="外墙挂网"/>
      <sheetName val="滴水线"/>
      <sheetName val="新增项目费率计价表"/>
      <sheetName val="1.工程结算审批表"/>
      <sheetName val="3.甲方结算审核书"/>
      <sheetName val="4.结算审核汇总表"/>
      <sheetName val="结算计算书"/>
      <sheetName val="538966"/>
      <sheetName val="381510"/>
      <sheetName val="负签证明细"/>
      <sheetName val="安装说明"/>
      <sheetName val="5~8#楼住宅土建清单"/>
      <sheetName val="开闭所 土建清单"/>
      <sheetName val="配电房土建清单"/>
      <sheetName val="幼儿园土建清单"/>
      <sheetName val="地下室二标土建清单"/>
      <sheetName val="5~8#楼住宅安装清单 "/>
      <sheetName val="幼儿园安装清单"/>
      <sheetName val="地下室二标段安装清单"/>
      <sheetName val="总承包服务费"/>
      <sheetName val="暂列金额"/>
      <sheetName val="暂定工程量清单项"/>
      <sheetName val="可调材料价格表"/>
      <sheetName val="辅助表(11大堂)"/>
      <sheetName val="园建计算表1梁工"/>
      <sheetName val="结算封面"/>
      <sheetName val="结算书汇总表"/>
      <sheetName val="结算书计价清单"/>
      <sheetName val="计算明细表"/>
      <sheetName val="柱计算"/>
      <sheetName val="计算表 (园建)"/>
      <sheetName val="单价分析"/>
      <sheetName val="土建直接费"/>
      <sheetName val="安装直接费"/>
      <sheetName val="整体措施费"/>
      <sheetName val="其它措施费"/>
      <sheetName val="项目管理费用(土建)"/>
      <sheetName val="项目管理费用(安装)"/>
      <sheetName val="临电临水措施费"/>
      <sheetName val="项目成本汇总"/>
      <sheetName val="预算总表"/>
      <sheetName val="预算明细"/>
      <sheetName val="松下成品柜"/>
      <sheetName val="整体厨房"/>
      <sheetName val="预算制作明细"/>
      <sheetName val="辅材组成"/>
      <sheetName val="人工组成"/>
      <sheetName val="辅材统计"/>
      <sheetName val="主材统计"/>
      <sheetName val="中轴园建"/>
      <sheetName val="中轴安装"/>
      <sheetName val="中轴入口分段园建"/>
      <sheetName val="中轴入口分段安装"/>
      <sheetName val="北二期园建"/>
      <sheetName val="北二期园建 (2)"/>
      <sheetName val="北二期安装"/>
      <sheetName val="北二期园建 (1)"/>
      <sheetName val="季华路改造"/>
      <sheetName val="N11展示区园建"/>
      <sheetName val="N11展示区安装"/>
      <sheetName val="签证明细表"/>
      <sheetName val="B3板"/>
      <sheetName val="B4板"/>
      <sheetName val="B4零星"/>
      <sheetName val="编制总说明"/>
      <sheetName val="工程量清单报价表"/>
      <sheetName val="MQ1"/>
      <sheetName val="MQ2"/>
      <sheetName val="MQ3"/>
      <sheetName val="MQ4"/>
      <sheetName val="MQ5"/>
      <sheetName val="MQ6"/>
      <sheetName val="MQ7"/>
      <sheetName val="MQ8"/>
      <sheetName val="MQ9"/>
      <sheetName val="MQ10"/>
      <sheetName val="MQ11"/>
      <sheetName val="MQ12"/>
      <sheetName val="MQ13"/>
      <sheetName val="MQ14"/>
      <sheetName val="MQ15"/>
      <sheetName val="MQ16"/>
      <sheetName val="MQ17"/>
      <sheetName val="MQ18"/>
      <sheetName val="玻璃顶蓬A"/>
      <sheetName val="玻璃顶蓬B"/>
      <sheetName val="玻璃顶蓬C"/>
      <sheetName val="玻璃顶蓬D"/>
      <sheetName val="MQ1不锈钢雨篷"/>
      <sheetName val="MQ2不锈钢雨篷"/>
      <sheetName val="MQ3不锈钢雨篷"/>
      <sheetName val="MQ4不锈钢雨篷"/>
      <sheetName val="MQ5-7不锈钢雨篷"/>
      <sheetName val="MQ8不锈钢雨篷"/>
      <sheetName val="MQ9不锈钢雨篷"/>
      <sheetName val="MQ10不锈钢雨篷"/>
      <sheetName val="LBC1"/>
      <sheetName val="LBC2"/>
      <sheetName val="LBC3"/>
      <sheetName val="室外园林电气工程"/>
      <sheetName val="室外园林给排水工程"/>
      <sheetName val="泳池周边给水"/>
      <sheetName val="预算制作"/>
      <sheetName val="项目分类"/>
      <sheetName val="地面工程"/>
      <sheetName val="顶面工程"/>
      <sheetName val="水电工程"/>
      <sheetName val="拆除工程"/>
      <sheetName val="制作项目"/>
      <sheetName val="购买主材"/>
      <sheetName val="细部结构"/>
      <sheetName val="条型基础"/>
      <sheetName val="平楼板表(进度)"/>
      <sheetName val="地上土建及措施项目费"/>
      <sheetName val="材料单"/>
      <sheetName val="金御华府"/>
      <sheetName val="兰乔圣菲"/>
      <sheetName val="金域华庭"/>
      <sheetName val="瓷砖"/>
      <sheetName val="木饰面"/>
      <sheetName val="木地板"/>
      <sheetName val="软包"/>
      <sheetName val="墙纸"/>
      <sheetName val="马赛克"/>
      <sheetName val="摩恩洁具"/>
      <sheetName val="地毯"/>
      <sheetName val="乐家洁具"/>
      <sheetName val="清镜"/>
      <sheetName val="铝扣板"/>
      <sheetName val="灯具"/>
      <sheetName val="方太市场价"/>
      <sheetName val="洁具（五金）"/>
      <sheetName val="板材（木制品）"/>
      <sheetName val="零星附材"/>
      <sheetName val="欧普照明"/>
      <sheetName val="石材报价"/>
      <sheetName val="与万科谈的价钱"/>
      <sheetName val="乳胶漆与万科的合同价"/>
      <sheetName val="施工范围"/>
      <sheetName val="A区硬景"/>
      <sheetName val="B、C硬景"/>
      <sheetName val="A区绿化"/>
      <sheetName val="B、C绿化"/>
      <sheetName val="A区水电 "/>
      <sheetName val="B、C水电 "/>
      <sheetName val="园建增补清单"/>
      <sheetName val="绿化增补清单"/>
      <sheetName val="水电增补清单"/>
      <sheetName val="优化清单"/>
      <sheetName val="零星限价"/>
      <sheetName val="外墙装饰线"/>
      <sheetName val="外墙面砖"/>
      <sheetName val="外墙喷涂"/>
      <sheetName val="表格"/>
      <sheetName val="室内装饰"/>
      <sheetName val="室内汇总"/>
      <sheetName val="70户型"/>
      <sheetName val="85户型"/>
      <sheetName val="95户型"/>
      <sheetName val="B5首层大堂"/>
      <sheetName val="零星项目单价"/>
      <sheetName val="观感提升补充单价"/>
      <sheetName val="B5大堂计算稿"/>
      <sheetName val="编辑说明"/>
      <sheetName val="金域蓝湾南区园林工程(水电)"/>
      <sheetName val="给排水数据汇总"/>
      <sheetName val="电气工程量计算书"/>
      <sheetName val="电气数据汇总"/>
      <sheetName val="工程量清单（佛山战略价）"/>
      <sheetName val="钢结构计算"/>
      <sheetName val="C户型"/>
      <sheetName val="E户型"/>
      <sheetName val="C+C户型"/>
      <sheetName val="首层大堂二"/>
      <sheetName val="6层电梯厅及公共区域"/>
      <sheetName val="报价表"/>
      <sheetName val="分部分项工程量清单报价表(2#塔楼)"/>
      <sheetName val="工程量统计表"/>
      <sheetName val="报价表（外框16-20层）"/>
      <sheetName val="分部分项清单报价表（外框16-20层）"/>
      <sheetName val="外框工程量统计表"/>
      <sheetName val="材料单价"/>
      <sheetName val="演示流程"/>
      <sheetName val="摘要汇总表"/>
      <sheetName val="情况说明"/>
      <sheetName val="成本动态台帐"/>
      <sheetName val="合同台帐"/>
      <sheetName val="设计变更台帐"/>
      <sheetName val="现场签证台帐"/>
      <sheetName val="无合同费用及付款台帐"/>
      <sheetName val="待发生成本台帐"/>
      <sheetName val="1汇总表"/>
      <sheetName val="2措施费清单"/>
      <sheetName val="3清单计价-装饰"/>
      <sheetName val="4清单计价-水电"/>
      <sheetName val="5清单计价-空调"/>
      <sheetName val="8主材表"/>
      <sheetName val="9经济指标分析"/>
      <sheetName val="03定额库"/>
      <sheetName val="94定额库"/>
      <sheetName val="清单库"/>
      <sheetName val="Grand Summary"/>
      <sheetName val="GCFA &amp; Ele."/>
      <sheetName val="Staircase Qty."/>
      <sheetName val="Fl. &amp; Ceil. Fin. Qty."/>
      <sheetName val="Fl. &amp; Ceil. Fin. Qty.(Build-up)"/>
      <sheetName val="Wl. Fin.(Build-up)"/>
      <sheetName val="Ext. Fin."/>
      <sheetName val="Int. Part. &amp; Dr."/>
      <sheetName val="San. Fit."/>
      <sheetName val="甲供料表"/>
      <sheetName val="承台(木模)"/>
      <sheetName val="计算式"/>
      <sheetName val="砖墙"/>
      <sheetName val="A8独立基础 "/>
      <sheetName val="道路土方"/>
      <sheetName val="雨水土方 "/>
      <sheetName val="给水土方"/>
      <sheetName val="污水土方"/>
      <sheetName val="护坡"/>
      <sheetName val="土方计算表说明"/>
      <sheetName val="IYNPPN"/>
      <sheetName val="室内装饰部分"/>
      <sheetName val="阳台装饰部分"/>
      <sheetName val="室内安装部分"/>
      <sheetName val="阳台安装部分 "/>
      <sheetName val="主材报价表"/>
      <sheetName val="新版"/>
      <sheetName val="旧版"/>
      <sheetName val="装饰清单报价"/>
      <sheetName val="11栋首层安装"/>
      <sheetName val="11栋首层安装变更"/>
      <sheetName val="21栋3层安装"/>
      <sheetName val="南北大门安装部分"/>
      <sheetName val="其他费用"/>
      <sheetName val="主材差异分析表"/>
      <sheetName val="总量"/>
      <sheetName val="氟中"/>
      <sheetName val="氟L"/>
      <sheetName val="氟窗"/>
      <sheetName val="氟L窗"/>
      <sheetName val="氟L门"/>
      <sheetName val="氟门"/>
      <sheetName val="粉门"/>
      <sheetName val="粉窗"/>
      <sheetName val="钢构"/>
      <sheetName val="表1.1"/>
      <sheetName val="表1.2"/>
      <sheetName val="表1.3"/>
      <sheetName val="表1.4"/>
      <sheetName val="表1.5"/>
      <sheetName val="表1.6"/>
      <sheetName val="表1.7"/>
      <sheetName val="表1.8"/>
      <sheetName val="表1.9"/>
      <sheetName val="表1.10"/>
      <sheetName val="表1.11"/>
      <sheetName val="表1.12"/>
      <sheetName val="表1.13"/>
      <sheetName val="表1.14"/>
      <sheetName val="表1.15"/>
      <sheetName val="表1.16"/>
      <sheetName val="表2.1"/>
      <sheetName val="表2.2"/>
      <sheetName val="表2.3"/>
      <sheetName val="表2.4"/>
      <sheetName val="表2.5"/>
      <sheetName val="表2.6"/>
      <sheetName val="表2.7"/>
      <sheetName val="表2.8"/>
      <sheetName val="表2.9"/>
      <sheetName val="表2.10"/>
      <sheetName val="表2.11"/>
      <sheetName val="表2.12"/>
      <sheetName val="表2.13"/>
      <sheetName val="表2.14"/>
      <sheetName val="表2.15"/>
      <sheetName val="表2.16"/>
      <sheetName val="表2.17"/>
      <sheetName val="表2.18"/>
      <sheetName val="表2.19"/>
      <sheetName val="表2.20"/>
      <sheetName val="表2.21"/>
      <sheetName val="表2.22"/>
      <sheetName val="表2.23"/>
      <sheetName val="表2.24"/>
      <sheetName val="表2.25"/>
      <sheetName val="表2.26"/>
      <sheetName val="表2.27"/>
      <sheetName val="表2.28"/>
      <sheetName val="表2.29"/>
      <sheetName val="表2.30"/>
      <sheetName val="表2.31"/>
      <sheetName val="表2.32"/>
      <sheetName val="表2.33"/>
      <sheetName val="表2.34"/>
      <sheetName val="表2.35"/>
      <sheetName val="表2.36"/>
      <sheetName val="表2.37"/>
      <sheetName val="表2.38"/>
      <sheetName val="表2.39"/>
      <sheetName val="表2.40"/>
      <sheetName val="销售收入"/>
      <sheetName val="成本表--持有物业"/>
      <sheetName val="成本表--销售物业"/>
      <sheetName val="单体建安造价--持有物业"/>
      <sheetName val="单体建安造价--销售物业"/>
      <sheetName val="单体综合造价--持有物业"/>
      <sheetName val="单体综合造价--销售物业"/>
      <sheetName val="市政配套"/>
      <sheetName val="人工湖"/>
      <sheetName val="销售物业单体建安造价指标表"/>
      <sheetName val="材料名称标准表"/>
      <sheetName val="与萝岗项目的区别"/>
      <sheetName val="调价说明（二）"/>
      <sheetName val="预估造价及总造价"/>
      <sheetName val="调价说明"/>
      <sheetName val="项目间接费明细表 "/>
      <sheetName val="项目成本分析汇总 "/>
      <sheetName val="工程量清汇总单分析表"/>
      <sheetName val="开办费1"/>
      <sheetName val="开办费2"/>
      <sheetName val="临时大堂及夹板门清单"/>
      <sheetName val="加建部分"/>
      <sheetName val="一期（公共）"/>
      <sheetName val="一期（户型）"/>
      <sheetName val="二期（公共）"/>
      <sheetName val="二期（户型）"/>
      <sheetName val="三期（户型）"/>
      <sheetName val="三期（公共）"/>
      <sheetName val="1、投标总价"/>
      <sheetName val="2、编制说明 "/>
      <sheetName val="3、汇总表"/>
      <sheetName val="4、B5层精装清单"/>
      <sheetName val="5、B4层精装清单 "/>
      <sheetName val="6、B3层精装清单 "/>
      <sheetName val="7、B2层精装清单"/>
      <sheetName val="8、B1-L1大堂精装清单 "/>
      <sheetName val="9、L3层精装清单 "/>
      <sheetName val="10、L4F男卫精装清单"/>
      <sheetName val="11、底区标准层精装清单（6-14F）"/>
      <sheetName val="12、高区标准层精装清单（L44F)"/>
      <sheetName val="13、高区标准层精装清单（L45-52F) "/>
      <sheetName val="14、高区标准层精装清单（L53F)"/>
      <sheetName val="15、高区标准层精装清单（L54、56F) "/>
      <sheetName val="16、高区标准层精装清单（L55F)"/>
      <sheetName val="17、高区标准层精装清单（L57-61F)"/>
      <sheetName val="20、甲供主要材料表 "/>
      <sheetName val="21、乙供主要材料表"/>
      <sheetName val="18、安装专业 "/>
      <sheetName val="19、附属报价"/>
      <sheetName val="8、B1-L1大堂精装清单 ok (2)"/>
      <sheetName val="汇总表ok"/>
      <sheetName val="分部表ok"/>
      <sheetName val="大堂分析1"/>
      <sheetName val="大堂分析2"/>
      <sheetName val="标准层分析1"/>
      <sheetName val="标准层分析2"/>
      <sheetName val="安装专业分析1"/>
      <sheetName val="安装专业分析2"/>
      <sheetName val="8、B1-L1大堂精装清单 ok"/>
      <sheetName val="11、底区标准层精装清单（6-14F）ok"/>
      <sheetName val="13、高区标准层精装清单（L45-52F) ok"/>
      <sheetName val="2006年10月"/>
      <sheetName val="岗亭大门"/>
      <sheetName val="15#楼旁大门"/>
      <sheetName val="外围墙栏杆"/>
      <sheetName val="下沉庭院栏杆"/>
      <sheetName val="别墅入户门"/>
      <sheetName val="16#-19#楼架空层栏杆"/>
      <sheetName val="消防楼梯栏杆"/>
      <sheetName val="G02复式高层"/>
      <sheetName val="G03平层高层"/>
      <sheetName val="G03超高层"/>
      <sheetName val="G02洋房"/>
      <sheetName val="G02底商"/>
      <sheetName val="G03底商"/>
      <sheetName val="G04G07G08规划指标"/>
      <sheetName val="C市政代建"/>
      <sheetName val="G02G03优化讨论"/>
      <sheetName val="地上砌体 "/>
      <sheetName val="地面过水泥砂"/>
      <sheetName val="楼板镂空及加楼板（部分项目有争议）"/>
      <sheetName val="项目投资及进项"/>
      <sheetName val="利润比较"/>
      <sheetName val="销售收入及销项"/>
      <sheetName val="增值税进项税额"/>
      <sheetName val="流转税测算"/>
      <sheetName val="总表-康城"/>
      <sheetName val="总表-金域"/>
      <sheetName val="总表-国际城"/>
      <sheetName val="总表-水云间"/>
      <sheetName val="总表-城市天地"/>
      <sheetName val="总表-越时代"/>
      <sheetName val="总表-盘龙壹号"/>
      <sheetName val="本期销售情况统计表"/>
      <sheetName val="其他特殊说明"/>
      <sheetName val="新增认购并签约加升级排名"/>
      <sheetName val="认购加升级排名"/>
      <sheetName val="签约排名"/>
      <sheetName val="小组新增认购并签约加升级排名"/>
      <sheetName val="小组认购加2号楼升级10月转认购"/>
      <sheetName val="小组认购加升级排名"/>
      <sheetName val="小组签约排名"/>
      <sheetName val="成交率排名"/>
      <sheetName val="工资总表（加入3季度公佣）"/>
      <sheetName val="奥园集团有限公司工资表制作指引"/>
      <sheetName val="工资总表（审核版）"/>
      <sheetName val="11月地产考勤"/>
      <sheetName val="2016年11月社保公积金明细表（工资）"/>
      <sheetName val="工程中心激励11月"/>
      <sheetName val="工程中心激励11月明细"/>
      <sheetName val="5.6月私佣发放汇总"/>
      <sheetName val="1.1私佣汇总 2015.8.10"/>
      <sheetName val="佣金计算（私+联）"/>
      <sheetName val="本期收齐款"/>
      <sheetName val="附1.私佣提点"/>
      <sheetName val="附2.联动提点"/>
      <sheetName val="1.1私佣汇总"/>
      <sheetName val="1.2联动汇总"/>
      <sheetName val="渠道1-7月"/>
      <sheetName val="公佣计算8"/>
      <sheetName val="公佣计算(传熊瑶)"/>
      <sheetName val="公佣计算1-7"/>
      <sheetName val="附3.公佣提点"/>
      <sheetName val="1.3公佣汇总"/>
      <sheetName val="4个人推荐"/>
      <sheetName val="2015.8.1-2015.10.31城市天地渠道认购"/>
      <sheetName val="2015.8.1-2015.10.31城市天地渠道签约"/>
      <sheetName val="奥园水云间销售人员佣金表（2014年09月）"/>
      <sheetName val="奥园水云间非销售人员佣金总表（2014年09月)"/>
      <sheetName val="奥园水云间2014年09月非销售人员佣金汇总表"/>
      <sheetName val="2014.9.1-9.12销售人员佣金及奖励预提发放表"/>
      <sheetName val="2014.9.13-9.30销售人员佣金及奖励预提发放表"/>
      <sheetName val="2014年9月销售奖励表"/>
      <sheetName val="2014年09月非销售人员奖励（销售部）"/>
      <sheetName val="奥园水云间营销佣金汇总表（2014年09月)"/>
      <sheetName val="已离职销售人员需扣回佣金"/>
      <sheetName val="奥园水云间销售人员佣金表（2014年10月）"/>
      <sheetName val="奥园水云间非销售人员佣金总表（2014年10月)"/>
      <sheetName val="补发陈曲2014年7-9月佣金明细表（调点后）"/>
      <sheetName val="附表-徐总2014年2-10月佣金明细表"/>
      <sheetName val="奥园水云间2014年10月非销售人员佣金汇总表"/>
      <sheetName val="20141006-20141012预提额外奖励明细表（已发）"/>
      <sheetName val="20141016预提额外奖励明细表（已发）"/>
      <sheetName val="20141018预提额外奖励明细表（已发）"/>
      <sheetName val="20141004-20141026预提额外奖励明细表（已发）"/>
      <sheetName val="2014年10月销售人员额外奖励确认汇总表已发"/>
      <sheetName val="2014年10月非销售人员奖励已发"/>
      <sheetName val="奥园水云间营销佣金汇总表（2014年10月)"/>
      <sheetName val="奥园水云间销售人员佣金表（2014年11月）"/>
      <sheetName val="水云间2014年11月退房退佣金明细表"/>
      <sheetName val="奥园水云间非销售人员佣金总表（2014年11月)"/>
      <sheetName val="奥园水云间2014年11月非销售人员佣金汇总表"/>
      <sheetName val="水云间2014年11月应发额外奖励总表（已删暂不发部分）"/>
      <sheetName val="水云间2014年11月产品类型奖表1"/>
      <sheetName val="水云间2014年11月产品类型奖表2"/>
      <sheetName val="2014年11月非销售人员奖励"/>
      <sheetName val="奥园水云间营销佣金汇总表（2014年11月)"/>
      <sheetName val="奥园水云间销售人员佣金表（2014年12月）"/>
      <sheetName val="奥园水云间非销售人员佣金总表（2014年12月)"/>
      <sheetName val="奥园水云间2014年12月非销售人员佣金汇总表"/>
      <sheetName val="12月补发-奥园水云间2014年09月非销售人员佣金汇总表"/>
      <sheetName val="12月补发-奥园水云间2014年3月非销售人员佣金汇总表"/>
      <sheetName val="12月补发-奥园水云间2014年4月非销售人员佣金汇总表"/>
      <sheetName val="12月补发-奥园水云间2014年5月非销售人员佣金汇总表"/>
      <sheetName val="12月补发-奥园水云间2014年06月非销售人员佣金汇总表"/>
      <sheetName val="12月补发-奥园水云间2014年07月非销售人员佣金汇总表"/>
      <sheetName val="12月补发-奥园水云间2014年08月非销售人员佣金汇总表"/>
      <sheetName val="12月补发-奥园水云间2014年10月非销售人员佣金汇总表"/>
      <sheetName val="12月补发-奥园水云间2014年11月非销售人员佣金汇总表"/>
      <sheetName val="12月补发-附表-徐总2014年2-10月佣金明细表"/>
      <sheetName val="12月销售人员奖励表1-周冠军等"/>
      <sheetName val="12月销售人员奖励表2-最早成交产品奖"/>
      <sheetName val="12月非销售人员奖励表3-经理及文员"/>
      <sheetName val="奥园水云间营销佣金汇总表（2014年12月)"/>
      <sheetName val="奥园水云间销售人员佣金表（2015年01月）"/>
      <sheetName val="奥园水云间非销售人员佣金总表（2015年01月)"/>
      <sheetName val="1月退房明细表"/>
      <sheetName val="奥园水云间营销佣金汇总表（2015年01月)"/>
      <sheetName val="奥园水云间销售人员佣金表（2015年02月）"/>
      <sheetName val="奥园水云间非销售人员佣金总表（2015年02月)"/>
      <sheetName val="奥园水云间营销佣金汇总表（2015年02月)"/>
      <sheetName val="7.安装(地下)"/>
      <sheetName val="附1主要大型施工机械1"/>
      <sheetName val="附3主要综合单价构成分析表3"/>
      <sheetName val="附5其他项目清单 "/>
      <sheetName val="附4甲供材 "/>
      <sheetName val="建筑汇总表 "/>
      <sheetName val="文化石通花隔栅"/>
      <sheetName val="抛光砖窗台板"/>
      <sheetName val="栏杆及栏杆底座抛光砖"/>
      <sheetName val="幕墙"/>
      <sheetName val="地花合计 "/>
      <sheetName val="首层地花"/>
      <sheetName val="二层地花"/>
      <sheetName val="三层地花"/>
      <sheetName val="四层地花"/>
      <sheetName val="五层地花"/>
      <sheetName val="天花工程量"/>
      <sheetName val="图书馆１内墙装饰与踢脚线工程量"/>
      <sheetName val="图书馆2内墙装饰与踢脚线工程量"/>
      <sheetName val="图书馆3内墙装饰与踢脚线工程量"/>
      <sheetName val="图书馆4内墙装饰与踢脚线工程量"/>
      <sheetName val="图书馆5内墙装饰与踢脚线工程量 "/>
      <sheetName val="其他内墙装饰与踢脚线工程量"/>
      <sheetName val="内墙装饰与踢脚线工程量合计"/>
      <sheetName val=" 装饰墙和1号装饰门"/>
      <sheetName val="1号电梯"/>
      <sheetName val="柱(干挂花岗石)"/>
      <sheetName val="外墙装饰工程计量首层"/>
      <sheetName val="外墙装饰工程计量二层"/>
      <sheetName val="外墙装饰工程计量三层"/>
      <sheetName val="外墙装饰工程计量四层"/>
      <sheetName val="外墙装饰工程计量五层"/>
      <sheetName val="外墙装饰工程计量屋面层"/>
      <sheetName val="外墙装饰合计"/>
      <sheetName val="造型飘板(铝板幕墙)工程量 1"/>
      <sheetName val=" 室内玻璃隔断"/>
      <sheetName val="1#2#楼梯"/>
      <sheetName val="3#楼梯 "/>
      <sheetName val="4#5#楼梯"/>
      <sheetName val="6#楼梯"/>
      <sheetName val="7#楼梯 "/>
      <sheetName val="8#楼梯"/>
      <sheetName val="楼梯二次装修合计"/>
      <sheetName val="卫生间墙面及地面防水相关工程量计算表"/>
      <sheetName val="防水"/>
      <sheetName val="中庭栏杆"/>
      <sheetName val="TC356天窗工程量 "/>
      <sheetName val="点支式采光顶棚工程量计算"/>
      <sheetName val="拉杆式采光棚"/>
      <sheetName val="幕墙门套及幕墙底部收口"/>
      <sheetName val="园建"/>
      <sheetName val="11x1l7"/>
      <sheetName val="00 价目总计"/>
      <sheetName val="01 开办费"/>
      <sheetName val="02一期商业5#、6#、7#楼卫生间"/>
      <sheetName val="03一期商业5#、6#、7#楼电梯间"/>
      <sheetName val="04一期商业5、6、7#楼公共部分"/>
      <sheetName val="05-连桥部分"/>
      <sheetName val="06 增补清单"/>
      <sheetName val="07 甲供材料清单 "/>
      <sheetName val="08 其他项目清单"/>
      <sheetName val="09主要单价汇总表"/>
      <sheetName val="G1102地块一区（省一建） "/>
      <sheetName val="4、综合单价分析表"/>
      <sheetName val="材料价格"/>
      <sheetName val="工程量A"/>
      <sheetName val="单价报价明细表"/>
      <sheetName val="报价明细表"/>
      <sheetName val="二号清单"/>
      <sheetName val="BQ3-1"/>
      <sheetName val="BQ5.3-1"/>
      <sheetName val="BQ4.1.1至4.1.4"/>
      <sheetName val="일반공사"/>
      <sheetName val="2012-9科目余额表 (6)"/>
      <sheetName val="科目余额表 (5)"/>
      <sheetName val="工料测量师报告"/>
      <sheetName val="7.1APP3"/>
      <sheetName val="银行账户"/>
      <sheetName val="月报表"/>
      <sheetName val="Hic_150EOffice"/>
      <sheetName val="单价分析表格式"/>
      <sheetName val="图纸清单"/>
      <sheetName val="基坑支护工程量清单"/>
      <sheetName val="增补清单（报价）"/>
      <sheetName val="零星项目单价（确认）"/>
      <sheetName val="2006.12 (2)"/>
      <sheetName val="2006.12"/>
      <sheetName val="2#、4#"/>
      <sheetName val="2015"/>
      <sheetName val="201601-07"/>
      <sheetName val="201608"/>
      <sheetName val="五类公摊成本 (2)"/>
      <sheetName val="支付计划2-4期"/>
      <sheetName val="南沙规划证明细"/>
      <sheetName val="预售证核对"/>
      <sheetName val="重庆新项目"/>
      <sheetName val="南沙"/>
      <sheetName val="沈阳（整理）"/>
      <sheetName val="附表2沈阳竣工验收报告清单"/>
      <sheetName val="康城"/>
      <sheetName val="海景城"/>
      <sheetName val="江西14.5"/>
      <sheetName val="玉林14.4"/>
      <sheetName val="养生广场"/>
      <sheetName val="南奥 (整理)"/>
      <sheetName val="番奥"/>
      <sheetName val="广奥"/>
      <sheetName val="佛冈"/>
      <sheetName val="奥誉"/>
      <sheetName val="江奥"/>
      <sheetName val="清远"/>
      <sheetName val="江门 (滨江项目)"/>
      <sheetName val="江门（白石永颢)"/>
      <sheetName val="北京"/>
      <sheetName val="中山"/>
      <sheetName val="中山金域"/>
      <sheetName val="南海罗村14.3"/>
      <sheetName val="附表1中山竣工明细"/>
      <sheetName val="南站"/>
      <sheetName val="昆山佑林14.1"/>
      <sheetName val="昆山佑林泛太14.5"/>
      <sheetName val="万博"/>
      <sheetName val="萝岗春晓"/>
      <sheetName val="萝岗奥园广场"/>
      <sheetName val="汉溪"/>
      <sheetName val="株洲"/>
      <sheetName val="阳江"/>
      <sheetName val="新塘"/>
      <sheetName val="梅州14.4"/>
      <sheetName val="南海狮山"/>
      <sheetName val="表一会展二期面积指标"/>
      <sheetName val="表二 项目基础资料(设计填写）"/>
      <sheetName val="A区面积（设计填写"/>
      <sheetName val="B区面积（设计填写）"/>
      <sheetName val="C、D区面积（设计填写）"/>
      <sheetName val="E区面积（设计填写）"/>
      <sheetName val="F区面积(设计填写）"/>
      <sheetName val="G区面积（设计填写）"/>
      <sheetName val="12月科目余额表"/>
      <sheetName val="Memo"/>
      <sheetName val="A310"/>
      <sheetName val="A610"/>
      <sheetName val="E200"/>
      <sheetName val="F"/>
      <sheetName val="F10 Workdone"/>
      <sheetName val="F100"/>
      <sheetName val="F100(new)"/>
      <sheetName val="ZS Stock prov"/>
      <sheetName val="I10"/>
      <sheetName val="Max OS"/>
      <sheetName val="K100 Depr Rtest"/>
      <sheetName val="S100"/>
      <sheetName val="-Adj-"/>
      <sheetName val="NOTE 1.2"/>
      <sheetName val="NOTE 1.3"/>
      <sheetName val="NOTE 1.4"/>
      <sheetName val="NOTE 1.5"/>
      <sheetName val="NOTE 1.6"/>
      <sheetName val="NOTE 1.7"/>
      <sheetName val="NOTE 1.8"/>
      <sheetName val="addiFA"/>
      <sheetName val="cash"/>
      <sheetName val="dfEX"/>
      <sheetName val="dispFA"/>
      <sheetName val="faSUSP"/>
      <sheetName val="interAP"/>
      <sheetName val="interAR"/>
      <sheetName val="stock"/>
      <sheetName val="表1-基础信息"/>
      <sheetName val="表2-利润预算表"/>
      <sheetName val="表3-销售交楼计划表"/>
      <sheetName val="表4-开发节点计划表"/>
      <sheetName val="成本中心成本测算表"/>
      <sheetName val="表5-整盘成本预算汇总表"/>
      <sheetName val="表6土地增值税"/>
      <sheetName val="表7现金流预算表"/>
      <sheetName val="附表1-校验公式检查"/>
      <sheetName val="附表2-各地普通商品房标准"/>
      <sheetName val="增值税 敏感)"/>
      <sheetName val="地价变动影响表2"/>
      <sheetName val="可研数据链接"/>
      <sheetName val="土地增值税清算"/>
      <sheetName val="付款"/>
      <sheetName val="成本汇总 (2)"/>
      <sheetName val="成本封面"/>
      <sheetName val="目标成本审批表"/>
      <sheetName val="分期计划"/>
      <sheetName val="总体指标"/>
      <sheetName val="定价利润测算"/>
      <sheetName val="运营计划"/>
      <sheetName val="成本-资本化利息"/>
      <sheetName val="藤创资产负债表"/>
      <sheetName val="当期规划指标"/>
      <sheetName val="财务负责成本"/>
      <sheetName val="公摊费用及期间费"/>
      <sheetName val="合作方案设计对比"/>
      <sheetName val="主要经济指标"/>
      <sheetName val="住宅明细表"/>
      <sheetName val="各类产品建筑标准"/>
      <sheetName val="极小公寓"/>
      <sheetName val="C栋3米公寓+soh0 "/>
      <sheetName val="B栋4.5平层"/>
      <sheetName val="B栋9米复式办公"/>
      <sheetName val="D栋4.5米平层办公 "/>
      <sheetName val="D栋9米复式办公"/>
      <sheetName val="底商"/>
      <sheetName val="普通地下室"/>
      <sheetName val="地下室标段汇总"/>
      <sheetName val="地下室电气"/>
      <sheetName val="弱电"/>
      <sheetName val="人防电气"/>
      <sheetName val="人防水"/>
      <sheetName val="人防通风"/>
      <sheetName val="附表2利润测算(项目公司-按销售金额的20%预留税后利润)"/>
      <sheetName val="附表2利润测算(我方-支付合作分成后利润率) "/>
      <sheetName val="可抵扣的土地、建安进项税"/>
      <sheetName val="2017年初往来余额"/>
      <sheetName val="2017年初项目资金余额"/>
      <sheetName val="附表5项目公司整盘成本预算汇总表"/>
      <sheetName val="附表5-1 项目公司土地成本分摊表"/>
      <sheetName val="附表5我方整盘成本预算汇总表"/>
      <sheetName val="附表5-1 我方土地成本分摊表 "/>
      <sheetName val="投入计算"/>
      <sheetName val="2016年科目余额表"/>
      <sheetName val="销售营业税"/>
      <sheetName val="其它营业税"/>
      <sheetName val="1月科目余额表"/>
      <sheetName val="合同印花税"/>
      <sheetName val="销售清单"/>
      <sheetName val="14工程"/>
      <sheetName val="租赁"/>
      <sheetName val="印花税率"/>
      <sheetName val="地面铺装"/>
      <sheetName val="天棚"/>
      <sheetName val="尺寸截图"/>
      <sheetName val="修改（检查）"/>
      <sheetName val="间墙改造 "/>
      <sheetName val="第一章-工程量清单（涂料）"/>
      <sheetName val="第二章-工程量清单（阳角条）"/>
      <sheetName val="工程量清单（石材）"/>
      <sheetName val="工程量清单（面砖）"/>
      <sheetName val="指标分析表"/>
      <sheetName val="中海拆分"/>
      <sheetName val="两个版本相加后的汇总"/>
      <sheetName val="对标 (中信)"/>
      <sheetName val="整盘成本预算汇总表(1-2期）"/>
      <sheetName val="整盘土地成本预算表(1-2期）"/>
      <sheetName val="整盘建筑成本控制目标表(1-2期）"/>
      <sheetName val="整盘土地成本预算表 (加3期)"/>
      <sheetName val="整盘土地成本预算表 (加3期不含买地)"/>
      <sheetName val="整盘成本预算汇总表 (加3期)"/>
      <sheetName val="整盘成本预算汇总表 (加3期不含买地)"/>
      <sheetName val="整盘建筑成本控制目标表 (加3期)"/>
      <sheetName val="总平图"/>
      <sheetName val="成本对比表"/>
      <sheetName val="利息7月-8月"/>
      <sheetName val="分季度"/>
      <sheetName val="预售证分季度"/>
      <sheetName val="分月"/>
      <sheetName val="基础表单"/>
      <sheetName val="数据集中提取"/>
      <sheetName val="制表-对应关系"/>
      <sheetName val="分项目数据二级表单"/>
      <sheetName val="资源盘点表格成品"/>
      <sheetName val="18个月供应成品"/>
      <sheetName val="结转上下半年均衡性"/>
      <sheetName val="成本数据"/>
      <sheetName val="方案(含资金成本)"/>
      <sheetName val="方案(不含资金成本)"/>
      <sheetName val="租金 "/>
      <sheetName val="人员编制表"/>
      <sheetName val="附言"/>
      <sheetName val="参数标准"/>
      <sheetName val="Breakdown"/>
      <sheetName val="徐淮分部"/>
      <sheetName val="Stock turnover"/>
      <sheetName val="Prov-Mvmt"/>
      <sheetName val="Obsolete Stock List"/>
      <sheetName val="Negative sales"/>
      <sheetName val="XREF"/>
      <sheetName val="其他应收个人"/>
      <sheetName val="04"/>
      <sheetName val="03"/>
      <sheetName val="银行存款"/>
      <sheetName val="2009年受限统计表"/>
      <sheetName val="35.1租赁明细"/>
      <sheetName val="1-12"/>
      <sheetName val="3 (2)"/>
      <sheetName val="4 (2)"/>
      <sheetName val="5 (2)"/>
      <sheetName val="6 (2)"/>
      <sheetName val="7 (2)"/>
      <sheetName val="8 (2)"/>
      <sheetName val="9 (2)"/>
      <sheetName val="10 (2)"/>
      <sheetName val="11 (2)"/>
      <sheetName val="12 (2)"/>
      <sheetName val="1 (2)"/>
      <sheetName val="2 (2)"/>
      <sheetName val="表头"/>
      <sheetName val="预收帐款明细"/>
      <sheetName val="Investment Property"/>
      <sheetName val="1-10月明细表"/>
      <sheetName val="대외공문"/>
      <sheetName val="2004"/>
      <sheetName val="营业费用测试"/>
      <sheetName val="利润及分配表"/>
      <sheetName val="资产方"/>
      <sheetName val="减值准备表"/>
      <sheetName val="负债方"/>
      <sheetName val="系统参数设置"/>
      <sheetName val="固定资产清单"/>
      <sheetName val="kmmc"/>
      <sheetName val="固定资产明细"/>
      <sheetName val="项目成本-制作成本明细G1-6"/>
      <sheetName val="表头（请先填写）"/>
      <sheetName val="选择键"/>
      <sheetName val="&lt;原报&gt;资产负债表"/>
      <sheetName val="现金明细（勿删）"/>
      <sheetName val="生产成本"/>
      <sheetName val="完"/>
      <sheetName val="其他应收款－个人借款明细"/>
      <sheetName val="PER SALES ORG"/>
      <sheetName val="本期报表"/>
      <sheetName val="Breakdown-本部"/>
      <sheetName val="UFPrn20061113135115"/>
      <sheetName val="KM"/>
      <sheetName val="inventory list index"/>
      <sheetName val="costing"/>
      <sheetName val="差异分摊计算表"/>
      <sheetName val="200)年受限统计表"/>
      <sheetName val="35.1租赁明滆"/>
      <sheetName val="库龄"/>
      <sheetName val="Audit Sampling Table"/>
      <sheetName val="For Ref"/>
      <sheetName val="Inventory"/>
      <sheetName val="PFS"/>
      <sheetName val="土地"/>
      <sheetName val="建筑工程"/>
      <sheetName val="装潢工程"/>
      <sheetName val="间接费用"/>
      <sheetName val="配套工程"/>
      <sheetName val="机电工程"/>
      <sheetName val="Payment test"/>
      <sheetName val="RM"/>
      <sheetName val="在途物资"/>
      <sheetName val="FG"/>
      <sheetName val="跌价准备"/>
      <sheetName val="跌价准备清单"/>
      <sheetName val="Sample Design"/>
      <sheetName val="无正式发票的支出"/>
      <sheetName val="UFPrn20080707101342"/>
      <sheetName val="For Report"/>
      <sheetName val="BKD"/>
      <sheetName val="商品明細"/>
      <sheetName val="PFD"/>
      <sheetName val="开发产品-三期"/>
      <sheetName val="PFS SAR"/>
      <sheetName val="Property For Rental"/>
      <sheetName val="开发成本汇总表-南块"/>
      <sheetName val="南块会所成本调整及PFS"/>
      <sheetName val="开发成本汇总表-北块"/>
      <sheetName val="北块PFS"/>
      <sheetName val="PUD"/>
      <sheetName val="开发成本汇总表"/>
      <sheetName val="项目 Summary"/>
      <sheetName val="Confirmation Control"/>
      <sheetName val="Payment Detail"/>
      <sheetName val="项目"/>
      <sheetName val="2006"/>
      <sheetName val="机电"/>
      <sheetName val="装潢"/>
      <sheetName val="在途存货清单及测试"/>
      <sheetName val="余额表"/>
      <sheetName val="Appendix"/>
      <sheetName val="3mon-1Year"/>
      <sheetName val="per mgt"/>
      <sheetName val="above5y"/>
      <sheetName val="1-3MON"/>
      <sheetName val="1year-5year"/>
      <sheetName val="个人借款明细"/>
      <sheetName val="审计调整"/>
      <sheetName val="lookup"/>
      <sheetName val="Unit Information"/>
      <sheetName val="Company Information"/>
      <sheetName val="原材料余额表"/>
      <sheetName val="21710103"/>
      <sheetName val="2171010501"/>
      <sheetName val="2171010502"/>
      <sheetName val="217102"/>
      <sheetName val="PTC"/>
      <sheetName val="Worksheet in 8240 COS breakdown"/>
      <sheetName val="Stock turnove_x0002_"/>
      <sheetName val="凤县折旧测算"/>
      <sheetName val="1-6yue"/>
      <sheetName val="税金汇总"/>
      <sheetName val="主营业务税金及附加Dy"/>
      <sheetName val="应收账款Dy"/>
      <sheetName val="目錄"/>
      <sheetName val="FA-2"/>
      <sheetName val="7-11销售"/>
      <sheetName val="IMPORT"/>
      <sheetName val="账龄4"/>
      <sheetName val="账面外销"/>
      <sheetName val="Stock turnove_x005f_x0002_"/>
      <sheetName val="报表科目"/>
      <sheetName val="应收账款贷方余额表"/>
      <sheetName val="应收账款借方余额表"/>
      <sheetName val="应收账款余额表"/>
      <sheetName val="试算"/>
      <sheetName val="09差异分摊计算表"/>
      <sheetName val="08差异分摊计算表"/>
      <sheetName val="05大桥分卡片"/>
      <sheetName val="Ctinh 10kV"/>
      <sheetName val="2.6 融资情况 （财务）"/>
      <sheetName val="2.7 回款情况（财务）"/>
      <sheetName val="2.8 应收账款（财务）"/>
      <sheetName val="2.10 战区现金流(财务)"/>
      <sheetName val="2.11 结转收入（运营）"/>
      <sheetName val="2.9 开累资金占用（财务）"/>
      <sheetName val="2.12 结转利润（财务）"/>
      <sheetName val="2.13 平均净利润率(已核)"/>
      <sheetName val="结转规划-财务"/>
      <sheetName val="现金流汇总"/>
      <sheetName val="现金流明细分析"/>
      <sheetName val="占用"/>
      <sheetName val="草签明细待更新"/>
      <sheetName val="网签系统导出"/>
      <sheetName val="按揭明细"/>
      <sheetName val="监管资金申请表7月第二周"/>
      <sheetName val="监管资金申请表7月第三周"/>
      <sheetName val="监管资金申请表7月第四周"/>
      <sheetName val="监管资金申请表8月"/>
      <sheetName val="营销签约明细复核"/>
      <sheetName val="银行按揭放款明细"/>
      <sheetName val="账户信息及流程"/>
      <sheetName val="综合成本科目表"/>
      <sheetName val="高层（25层以上）"/>
      <sheetName val="高层（18~25层）"/>
      <sheetName val="小高层（8~17层）"/>
      <sheetName val="多层（8层以下）"/>
      <sheetName val="别墅（3层以下）"/>
      <sheetName val="办公"/>
      <sheetName val="独立车库"/>
      <sheetName val="林总审批"/>
      <sheetName val="集团部门评审"/>
      <sheetName val="地区评审表"/>
      <sheetName val="04价值及配置标准"/>
      <sheetName val="05限额指标"/>
      <sheetName val="06汇总1"/>
      <sheetName val="11层 "/>
      <sheetName val="14层 "/>
      <sheetName val="18层"/>
      <sheetName val="建安外"/>
      <sheetName val="定位拿地对比"/>
      <sheetName val="总成本（定位）"/>
      <sheetName val="四项费（定位）"/>
      <sheetName val="四项费外费用（定位）"/>
      <sheetName val="07高层建安费用"/>
      <sheetName val="07物业用房建安费用"/>
      <sheetName val="07人防车库建安费用"/>
      <sheetName val="07普通车库建安费用"/>
      <sheetName val="A09地块别墅报价分类汇总"/>
      <sheetName val="B3.S"/>
      <sheetName val="B3.1.S"/>
      <sheetName val="B3.1"/>
      <sheetName val="B3.2.S"/>
      <sheetName val="B3.2"/>
      <sheetName val="B3.3.S"/>
      <sheetName val="B3.3"/>
      <sheetName val="B3.4.S"/>
      <sheetName val="B3.4"/>
      <sheetName val="A型别墅（1#5#）"/>
      <sheetName val="A型别墅（3#)"/>
      <sheetName val="A型别墅（2#6#）"/>
      <sheetName val="B型别墅（4#）"/>
      <sheetName val="B4.5"/>
      <sheetName val="5#变量"/>
      <sheetName val="B4.6"/>
      <sheetName val="6#变量"/>
      <sheetName val="B4.7"/>
      <sheetName val="7#变量"/>
      <sheetName val="水平投影"/>
      <sheetName val="假花"/>
      <sheetName val="小示范区"/>
      <sheetName val="IRR Calculation"/>
      <sheetName val="IRR Calculation (Old)"/>
      <sheetName val="graph"/>
      <sheetName val="combined cashflow 1+2B"/>
      <sheetName val="cashflow-Phase1+2B"/>
      <sheetName val="P&amp;L-Phase1+2B"/>
      <sheetName val="cashflow-commercial"/>
      <sheetName val="commercial"/>
      <sheetName val="cashflow-apartments"/>
      <sheetName val="apartments"/>
      <sheetName val="P&amp;L-Phase1"/>
      <sheetName val="P&amp;L-Phase2A"/>
      <sheetName val="P&amp;L-Phase2B"/>
      <sheetName val="P&amp;L-Phase1+2A"/>
      <sheetName val="cashflow-Phase1"/>
      <sheetName val="cashflow-Phase1+2A"/>
      <sheetName val="mgmtfee"/>
      <sheetName val="TPH-June00"/>
      <sheetName val="TPH-Dec00"/>
      <sheetName val="tph-comrental"/>
      <sheetName val="四项费用"/>
      <sheetName val="开发成本－分地块"/>
      <sheetName val="合同明细-D16"/>
      <sheetName val="合同明细-推广中心&amp;D16样板房"/>
      <sheetName val="合同明细A5-3"/>
      <sheetName val="合同明细-A5-3样板房"/>
      <sheetName val="合同明细-D17"/>
      <sheetName val="合同明细-D20"/>
      <sheetName val="合同明细-D21"/>
      <sheetName val="合同明细-A2"/>
      <sheetName val="合同明细-A5-1.2"/>
      <sheetName val="合同明细D2-3.4"/>
      <sheetName val="合同明细-D3-2"/>
      <sheetName val="合同明细D19"/>
      <sheetName val="合同明细A5-5地块"/>
      <sheetName val="合同明细表D3-3地块"/>
      <sheetName val="合同明细-A5-1，2样板房"/>
      <sheetName val="合同明细-D17样板房"/>
      <sheetName val="合同明细-其它"/>
      <sheetName val="合同明细表-营销"/>
      <sheetName val="A.前言"/>
      <sheetName val="B.1建造成本汇总"/>
      <sheetName val="B.2-D07地块"/>
      <sheetName val="B.2-D09地块"/>
      <sheetName val="C.说明及假设 "/>
      <sheetName val="C.说明及假设(装修用料表)"/>
      <sheetName val="C.说明及假设（MEP）"/>
      <sheetName val="B.3不包括费用"/>
      <sheetName val="A（07）"/>
      <sheetName val="B（09）"/>
      <sheetName val="C（07）"/>
      <sheetName val="C (09)"/>
      <sheetName val="D（07）"/>
      <sheetName val="D（09)"/>
      <sheetName val="E（07）"/>
      <sheetName val="E (09)"/>
      <sheetName val="F1F3"/>
      <sheetName val="F2"/>
      <sheetName val="F4"/>
      <sheetName val="F5F6 "/>
      <sheetName val="F1~5(09)"/>
      <sheetName val="F6~10（09)"/>
      <sheetName val="G(07)"/>
      <sheetName val="G (09)"/>
      <sheetName val="H（07)"/>
      <sheetName val="H（09)"/>
      <sheetName val="室外总体"/>
      <sheetName val="前言"/>
      <sheetName val="说明及假设 "/>
      <sheetName val="说明及假设(装修用料表)"/>
      <sheetName val="匯總"/>
      <sheetName val="F1建筑分类及面积"/>
      <sheetName val="F2土地费用"/>
      <sheetName val="附3前期工程费"/>
      <sheetName val="附4政府费用"/>
      <sheetName val="F5建安费用汇总表"/>
      <sheetName val="1S"/>
      <sheetName val="A#独栋"/>
      <sheetName val="C#合院"/>
      <sheetName val="D#独栋"/>
      <sheetName val="E#独栋"/>
      <sheetName val="F1F3#双排6层公寓"/>
      <sheetName val="F2#双排5层公寓"/>
      <sheetName val="F4#单排5层公寓"/>
      <sheetName val="F5F6#单排6层公寓"/>
      <sheetName val="G#公寓"/>
      <sheetName val="H#物管用房"/>
      <sheetName val="室外汇总"/>
      <sheetName val="F6基础设施建设费"/>
      <sheetName val="F7样板区房费用（4.2）及销售收入（13）"/>
      <sheetName val="F8土地增值税"/>
      <sheetName val="3#配电房"/>
      <sheetName val="外围工程"/>
      <sheetName val="G5.1南塔"/>
      <sheetName val="G5.2北塔"/>
      <sheetName val="G5.3弧形塔楼"/>
      <sheetName val="G.4裙房"/>
      <sheetName val="G.3"/>
      <sheetName val="G6室外"/>
      <sheetName val="假1土地费用"/>
      <sheetName val="假2.1项目面积指标"/>
      <sheetName val="假2.2项目面积统计"/>
      <sheetName val="假3项目开发进度"/>
      <sheetName val="假4单位成本汇总"/>
      <sheetName val="假5租售比例"/>
      <sheetName val="假6.1租售价格"/>
      <sheetName val="假6.2租售率"/>
      <sheetName val="假6.3销售收入、销售回笼资金表"/>
      <sheetName val="假7市场定位"/>
      <sheetName val="假8建造标准"/>
      <sheetName val="1项目总成本 "/>
      <sheetName val="1.1一期成本明细（分摊前）"/>
      <sheetName val="1.1.1一期建安预算明细"/>
      <sheetName val="1.2二期成本明细（分摊前） "/>
      <sheetName val="1.2.1二期建安预算明细"/>
      <sheetName val="1.3三期成本明细（分摊前） "/>
      <sheetName val="1.3.1三期建安预算明细"/>
      <sheetName val="2销售汇总"/>
      <sheetName val="2.1一期销售"/>
      <sheetName val="2.2二期销售"/>
      <sheetName val="2.3三期销售"/>
      <sheetName val="3.1销售费用表 "/>
      <sheetName val="表1投资支出比例"/>
      <sheetName val="表2开发成本"/>
      <sheetName val="表3营业收入"/>
      <sheetName val="表4营业成本"/>
      <sheetName val="表5资金来源与运用表"/>
      <sheetName val="表5.1借款本息偿还表"/>
      <sheetName val="表6土增税计算表"/>
      <sheetName val="表6土增税计算表 (分业态)"/>
      <sheetName val="表6.1成本分摊 (分业态)"/>
      <sheetName val="表6-1-1土增税计算表 (分业态)"/>
      <sheetName val="表6-1-2土增税计算表 (临界点)"/>
      <sheetName val="表7表损益表"/>
      <sheetName val="表8全投资现金流量表"/>
      <sheetName val="表9自有资金现金流量表"/>
      <sheetName val="表10敏感性分析"/>
      <sheetName val="3.1"/>
      <sheetName val="Bill-3.1s "/>
      <sheetName val="3.2"/>
      <sheetName val="Bill-3.2s"/>
      <sheetName val="3.3"/>
      <sheetName val="Bill-3.3s"/>
      <sheetName val="3.4"/>
      <sheetName val="Bill-3.4s"/>
      <sheetName val="3.5"/>
      <sheetName val="Bill-3.5s"/>
      <sheetName val="Bill-3s"/>
      <sheetName val="老项目清单"/>
      <sheetName val="泰兴项目"/>
      <sheetName val="结转成本与结算对比"/>
      <sheetName val="泰兴项目收入利润情况"/>
      <sheetName val="泰兴3期"/>
      <sheetName val="泰兴4期"/>
      <sheetName val="泰兴5期"/>
      <sheetName val="泰兴6期"/>
      <sheetName val="泰兴2期"/>
      <sheetName val="泰兴3期 "/>
      <sheetName val="RGDP"/>
      <sheetName val="ASIA"/>
      <sheetName val="average price"/>
      <sheetName val="05年预售率"/>
      <sheetName val="2006年宏观调控对绿城的影响"/>
      <sheetName val="company operations"/>
      <sheetName val="hangzhou2"/>
      <sheetName val="HKBUD"/>
      <sheetName val="表1005项目预算年度开发计划表"/>
      <sheetName val="敏感详细分析"/>
      <sheetName val="表2002项目销售计划(按金额)"/>
      <sheetName val="1#楼面积"/>
      <sheetName val="2#楼面积"/>
      <sheetName val="3#楼面积"/>
      <sheetName val="4#楼面积"/>
      <sheetName val="5#楼面积"/>
      <sheetName val="6#9#楼面积"/>
      <sheetName val="7#8#楼面积"/>
      <sheetName val="10#楼面积"/>
      <sheetName val="11#楼面积"/>
      <sheetName val="12#楼面积"/>
      <sheetName val="13#楼面积"/>
      <sheetName val="14#楼面积"/>
      <sheetName val="15#楼面积"/>
      <sheetName val="16#楼面积"/>
      <sheetName val="17#楼面积"/>
      <sheetName val="18#楼面积"/>
      <sheetName val="19#25#楼面积"/>
      <sheetName val="20#楼面积"/>
      <sheetName val="21#楼面积"/>
      <sheetName val="22#楼面积"/>
      <sheetName val="23#楼面积"/>
      <sheetName val="24#楼面积"/>
      <sheetName val="26#楼面积"/>
      <sheetName val="27#楼面积"/>
      <sheetName val="28#楼面积"/>
      <sheetName val="29#楼面积"/>
      <sheetName val="31#楼面积"/>
      <sheetName val="幼儿园面积"/>
      <sheetName val="过程调整说明"/>
      <sheetName val="目录-按部门"/>
      <sheetName val="年度总体经营指标"/>
      <sheetName val="整体现金流量表"/>
      <sheetName val="融资与还款计划"/>
      <sheetName val="项目销售与回笼计划"/>
      <sheetName val="目标成本测算表"/>
      <sheetName val="经济评价指标测算表"/>
      <sheetName val="总体概况"/>
      <sheetName val="当期概况"/>
      <sheetName val="项目整体开发计划"/>
      <sheetName val="规划设计计划"/>
      <sheetName val="施工进度计划"/>
      <sheetName val="工程招标计划"/>
      <sheetName val="材料采购计划"/>
      <sheetName val="土地费用支付计划"/>
      <sheetName val="前期费用支付计划"/>
      <sheetName val="工程成本支付计划"/>
      <sheetName val="税金支付计划"/>
      <sheetName val="土建明细表（A档别墅）"/>
      <sheetName val="土建明细表（小高层）"/>
      <sheetName val="安装明细表"/>
      <sheetName val="建安明细表(预算汇总)"/>
      <sheetName val="公共配套预算及分摊表"/>
      <sheetName val="建安建造标准"/>
      <sheetName val="景观建造标准"/>
      <sheetName val="公共精装修建造标准"/>
      <sheetName val="户内精装修建造标准"/>
      <sheetName val="财务费用预算表"/>
      <sheetName val="金融机构借款利息预算表"/>
      <sheetName val="其他借款利息预算表"/>
      <sheetName val="成本结转明细表"/>
      <sheetName val="管理费用预算表"/>
      <sheetName val="项目人员编制计划"/>
      <sheetName val="薪酬明细"/>
      <sheetName val="工资性费用预算表"/>
      <sheetName val="一般性可控费用预算表"/>
      <sheetName val="固定资产购置预算表"/>
      <sheetName val="车辆使用费用预算"/>
      <sheetName val="物管、前期介入及园区服务体系费用预算表"/>
      <sheetName val="不可控费用预算表"/>
      <sheetName val="销售费用预算表"/>
      <sheetName val="土地增值税预算表"/>
      <sheetName val="建安明细表(预算汇总)-I16"/>
      <sheetName val="date"/>
      <sheetName val="F地块建筑面积统计表 "/>
      <sheetName val="G地块建筑面积统计表 "/>
      <sheetName val="H地块建筑面积统计表"/>
      <sheetName val="I地块建筑面积统计表"/>
      <sheetName val="J地块建筑面积统计表"/>
      <sheetName val="15收入成本费用总预算-828"/>
      <sheetName val="表1002 项目面积统计表"/>
      <sheetName val="表3002前期费用预算表"/>
      <sheetName val="表3003工程费用预算"/>
      <sheetName val="项目成本分摊"/>
      <sheetName val="月度投资进度计划"/>
      <sheetName val="七通一平转让(8000）"/>
      <sheetName val="七通一平转让(9000）"/>
      <sheetName val="七通一平转让(8500）"/>
      <sheetName val="七通一平转让(底线）"/>
      <sheetName val="七通一平转让(理想）"/>
      <sheetName val="月度销售收入"/>
      <sheetName val="面积繁感性分析"/>
      <sheetName val="商业销售损益"/>
      <sheetName val="月度资金平衡"/>
      <sheetName val="公寓损益表"/>
      <sheetName val="办公损益表"/>
      <sheetName val="损益表 (2)"/>
      <sheetName val="繁感性分析"/>
      <sheetName val="出租部分贴现"/>
      <sheetName val="商业损益表"/>
      <sheetName val="损益表汇总(蔡)"/>
      <sheetName val="建安成本分析"/>
      <sheetName val="销售费用分析"/>
      <sheetName val="全费用表"/>
      <sheetName val="建造标准配置表"/>
      <sheetName val="土建总、分包价格调整"/>
      <sheetName val="高层工程成本明细表"/>
      <sheetName val="项目总概况"/>
      <sheetName val="表1工程概况"/>
      <sheetName val="表2(预)工程成本预算费用表"/>
      <sheetName val="表2-1建筑工程主要经济指标"/>
      <sheetName val="表2-2安装工程主要经济指标"/>
      <sheetName val="表2-3建筑工程分部分项成本分析表"/>
      <sheetName val="表2-3建筑工程分部分项成本分析表 (集团口径)"/>
      <sheetName val="表2-4安装工程分部分项成本分析表"/>
      <sheetName val="表2-5精装修工程分部分项成本分析表"/>
      <sheetName val="表2-6除建安工程外其他工程分部分项成本分析表"/>
      <sheetName val="总包预算指标表"/>
      <sheetName val="施工期材料信息价"/>
      <sheetName val="基坑费用测算表"/>
      <sheetName val="人工预测"/>
      <sheetName val="全员营销一览表"/>
      <sheetName val="表9.项目销售计划（面积）"/>
      <sheetName val="表10.项目销售计划（金额）"/>
      <sheetName val="表14.项目现金流预算表"/>
      <sheetName val="表16.销售费用预算表"/>
      <sheetName val="住宅1.9（90%）"/>
      <sheetName val="住宅2.0（80%）"/>
      <sheetName val="住宅2.1（70%）"/>
      <sheetName val="住宅2.2（60%）"/>
      <sheetName val="住宅2.3（40%）"/>
      <sheetName val="动态成本及支付明细表"/>
      <sheetName val="各幢报价汇总表"/>
      <sheetName val="各幢石材价格"/>
      <sheetName val="1#楼各单位报价对比表"/>
      <sheetName val="各费用对比"/>
      <sheetName val="2#楼"/>
      <sheetName val="3#楼"/>
      <sheetName val="5#楼"/>
      <sheetName val="6#楼"/>
      <sheetName val="7#楼"/>
      <sheetName val="8#楼"/>
      <sheetName val="9#楼"/>
      <sheetName val="10#楼"/>
      <sheetName val="11#楼"/>
      <sheetName val="12#楼"/>
      <sheetName val="14#楼"/>
      <sheetName val="15#楼"/>
      <sheetName val="16#楼"/>
      <sheetName val="17#楼"/>
      <sheetName val="18#楼"/>
      <sheetName val="19#楼"/>
      <sheetName val="20#楼"/>
      <sheetName val="21#楼"/>
      <sheetName val="22#楼"/>
      <sheetName val="23#楼"/>
      <sheetName val="24#楼"/>
      <sheetName val="项目当期概况"/>
      <sheetName val="工程开发计划"/>
      <sheetName val="建安工程建造标准"/>
      <sheetName val="户内精装修标准"/>
      <sheetName val="公共区域精装修标准"/>
      <sheetName val="土建明细表"/>
      <sheetName val="土建明细表 (调整)"/>
      <sheetName val="勘察设计计划"/>
      <sheetName val="应收款明细表"/>
      <sheetName val="FISCBAL"/>
      <sheetName val="封面&amp;目录"/>
      <sheetName val="工程概况描述"/>
      <sheetName val="车辆使用费用预算(已计入一般可控费用预算表中)"/>
      <sheetName val="利息资本化不含土地出让金"/>
      <sheetName val="表2工程成本预算费用表"/>
      <sheetName val="表2-1建筑工程主要经济指标(地下) "/>
      <sheetName val="表2-2建筑工程主要经济指标(地上高层)"/>
      <sheetName val="表2-3建筑工程主要经济指标(地上商业) "/>
      <sheetName val="表2-4建筑工程主要经济指标(会所)"/>
      <sheetName val="表2-5安装工程主要经济指标"/>
      <sheetName val="2-6面积及精装修（住宅）"/>
      <sheetName val="2-7面积及精装修（商业及会所）"/>
      <sheetName val="表2-1-2建筑工程主要经济指标(小法合院)"/>
      <sheetName val="全地块面积表"/>
      <sheetName val="预计利润表－项目核对"/>
      <sheetName val="2009"/>
      <sheetName val="2010"/>
      <sheetName val="New Report"/>
      <sheetName val="Financial statements"/>
      <sheetName val="Hotel input"/>
      <sheetName val="Cash to JV"/>
      <sheetName val="Ratio output"/>
      <sheetName val="Roadshow presentation"/>
      <sheetName val="Invest CF"/>
      <sheetName val="Credit credential"/>
      <sheetName val="Forecast panel (2009)"/>
      <sheetName val="Forecast panel (2010)"/>
      <sheetName val="Forecast panel (2011)"/>
      <sheetName val="Forecast panel (2012)"/>
      <sheetName val="Forecast panel (2013)"/>
      <sheetName val="直接工程费"/>
      <sheetName val="间接工程费 "/>
      <sheetName val="销售收入表"/>
      <sheetName val="门窗"/>
      <sheetName val="赠送空间"/>
      <sheetName val="公租房"/>
      <sheetName val="挡土墙"/>
      <sheetName val="演艺中心土建明细表"/>
      <sheetName val="项目成本汇总表"/>
      <sheetName val="市政大配套费用"/>
      <sheetName val="低层业态项目"/>
      <sheetName val="多层业态项目"/>
      <sheetName val="科研办公"/>
      <sheetName val="温泉酒店"/>
      <sheetName val="学校"/>
      <sheetName val="南区62亩"/>
      <sheetName val="公摊费用汇总表"/>
      <sheetName val="主体建安汇总表"/>
      <sheetName val="南区62亩建安成本"/>
      <sheetName val="钢筋消耗量指标"/>
      <sheetName val="主要材料消耗量指标"/>
      <sheetName val="外立面装饰工程"/>
      <sheetName val="样板房木门分析表"/>
      <sheetName val="一标安装分包造价汇总表"/>
      <sheetName val="商业配套"/>
      <sheetName val="样板区"/>
      <sheetName val="目标成本汇总表"/>
      <sheetName val="土建明细表（新）"/>
      <sheetName val="编制指引"/>
      <sheetName val="检验表"/>
      <sheetName val="基本结果表"/>
      <sheetName val="表0000资产经营管理责任书"/>
      <sheetName val="表0001总经理承诺"/>
      <sheetName val="表1001项目公司概况表"/>
      <sheetName val="表1002项目整体开发计划表"/>
      <sheetName val="表1003项目整体工作节点计划"/>
      <sheetName val="表1004项目整体经营指标"/>
      <sheetName val="表1005项目面积统计表"/>
      <sheetName val="表1006项目预算年度规划设计计划表"/>
      <sheetName val="表1007项目预算年度工程建设进度计划表"/>
      <sheetName val="表1008项目预算年度可售房源及计划开盘情况表"/>
      <sheetName val="表2001销售与结转计划"/>
      <sheetName val="表2001-1项目计划开盘销售情况表"/>
      <sheetName val="表2002利润分析表"/>
      <sheetName val="表2003待转化收入汇总表"/>
      <sheetName val="表2004项目2016年及以后年度待转化收入明细表"/>
      <sheetName val="表3001项目成本预算表（报表口径）"/>
      <sheetName val="表3002项目成本预算表（管理口径）"/>
      <sheetName val="表3003成本支付计划表"/>
      <sheetName val="表4001销售费用预算表"/>
      <sheetName val="表4001-1附营销系统费用科目"/>
      <sheetName val="表4002管理费用预算表-非营销人员"/>
      <sheetName val="表4002-1工资性费用明细表"/>
      <sheetName val="表4002-2行政费用明细表"/>
      <sheetName val="表4002-3持有物业摊销表"/>
      <sheetName val="表4002-4持有物业折旧费 "/>
      <sheetName val="表4003 固定资产购置预算表"/>
      <sheetName val="表4004 无形资产购置预算表"/>
      <sheetName val="表4005金融机构利息预算表"/>
      <sheetName val="表4006资金占用费预算表（报表口径）"/>
      <sheetName val="表4006-1资金占用费预算表（管理口径）"/>
      <sheetName val="表4007股东投入情况表"/>
      <sheetName val="表4008资本化利息分摊（报表口径）"/>
      <sheetName val="表4008-1资本化利息分摊（管理口径）"/>
      <sheetName val="表5001税金支付计划表"/>
      <sheetName val="表5002项目土地增值税预算表"/>
      <sheetName val="表5003增值税计算汇总表"/>
      <sheetName val="表5003-1销项税额及预缴税额计算表"/>
      <sheetName val="表5003-2进项税额计算表"/>
      <sheetName val="表6001项目各期毛利预算（报表口径）"/>
      <sheetName val="表6002项目整体利润表-按年(报表口径)"/>
      <sheetName val="表6003项目整体利润表-按期（报表口径）"/>
      <sheetName val="表6004项目整体利润表(管理口径)"/>
      <sheetName val="表6005项目整体现金流量表"/>
      <sheetName val="路演用表"/>
      <sheetName val="表7001项目资产基本情况表"/>
      <sheetName val="表7002项目会所基本信息表"/>
      <sheetName val="2.1.2固定资产清单"/>
      <sheetName val="5.14土地增值税"/>
      <sheetName val="1.1银行存款"/>
      <sheetName val="表1 公司概况"/>
      <sheetName val="表5 项目销售计划（面积）"/>
      <sheetName val="表6 项目销售计划（金额）"/>
      <sheetName val="3.2结转收入预算表"/>
      <sheetName val="目标成本测算表ok"/>
      <sheetName val="总平图ok"/>
      <sheetName val="总体概况ko"/>
      <sheetName val="当期概况ko"/>
      <sheetName val="面积明细表ko"/>
      <sheetName val="项目整体开发计划ok"/>
      <sheetName val="规划设计计划ok"/>
      <sheetName val="施工进度计划ok"/>
      <sheetName val="工程招标计划 ok"/>
      <sheetName val="材料采购计划（不采用政府采购模式）"/>
      <sheetName val="土地费用支付计划ok"/>
      <sheetName val="前期费用支付计划ok"/>
      <sheetName val="工程成本支付计划ok"/>
      <sheetName val="税金支付计划ok"/>
      <sheetName val="土建明细表ok"/>
      <sheetName val="安装明细表ok"/>
      <sheetName val="公共配套预算及分摊表ok"/>
      <sheetName val="建安建造标准ok"/>
      <sheetName val="景观建造标准ok"/>
      <sheetName val="公共精装修建造标准ok"/>
      <sheetName val="销售台账模板（销控收银销支填写）"/>
      <sheetName val="退换更"/>
      <sheetName val="匹配"/>
      <sheetName val="统计表"/>
      <sheetName val="具体分析"/>
      <sheetName val="清单汇总表26"/>
      <sheetName val="清单1地上结构26"/>
      <sheetName val="清单2地上建筑26"/>
      <sheetName val="清单3电气26"/>
      <sheetName val="清单4给水26"/>
      <sheetName val="清单5排水26"/>
      <sheetName val="清单6采暖26"/>
      <sheetName val="清单7通风26"/>
      <sheetName val="清单8措施费26"/>
      <sheetName val="清单汇总表车库"/>
      <sheetName val="车库清单ck"/>
      <sheetName val="清单2措施费ck"/>
      <sheetName val="±0.00以下"/>
      <sheetName val="fj1点工及综合费率"/>
      <sheetName val="fj3主要材料表"/>
      <sheetName val="f4发包人供应"/>
      <sheetName val="f5发包人限定"/>
      <sheetName val="城市公司汇总"/>
      <sheetName val="分项目汇总"/>
      <sheetName val="土地款明细"/>
      <sheetName val="0"/>
      <sheetName val="如东"/>
      <sheetName val="项目4"/>
      <sheetName val="项目5"/>
      <sheetName val="项目6"/>
      <sheetName val="项目7"/>
      <sheetName val="项目8"/>
      <sheetName val="项目9"/>
      <sheetName val="项目10"/>
      <sheetName val="项目11"/>
      <sheetName val="项目12"/>
      <sheetName val="项目13"/>
      <sheetName val="项目14"/>
      <sheetName val="项目15"/>
      <sheetName val="项目16"/>
      <sheetName val="项目17"/>
      <sheetName val="项目18"/>
      <sheetName val="项目19"/>
      <sheetName val="项目20"/>
      <sheetName val="项目21"/>
      <sheetName val="项目22"/>
      <sheetName val="项目23"/>
      <sheetName val="项目24"/>
      <sheetName val="项目25"/>
      <sheetName val="项目26"/>
      <sheetName val="项目27"/>
      <sheetName val="项目28"/>
      <sheetName val="项目29"/>
      <sheetName val="项目30"/>
      <sheetName val="项目31"/>
      <sheetName val="项目32"/>
      <sheetName val="项目33"/>
      <sheetName val="项目34"/>
      <sheetName val="项目35"/>
      <sheetName val="项目36"/>
      <sheetName val="项目37"/>
      <sheetName val="项目38"/>
      <sheetName val="项目39"/>
      <sheetName val="项目40"/>
      <sheetName val="项目41"/>
      <sheetName val="项目42"/>
      <sheetName val="项目43"/>
      <sheetName val="项目44"/>
      <sheetName val="项目45"/>
      <sheetName val="项目46"/>
      <sheetName val="项目47"/>
      <sheetName val="项目48"/>
      <sheetName val="项目49"/>
      <sheetName val="项目50"/>
      <sheetName val="3-收方台账"/>
      <sheetName val="4-非变更类综合认价台账"/>
      <sheetName val="中广核-2.2亿"/>
      <sheetName val="中广核-4.8亿"/>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sheetData sheetId="10"/>
      <sheetData sheetId="1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sheetData sheetId="386"/>
      <sheetData sheetId="387" refreshError="1"/>
      <sheetData sheetId="388"/>
      <sheetData sheetId="389" refreshError="1"/>
      <sheetData sheetId="390"/>
      <sheetData sheetId="391"/>
      <sheetData sheetId="392">
        <row r="5">
          <cell r="A5" t="str">
            <v>td1</v>
          </cell>
        </row>
      </sheetData>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ow r="4">
          <cell r="C4" t="str">
            <v>PASSAGE LOCK WITH STRICKE PLATE</v>
          </cell>
        </row>
      </sheetData>
      <sheetData sheetId="405"/>
      <sheetData sheetId="406"/>
      <sheetData sheetId="407"/>
      <sheetData sheetId="408"/>
      <sheetData sheetId="409"/>
      <sheetData sheetId="410"/>
      <sheetData sheetId="411"/>
      <sheetData sheetId="412"/>
      <sheetData sheetId="413"/>
      <sheetData sheetId="414">
        <row r="5">
          <cell r="A5" t="str">
            <v>td1</v>
          </cell>
        </row>
      </sheetData>
      <sheetData sheetId="415"/>
      <sheetData sheetId="416"/>
      <sheetData sheetId="417"/>
      <sheetData sheetId="418"/>
      <sheetData sheetId="419"/>
      <sheetData sheetId="420" refreshError="1"/>
      <sheetData sheetId="421" refreshError="1"/>
      <sheetData sheetId="422" refreshError="1"/>
      <sheetData sheetId="423" refreshError="1"/>
      <sheetData sheetId="424"/>
      <sheetData sheetId="425"/>
      <sheetData sheetId="426"/>
      <sheetData sheetId="427"/>
      <sheetData sheetId="428"/>
      <sheetData sheetId="429"/>
      <sheetData sheetId="430"/>
      <sheetData sheetId="431">
        <row r="5">
          <cell r="A5" t="str">
            <v>td1</v>
          </cell>
        </row>
      </sheetData>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row r="5">
          <cell r="A5" t="str">
            <v>td1</v>
          </cell>
        </row>
      </sheetData>
      <sheetData sheetId="451"/>
      <sheetData sheetId="452"/>
      <sheetData sheetId="453"/>
      <sheetData sheetId="454"/>
      <sheetData sheetId="455"/>
      <sheetData sheetId="456"/>
      <sheetData sheetId="457"/>
      <sheetData sheetId="458"/>
      <sheetData sheetId="459" refreshError="1"/>
      <sheetData sheetId="460" refreshError="1"/>
      <sheetData sheetId="461" refreshError="1"/>
      <sheetData sheetId="462"/>
      <sheetData sheetId="463" refreshError="1"/>
      <sheetData sheetId="464"/>
      <sheetData sheetId="465" refreshError="1"/>
      <sheetData sheetId="466">
        <row r="1">
          <cell r="C1" t="str">
            <v>127X89X3MM - 304 S/S BALL BEARING</v>
          </cell>
        </row>
      </sheetData>
      <sheetData sheetId="467">
        <row r="1">
          <cell r="C1" t="str">
            <v>127X89X3MM - 304 S/S BALL BEARING</v>
          </cell>
        </row>
      </sheetData>
      <sheetData sheetId="468">
        <row r="4">
          <cell r="C4" t="str">
            <v>PASSAGE LOCK WITH STRICKE PLATE</v>
          </cell>
        </row>
      </sheetData>
      <sheetData sheetId="469">
        <row r="5">
          <cell r="A5" t="str">
            <v>td1</v>
          </cell>
        </row>
      </sheetData>
      <sheetData sheetId="470" refreshError="1"/>
      <sheetData sheetId="471"/>
      <sheetData sheetId="472" refreshError="1"/>
      <sheetData sheetId="473"/>
      <sheetData sheetId="474"/>
      <sheetData sheetId="475"/>
      <sheetData sheetId="476" refreshError="1"/>
      <sheetData sheetId="477"/>
      <sheetData sheetId="478"/>
      <sheetData sheetId="479"/>
      <sheetData sheetId="480"/>
      <sheetData sheetId="481"/>
      <sheetData sheetId="482"/>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sheetData sheetId="536"/>
      <sheetData sheetId="537"/>
      <sheetData sheetId="538"/>
      <sheetData sheetId="539"/>
      <sheetData sheetId="540"/>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refreshError="1"/>
      <sheetData sheetId="625"/>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refreshError="1"/>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sheetData sheetId="753"/>
      <sheetData sheetId="754"/>
      <sheetData sheetId="755">
        <row r="4">
          <cell r="D4">
            <v>8</v>
          </cell>
        </row>
      </sheetData>
      <sheetData sheetId="756"/>
      <sheetData sheetId="757"/>
      <sheetData sheetId="758">
        <row r="1">
          <cell r="D1">
            <v>52</v>
          </cell>
        </row>
      </sheetData>
      <sheetData sheetId="759"/>
      <sheetData sheetId="760">
        <row r="2">
          <cell r="E2">
            <v>52</v>
          </cell>
        </row>
      </sheetData>
      <sheetData sheetId="761"/>
      <sheetData sheetId="762">
        <row r="3">
          <cell r="B3">
            <v>52</v>
          </cell>
        </row>
      </sheetData>
      <sheetData sheetId="763"/>
      <sheetData sheetId="764"/>
      <sheetData sheetId="765"/>
      <sheetData sheetId="766">
        <row r="2">
          <cell r="E2">
            <v>52</v>
          </cell>
        </row>
      </sheetData>
      <sheetData sheetId="767">
        <row r="3">
          <cell r="R3">
            <v>25</v>
          </cell>
        </row>
      </sheetData>
      <sheetData sheetId="768"/>
      <sheetData sheetId="769">
        <row r="2">
          <cell r="D2">
            <v>52</v>
          </cell>
        </row>
      </sheetData>
      <sheetData sheetId="770"/>
      <sheetData sheetId="771"/>
      <sheetData sheetId="772"/>
      <sheetData sheetId="773"/>
      <sheetData sheetId="774">
        <row r="4">
          <cell r="D4">
            <v>8</v>
          </cell>
        </row>
      </sheetData>
      <sheetData sheetId="775"/>
      <sheetData sheetId="776"/>
      <sheetData sheetId="777">
        <row r="1">
          <cell r="D1">
            <v>52</v>
          </cell>
        </row>
      </sheetData>
      <sheetData sheetId="778"/>
      <sheetData sheetId="779"/>
      <sheetData sheetId="780"/>
      <sheetData sheetId="781"/>
      <sheetData sheetId="782"/>
      <sheetData sheetId="783" refreshError="1"/>
      <sheetData sheetId="784">
        <row r="11">
          <cell r="C11" t="str">
            <v>MAHOGANY PLACE</v>
          </cell>
        </row>
      </sheetData>
      <sheetData sheetId="785" refreshError="1"/>
      <sheetData sheetId="786" refreshError="1"/>
      <sheetData sheetId="787" refreshError="1"/>
      <sheetData sheetId="788" refreshError="1"/>
      <sheetData sheetId="789"/>
      <sheetData sheetId="790"/>
      <sheetData sheetId="791"/>
      <sheetData sheetId="792" refreshError="1"/>
      <sheetData sheetId="793"/>
      <sheetData sheetId="794"/>
      <sheetData sheetId="795" refreshError="1"/>
      <sheetData sheetId="796" refreshError="1"/>
      <sheetData sheetId="797" refreshError="1"/>
      <sheetData sheetId="798" refreshError="1"/>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refreshError="1"/>
      <sheetData sheetId="841" refreshError="1"/>
      <sheetData sheetId="842" refreshError="1"/>
      <sheetData sheetId="843" refreshError="1"/>
      <sheetData sheetId="844" refreshError="1"/>
      <sheetData sheetId="845"/>
      <sheetData sheetId="846" refreshError="1"/>
      <sheetData sheetId="847">
        <row r="21">
          <cell r="M21">
            <v>25</v>
          </cell>
        </row>
      </sheetData>
      <sheetData sheetId="848" refreshError="1"/>
      <sheetData sheetId="849"/>
      <sheetData sheetId="850" refreshError="1"/>
      <sheetData sheetId="851"/>
      <sheetData sheetId="852" refreshError="1"/>
      <sheetData sheetId="853" refreshError="1"/>
      <sheetData sheetId="854"/>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sheetData sheetId="918"/>
      <sheetData sheetId="919"/>
      <sheetData sheetId="920"/>
      <sheetData sheetId="921"/>
      <sheetData sheetId="922"/>
      <sheetData sheetId="923"/>
      <sheetData sheetId="924"/>
      <sheetData sheetId="925"/>
      <sheetData sheetId="926"/>
      <sheetData sheetId="927"/>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refreshError="1"/>
      <sheetData sheetId="1067"/>
      <sheetData sheetId="1068"/>
      <sheetData sheetId="1069" refreshError="1"/>
      <sheetData sheetId="1070" refreshError="1"/>
      <sheetData sheetId="1071" refreshError="1"/>
      <sheetData sheetId="1072">
        <row r="8">
          <cell r="BG8">
            <v>31402.68</v>
          </cell>
        </row>
      </sheetData>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row r="3">
          <cell r="AM3">
            <v>22009155.373849999</v>
          </cell>
        </row>
      </sheetData>
      <sheetData sheetId="1088"/>
      <sheetData sheetId="1089"/>
      <sheetData sheetId="1090"/>
      <sheetData sheetId="1091"/>
      <sheetData sheetId="1092"/>
      <sheetData sheetId="1093"/>
      <sheetData sheetId="1094"/>
      <sheetData sheetId="1095"/>
      <sheetData sheetId="1096"/>
      <sheetData sheetId="1097"/>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refreshError="1"/>
      <sheetData sheetId="7313" refreshError="1"/>
      <sheetData sheetId="7314" refreshError="1"/>
      <sheetData sheetId="7315" refreshError="1"/>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refreshError="1"/>
      <sheetData sheetId="7399" refreshError="1"/>
      <sheetData sheetId="7400" refreshError="1"/>
      <sheetData sheetId="7401" refreshError="1"/>
      <sheetData sheetId="7402" refreshError="1"/>
      <sheetData sheetId="7403" refreshError="1"/>
      <sheetData sheetId="7404" refreshError="1"/>
      <sheetData sheetId="7405" refreshError="1"/>
      <sheetData sheetId="7406" refreshError="1"/>
      <sheetData sheetId="7407" refreshError="1"/>
      <sheetData sheetId="7408" refreshError="1"/>
      <sheetData sheetId="7409" refreshError="1"/>
      <sheetData sheetId="7410" refreshError="1"/>
      <sheetData sheetId="7411" refreshError="1"/>
      <sheetData sheetId="7412" refreshError="1"/>
      <sheetData sheetId="7413" refreshError="1"/>
      <sheetData sheetId="7414" refreshError="1"/>
      <sheetData sheetId="7415" refreshError="1"/>
      <sheetData sheetId="7416" refreshError="1"/>
      <sheetData sheetId="7417" refreshError="1"/>
      <sheetData sheetId="7418" refreshError="1"/>
      <sheetData sheetId="7419" refreshError="1"/>
      <sheetData sheetId="7420" refreshError="1"/>
      <sheetData sheetId="7421" refreshError="1"/>
      <sheetData sheetId="7422" refreshError="1"/>
      <sheetData sheetId="7423" refreshError="1"/>
      <sheetData sheetId="7424" refreshError="1"/>
      <sheetData sheetId="7425" refreshError="1"/>
      <sheetData sheetId="7426" refreshError="1"/>
      <sheetData sheetId="7427" refreshError="1"/>
      <sheetData sheetId="7428" refreshError="1"/>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refreshError="1"/>
      <sheetData sheetId="7504" refreshError="1"/>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refreshError="1"/>
      <sheetData sheetId="7525" refreshError="1"/>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refreshError="1"/>
      <sheetData sheetId="7535" refreshError="1"/>
      <sheetData sheetId="7536" refreshError="1"/>
      <sheetData sheetId="7537" refreshError="1"/>
      <sheetData sheetId="7538" refreshError="1"/>
      <sheetData sheetId="7539" refreshError="1"/>
      <sheetData sheetId="7540" refreshError="1"/>
      <sheetData sheetId="7541" refreshError="1"/>
      <sheetData sheetId="7542" refreshError="1"/>
      <sheetData sheetId="7543" refreshError="1"/>
      <sheetData sheetId="7544" refreshError="1"/>
      <sheetData sheetId="7545" refreshError="1"/>
      <sheetData sheetId="7546" refreshError="1"/>
      <sheetData sheetId="7547" refreshError="1"/>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efreshError="1"/>
      <sheetData sheetId="7561" refreshError="1"/>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efreshError="1"/>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efreshError="1"/>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efreshError="1"/>
      <sheetData sheetId="7732" refreshError="1"/>
      <sheetData sheetId="7733" refreshError="1"/>
      <sheetData sheetId="7734" refreshError="1"/>
      <sheetData sheetId="7735" refreshError="1"/>
      <sheetData sheetId="7736" refreshError="1"/>
      <sheetData sheetId="7737" refreshError="1"/>
      <sheetData sheetId="7738" refreshError="1"/>
      <sheetData sheetId="7739" refreshError="1"/>
      <sheetData sheetId="7740" refreshError="1"/>
      <sheetData sheetId="7741" refreshError="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efreshError="1"/>
      <sheetData sheetId="7772" refreshError="1"/>
      <sheetData sheetId="7773" refreshError="1"/>
      <sheetData sheetId="7774" refreshError="1"/>
      <sheetData sheetId="7775" refreshError="1"/>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refreshError="1"/>
      <sheetData sheetId="7798" refreshError="1"/>
      <sheetData sheetId="7799" refreshError="1"/>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efreshError="1"/>
      <sheetData sheetId="7824" refreshError="1"/>
      <sheetData sheetId="7825" refreshError="1"/>
      <sheetData sheetId="7826" refreshError="1"/>
      <sheetData sheetId="7827" refreshError="1"/>
      <sheetData sheetId="7828" refreshError="1"/>
      <sheetData sheetId="7829" refreshError="1"/>
      <sheetData sheetId="7830" refreshError="1"/>
      <sheetData sheetId="7831" refreshError="1"/>
      <sheetData sheetId="7832" refreshError="1"/>
      <sheetData sheetId="7833" refreshError="1"/>
      <sheetData sheetId="7834" refreshError="1"/>
      <sheetData sheetId="7835" refreshError="1"/>
      <sheetData sheetId="7836" refreshError="1"/>
      <sheetData sheetId="7837" refreshError="1"/>
      <sheetData sheetId="7838" refreshError="1"/>
      <sheetData sheetId="7839" refreshError="1"/>
      <sheetData sheetId="7840" refreshError="1"/>
      <sheetData sheetId="7841" refreshError="1"/>
      <sheetData sheetId="7842" refreshError="1"/>
      <sheetData sheetId="7843" refreshError="1"/>
      <sheetData sheetId="7844" refreshError="1"/>
      <sheetData sheetId="7845" refreshError="1"/>
      <sheetData sheetId="7846" refreshError="1"/>
      <sheetData sheetId="7847" refreshError="1"/>
      <sheetData sheetId="7848" refreshError="1"/>
      <sheetData sheetId="7849" refreshError="1"/>
      <sheetData sheetId="7850" refreshError="1"/>
      <sheetData sheetId="7851" refreshError="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efreshError="1"/>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efreshError="1"/>
      <sheetData sheetId="7884" refreshError="1"/>
      <sheetData sheetId="7885" refreshError="1"/>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refreshError="1"/>
      <sheetData sheetId="7934" refreshError="1"/>
      <sheetData sheetId="7935" refreshError="1"/>
      <sheetData sheetId="7936" refreshError="1"/>
      <sheetData sheetId="7937" refreshError="1"/>
      <sheetData sheetId="7938" refreshError="1"/>
      <sheetData sheetId="7939" refreshError="1"/>
      <sheetData sheetId="7940" refreshError="1"/>
      <sheetData sheetId="7941" refreshError="1"/>
      <sheetData sheetId="7942" refreshError="1"/>
      <sheetData sheetId="7943" refreshError="1"/>
      <sheetData sheetId="7944" refreshError="1"/>
      <sheetData sheetId="7945" refreshError="1"/>
      <sheetData sheetId="7946" refreshError="1"/>
      <sheetData sheetId="7947" refreshError="1"/>
      <sheetData sheetId="7948" refreshError="1"/>
      <sheetData sheetId="7949" refreshError="1"/>
      <sheetData sheetId="7950" refreshError="1"/>
      <sheetData sheetId="7951" refreshError="1"/>
      <sheetData sheetId="7952" refreshError="1"/>
      <sheetData sheetId="7953" refreshError="1"/>
      <sheetData sheetId="7954" refreshError="1"/>
      <sheetData sheetId="7955" refreshError="1"/>
      <sheetData sheetId="7956" refreshError="1"/>
      <sheetData sheetId="7957" refreshError="1"/>
      <sheetData sheetId="7958" refreshError="1"/>
      <sheetData sheetId="7959" refreshError="1"/>
      <sheetData sheetId="7960" refreshError="1"/>
      <sheetData sheetId="7961" refreshError="1"/>
      <sheetData sheetId="7962" refreshError="1"/>
      <sheetData sheetId="7963" refreshError="1"/>
      <sheetData sheetId="7964" refreshError="1"/>
      <sheetData sheetId="7965" refreshError="1"/>
      <sheetData sheetId="7966" refreshError="1"/>
      <sheetData sheetId="7967" refreshError="1"/>
      <sheetData sheetId="7968" refreshError="1"/>
      <sheetData sheetId="7969" refreshError="1"/>
      <sheetData sheetId="7970" refreshError="1"/>
      <sheetData sheetId="7971" refreshError="1"/>
      <sheetData sheetId="7972" refreshError="1"/>
      <sheetData sheetId="7973" refreshError="1"/>
      <sheetData sheetId="7974" refreshError="1"/>
      <sheetData sheetId="7975" refreshError="1"/>
      <sheetData sheetId="7976" refreshError="1"/>
      <sheetData sheetId="7977" refreshError="1"/>
      <sheetData sheetId="7978" refreshError="1"/>
      <sheetData sheetId="7979" refreshError="1"/>
      <sheetData sheetId="7980" refreshError="1"/>
      <sheetData sheetId="7981" refreshError="1"/>
      <sheetData sheetId="7982" refreshError="1"/>
      <sheetData sheetId="7983" refreshError="1"/>
      <sheetData sheetId="7984" refreshError="1"/>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refreshError="1"/>
      <sheetData sheetId="7994" refreshError="1"/>
      <sheetData sheetId="7995" refreshError="1"/>
      <sheetData sheetId="7996" refreshError="1"/>
      <sheetData sheetId="7997" refreshError="1"/>
      <sheetData sheetId="7998" refreshError="1"/>
      <sheetData sheetId="7999" refreshError="1"/>
      <sheetData sheetId="8000" refreshError="1"/>
      <sheetData sheetId="8001" refreshError="1"/>
      <sheetData sheetId="8002" refreshError="1"/>
      <sheetData sheetId="8003" refreshError="1"/>
      <sheetData sheetId="8004" refreshError="1"/>
      <sheetData sheetId="8005" refreshError="1"/>
      <sheetData sheetId="8006" refreshError="1"/>
      <sheetData sheetId="8007" refreshError="1"/>
      <sheetData sheetId="8008" refreshError="1"/>
      <sheetData sheetId="8009" refreshError="1"/>
      <sheetData sheetId="8010" refreshError="1"/>
      <sheetData sheetId="8011" refreshError="1"/>
      <sheetData sheetId="8012" refreshError="1"/>
      <sheetData sheetId="8013" refreshError="1"/>
      <sheetData sheetId="8014" refreshError="1"/>
      <sheetData sheetId="8015" refreshError="1"/>
      <sheetData sheetId="8016" refreshError="1"/>
      <sheetData sheetId="8017" refreshError="1"/>
      <sheetData sheetId="8018" refreshError="1"/>
      <sheetData sheetId="8019" refreshError="1"/>
      <sheetData sheetId="8020" refreshError="1"/>
      <sheetData sheetId="8021" refreshError="1"/>
      <sheetData sheetId="8022" refreshError="1"/>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refreshError="1"/>
      <sheetData sheetId="8033" refreshError="1"/>
      <sheetData sheetId="8034" refreshError="1"/>
      <sheetData sheetId="8035" refreshError="1"/>
      <sheetData sheetId="8036" refreshError="1"/>
      <sheetData sheetId="8037" refreshError="1"/>
      <sheetData sheetId="8038" refreshError="1"/>
      <sheetData sheetId="8039" refreshError="1"/>
      <sheetData sheetId="8040" refreshError="1"/>
      <sheetData sheetId="8041" refreshError="1"/>
      <sheetData sheetId="8042" refreshError="1"/>
      <sheetData sheetId="8043" refreshError="1"/>
      <sheetData sheetId="8044" refreshError="1"/>
      <sheetData sheetId="8045" refreshError="1"/>
      <sheetData sheetId="8046" refreshError="1"/>
      <sheetData sheetId="8047" refreshError="1"/>
      <sheetData sheetId="8048" refreshError="1"/>
      <sheetData sheetId="8049" refreshError="1"/>
      <sheetData sheetId="8050" refreshError="1"/>
      <sheetData sheetId="8051" refreshError="1"/>
      <sheetData sheetId="8052" refreshError="1"/>
      <sheetData sheetId="8053" refreshError="1"/>
      <sheetData sheetId="8054" refreshError="1"/>
      <sheetData sheetId="8055" refreshError="1"/>
      <sheetData sheetId="8056" refreshError="1"/>
      <sheetData sheetId="8057" refreshError="1"/>
      <sheetData sheetId="8058" refreshError="1"/>
      <sheetData sheetId="8059" refreshError="1"/>
      <sheetData sheetId="8060" refreshError="1"/>
      <sheetData sheetId="8061" refreshError="1"/>
      <sheetData sheetId="8062" refreshError="1"/>
      <sheetData sheetId="8063" refreshError="1"/>
      <sheetData sheetId="8064" refreshError="1"/>
      <sheetData sheetId="8065" refreshError="1"/>
      <sheetData sheetId="8066" refreshError="1"/>
      <sheetData sheetId="8067" refreshError="1"/>
      <sheetData sheetId="8068" refreshError="1"/>
      <sheetData sheetId="8069" refreshError="1"/>
      <sheetData sheetId="8070" refreshError="1"/>
      <sheetData sheetId="8071" refreshError="1"/>
      <sheetData sheetId="8072" refreshError="1"/>
      <sheetData sheetId="8073" refreshError="1"/>
      <sheetData sheetId="8074" refreshError="1"/>
      <sheetData sheetId="8075" refreshError="1"/>
      <sheetData sheetId="8076" refreshError="1"/>
      <sheetData sheetId="8077" refreshError="1"/>
      <sheetData sheetId="8078" refreshError="1"/>
      <sheetData sheetId="8079" refreshError="1"/>
      <sheetData sheetId="8080" refreshError="1"/>
      <sheetData sheetId="8081" refreshError="1"/>
      <sheetData sheetId="8082" refreshError="1"/>
      <sheetData sheetId="8083" refreshError="1"/>
      <sheetData sheetId="8084" refreshError="1"/>
      <sheetData sheetId="8085" refreshError="1"/>
      <sheetData sheetId="8086" refreshError="1"/>
      <sheetData sheetId="8087" refreshError="1"/>
      <sheetData sheetId="8088" refreshError="1"/>
      <sheetData sheetId="8089" refreshError="1"/>
      <sheetData sheetId="8090" refreshError="1"/>
      <sheetData sheetId="8091" refreshError="1"/>
      <sheetData sheetId="8092" refreshError="1"/>
      <sheetData sheetId="8093" refreshError="1"/>
      <sheetData sheetId="8094" refreshError="1"/>
      <sheetData sheetId="8095" refreshError="1"/>
      <sheetData sheetId="8096" refreshError="1"/>
      <sheetData sheetId="8097" refreshError="1"/>
      <sheetData sheetId="8098" refreshError="1"/>
      <sheetData sheetId="8099" refreshError="1"/>
      <sheetData sheetId="8100" refreshError="1"/>
      <sheetData sheetId="8101" refreshError="1"/>
      <sheetData sheetId="8102" refreshError="1"/>
      <sheetData sheetId="8103" refreshError="1"/>
      <sheetData sheetId="8104" refreshError="1"/>
      <sheetData sheetId="8105" refreshError="1"/>
      <sheetData sheetId="8106" refreshError="1"/>
      <sheetData sheetId="8107" refreshError="1"/>
      <sheetData sheetId="8108" refreshError="1"/>
      <sheetData sheetId="8109" refreshError="1"/>
      <sheetData sheetId="8110" refreshError="1"/>
      <sheetData sheetId="8111" refreshError="1"/>
      <sheetData sheetId="8112" refreshError="1"/>
      <sheetData sheetId="8113" refreshError="1"/>
      <sheetData sheetId="8114" refreshError="1"/>
      <sheetData sheetId="8115" refreshError="1"/>
      <sheetData sheetId="8116" refreshError="1"/>
      <sheetData sheetId="8117" refreshError="1"/>
      <sheetData sheetId="8118" refreshError="1"/>
      <sheetData sheetId="8119" refreshError="1"/>
      <sheetData sheetId="8120" refreshError="1"/>
      <sheetData sheetId="8121" refreshError="1"/>
      <sheetData sheetId="8122" refreshError="1"/>
      <sheetData sheetId="8123" refreshError="1"/>
      <sheetData sheetId="8124" refreshError="1"/>
      <sheetData sheetId="8125" refreshError="1"/>
      <sheetData sheetId="8126" refreshError="1"/>
      <sheetData sheetId="8127" refreshError="1"/>
      <sheetData sheetId="8128" refreshError="1"/>
      <sheetData sheetId="8129" refreshError="1"/>
      <sheetData sheetId="8130" refreshError="1"/>
      <sheetData sheetId="8131" refreshError="1"/>
      <sheetData sheetId="8132" refreshError="1"/>
      <sheetData sheetId="8133" refreshError="1"/>
      <sheetData sheetId="8134" refreshError="1"/>
      <sheetData sheetId="8135" refreshError="1"/>
      <sheetData sheetId="8136" refreshError="1"/>
      <sheetData sheetId="8137" refreshError="1"/>
      <sheetData sheetId="8138" refreshError="1"/>
      <sheetData sheetId="8139" refreshError="1"/>
      <sheetData sheetId="8140" refreshError="1"/>
      <sheetData sheetId="8141" refreshError="1"/>
      <sheetData sheetId="8142" refreshError="1"/>
      <sheetData sheetId="8143" refreshError="1"/>
      <sheetData sheetId="8144" refreshError="1"/>
      <sheetData sheetId="8145" refreshError="1"/>
      <sheetData sheetId="8146" refreshError="1"/>
      <sheetData sheetId="8147" refreshError="1"/>
      <sheetData sheetId="8148" refreshError="1"/>
      <sheetData sheetId="8149" refreshError="1"/>
      <sheetData sheetId="8150" refreshError="1"/>
      <sheetData sheetId="8151" refreshError="1"/>
      <sheetData sheetId="8152" refreshError="1"/>
      <sheetData sheetId="8153" refreshError="1"/>
      <sheetData sheetId="8154" refreshError="1"/>
      <sheetData sheetId="8155" refreshError="1"/>
      <sheetData sheetId="8156" refreshError="1"/>
      <sheetData sheetId="8157" refreshError="1"/>
      <sheetData sheetId="8158" refreshError="1"/>
      <sheetData sheetId="8159" refreshError="1"/>
      <sheetData sheetId="8160" refreshError="1"/>
      <sheetData sheetId="8161" refreshError="1"/>
      <sheetData sheetId="8162" refreshError="1"/>
      <sheetData sheetId="8163" refreshError="1"/>
      <sheetData sheetId="8164" refreshError="1"/>
      <sheetData sheetId="8165" refreshError="1"/>
      <sheetData sheetId="8166" refreshError="1"/>
      <sheetData sheetId="8167" refreshError="1"/>
      <sheetData sheetId="8168" refreshError="1"/>
      <sheetData sheetId="8169" refreshError="1"/>
      <sheetData sheetId="8170" refreshError="1"/>
      <sheetData sheetId="8171" refreshError="1"/>
      <sheetData sheetId="8172" refreshError="1"/>
      <sheetData sheetId="8173" refreshError="1"/>
      <sheetData sheetId="8174" refreshError="1"/>
      <sheetData sheetId="8175" refreshError="1"/>
      <sheetData sheetId="8176" refreshError="1"/>
      <sheetData sheetId="8177" refreshError="1"/>
      <sheetData sheetId="8178" refreshError="1"/>
      <sheetData sheetId="8179" refreshError="1"/>
      <sheetData sheetId="8180" refreshError="1"/>
      <sheetData sheetId="8181" refreshError="1"/>
      <sheetData sheetId="8182" refreshError="1"/>
      <sheetData sheetId="8183" refreshError="1"/>
      <sheetData sheetId="8184" refreshError="1"/>
      <sheetData sheetId="8185" refreshError="1"/>
      <sheetData sheetId="8186" refreshError="1"/>
      <sheetData sheetId="8187" refreshError="1"/>
      <sheetData sheetId="8188" refreshError="1"/>
      <sheetData sheetId="8189" refreshError="1"/>
      <sheetData sheetId="8190" refreshError="1"/>
      <sheetData sheetId="8191" refreshError="1"/>
      <sheetData sheetId="8192" refreshError="1"/>
      <sheetData sheetId="8193" refreshError="1"/>
      <sheetData sheetId="8194" refreshError="1"/>
      <sheetData sheetId="8195" refreshError="1"/>
      <sheetData sheetId="8196" refreshError="1"/>
      <sheetData sheetId="8197" refreshError="1"/>
      <sheetData sheetId="8198" refreshError="1"/>
      <sheetData sheetId="8199" refreshError="1"/>
      <sheetData sheetId="8200" refreshError="1"/>
      <sheetData sheetId="8201" refreshError="1"/>
      <sheetData sheetId="8202" refreshError="1"/>
      <sheetData sheetId="8203" refreshError="1"/>
      <sheetData sheetId="8204" refreshError="1"/>
      <sheetData sheetId="8205" refreshError="1"/>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refreshError="1"/>
      <sheetData sheetId="8250" refreshError="1"/>
      <sheetData sheetId="8251" refreshError="1"/>
      <sheetData sheetId="8252" refreshError="1"/>
      <sheetData sheetId="8253" refreshError="1"/>
      <sheetData sheetId="8254" refreshError="1"/>
      <sheetData sheetId="8255" refreshError="1"/>
      <sheetData sheetId="8256" refreshError="1"/>
      <sheetData sheetId="8257" refreshError="1"/>
      <sheetData sheetId="8258" refreshError="1"/>
      <sheetData sheetId="8259" refreshError="1"/>
      <sheetData sheetId="8260" refreshError="1"/>
      <sheetData sheetId="8261" refreshError="1"/>
      <sheetData sheetId="8262" refreshError="1"/>
      <sheetData sheetId="8263" refreshError="1"/>
      <sheetData sheetId="8264" refreshError="1"/>
      <sheetData sheetId="8265" refreshError="1"/>
      <sheetData sheetId="8266" refreshError="1"/>
      <sheetData sheetId="8267" refreshError="1"/>
      <sheetData sheetId="8268" refreshError="1"/>
      <sheetData sheetId="8269" refreshError="1"/>
      <sheetData sheetId="8270" refreshError="1"/>
      <sheetData sheetId="8271" refreshError="1"/>
      <sheetData sheetId="8272" refreshError="1"/>
      <sheetData sheetId="8273" refreshError="1"/>
      <sheetData sheetId="8274" refreshError="1"/>
      <sheetData sheetId="8275" refreshError="1"/>
      <sheetData sheetId="8276" refreshError="1"/>
      <sheetData sheetId="8277" refreshError="1"/>
      <sheetData sheetId="8278" refreshError="1"/>
      <sheetData sheetId="8279" refreshError="1"/>
      <sheetData sheetId="8280" refreshError="1"/>
      <sheetData sheetId="8281" refreshError="1"/>
      <sheetData sheetId="8282" refreshError="1"/>
      <sheetData sheetId="8283" refreshError="1"/>
      <sheetData sheetId="8284" refreshError="1"/>
      <sheetData sheetId="8285" refreshError="1"/>
      <sheetData sheetId="8286" refreshError="1"/>
      <sheetData sheetId="8287" refreshError="1"/>
      <sheetData sheetId="8288" refreshError="1"/>
      <sheetData sheetId="8289" refreshError="1"/>
      <sheetData sheetId="8290" refreshError="1"/>
      <sheetData sheetId="8291" refreshError="1"/>
      <sheetData sheetId="8292" refreshError="1"/>
      <sheetData sheetId="8293" refreshError="1"/>
      <sheetData sheetId="8294" refreshError="1"/>
      <sheetData sheetId="8295" refreshError="1"/>
      <sheetData sheetId="8296" refreshError="1"/>
      <sheetData sheetId="8297" refreshError="1"/>
      <sheetData sheetId="8298" refreshError="1"/>
      <sheetData sheetId="8299" refreshError="1"/>
      <sheetData sheetId="8300" refreshError="1"/>
      <sheetData sheetId="8301" refreshError="1"/>
      <sheetData sheetId="8302" refreshError="1"/>
      <sheetData sheetId="8303" refreshError="1"/>
      <sheetData sheetId="8304" refreshError="1"/>
      <sheetData sheetId="8305" refreshError="1"/>
      <sheetData sheetId="8306" refreshError="1"/>
      <sheetData sheetId="8307" refreshError="1"/>
      <sheetData sheetId="8308" refreshError="1"/>
      <sheetData sheetId="8309" refreshError="1"/>
      <sheetData sheetId="8310" refreshError="1"/>
      <sheetData sheetId="8311" refreshError="1"/>
      <sheetData sheetId="8312" refreshError="1"/>
      <sheetData sheetId="8313" refreshError="1"/>
      <sheetData sheetId="8314" refreshError="1"/>
      <sheetData sheetId="8315" refreshError="1"/>
      <sheetData sheetId="8316" refreshError="1"/>
      <sheetData sheetId="8317" refreshError="1"/>
      <sheetData sheetId="8318" refreshError="1"/>
      <sheetData sheetId="8319" refreshError="1"/>
      <sheetData sheetId="8320" refreshError="1"/>
      <sheetData sheetId="8321" refreshError="1"/>
      <sheetData sheetId="8322" refreshError="1"/>
      <sheetData sheetId="8323" refreshError="1"/>
      <sheetData sheetId="8324" refreshError="1"/>
      <sheetData sheetId="8325" refreshError="1"/>
      <sheetData sheetId="8326" refreshError="1"/>
      <sheetData sheetId="8327" refreshError="1"/>
      <sheetData sheetId="8328" refreshError="1"/>
      <sheetData sheetId="8329" refreshError="1"/>
      <sheetData sheetId="8330" refreshError="1"/>
      <sheetData sheetId="8331" refreshError="1"/>
      <sheetData sheetId="8332" refreshError="1"/>
      <sheetData sheetId="8333" refreshError="1"/>
      <sheetData sheetId="8334" refreshError="1"/>
      <sheetData sheetId="8335" refreshError="1"/>
      <sheetData sheetId="8336" refreshError="1"/>
      <sheetData sheetId="8337" refreshError="1"/>
      <sheetData sheetId="8338" refreshError="1"/>
      <sheetData sheetId="8339" refreshError="1"/>
      <sheetData sheetId="8340" refreshError="1"/>
      <sheetData sheetId="8341" refreshError="1"/>
      <sheetData sheetId="8342" refreshError="1"/>
      <sheetData sheetId="8343" refreshError="1"/>
      <sheetData sheetId="8344" refreshError="1"/>
      <sheetData sheetId="8345" refreshError="1"/>
      <sheetData sheetId="8346" refreshError="1"/>
      <sheetData sheetId="8347" refreshError="1"/>
      <sheetData sheetId="8348" refreshError="1"/>
      <sheetData sheetId="8349" refreshError="1"/>
      <sheetData sheetId="8350" refreshError="1"/>
      <sheetData sheetId="8351" refreshError="1"/>
      <sheetData sheetId="8352" refreshError="1"/>
      <sheetData sheetId="8353" refreshError="1"/>
      <sheetData sheetId="8354" refreshError="1"/>
      <sheetData sheetId="8355" refreshError="1"/>
      <sheetData sheetId="8356" refreshError="1"/>
      <sheetData sheetId="8357" refreshError="1"/>
      <sheetData sheetId="8358" refreshError="1"/>
      <sheetData sheetId="8359" refreshError="1"/>
      <sheetData sheetId="8360" refreshError="1"/>
      <sheetData sheetId="8361" refreshError="1"/>
      <sheetData sheetId="8362" refreshError="1"/>
      <sheetData sheetId="8363" refreshError="1"/>
      <sheetData sheetId="8364" refreshError="1"/>
      <sheetData sheetId="8365" refreshError="1"/>
      <sheetData sheetId="8366" refreshError="1"/>
      <sheetData sheetId="8367" refreshError="1"/>
      <sheetData sheetId="8368" refreshError="1"/>
      <sheetData sheetId="8369" refreshError="1"/>
      <sheetData sheetId="8370" refreshError="1"/>
      <sheetData sheetId="8371" refreshError="1"/>
      <sheetData sheetId="8372" refreshError="1"/>
      <sheetData sheetId="8373" refreshError="1"/>
      <sheetData sheetId="8374" refreshError="1"/>
      <sheetData sheetId="8375" refreshError="1"/>
      <sheetData sheetId="8376" refreshError="1"/>
      <sheetData sheetId="8377" refreshError="1"/>
      <sheetData sheetId="8378" refreshError="1"/>
      <sheetData sheetId="8379" refreshError="1"/>
      <sheetData sheetId="8380" refreshError="1"/>
      <sheetData sheetId="8381" refreshError="1"/>
      <sheetData sheetId="8382" refreshError="1"/>
      <sheetData sheetId="8383" refreshError="1"/>
      <sheetData sheetId="8384" refreshError="1"/>
      <sheetData sheetId="8385" refreshError="1"/>
      <sheetData sheetId="8386" refreshError="1"/>
      <sheetData sheetId="8387" refreshError="1"/>
      <sheetData sheetId="8388" refreshError="1"/>
      <sheetData sheetId="8389" refreshError="1"/>
      <sheetData sheetId="8390" refreshError="1"/>
      <sheetData sheetId="8391" refreshError="1"/>
      <sheetData sheetId="8392" refreshError="1"/>
      <sheetData sheetId="8393" refreshError="1"/>
      <sheetData sheetId="8394" refreshError="1"/>
      <sheetData sheetId="8395" refreshError="1"/>
      <sheetData sheetId="8396" refreshError="1"/>
      <sheetData sheetId="8397" refreshError="1"/>
      <sheetData sheetId="8398" refreshError="1"/>
      <sheetData sheetId="8399" refreshError="1"/>
      <sheetData sheetId="8400" refreshError="1"/>
      <sheetData sheetId="8401" refreshError="1"/>
      <sheetData sheetId="8402" refreshError="1"/>
      <sheetData sheetId="8403" refreshError="1"/>
      <sheetData sheetId="8404" refreshError="1"/>
      <sheetData sheetId="8405" refreshError="1"/>
      <sheetData sheetId="8406" refreshError="1"/>
      <sheetData sheetId="8407" refreshError="1"/>
      <sheetData sheetId="8408" refreshError="1"/>
      <sheetData sheetId="8409" refreshError="1"/>
      <sheetData sheetId="8410" refreshError="1"/>
      <sheetData sheetId="8411" refreshError="1"/>
      <sheetData sheetId="8412" refreshError="1"/>
      <sheetData sheetId="8413" refreshError="1"/>
      <sheetData sheetId="8414" refreshError="1"/>
      <sheetData sheetId="8415" refreshError="1"/>
      <sheetData sheetId="8416" refreshError="1"/>
      <sheetData sheetId="8417" refreshError="1"/>
      <sheetData sheetId="8418" refreshError="1"/>
      <sheetData sheetId="8419" refreshError="1"/>
      <sheetData sheetId="8420" refreshError="1"/>
      <sheetData sheetId="8421" refreshError="1"/>
      <sheetData sheetId="8422" refreshError="1"/>
      <sheetData sheetId="8423" refreshError="1"/>
      <sheetData sheetId="8424" refreshError="1"/>
      <sheetData sheetId="8425" refreshError="1"/>
      <sheetData sheetId="8426" refreshError="1"/>
      <sheetData sheetId="8427" refreshError="1"/>
      <sheetData sheetId="8428" refreshError="1"/>
      <sheetData sheetId="8429" refreshError="1"/>
      <sheetData sheetId="8430" refreshError="1"/>
      <sheetData sheetId="8431" refreshError="1"/>
      <sheetData sheetId="8432" refreshError="1"/>
      <sheetData sheetId="8433" refreshError="1"/>
      <sheetData sheetId="8434" refreshError="1"/>
      <sheetData sheetId="8435" refreshError="1"/>
      <sheetData sheetId="8436" refreshError="1"/>
      <sheetData sheetId="8437" refreshError="1"/>
      <sheetData sheetId="8438" refreshError="1"/>
      <sheetData sheetId="8439" refreshError="1"/>
      <sheetData sheetId="8440" refreshError="1"/>
      <sheetData sheetId="8441" refreshError="1"/>
      <sheetData sheetId="8442" refreshError="1"/>
      <sheetData sheetId="8443" refreshError="1"/>
      <sheetData sheetId="8444" refreshError="1"/>
      <sheetData sheetId="8445" refreshError="1"/>
      <sheetData sheetId="8446" refreshError="1"/>
      <sheetData sheetId="8447" refreshError="1"/>
      <sheetData sheetId="8448" refreshError="1"/>
      <sheetData sheetId="8449" refreshError="1"/>
      <sheetData sheetId="8450" refreshError="1"/>
      <sheetData sheetId="8451" refreshError="1"/>
      <sheetData sheetId="8452" refreshError="1"/>
      <sheetData sheetId="8453" refreshError="1"/>
      <sheetData sheetId="8454" refreshError="1"/>
      <sheetData sheetId="8455" refreshError="1"/>
      <sheetData sheetId="8456" refreshError="1"/>
      <sheetData sheetId="8457" refreshError="1"/>
      <sheetData sheetId="8458" refreshError="1"/>
      <sheetData sheetId="8459" refreshError="1"/>
      <sheetData sheetId="8460" refreshError="1"/>
      <sheetData sheetId="8461" refreshError="1"/>
      <sheetData sheetId="8462" refreshError="1"/>
      <sheetData sheetId="8463" refreshError="1"/>
      <sheetData sheetId="8464" refreshError="1"/>
      <sheetData sheetId="8465" refreshError="1"/>
      <sheetData sheetId="8466" refreshError="1"/>
      <sheetData sheetId="8467" refreshError="1"/>
      <sheetData sheetId="8468" refreshError="1"/>
      <sheetData sheetId="8469" refreshError="1"/>
      <sheetData sheetId="8470" refreshError="1"/>
      <sheetData sheetId="8471" refreshError="1"/>
      <sheetData sheetId="8472" refreshError="1"/>
      <sheetData sheetId="8473" refreshError="1"/>
      <sheetData sheetId="8474" refreshError="1"/>
      <sheetData sheetId="8475" refreshError="1"/>
      <sheetData sheetId="8476" refreshError="1"/>
      <sheetData sheetId="8477" refreshError="1"/>
      <sheetData sheetId="8478" refreshError="1"/>
      <sheetData sheetId="8479" refreshError="1"/>
      <sheetData sheetId="8480" refreshError="1"/>
      <sheetData sheetId="8481" refreshError="1"/>
      <sheetData sheetId="8482" refreshError="1"/>
      <sheetData sheetId="8483" refreshError="1"/>
      <sheetData sheetId="8484" refreshError="1"/>
      <sheetData sheetId="8485" refreshError="1"/>
      <sheetData sheetId="8486" refreshError="1"/>
      <sheetData sheetId="8487" refreshError="1"/>
      <sheetData sheetId="8488" refreshError="1"/>
      <sheetData sheetId="8489" refreshError="1"/>
      <sheetData sheetId="8490" refreshError="1"/>
      <sheetData sheetId="8491" refreshError="1"/>
      <sheetData sheetId="8492" refreshError="1"/>
      <sheetData sheetId="8493" refreshError="1"/>
      <sheetData sheetId="8494" refreshError="1"/>
      <sheetData sheetId="8495" refreshError="1"/>
      <sheetData sheetId="8496" refreshError="1"/>
      <sheetData sheetId="8497" refreshError="1"/>
      <sheetData sheetId="8498" refreshError="1"/>
      <sheetData sheetId="8499" refreshError="1"/>
      <sheetData sheetId="8500" refreshError="1"/>
      <sheetData sheetId="8501" refreshError="1"/>
      <sheetData sheetId="8502" refreshError="1"/>
      <sheetData sheetId="8503" refreshError="1"/>
      <sheetData sheetId="8504" refreshError="1"/>
      <sheetData sheetId="8505" refreshError="1"/>
      <sheetData sheetId="8506" refreshError="1"/>
      <sheetData sheetId="8507" refreshError="1"/>
      <sheetData sheetId="8508" refreshError="1"/>
      <sheetData sheetId="8509" refreshError="1"/>
      <sheetData sheetId="8510" refreshError="1"/>
      <sheetData sheetId="8511" refreshError="1"/>
      <sheetData sheetId="8512" refreshError="1"/>
      <sheetData sheetId="8513" refreshError="1"/>
      <sheetData sheetId="8514" refreshError="1"/>
      <sheetData sheetId="8515" refreshError="1"/>
      <sheetData sheetId="8516" refreshError="1"/>
      <sheetData sheetId="8517" refreshError="1"/>
      <sheetData sheetId="8518" refreshError="1"/>
      <sheetData sheetId="8519" refreshError="1"/>
      <sheetData sheetId="8520" refreshError="1"/>
      <sheetData sheetId="8521" refreshError="1"/>
      <sheetData sheetId="8522" refreshError="1"/>
      <sheetData sheetId="8523" refreshError="1"/>
      <sheetData sheetId="8524" refreshError="1"/>
      <sheetData sheetId="8525" refreshError="1"/>
      <sheetData sheetId="8526" refreshError="1"/>
      <sheetData sheetId="8527" refreshError="1"/>
      <sheetData sheetId="8528" refreshError="1"/>
      <sheetData sheetId="8529" refreshError="1"/>
      <sheetData sheetId="8530" refreshError="1"/>
      <sheetData sheetId="8531" refreshError="1"/>
      <sheetData sheetId="8532" refreshError="1"/>
      <sheetData sheetId="8533" refreshError="1"/>
      <sheetData sheetId="8534" refreshError="1"/>
      <sheetData sheetId="8535" refreshError="1"/>
      <sheetData sheetId="8536" refreshError="1"/>
      <sheetData sheetId="8537" refreshError="1"/>
      <sheetData sheetId="8538" refreshError="1"/>
      <sheetData sheetId="8539" refreshError="1"/>
      <sheetData sheetId="8540" refreshError="1"/>
      <sheetData sheetId="8541" refreshError="1"/>
      <sheetData sheetId="8542" refreshError="1"/>
      <sheetData sheetId="8543" refreshError="1"/>
      <sheetData sheetId="8544" refreshError="1"/>
      <sheetData sheetId="8545" refreshError="1"/>
      <sheetData sheetId="8546" refreshError="1"/>
      <sheetData sheetId="8547" refreshError="1"/>
      <sheetData sheetId="8548" refreshError="1"/>
      <sheetData sheetId="8549" refreshError="1"/>
      <sheetData sheetId="8550" refreshError="1"/>
      <sheetData sheetId="8551" refreshError="1"/>
      <sheetData sheetId="8552" refreshError="1"/>
      <sheetData sheetId="8553" refreshError="1"/>
      <sheetData sheetId="8554" refreshError="1"/>
      <sheetData sheetId="8555" refreshError="1"/>
      <sheetData sheetId="8556" refreshError="1"/>
      <sheetData sheetId="8557" refreshError="1"/>
      <sheetData sheetId="8558" refreshError="1"/>
      <sheetData sheetId="8559" refreshError="1"/>
      <sheetData sheetId="8560" refreshError="1"/>
      <sheetData sheetId="8561" refreshError="1"/>
      <sheetData sheetId="8562" refreshError="1"/>
      <sheetData sheetId="8563" refreshError="1"/>
      <sheetData sheetId="8564" refreshError="1"/>
      <sheetData sheetId="8565" refreshError="1"/>
      <sheetData sheetId="8566" refreshError="1"/>
      <sheetData sheetId="8567" refreshError="1"/>
      <sheetData sheetId="8568" refreshError="1"/>
      <sheetData sheetId="8569" refreshError="1"/>
      <sheetData sheetId="8570" refreshError="1"/>
      <sheetData sheetId="8571" refreshError="1"/>
      <sheetData sheetId="8572" refreshError="1"/>
      <sheetData sheetId="8573" refreshError="1"/>
      <sheetData sheetId="8574" refreshError="1"/>
      <sheetData sheetId="8575" refreshError="1"/>
      <sheetData sheetId="8576" refreshError="1"/>
      <sheetData sheetId="8577" refreshError="1"/>
      <sheetData sheetId="8578" refreshError="1"/>
      <sheetData sheetId="8579" refreshError="1"/>
      <sheetData sheetId="8580" refreshError="1"/>
      <sheetData sheetId="8581" refreshError="1"/>
      <sheetData sheetId="8582" refreshError="1"/>
      <sheetData sheetId="8583" refreshError="1"/>
      <sheetData sheetId="8584" refreshError="1"/>
      <sheetData sheetId="8585" refreshError="1"/>
      <sheetData sheetId="8586" refreshError="1"/>
      <sheetData sheetId="8587" refreshError="1"/>
      <sheetData sheetId="8588" refreshError="1"/>
      <sheetData sheetId="8589" refreshError="1"/>
      <sheetData sheetId="8590" refreshError="1"/>
      <sheetData sheetId="8591" refreshError="1"/>
      <sheetData sheetId="8592" refreshError="1"/>
      <sheetData sheetId="8593" refreshError="1"/>
      <sheetData sheetId="8594" refreshError="1"/>
      <sheetData sheetId="8595" refreshError="1"/>
      <sheetData sheetId="8596" refreshError="1"/>
      <sheetData sheetId="8597" refreshError="1"/>
      <sheetData sheetId="8598" refreshError="1"/>
      <sheetData sheetId="8599" refreshError="1"/>
      <sheetData sheetId="8600" refreshError="1"/>
      <sheetData sheetId="8601" refreshError="1"/>
      <sheetData sheetId="8602" refreshError="1"/>
      <sheetData sheetId="8603" refreshError="1"/>
      <sheetData sheetId="8604" refreshError="1"/>
      <sheetData sheetId="8605" refreshError="1"/>
      <sheetData sheetId="8606" refreshError="1"/>
      <sheetData sheetId="8607" refreshError="1"/>
      <sheetData sheetId="8608" refreshError="1"/>
      <sheetData sheetId="8609" refreshError="1"/>
      <sheetData sheetId="8610" refreshError="1"/>
      <sheetData sheetId="8611" refreshError="1"/>
      <sheetData sheetId="8612" refreshError="1"/>
      <sheetData sheetId="8613" refreshError="1"/>
      <sheetData sheetId="8614" refreshError="1"/>
      <sheetData sheetId="8615" refreshError="1"/>
      <sheetData sheetId="8616" refreshError="1"/>
      <sheetData sheetId="8617" refreshError="1"/>
      <sheetData sheetId="8618" refreshError="1"/>
      <sheetData sheetId="8619" refreshError="1"/>
      <sheetData sheetId="8620" refreshError="1"/>
      <sheetData sheetId="8621" refreshError="1"/>
      <sheetData sheetId="8622" refreshError="1"/>
      <sheetData sheetId="8623" refreshError="1"/>
      <sheetData sheetId="8624" refreshError="1"/>
      <sheetData sheetId="8625" refreshError="1"/>
      <sheetData sheetId="8626" refreshError="1"/>
      <sheetData sheetId="8627" refreshError="1"/>
      <sheetData sheetId="8628" refreshError="1"/>
      <sheetData sheetId="8629" refreshError="1"/>
      <sheetData sheetId="8630" refreshError="1"/>
      <sheetData sheetId="8631" refreshError="1"/>
      <sheetData sheetId="8632" refreshError="1"/>
      <sheetData sheetId="8633" refreshError="1"/>
      <sheetData sheetId="8634" refreshError="1"/>
      <sheetData sheetId="8635" refreshError="1"/>
      <sheetData sheetId="8636" refreshError="1"/>
      <sheetData sheetId="8637" refreshError="1"/>
      <sheetData sheetId="8638" refreshError="1"/>
      <sheetData sheetId="8639" refreshError="1"/>
      <sheetData sheetId="8640" refreshError="1"/>
      <sheetData sheetId="8641" refreshError="1"/>
      <sheetData sheetId="8642" refreshError="1"/>
      <sheetData sheetId="8643" refreshError="1"/>
      <sheetData sheetId="8644" refreshError="1"/>
      <sheetData sheetId="8645" refreshError="1"/>
      <sheetData sheetId="8646" refreshError="1"/>
      <sheetData sheetId="8647" refreshError="1"/>
      <sheetData sheetId="8648" refreshError="1"/>
      <sheetData sheetId="8649" refreshError="1"/>
      <sheetData sheetId="8650" refreshError="1"/>
      <sheetData sheetId="8651" refreshError="1"/>
      <sheetData sheetId="8652" refreshError="1"/>
      <sheetData sheetId="8653" refreshError="1"/>
      <sheetData sheetId="8654" refreshError="1"/>
      <sheetData sheetId="8655" refreshError="1"/>
      <sheetData sheetId="8656" refreshError="1"/>
      <sheetData sheetId="8657" refreshError="1"/>
      <sheetData sheetId="8658" refreshError="1"/>
      <sheetData sheetId="8659" refreshError="1"/>
      <sheetData sheetId="8660" refreshError="1"/>
      <sheetData sheetId="8661" refreshError="1"/>
      <sheetData sheetId="8662" refreshError="1"/>
      <sheetData sheetId="8663" refreshError="1"/>
      <sheetData sheetId="8664" refreshError="1"/>
      <sheetData sheetId="8665" refreshError="1"/>
      <sheetData sheetId="8666" refreshError="1"/>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refreshError="1"/>
      <sheetData sheetId="8676" refreshError="1"/>
      <sheetData sheetId="8677" refreshError="1"/>
      <sheetData sheetId="8678" refreshError="1"/>
      <sheetData sheetId="8679" refreshError="1"/>
      <sheetData sheetId="8680" refreshError="1"/>
      <sheetData sheetId="8681" refreshError="1"/>
      <sheetData sheetId="8682" refreshError="1"/>
      <sheetData sheetId="8683" refreshError="1"/>
      <sheetData sheetId="8684" refreshError="1"/>
      <sheetData sheetId="8685" refreshError="1"/>
      <sheetData sheetId="8686" refreshError="1"/>
      <sheetData sheetId="8687" refreshError="1"/>
      <sheetData sheetId="8688" refreshError="1"/>
      <sheetData sheetId="8689" refreshError="1"/>
      <sheetData sheetId="8690" refreshError="1"/>
      <sheetData sheetId="8691" refreshError="1"/>
      <sheetData sheetId="8692" refreshError="1"/>
      <sheetData sheetId="8693" refreshError="1"/>
      <sheetData sheetId="8694" refreshError="1"/>
      <sheetData sheetId="8695" refreshError="1"/>
      <sheetData sheetId="8696" refreshError="1"/>
      <sheetData sheetId="8697" refreshError="1"/>
      <sheetData sheetId="8698" refreshError="1"/>
      <sheetData sheetId="8699" refreshError="1"/>
      <sheetData sheetId="8700" refreshError="1"/>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refreshError="1"/>
      <sheetData sheetId="8929" refreshError="1"/>
      <sheetData sheetId="8930" refreshError="1"/>
      <sheetData sheetId="8931" refreshError="1"/>
      <sheetData sheetId="8932" refreshError="1"/>
      <sheetData sheetId="8933" refreshError="1"/>
      <sheetData sheetId="8934" refreshError="1"/>
      <sheetData sheetId="8935" refreshError="1"/>
      <sheetData sheetId="8936" refreshError="1"/>
      <sheetData sheetId="8937" refreshError="1"/>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efreshError="1"/>
      <sheetData sheetId="8962" refreshError="1"/>
      <sheetData sheetId="8963" refreshError="1"/>
      <sheetData sheetId="8964" refreshError="1"/>
      <sheetData sheetId="8965" refreshError="1"/>
      <sheetData sheetId="8966" refreshError="1"/>
      <sheetData sheetId="8967" refreshError="1"/>
      <sheetData sheetId="8968" refreshError="1"/>
      <sheetData sheetId="8969" refreshError="1"/>
      <sheetData sheetId="8970" refreshError="1"/>
      <sheetData sheetId="8971" refreshError="1"/>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efreshError="1"/>
      <sheetData sheetId="8985" refreshError="1"/>
      <sheetData sheetId="8986" refreshError="1"/>
      <sheetData sheetId="8987" refreshError="1"/>
      <sheetData sheetId="8988" refreshError="1"/>
      <sheetData sheetId="8989" refreshError="1"/>
      <sheetData sheetId="8990" refreshError="1"/>
      <sheetData sheetId="8991" refreshError="1"/>
      <sheetData sheetId="8992" refreshError="1"/>
      <sheetData sheetId="8993" refreshError="1"/>
      <sheetData sheetId="8994" refreshError="1"/>
      <sheetData sheetId="8995" refreshError="1"/>
      <sheetData sheetId="8996" refreshError="1"/>
      <sheetData sheetId="8997" refreshError="1"/>
      <sheetData sheetId="8998" refreshError="1"/>
      <sheetData sheetId="8999" refreshError="1"/>
      <sheetData sheetId="9000" refreshError="1"/>
      <sheetData sheetId="9001" refreshError="1"/>
      <sheetData sheetId="9002" refreshError="1"/>
      <sheetData sheetId="9003" refreshError="1"/>
      <sheetData sheetId="9004" refreshError="1"/>
      <sheetData sheetId="9005" refreshError="1"/>
      <sheetData sheetId="9006" refreshError="1"/>
      <sheetData sheetId="9007" refreshError="1"/>
      <sheetData sheetId="9008" refreshError="1"/>
      <sheetData sheetId="9009" refreshError="1"/>
      <sheetData sheetId="9010" refreshError="1"/>
      <sheetData sheetId="9011" refreshError="1"/>
      <sheetData sheetId="9012" refreshError="1"/>
      <sheetData sheetId="9013" refreshError="1"/>
      <sheetData sheetId="9014" refreshError="1"/>
      <sheetData sheetId="9015" refreshError="1"/>
      <sheetData sheetId="9016" refreshError="1"/>
      <sheetData sheetId="9017" refreshError="1"/>
      <sheetData sheetId="9018" refreshError="1"/>
      <sheetData sheetId="9019" refreshError="1"/>
      <sheetData sheetId="9020" refreshError="1"/>
      <sheetData sheetId="9021" refreshError="1"/>
      <sheetData sheetId="9022" refreshError="1"/>
      <sheetData sheetId="9023" refreshError="1"/>
      <sheetData sheetId="9024" refreshError="1"/>
      <sheetData sheetId="9025" refreshError="1"/>
      <sheetData sheetId="9026" refreshError="1"/>
      <sheetData sheetId="9027" refreshError="1"/>
      <sheetData sheetId="9028" refreshError="1"/>
      <sheetData sheetId="9029" refreshError="1"/>
      <sheetData sheetId="9030" refreshError="1"/>
      <sheetData sheetId="9031" refreshError="1"/>
      <sheetData sheetId="9032" refreshError="1"/>
      <sheetData sheetId="9033" refreshError="1"/>
      <sheetData sheetId="9034" refreshError="1"/>
      <sheetData sheetId="9035" refreshError="1"/>
      <sheetData sheetId="9036" refreshError="1"/>
      <sheetData sheetId="9037" refreshError="1"/>
      <sheetData sheetId="9038" refreshError="1"/>
      <sheetData sheetId="9039" refreshError="1"/>
      <sheetData sheetId="9040" refreshError="1"/>
      <sheetData sheetId="9041" refreshError="1"/>
      <sheetData sheetId="9042" refreshError="1"/>
      <sheetData sheetId="9043" refreshError="1"/>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efreshError="1"/>
      <sheetData sheetId="9054" refreshError="1"/>
      <sheetData sheetId="9055" refreshError="1"/>
      <sheetData sheetId="9056" refreshError="1"/>
      <sheetData sheetId="9057" refreshError="1"/>
      <sheetData sheetId="9058" refreshError="1"/>
      <sheetData sheetId="9059" refreshError="1"/>
      <sheetData sheetId="9060" refreshError="1"/>
      <sheetData sheetId="9061" refreshError="1"/>
      <sheetData sheetId="9062" refreshError="1"/>
      <sheetData sheetId="9063" refreshError="1"/>
      <sheetData sheetId="9064" refreshError="1"/>
      <sheetData sheetId="9065" refreshError="1"/>
      <sheetData sheetId="9066" refreshError="1"/>
      <sheetData sheetId="9067" refreshError="1"/>
      <sheetData sheetId="9068" refreshError="1"/>
      <sheetData sheetId="9069" refreshError="1"/>
      <sheetData sheetId="9070" refreshError="1"/>
      <sheetData sheetId="9071" refreshError="1"/>
      <sheetData sheetId="9072" refreshError="1"/>
      <sheetData sheetId="9073" refreshError="1"/>
      <sheetData sheetId="9074" refreshError="1"/>
      <sheetData sheetId="9075" refreshError="1"/>
      <sheetData sheetId="9076" refreshError="1"/>
      <sheetData sheetId="9077" refreshError="1"/>
      <sheetData sheetId="9078" refreshError="1"/>
      <sheetData sheetId="9079" refreshError="1"/>
      <sheetData sheetId="9080" refreshError="1"/>
      <sheetData sheetId="9081" refreshError="1"/>
      <sheetData sheetId="9082" refreshError="1"/>
      <sheetData sheetId="9083" refreshError="1"/>
      <sheetData sheetId="9084" refreshError="1"/>
      <sheetData sheetId="9085" refreshError="1"/>
      <sheetData sheetId="9086" refreshError="1"/>
      <sheetData sheetId="9087" refreshError="1"/>
      <sheetData sheetId="9088" refreshError="1"/>
      <sheetData sheetId="9089" refreshError="1"/>
      <sheetData sheetId="9090" refreshError="1"/>
      <sheetData sheetId="9091" refreshError="1"/>
      <sheetData sheetId="9092" refreshError="1"/>
      <sheetData sheetId="9093" refreshError="1"/>
      <sheetData sheetId="9094" refreshError="1"/>
      <sheetData sheetId="9095" refreshError="1"/>
      <sheetData sheetId="9096" refreshError="1"/>
      <sheetData sheetId="9097" refreshError="1"/>
      <sheetData sheetId="9098" refreshError="1"/>
      <sheetData sheetId="9099" refreshError="1"/>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refreshError="1"/>
      <sheetData sheetId="9124" refreshError="1"/>
      <sheetData sheetId="9125" refreshError="1"/>
      <sheetData sheetId="9126" refreshError="1"/>
      <sheetData sheetId="9127" refreshError="1"/>
      <sheetData sheetId="9128" refreshError="1"/>
      <sheetData sheetId="9129" refreshError="1"/>
      <sheetData sheetId="9130" refreshError="1"/>
      <sheetData sheetId="9131" refreshError="1"/>
      <sheetData sheetId="9132" refreshError="1"/>
      <sheetData sheetId="9133" refreshError="1"/>
      <sheetData sheetId="9134" refreshError="1"/>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refreshError="1"/>
      <sheetData sheetId="9150" refreshError="1"/>
      <sheetData sheetId="9151" refreshError="1"/>
      <sheetData sheetId="9152" refreshError="1"/>
      <sheetData sheetId="9153" refreshError="1"/>
      <sheetData sheetId="9154" refreshError="1"/>
      <sheetData sheetId="9155" refreshError="1"/>
      <sheetData sheetId="9156" refreshError="1"/>
      <sheetData sheetId="9157" refreshError="1"/>
      <sheetData sheetId="9158" refreshError="1"/>
      <sheetData sheetId="9159" refreshError="1"/>
      <sheetData sheetId="9160" refreshError="1"/>
      <sheetData sheetId="9161" refreshError="1"/>
      <sheetData sheetId="9162" refreshError="1"/>
      <sheetData sheetId="9163" refreshError="1"/>
      <sheetData sheetId="9164" refreshError="1"/>
      <sheetData sheetId="9165" refreshError="1"/>
      <sheetData sheetId="9166" refreshError="1"/>
      <sheetData sheetId="9167" refreshError="1"/>
      <sheetData sheetId="9168" refreshError="1"/>
      <sheetData sheetId="9169" refreshError="1"/>
      <sheetData sheetId="9170" refreshError="1"/>
      <sheetData sheetId="9171" refreshError="1"/>
      <sheetData sheetId="9172" refreshError="1"/>
      <sheetData sheetId="9173" refreshError="1"/>
      <sheetData sheetId="9174" refreshError="1"/>
      <sheetData sheetId="9175" refreshError="1"/>
      <sheetData sheetId="9176" refreshError="1"/>
      <sheetData sheetId="9177" refreshError="1"/>
      <sheetData sheetId="9178" refreshError="1"/>
      <sheetData sheetId="9179" refreshError="1"/>
      <sheetData sheetId="9180" refreshError="1"/>
      <sheetData sheetId="9181" refreshError="1"/>
      <sheetData sheetId="9182" refreshError="1"/>
      <sheetData sheetId="9183" refreshError="1"/>
      <sheetData sheetId="9184" refreshError="1"/>
      <sheetData sheetId="9185" refreshError="1"/>
      <sheetData sheetId="9186" refreshError="1"/>
      <sheetData sheetId="9187" refreshError="1"/>
      <sheetData sheetId="9188" refreshError="1"/>
      <sheetData sheetId="9189" refreshError="1"/>
      <sheetData sheetId="9190" refreshError="1"/>
      <sheetData sheetId="9191" refreshError="1"/>
      <sheetData sheetId="9192" refreshError="1"/>
      <sheetData sheetId="9193" refreshError="1"/>
      <sheetData sheetId="9194" refreshError="1"/>
      <sheetData sheetId="9195" refreshError="1"/>
      <sheetData sheetId="9196" refreshError="1"/>
      <sheetData sheetId="9197" refreshError="1"/>
      <sheetData sheetId="9198" refreshError="1"/>
      <sheetData sheetId="9199" refreshError="1"/>
      <sheetData sheetId="9200" refreshError="1"/>
      <sheetData sheetId="9201" refreshError="1"/>
      <sheetData sheetId="9202" refreshError="1"/>
      <sheetData sheetId="9203" refreshError="1"/>
      <sheetData sheetId="9204" refreshError="1"/>
      <sheetData sheetId="9205" refreshError="1"/>
      <sheetData sheetId="9206" refreshError="1"/>
      <sheetData sheetId="9207" refreshError="1"/>
      <sheetData sheetId="9208" refreshError="1"/>
      <sheetData sheetId="9209" refreshError="1"/>
      <sheetData sheetId="9210" refreshError="1"/>
      <sheetData sheetId="9211" refreshError="1"/>
      <sheetData sheetId="9212" refreshError="1"/>
      <sheetData sheetId="9213" refreshError="1"/>
      <sheetData sheetId="9214" refreshError="1"/>
      <sheetData sheetId="9215" refreshError="1"/>
      <sheetData sheetId="9216" refreshError="1"/>
      <sheetData sheetId="9217" refreshError="1"/>
      <sheetData sheetId="9218" refreshError="1"/>
      <sheetData sheetId="9219" refreshError="1"/>
      <sheetData sheetId="9220" refreshError="1"/>
      <sheetData sheetId="9221" refreshError="1"/>
      <sheetData sheetId="9222" refreshError="1"/>
      <sheetData sheetId="9223" refreshError="1"/>
      <sheetData sheetId="9224" refreshError="1"/>
      <sheetData sheetId="9225" refreshError="1"/>
      <sheetData sheetId="9226" refreshError="1"/>
      <sheetData sheetId="9227" refreshError="1"/>
      <sheetData sheetId="9228" refreshError="1"/>
      <sheetData sheetId="9229" refreshError="1"/>
      <sheetData sheetId="9230" refreshError="1"/>
      <sheetData sheetId="9231" refreshError="1"/>
      <sheetData sheetId="9232" refreshError="1"/>
      <sheetData sheetId="9233" refreshError="1"/>
      <sheetData sheetId="9234" refreshError="1"/>
      <sheetData sheetId="9235" refreshError="1"/>
      <sheetData sheetId="9236" refreshError="1"/>
      <sheetData sheetId="9237" refreshError="1"/>
      <sheetData sheetId="9238" refreshError="1"/>
      <sheetData sheetId="9239" refreshError="1"/>
      <sheetData sheetId="9240" refreshError="1"/>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refreshError="1"/>
      <sheetData sheetId="9250" refreshError="1"/>
      <sheetData sheetId="9251" refreshError="1"/>
      <sheetData sheetId="9252" refreshError="1"/>
      <sheetData sheetId="9253" refreshError="1"/>
      <sheetData sheetId="9254" refreshError="1"/>
      <sheetData sheetId="9255" refreshError="1"/>
      <sheetData sheetId="9256" refreshError="1"/>
      <sheetData sheetId="9257" refreshError="1"/>
      <sheetData sheetId="9258" refreshError="1"/>
      <sheetData sheetId="9259" refreshError="1"/>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 sheetId="9272" refreshError="1"/>
      <sheetData sheetId="9273" refreshError="1"/>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efreshError="1"/>
      <sheetData sheetId="9333" refreshError="1"/>
      <sheetData sheetId="9334" refreshError="1"/>
      <sheetData sheetId="9335" refreshError="1"/>
      <sheetData sheetId="9336" refreshError="1"/>
      <sheetData sheetId="9337" refreshError="1"/>
      <sheetData sheetId="9338" refreshError="1"/>
      <sheetData sheetId="9339" refreshError="1"/>
      <sheetData sheetId="9340" refreshError="1"/>
      <sheetData sheetId="9341" refreshError="1"/>
      <sheetData sheetId="9342" refreshError="1"/>
      <sheetData sheetId="9343" refreshError="1"/>
      <sheetData sheetId="9344" refreshError="1"/>
      <sheetData sheetId="9345" refreshError="1"/>
      <sheetData sheetId="9346" refreshError="1"/>
      <sheetData sheetId="9347" refreshError="1"/>
      <sheetData sheetId="9348" refreshError="1"/>
      <sheetData sheetId="9349" refreshError="1"/>
      <sheetData sheetId="9350" refreshError="1"/>
      <sheetData sheetId="9351" refreshError="1"/>
      <sheetData sheetId="9352" refreshError="1"/>
      <sheetData sheetId="9353" refreshError="1"/>
      <sheetData sheetId="9354" refreshError="1"/>
      <sheetData sheetId="9355" refreshError="1"/>
      <sheetData sheetId="9356" refreshError="1"/>
      <sheetData sheetId="9357" refreshError="1"/>
      <sheetData sheetId="9358" refreshError="1"/>
      <sheetData sheetId="9359" refreshError="1"/>
      <sheetData sheetId="9360" refreshError="1"/>
      <sheetData sheetId="9361" refreshError="1"/>
      <sheetData sheetId="9362" refreshError="1"/>
      <sheetData sheetId="9363" refreshError="1"/>
      <sheetData sheetId="9364" refreshError="1"/>
      <sheetData sheetId="9365" refreshError="1"/>
      <sheetData sheetId="9366" refreshError="1"/>
      <sheetData sheetId="9367" refreshError="1"/>
      <sheetData sheetId="9368" refreshError="1"/>
      <sheetData sheetId="9369" refreshError="1"/>
      <sheetData sheetId="9370" refreshError="1"/>
      <sheetData sheetId="9371" refreshError="1"/>
      <sheetData sheetId="9372" refreshError="1"/>
      <sheetData sheetId="9373" refreshError="1"/>
      <sheetData sheetId="9374" refreshError="1"/>
      <sheetData sheetId="9375" refreshError="1"/>
      <sheetData sheetId="9376" refreshError="1"/>
      <sheetData sheetId="9377" refreshError="1"/>
      <sheetData sheetId="9378" refreshError="1"/>
      <sheetData sheetId="9379" refreshError="1"/>
      <sheetData sheetId="9380" refreshError="1"/>
      <sheetData sheetId="9381" refreshError="1"/>
      <sheetData sheetId="9382" refreshError="1"/>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refreshError="1"/>
      <sheetData sheetId="10254" refreshError="1"/>
      <sheetData sheetId="10255" refreshError="1"/>
      <sheetData sheetId="10256" refreshError="1"/>
      <sheetData sheetId="10257" refreshError="1"/>
      <sheetData sheetId="10258" refreshError="1"/>
      <sheetData sheetId="10259" refreshError="1"/>
      <sheetData sheetId="10260" refreshError="1"/>
      <sheetData sheetId="10261" refreshError="1"/>
      <sheetData sheetId="10262" refreshError="1"/>
      <sheetData sheetId="10263" refreshError="1"/>
      <sheetData sheetId="10264" refreshError="1"/>
      <sheetData sheetId="10265" refreshError="1"/>
      <sheetData sheetId="10266" refreshError="1"/>
      <sheetData sheetId="10267" refreshError="1"/>
      <sheetData sheetId="10268" refreshError="1"/>
      <sheetData sheetId="10269" refreshError="1"/>
      <sheetData sheetId="10270" refreshError="1"/>
      <sheetData sheetId="10271" refreshError="1"/>
      <sheetData sheetId="10272" refreshError="1"/>
      <sheetData sheetId="10273" refreshError="1"/>
      <sheetData sheetId="10274" refreshError="1"/>
      <sheetData sheetId="10275" refreshError="1"/>
      <sheetData sheetId="10276" refreshError="1"/>
      <sheetData sheetId="10277" refreshError="1"/>
      <sheetData sheetId="10278" refreshError="1"/>
      <sheetData sheetId="10279" refreshError="1"/>
      <sheetData sheetId="10280" refreshError="1"/>
      <sheetData sheetId="10281" refreshError="1"/>
      <sheetData sheetId="10282" refreshError="1"/>
      <sheetData sheetId="10283" refreshError="1"/>
      <sheetData sheetId="10284" refreshError="1"/>
      <sheetData sheetId="10285" refreshError="1"/>
      <sheetData sheetId="10286" refreshError="1"/>
      <sheetData sheetId="10287" refreshError="1"/>
      <sheetData sheetId="10288" refreshError="1"/>
      <sheetData sheetId="10289" refreshError="1"/>
      <sheetData sheetId="10290" refreshError="1"/>
      <sheetData sheetId="10291" refreshError="1"/>
      <sheetData sheetId="10292" refreshError="1"/>
      <sheetData sheetId="10293" refreshError="1"/>
      <sheetData sheetId="10294" refreshError="1"/>
      <sheetData sheetId="10295" refreshError="1"/>
      <sheetData sheetId="10296" refreshError="1"/>
      <sheetData sheetId="10297" refreshError="1"/>
      <sheetData sheetId="10298" refreshError="1"/>
      <sheetData sheetId="10299" refreshError="1"/>
      <sheetData sheetId="10300" refreshError="1"/>
      <sheetData sheetId="10301" refreshError="1"/>
      <sheetData sheetId="10302" refreshError="1"/>
      <sheetData sheetId="10303" refreshError="1"/>
      <sheetData sheetId="10304" refreshError="1"/>
      <sheetData sheetId="10305" refreshError="1"/>
      <sheetData sheetId="10306" refreshError="1"/>
      <sheetData sheetId="10307" refreshError="1"/>
      <sheetData sheetId="10308" refreshError="1"/>
      <sheetData sheetId="10309" refreshError="1"/>
      <sheetData sheetId="10310" refreshError="1"/>
      <sheetData sheetId="10311" refreshError="1"/>
      <sheetData sheetId="10312" refreshError="1"/>
      <sheetData sheetId="10313" refreshError="1"/>
      <sheetData sheetId="10314" refreshError="1"/>
      <sheetData sheetId="10315" refreshError="1"/>
      <sheetData sheetId="10316" refreshError="1"/>
      <sheetData sheetId="10317" refreshError="1"/>
      <sheetData sheetId="10318" refreshError="1"/>
      <sheetData sheetId="10319" refreshError="1"/>
      <sheetData sheetId="10320" refreshError="1"/>
      <sheetData sheetId="10321" refreshError="1"/>
      <sheetData sheetId="10322" refreshError="1"/>
      <sheetData sheetId="10323" refreshError="1"/>
      <sheetData sheetId="10324" refreshError="1"/>
      <sheetData sheetId="10325" refreshError="1"/>
      <sheetData sheetId="10326" refreshError="1"/>
      <sheetData sheetId="10327" refreshError="1"/>
      <sheetData sheetId="10328" refreshError="1"/>
      <sheetData sheetId="10329" refreshError="1"/>
      <sheetData sheetId="10330" refreshError="1"/>
      <sheetData sheetId="10331" refreshError="1"/>
      <sheetData sheetId="10332" refreshError="1"/>
      <sheetData sheetId="10333" refreshError="1"/>
      <sheetData sheetId="10334" refreshError="1"/>
      <sheetData sheetId="10335" refreshError="1"/>
      <sheetData sheetId="10336" refreshError="1"/>
      <sheetData sheetId="10337" refreshError="1"/>
      <sheetData sheetId="10338" refreshError="1"/>
      <sheetData sheetId="10339" refreshError="1"/>
      <sheetData sheetId="10340" refreshError="1"/>
      <sheetData sheetId="10341" refreshError="1"/>
      <sheetData sheetId="10342" refreshError="1"/>
      <sheetData sheetId="10343" refreshError="1"/>
      <sheetData sheetId="10344" refreshError="1"/>
      <sheetData sheetId="10345" refreshError="1"/>
      <sheetData sheetId="10346" refreshError="1"/>
      <sheetData sheetId="10347" refreshError="1"/>
      <sheetData sheetId="10348" refreshError="1"/>
      <sheetData sheetId="10349" refreshError="1"/>
      <sheetData sheetId="10350" refreshError="1"/>
      <sheetData sheetId="10351" refreshError="1"/>
      <sheetData sheetId="10352" refreshError="1"/>
      <sheetData sheetId="10353" refreshError="1"/>
      <sheetData sheetId="10354" refreshError="1"/>
      <sheetData sheetId="10355" refreshError="1"/>
      <sheetData sheetId="10356" refreshError="1"/>
      <sheetData sheetId="10357" refreshError="1"/>
      <sheetData sheetId="10358" refreshError="1"/>
      <sheetData sheetId="10359" refreshError="1"/>
      <sheetData sheetId="10360" refreshError="1"/>
      <sheetData sheetId="10361" refreshError="1"/>
      <sheetData sheetId="10362" refreshError="1"/>
      <sheetData sheetId="10363" refreshError="1"/>
      <sheetData sheetId="10364" refreshError="1"/>
      <sheetData sheetId="10365" refreshError="1"/>
      <sheetData sheetId="10366" refreshError="1"/>
      <sheetData sheetId="10367" refreshError="1"/>
      <sheetData sheetId="10368" refreshError="1"/>
      <sheetData sheetId="10369" refreshError="1"/>
      <sheetData sheetId="10370" refreshError="1"/>
      <sheetData sheetId="10371" refreshError="1"/>
      <sheetData sheetId="10372" refreshError="1"/>
      <sheetData sheetId="10373" refreshError="1"/>
      <sheetData sheetId="10374" refreshError="1"/>
      <sheetData sheetId="10375" refreshError="1"/>
      <sheetData sheetId="10376" refreshError="1"/>
      <sheetData sheetId="10377" refreshError="1"/>
      <sheetData sheetId="10378" refreshError="1"/>
      <sheetData sheetId="10379" refreshError="1"/>
      <sheetData sheetId="10380" refreshError="1"/>
      <sheetData sheetId="10381" refreshError="1"/>
      <sheetData sheetId="10382" refreshError="1"/>
      <sheetData sheetId="10383" refreshError="1"/>
      <sheetData sheetId="10384" refreshError="1"/>
      <sheetData sheetId="10385" refreshError="1"/>
      <sheetData sheetId="10386" refreshError="1"/>
      <sheetData sheetId="10387" refreshError="1"/>
      <sheetData sheetId="10388" refreshError="1"/>
      <sheetData sheetId="10389" refreshError="1"/>
      <sheetData sheetId="10390" refreshError="1"/>
      <sheetData sheetId="10391" refreshError="1"/>
      <sheetData sheetId="10392" refreshError="1"/>
      <sheetData sheetId="10393" refreshError="1"/>
      <sheetData sheetId="10394" refreshError="1"/>
      <sheetData sheetId="10395" refreshError="1"/>
      <sheetData sheetId="10396" refreshError="1"/>
      <sheetData sheetId="10397" refreshError="1"/>
      <sheetData sheetId="10398" refreshError="1"/>
      <sheetData sheetId="10399" refreshError="1"/>
      <sheetData sheetId="10400" refreshError="1"/>
      <sheetData sheetId="10401" refreshError="1"/>
      <sheetData sheetId="10402" refreshError="1"/>
      <sheetData sheetId="10403" refreshError="1"/>
      <sheetData sheetId="10404" refreshError="1"/>
      <sheetData sheetId="10405" refreshError="1"/>
      <sheetData sheetId="10406" refreshError="1"/>
      <sheetData sheetId="10407" refreshError="1"/>
      <sheetData sheetId="10408" refreshError="1"/>
      <sheetData sheetId="10409" refreshError="1"/>
      <sheetData sheetId="10410" refreshError="1"/>
      <sheetData sheetId="10411" refreshError="1"/>
      <sheetData sheetId="10412" refreshError="1"/>
      <sheetData sheetId="10413" refreshError="1"/>
      <sheetData sheetId="10414" refreshError="1"/>
      <sheetData sheetId="10415" refreshError="1"/>
      <sheetData sheetId="10416" refreshError="1"/>
      <sheetData sheetId="10417" refreshError="1"/>
      <sheetData sheetId="10418" refreshError="1"/>
      <sheetData sheetId="10419" refreshError="1"/>
      <sheetData sheetId="10420" refreshError="1"/>
      <sheetData sheetId="10421" refreshError="1"/>
      <sheetData sheetId="10422" refreshError="1"/>
      <sheetData sheetId="10423" refreshError="1"/>
      <sheetData sheetId="10424" refreshError="1"/>
      <sheetData sheetId="10425" refreshError="1"/>
      <sheetData sheetId="10426" refreshError="1"/>
      <sheetData sheetId="10427" refreshError="1"/>
      <sheetData sheetId="10428" refreshError="1"/>
      <sheetData sheetId="10429" refreshError="1"/>
      <sheetData sheetId="10430" refreshError="1"/>
      <sheetData sheetId="10431" refreshError="1"/>
      <sheetData sheetId="10432" refreshError="1"/>
      <sheetData sheetId="10433" refreshError="1"/>
      <sheetData sheetId="10434" refreshError="1"/>
      <sheetData sheetId="10435" refreshError="1"/>
      <sheetData sheetId="10436" refreshError="1"/>
      <sheetData sheetId="10437" refreshError="1"/>
      <sheetData sheetId="10438" refreshError="1"/>
      <sheetData sheetId="10439" refreshError="1"/>
      <sheetData sheetId="10440" refreshError="1"/>
      <sheetData sheetId="10441" refreshError="1"/>
      <sheetData sheetId="10442" refreshError="1"/>
      <sheetData sheetId="10443" refreshError="1"/>
      <sheetData sheetId="10444" refreshError="1"/>
      <sheetData sheetId="10445" refreshError="1"/>
      <sheetData sheetId="10446" refreshError="1"/>
      <sheetData sheetId="10447" refreshError="1"/>
      <sheetData sheetId="10448" refreshError="1"/>
      <sheetData sheetId="10449" refreshError="1"/>
      <sheetData sheetId="10450" refreshError="1"/>
      <sheetData sheetId="10451" refreshError="1"/>
      <sheetData sheetId="10452" refreshError="1"/>
      <sheetData sheetId="10453" refreshError="1"/>
      <sheetData sheetId="10454" refreshError="1"/>
      <sheetData sheetId="10455" refreshError="1"/>
      <sheetData sheetId="10456" refreshError="1"/>
      <sheetData sheetId="10457" refreshError="1"/>
      <sheetData sheetId="10458" refreshError="1"/>
      <sheetData sheetId="10459" refreshError="1"/>
      <sheetData sheetId="10460" refreshError="1"/>
      <sheetData sheetId="10461" refreshError="1"/>
      <sheetData sheetId="10462" refreshError="1"/>
      <sheetData sheetId="10463" refreshError="1"/>
      <sheetData sheetId="10464" refreshError="1"/>
      <sheetData sheetId="10465" refreshError="1"/>
      <sheetData sheetId="10466" refreshError="1"/>
      <sheetData sheetId="10467" refreshError="1"/>
      <sheetData sheetId="10468" refreshError="1"/>
      <sheetData sheetId="10469" refreshError="1"/>
      <sheetData sheetId="10470" refreshError="1"/>
      <sheetData sheetId="10471" refreshError="1"/>
      <sheetData sheetId="10472" refreshError="1"/>
      <sheetData sheetId="10473" refreshError="1"/>
      <sheetData sheetId="10474" refreshError="1"/>
      <sheetData sheetId="10475" refreshError="1"/>
      <sheetData sheetId="10476" refreshError="1"/>
      <sheetData sheetId="10477" refreshError="1"/>
      <sheetData sheetId="10478" refreshError="1"/>
      <sheetData sheetId="10479" refreshError="1"/>
      <sheetData sheetId="10480" refreshError="1"/>
      <sheetData sheetId="10481" refreshError="1"/>
      <sheetData sheetId="10482" refreshError="1"/>
      <sheetData sheetId="10483" refreshError="1"/>
      <sheetData sheetId="10484" refreshError="1"/>
      <sheetData sheetId="10485" refreshError="1"/>
      <sheetData sheetId="10486" refreshError="1"/>
      <sheetData sheetId="10487" refreshError="1"/>
      <sheetData sheetId="10488" refreshError="1"/>
      <sheetData sheetId="10489" refreshError="1"/>
      <sheetData sheetId="10490" refreshError="1"/>
      <sheetData sheetId="10491" refreshError="1"/>
      <sheetData sheetId="10492" refreshError="1"/>
      <sheetData sheetId="10493" refreshError="1"/>
      <sheetData sheetId="10494" refreshError="1"/>
      <sheetData sheetId="10495" refreshError="1"/>
      <sheetData sheetId="10496" refreshError="1"/>
      <sheetData sheetId="10497" refreshError="1"/>
      <sheetData sheetId="10498" refreshError="1"/>
      <sheetData sheetId="10499" refreshError="1"/>
      <sheetData sheetId="10500" refreshError="1"/>
      <sheetData sheetId="10501" refreshError="1"/>
      <sheetData sheetId="10502" refreshError="1"/>
      <sheetData sheetId="10503" refreshError="1"/>
      <sheetData sheetId="10504" refreshError="1"/>
      <sheetData sheetId="10505" refreshError="1"/>
      <sheetData sheetId="10506" refreshError="1"/>
      <sheetData sheetId="10507" refreshError="1"/>
      <sheetData sheetId="10508" refreshError="1"/>
      <sheetData sheetId="10509" refreshError="1"/>
      <sheetData sheetId="10510" refreshError="1"/>
      <sheetData sheetId="10511" refreshError="1"/>
      <sheetData sheetId="10512" refreshError="1"/>
      <sheetData sheetId="10513" refreshError="1"/>
      <sheetData sheetId="10514" refreshError="1"/>
      <sheetData sheetId="10515" refreshError="1"/>
      <sheetData sheetId="10516" refreshError="1"/>
      <sheetData sheetId="10517" refreshError="1"/>
      <sheetData sheetId="10518" refreshError="1"/>
      <sheetData sheetId="10519" refreshError="1"/>
      <sheetData sheetId="10520" refreshError="1"/>
      <sheetData sheetId="10521" refreshError="1"/>
      <sheetData sheetId="10522" refreshError="1"/>
      <sheetData sheetId="10523" refreshError="1"/>
      <sheetData sheetId="10524" refreshError="1"/>
      <sheetData sheetId="10525" refreshError="1"/>
      <sheetData sheetId="10526" refreshError="1"/>
      <sheetData sheetId="10527" refreshError="1"/>
      <sheetData sheetId="10528" refreshError="1"/>
      <sheetData sheetId="10529" refreshError="1"/>
      <sheetData sheetId="10530" refreshError="1"/>
      <sheetData sheetId="10531" refreshError="1"/>
      <sheetData sheetId="10532" refreshError="1"/>
      <sheetData sheetId="10533" refreshError="1"/>
      <sheetData sheetId="10534" refreshError="1"/>
      <sheetData sheetId="10535" refreshError="1"/>
      <sheetData sheetId="10536" refreshError="1"/>
      <sheetData sheetId="10537" refreshError="1"/>
      <sheetData sheetId="10538" refreshError="1"/>
      <sheetData sheetId="10539" refreshError="1"/>
      <sheetData sheetId="10540" refreshError="1"/>
      <sheetData sheetId="10541" refreshError="1"/>
      <sheetData sheetId="10542" refreshError="1"/>
      <sheetData sheetId="10543" refreshError="1"/>
      <sheetData sheetId="10544" refreshError="1"/>
      <sheetData sheetId="10545" refreshError="1"/>
      <sheetData sheetId="10546" refreshError="1"/>
      <sheetData sheetId="10547" refreshError="1"/>
      <sheetData sheetId="10548" refreshError="1"/>
      <sheetData sheetId="10549" refreshError="1"/>
      <sheetData sheetId="10550" refreshError="1"/>
      <sheetData sheetId="10551" refreshError="1"/>
      <sheetData sheetId="10552" refreshError="1"/>
      <sheetData sheetId="10553" refreshError="1"/>
      <sheetData sheetId="10554" refreshError="1"/>
      <sheetData sheetId="10555" refreshError="1"/>
      <sheetData sheetId="10556" refreshError="1"/>
      <sheetData sheetId="10557" refreshError="1"/>
      <sheetData sheetId="10558" refreshError="1"/>
      <sheetData sheetId="10559" refreshError="1"/>
      <sheetData sheetId="10560" refreshError="1"/>
      <sheetData sheetId="10561" refreshError="1"/>
      <sheetData sheetId="10562" refreshError="1"/>
      <sheetData sheetId="10563" refreshError="1"/>
      <sheetData sheetId="10564" refreshError="1"/>
      <sheetData sheetId="10565" refreshError="1"/>
      <sheetData sheetId="10566" refreshError="1"/>
      <sheetData sheetId="10567" refreshError="1"/>
      <sheetData sheetId="10568" refreshError="1"/>
      <sheetData sheetId="10569" refreshError="1"/>
      <sheetData sheetId="10570" refreshError="1"/>
      <sheetData sheetId="10571" refreshError="1"/>
      <sheetData sheetId="10572" refreshError="1"/>
      <sheetData sheetId="10573" refreshError="1"/>
      <sheetData sheetId="10574" refreshError="1"/>
      <sheetData sheetId="10575" refreshError="1"/>
      <sheetData sheetId="10576" refreshError="1"/>
      <sheetData sheetId="10577" refreshError="1"/>
      <sheetData sheetId="10578" refreshError="1"/>
      <sheetData sheetId="10579" refreshError="1"/>
      <sheetData sheetId="10580" refreshError="1"/>
      <sheetData sheetId="10581" refreshError="1"/>
      <sheetData sheetId="10582" refreshError="1"/>
      <sheetData sheetId="10583" refreshError="1"/>
      <sheetData sheetId="10584" refreshError="1"/>
      <sheetData sheetId="10585" refreshError="1"/>
      <sheetData sheetId="10586" refreshError="1"/>
      <sheetData sheetId="10587" refreshError="1"/>
      <sheetData sheetId="10588" refreshError="1"/>
      <sheetData sheetId="10589" refreshError="1"/>
      <sheetData sheetId="10590" refreshError="1"/>
      <sheetData sheetId="10591" refreshError="1"/>
      <sheetData sheetId="10592" refreshError="1"/>
      <sheetData sheetId="10593" refreshError="1"/>
      <sheetData sheetId="10594" refreshError="1"/>
      <sheetData sheetId="10595" refreshError="1"/>
      <sheetData sheetId="10596" refreshError="1"/>
      <sheetData sheetId="10597" refreshError="1"/>
      <sheetData sheetId="10598" refreshError="1"/>
      <sheetData sheetId="10599" refreshError="1"/>
      <sheetData sheetId="10600" refreshError="1"/>
      <sheetData sheetId="10601" refreshError="1"/>
      <sheetData sheetId="10602" refreshError="1"/>
      <sheetData sheetId="10603" refreshError="1"/>
      <sheetData sheetId="10604" refreshError="1"/>
      <sheetData sheetId="10605" refreshError="1"/>
      <sheetData sheetId="10606" refreshError="1"/>
      <sheetData sheetId="10607" refreshError="1"/>
      <sheetData sheetId="10608" refreshError="1"/>
      <sheetData sheetId="10609" refreshError="1"/>
      <sheetData sheetId="10610" refreshError="1"/>
      <sheetData sheetId="10611" refreshError="1"/>
      <sheetData sheetId="10612" refreshError="1"/>
      <sheetData sheetId="10613" refreshError="1"/>
      <sheetData sheetId="10614" refreshError="1"/>
      <sheetData sheetId="10615" refreshError="1"/>
      <sheetData sheetId="10616" refreshError="1"/>
      <sheetData sheetId="10617" refreshError="1"/>
      <sheetData sheetId="10618" refreshError="1"/>
      <sheetData sheetId="10619" refreshError="1"/>
      <sheetData sheetId="10620" refreshError="1"/>
      <sheetData sheetId="10621" refreshError="1"/>
      <sheetData sheetId="10622" refreshError="1"/>
      <sheetData sheetId="10623" refreshError="1"/>
      <sheetData sheetId="10624" refreshError="1"/>
      <sheetData sheetId="10625" refreshError="1"/>
      <sheetData sheetId="10626" refreshError="1"/>
      <sheetData sheetId="10627" refreshError="1"/>
      <sheetData sheetId="10628" refreshError="1"/>
      <sheetData sheetId="10629" refreshError="1"/>
      <sheetData sheetId="10630" refreshError="1"/>
      <sheetData sheetId="10631" refreshError="1"/>
      <sheetData sheetId="10632" refreshError="1"/>
      <sheetData sheetId="10633" refreshError="1"/>
      <sheetData sheetId="10634" refreshError="1"/>
      <sheetData sheetId="10635" refreshError="1"/>
      <sheetData sheetId="10636" refreshError="1"/>
      <sheetData sheetId="10637" refreshError="1"/>
      <sheetData sheetId="10638" refreshError="1"/>
      <sheetData sheetId="10639" refreshError="1"/>
      <sheetData sheetId="10640" refreshError="1"/>
      <sheetData sheetId="10641" refreshError="1"/>
      <sheetData sheetId="10642" refreshError="1"/>
      <sheetData sheetId="10643" refreshError="1"/>
      <sheetData sheetId="10644" refreshError="1"/>
      <sheetData sheetId="10645" refreshError="1"/>
      <sheetData sheetId="10646" refreshError="1"/>
      <sheetData sheetId="10647" refreshError="1"/>
      <sheetData sheetId="10648" refreshError="1"/>
      <sheetData sheetId="10649" refreshError="1"/>
      <sheetData sheetId="10650" refreshError="1"/>
      <sheetData sheetId="10651" refreshError="1"/>
      <sheetData sheetId="10652" refreshError="1"/>
      <sheetData sheetId="10653" refreshError="1"/>
      <sheetData sheetId="10654" refreshError="1"/>
      <sheetData sheetId="10655" refreshError="1"/>
      <sheetData sheetId="10656" refreshError="1"/>
      <sheetData sheetId="10657" refreshError="1"/>
      <sheetData sheetId="10658" refreshError="1"/>
      <sheetData sheetId="10659" refreshError="1"/>
      <sheetData sheetId="10660" refreshError="1"/>
      <sheetData sheetId="10661" refreshError="1"/>
      <sheetData sheetId="10662" refreshError="1"/>
      <sheetData sheetId="10663" refreshError="1"/>
      <sheetData sheetId="10664" refreshError="1"/>
      <sheetData sheetId="10665" refreshError="1"/>
      <sheetData sheetId="10666" refreshError="1"/>
      <sheetData sheetId="10667" refreshError="1"/>
      <sheetData sheetId="10668" refreshError="1"/>
      <sheetData sheetId="10669" refreshError="1"/>
      <sheetData sheetId="10670" refreshError="1"/>
      <sheetData sheetId="10671" refreshError="1"/>
      <sheetData sheetId="10672" refreshError="1"/>
      <sheetData sheetId="10673" refreshError="1"/>
      <sheetData sheetId="10674" refreshError="1"/>
      <sheetData sheetId="10675" refreshError="1"/>
      <sheetData sheetId="10676" refreshError="1"/>
      <sheetData sheetId="10677" refreshError="1"/>
      <sheetData sheetId="10678" refreshError="1"/>
      <sheetData sheetId="10679" refreshError="1"/>
      <sheetData sheetId="10680" refreshError="1"/>
      <sheetData sheetId="10681" refreshError="1"/>
      <sheetData sheetId="10682" refreshError="1"/>
      <sheetData sheetId="10683" refreshError="1"/>
      <sheetData sheetId="10684" refreshError="1"/>
      <sheetData sheetId="10685" refreshError="1"/>
      <sheetData sheetId="10686" refreshError="1"/>
      <sheetData sheetId="10687" refreshError="1"/>
      <sheetData sheetId="10688" refreshError="1"/>
      <sheetData sheetId="10689" refreshError="1"/>
      <sheetData sheetId="10690" refreshError="1"/>
      <sheetData sheetId="10691" refreshError="1"/>
      <sheetData sheetId="10692" refreshError="1"/>
      <sheetData sheetId="10693" refreshError="1"/>
      <sheetData sheetId="10694" refreshError="1"/>
      <sheetData sheetId="10695" refreshError="1"/>
      <sheetData sheetId="10696" refreshError="1"/>
      <sheetData sheetId="10697" refreshError="1"/>
      <sheetData sheetId="10698" refreshError="1"/>
      <sheetData sheetId="10699" refreshError="1"/>
      <sheetData sheetId="10700" refreshError="1"/>
      <sheetData sheetId="10701" refreshError="1"/>
      <sheetData sheetId="10702" refreshError="1"/>
      <sheetData sheetId="10703" refreshError="1"/>
      <sheetData sheetId="10704" refreshError="1"/>
      <sheetData sheetId="10705" refreshError="1"/>
      <sheetData sheetId="10706" refreshError="1"/>
      <sheetData sheetId="10707" refreshError="1"/>
      <sheetData sheetId="10708" refreshError="1"/>
      <sheetData sheetId="10709" refreshError="1"/>
      <sheetData sheetId="10710" refreshError="1"/>
      <sheetData sheetId="10711" refreshError="1"/>
      <sheetData sheetId="10712" refreshError="1"/>
      <sheetData sheetId="10713" refreshError="1"/>
      <sheetData sheetId="10714" refreshError="1"/>
      <sheetData sheetId="10715" refreshError="1"/>
      <sheetData sheetId="10716" refreshError="1"/>
      <sheetData sheetId="10717" refreshError="1"/>
      <sheetData sheetId="10718" refreshError="1"/>
      <sheetData sheetId="10719" refreshError="1"/>
      <sheetData sheetId="10720" refreshError="1"/>
      <sheetData sheetId="10721" refreshError="1"/>
      <sheetData sheetId="10722" refreshError="1"/>
      <sheetData sheetId="10723" refreshError="1"/>
      <sheetData sheetId="10724" refreshError="1"/>
      <sheetData sheetId="10725" refreshError="1"/>
      <sheetData sheetId="10726" refreshError="1"/>
      <sheetData sheetId="10727" refreshError="1"/>
      <sheetData sheetId="10728" refreshError="1"/>
      <sheetData sheetId="10729" refreshError="1"/>
      <sheetData sheetId="10730" refreshError="1"/>
      <sheetData sheetId="10731" refreshError="1"/>
      <sheetData sheetId="10732" refreshError="1"/>
      <sheetData sheetId="10733" refreshError="1"/>
      <sheetData sheetId="10734" refreshError="1"/>
      <sheetData sheetId="10735" refreshError="1"/>
      <sheetData sheetId="10736" refreshError="1"/>
      <sheetData sheetId="10737" refreshError="1"/>
      <sheetData sheetId="10738" refreshError="1"/>
      <sheetData sheetId="10739" refreshError="1"/>
      <sheetData sheetId="10740" refreshError="1"/>
      <sheetData sheetId="10741" refreshError="1"/>
      <sheetData sheetId="10742" refreshError="1"/>
      <sheetData sheetId="10743" refreshError="1"/>
      <sheetData sheetId="10744" refreshError="1"/>
      <sheetData sheetId="10745" refreshError="1"/>
      <sheetData sheetId="10746" refreshError="1"/>
      <sheetData sheetId="10747" refreshError="1"/>
      <sheetData sheetId="10748" refreshError="1"/>
      <sheetData sheetId="10749" refreshError="1"/>
      <sheetData sheetId="10750" refreshError="1"/>
      <sheetData sheetId="10751" refreshError="1"/>
      <sheetData sheetId="10752" refreshError="1"/>
      <sheetData sheetId="10753" refreshError="1"/>
      <sheetData sheetId="10754" refreshError="1"/>
      <sheetData sheetId="10755" refreshError="1"/>
      <sheetData sheetId="10756" refreshError="1"/>
      <sheetData sheetId="10757" refreshError="1"/>
      <sheetData sheetId="10758" refreshError="1"/>
      <sheetData sheetId="10759" refreshError="1"/>
      <sheetData sheetId="10760" refreshError="1"/>
      <sheetData sheetId="10761" refreshError="1"/>
      <sheetData sheetId="10762" refreshError="1"/>
      <sheetData sheetId="10763" refreshError="1"/>
      <sheetData sheetId="10764" refreshError="1"/>
      <sheetData sheetId="10765" refreshError="1"/>
      <sheetData sheetId="10766" refreshError="1"/>
      <sheetData sheetId="10767" refreshError="1"/>
      <sheetData sheetId="10768" refreshError="1"/>
      <sheetData sheetId="10769" refreshError="1"/>
      <sheetData sheetId="10770" refreshError="1"/>
      <sheetData sheetId="10771" refreshError="1"/>
      <sheetData sheetId="10772" refreshError="1"/>
      <sheetData sheetId="10773" refreshError="1"/>
      <sheetData sheetId="10774" refreshError="1"/>
      <sheetData sheetId="10775" refreshError="1"/>
      <sheetData sheetId="10776" refreshError="1"/>
      <sheetData sheetId="10777" refreshError="1"/>
      <sheetData sheetId="10778" refreshError="1"/>
      <sheetData sheetId="10779" refreshError="1"/>
      <sheetData sheetId="10780" refreshError="1"/>
      <sheetData sheetId="10781" refreshError="1"/>
      <sheetData sheetId="10782" refreshError="1"/>
      <sheetData sheetId="10783" refreshError="1"/>
      <sheetData sheetId="10784" refreshError="1"/>
      <sheetData sheetId="10785" refreshError="1"/>
      <sheetData sheetId="10786" refreshError="1"/>
      <sheetData sheetId="10787" refreshError="1"/>
      <sheetData sheetId="10788" refreshError="1"/>
      <sheetData sheetId="10789" refreshError="1"/>
      <sheetData sheetId="10790" refreshError="1"/>
      <sheetData sheetId="10791" refreshError="1"/>
      <sheetData sheetId="10792" refreshError="1"/>
      <sheetData sheetId="10793" refreshError="1"/>
      <sheetData sheetId="10794" refreshError="1"/>
      <sheetData sheetId="10795" refreshError="1"/>
      <sheetData sheetId="10796" refreshError="1"/>
      <sheetData sheetId="10797" refreshError="1"/>
      <sheetData sheetId="10798" refreshError="1"/>
      <sheetData sheetId="10799" refreshError="1"/>
      <sheetData sheetId="10800" refreshError="1"/>
      <sheetData sheetId="10801" refreshError="1"/>
      <sheetData sheetId="10802" refreshError="1"/>
      <sheetData sheetId="10803" refreshError="1"/>
      <sheetData sheetId="10804" refreshError="1"/>
      <sheetData sheetId="10805" refreshError="1"/>
      <sheetData sheetId="10806" refreshError="1"/>
      <sheetData sheetId="10807" refreshError="1"/>
      <sheetData sheetId="10808" refreshError="1"/>
      <sheetData sheetId="10809" refreshError="1"/>
      <sheetData sheetId="10810" refreshError="1"/>
      <sheetData sheetId="10811" refreshError="1"/>
      <sheetData sheetId="10812" refreshError="1"/>
      <sheetData sheetId="10813" refreshError="1"/>
      <sheetData sheetId="10814" refreshError="1"/>
      <sheetData sheetId="10815" refreshError="1"/>
      <sheetData sheetId="10816" refreshError="1"/>
      <sheetData sheetId="10817" refreshError="1"/>
      <sheetData sheetId="10818" refreshError="1"/>
      <sheetData sheetId="10819" refreshError="1"/>
      <sheetData sheetId="10820" refreshError="1"/>
      <sheetData sheetId="10821" refreshError="1"/>
      <sheetData sheetId="10822" refreshError="1"/>
      <sheetData sheetId="10823" refreshError="1"/>
      <sheetData sheetId="10824" refreshError="1"/>
      <sheetData sheetId="10825" refreshError="1"/>
      <sheetData sheetId="10826" refreshError="1"/>
      <sheetData sheetId="10827" refreshError="1"/>
      <sheetData sheetId="10828" refreshError="1"/>
      <sheetData sheetId="10829" refreshError="1"/>
      <sheetData sheetId="10830" refreshError="1"/>
      <sheetData sheetId="10831" refreshError="1"/>
      <sheetData sheetId="10832" refreshError="1"/>
      <sheetData sheetId="10833" refreshError="1"/>
      <sheetData sheetId="10834" refreshError="1"/>
      <sheetData sheetId="10835" refreshError="1"/>
      <sheetData sheetId="10836" refreshError="1"/>
      <sheetData sheetId="10837" refreshError="1"/>
      <sheetData sheetId="10838" refreshError="1"/>
      <sheetData sheetId="10839" refreshError="1"/>
      <sheetData sheetId="10840" refreshError="1"/>
      <sheetData sheetId="10841" refreshError="1"/>
      <sheetData sheetId="10842" refreshError="1"/>
      <sheetData sheetId="10843" refreshError="1"/>
      <sheetData sheetId="10844" refreshError="1"/>
      <sheetData sheetId="10845" refreshError="1"/>
      <sheetData sheetId="10846" refreshError="1"/>
      <sheetData sheetId="10847" refreshError="1"/>
      <sheetData sheetId="10848" refreshError="1"/>
      <sheetData sheetId="10849" refreshError="1"/>
      <sheetData sheetId="10850" refreshError="1"/>
      <sheetData sheetId="10851" refreshError="1"/>
      <sheetData sheetId="10852" refreshError="1"/>
      <sheetData sheetId="10853" refreshError="1"/>
      <sheetData sheetId="10854" refreshError="1"/>
      <sheetData sheetId="10855" refreshError="1"/>
      <sheetData sheetId="10856" refreshError="1"/>
      <sheetData sheetId="10857" refreshError="1"/>
      <sheetData sheetId="10858" refreshError="1"/>
      <sheetData sheetId="10859" refreshError="1"/>
      <sheetData sheetId="10860" refreshError="1"/>
      <sheetData sheetId="10861" refreshError="1"/>
      <sheetData sheetId="10862" refreshError="1"/>
      <sheetData sheetId="10863" refreshError="1"/>
      <sheetData sheetId="10864" refreshError="1"/>
      <sheetData sheetId="10865" refreshError="1"/>
      <sheetData sheetId="10866" refreshError="1"/>
      <sheetData sheetId="10867" refreshError="1"/>
      <sheetData sheetId="10868" refreshError="1"/>
      <sheetData sheetId="10869" refreshError="1"/>
      <sheetData sheetId="10870" refreshError="1"/>
      <sheetData sheetId="10871" refreshError="1"/>
      <sheetData sheetId="10872" refreshError="1"/>
      <sheetData sheetId="10873" refreshError="1"/>
      <sheetData sheetId="10874" refreshError="1"/>
      <sheetData sheetId="10875" refreshError="1"/>
      <sheetData sheetId="10876" refreshError="1"/>
      <sheetData sheetId="10877" refreshError="1"/>
      <sheetData sheetId="10878" refreshError="1"/>
      <sheetData sheetId="10879" refreshError="1"/>
      <sheetData sheetId="10880" refreshError="1"/>
      <sheetData sheetId="10881" refreshError="1"/>
      <sheetData sheetId="10882" refreshError="1"/>
      <sheetData sheetId="10883" refreshError="1"/>
      <sheetData sheetId="10884" refreshError="1"/>
      <sheetData sheetId="10885" refreshError="1"/>
      <sheetData sheetId="10886" refreshError="1"/>
      <sheetData sheetId="10887" refreshError="1"/>
      <sheetData sheetId="10888" refreshError="1"/>
      <sheetData sheetId="10889" refreshError="1"/>
      <sheetData sheetId="10890" refreshError="1"/>
      <sheetData sheetId="10891" refreshError="1"/>
      <sheetData sheetId="10892" refreshError="1"/>
      <sheetData sheetId="10893" refreshError="1"/>
      <sheetData sheetId="10894" refreshError="1"/>
      <sheetData sheetId="10895" refreshError="1"/>
      <sheetData sheetId="10896" refreshError="1"/>
      <sheetData sheetId="10897" refreshError="1"/>
      <sheetData sheetId="10898" refreshError="1"/>
      <sheetData sheetId="10899" refreshError="1"/>
      <sheetData sheetId="10900" refreshError="1"/>
      <sheetData sheetId="10901" refreshError="1"/>
      <sheetData sheetId="10902" refreshError="1"/>
      <sheetData sheetId="10903" refreshError="1"/>
      <sheetData sheetId="10904" refreshError="1"/>
      <sheetData sheetId="10905" refreshError="1"/>
      <sheetData sheetId="10906" refreshError="1"/>
      <sheetData sheetId="10907" refreshError="1"/>
      <sheetData sheetId="10908" refreshError="1"/>
      <sheetData sheetId="10909" refreshError="1"/>
      <sheetData sheetId="10910" refreshError="1"/>
      <sheetData sheetId="10911" refreshError="1"/>
      <sheetData sheetId="10912" refreshError="1"/>
      <sheetData sheetId="10913" refreshError="1"/>
      <sheetData sheetId="10914" refreshError="1"/>
      <sheetData sheetId="10915" refreshError="1"/>
      <sheetData sheetId="10916" refreshError="1"/>
      <sheetData sheetId="10917" refreshError="1"/>
      <sheetData sheetId="10918" refreshError="1"/>
      <sheetData sheetId="10919" refreshError="1"/>
      <sheetData sheetId="10920" refreshError="1"/>
      <sheetData sheetId="10921" refreshError="1"/>
      <sheetData sheetId="10922" refreshError="1"/>
      <sheetData sheetId="10923" refreshError="1"/>
      <sheetData sheetId="10924" refreshError="1"/>
      <sheetData sheetId="10925" refreshError="1"/>
      <sheetData sheetId="10926" refreshError="1"/>
      <sheetData sheetId="10927" refreshError="1"/>
      <sheetData sheetId="10928" refreshError="1"/>
      <sheetData sheetId="10929" refreshError="1"/>
      <sheetData sheetId="10930" refreshError="1"/>
      <sheetData sheetId="10931" refreshError="1"/>
      <sheetData sheetId="10932" refreshError="1"/>
      <sheetData sheetId="10933" refreshError="1"/>
      <sheetData sheetId="10934" refreshError="1"/>
      <sheetData sheetId="10935" refreshError="1"/>
      <sheetData sheetId="10936" refreshError="1"/>
      <sheetData sheetId="10937" refreshError="1"/>
      <sheetData sheetId="10938" refreshError="1"/>
      <sheetData sheetId="10939" refreshError="1"/>
      <sheetData sheetId="10940" refreshError="1"/>
      <sheetData sheetId="10941" refreshError="1"/>
      <sheetData sheetId="10942" refreshError="1"/>
      <sheetData sheetId="10943" refreshError="1"/>
      <sheetData sheetId="10944" refreshError="1"/>
      <sheetData sheetId="10945" refreshError="1"/>
      <sheetData sheetId="10946" refreshError="1"/>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efreshError="1"/>
      <sheetData sheetId="11240" refreshError="1"/>
      <sheetData sheetId="11241" refreshError="1"/>
      <sheetData sheetId="11242" refreshError="1"/>
      <sheetData sheetId="11243" refreshError="1"/>
      <sheetData sheetId="11244" refreshError="1"/>
      <sheetData sheetId="11245" refreshError="1"/>
      <sheetData sheetId="11246" refreshError="1"/>
      <sheetData sheetId="11247" refreshError="1"/>
      <sheetData sheetId="11248" refreshError="1"/>
      <sheetData sheetId="11249" refreshError="1"/>
      <sheetData sheetId="11250" refreshError="1"/>
      <sheetData sheetId="11251" refreshError="1"/>
      <sheetData sheetId="11252" refreshError="1"/>
      <sheetData sheetId="11253" refreshError="1"/>
      <sheetData sheetId="11254" refreshError="1"/>
      <sheetData sheetId="11255" refreshError="1"/>
      <sheetData sheetId="11256" refreshError="1"/>
      <sheetData sheetId="11257" refreshError="1"/>
      <sheetData sheetId="11258" refreshError="1"/>
      <sheetData sheetId="11259" refreshError="1"/>
      <sheetData sheetId="11260" refreshError="1"/>
      <sheetData sheetId="11261" refreshError="1"/>
      <sheetData sheetId="11262" refreshError="1"/>
      <sheetData sheetId="11263" refreshError="1"/>
      <sheetData sheetId="11264" refreshError="1"/>
      <sheetData sheetId="11265" refreshError="1"/>
      <sheetData sheetId="11266" refreshError="1"/>
      <sheetData sheetId="11267" refreshError="1"/>
      <sheetData sheetId="11268" refreshError="1"/>
      <sheetData sheetId="11269" refreshError="1"/>
      <sheetData sheetId="11270" refreshError="1"/>
      <sheetData sheetId="11271" refreshError="1"/>
      <sheetData sheetId="11272" refreshError="1"/>
      <sheetData sheetId="11273" refreshError="1"/>
      <sheetData sheetId="11274" refreshError="1"/>
      <sheetData sheetId="11275" refreshError="1"/>
      <sheetData sheetId="11276" refreshError="1"/>
      <sheetData sheetId="11277" refreshError="1"/>
      <sheetData sheetId="11278" refreshError="1"/>
      <sheetData sheetId="11279" refreshError="1"/>
      <sheetData sheetId="11280" refreshError="1"/>
      <sheetData sheetId="11281" refreshError="1"/>
      <sheetData sheetId="11282" refreshError="1"/>
      <sheetData sheetId="11283" refreshError="1"/>
      <sheetData sheetId="11284" refreshError="1"/>
      <sheetData sheetId="11285" refreshError="1"/>
      <sheetData sheetId="11286" refreshError="1"/>
      <sheetData sheetId="11287" refreshError="1"/>
      <sheetData sheetId="11288" refreshError="1"/>
      <sheetData sheetId="11289" refreshError="1"/>
      <sheetData sheetId="11290" refreshError="1"/>
      <sheetData sheetId="11291" refreshError="1"/>
      <sheetData sheetId="11292" refreshError="1"/>
      <sheetData sheetId="11293" refreshError="1"/>
      <sheetData sheetId="11294" refreshError="1"/>
      <sheetData sheetId="11295" refreshError="1"/>
      <sheetData sheetId="11296" refreshError="1"/>
      <sheetData sheetId="11297" refreshError="1"/>
      <sheetData sheetId="11298" refreshError="1"/>
      <sheetData sheetId="11299" refreshError="1"/>
      <sheetData sheetId="11300" refreshError="1"/>
      <sheetData sheetId="11301" refreshError="1"/>
      <sheetData sheetId="11302" refreshError="1"/>
      <sheetData sheetId="11303" refreshError="1"/>
      <sheetData sheetId="11304" refreshError="1"/>
      <sheetData sheetId="11305" refreshError="1"/>
      <sheetData sheetId="11306" refreshError="1"/>
      <sheetData sheetId="11307" refreshError="1"/>
      <sheetData sheetId="11308" refreshError="1"/>
      <sheetData sheetId="11309" refreshError="1"/>
      <sheetData sheetId="11310" refreshError="1"/>
      <sheetData sheetId="11311" refreshError="1"/>
      <sheetData sheetId="11312" refreshError="1"/>
      <sheetData sheetId="11313" refreshError="1"/>
      <sheetData sheetId="11314" refreshError="1"/>
      <sheetData sheetId="11315" refreshError="1"/>
      <sheetData sheetId="11316" refreshError="1"/>
      <sheetData sheetId="11317" refreshError="1"/>
      <sheetData sheetId="11318" refreshError="1"/>
      <sheetData sheetId="11319" refreshError="1"/>
      <sheetData sheetId="11320" refreshError="1"/>
      <sheetData sheetId="11321" refreshError="1"/>
      <sheetData sheetId="11322" refreshError="1"/>
      <sheetData sheetId="11323" refreshError="1"/>
      <sheetData sheetId="11324" refreshError="1"/>
      <sheetData sheetId="11325" refreshError="1"/>
      <sheetData sheetId="11326" refreshError="1"/>
      <sheetData sheetId="11327" refreshError="1"/>
      <sheetData sheetId="11328" refreshError="1"/>
      <sheetData sheetId="11329" refreshError="1"/>
      <sheetData sheetId="11330" refreshError="1"/>
      <sheetData sheetId="11331" refreshError="1"/>
      <sheetData sheetId="11332" refreshError="1"/>
      <sheetData sheetId="11333" refreshError="1"/>
      <sheetData sheetId="11334" refreshError="1"/>
      <sheetData sheetId="11335" refreshError="1"/>
      <sheetData sheetId="11336" refreshError="1"/>
      <sheetData sheetId="11337" refreshError="1"/>
      <sheetData sheetId="11338" refreshError="1"/>
      <sheetData sheetId="11339" refreshError="1"/>
      <sheetData sheetId="11340" refreshError="1"/>
      <sheetData sheetId="11341" refreshError="1"/>
      <sheetData sheetId="11342" refreshError="1"/>
      <sheetData sheetId="11343" refreshError="1"/>
      <sheetData sheetId="11344" refreshError="1"/>
      <sheetData sheetId="11345" refreshError="1"/>
      <sheetData sheetId="11346" refreshError="1"/>
      <sheetData sheetId="11347" refreshError="1"/>
      <sheetData sheetId="11348" refreshError="1"/>
      <sheetData sheetId="11349" refreshError="1"/>
      <sheetData sheetId="11350" refreshError="1"/>
      <sheetData sheetId="11351" refreshError="1"/>
      <sheetData sheetId="11352" refreshError="1"/>
      <sheetData sheetId="11353" refreshError="1"/>
      <sheetData sheetId="11354" refreshError="1"/>
      <sheetData sheetId="11355" refreshError="1"/>
      <sheetData sheetId="11356" refreshError="1"/>
      <sheetData sheetId="11357" refreshError="1"/>
      <sheetData sheetId="11358" refreshError="1"/>
      <sheetData sheetId="11359" refreshError="1"/>
      <sheetData sheetId="11360" refreshError="1"/>
      <sheetData sheetId="11361" refreshError="1"/>
      <sheetData sheetId="11362" refreshError="1"/>
      <sheetData sheetId="11363" refreshError="1"/>
      <sheetData sheetId="11364" refreshError="1"/>
      <sheetData sheetId="11365" refreshError="1"/>
      <sheetData sheetId="11366" refreshError="1"/>
      <sheetData sheetId="11367" refreshError="1"/>
      <sheetData sheetId="11368" refreshError="1"/>
      <sheetData sheetId="11369" refreshError="1"/>
      <sheetData sheetId="11370" refreshError="1"/>
      <sheetData sheetId="11371" refreshError="1"/>
      <sheetData sheetId="11372" refreshError="1"/>
      <sheetData sheetId="11373" refreshError="1"/>
      <sheetData sheetId="11374" refreshError="1"/>
      <sheetData sheetId="11375" refreshError="1"/>
      <sheetData sheetId="11376" refreshError="1"/>
      <sheetData sheetId="11377" refreshError="1"/>
      <sheetData sheetId="11378" refreshError="1"/>
      <sheetData sheetId="11379" refreshError="1"/>
      <sheetData sheetId="11380" refreshError="1"/>
      <sheetData sheetId="11381" refreshError="1"/>
      <sheetData sheetId="11382" refreshError="1"/>
      <sheetData sheetId="11383" refreshError="1"/>
      <sheetData sheetId="11384" refreshError="1"/>
      <sheetData sheetId="11385" refreshError="1"/>
      <sheetData sheetId="11386" refreshError="1"/>
      <sheetData sheetId="11387" refreshError="1"/>
      <sheetData sheetId="11388" refreshError="1"/>
      <sheetData sheetId="11389" refreshError="1"/>
      <sheetData sheetId="11390" refreshError="1"/>
      <sheetData sheetId="11391" refreshError="1"/>
      <sheetData sheetId="11392" refreshError="1"/>
      <sheetData sheetId="11393" refreshError="1"/>
      <sheetData sheetId="11394" refreshError="1"/>
      <sheetData sheetId="11395" refreshError="1"/>
      <sheetData sheetId="11396" refreshError="1"/>
      <sheetData sheetId="11397" refreshError="1"/>
      <sheetData sheetId="11398" refreshError="1"/>
      <sheetData sheetId="11399" refreshError="1"/>
      <sheetData sheetId="11400" refreshError="1"/>
      <sheetData sheetId="11401" refreshError="1"/>
      <sheetData sheetId="11402" refreshError="1"/>
      <sheetData sheetId="11403" refreshError="1"/>
      <sheetData sheetId="11404" refreshError="1"/>
      <sheetData sheetId="11405" refreshError="1"/>
      <sheetData sheetId="11406" refreshError="1"/>
      <sheetData sheetId="11407" refreshError="1"/>
      <sheetData sheetId="11408" refreshError="1"/>
      <sheetData sheetId="11409" refreshError="1"/>
      <sheetData sheetId="11410" refreshError="1"/>
      <sheetData sheetId="11411" refreshError="1"/>
      <sheetData sheetId="11412" refreshError="1"/>
      <sheetData sheetId="11413" refreshError="1"/>
      <sheetData sheetId="11414" refreshError="1"/>
      <sheetData sheetId="11415" refreshError="1"/>
      <sheetData sheetId="11416" refreshError="1"/>
      <sheetData sheetId="11417" refreshError="1"/>
      <sheetData sheetId="11418" refreshError="1"/>
      <sheetData sheetId="11419" refreshError="1"/>
      <sheetData sheetId="11420" refreshError="1"/>
      <sheetData sheetId="11421" refreshError="1"/>
      <sheetData sheetId="11422" refreshError="1"/>
      <sheetData sheetId="11423" refreshError="1"/>
      <sheetData sheetId="11424" refreshError="1"/>
      <sheetData sheetId="11425" refreshError="1"/>
      <sheetData sheetId="11426" refreshError="1"/>
      <sheetData sheetId="11427" refreshError="1"/>
      <sheetData sheetId="11428" refreshError="1"/>
      <sheetData sheetId="11429" refreshError="1"/>
      <sheetData sheetId="11430" refreshError="1"/>
      <sheetData sheetId="11431" refreshError="1"/>
      <sheetData sheetId="11432" refreshError="1"/>
      <sheetData sheetId="11433" refreshError="1"/>
      <sheetData sheetId="11434" refreshError="1"/>
      <sheetData sheetId="11435" refreshError="1"/>
      <sheetData sheetId="11436" refreshError="1"/>
      <sheetData sheetId="11437" refreshError="1"/>
      <sheetData sheetId="11438" refreshError="1"/>
      <sheetData sheetId="11439" refreshError="1"/>
      <sheetData sheetId="11440" refreshError="1"/>
      <sheetData sheetId="11441" refreshError="1"/>
      <sheetData sheetId="11442" refreshError="1"/>
      <sheetData sheetId="11443" refreshError="1"/>
      <sheetData sheetId="11444" refreshError="1"/>
      <sheetData sheetId="11445" refreshError="1"/>
      <sheetData sheetId="11446" refreshError="1"/>
      <sheetData sheetId="11447" refreshError="1"/>
      <sheetData sheetId="11448" refreshError="1"/>
      <sheetData sheetId="11449" refreshError="1"/>
      <sheetData sheetId="11450" refreshError="1"/>
      <sheetData sheetId="11451" refreshError="1"/>
      <sheetData sheetId="11452" refreshError="1"/>
      <sheetData sheetId="11453" refreshError="1"/>
      <sheetData sheetId="11454" refreshError="1"/>
      <sheetData sheetId="11455" refreshError="1"/>
      <sheetData sheetId="11456" refreshError="1"/>
      <sheetData sheetId="11457" refreshError="1"/>
      <sheetData sheetId="11458" refreshError="1"/>
      <sheetData sheetId="11459" refreshError="1"/>
      <sheetData sheetId="11460" refreshError="1"/>
      <sheetData sheetId="11461" refreshError="1"/>
      <sheetData sheetId="11462" refreshError="1"/>
      <sheetData sheetId="11463" refreshError="1"/>
      <sheetData sheetId="11464" refreshError="1"/>
      <sheetData sheetId="11465" refreshError="1"/>
      <sheetData sheetId="11466" refreshError="1"/>
      <sheetData sheetId="11467" refreshError="1"/>
      <sheetData sheetId="11468" refreshError="1"/>
      <sheetData sheetId="11469" refreshError="1"/>
      <sheetData sheetId="11470" refreshError="1"/>
      <sheetData sheetId="11471" refreshError="1"/>
      <sheetData sheetId="11472" refreshError="1"/>
      <sheetData sheetId="11473" refreshError="1"/>
      <sheetData sheetId="11474" refreshError="1"/>
      <sheetData sheetId="11475" refreshError="1"/>
      <sheetData sheetId="11476" refreshError="1"/>
      <sheetData sheetId="11477" refreshError="1"/>
      <sheetData sheetId="11478" refreshError="1"/>
      <sheetData sheetId="11479" refreshError="1"/>
      <sheetData sheetId="11480" refreshError="1"/>
      <sheetData sheetId="11481" refreshError="1"/>
      <sheetData sheetId="11482" refreshError="1"/>
      <sheetData sheetId="11483" refreshError="1"/>
      <sheetData sheetId="11484" refreshError="1"/>
      <sheetData sheetId="11485" refreshError="1"/>
      <sheetData sheetId="11486" refreshError="1"/>
      <sheetData sheetId="11487" refreshError="1"/>
      <sheetData sheetId="11488" refreshError="1"/>
      <sheetData sheetId="11489" refreshError="1"/>
      <sheetData sheetId="11490" refreshError="1"/>
      <sheetData sheetId="11491" refreshError="1"/>
      <sheetData sheetId="11492" refreshError="1"/>
      <sheetData sheetId="11493" refreshError="1"/>
      <sheetData sheetId="11494" refreshError="1"/>
      <sheetData sheetId="11495" refreshError="1"/>
      <sheetData sheetId="11496" refreshError="1"/>
      <sheetData sheetId="11497" refreshError="1"/>
      <sheetData sheetId="11498" refreshError="1"/>
      <sheetData sheetId="11499" refreshError="1"/>
      <sheetData sheetId="11500" refreshError="1"/>
      <sheetData sheetId="11501" refreshError="1"/>
      <sheetData sheetId="11502" refreshError="1"/>
      <sheetData sheetId="11503" refreshError="1"/>
      <sheetData sheetId="11504" refreshError="1"/>
      <sheetData sheetId="11505" refreshError="1"/>
      <sheetData sheetId="11506" refreshError="1"/>
      <sheetData sheetId="11507" refreshError="1"/>
      <sheetData sheetId="11508" refreshError="1"/>
      <sheetData sheetId="11509" refreshError="1"/>
      <sheetData sheetId="11510" refreshError="1"/>
      <sheetData sheetId="11511" refreshError="1"/>
      <sheetData sheetId="11512" refreshError="1"/>
      <sheetData sheetId="11513" refreshError="1"/>
      <sheetData sheetId="11514" refreshError="1"/>
      <sheetData sheetId="11515" refreshError="1"/>
      <sheetData sheetId="11516" refreshError="1"/>
      <sheetData sheetId="11517" refreshError="1"/>
      <sheetData sheetId="11518" refreshError="1"/>
      <sheetData sheetId="11519" refreshError="1"/>
      <sheetData sheetId="11520" refreshError="1"/>
      <sheetData sheetId="11521" refreshError="1"/>
      <sheetData sheetId="11522" refreshError="1"/>
      <sheetData sheetId="11523" refreshError="1"/>
      <sheetData sheetId="11524" refreshError="1"/>
      <sheetData sheetId="11525" refreshError="1"/>
      <sheetData sheetId="11526" refreshError="1"/>
      <sheetData sheetId="11527" refreshError="1"/>
      <sheetData sheetId="11528" refreshError="1"/>
      <sheetData sheetId="11529" refreshError="1"/>
      <sheetData sheetId="11530" refreshError="1"/>
      <sheetData sheetId="11531" refreshError="1"/>
      <sheetData sheetId="11532" refreshError="1"/>
      <sheetData sheetId="11533" refreshError="1"/>
      <sheetData sheetId="11534" refreshError="1"/>
      <sheetData sheetId="11535" refreshError="1"/>
      <sheetData sheetId="11536" refreshError="1"/>
      <sheetData sheetId="11537" refreshError="1"/>
      <sheetData sheetId="11538" refreshError="1"/>
      <sheetData sheetId="11539" refreshError="1"/>
      <sheetData sheetId="11540" refreshError="1"/>
      <sheetData sheetId="11541" refreshError="1"/>
      <sheetData sheetId="11542" refreshError="1"/>
      <sheetData sheetId="11543" refreshError="1"/>
      <sheetData sheetId="11544" refreshError="1"/>
      <sheetData sheetId="11545" refreshError="1"/>
      <sheetData sheetId="11546" refreshError="1"/>
      <sheetData sheetId="11547" refreshError="1"/>
      <sheetData sheetId="11548" refreshError="1"/>
      <sheetData sheetId="11549" refreshError="1"/>
      <sheetData sheetId="11550" refreshError="1"/>
      <sheetData sheetId="11551" refreshError="1"/>
      <sheetData sheetId="11552" refreshError="1"/>
      <sheetData sheetId="11553" refreshError="1"/>
      <sheetData sheetId="11554" refreshError="1"/>
      <sheetData sheetId="11555" refreshError="1"/>
      <sheetData sheetId="11556" refreshError="1"/>
      <sheetData sheetId="11557" refreshError="1"/>
      <sheetData sheetId="11558" refreshError="1"/>
      <sheetData sheetId="11559" refreshError="1"/>
      <sheetData sheetId="11560" refreshError="1"/>
      <sheetData sheetId="11561" refreshError="1"/>
      <sheetData sheetId="11562" refreshError="1"/>
      <sheetData sheetId="11563" refreshError="1"/>
      <sheetData sheetId="11564" refreshError="1"/>
      <sheetData sheetId="11565" refreshError="1"/>
      <sheetData sheetId="11566" refreshError="1"/>
      <sheetData sheetId="11567" refreshError="1"/>
      <sheetData sheetId="11568" refreshError="1"/>
      <sheetData sheetId="11569" refreshError="1"/>
      <sheetData sheetId="11570" refreshError="1"/>
      <sheetData sheetId="11571" refreshError="1"/>
      <sheetData sheetId="11572" refreshError="1"/>
      <sheetData sheetId="11573" refreshError="1"/>
      <sheetData sheetId="11574" refreshError="1"/>
      <sheetData sheetId="11575" refreshError="1"/>
      <sheetData sheetId="11576" refreshError="1"/>
      <sheetData sheetId="11577" refreshError="1"/>
      <sheetData sheetId="11578" refreshError="1"/>
      <sheetData sheetId="11579" refreshError="1"/>
      <sheetData sheetId="11580" refreshError="1"/>
      <sheetData sheetId="11581" refreshError="1"/>
      <sheetData sheetId="11582" refreshError="1"/>
      <sheetData sheetId="11583" refreshError="1"/>
      <sheetData sheetId="11584" refreshError="1"/>
      <sheetData sheetId="11585" refreshError="1"/>
      <sheetData sheetId="11586" refreshError="1"/>
      <sheetData sheetId="11587" refreshError="1"/>
      <sheetData sheetId="11588" refreshError="1"/>
      <sheetData sheetId="11589" refreshError="1"/>
      <sheetData sheetId="11590" refreshError="1"/>
      <sheetData sheetId="11591" refreshError="1"/>
      <sheetData sheetId="11592" refreshError="1"/>
      <sheetData sheetId="11593" refreshError="1"/>
      <sheetData sheetId="11594" refreshError="1"/>
      <sheetData sheetId="11595" refreshError="1"/>
      <sheetData sheetId="11596" refreshError="1"/>
      <sheetData sheetId="11597" refreshError="1"/>
      <sheetData sheetId="11598" refreshError="1"/>
      <sheetData sheetId="11599" refreshError="1"/>
      <sheetData sheetId="11600" refreshError="1"/>
      <sheetData sheetId="11601" refreshError="1"/>
      <sheetData sheetId="11602" refreshError="1"/>
      <sheetData sheetId="11603" refreshError="1"/>
      <sheetData sheetId="11604" refreshError="1"/>
      <sheetData sheetId="11605" refreshError="1"/>
      <sheetData sheetId="11606" refreshError="1"/>
      <sheetData sheetId="11607" refreshError="1"/>
      <sheetData sheetId="11608" refreshError="1"/>
      <sheetData sheetId="11609" refreshError="1"/>
      <sheetData sheetId="11610" refreshError="1"/>
      <sheetData sheetId="11611" refreshError="1"/>
      <sheetData sheetId="11612" refreshError="1"/>
      <sheetData sheetId="11613" refreshError="1"/>
      <sheetData sheetId="11614" refreshError="1"/>
      <sheetData sheetId="11615" refreshError="1"/>
      <sheetData sheetId="11616" refreshError="1"/>
      <sheetData sheetId="11617" refreshError="1"/>
      <sheetData sheetId="11618" refreshError="1"/>
      <sheetData sheetId="11619" refreshError="1"/>
      <sheetData sheetId="11620" refreshError="1"/>
      <sheetData sheetId="11621" refreshError="1"/>
      <sheetData sheetId="11622" refreshError="1"/>
      <sheetData sheetId="11623" refreshError="1"/>
      <sheetData sheetId="11624" refreshError="1"/>
      <sheetData sheetId="11625" refreshError="1"/>
      <sheetData sheetId="11626" refreshError="1"/>
      <sheetData sheetId="11627" refreshError="1"/>
      <sheetData sheetId="11628" refreshError="1"/>
      <sheetData sheetId="11629" refreshError="1"/>
      <sheetData sheetId="11630" refreshError="1"/>
      <sheetData sheetId="11631" refreshError="1"/>
      <sheetData sheetId="11632" refreshError="1"/>
      <sheetData sheetId="11633" refreshError="1"/>
      <sheetData sheetId="11634" refreshError="1"/>
      <sheetData sheetId="11635" refreshError="1"/>
      <sheetData sheetId="11636" refreshError="1"/>
      <sheetData sheetId="11637" refreshError="1"/>
      <sheetData sheetId="11638" refreshError="1"/>
      <sheetData sheetId="11639" refreshError="1"/>
      <sheetData sheetId="11640" refreshError="1"/>
      <sheetData sheetId="11641" refreshError="1"/>
      <sheetData sheetId="11642" refreshError="1"/>
      <sheetData sheetId="11643" refreshError="1"/>
      <sheetData sheetId="11644" refreshError="1"/>
      <sheetData sheetId="11645" refreshError="1"/>
      <sheetData sheetId="11646" refreshError="1"/>
      <sheetData sheetId="11647" refreshError="1"/>
      <sheetData sheetId="11648" refreshError="1"/>
      <sheetData sheetId="11649" refreshError="1"/>
      <sheetData sheetId="11650" refreshError="1"/>
      <sheetData sheetId="11651" refreshError="1"/>
      <sheetData sheetId="11652" refreshError="1"/>
      <sheetData sheetId="11653" refreshError="1"/>
      <sheetData sheetId="11654" refreshError="1"/>
      <sheetData sheetId="11655" refreshError="1"/>
      <sheetData sheetId="11656" refreshError="1"/>
      <sheetData sheetId="11657" refreshError="1"/>
      <sheetData sheetId="11658" refreshError="1"/>
      <sheetData sheetId="11659" refreshError="1"/>
      <sheetData sheetId="11660" refreshError="1"/>
      <sheetData sheetId="11661" refreshError="1"/>
      <sheetData sheetId="11662" refreshError="1"/>
      <sheetData sheetId="11663" refreshError="1"/>
      <sheetData sheetId="11664" refreshError="1"/>
      <sheetData sheetId="11665" refreshError="1"/>
      <sheetData sheetId="11666" refreshError="1"/>
      <sheetData sheetId="11667" refreshError="1"/>
      <sheetData sheetId="11668" refreshError="1"/>
      <sheetData sheetId="11669" refreshError="1"/>
      <sheetData sheetId="11670" refreshError="1"/>
      <sheetData sheetId="11671" refreshError="1"/>
      <sheetData sheetId="11672" refreshError="1"/>
      <sheetData sheetId="11673" refreshError="1"/>
      <sheetData sheetId="11674" refreshError="1"/>
      <sheetData sheetId="11675" refreshError="1"/>
      <sheetData sheetId="11676" refreshError="1"/>
      <sheetData sheetId="11677" refreshError="1"/>
      <sheetData sheetId="11678" refreshError="1"/>
      <sheetData sheetId="11679" refreshError="1"/>
      <sheetData sheetId="11680" refreshError="1"/>
      <sheetData sheetId="11681" refreshError="1"/>
      <sheetData sheetId="11682" refreshError="1"/>
      <sheetData sheetId="11683" refreshError="1"/>
      <sheetData sheetId="11684" refreshError="1"/>
      <sheetData sheetId="11685" refreshError="1"/>
      <sheetData sheetId="11686" refreshError="1"/>
      <sheetData sheetId="11687" refreshError="1"/>
      <sheetData sheetId="11688" refreshError="1"/>
      <sheetData sheetId="11689" refreshError="1"/>
      <sheetData sheetId="11690" refreshError="1"/>
      <sheetData sheetId="11691" refreshError="1"/>
      <sheetData sheetId="11692" refreshError="1"/>
      <sheetData sheetId="11693" refreshError="1"/>
      <sheetData sheetId="11694" refreshError="1"/>
      <sheetData sheetId="11695" refreshError="1"/>
      <sheetData sheetId="11696" refreshError="1"/>
      <sheetData sheetId="11697" refreshError="1"/>
      <sheetData sheetId="11698" refreshError="1"/>
      <sheetData sheetId="11699" refreshError="1"/>
      <sheetData sheetId="11700" refreshError="1"/>
      <sheetData sheetId="11701" refreshError="1"/>
      <sheetData sheetId="11702" refreshError="1"/>
      <sheetData sheetId="11703" refreshError="1"/>
      <sheetData sheetId="11704" refreshError="1"/>
      <sheetData sheetId="11705" refreshError="1"/>
      <sheetData sheetId="11706" refreshError="1"/>
      <sheetData sheetId="11707" refreshError="1"/>
      <sheetData sheetId="11708" refreshError="1"/>
      <sheetData sheetId="11709" refreshError="1"/>
      <sheetData sheetId="11710" refreshError="1"/>
      <sheetData sheetId="11711" refreshError="1"/>
      <sheetData sheetId="11712" refreshError="1"/>
      <sheetData sheetId="11713" refreshError="1"/>
      <sheetData sheetId="11714" refreshError="1"/>
      <sheetData sheetId="11715" refreshError="1"/>
      <sheetData sheetId="11716" refreshError="1"/>
      <sheetData sheetId="11717" refreshError="1"/>
      <sheetData sheetId="11718" refreshError="1"/>
      <sheetData sheetId="11719" refreshError="1"/>
      <sheetData sheetId="11720" refreshError="1"/>
      <sheetData sheetId="11721" refreshError="1"/>
      <sheetData sheetId="11722" refreshError="1"/>
      <sheetData sheetId="11723" refreshError="1"/>
      <sheetData sheetId="11724" refreshError="1"/>
      <sheetData sheetId="11725" refreshError="1"/>
      <sheetData sheetId="11726" refreshError="1"/>
      <sheetData sheetId="11727" refreshError="1"/>
      <sheetData sheetId="11728" refreshError="1"/>
      <sheetData sheetId="11729" refreshError="1"/>
      <sheetData sheetId="11730" refreshError="1"/>
      <sheetData sheetId="11731" refreshError="1"/>
      <sheetData sheetId="11732" refreshError="1"/>
      <sheetData sheetId="11733" refreshError="1"/>
      <sheetData sheetId="11734" refreshError="1"/>
      <sheetData sheetId="11735" refreshError="1"/>
      <sheetData sheetId="11736" refreshError="1"/>
      <sheetData sheetId="11737" refreshError="1"/>
      <sheetData sheetId="11738" refreshError="1"/>
      <sheetData sheetId="11739" refreshError="1"/>
      <sheetData sheetId="11740" refreshError="1"/>
      <sheetData sheetId="11741" refreshError="1"/>
      <sheetData sheetId="11742" refreshError="1"/>
      <sheetData sheetId="11743" refreshError="1"/>
      <sheetData sheetId="11744" refreshError="1"/>
      <sheetData sheetId="11745" refreshError="1"/>
      <sheetData sheetId="11746" refreshError="1"/>
      <sheetData sheetId="11747" refreshError="1"/>
      <sheetData sheetId="11748" refreshError="1"/>
      <sheetData sheetId="11749" refreshError="1"/>
      <sheetData sheetId="11750" refreshError="1"/>
      <sheetData sheetId="11751" refreshError="1"/>
      <sheetData sheetId="11752" refreshError="1"/>
      <sheetData sheetId="11753" refreshError="1"/>
      <sheetData sheetId="11754" refreshError="1"/>
      <sheetData sheetId="11755" refreshError="1"/>
      <sheetData sheetId="11756" refreshError="1"/>
      <sheetData sheetId="11757" refreshError="1"/>
      <sheetData sheetId="11758" refreshError="1"/>
      <sheetData sheetId="11759" refreshError="1"/>
      <sheetData sheetId="11760" refreshError="1"/>
      <sheetData sheetId="11761" refreshError="1"/>
      <sheetData sheetId="11762" refreshError="1"/>
      <sheetData sheetId="11763" refreshError="1"/>
      <sheetData sheetId="11764" refreshError="1"/>
      <sheetData sheetId="11765" refreshError="1"/>
      <sheetData sheetId="11766" refreshError="1"/>
      <sheetData sheetId="11767" refreshError="1"/>
      <sheetData sheetId="11768" refreshError="1"/>
      <sheetData sheetId="11769" refreshError="1"/>
      <sheetData sheetId="11770" refreshError="1"/>
      <sheetData sheetId="11771" refreshError="1"/>
      <sheetData sheetId="11772" refreshError="1"/>
      <sheetData sheetId="11773" refreshError="1"/>
      <sheetData sheetId="11774" refreshError="1"/>
      <sheetData sheetId="11775" refreshError="1"/>
      <sheetData sheetId="11776" refreshError="1"/>
      <sheetData sheetId="11777" refreshError="1"/>
      <sheetData sheetId="11778" refreshError="1"/>
      <sheetData sheetId="11779" refreshError="1"/>
      <sheetData sheetId="11780" refreshError="1"/>
      <sheetData sheetId="11781" refreshError="1"/>
      <sheetData sheetId="11782" refreshError="1"/>
      <sheetData sheetId="11783" refreshError="1"/>
      <sheetData sheetId="11784" refreshError="1"/>
      <sheetData sheetId="11785" refreshError="1"/>
      <sheetData sheetId="11786" refreshError="1"/>
      <sheetData sheetId="11787" refreshError="1"/>
      <sheetData sheetId="11788" refreshError="1"/>
      <sheetData sheetId="11789" refreshError="1"/>
      <sheetData sheetId="11790" refreshError="1"/>
      <sheetData sheetId="11791" refreshError="1"/>
      <sheetData sheetId="11792" refreshError="1"/>
      <sheetData sheetId="11793" refreshError="1"/>
      <sheetData sheetId="11794" refreshError="1"/>
      <sheetData sheetId="11795" refreshError="1"/>
      <sheetData sheetId="11796" refreshError="1"/>
      <sheetData sheetId="11797" refreshError="1"/>
      <sheetData sheetId="11798" refreshError="1"/>
      <sheetData sheetId="11799" refreshError="1"/>
      <sheetData sheetId="11800" refreshError="1"/>
      <sheetData sheetId="11801" refreshError="1"/>
      <sheetData sheetId="11802" refreshError="1"/>
      <sheetData sheetId="11803" refreshError="1"/>
      <sheetData sheetId="11804" refreshError="1"/>
      <sheetData sheetId="11805" refreshError="1"/>
      <sheetData sheetId="11806" refreshError="1"/>
      <sheetData sheetId="11807" refreshError="1"/>
      <sheetData sheetId="11808" refreshError="1"/>
      <sheetData sheetId="11809" refreshError="1"/>
      <sheetData sheetId="11810" refreshError="1"/>
      <sheetData sheetId="11811" refreshError="1"/>
      <sheetData sheetId="11812" refreshError="1"/>
      <sheetData sheetId="11813" refreshError="1"/>
      <sheetData sheetId="11814" refreshError="1"/>
      <sheetData sheetId="11815" refreshError="1"/>
      <sheetData sheetId="11816" refreshError="1"/>
      <sheetData sheetId="11817" refreshError="1"/>
      <sheetData sheetId="11818" refreshError="1"/>
      <sheetData sheetId="11819" refreshError="1"/>
      <sheetData sheetId="11820" refreshError="1"/>
      <sheetData sheetId="11821" refreshError="1"/>
      <sheetData sheetId="11822" refreshError="1"/>
      <sheetData sheetId="11823" refreshError="1"/>
      <sheetData sheetId="11824" refreshError="1"/>
      <sheetData sheetId="11825" refreshError="1"/>
      <sheetData sheetId="11826" refreshError="1"/>
      <sheetData sheetId="11827" refreshError="1"/>
      <sheetData sheetId="11828" refreshError="1"/>
      <sheetData sheetId="11829" refreshError="1"/>
      <sheetData sheetId="11830" refreshError="1"/>
      <sheetData sheetId="11831" refreshError="1"/>
      <sheetData sheetId="11832" refreshError="1"/>
      <sheetData sheetId="11833" refreshError="1"/>
      <sheetData sheetId="11834" refreshError="1"/>
      <sheetData sheetId="11835" refreshError="1"/>
      <sheetData sheetId="11836" refreshError="1"/>
      <sheetData sheetId="11837" refreshError="1"/>
      <sheetData sheetId="11838" refreshError="1"/>
      <sheetData sheetId="11839" refreshError="1"/>
      <sheetData sheetId="11840" refreshError="1"/>
      <sheetData sheetId="11841" refreshError="1"/>
      <sheetData sheetId="11842" refreshError="1"/>
      <sheetData sheetId="11843" refreshError="1"/>
      <sheetData sheetId="11844" refreshError="1"/>
      <sheetData sheetId="11845" refreshError="1"/>
      <sheetData sheetId="11846" refreshError="1"/>
      <sheetData sheetId="11847" refreshError="1"/>
      <sheetData sheetId="11848" refreshError="1"/>
      <sheetData sheetId="11849" refreshError="1"/>
      <sheetData sheetId="11850" refreshError="1"/>
      <sheetData sheetId="11851" refreshError="1"/>
      <sheetData sheetId="11852" refreshError="1"/>
      <sheetData sheetId="11853" refreshError="1"/>
      <sheetData sheetId="11854" refreshError="1"/>
      <sheetData sheetId="11855" refreshError="1"/>
      <sheetData sheetId="11856" refreshError="1"/>
      <sheetData sheetId="11857" refreshError="1"/>
      <sheetData sheetId="11858" refreshError="1"/>
      <sheetData sheetId="11859" refreshError="1"/>
      <sheetData sheetId="11860" refreshError="1"/>
      <sheetData sheetId="11861" refreshError="1"/>
      <sheetData sheetId="11862" refreshError="1"/>
      <sheetData sheetId="11863" refreshError="1"/>
      <sheetData sheetId="11864" refreshError="1"/>
      <sheetData sheetId="11865" refreshError="1"/>
      <sheetData sheetId="11866" refreshError="1"/>
      <sheetData sheetId="11867" refreshError="1"/>
      <sheetData sheetId="11868" refreshError="1"/>
      <sheetData sheetId="11869" refreshError="1"/>
      <sheetData sheetId="11870" refreshError="1"/>
      <sheetData sheetId="11871" refreshError="1"/>
      <sheetData sheetId="11872" refreshError="1"/>
      <sheetData sheetId="11873" refreshError="1"/>
      <sheetData sheetId="11874" refreshError="1"/>
      <sheetData sheetId="11875" refreshError="1"/>
      <sheetData sheetId="11876" refreshError="1"/>
      <sheetData sheetId="11877" refreshError="1"/>
      <sheetData sheetId="11878" refreshError="1"/>
      <sheetData sheetId="11879" refreshError="1"/>
      <sheetData sheetId="11880" refreshError="1"/>
      <sheetData sheetId="11881" refreshError="1"/>
      <sheetData sheetId="11882" refreshError="1"/>
      <sheetData sheetId="11883" refreshError="1"/>
      <sheetData sheetId="11884" refreshError="1"/>
      <sheetData sheetId="11885" refreshError="1"/>
      <sheetData sheetId="11886" refreshError="1"/>
      <sheetData sheetId="11887" refreshError="1"/>
      <sheetData sheetId="11888" refreshError="1"/>
      <sheetData sheetId="11889" refreshError="1"/>
      <sheetData sheetId="11890" refreshError="1"/>
      <sheetData sheetId="11891" refreshError="1"/>
      <sheetData sheetId="11892" refreshError="1"/>
      <sheetData sheetId="11893" refreshError="1"/>
      <sheetData sheetId="11894" refreshError="1"/>
      <sheetData sheetId="11895" refreshError="1"/>
      <sheetData sheetId="11896" refreshError="1"/>
      <sheetData sheetId="11897" refreshError="1"/>
      <sheetData sheetId="11898" refreshError="1"/>
      <sheetData sheetId="11899" refreshError="1"/>
      <sheetData sheetId="11900" refreshError="1"/>
      <sheetData sheetId="11901" refreshError="1"/>
      <sheetData sheetId="11902" refreshError="1"/>
      <sheetData sheetId="11903" refreshError="1"/>
      <sheetData sheetId="11904" refreshError="1"/>
      <sheetData sheetId="11905" refreshError="1"/>
      <sheetData sheetId="11906" refreshError="1"/>
      <sheetData sheetId="11907" refreshError="1"/>
      <sheetData sheetId="11908" refreshError="1"/>
      <sheetData sheetId="11909" refreshError="1"/>
      <sheetData sheetId="11910" refreshError="1"/>
      <sheetData sheetId="11911" refreshError="1"/>
      <sheetData sheetId="11912" refreshError="1"/>
      <sheetData sheetId="11913" refreshError="1"/>
      <sheetData sheetId="11914" refreshError="1"/>
      <sheetData sheetId="11915" refreshError="1"/>
      <sheetData sheetId="11916" refreshError="1"/>
      <sheetData sheetId="11917" refreshError="1"/>
      <sheetData sheetId="11918" refreshError="1"/>
      <sheetData sheetId="11919" refreshError="1"/>
      <sheetData sheetId="11920" refreshError="1"/>
      <sheetData sheetId="11921" refreshError="1"/>
      <sheetData sheetId="11922" refreshError="1"/>
      <sheetData sheetId="11923" refreshError="1"/>
      <sheetData sheetId="11924" refreshError="1"/>
      <sheetData sheetId="11925" refreshError="1"/>
      <sheetData sheetId="11926" refreshError="1"/>
      <sheetData sheetId="11927" refreshError="1"/>
      <sheetData sheetId="11928" refreshError="1"/>
      <sheetData sheetId="11929" refreshError="1"/>
      <sheetData sheetId="11930" refreshError="1"/>
      <sheetData sheetId="11931" refreshError="1"/>
      <sheetData sheetId="11932" refreshError="1"/>
      <sheetData sheetId="11933" refreshError="1"/>
      <sheetData sheetId="11934" refreshError="1"/>
      <sheetData sheetId="11935" refreshError="1"/>
      <sheetData sheetId="11936" refreshError="1"/>
      <sheetData sheetId="11937" refreshError="1"/>
      <sheetData sheetId="11938" refreshError="1"/>
      <sheetData sheetId="11939" refreshError="1"/>
      <sheetData sheetId="11940" refreshError="1"/>
      <sheetData sheetId="11941" refreshError="1"/>
      <sheetData sheetId="11942" refreshError="1"/>
      <sheetData sheetId="11943" refreshError="1"/>
      <sheetData sheetId="11944" refreshError="1"/>
      <sheetData sheetId="11945" refreshError="1"/>
      <sheetData sheetId="11946" refreshError="1"/>
      <sheetData sheetId="11947" refreshError="1"/>
      <sheetData sheetId="11948" refreshError="1"/>
      <sheetData sheetId="11949" refreshError="1"/>
      <sheetData sheetId="11950" refreshError="1"/>
      <sheetData sheetId="11951" refreshError="1"/>
      <sheetData sheetId="11952" refreshError="1"/>
      <sheetData sheetId="11953" refreshError="1"/>
      <sheetData sheetId="11954" refreshError="1"/>
      <sheetData sheetId="11955" refreshError="1"/>
      <sheetData sheetId="11956" refreshError="1"/>
      <sheetData sheetId="11957" refreshError="1"/>
      <sheetData sheetId="11958" refreshError="1"/>
      <sheetData sheetId="11959" refreshError="1"/>
      <sheetData sheetId="11960" refreshError="1"/>
      <sheetData sheetId="11961" refreshError="1"/>
      <sheetData sheetId="11962" refreshError="1"/>
      <sheetData sheetId="11963" refreshError="1"/>
      <sheetData sheetId="11964" refreshError="1"/>
      <sheetData sheetId="11965" refreshError="1"/>
      <sheetData sheetId="11966" refreshError="1"/>
      <sheetData sheetId="11967" refreshError="1"/>
      <sheetData sheetId="11968" refreshError="1"/>
      <sheetData sheetId="11969" refreshError="1"/>
      <sheetData sheetId="11970" refreshError="1"/>
      <sheetData sheetId="11971" refreshError="1"/>
      <sheetData sheetId="11972" refreshError="1"/>
      <sheetData sheetId="11973" refreshError="1"/>
      <sheetData sheetId="11974" refreshError="1"/>
      <sheetData sheetId="11975" refreshError="1"/>
      <sheetData sheetId="11976" refreshError="1"/>
      <sheetData sheetId="11977" refreshError="1"/>
      <sheetData sheetId="11978" refreshError="1"/>
      <sheetData sheetId="11979" refreshError="1"/>
      <sheetData sheetId="11980" refreshError="1"/>
      <sheetData sheetId="11981" refreshError="1"/>
      <sheetData sheetId="11982" refreshError="1"/>
      <sheetData sheetId="11983" refreshError="1"/>
      <sheetData sheetId="1198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 Backup"/>
      <sheetName val="To-Dos"/>
      <sheetName val="Debt Allocation"/>
      <sheetName val="Cap Structure"/>
      <sheetName val="S&amp;U and PF Cap Table"/>
      <sheetName val="Sum EBITDA by Segment"/>
      <sheetName val="Sum Financial Buildup"/>
      <sheetName val="Sum Summary LLC Profile"/>
      <sheetName val="Sum Projected BS"/>
      <sheetName val="Sum Projected IS"/>
      <sheetName val="Sum Projected CFS"/>
      <sheetName val="Quarterly Model Cov Calcs"/>
      <sheetName val="Kilgore Companies Backup"/>
      <sheetName val="Q4 Comparison"/>
      <sheetName val="Comparison Cash"/>
      <sheetName val="Comparison FCF"/>
      <sheetName val="Sum Consolidated"/>
      <sheetName val="Standalone Summary LLC Profile"/>
      <sheetName val="Standalone Projected BS"/>
      <sheetName val="Standalone Prjoected IS"/>
      <sheetName val="Standalone Projected CFS"/>
      <sheetName val="End Use EBITDA"/>
      <sheetName val="End Use Sales"/>
      <sheetName val="Cash Flow"/>
      <sheetName val="Comps"/>
      <sheetName val="Base Case Output"/>
      <sheetName val="Equity Calc Base"/>
      <sheetName val="Base Case"/>
      <sheetName val="Dev Case Output"/>
      <sheetName val="Development Case"/>
      <sheetName val="Equity Calc Dev"/>
      <sheetName val="YTD Actual Bridge"/>
      <sheetName val="YTD Bridge Commentary"/>
      <sheetName val="Summit Bridge "/>
      <sheetName val="Cost Change"/>
      <sheetName val="Bridges Savings"/>
      <sheetName val="Hamm Driver"/>
      <sheetName val="Cornejo Driver"/>
      <sheetName val="ConAgg Driver"/>
      <sheetName val="Norris Driver"/>
      <sheetName val="CCC Driver"/>
      <sheetName val="Hinkle Driver"/>
      <sheetName val="Austin Driver"/>
      <sheetName val="Colorado Driver"/>
      <sheetName val="Kilgore Driver"/>
      <sheetName val="RK Hall Driver"/>
      <sheetName val="Hamm"/>
      <sheetName val="Cornejo"/>
      <sheetName val="ConAgg"/>
      <sheetName val="Norris"/>
      <sheetName val="CCC"/>
      <sheetName val="Hinkle"/>
      <sheetName val="Austin Cos"/>
      <sheetName val="Colorado"/>
      <sheetName val="Kilgore Companies"/>
      <sheetName val="RK Hall"/>
      <sheetName val="Old Ramming"/>
      <sheetName val="Corporate"/>
      <sheetName val="Standalone Consolidated"/>
      <sheetName val="Dividends"/>
      <sheetName val="Standalone EBITDA by Segment"/>
      <sheetName val="Standalone Financial Buildup"/>
      <sheetName val="LEASE"/>
      <sheetName val="Local"/>
      <sheetName val="Exhibits"/>
      <sheetName val="Cover"/>
      <sheetName val="S"/>
      <sheetName val="Wireless"/>
      <sheetName val="GMG"/>
      <sheetName val="Valuation"/>
      <sheetName val="Hist Inpu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refreshError="1"/>
      <sheetData sheetId="27" refreshError="1"/>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Cover"/>
      <sheetName val="Control"/>
      <sheetName val="Cases"/>
      <sheetName val="IPO"/>
      <sheetName val="Shares"/>
      <sheetName val="Treadmill"/>
      <sheetName val="Subordination"/>
      <sheetName val="Q Model"/>
      <sheetName val="Assets"/>
      <sheetName val="Downside"/>
      <sheetName val="DD Detail"/>
      <sheetName val="CF Detail"/>
      <sheetName val="Q EBITDA"/>
      <sheetName val="IPO Table"/>
      <sheetName val="Scenarios"/>
      <sheetName val="PubCo Basis"/>
      <sheetName val="Gain &amp; Loss"/>
      <sheetName val="Standalone Basis"/>
      <sheetName val="Existing Tax Basis"/>
      <sheetName val="Debt"/>
      <sheetName val="GW Fin"/>
      <sheetName val="Base Case EPS"/>
      <sheetName val="EPS Impact"/>
      <sheetName val="Gain Loss Worksheet"/>
      <sheetName val="GW Gain Loss Worksheet"/>
      <sheetName val="Public Value Creation"/>
      <sheetName val="PubCo Tax"/>
      <sheetName val="APB23"/>
      <sheetName val="Tax + Book Basis"/>
      <sheetName val="Taxes"/>
      <sheetName val="US NOLs"/>
      <sheetName val="Canadian Taxes"/>
      <sheetName val="Master Screen"/>
      <sheetName val="Summary"/>
      <sheetName val="YieldCo IS"/>
      <sheetName val="YCo Topside"/>
      <sheetName val="Bridge for NEE"/>
      <sheetName val="O&amp;M Comparison"/>
      <sheetName val="EBIT Comparison"/>
      <sheetName val="EBITDA"/>
      <sheetName val="Blue Water Sizing"/>
      <sheetName val="Genesis Sizing"/>
      <sheetName val="Sizing Table"/>
      <sheetName val="Monthly"/>
      <sheetName val="SAP REPORTS&gt;&gt;"/>
      <sheetName val="NTM IS"/>
      <sheetName val="PF NTM Distributions"/>
      <sheetName val="SAP Control"/>
      <sheetName val="Monthly IS"/>
      <sheetName val="Monthly Cash Flow"/>
      <sheetName val="Adjustments for OpCo"/>
      <sheetName val="Distrib. Per Financing"/>
      <sheetName val="IS Rollup"/>
      <sheetName val="BS Rollup"/>
      <sheetName val="CF Rollup"/>
      <sheetName val="Financing"/>
      <sheetName val="Project Cash Flow Dist."/>
      <sheetName val="Gen Rollup"/>
      <sheetName val="IPO&gt;&gt;&gt;"/>
      <sheetName val="Canyon IS"/>
      <sheetName val="Canyon BS"/>
      <sheetName val="Canyon CFS"/>
      <sheetName val="Perrin Ranch GEN"/>
      <sheetName val="Tuscola Bay GEN"/>
      <sheetName val="Mountain Prairie IS"/>
      <sheetName val="Mountain Prairie BS"/>
      <sheetName val="Mountain Prairie CFS"/>
      <sheetName val="Elk City GEN"/>
      <sheetName val="N Colorado GEN"/>
      <sheetName val="Genesis IS"/>
      <sheetName val="Genesis BS"/>
      <sheetName val="Genesis CFS"/>
      <sheetName val="Genesis GEN"/>
      <sheetName val="Trillium IS"/>
      <sheetName val="Trillium BS"/>
      <sheetName val="Trillium CFS"/>
      <sheetName val="Conestogo GEN"/>
      <sheetName val="Summerhaven GEN"/>
      <sheetName val="St. Clair IS"/>
      <sheetName val="St. Clair BS"/>
      <sheetName val="St. Clair CFS"/>
      <sheetName val="St. Clair GEN"/>
      <sheetName val="Bluewater IS"/>
      <sheetName val="Bluewater BS"/>
      <sheetName val="Bluewater CFS"/>
      <sheetName val="Bluewater GEN"/>
      <sheetName val="ROFO&gt;&gt;&gt;"/>
      <sheetName val="Ashtabula III IS"/>
      <sheetName val="Ashtabula III BS"/>
      <sheetName val="Ashtabula III CFS"/>
      <sheetName val="Adelanto Model"/>
      <sheetName val="Mountain View IS"/>
      <sheetName val="Mountain View BS"/>
      <sheetName val="Mountain View CFS"/>
      <sheetName val="Shafter Model"/>
      <sheetName val="N. Sky River IS"/>
      <sheetName val="N. Sky River BS"/>
      <sheetName val="N. Sky River CFS"/>
      <sheetName val="Baldwin IS"/>
      <sheetName val="Baldwin BS"/>
      <sheetName val="Baldwin CFS"/>
      <sheetName val="Wild Prairie IS"/>
      <sheetName val="Wild Prairie BS"/>
      <sheetName val="Wild Prairie CFS"/>
      <sheetName val="McCoy IS"/>
      <sheetName val="McCoy BS"/>
      <sheetName val="McCoy CFS"/>
      <sheetName val="Silver State Model"/>
      <sheetName val="Adelaide IS"/>
      <sheetName val="Adelaide BS"/>
      <sheetName val="Adelaide CFS"/>
      <sheetName val="Bornish IS"/>
      <sheetName val="Bornish BS"/>
      <sheetName val="Bornish CFS"/>
      <sheetName val="East Durham IS"/>
      <sheetName val="East Durham BS"/>
      <sheetName val="East Durham CFS"/>
      <sheetName val="Goshen IS"/>
      <sheetName val="Goshen BS"/>
      <sheetName val="Goshen CFS"/>
      <sheetName val="Jericho IS"/>
      <sheetName val="Jericho BS"/>
      <sheetName val="Jericho CFS"/>
      <sheetName val="PROJECT TABS&gt;&gt;"/>
      <sheetName val="IPO&gt;&gt;"/>
      <sheetName val="Canyon Annual"/>
      <sheetName val="Canyon Support"/>
      <sheetName val="Mountain Prairie Annual"/>
      <sheetName val="Mountain Prairie Support"/>
      <sheetName val="Genesis Cell B"/>
      <sheetName val="Genesis Cell A"/>
      <sheetName val="Genesis HoldCo"/>
      <sheetName val="Genesis Annual"/>
      <sheetName val="Genesis Support"/>
      <sheetName val="Trillium Annual"/>
      <sheetName val="Trillium Support"/>
      <sheetName val="St Clair Annual"/>
      <sheetName val="St Clair Support"/>
      <sheetName val="Bluewater Annual"/>
      <sheetName val="Bluewater Support"/>
      <sheetName val="ROFO&gt;&gt;"/>
      <sheetName val="Wild Prairie Annual"/>
      <sheetName val="Wild Prairie Support"/>
      <sheetName val="Baldwin Annual"/>
      <sheetName val="Baldwin Support"/>
      <sheetName val="North Sky River Annual"/>
      <sheetName val="North Sky River Support"/>
      <sheetName val="McCoy Leverage"/>
      <sheetName val="McCoy Annual"/>
      <sheetName val="McCoy Support"/>
      <sheetName val="Adelaide Annual"/>
      <sheetName val="Adelaide Support"/>
      <sheetName val="Bornish Annual"/>
      <sheetName val="Bornish Support"/>
      <sheetName val="Jericho Annual"/>
      <sheetName val="Jericho Support"/>
      <sheetName val="East Durham Annual"/>
      <sheetName val="East Durham Support"/>
      <sheetName val="Goshen Annual"/>
      <sheetName val="Goshen Support"/>
      <sheetName val="Solar Leverage"/>
      <sheetName val="Ashtabula III Annual"/>
      <sheetName val="Ashtabula III Support"/>
      <sheetName val="Adelanto Annual"/>
      <sheetName val="Adelanto Support"/>
      <sheetName val="Shafter Annual"/>
      <sheetName val="Shafter Support"/>
      <sheetName val="Mt View Annual"/>
      <sheetName val="Mt View Support"/>
      <sheetName val="NCF-USA"/>
      <sheetName val="NCF-CAD"/>
      <sheetName val="Financing NCFs"/>
      <sheetName val="NCF Summary"/>
      <sheetName val="Curves - USA"/>
      <sheetName val="Curves - CAD"/>
      <sheetName val="S"/>
      <sheetName val="Base Case Output"/>
      <sheetName val="Comps"/>
      <sheetName val="Development Case"/>
      <sheetName val="Dev Case Output"/>
      <sheetName val="Cash Flo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efreshError="1"/>
      <sheetData sheetId="177" refreshError="1"/>
      <sheetData sheetId="178" refreshError="1"/>
      <sheetData sheetId="179" refreshError="1"/>
      <sheetData sheetId="180" refreshError="1"/>
      <sheetData sheetId="181"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EV"/>
      <sheetName val="Collateral"/>
      <sheetName val="Q Model"/>
      <sheetName val="Downside"/>
      <sheetName val="Genesis Sizing"/>
      <sheetName val="Sizing Table"/>
      <sheetName val="Bridge for NEE"/>
      <sheetName val="CF Detail"/>
      <sheetName val="Shares"/>
      <sheetName val="DD Detail"/>
      <sheetName val="Blue Water Sizing"/>
      <sheetName val="NCF Summary"/>
      <sheetName val="Cash Flow"/>
      <sheetName val="upside_downside"/>
      <sheetName val="Income Statement"/>
      <sheetName val="Balance Sheet"/>
      <sheetName val="Cash"/>
      <sheetName val="Exhibit 3"/>
      <sheetName val="Cash_published"/>
      <sheetName val="NVF_published"/>
      <sheetName val="Exhibit 5"/>
      <sheetName val="IFRS"/>
      <sheetName val="Exhibit 4"/>
      <sheetName val="IFRS Life"/>
      <sheetName val="Exhibit 1"/>
      <sheetName val="Exhibit 2"/>
      <sheetName val="MCEV Roll-up"/>
      <sheetName val="Weekahead"/>
      <sheetName val="MCEV_Capital"/>
      <sheetName val="Assets(new)"/>
      <sheetName val="MCEV P&amp;L"/>
      <sheetName val="RI"/>
      <sheetName val="BULLBEAR"/>
      <sheetName val="Sheet2"/>
      <sheetName val="DCF"/>
      <sheetName val="MWA RR"/>
      <sheetName val="NonQtr"/>
      <sheetName val="REVENUE BY GEOGRAPHY"/>
      <sheetName val="Proforma"/>
      <sheetName val="Data 20d"/>
      <sheetName val="Data"/>
      <sheetName val="FX"/>
      <sheetName val="Risk-Reward_View_Chart"/>
      <sheetName val="Valsum"/>
      <sheetName val="Interims"/>
      <sheetName val="Financial Statements"/>
      <sheetName val="Inputs"/>
      <sheetName val="Good 12-00 (2)"/>
      <sheetName val="Good 11-36"/>
      <sheetName val="Good 11-50"/>
      <sheetName val="Sheet3 (5)"/>
      <sheetName val="CPB"/>
      <sheetName val="Total_Food_Promo"/>
      <sheetName val="CPB_2yr"/>
      <sheetName val="Summary"/>
      <sheetName val="Floater Demand"/>
      <sheetName val="B11_BarSingle_AverageLine"/>
      <sheetName val="Quero_Sales"/>
      <sheetName val="L2005"/>
      <sheetName val="C2000"/>
      <sheetName val="Cell Reference"/>
      <sheetName val="Shading Period-Level"/>
      <sheetName val="Sources of Change"/>
      <sheetName val="Basic (gridlines)"/>
      <sheetName val="Average (reference) Line"/>
      <sheetName val="Double (overlapping)"/>
      <sheetName val="Reference Step Line"/>
      <sheetName val="Double (gridlines)"/>
      <sheetName val="Growth Line"/>
      <sheetName val="Reference Marks"/>
      <sheetName val="Single-point highlighting"/>
      <sheetName val="CPNO"/>
      <sheetName val="MMP"/>
      <sheetName val="PAA"/>
      <sheetName val="EEP"/>
      <sheetName val="KMP"/>
      <sheetName val="ETP"/>
      <sheetName val="BPL"/>
      <sheetName val="NS"/>
      <sheetName val="BWP"/>
      <sheetName val="EPD"/>
      <sheetName val="RGNC"/>
      <sheetName val="画像1"/>
      <sheetName val="業績推移"/>
      <sheetName val="バリュエーション比較"/>
      <sheetName val="自動車設備投資"/>
      <sheetName val="ロボット機械統計年"/>
      <sheetName val="ロボット機械統計"/>
      <sheetName val="株価と関連指標"/>
      <sheetName val="画像3"/>
      <sheetName val="利益率比較"/>
      <sheetName val="ロボット試算"/>
      <sheetName val="画像2"/>
      <sheetName val="内訳"/>
      <sheetName val="株価(過去1年) "/>
      <sheetName val="WWロボット出荷台数"/>
      <sheetName val="長期営業利益"/>
      <sheetName val="中国NC化率"/>
      <sheetName val="画像4"/>
      <sheetName val="成長率比較"/>
      <sheetName val="バリュエーション"/>
      <sheetName val="四半期"/>
      <sheetName val="画像5"/>
      <sheetName val="RRBox"/>
      <sheetName val="シェアと競合"/>
      <sheetName val="WP Detail "/>
      <sheetName val="Model"/>
      <sheetName val="Sheet4"/>
      <sheetName val="ForeignStake"/>
      <sheetName val="rev change analysis"/>
      <sheetName val="rev contribution analysis"/>
      <sheetName val="WPZ"/>
      <sheetName val="TPP"/>
      <sheetName val="EPE"/>
      <sheetName val="WMZ"/>
      <sheetName val="HEP"/>
      <sheetName val="MGG"/>
      <sheetName val="ETE"/>
      <sheetName val="BGH"/>
      <sheetName val="SEP"/>
      <sheetName val="TCLP"/>
      <sheetName val="SXL"/>
      <sheetName val="WES"/>
      <sheetName val="Production"/>
      <sheetName val="NAV"/>
      <sheetName val="Prec-Transactions Valuation"/>
      <sheetName val="HTC"/>
      <sheetName val="MS Tele Rep"/>
      <sheetName val="China Handset"/>
      <sheetName val="Smartphone"/>
      <sheetName val="IDC"/>
      <sheetName val="CW"/>
      <sheetName val="R2000"/>
      <sheetName val="__FDS_DOWNL_SCRATCH_SHEET__"/>
      <sheetName val="FIH"/>
      <sheetName val="MIC"/>
      <sheetName val="Valuation"/>
      <sheetName val="Sales by App"/>
      <sheetName val="Net Income &amp; EPS"/>
      <sheetName val="IDC_2"/>
      <sheetName val="Sales by Region Comp"/>
      <sheetName val="What's Changed"/>
      <sheetName val="Outsourcing"/>
      <sheetName val="Nokia vs HTC"/>
      <sheetName val="2012 Outlook"/>
      <sheetName val=" Capital"/>
      <sheetName val="New Business"/>
      <sheetName val="Basket_June09_2010"/>
      <sheetName val="C1070"/>
      <sheetName val="Basket_Jan09"/>
      <sheetName val="Basket_2010"/>
      <sheetName val="Inflation v Price 6mth lag"/>
      <sheetName val="Basket_2011"/>
      <sheetName val="Basket_June09"/>
      <sheetName val="Basket_June09_Futures"/>
      <sheetName val="Commodities Exposure"/>
      <sheetName val="Charts"/>
      <sheetName val="Pension"/>
      <sheetName val="Walk"/>
      <sheetName val="Chart 6"/>
      <sheetName val="Local"/>
      <sheetName val="Exhibits"/>
      <sheetName val="Cover"/>
      <sheetName val="S"/>
      <sheetName val="Wireless"/>
      <sheetName val="GMG"/>
      <sheetName val="Hist Inputs"/>
      <sheetName val="Base Case Output"/>
      <sheetName val="Comps"/>
      <sheetName val="Development Case"/>
      <sheetName val="Dev Case Output"/>
      <sheetName val="ｾｸﾞﾒﾝﾄ"/>
      <sheetName val="単独"/>
      <sheetName val="MS Week2"/>
      <sheetName val="Combined Divisionals"/>
      <sheetName val="P&amp;L Tables For Report"/>
      <sheetName val="CHARTS for report"/>
      <sheetName val="SOP"/>
      <sheetName val="Reference"/>
      <sheetName val="Commodity Index"/>
      <sheetName val="Prices_Quarterly"/>
      <sheetName val="Inflation_Monthly"/>
      <sheetName val="Inflation_Quarterly"/>
      <sheetName val="Prices_Monthly"/>
      <sheetName val="Exposure"/>
      <sheetName val="Front page benchmarks_9x3"/>
      <sheetName val="Front page benchmarks_6x5"/>
      <sheetName val="Benchmarks_All_gray2"/>
      <sheetName val="Sector yardstick_OLD"/>
      <sheetName val="Front page benchmarks_6x3"/>
      <sheetName val="Benchmarks_All_gray1"/>
      <sheetName val="P&amp;L"/>
      <sheetName val="NewChubb_INPUT"/>
      <sheetName val="2008 - present spreads"/>
      <sheetName val="Book Values"/>
      <sheetName val="1Q09e UR loss tables"/>
      <sheetName val="CMBX Spreads"/>
      <sheetName val="4Q08 UR Loss"/>
      <sheetName val="Excess Capital"/>
      <sheetName val="BVPS tables"/>
      <sheetName val="1Q09E UR Loss"/>
      <sheetName val="RBC Equity Sensitivity"/>
      <sheetName val="1Q09 BVPS table"/>
      <sheetName val="$ Chart"/>
      <sheetName val="Landscape"/>
      <sheetName val="LinkedIn"/>
      <sheetName val="Margins"/>
      <sheetName val="GDP"/>
      <sheetName val="Investing"/>
      <sheetName val="Diverse Rev"/>
      <sheetName val="Products"/>
      <sheetName val="EMP"/>
      <sheetName val="3Prods"/>
      <sheetName val="Chart"/>
      <sheetName val="CV_Bubbles"/>
      <sheetName val="LKDN Model"/>
      <sheetName val="eMarketer"/>
      <sheetName val="comp"/>
      <sheetName val="P"/>
      <sheetName val="Build plans analysis"/>
      <sheetName val="CAT Sales Stats"/>
      <sheetName val="Equip Siberia DRC"/>
      <sheetName val="Handling"/>
      <sheetName val="Aussie Vehicle sales"/>
      <sheetName val="Autos"/>
      <sheetName val="SAVRALA"/>
      <sheetName val="Debt service stuff"/>
      <sheetName val="Logistics graphs"/>
      <sheetName val="Conmesa"/>
      <sheetName val="Economics &amp; currency"/>
      <sheetName val="Commodities"/>
      <sheetName val="Sheet3"/>
      <sheetName val="GDP VS GDCF"/>
      <sheetName val="PMAP company"/>
      <sheetName val="Spain summ"/>
      <sheetName val="Spanish Equip sales"/>
      <sheetName val="Spain Cement sales"/>
      <sheetName val="Equip"/>
      <sheetName val="Logistics"/>
      <sheetName val="Top Line"/>
      <sheetName val="BS"/>
      <sheetName val="CFS"/>
      <sheetName val="Margin"/>
      <sheetName val="FOR NOTE"/>
      <sheetName val="MEG standalone cap table"/>
      <sheetName val="Historical financials"/>
      <sheetName val="LIN standalone"/>
      <sheetName val="MEG standalone"/>
      <sheetName val="Summary proj. financials"/>
      <sheetName val="Variance"/>
      <sheetName val="Cash_Flow1"/>
      <sheetName val="Income_Statement1"/>
      <sheetName val="Balance_Sheet1"/>
      <sheetName val="Exhibit_31"/>
      <sheetName val="Exhibit_51"/>
      <sheetName val="Exhibit_41"/>
      <sheetName val="IFRS_Life1"/>
      <sheetName val="Exhibit_11"/>
      <sheetName val="Exhibit_21"/>
      <sheetName val="MCEV_Roll-up1"/>
      <sheetName val="MCEV_P&amp;L1"/>
      <sheetName val="MWA_RR1"/>
      <sheetName val="REVENUE_BY_GEOGRAPHY1"/>
      <sheetName val="Data_20d1"/>
      <sheetName val="Financial_Statements1"/>
      <sheetName val="Good_12-00_(2)1"/>
      <sheetName val="Good_11-361"/>
      <sheetName val="Good_11-501"/>
      <sheetName val="Sheet3_(5)1"/>
      <sheetName val="Floater_Demand1"/>
      <sheetName val="Cell_Reference1"/>
      <sheetName val="Shading_Period-Level1"/>
      <sheetName val="Sources_of_Change1"/>
      <sheetName val="Basic_(gridlines)1"/>
      <sheetName val="Average_(reference)_Line1"/>
      <sheetName val="Double_(overlapping)1"/>
      <sheetName val="Reference_Step_Line1"/>
      <sheetName val="Double_(gridlines)1"/>
      <sheetName val="Growth_Line1"/>
      <sheetName val="Reference_Marks1"/>
      <sheetName val="Single-point_highlighting1"/>
      <sheetName val="株価(過去1年)_1"/>
      <sheetName val="WP_Detail_1"/>
      <sheetName val="rev_change_analysis1"/>
      <sheetName val="rev_contribution_analysis1"/>
      <sheetName val="MS_Tele_Rep1"/>
      <sheetName val="China_Handset1"/>
      <sheetName val="Sales_by_App1"/>
      <sheetName val="Net_Income_&amp;_EPS1"/>
      <sheetName val="Sales_by_Region_Comp1"/>
      <sheetName val="What's_Changed1"/>
      <sheetName val="Nokia_vs_HTC1"/>
      <sheetName val="2012_Outlook1"/>
      <sheetName val="_Capital1"/>
      <sheetName val="New_Business1"/>
      <sheetName val="Inflation_v_Price_6mth_lag1"/>
      <sheetName val="Commodities_Exposure1"/>
      <sheetName val="Commodity_Index1"/>
      <sheetName val="Chart_61"/>
      <sheetName val="Front_page_benchmarks_9x31"/>
      <sheetName val="Front_page_benchmarks_6x51"/>
      <sheetName val="Sector_yardstick_OLD1"/>
      <sheetName val="Front_page_benchmarks_6x31"/>
      <sheetName val="$_Chart1"/>
      <sheetName val="Diverse_Rev1"/>
      <sheetName val="LKDN_Model1"/>
      <sheetName val="2008_-_present_spreads1"/>
      <sheetName val="Book_Values1"/>
      <sheetName val="1Q09e_UR_loss_tables1"/>
      <sheetName val="CMBX_Spreads1"/>
      <sheetName val="4Q08_UR_Loss1"/>
      <sheetName val="Excess_Capital1"/>
      <sheetName val="BVPS_tables1"/>
      <sheetName val="1Q09E_UR_Loss1"/>
      <sheetName val="RBC_Equity_Sensitivity1"/>
      <sheetName val="1Q09_BVPS_table1"/>
      <sheetName val="Cash_Flow"/>
      <sheetName val="Income_Statement"/>
      <sheetName val="Balance_Sheet"/>
      <sheetName val="Exhibit_3"/>
      <sheetName val="Exhibit_5"/>
      <sheetName val="Exhibit_4"/>
      <sheetName val="IFRS_Life"/>
      <sheetName val="Exhibit_1"/>
      <sheetName val="Exhibit_2"/>
      <sheetName val="MCEV_Roll-up"/>
      <sheetName val="MCEV_P&amp;L"/>
      <sheetName val="MWA_RR"/>
      <sheetName val="REVENUE_BY_GEOGRAPHY"/>
      <sheetName val="Data_20d"/>
      <sheetName val="Financial_Statements"/>
      <sheetName val="Good_12-00_(2)"/>
      <sheetName val="Good_11-36"/>
      <sheetName val="Good_11-50"/>
      <sheetName val="Sheet3_(5)"/>
      <sheetName val="Floater_Demand"/>
      <sheetName val="Cell_Reference"/>
      <sheetName val="Shading_Period-Level"/>
      <sheetName val="Sources_of_Change"/>
      <sheetName val="Basic_(gridlines)"/>
      <sheetName val="Average_(reference)_Line"/>
      <sheetName val="Double_(overlapping)"/>
      <sheetName val="Reference_Step_Line"/>
      <sheetName val="Double_(gridlines)"/>
      <sheetName val="Growth_Line"/>
      <sheetName val="Reference_Marks"/>
      <sheetName val="Single-point_highlighting"/>
      <sheetName val="株価(過去1年)_"/>
      <sheetName val="WP_Detail_"/>
      <sheetName val="rev_change_analysis"/>
      <sheetName val="rev_contribution_analysis"/>
      <sheetName val="MS_Tele_Rep"/>
      <sheetName val="China_Handset"/>
      <sheetName val="Sales_by_App"/>
      <sheetName val="Net_Income_&amp;_EPS"/>
      <sheetName val="Sales_by_Region_Comp"/>
      <sheetName val="What's_Changed"/>
      <sheetName val="Nokia_vs_HTC"/>
      <sheetName val="2012_Outlook"/>
      <sheetName val="_Capital"/>
      <sheetName val="New_Business"/>
      <sheetName val="Inflation_v_Price_6mth_lag"/>
      <sheetName val="Commodities_Exposure"/>
      <sheetName val="Commodity_Index"/>
      <sheetName val="Chart_6"/>
      <sheetName val="Front_page_benchmarks_9x3"/>
      <sheetName val="Front_page_benchmarks_6x5"/>
      <sheetName val="Sector_yardstick_OLD"/>
      <sheetName val="Front_page_benchmarks_6x3"/>
      <sheetName val="$_Chart"/>
      <sheetName val="Diverse_Rev"/>
      <sheetName val="LKDN_Model"/>
      <sheetName val="2008_-_present_spreads"/>
      <sheetName val="Book_Values"/>
      <sheetName val="1Q09e_UR_loss_tables"/>
      <sheetName val="CMBX_Spreads"/>
      <sheetName val="4Q08_UR_Loss"/>
      <sheetName val="Excess_Capital"/>
      <sheetName val="BVPS_tables"/>
      <sheetName val="1Q09E_UR_Loss"/>
      <sheetName val="RBC_Equity_Sensitivity"/>
      <sheetName val="1Q09_BVPS_table"/>
      <sheetName val="CLOSE"/>
      <sheetName val="CMX-1298"/>
      <sheetName val="ARB"/>
      <sheetName val="IS Template"/>
      <sheetName val="Consolidated"/>
      <sheetName val="RAVE"/>
      <sheetName val="Rev_EBIT08"/>
      <sheetName val="Sheet7"/>
      <sheetName val="Buyback2"/>
      <sheetName val="Dir"/>
      <sheetName val="Ventura2"/>
      <sheetName val="Debt"/>
      <sheetName val="RelPrice"/>
      <sheetName val="hitwise1"/>
      <sheetName val="Intl"/>
      <sheetName val="Retail"/>
      <sheetName val="Intl_Stores"/>
      <sheetName val="Stores2"/>
      <sheetName val="Directory"/>
      <sheetName val="Sourcing"/>
      <sheetName val="Pages"/>
      <sheetName val="Group"/>
      <sheetName val="EBITA"/>
      <sheetName val="LongPrice"/>
      <sheetName val="Template"/>
      <sheetName val="Share (2)"/>
      <sheetName val="Ventura"/>
      <sheetName val="Companies"/>
      <sheetName val="timeline"/>
      <sheetName val="Directory3"/>
      <sheetName val="LfL"/>
      <sheetName val="Stores"/>
      <sheetName val="YE Sawmill"/>
      <sheetName val="5"/>
      <sheetName val="KPI P3"/>
      <sheetName val="Planilha2"/>
      <sheetName val="Conferencia"/>
      <sheetName val="CLARO 9+3"/>
      <sheetName val="NEW 9+3"/>
      <sheetName val="TIM 9+3"/>
      <sheetName val="TRADE 9+3"/>
      <sheetName val="OI 9+3"/>
      <sheetName val="VIVO 9+3"/>
      <sheetName val="RESUMO"/>
      <sheetName val="SlideFinan"/>
      <sheetName val="SlideCG1"/>
      <sheetName val="SlideCG2"/>
      <sheetName val="BASE"/>
      <sheetName val="YE_Sawmill"/>
      <sheetName val="KPI_P3"/>
      <sheetName val="CLARO_9+3"/>
      <sheetName val="NEW_9+3"/>
      <sheetName val="TIM_9+3"/>
      <sheetName val="TRADE_9+3"/>
      <sheetName val="OI_9+3"/>
      <sheetName val="VIVO_9+3"/>
      <sheetName val="Prec-Transactions_Valuation"/>
      <sheetName val="Hist_Inputs"/>
      <sheetName val="Build_plans_analysis"/>
      <sheetName val="CAT_Sales_Stats"/>
      <sheetName val="Equip_Siberia_DRC"/>
      <sheetName val="Aussie_Vehicle_sales"/>
      <sheetName val="Debt_service_stuff"/>
      <sheetName val="Logistics_graphs"/>
      <sheetName val="Economics_&amp;_currency"/>
      <sheetName val="GDP_VS_GDCF"/>
      <sheetName val="PMAP_company"/>
      <sheetName val="Spain_summ"/>
      <sheetName val="Spanish_Equip_sales"/>
      <sheetName val="Spain_Cement_sales"/>
      <sheetName val="Q_Model"/>
      <sheetName val="Genesis_Sizing"/>
      <sheetName val="Sizing_Table"/>
      <sheetName val="Bridge_for_NEE"/>
      <sheetName val="CF_Detail"/>
      <sheetName val="DD_Detail"/>
      <sheetName val="Blue_Water_Sizing"/>
      <sheetName val="NCF_Summary"/>
      <sheetName val="MS_Week2"/>
      <sheetName val="Combined_Divisionals"/>
      <sheetName val="P&amp;L_Tables_For_Report"/>
      <sheetName val="CHARTS_for_report"/>
      <sheetName val="MEG_standalone_cap_table"/>
      <sheetName val="Historical_financials"/>
      <sheetName val="LIN_standalone"/>
      <sheetName val="MEG_standalone"/>
      <sheetName val="Summary_proj__financials"/>
      <sheetName val="FOR_NOTE"/>
      <sheetName val="Top_Line"/>
      <sheetName val="tables"/>
      <sheetName val="fully consol"/>
      <sheetName val="M&amp;A criteria"/>
      <sheetName val="Valuation waterfall"/>
      <sheetName val="Synergy summary"/>
      <sheetName val="changes"/>
      <sheetName val="greece"/>
      <sheetName val="Synergy pay away"/>
      <sheetName val="reaction"/>
      <sheetName val="Football field"/>
      <sheetName val="fully_consol"/>
      <sheetName val="M&amp;A_criteria"/>
      <sheetName val="Valuation_waterfall"/>
      <sheetName val="Synergy_summary"/>
      <sheetName val="Synergy_pay_away"/>
      <sheetName val="Football_field"/>
      <sheetName val="FDCC Segment Analysis"/>
      <sheetName val="POV"/>
      <sheetName val="full year financials"/>
      <sheetName val="GL TABLE"/>
      <sheetName val="Table Of Volume Trends"/>
      <sheetName val="Portfolio Manager's Snapshot"/>
      <sheetName val="Quarterly Variance Analysis"/>
      <sheetName val="Sensitivity Analysis"/>
      <sheetName val="Financials -Presentation Format"/>
      <sheetName val="Quarterly Financial Model"/>
      <sheetName val="TargIS"/>
      <sheetName val="increasebuyback"/>
      <sheetName val="MUV2shareprice"/>
      <sheetName val="PricetoBook2"/>
      <sheetName val="Capital structure"/>
      <sheetName val="Subprime"/>
      <sheetName val="PE2"/>
      <sheetName val="Mgtshares"/>
      <sheetName val="Resolutionscenario"/>
      <sheetName val="JNJ BSX portfolio comparison"/>
      <sheetName val="Medtech universe"/>
      <sheetName val="PMO"/>
      <sheetName val="Consumer universe"/>
      <sheetName val="Medtech comps"/>
      <sheetName val="Pharma universe"/>
      <sheetName val="Results from Nov 98"/>
      <sheetName val="ST Corrections"/>
    </sheetNames>
    <sheetDataSet>
      <sheetData sheetId="0" refreshError="1">
        <row r="5">
          <cell r="F5" t="str">
            <v>Display horizontal line for the average?</v>
          </cell>
        </row>
        <row r="10">
          <cell r="Y10" t="str">
            <v>invisible1</v>
          </cell>
        </row>
        <row r="11">
          <cell r="D11" t="str">
            <v>Jupiter</v>
          </cell>
          <cell r="E11">
            <v>78</v>
          </cell>
          <cell r="X11" t="str">
            <v xml:space="preserve">  </v>
          </cell>
          <cell r="Y11">
            <v>44.5</v>
          </cell>
        </row>
        <row r="12">
          <cell r="D12" t="str">
            <v>Juno</v>
          </cell>
          <cell r="E12">
            <v>58</v>
          </cell>
        </row>
        <row r="13">
          <cell r="D13" t="str">
            <v>Neptune</v>
          </cell>
          <cell r="E13">
            <v>45</v>
          </cell>
          <cell r="X13" t="str">
            <v>width</v>
          </cell>
          <cell r="Y13">
            <v>0.624</v>
          </cell>
        </row>
        <row r="14">
          <cell r="D14" t="str">
            <v>Pluto</v>
          </cell>
          <cell r="E14">
            <v>37</v>
          </cell>
        </row>
        <row r="15">
          <cell r="D15" t="str">
            <v>Minerva</v>
          </cell>
          <cell r="E15">
            <v>26</v>
          </cell>
          <cell r="X15" t="str">
            <v>scaling</v>
          </cell>
          <cell r="Y15">
            <v>8.0000000000000002E-3</v>
          </cell>
        </row>
        <row r="16">
          <cell r="D16" t="str">
            <v>Hermes</v>
          </cell>
          <cell r="E16">
            <v>23</v>
          </cell>
        </row>
        <row r="17">
          <cell r="X17" t="str">
            <v>label</v>
          </cell>
          <cell r="Y17" t="str">
            <v>average: 44.5</v>
          </cell>
        </row>
        <row r="28">
          <cell r="R28" t="b">
            <v>1</v>
          </cell>
        </row>
        <row r="34">
          <cell r="R34" t="str">
            <v>Notes:</v>
          </cell>
        </row>
        <row r="35">
          <cell r="R35" t="str">
            <v>-doesn't work for negative average</v>
          </cell>
        </row>
        <row r="65536">
          <cell r="F65536" t="str">
            <v>Display horizontal line for the average?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sheetData sheetId="483"/>
      <sheetData sheetId="484"/>
      <sheetData sheetId="485"/>
      <sheetData sheetId="486"/>
      <sheetData sheetId="487"/>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isc"/>
      <sheetName val="__FDSCACHE__"/>
      <sheetName val="Price"/>
      <sheetName val="Sheet3"/>
      <sheetName val="FINANCIALS"/>
      <sheetName val="Collateral"/>
      <sheetName val="Disposition"/>
      <sheetName val="Sheet1"/>
      <sheetName val="水总01"/>
      <sheetName val="建筑"/>
      <sheetName val="混凝土(河床)"/>
      <sheetName val="机械土方"/>
      <sheetName val="砂石料"/>
      <sheetName val="#REF"/>
      <sheetName val="报告附表"/>
      <sheetName val="RecoveredExternalLink2"/>
      <sheetName val="元二"/>
      <sheetName val="安装取费"/>
      <sheetName val="表三"/>
      <sheetName val="Base Case Output"/>
      <sheetName val="Comps"/>
      <sheetName val="Development Case"/>
      <sheetName val="Dev Case Output"/>
      <sheetName val="Cash Flow"/>
      <sheetName val="Local"/>
      <sheetName val="Exhibits"/>
      <sheetName val="Cover"/>
      <sheetName val="S"/>
      <sheetName val="Wireless"/>
      <sheetName val="GMG"/>
      <sheetName val="Valuation"/>
      <sheetName val="Hist Inputs"/>
      <sheetName val="GLS&amp;Hal 00'9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CPLA"/>
      <sheetName val="MW-Cache"/>
      <sheetName val="DCF"/>
      <sheetName val="Variance"/>
      <sheetName val="MW Valuation"/>
      <sheetName val="mwareDates"/>
      <sheetName val="mwareSettings"/>
      <sheetName val="MWA RR"/>
      <sheetName val="Sheet1"/>
      <sheetName val="Calculation"/>
      <sheetName val="Price"/>
      <sheetName val="成本测算"/>
      <sheetName val="汇总表"/>
      <sheetName val="5.7总价承包项目分解表 "/>
      <sheetName val="调价系数"/>
      <sheetName val="清单(土）"/>
      <sheetName val="清单(机)"/>
      <sheetName val="组号1"/>
      <sheetName val="组号2"/>
      <sheetName val="组号3"/>
      <sheetName val="组号4"/>
      <sheetName val="组号5"/>
      <sheetName val="组号6.15"/>
      <sheetName val="组号6.16"/>
      <sheetName val="组号6.17"/>
      <sheetName val="组号6.18"/>
      <sheetName val="组号6.19"/>
      <sheetName val="组号6.20"/>
      <sheetName val="组号6.21"/>
      <sheetName val="组号6.22"/>
      <sheetName val="组号6.23"/>
      <sheetName val="组号7"/>
      <sheetName val="组号8"/>
      <sheetName val="组号9.24"/>
      <sheetName val="组号9.25"/>
      <sheetName val="取费系数表"/>
      <sheetName val="8"/>
      <sheetName val="汇率"/>
      <sheetName val="RecoveredExternalLink3"/>
      <sheetName val="砂石料"/>
      <sheetName val="Q Model"/>
      <sheetName val="Downside"/>
      <sheetName val="Genesis Sizing"/>
      <sheetName val="Sizing Table"/>
      <sheetName val="Bridge for NEE"/>
      <sheetName val="CF Detail"/>
      <sheetName val="Shares"/>
      <sheetName val="DD Detail"/>
      <sheetName val="Blue Water Sizing"/>
      <sheetName val="NCF Summary"/>
      <sheetName val="Base Case Output"/>
      <sheetName val="Comps"/>
      <sheetName val="Development Case"/>
      <sheetName val="Dev Case Output"/>
      <sheetName val="Cash Flow"/>
      <sheetName val="sales"/>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APEI"/>
      <sheetName val="MW-Cache"/>
      <sheetName val="DCF"/>
      <sheetName val="Variance"/>
      <sheetName val="Guidance"/>
      <sheetName val="MWA RR"/>
      <sheetName val="mwareDates"/>
      <sheetName val="mwareSettings"/>
      <sheetName val="Local"/>
      <sheetName val="Exhibits"/>
      <sheetName val="Cover"/>
      <sheetName val="S"/>
      <sheetName val="Wireless"/>
      <sheetName val="GMG"/>
      <sheetName val="Valuation"/>
      <sheetName val="Hist Inputs"/>
      <sheetName val="Data"/>
      <sheetName val="Sensitivity Table"/>
      <sheetName val="Main Assumptions"/>
      <sheetName val="Pricing Assumptions"/>
      <sheetName val="EBITDA Bridge"/>
      <sheetName val="Debt"/>
      <sheetName val="Detailed Assumptions "/>
      <sheetName val="CAP STRUCTURE"/>
      <sheetName val="Q Model"/>
      <sheetName val="Downside"/>
      <sheetName val="Genesis Sizing"/>
      <sheetName val="Sizing Table"/>
      <sheetName val="Bridge for NEE"/>
      <sheetName val="CF Detail"/>
      <sheetName val="Shares"/>
      <sheetName val="DD Detail"/>
      <sheetName val="Blue Water Sizing"/>
      <sheetName val="NCF Summary"/>
      <sheetName val="FF"/>
      <sheetName val="Stock Chart"/>
      <sheetName val="Fundamentals"/>
      <sheetName val="BetaCalcs"/>
      <sheetName val="Market valuation"/>
      <sheetName val="Gerdau output"/>
      <sheetName val="Fin Stmt"/>
      <sheetName val="Segment"/>
      <sheetName val="Implied E&amp;P Val"/>
      <sheetName val="MS =&gt;"/>
      <sheetName val="Assumptions"/>
      <sheetName val="Val Scenarios"/>
      <sheetName val="Base Case Output"/>
      <sheetName val="Comps"/>
      <sheetName val="Sheet1"/>
      <sheetName val="Development Case"/>
      <sheetName val="Dev Case Output"/>
      <sheetName val="Cash Flow"/>
    </sheetNames>
    <sheetDataSet>
      <sheetData sheetId="0" refreshError="1"/>
      <sheetData sheetId="1"/>
      <sheetData sheetId="2" refreshError="1"/>
      <sheetData sheetId="3">
        <row r="1">
          <cell r="A1" t="str">
            <v>American Public Education, Inc.</v>
          </cell>
        </row>
        <row r="2">
          <cell r="A2" t="str">
            <v>Discounted Cash Flow Valuation</v>
          </cell>
        </row>
        <row r="3">
          <cell r="A3" t="str">
            <v>(All values in millions, except per-share amounts)</v>
          </cell>
        </row>
        <row r="4">
          <cell r="A4" t="str">
            <v>Year 2015 EBITDA Multiple:</v>
          </cell>
          <cell r="B4">
            <v>4.5</v>
          </cell>
          <cell r="E4" t="str">
            <v>Disc. Rate:</v>
          </cell>
          <cell r="F4">
            <v>0.09</v>
          </cell>
        </row>
        <row r="6">
          <cell r="A6" t="str">
            <v>Fiscal Year Ending December 31</v>
          </cell>
          <cell r="B6" t="str">
            <v>2008</v>
          </cell>
          <cell r="C6" t="str">
            <v>2009E</v>
          </cell>
          <cell r="D6" t="str">
            <v>2010E</v>
          </cell>
          <cell r="E6" t="str">
            <v>2011E</v>
          </cell>
          <cell r="F6" t="str">
            <v>2012E</v>
          </cell>
          <cell r="G6" t="str">
            <v>2013E</v>
          </cell>
          <cell r="H6" t="str">
            <v>2014E</v>
          </cell>
          <cell r="I6" t="str">
            <v>2015E</v>
          </cell>
        </row>
        <row r="7">
          <cell r="A7" t="str">
            <v>Operating Cash Flow (EBITDA)</v>
          </cell>
          <cell r="B7">
            <v>29.922999999999973</v>
          </cell>
          <cell r="C7">
            <v>44.533653847557204</v>
          </cell>
          <cell r="D7">
            <v>61.345904014851072</v>
          </cell>
          <cell r="E7">
            <v>82.98001182317995</v>
          </cell>
          <cell r="F7">
            <v>109.22078264839217</v>
          </cell>
          <cell r="G7">
            <v>138.27649972400781</v>
          </cell>
          <cell r="H7">
            <v>167.87061168152167</v>
          </cell>
          <cell r="I7">
            <v>197.61219317501565</v>
          </cell>
        </row>
        <row r="8">
          <cell r="A8" t="str">
            <v>Tax Expense (% of EBIT)</v>
          </cell>
          <cell r="B8">
            <v>-9.9339780253087824</v>
          </cell>
          <cell r="C8">
            <v>-16.059390376730185</v>
          </cell>
          <cell r="D8">
            <v>-22.285276989416491</v>
          </cell>
          <cell r="E8">
            <v>-30.194287011303047</v>
          </cell>
          <cell r="F8">
            <v>-39.061097421298015</v>
          </cell>
          <cell r="G8">
            <v>-49.67429731647875</v>
          </cell>
          <cell r="H8">
            <v>-60.873679369779566</v>
          </cell>
          <cell r="I8">
            <v>-72.361834941708366</v>
          </cell>
        </row>
        <row r="9">
          <cell r="A9" t="str">
            <v>Capital Expenditures</v>
          </cell>
          <cell r="B9">
            <v>-10.009</v>
          </cell>
          <cell r="C9">
            <v>-8.7800502651891801</v>
          </cell>
          <cell r="D9">
            <v>-10.28005026518918</v>
          </cell>
          <cell r="E9">
            <v>-11.78005026518918</v>
          </cell>
          <cell r="F9">
            <v>-13.28005026518918</v>
          </cell>
          <cell r="G9">
            <v>-14.78005026518918</v>
          </cell>
          <cell r="H9">
            <v>-16.280050265189182</v>
          </cell>
          <cell r="I9">
            <v>-17.780050265189182</v>
          </cell>
        </row>
        <row r="10">
          <cell r="A10" t="str">
            <v>Working Capital</v>
          </cell>
          <cell r="B10">
            <v>6.0179999999999998</v>
          </cell>
          <cell r="C10">
            <v>2.5865138235014098</v>
          </cell>
          <cell r="D10">
            <v>6.1908361993988832</v>
          </cell>
          <cell r="E10">
            <v>6.9905059376020482</v>
          </cell>
          <cell r="F10">
            <v>7.997269047949942</v>
          </cell>
          <cell r="G10">
            <v>7.9011485641156227</v>
          </cell>
          <cell r="H10">
            <v>7.5907837731056986</v>
          </cell>
          <cell r="I10">
            <v>7.2522290250249739</v>
          </cell>
        </row>
        <row r="11">
          <cell r="B11" t="str">
            <v xml:space="preserve">_______ </v>
          </cell>
          <cell r="C11" t="str">
            <v xml:space="preserve">_______ </v>
          </cell>
          <cell r="D11" t="str">
            <v xml:space="preserve">_______ </v>
          </cell>
          <cell r="E11" t="str">
            <v xml:space="preserve">_______ </v>
          </cell>
          <cell r="F11" t="str">
            <v xml:space="preserve">_______ </v>
          </cell>
          <cell r="G11" t="str">
            <v xml:space="preserve">_______ </v>
          </cell>
          <cell r="H11" t="str">
            <v xml:space="preserve">_______ </v>
          </cell>
          <cell r="I11" t="str">
            <v xml:space="preserve">_______ </v>
          </cell>
        </row>
        <row r="12">
          <cell r="A12" t="str">
            <v>Unleveraged Free Cash Flow</v>
          </cell>
          <cell r="B12">
            <v>15.998021974691191</v>
          </cell>
          <cell r="C12">
            <v>22.280727029139246</v>
          </cell>
          <cell r="D12">
            <v>34.971412959644283</v>
          </cell>
          <cell r="E12">
            <v>47.996180484289766</v>
          </cell>
          <cell r="F12">
            <v>64.876904009854911</v>
          </cell>
          <cell r="G12">
            <v>81.723300706455518</v>
          </cell>
          <cell r="H12">
            <v>98.30766581965861</v>
          </cell>
          <cell r="I12">
            <v>114.72253699314308</v>
          </cell>
        </row>
        <row r="13">
          <cell r="A13" t="str">
            <v xml:space="preserve">  Year-over-Year Growth</v>
          </cell>
          <cell r="C13">
            <v>0.39271761623951207</v>
          </cell>
          <cell r="D13">
            <v>0.5695813208387619</v>
          </cell>
          <cell r="E13">
            <v>0.37244041410839146</v>
          </cell>
          <cell r="F13">
            <v>0.35170972679983548</v>
          </cell>
          <cell r="G13">
            <v>0.25966708728951704</v>
          </cell>
          <cell r="H13">
            <v>0.20293312886092285</v>
          </cell>
          <cell r="I13">
            <v>0.16697447789673769</v>
          </cell>
        </row>
        <row r="15">
          <cell r="A15" t="str">
            <v>Value of Modeled Cash Flows</v>
          </cell>
          <cell r="B15">
            <v>307.38740831011842</v>
          </cell>
          <cell r="C15">
            <v>312.77154802888981</v>
          </cell>
          <cell r="D15">
            <v>305.94957439184572</v>
          </cell>
          <cell r="E15">
            <v>285.48885560282207</v>
          </cell>
          <cell r="F15">
            <v>246.30594859722115</v>
          </cell>
          <cell r="G15">
            <v>186.75018326451556</v>
          </cell>
          <cell r="H15">
            <v>105.25003393866336</v>
          </cell>
          <cell r="I15">
            <v>0</v>
          </cell>
        </row>
        <row r="16">
          <cell r="A16" t="str">
            <v>Terminal Value</v>
          </cell>
          <cell r="B16">
            <v>486.45286589396875</v>
          </cell>
          <cell r="C16">
            <v>530.23362382442599</v>
          </cell>
          <cell r="D16">
            <v>577.95464996862438</v>
          </cell>
          <cell r="E16">
            <v>629.97056846580062</v>
          </cell>
          <cell r="F16">
            <v>686.66791962772277</v>
          </cell>
          <cell r="G16">
            <v>748.46803239421786</v>
          </cell>
          <cell r="H16">
            <v>815.83015530969749</v>
          </cell>
          <cell r="I16">
            <v>889.25486928757039</v>
          </cell>
        </row>
        <row r="17">
          <cell r="A17" t="str">
            <v>Value of NOL Tax Benefit</v>
          </cell>
          <cell r="B17">
            <v>0</v>
          </cell>
          <cell r="C17">
            <v>0</v>
          </cell>
          <cell r="D17">
            <v>0</v>
          </cell>
          <cell r="E17">
            <v>0</v>
          </cell>
          <cell r="F17">
            <v>0</v>
          </cell>
          <cell r="G17">
            <v>0</v>
          </cell>
          <cell r="H17">
            <v>0</v>
          </cell>
          <cell r="I17">
            <v>0</v>
          </cell>
        </row>
        <row r="18">
          <cell r="B18" t="str">
            <v xml:space="preserve">_______ </v>
          </cell>
          <cell r="C18" t="str">
            <v xml:space="preserve">_______ </v>
          </cell>
          <cell r="D18" t="str">
            <v xml:space="preserve">_______ </v>
          </cell>
          <cell r="E18" t="str">
            <v xml:space="preserve">_______ </v>
          </cell>
          <cell r="F18" t="str">
            <v xml:space="preserve">_______ </v>
          </cell>
          <cell r="G18" t="str">
            <v xml:space="preserve">_______ </v>
          </cell>
          <cell r="H18" t="str">
            <v xml:space="preserve">_______ </v>
          </cell>
          <cell r="I18" t="str">
            <v xml:space="preserve">_______ </v>
          </cell>
        </row>
        <row r="19">
          <cell r="A19" t="str">
            <v>Enterprise Value</v>
          </cell>
          <cell r="B19">
            <v>793.84027420408711</v>
          </cell>
          <cell r="C19">
            <v>843.0051718533158</v>
          </cell>
          <cell r="D19">
            <v>883.90422436047015</v>
          </cell>
          <cell r="E19">
            <v>915.45942406862264</v>
          </cell>
          <cell r="F19">
            <v>932.97386822494389</v>
          </cell>
          <cell r="G19">
            <v>935.21821565873347</v>
          </cell>
          <cell r="H19">
            <v>921.08018924836085</v>
          </cell>
          <cell r="I19">
            <v>889.25486928757039</v>
          </cell>
        </row>
        <row r="21">
          <cell r="A21" t="str">
            <v>Projected Year-end Cash</v>
          </cell>
          <cell r="B21">
            <v>47.713999999999984</v>
          </cell>
          <cell r="C21">
            <v>73.555124156203505</v>
          </cell>
          <cell r="D21">
            <v>112.63148057726096</v>
          </cell>
          <cell r="E21">
            <v>166.27023141542458</v>
          </cell>
          <cell r="F21">
            <v>238.69899548340805</v>
          </cell>
          <cell r="G21">
            <v>330.07226228560592</v>
          </cell>
          <cell r="H21">
            <v>440.30471950617846</v>
          </cell>
          <cell r="I21">
            <v>569.3981736757114</v>
          </cell>
        </row>
        <row r="22">
          <cell r="A22" t="str">
            <v>Projected Year-end Debt &amp; Pref.</v>
          </cell>
          <cell r="B22">
            <v>0</v>
          </cell>
          <cell r="C22">
            <v>0</v>
          </cell>
          <cell r="D22">
            <v>0</v>
          </cell>
          <cell r="E22">
            <v>0</v>
          </cell>
          <cell r="F22">
            <v>0</v>
          </cell>
          <cell r="G22">
            <v>0</v>
          </cell>
          <cell r="H22">
            <v>0</v>
          </cell>
          <cell r="I22">
            <v>0</v>
          </cell>
        </row>
        <row r="23">
          <cell r="A23" t="str">
            <v>Options Proceeds</v>
          </cell>
          <cell r="B23">
            <v>9.071199</v>
          </cell>
          <cell r="C23">
            <v>9.071199</v>
          </cell>
          <cell r="D23">
            <v>9.071199</v>
          </cell>
          <cell r="E23">
            <v>9.071199</v>
          </cell>
          <cell r="F23">
            <v>9.071199</v>
          </cell>
          <cell r="G23">
            <v>9.071199</v>
          </cell>
          <cell r="H23">
            <v>9.071199</v>
          </cell>
          <cell r="I23">
            <v>9.071199</v>
          </cell>
        </row>
        <row r="24">
          <cell r="B24" t="str">
            <v xml:space="preserve">_______ </v>
          </cell>
          <cell r="C24" t="str">
            <v xml:space="preserve">_______ </v>
          </cell>
          <cell r="D24" t="str">
            <v xml:space="preserve">_______ </v>
          </cell>
          <cell r="E24" t="str">
            <v xml:space="preserve">_______ </v>
          </cell>
          <cell r="F24" t="str">
            <v xml:space="preserve">_______ </v>
          </cell>
          <cell r="G24" t="str">
            <v xml:space="preserve">_______ </v>
          </cell>
          <cell r="H24" t="str">
            <v xml:space="preserve">_______ </v>
          </cell>
          <cell r="I24" t="str">
            <v xml:space="preserve">_______ </v>
          </cell>
        </row>
        <row r="25">
          <cell r="A25" t="str">
            <v>Public Equity Value</v>
          </cell>
          <cell r="B25">
            <v>850.62547320408703</v>
          </cell>
          <cell r="C25">
            <v>925.63149500951931</v>
          </cell>
          <cell r="D25">
            <v>1005.6069039377311</v>
          </cell>
          <cell r="E25">
            <v>1090.8008544840472</v>
          </cell>
          <cell r="F25">
            <v>1180.744062708352</v>
          </cell>
          <cell r="G25">
            <v>1274.3616769443393</v>
          </cell>
          <cell r="H25">
            <v>1370.4561077545393</v>
          </cell>
          <cell r="I25">
            <v>1467.7242419632817</v>
          </cell>
        </row>
        <row r="27">
          <cell r="A27" t="str">
            <v>Fully Diluted Shares</v>
          </cell>
          <cell r="B27">
            <v>19.332539000000001</v>
          </cell>
          <cell r="C27">
            <v>19.332539000000001</v>
          </cell>
          <cell r="D27">
            <v>19.332539000000001</v>
          </cell>
          <cell r="E27">
            <v>19.332539000000001</v>
          </cell>
          <cell r="F27">
            <v>19.332539000000001</v>
          </cell>
          <cell r="G27">
            <v>19.332539000000001</v>
          </cell>
          <cell r="H27">
            <v>19.332539000000001</v>
          </cell>
          <cell r="I27">
            <v>19.332539000000001</v>
          </cell>
        </row>
        <row r="29">
          <cell r="A29" t="str">
            <v>Year-end Value per Share</v>
          </cell>
          <cell r="B29">
            <v>43.999677083495705</v>
          </cell>
          <cell r="C29">
            <v>47.879458306512106</v>
          </cell>
          <cell r="D29">
            <v>52.01628735562003</v>
          </cell>
          <cell r="E29">
            <v>56.423052061813877</v>
          </cell>
          <cell r="F29">
            <v>61.075478120507192</v>
          </cell>
          <cell r="G29">
            <v>65.91796747154315</v>
          </cell>
          <cell r="H29">
            <v>70.888573288513172</v>
          </cell>
          <cell r="I29">
            <v>75.919890396356195</v>
          </cell>
        </row>
        <row r="30">
          <cell r="A30" t="str">
            <v xml:space="preserve">  Price appreciation</v>
          </cell>
          <cell r="C30">
            <v>8.817749311327816E-2</v>
          </cell>
          <cell r="D30">
            <v>8.6400915871374329E-2</v>
          </cell>
          <cell r="E30">
            <v>8.4718939590326725E-2</v>
          </cell>
          <cell r="F30">
            <v>8.2456121898481838E-2</v>
          </cell>
          <cell r="G30">
            <v>7.9286965899494133E-2</v>
          </cell>
          <cell r="H30">
            <v>7.5405932671025244E-2</v>
          </cell>
          <cell r="I30">
            <v>7.0975008727651945E-2</v>
          </cell>
        </row>
        <row r="32">
          <cell r="A32" t="str">
            <v>Projected EBITDA</v>
          </cell>
          <cell r="B32">
            <v>29.922999999999973</v>
          </cell>
          <cell r="C32">
            <v>44.533653847557204</v>
          </cell>
          <cell r="D32">
            <v>61.345904014851072</v>
          </cell>
          <cell r="E32">
            <v>82.98001182317995</v>
          </cell>
          <cell r="F32">
            <v>109.22078264839217</v>
          </cell>
          <cell r="G32">
            <v>138.27649972400781</v>
          </cell>
          <cell r="H32">
            <v>167.87061168152167</v>
          </cell>
          <cell r="I32">
            <v>197.61219317501565</v>
          </cell>
          <cell r="J32">
            <v>225.62090340035522</v>
          </cell>
          <cell r="K32">
            <v>251.20373977330362</v>
          </cell>
          <cell r="L32">
            <v>273.990650291039</v>
          </cell>
        </row>
        <row r="33">
          <cell r="A33" t="str">
            <v xml:space="preserve">  Year-over-year growth</v>
          </cell>
          <cell r="C33">
            <v>0.48827503417295204</v>
          </cell>
          <cell r="D33">
            <v>0.37751787052649544</v>
          </cell>
          <cell r="E33">
            <v>0.35265773902511133</v>
          </cell>
          <cell r="F33">
            <v>0.31623002032258118</v>
          </cell>
          <cell r="G33">
            <v>0.26602736558987061</v>
          </cell>
          <cell r="H33">
            <v>0.21402126909910257</v>
          </cell>
          <cell r="I33">
            <v>0.17716967368843983</v>
          </cell>
          <cell r="J33">
            <v>0.14173573895075187</v>
          </cell>
          <cell r="K33">
            <v>0.1133885911606015</v>
          </cell>
          <cell r="L33">
            <v>9.0710872928481207E-2</v>
          </cell>
        </row>
        <row r="35">
          <cell r="A35" t="str">
            <v>1-Year Forward EBITDA Multiple</v>
          </cell>
          <cell r="B35">
            <v>17.825626366106754</v>
          </cell>
          <cell r="C35">
            <v>13.741833059453079</v>
          </cell>
          <cell r="D35">
            <v>10.652013719206979</v>
          </cell>
          <cell r="E35">
            <v>8.3817328705261662</v>
          </cell>
          <cell r="F35">
            <v>6.7471614488876108</v>
          </cell>
          <cell r="G35">
            <v>5.571065752908539</v>
          </cell>
          <cell r="H35">
            <v>4.6610493737732277</v>
          </cell>
          <cell r="I35">
            <v>3.9413673816810464</v>
          </cell>
        </row>
        <row r="36">
          <cell r="A36" t="str">
            <v>3-Year Forward EBITDA Growth</v>
          </cell>
          <cell r="B36">
            <v>0.40216858307870496</v>
          </cell>
          <cell r="C36">
            <v>0.34897493030381721</v>
          </cell>
          <cell r="D36">
            <v>0.31166225479220833</v>
          </cell>
          <cell r="E36">
            <v>0.26486642149068418</v>
          </cell>
          <cell r="F36">
            <v>0.21807818608215568</v>
          </cell>
          <cell r="G36">
            <v>0.17726218291231466</v>
          </cell>
          <cell r="H36">
            <v>0.14359431538983669</v>
          </cell>
          <cell r="I36">
            <v>0.11491376698295963</v>
          </cell>
        </row>
        <row r="38">
          <cell r="A38" t="str">
            <v xml:space="preserve">Free Cash Flow </v>
          </cell>
          <cell r="B38">
            <v>16.071999999999996</v>
          </cell>
          <cell r="C38">
            <v>22.775611589906216</v>
          </cell>
          <cell r="D38">
            <v>35.935781130194755</v>
          </cell>
          <cell r="E38">
            <v>49.440773848795331</v>
          </cell>
          <cell r="F38">
            <v>67.002992451073794</v>
          </cell>
          <cell r="G38">
            <v>84.709349809742832</v>
          </cell>
          <cell r="H38">
            <v>102.35214497406548</v>
          </cell>
          <cell r="I38">
            <v>120.023477182348</v>
          </cell>
          <cell r="J38">
            <v>136.60133972637118</v>
          </cell>
          <cell r="K38">
            <v>151.69544155695033</v>
          </cell>
          <cell r="L38">
            <v>165.10501101904688</v>
          </cell>
        </row>
        <row r="39">
          <cell r="A39" t="str">
            <v xml:space="preserve">  Year-over-Year Growth</v>
          </cell>
          <cell r="C39">
            <v>0.41709877985976984</v>
          </cell>
          <cell r="D39">
            <v>0.57781849186965029</v>
          </cell>
          <cell r="E39">
            <v>0.37580907646538164</v>
          </cell>
          <cell r="F39">
            <v>0.35521730820777564</v>
          </cell>
          <cell r="G39">
            <v>0.26426218756719533</v>
          </cell>
          <cell r="H39">
            <v>0.20827447269927535</v>
          </cell>
          <cell r="I39">
            <v>0.17265228992279713</v>
          </cell>
          <cell r="J39">
            <v>0.13812183193823771</v>
          </cell>
          <cell r="K39">
            <v>0.11049746555059017</v>
          </cell>
          <cell r="L39">
            <v>8.839797244047215E-2</v>
          </cell>
        </row>
        <row r="41">
          <cell r="A41" t="str">
            <v>1-Year Forward FCF Multiple</v>
          </cell>
          <cell r="B41">
            <v>37.348084807569798</v>
          </cell>
          <cell r="C41">
            <v>25.757934456912771</v>
          </cell>
          <cell r="D41">
            <v>20.33962710642794</v>
          </cell>
          <cell r="E41">
            <v>16.279882652712267</v>
          </cell>
          <cell r="F41">
            <v>13.938769042145911</v>
          </cell>
          <cell r="G41">
            <v>12.450756916401152</v>
          </cell>
          <cell r="H41">
            <v>11.418233665005783</v>
          </cell>
          <cell r="I41">
            <v>10.744581604421368</v>
          </cell>
        </row>
        <row r="42">
          <cell r="A42" t="str">
            <v>3-Year Forward Growth</v>
          </cell>
          <cell r="B42">
            <v>0.46625769712538312</v>
          </cell>
          <cell r="C42">
            <v>0.42706272499929465</v>
          </cell>
          <cell r="D42">
            <v>0.33328247788012733</v>
          </cell>
          <cell r="E42">
            <v>0.27346561063954455</v>
          </cell>
          <cell r="F42">
            <v>0.21385877325202052</v>
          </cell>
          <cell r="G42">
            <v>0.17266512304941917</v>
          </cell>
          <cell r="H42">
            <v>0.13993883687527831</v>
          </cell>
          <cell r="I42">
            <v>0.11198767120841535</v>
          </cell>
        </row>
        <row r="45">
          <cell r="B45" t="str">
            <v>WACC</v>
          </cell>
        </row>
        <row r="46">
          <cell r="B46" t="str">
            <v>Cost of Debt</v>
          </cell>
          <cell r="D46">
            <v>0.08</v>
          </cell>
        </row>
        <row r="47">
          <cell r="B47" t="str">
            <v>Cost of Equity</v>
          </cell>
          <cell r="D47">
            <v>0.09</v>
          </cell>
        </row>
        <row r="48">
          <cell r="B48" t="str">
            <v>Debt / Total Capital</v>
          </cell>
          <cell r="D48">
            <v>0</v>
          </cell>
        </row>
        <row r="49">
          <cell r="B49" t="str">
            <v>Tax Rate</v>
          </cell>
          <cell r="D49">
            <v>0.4</v>
          </cell>
        </row>
        <row r="51">
          <cell r="B51" t="str">
            <v>WACC</v>
          </cell>
          <cell r="D51">
            <v>0.09</v>
          </cell>
        </row>
        <row r="53">
          <cell r="B53" t="str">
            <v>2015 Terminal Multiple</v>
          </cell>
        </row>
        <row r="54">
          <cell r="B54" t="str">
            <v>Bull</v>
          </cell>
          <cell r="C54">
            <v>5.25</v>
          </cell>
        </row>
        <row r="55">
          <cell r="B55" t="str">
            <v>Base</v>
          </cell>
          <cell r="C55">
            <v>4.5</v>
          </cell>
        </row>
        <row r="56">
          <cell r="B56" t="str">
            <v>Bear</v>
          </cell>
          <cell r="C56">
            <v>3.5</v>
          </cell>
        </row>
        <row r="59">
          <cell r="A59" t="str">
            <v>APEI</v>
          </cell>
        </row>
        <row r="63">
          <cell r="C63" t="str">
            <v>Date</v>
          </cell>
          <cell r="D63" t="str">
            <v>Shares</v>
          </cell>
          <cell r="F63" t="str">
            <v>Exercise</v>
          </cell>
          <cell r="G63" t="str">
            <v>Proceeds</v>
          </cell>
        </row>
        <row r="64">
          <cell r="A64" t="str">
            <v>Common Stock</v>
          </cell>
          <cell r="C64">
            <v>39753</v>
          </cell>
          <cell r="D64">
            <v>17.951839</v>
          </cell>
        </row>
        <row r="65">
          <cell r="A65" t="str">
            <v>Options, Warrants, Other</v>
          </cell>
          <cell r="C65">
            <v>39721</v>
          </cell>
          <cell r="D65">
            <v>1.3807</v>
          </cell>
          <cell r="F65">
            <v>6.57</v>
          </cell>
          <cell r="G65">
            <v>9.071199</v>
          </cell>
        </row>
        <row r="66">
          <cell r="D66" t="str">
            <v xml:space="preserve">_______  </v>
          </cell>
          <cell r="G66" t="str">
            <v xml:space="preserve">_______  </v>
          </cell>
        </row>
        <row r="67">
          <cell r="A67" t="str">
            <v>Totals</v>
          </cell>
          <cell r="D67">
            <v>19.332539000000001</v>
          </cell>
          <cell r="E67">
            <v>1.3807000000000009</v>
          </cell>
          <cell r="G67">
            <v>9.071199</v>
          </cell>
        </row>
        <row r="72">
          <cell r="B72" t="str">
            <v>2008</v>
          </cell>
          <cell r="C72" t="str">
            <v>2009E</v>
          </cell>
          <cell r="D72" t="str">
            <v>2010E</v>
          </cell>
          <cell r="E72" t="str">
            <v>2011E</v>
          </cell>
          <cell r="F72" t="str">
            <v>2012E</v>
          </cell>
          <cell r="G72" t="str">
            <v>2013E</v>
          </cell>
          <cell r="H72" t="str">
            <v>2014E</v>
          </cell>
          <cell r="I72" t="str">
            <v>2015E</v>
          </cell>
        </row>
        <row r="73">
          <cell r="A73" t="str">
            <v>NOL Usage times Tax Rate</v>
          </cell>
          <cell r="B73">
            <v>0</v>
          </cell>
          <cell r="C73">
            <v>0</v>
          </cell>
          <cell r="D73">
            <v>0</v>
          </cell>
          <cell r="E73">
            <v>0</v>
          </cell>
          <cell r="F73">
            <v>0</v>
          </cell>
          <cell r="G73">
            <v>0</v>
          </cell>
          <cell r="H73">
            <v>0</v>
          </cell>
          <cell r="I73">
            <v>0</v>
          </cell>
        </row>
        <row r="74">
          <cell r="A74" t="str">
            <v>Discounted Value</v>
          </cell>
          <cell r="B74">
            <v>0</v>
          </cell>
          <cell r="C74">
            <v>0</v>
          </cell>
          <cell r="D74">
            <v>0</v>
          </cell>
          <cell r="E74">
            <v>0</v>
          </cell>
          <cell r="F74">
            <v>0</v>
          </cell>
          <cell r="G74">
            <v>0</v>
          </cell>
          <cell r="H74">
            <v>0</v>
          </cell>
          <cell r="I74">
            <v>0</v>
          </cell>
        </row>
        <row r="75">
          <cell r="A75" t="str">
            <v xml:space="preserve">  Discount Rate</v>
          </cell>
          <cell r="B75">
            <v>0.09</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c MD"/>
      <sheetName val="BCS"/>
      <sheetName val="BS"/>
      <sheetName val="GL Mapping"/>
      <sheetName val="PD"/>
      <sheetName val="Sheet1"/>
      <sheetName val="IPJul"/>
      <sheetName val="LogInfoJul"/>
      <sheetName val="tb0607"/>
      <sheetName val="PL"/>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MX-1298"/>
      <sheetName val="sort byAcquisition amot"/>
      <sheetName val="Sheet1"/>
      <sheetName val="Hamm Output"/>
      <sheetName val="Con-Agg Output"/>
      <sheetName val="Cornejo Output"/>
      <sheetName val="CCC Output"/>
      <sheetName val="Q Model"/>
      <sheetName val="Downside"/>
      <sheetName val="Genesis Sizing"/>
      <sheetName val="Sizing Table"/>
      <sheetName val="Bridge for NEE"/>
      <sheetName val="CF Detail"/>
      <sheetName val="Shares"/>
      <sheetName val="DD Detail"/>
      <sheetName val="Blue Water Sizing"/>
      <sheetName val="NCF Summary"/>
      <sheetName val="GSChartLabels"/>
      <sheetName val="DCF"/>
      <sheetName val="Global Inputs"/>
      <sheetName val="VENTAS 01"/>
      <sheetName val="Price"/>
    </sheetNames>
    <sheetDataSet>
      <sheetData sheetId="0" refreshError="1">
        <row r="7">
          <cell r="B7">
            <v>1</v>
          </cell>
        </row>
        <row r="8">
          <cell r="B8">
            <v>1</v>
          </cell>
        </row>
        <row r="9">
          <cell r="B9">
            <v>1</v>
          </cell>
        </row>
        <row r="10">
          <cell r="B10">
            <v>1</v>
          </cell>
        </row>
        <row r="11">
          <cell r="B11">
            <v>1</v>
          </cell>
        </row>
        <row r="12">
          <cell r="B12">
            <v>1</v>
          </cell>
        </row>
        <row r="13">
          <cell r="B13">
            <v>1</v>
          </cell>
        </row>
        <row r="14">
          <cell r="B14">
            <v>1</v>
          </cell>
        </row>
        <row r="15">
          <cell r="B15">
            <v>1</v>
          </cell>
        </row>
        <row r="16">
          <cell r="B16">
            <v>1</v>
          </cell>
        </row>
        <row r="17">
          <cell r="B17">
            <v>1</v>
          </cell>
        </row>
        <row r="18">
          <cell r="B18">
            <v>1</v>
          </cell>
        </row>
        <row r="19">
          <cell r="B19">
            <v>1</v>
          </cell>
        </row>
        <row r="20">
          <cell r="B20">
            <v>1</v>
          </cell>
        </row>
        <row r="21">
          <cell r="B21">
            <v>1</v>
          </cell>
        </row>
        <row r="22">
          <cell r="B22">
            <v>1</v>
          </cell>
        </row>
        <row r="23">
          <cell r="B23">
            <v>1</v>
          </cell>
        </row>
        <row r="24">
          <cell r="B24">
            <v>1</v>
          </cell>
        </row>
        <row r="25">
          <cell r="B25">
            <v>1</v>
          </cell>
        </row>
        <row r="26">
          <cell r="B26">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LS&amp;Hal 00'99"/>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s"/>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come Statement- Comparison"/>
      <sheetName val="Downside Scenarios"/>
      <sheetName val="Fixed Asset Listing"/>
      <sheetName val="Removals"/>
      <sheetName val="Trade Name Initial"/>
      <sheetName val="RUL2"/>
      <sheetName val="DPL Flags"/>
      <sheetName val="Software"/>
      <sheetName val="#REF"/>
      <sheetName val="Income Statement Projections - "/>
      <sheetName val="Summary"/>
      <sheetName val="products"/>
      <sheetName val="output"/>
      <sheetName val="Assumptions"/>
      <sheetName val="Lifing"/>
      <sheetName val="REV98"/>
      <sheetName val="Print_Assumptions"/>
      <sheetName val="Customer Valuation"/>
      <sheetName val="Inputs"/>
      <sheetName val="Attrition"/>
      <sheetName val="Iowa Curves"/>
      <sheetName val="Budget"/>
      <sheetName val="PenCht I.S. Model"/>
      <sheetName val="IPR&amp;D Products"/>
      <sheetName val="HBSS WACC 11-97"/>
      <sheetName val="Workforce Value"/>
      <sheetName val="AmortTaxBenefit"/>
      <sheetName val="Allocation"/>
      <sheetName val="PL"/>
      <sheetName val="Trends"/>
      <sheetName val="Class"/>
      <sheetName val="IncStmt"/>
      <sheetName val="Assump"/>
      <sheetName val="Debt"/>
      <sheetName val="input"/>
      <sheetName val="ROA 96 "/>
      <sheetName val="ROA 97"/>
      <sheetName val="IS Summary-96"/>
      <sheetName val="ROA 96"/>
      <sheetName val="Key_Inputs"/>
      <sheetName val="Proj. Financials"/>
      <sheetName val="KeyMultInputs"/>
      <sheetName val="Exb II.1_Summary Taira"/>
      <sheetName val="WP_Hist ABC"/>
      <sheetName val="Historical"/>
      <sheetName val="Mult-3yr"/>
      <sheetName val="Summary (I)"/>
      <sheetName val="DevelopTable"/>
      <sheetName val="NACT Matrix"/>
      <sheetName val="Overall DCF"/>
      <sheetName val="Product Life (Old)"/>
      <sheetName val="Rev by Product"/>
      <sheetName val="IPR-ATI-ROA (IV)"/>
      <sheetName val="IPR - DCFS"/>
      <sheetName val="Projections 2"/>
      <sheetName val="Capital Recovery Factors"/>
      <sheetName val="SIC Code list from SEC"/>
      <sheetName val="Depreciation"/>
      <sheetName val="Taxes"/>
      <sheetName val="International WACC"/>
      <sheetName val="EPS analysis"/>
      <sheetName val="Income"/>
      <sheetName val="CAPM - Cosmetics Industry"/>
      <sheetName val="Control"/>
      <sheetName val="Case_Selection"/>
      <sheetName val="AIZ BWA"/>
      <sheetName val="INMT MSX"/>
      <sheetName val="Staff-Payroll-Months1-6"/>
      <sheetName val="Staff-Payroll-Qtr3-8"/>
      <sheetName val="Expenses"/>
      <sheetName val="Revenues"/>
      <sheetName val="Annahmen"/>
      <sheetName val="Insignia"/>
      <sheetName val="P&amp;L99YTD - Envasados"/>
      <sheetName val="P&amp;L98YTD -Envasados"/>
      <sheetName val="P&amp;L98YTD -Farinaceo"/>
      <sheetName val="P&amp;L99YTD - Farinaceo"/>
      <sheetName val="P&amp;L98YTD -Exportacion"/>
      <sheetName val="Control 1998"/>
      <sheetName val="Hoja1"/>
      <sheetName val="P&amp;L month"/>
      <sheetName val="Control 1999"/>
      <sheetName val="Tootsie"/>
      <sheetName val="TEMPLATE"/>
      <sheetName val="LIST"/>
      <sheetName val="IMPORT"/>
      <sheetName val="Settings"/>
      <sheetName val="importhead"/>
      <sheetName val="Units by Device"/>
      <sheetName val="Revenue by Device"/>
      <sheetName val="I1"/>
      <sheetName val="FAL"/>
      <sheetName val="Exb II.3_MCM Inputs Taira"/>
      <sheetName val="Exb II.4_Comp Analy Taira"/>
      <sheetName val="Taira Corp"/>
      <sheetName val="EBITDA_Returns"/>
      <sheetName val="cover"/>
      <sheetName val="sales"/>
      <sheetName val="Household Net Worth"/>
      <sheetName val="Affordability"/>
      <sheetName val="Sheet1"/>
      <sheetName val="Price"/>
      <sheetName val="DCF"/>
      <sheetName val="Date Control"/>
      <sheetName val="Building SF"/>
      <sheetName val="Validation"/>
      <sheetName val="Orbit 1"/>
      <sheetName val="5CM95"/>
      <sheetName val="CMX-1298"/>
      <sheetName val="graphdialog"/>
      <sheetName val="2002"/>
      <sheetName val="Menu"/>
      <sheetName val="GSChartLabels"/>
      <sheetName val="Transaction Overview"/>
      <sheetName val="Income_Statement-_Comparison"/>
      <sheetName val="Downside_Scenarios"/>
      <sheetName val="Fixed_Asset_Listing"/>
      <sheetName val="Trade_Name_Initial"/>
      <sheetName val="DPL_Flags"/>
      <sheetName val="Income_Statement_Projections_-_"/>
      <sheetName val="Customer_Valuation"/>
      <sheetName val="Iowa_Curves"/>
      <sheetName val="PenCht_I_S__Model"/>
      <sheetName val="IPR&amp;D_Products"/>
      <sheetName val="HBSS_WACC_11-97"/>
      <sheetName val="Workforce_Value"/>
      <sheetName val="ROA_96_"/>
      <sheetName val="ROA_97"/>
      <sheetName val="IS_Summary-96"/>
      <sheetName val="ROA_96"/>
      <sheetName val="Proj__Financials"/>
      <sheetName val="Exb_II_1_Summary_Taira"/>
      <sheetName val="WP_Hist_ABC"/>
      <sheetName val="Summary_(I)"/>
      <sheetName val="NACT_Matrix"/>
      <sheetName val="Overall_DCF"/>
      <sheetName val="Product_Life_(Old)"/>
      <sheetName val="Rev_by_Product"/>
      <sheetName val="IPR-ATI-ROA_(IV)"/>
      <sheetName val="IPR_-_DCFS"/>
      <sheetName val="Projections_2"/>
      <sheetName val="Capital_Recovery_Factors"/>
      <sheetName val="SIC_Code_list_from_SEC"/>
      <sheetName val="International_WACC"/>
      <sheetName val="EPS_analysis"/>
      <sheetName val="CAPM_-_Cosmetics_Industry"/>
      <sheetName val="AIZ_BWA"/>
      <sheetName val="INMT_MSX"/>
      <sheetName val="P&amp;L99YTD_-_Envasados"/>
      <sheetName val="P&amp;L98YTD_-Envasados"/>
      <sheetName val="P&amp;L98YTD_-Farinaceo"/>
      <sheetName val="P&amp;L99YTD_-_Farinaceo"/>
      <sheetName val="P&amp;L98YTD_-Exportacion"/>
      <sheetName val="Control_1998"/>
      <sheetName val="P&amp;L_month"/>
      <sheetName val="Control_1999"/>
      <sheetName val="Units_by_Device"/>
      <sheetName val="Revenue_by_Device"/>
      <sheetName val="Exb_II_3_MCM_Inputs_Taira"/>
      <sheetName val="Exb_II_4_Comp_Analy_Taira"/>
      <sheetName val="Taira_Corp"/>
      <sheetName val="Income_Statement-_Comparison1"/>
      <sheetName val="Downside_Scenarios1"/>
      <sheetName val="Fixed_Asset_Listing1"/>
      <sheetName val="Trade_Name_Initial1"/>
      <sheetName val="DPL_Flags1"/>
      <sheetName val="Income_Statement_Projections_-1"/>
      <sheetName val="Customer_Valuation1"/>
      <sheetName val="Iowa_Curves1"/>
      <sheetName val="PenCht_I_S__Model1"/>
      <sheetName val="IPR&amp;D_Products1"/>
      <sheetName val="HBSS_WACC_11-971"/>
      <sheetName val="Workforce_Value1"/>
      <sheetName val="ROA_96_1"/>
      <sheetName val="ROA_971"/>
      <sheetName val="IS_Summary-961"/>
      <sheetName val="ROA_961"/>
      <sheetName val="Proj__Financials1"/>
      <sheetName val="Exb_II_1_Summary_Taira1"/>
      <sheetName val="WP_Hist_ABC1"/>
      <sheetName val="Summary_(I)1"/>
      <sheetName val="NACT_Matrix1"/>
      <sheetName val="Overall_DCF1"/>
      <sheetName val="Product_Life_(Old)1"/>
      <sheetName val="Rev_by_Product1"/>
      <sheetName val="IPR-ATI-ROA_(IV)1"/>
      <sheetName val="IPR_-_DCFS1"/>
      <sheetName val="Projections_21"/>
      <sheetName val="Capital_Recovery_Factors1"/>
      <sheetName val="SIC_Code_list_from_SEC1"/>
      <sheetName val="International_WACC1"/>
      <sheetName val="EPS_analysis1"/>
      <sheetName val="CAPM_-_Cosmetics_Industry1"/>
      <sheetName val="AIZ_BWA1"/>
      <sheetName val="INMT_MSX1"/>
      <sheetName val="P&amp;L99YTD_-_Envasados1"/>
      <sheetName val="P&amp;L98YTD_-Envasados1"/>
      <sheetName val="P&amp;L98YTD_-Farinaceo1"/>
      <sheetName val="P&amp;L99YTD_-_Farinaceo1"/>
      <sheetName val="P&amp;L98YTD_-Exportacion1"/>
      <sheetName val="Control_19981"/>
      <sheetName val="P&amp;L_month1"/>
      <sheetName val="Control_19991"/>
      <sheetName val="Units_by_Device1"/>
      <sheetName val="Revenue_by_Device1"/>
      <sheetName val="Exb_II_3_MCM_Inputs_Taira1"/>
      <sheetName val="Exb_II_4_Comp_Analy_Taira1"/>
      <sheetName val="Taira_Corp1"/>
      <sheetName val="Household_Net_Worth"/>
      <sheetName val="Orbit_1"/>
      <sheetName val="Date_Control"/>
      <sheetName val="Building_SF"/>
      <sheetName val="Transaction_Overvie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S01-01"/>
      <sheetName val="YS02-02"/>
      <sheetName val="YYY"/>
      <sheetName val="TTT"/>
    </sheetNames>
    <sheetDataSet>
      <sheetData sheetId="0" refreshError="1"/>
      <sheetData sheetId="1" refreshError="1"/>
      <sheetData sheetId="2" refreshError="1"/>
      <sheetData sheetId="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G2003"/>
      <sheetName val="OG"/>
      <sheetName val="5990-03OP"/>
      <sheetName val="5990-03IPO"/>
      <sheetName val="Headcdount"/>
      <sheetName val="COO-Personnel Related"/>
      <sheetName val="IPO"/>
      <sheetName val="investment&amp;R&amp;M"/>
      <sheetName val="travel"/>
      <sheetName val="Travel,training"/>
      <sheetName val="internal charge"/>
      <sheetName val="SALES"/>
      <sheetName val="company"/>
      <sheetName val="OG2003 vs. 200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Property"/>
      <sheetName val="Neighborhood"/>
      <sheetName val="Improv"/>
      <sheetName val="Site"/>
      <sheetName val="DataLnk"/>
      <sheetName val="Land Sales"/>
      <sheetName val="Imp Sale Export"/>
      <sheetName val="Income"/>
      <sheetName val="Master Info"/>
      <sheetName val="land grid - file"/>
      <sheetName val="land grid -report"/>
      <sheetName val="List"/>
      <sheetName val="18 Period Budget"/>
      <sheetName val="OG2003"/>
      <sheetName val="DCF"/>
      <sheetName val="Salient Facts"/>
      <sheetName val="RCN-Building"/>
      <sheetName val="Depreciation"/>
      <sheetName val="Cost Summary"/>
      <sheetName val="RCN-Site Improvements"/>
      <sheetName val="BI-POLAR"/>
      <sheetName val="Common_IS"/>
      <sheetName val="Mult-LTM-1"/>
      <sheetName val="SCHEDULE B+C"/>
      <sheetName val="SCHEDULE E "/>
      <sheetName val="MARKETING III"/>
      <sheetName val="2007"/>
      <sheetName val="IS Summary-96"/>
      <sheetName val="Inputs"/>
      <sheetName val="KeyMultInputs"/>
      <sheetName val="Price"/>
      <sheetName val="1601 Detail information"/>
      <sheetName val="#REF"/>
      <sheetName val="10-96 to 9-97"/>
      <sheetName val="Implied PE Chart"/>
      <sheetName val="GLS&amp;Hal 00'99"/>
      <sheetName val="Min Rent"/>
      <sheetName val="Land_Sales"/>
      <sheetName val="Imp_Sale_Export"/>
      <sheetName val="Master_Info"/>
      <sheetName val="land_grid_-_file"/>
      <sheetName val="land_grid_-report"/>
      <sheetName val="18_Period_Budget"/>
      <sheetName val="Salient_Facts"/>
      <sheetName val="Cost_Summary"/>
      <sheetName val="RCN-Site_Improvements"/>
      <sheetName val="SCHEDULE_B+C"/>
      <sheetName val="SCHEDULE_E_"/>
      <sheetName val="MARKETING_III"/>
      <sheetName val="1601_Detail_information"/>
      <sheetName val="10-96_to_9-97"/>
      <sheetName val="Implied_PE_Chart"/>
      <sheetName val="IS_Summary-96"/>
    </sheetNames>
    <sheetDataSet>
      <sheetData sheetId="0"/>
      <sheetData sheetId="1">
        <row r="2">
          <cell r="C2">
            <v>38254</v>
          </cell>
        </row>
      </sheetData>
      <sheetData sheetId="2"/>
      <sheetData sheetId="3"/>
      <sheetData sheetId="4"/>
      <sheetData sheetId="5"/>
      <sheetData sheetId="6">
        <row r="3">
          <cell r="A3">
            <v>1000</v>
          </cell>
        </row>
      </sheetData>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附件2_其他收入及收款预测（CER_投资收益等）"/>
    </sheetNames>
    <definedNames>
      <definedName name="BACKPANEL"/>
      <definedName name="Choices_Wrapper"/>
      <definedName name="ddddd"/>
      <definedName name="drh"/>
      <definedName name="dry"/>
      <definedName name="ehgdfgdf"/>
      <definedName name="erh"/>
      <definedName name="erhdrhaehraeh"/>
      <definedName name="gkgkgk"/>
      <definedName name="hhhhh"/>
      <definedName name="PRT6AL5AR40"/>
      <definedName name="PRT6AU5BA41"/>
      <definedName name="PRT6B5H25"/>
      <definedName name="PRT6BD5BK32"/>
      <definedName name="prt6bn252bt288"/>
      <definedName name="prt6bn46bt82"/>
      <definedName name="PRT6BN5BT41"/>
      <definedName name="prt6bv7cc30"/>
      <definedName name="prt6cf5cl37"/>
      <definedName name="prt6co5cs41"/>
      <definedName name="prt6cv5dg33"/>
      <definedName name="PRT6K31U52"/>
      <definedName name="PRT6K4U25"/>
      <definedName name="PRT6K57W79"/>
      <definedName name="PRT6K85U107"/>
      <definedName name="PRT6X4AI25"/>
      <definedName name="qhrtk"/>
      <definedName name="sdgsdrgerg"/>
      <definedName name="sewtr"/>
      <definedName name="y"/>
      <definedName name="ㄹ"/>
      <definedName name="ㅇㅀ"/>
      <definedName name="ㅈ"/>
    </defined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完"/>
      <sheetName val="M_5A"/>
      <sheetName val="M_5C"/>
      <sheetName val="表头信息"/>
      <sheetName val="Sheet3"/>
      <sheetName val="科纳特成本按项目明细-10"/>
      <sheetName val="laroux"/>
      <sheetName val="B"/>
      <sheetName val="科目表"/>
      <sheetName val="科目余额表"/>
      <sheetName val="Investment Property"/>
      <sheetName val="W"/>
      <sheetName val="资产负债表"/>
      <sheetName val="sales"/>
      <sheetName val="除灰系统表二"/>
      <sheetName val="分析表"/>
      <sheetName val="param"/>
      <sheetName val="Traduction"/>
      <sheetName val="UFPrn20061113135115"/>
      <sheetName val="ZA 货币资金"/>
      <sheetName val="基本情况表"/>
      <sheetName val="Toolbox"/>
      <sheetName val="库存商品余额表.dbf"/>
      <sheetName val="佳砼负债表"/>
      <sheetName val="Collateral"/>
      <sheetName val="Disposition"/>
      <sheetName val="dxnsjtempsheet"/>
      <sheetName val="#REF!"/>
      <sheetName val="p &amp; lx"/>
      <sheetName val="工作表目录"/>
      <sheetName val="股资 (3)"/>
      <sheetName val="合并利"/>
      <sheetName val="合并资"/>
      <sheetName val="合并利润表 (2)"/>
      <sheetName val="股资 (2)"/>
      <sheetName val="合利 (2)"/>
      <sheetName val="所 (2)"/>
      <sheetName val="因素"/>
      <sheetName val="利润增减表"/>
      <sheetName val="情况"/>
      <sheetName val="情况2"/>
      <sheetName val="Sheet4"/>
      <sheetName val="名称"/>
      <sheetName val="往来帐"/>
      <sheetName val="弹资"/>
      <sheetName val="齿资"/>
      <sheetName val="本资"/>
      <sheetName val="本资 (2)"/>
      <sheetName val="合资"/>
      <sheetName val="工资"/>
      <sheetName val="股资"/>
      <sheetName val="变动"/>
      <sheetName val="弹附"/>
      <sheetName val="齿附"/>
      <sheetName val="本附"/>
      <sheetName val="合附"/>
      <sheetName val="弹利"/>
      <sheetName val="齿利"/>
      <sheetName val="本利"/>
      <sheetName val="合利"/>
      <sheetName val="所"/>
      <sheetName val="工利"/>
      <sheetName val="费成合"/>
      <sheetName val="齿润"/>
      <sheetName val="弹润"/>
      <sheetName val="本润"/>
      <sheetName val="合润"/>
      <sheetName val="弹交"/>
      <sheetName val="齿交"/>
      <sheetName val="本交"/>
      <sheetName val="合交"/>
      <sheetName val="弹费"/>
      <sheetName val="齿费"/>
      <sheetName val="本费"/>
      <sheetName val="合费"/>
      <sheetName val="弹福"/>
      <sheetName val="齿福"/>
      <sheetName val="本福"/>
      <sheetName val="合福"/>
      <sheetName val="合利增减 (2)"/>
      <sheetName val="合成因素"/>
      <sheetName val="快工"/>
      <sheetName val="快本"/>
      <sheetName val="利分"/>
      <sheetName val="利分 (2)"/>
      <sheetName val="齿利2"/>
      <sheetName val="弹利2"/>
      <sheetName val="收益汇总1"/>
      <sheetName val="收益汇总2"/>
      <sheetName val="收益汇总3"/>
      <sheetName val="收益汇总4"/>
      <sheetName val="收益汇总5"/>
      <sheetName val="表1季度"/>
      <sheetName val="表2季度"/>
      <sheetName val="表2"/>
      <sheetName val="Sheet1"/>
      <sheetName val="指标表"/>
      <sheetName val="税金"/>
      <sheetName val="Sheet2"/>
      <sheetName val="汽齿98"/>
      <sheetName val="中弹98"/>
      <sheetName val="本部98"/>
      <sheetName val="公司98"/>
      <sheetName val="本费 (2)"/>
      <sheetName val="间"/>
      <sheetName val="直"/>
      <sheetName val="间 (2)"/>
      <sheetName val="直 (2)"/>
      <sheetName val="所得税调整"/>
      <sheetName val="98重分类"/>
      <sheetName val="98调整"/>
      <sheetName val="校验"/>
      <sheetName val="资产试算"/>
      <sheetName val="负债试算"/>
      <sheetName val="利润试算"/>
      <sheetName val="资产负债表（审定）"/>
      <sheetName val="利润表（审定）"/>
      <sheetName val="项目分析表"/>
      <sheetName val="利润表项目变动分析表"/>
      <sheetName val="重要性确定"/>
      <sheetName val="三年财务指标比较表"/>
      <sheetName val="现金流量表"/>
      <sheetName val="指标分析表"/>
      <sheetName val="调整分录"/>
      <sheetName val="重分类分录"/>
      <sheetName val="Sheet5"/>
      <sheetName val="Sheet6"/>
      <sheetName val="Sheet7"/>
      <sheetName val="Sheet8"/>
      <sheetName val="Sheet9"/>
      <sheetName val="Sheet10"/>
      <sheetName val="Sheet13"/>
      <sheetName val="Sheet17"/>
      <sheetName val="Sheet16"/>
      <sheetName val="Sheet15"/>
      <sheetName val="Sheet14"/>
      <sheetName val="Sheet12"/>
      <sheetName val="Sheet11"/>
      <sheetName val="封面"/>
      <sheetName val="资料清单"/>
      <sheetName val="基础数据表清单"/>
      <sheetName val="现金"/>
      <sheetName val="存放中央银行款项"/>
      <sheetName val="存放同业款项"/>
      <sheetName val="联行往来"/>
      <sheetName val="拆放同业"/>
      <sheetName val="应收进出口押汇"/>
      <sheetName val="应收利息"/>
      <sheetName val="应收利息变动表"/>
      <sheetName val="其他应收款"/>
      <sheetName val="贴现"/>
      <sheetName val="买入返售票据"/>
      <sheetName val="短期投资 "/>
      <sheetName val="长期股权投资"/>
      <sheetName val="长期债券投资-2003年度"/>
      <sheetName val="长期债券投资-2002年度"/>
      <sheetName val="凭证式国债发行计划"/>
      <sheetName val="委托业务"/>
      <sheetName val="买入返售债券"/>
      <sheetName val="重组贷款"/>
      <sheetName val="非应计贷款-2003"/>
      <sheetName val="非应计贷款-2002"/>
      <sheetName val="贷款呆账准备"/>
      <sheetName val="核销贷款明细"/>
      <sheetName val="收回以前年度已核销贷款明细"/>
      <sheetName val="固定资产及累计折旧"/>
      <sheetName val="固定资产清理"/>
      <sheetName val="房地产产权登记表"/>
      <sheetName val="在建工程"/>
      <sheetName val="无形资产-2003"/>
      <sheetName val="无形资产-2002"/>
      <sheetName val="递延资产(长期待摊费用)-2003"/>
      <sheetName val="递延资产(长期待摊费用)-2002"/>
      <sheetName val="抵债资产明细表"/>
      <sheetName val="抵债资产处置明细表"/>
      <sheetName val="其他长期资产"/>
      <sheetName val="向中央银行借款"/>
      <sheetName val="存款期限分析"/>
      <sheetName val="同业存放款项"/>
      <sheetName val="同业拆入"/>
      <sheetName val="保证金"/>
      <sheetName val="其他应付款"/>
      <sheetName val="应交税金"/>
      <sheetName val="长期借款"/>
      <sheetName val="卖出回购票据"/>
      <sheetName val="卖出回购债券"/>
      <sheetName val="长期应付款"/>
      <sheetName val="资本公积"/>
      <sheetName val="盈余公积"/>
      <sheetName val="系统内往来收入与支出"/>
      <sheetName val="资产一般损失"/>
      <sheetName val="工资及各项福利费"/>
      <sheetName val="以前年度损益调整"/>
      <sheetName val="应纳所得税明细表"/>
      <sheetName val="应纳所得税明细表附表"/>
      <sheetName val="表外项目汇总"/>
      <sheetName val="表外项目-银行承兑汇票"/>
      <sheetName val="表外项目-保函"/>
      <sheetName val="表外项目-信用证"/>
      <sheetName val="表外项目—不可撤销的贷款承诺"/>
      <sheetName val="经营性租赁承诺"/>
      <sheetName val="资本性支出承诺"/>
      <sheetName val="贷款清单"/>
      <sheetName val="贷款总额按客户所在行业分类"/>
      <sheetName val="贷款前十名客户贷款余额"/>
      <sheetName val="衍生金融工具明细表"/>
      <sheetName val="现金流量表所需资料"/>
      <sheetName val="未来需支付的退休金差额补贴"/>
      <sheetName val="一次性住房补贴"/>
      <sheetName val="____"/>
      <sheetName val="分析表2"/>
      <sheetName val="衍生金融工具☎细表"/>
      <sheetName val="衍生金融工具_细表"/>
      <sheetName val="资负表"/>
      <sheetName val="利润表"/>
      <sheetName val="G21A"/>
      <sheetName val="G21B"/>
      <sheetName val="G21C"/>
      <sheetName val="TITEM"/>
      <sheetName val="ZHITEM"/>
      <sheetName val="货币资金"/>
      <sheetName val="短期投资"/>
      <sheetName val="应收票据"/>
      <sheetName val="应收账款"/>
      <sheetName val="预付账款"/>
      <sheetName val="存货"/>
      <sheetName val="待摊费用"/>
      <sheetName val="待处理流"/>
      <sheetName val="长期股权"/>
      <sheetName val="长期债权"/>
      <sheetName val="固定资产"/>
      <sheetName val="待处理固"/>
      <sheetName val="无形资产"/>
      <sheetName val="长期待摊费用"/>
      <sheetName val="短期借款"/>
      <sheetName val="应付票据"/>
      <sheetName val="应付账款"/>
      <sheetName val="预收账款"/>
      <sheetName val="应付工资"/>
      <sheetName val="应付福利费"/>
      <sheetName val="应付股利"/>
      <sheetName val="其他应交款"/>
      <sheetName val="预提费用"/>
      <sheetName val="实收资本"/>
      <sheetName val="未分配利润"/>
      <sheetName val="主营收入"/>
      <sheetName val="主营成本"/>
      <sheetName val="税金及附加"/>
      <sheetName val="经营费用"/>
      <sheetName val="其他业务利润"/>
      <sheetName val="营业费用"/>
      <sheetName val="管理费用"/>
      <sheetName val="财务费用"/>
      <sheetName val="投资收益"/>
      <sheetName val="补贴收入"/>
      <sheetName val="营业外收入"/>
      <sheetName val="营业外支出"/>
      <sheetName val="所得税"/>
      <sheetName val="Sheet43"/>
      <sheetName val="TITEM (2)"/>
      <sheetName val="ZHITEM (2)"/>
      <sheetName val="企_表一"/>
      <sheetName val="收益汇总7"/>
      <sheetName val="王府井"/>
      <sheetName val="王府井 (2)"/>
      <sheetName val="王府井转换表"/>
      <sheetName val="G9-"/>
      <sheetName val="G-"/>
      <sheetName val="-"/>
      <sheetName val="中山低值"/>
      <sheetName val="TMﾃﾞｰﾀ"/>
      <sheetName val="_x001f_0-BS_؁"/>
      <sheetName val="选择报表"/>
      <sheetName val="应纳所得税明细衠"/>
      <sheetName val="衠外项目-银行承兑汇票"/>
      <sheetName val="°sÑAmÏh"/>
      <sheetName val="master"/>
      <sheetName val="汇总"/>
      <sheetName val="财务费用明细表"/>
      <sheetName val="长期待摊费用明细表"/>
      <sheetName val="清单12.31"/>
      <sheetName val="毛利率分析表"/>
      <sheetName val="同业存放Ⱦ"/>
      <sheetName val=""/>
      <sheetName val="长_x0013_"/>
      <sheetName val="营业费用截止"/>
      <sheetName val="_x005f_x001f_0-BS_؁"/>
      <sheetName val="同业存放Ⱦ_x005f_x0000_"/>
      <sheetName val="长_x005f_x0013_"/>
      <sheetName val="_x005f_x0000__x005f_x0007__x005f_x0000__x005f_x0000__x0"/>
      <sheetName val="_x005f_x0000__x005f_x0000__x005f_x0000__x005f_x0000__x0"/>
      <sheetName val="_x005f_x0000__x005f_x0001__x005f_x0000__x005f_x0000__x0"/>
      <sheetName val="成本计算单_汇总显示_"/>
      <sheetName val="ｺｽﾄｾﾝﾀｰ符号表"/>
      <sheetName val="G102"/>
      <sheetName val="设备部房屋"/>
      <sheetName val="Source"/>
      <sheetName val="dm"/>
      <sheetName val="sd"/>
      <sheetName val="非应计贷몘횀2002"/>
      <sheetName val="表外项目-银行承兑ｇ秿"/>
      <sheetName val="表外项目_xffff_保函"/>
      <sheetName val="盿-信用证．棿ᚈ"/>
      <sheetName val="F1"/>
      <sheetName val="°sÑ‘AmÏ‘h"/>
      <sheetName val="UFPrn20080725145132"/>
      <sheetName val="U111"/>
      <sheetName val="U100"/>
      <sheetName val="表二甲机务F型"/>
      <sheetName val="F130&quot;"/>
      <sheetName val="购进汇总"/>
      <sheetName val="冲估价汇总"/>
      <sheetName val="估价汇总"/>
      <sheetName val="大口径耗用汇总"/>
      <sheetName val="轧钢耗用汇总"/>
      <sheetName val="E1020"/>
      <sheetName val="表六 "/>
      <sheetName val="III-1-8"/>
      <sheetName val="III-1-4"/>
      <sheetName val="III-1-10"/>
      <sheetName val="III-1-9"/>
      <sheetName val="III-1-2-1"/>
      <sheetName val="III-1-6"/>
      <sheetName val="III-1-7"/>
      <sheetName val="III-1-5"/>
      <sheetName val="产品销售收入与成本明细表"/>
      <sheetName val="食品原料（美爵）"/>
      <sheetName val="F9-3-1"/>
      <sheetName val="A10-1"/>
      <sheetName val="调整分录集"/>
      <sheetName val="预收帐款"/>
      <sheetName val="Apr"/>
      <sheetName val="Dropdown list"/>
      <sheetName val="AP1998KX(estimated)"/>
      <sheetName val="A301-Direct"/>
      <sheetName val="4-货币资金-现金"/>
      <sheetName val="长_x0013_"/>
      <sheetName val="Control"/>
      <sheetName val="1月应收"/>
      <sheetName val="生产部金额"/>
      <sheetName val="Data List"/>
      <sheetName val="内部购入存货明细表"/>
      <sheetName val="_x005f_x001f_0-BS_x005f_x000a_؁"/>
      <sheetName val="9808 Outside Plant"/>
      <sheetName val="U1200 PL Int Income"/>
      <sheetName val="雇员保险4-6月'01年度"/>
      <sheetName val="应纳所得税明细衈"/>
      <sheetName val="内仓免税进口"/>
      <sheetName val="original2"/>
      <sheetName val="附表6"/>
      <sheetName val="Parameters"/>
      <sheetName val="_____ª¥$_x0004_____RÝ_x0013__RÝ"/>
      <sheetName val="________x0007____zà_x0013______"/>
      <sheetName val="同业存放Ⱦ_"/>
      <sheetName val="皊褢Am蠎h"/>
      <sheetName val="Sign Off Form"/>
      <sheetName val="索引"/>
      <sheetName val="Rheet5"/>
      <sheetName val="拆放同䰚"/>
      <sheetName val="焴现"/>
      <sheetName val="长杋股权投资"/>
      <sheetName val="镽期债券投资)2003年度"/>
      <sheetName val="委托上务"/>
      <sheetName val="买入返售倪券"/>
      <sheetName val="非应计贷款,2003"/>
      <sheetName val="非应计贗款-2002"/>
      <sheetName val="收回以前年度已栘销贷款明细"/>
      <sheetName val="固定襄产及累计折旧"/>
      <sheetName val="房地产亇权登记表"/>
      <sheetName val="无形资产-2_x0010_03"/>
      <sheetName val="递延资产(长期待䑊费用)-2002"/>
      <sheetName val="抴债资产明细表"/>
      <sheetName val="兦他应付款"/>
      <sheetName val="资䪧一般损失"/>
      <sheetName val="表外项目-信焨证"/>
      <sheetName val="经营性槟赁承诺"/>
      <sheetName val="现金流量表所需资▙"/>
      <sheetName val="衍生金ލ工具☎细表"/>
      <sheetName val="衍生金蚍工具_细表"/>
      <sheetName val="F21A"/>
      <sheetName val="02-U310"/>
      <sheetName val="CRITERIA1"/>
      <sheetName val="CRITERIA2"/>
      <sheetName val="_x005f_x005f_x005f_x001f_0-BS_؁"/>
      <sheetName val="资产负债表(97)"/>
      <sheetName val="_x005f_x005f_x005f_x005f_x005f_x005f_x005f_x001f_0-BS_؁"/>
      <sheetName val="应收账款主表"/>
      <sheetName val="_x005f_x005f_x005f_x005f_x005f_x005f_x005f_x005f_x005f_x005f_"/>
      <sheetName val="（27）实收资本"/>
      <sheetName val="数量对比"/>
      <sheetName val="产品销售收入成本明细表（合同）"/>
      <sheetName val="一般管理费用基础表01"/>
      <sheetName val="成品代码"/>
      <sheetName val="_x005f_x005f_x005f_x001f_0-BS_x005f_x005f_x005f_x000a_؁"/>
      <sheetName val="UFPrn20040214175648"/>
      <sheetName val="应收帐款明细表"/>
      <sheetName val="_x005f_x005f_x005f_x001f_0-BS_x005f_x000a_؁"/>
      <sheetName val="_x005f_x005f_x005f_x005f_x005f_x005f_x005f_x001f_0-BS_x"/>
      <sheetName val="表外项目_x005f_xffff_保函"/>
      <sheetName val="长_x005f_x0013_"/>
      <sheetName val="_x005f_x0000___x005f_x0000__x005f_x0000__x005f_x0000_ª¥"/>
      <sheetName val="SAP估价明细"/>
      <sheetName val="审计调整"/>
      <sheetName val="表外项目_x005f_x005f_x005f_xffff_保函"/>
      <sheetName val="长_x005f_x005f_x005f_x0013_"/>
      <sheetName val="_x005f_x005f_x005f_x0000__x005f_x005f_x005f_x0007__x005"/>
      <sheetName val="_x005f_x005f_x005f_x0000__x005f_x005f_x005f_x0000__x005"/>
      <sheetName val="_x005f_x005f_x005f_x0000__x005f_x005f_x005f_x0001__x005"/>
      <sheetName val="长_x005f_x005f_x005f_x0013_"/>
      <sheetName val="_x005f_x005f_x005f_x0000___x005f_x005f_x005f_x0000__x00"/>
      <sheetName val="同业存放Ⱦ_x005f_x005f_x005f_x0000_"/>
      <sheetName val="_____ª¥$_x005f_x0004_____RÝ_x005f_x0013__RÝ"/>
      <sheetName val="________x005f_x0007____zà_x005f_x0013______"/>
      <sheetName val="无形资产-2_x005f_x0010_03"/>
      <sheetName val="HL"/>
      <sheetName val="基础信息"/>
      <sheetName val="XL4Poppy"/>
      <sheetName val="Sheet1 (11)"/>
      <sheetName val="b2"/>
      <sheetName val="首先输入"/>
      <sheetName val="_1"/>
      <sheetName val="准备工作"/>
      <sheetName val="试算平衡表"/>
      <sheetName val="XBase"/>
      <sheetName val="客户基本概况表"/>
      <sheetName val="收入和成本对应表"/>
      <sheetName val="评估假设"/>
      <sheetName val="应收账款余额表12月余额表"/>
      <sheetName val="2009.10月应收账款余额表"/>
      <sheetName val="2009.11月应收账款余额表"/>
      <sheetName val="2009.12月应收账款余额表"/>
      <sheetName val="2010.1月收款情况"/>
      <sheetName val="设定"/>
      <sheetName val="B30111"/>
      <sheetName val="Final sample listing"/>
      <sheetName val="其他货币资金.dbf"/>
      <sheetName val="银行存款.dbf"/>
      <sheetName val="合并底稿-自营"/>
      <sheetName val="DATA"/>
      <sheetName val="衍生金融工具?细表"/>
      <sheetName val="企?表一"/>
      <sheetName val="_x001f_0-BS_x000a_؁"/>
      <sheetName val="_x0000__x0007__x0000__x0000__x0000_¨/_x0016__x0000__x0000__x0000__x0000__x0000_Ý_x0013__x0000_Ý"/>
      <sheetName val="_x0000__x0000__x0000__x0000__x0000__x0000__x0000__x0007__x0000__x0000__x0000_®à_x0013__x0000__x0000__x0000__x0000__x0000_"/>
      <sheetName val="_x0000_*_x0000__x0000__x0000_ª¥$_x0004__x0000__x0000__x0000__x0000_RÝ_x0013__x0000_RÝ"/>
      <sheetName val="_x0000__x0000__x0000__x0000__x0000__x0000__x0000__x0007__x0000__x0000__x0000_zà_x0013__x0000__x0000__x0000__x0000__x0000_"/>
      <sheetName val="?*???ª¥$_x0004_????RÝ_x0013_?RÝ"/>
      <sheetName val="???????_x0007_???zà_x0013_?????"/>
      <sheetName val="同业存放Ⱦ?"/>
      <sheetName val="衍生金蚍工具?细表"/>
      <sheetName val="_x005f_x001f_0-BS_x000a_؁"/>
      <sheetName val="_x005f_x0000_*_x005f_x0000__x005f_x0000__x005f_x0000_ª¥"/>
      <sheetName val="_x005f_x005f_x005f_x0000_*_x005f_x005f_x005f_x0000__x00"/>
      <sheetName val="?*???ª¥$_x005f_x0004_????RÝ_x005f_x0013_?RÝ"/>
      <sheetName val="???????_x005f_x0007_???zà_x005f_x0013_?????"/>
      <sheetName val="_x0000__x0001__x0000__x0000__x0000_¨/_x0016__x0000__x0000__x0000__x0000__x0000_Ý_x0013__x0000_Ý"/>
      <sheetName val="促销费内容"/>
      <sheetName val="Australia"/>
      <sheetName val="K110"/>
      <sheetName val="G210"/>
      <sheetName val="O111"/>
      <sheetName val="应付帐款期后付款"/>
      <sheetName val="短期投资股票投资.dbf"/>
      <sheetName val="短期投资国债投资.dbf"/>
      <sheetName val="股票投资收益.dbf"/>
      <sheetName val="其他货币海通.dbf"/>
      <sheetName val="其他货币零领路.dbf"/>
      <sheetName val="投资收益债券.dbf"/>
      <sheetName val="SA1- 封面"/>
      <sheetName val="A3"/>
      <sheetName val="7a.Other Inc Exp"/>
      <sheetName val="account"/>
      <sheetName val="2002 VS 2003"/>
      <sheetName val="機種対応表(無断変更禁止)"/>
      <sheetName val="2月开票明细表"/>
      <sheetName val="FJ其他应付款封面"/>
      <sheetName val="_x0007__x0000_¨/_x0016__x0000_†Ý_x0013__x0000_†Ý"/>
      <sheetName val="_x0001__x0000_¨/_x0016__x0000_†Ý_x0013__x0000_†Ý"/>
      <sheetName val="应收票据(关联方)"/>
      <sheetName val="‚a‚l‚o“h‘•’¼Þ"/>
      <sheetName val="宣1"/>
      <sheetName val="总公司2002.12.31"/>
      <sheetName val="合噶利"/>
      <sheetName val=")R¦m"/>
      <sheetName val="11"/>
      <sheetName val="_x0007_"/>
      <sheetName val="_x0001_"/>
      <sheetName val="明细输入"/>
      <sheetName val="income_tax"/>
      <sheetName val="income_tax_06"/>
      <sheetName val="sales_tax"/>
      <sheetName val="sales_tax_06"/>
      <sheetName val="vat_input"/>
      <sheetName val="vat_output"/>
      <sheetName val="vat_input_transfer_out"/>
      <sheetName val="vat_paid"/>
      <sheetName val="进场保证金1"/>
      <sheetName val="联营明细not use"/>
      <sheetName val="_x0000__x0007__x0000__x0000__x0"/>
      <sheetName val="_x0000__x0000__x0000__x0000__x0"/>
      <sheetName val="_x0000__x0001__x0000__x0000__x0"/>
      <sheetName val="_x005f_x005f_x005f_x001f_0-BS_x"/>
      <sheetName val="_x0000___x0000__x0000__x0000_ª¥"/>
      <sheetName val="_x005f_x0000__x005f_x0007__x005"/>
      <sheetName val="_x005f_x0000__x005f_x0000__x005"/>
      <sheetName val="_x005f_x0000__x005f_x0001__x005"/>
      <sheetName val="_x005f_x0000___x005f_x0000__x00"/>
      <sheetName val="_x005f_x001f_0-BS_x"/>
      <sheetName val="_x0000__x0007__x005"/>
      <sheetName val="_x0000__x0000__x005"/>
      <sheetName val="_x0000__x0001__x005"/>
      <sheetName val="_x0000___x0000__x00"/>
      <sheetName val="_x005f_x005f_"/>
      <sheetName val="_x005f_x005f_x005f_x005f_"/>
      <sheetName val="Summary"/>
      <sheetName val="Pre-operating Exp"/>
      <sheetName val="Miscellaneous Exp."/>
      <sheetName val="Rental 2002"/>
      <sheetName val="Rental 2001"/>
      <sheetName val="固定资产(原表)"/>
      <sheetName val="函证模板"/>
      <sheetName val="函证数据汇总"/>
      <sheetName val="ws9"/>
      <sheetName val="调整分录汇总表（1）"/>
      <sheetName val="清产核资资产负债表 "/>
      <sheetName val="2004"/>
      <sheetName val="Breakdown"/>
      <sheetName val="明细表"/>
      <sheetName val="ITEM"/>
      <sheetName val="A.R 01"/>
      <sheetName val="224120 城建税"/>
      <sheetName val="本期报表"/>
      <sheetName val="表头"/>
      <sheetName val="科目名称表"/>
      <sheetName val="08"/>
      <sheetName val="03"/>
      <sheetName val="05"/>
      <sheetName val="06"/>
      <sheetName val="10"/>
      <sheetName val="04"/>
      <sheetName val="09"/>
      <sheetName val="02"/>
      <sheetName val="07"/>
      <sheetName val="凭证核对内容"/>
      <sheetName val="短期借款余额表"/>
      <sheetName val="_REF!"/>
      <sheetName val="应收账款贷方余额表"/>
      <sheetName val="应收账款借方余额表"/>
      <sheetName val="应收账款余额表"/>
      <sheetName val="累计产销存"/>
      <sheetName val="库存商品"/>
      <sheetName val="余额表"/>
      <sheetName val="Statistics {pbe}"/>
      <sheetName val="Allow {pbe}"/>
      <sheetName val="附注汇总"/>
      <sheetName val="_3220"/>
      <sheetName val="*REF!"/>
      <sheetName val="收入截止测试D4-8"/>
      <sheetName val="表头（请先填写）"/>
      <sheetName val="收入确认政策检查D4-4"/>
      <sheetName val="收入函证结果汇总D4-5"/>
      <sheetName val="收入、人数真实数据--曲线"/>
      <sheetName val="参数"/>
      <sheetName val="主菜单"/>
      <sheetName val="营业外支出Dy"/>
      <sheetName val="生产成本mx"/>
      <sheetName val="UFPrn20060705140320"/>
      <sheetName val="UFPrn20060705113520"/>
      <sheetName val="明细分类账"/>
      <sheetName val="其他液氨采购"/>
      <sheetName val="内销硫酸期初"/>
      <sheetName val="核算项目余额表"/>
      <sheetName val="房屋及建筑物"/>
      <sheetName val="包增减变动"/>
      <sheetName val="会计事项调整表"/>
      <sheetName val="资产负债表(本部原报)"/>
      <sheetName val="总分类账"/>
      <sheetName val="生产领料bak"/>
      <sheetName val="三家其他应付公司"/>
      <sheetName val="TT04"/>
      <sheetName val="收入、成本、收款"/>
      <sheetName val="FA Breakdown"/>
      <sheetName val="填写参数"/>
      <sheetName val="主表 "/>
      <sheetName val="银行借款询证"/>
      <sheetName val="资料"/>
      <sheetName val="资产评估结果分类汇总表 (2)"/>
      <sheetName val="FSA"/>
      <sheetName val="_8004"/>
      <sheetName val="_8025"/>
      <sheetName val="III-1-1"/>
      <sheetName val="当前明细账"/>
      <sheetName val="05帐龄"/>
      <sheetName val="原材料"/>
      <sheetName val="资产清查结果分类汇总表"/>
      <sheetName val="1-9月科目余额表"/>
      <sheetName val="关南Bt2000大包装"/>
      <sheetName val="利息收入分月"/>
      <sheetName val="贷款利息分月"/>
      <sheetName val="评价汇兑收益分月"/>
      <sheetName val="金融机构手续费分月"/>
      <sheetName val="实现汇兑收益分月"/>
      <sheetName val="实现汇兑损失分月"/>
      <sheetName val="固定资产清单"/>
      <sheetName val="汉口爱尔"/>
      <sheetName val="⑦考課表サンプル"/>
      <sheetName val="附表II"/>
      <sheetName val="EXIT"/>
      <sheetName val="CA Sheet"/>
      <sheetName val="职能3"/>
      <sheetName val="04.9.30"/>
      <sheetName val="CntrlType1_2"/>
      <sheetName val="基本信息及附注"/>
      <sheetName val="Profile"/>
      <sheetName val="采购公允性一(汇总重)"/>
      <sheetName val="224121 教育费附加"/>
      <sheetName val="Financ. Overview"/>
      <sheetName val="SW-TEO"/>
      <sheetName val="存货差异分析表"/>
      <sheetName val="分产品销售收入、成本分析表"/>
      <sheetName val="中和"/>
      <sheetName val="摘要ｺｰﾄﾞ"/>
      <sheetName val="资对比"/>
      <sheetName val="损对比"/>
      <sheetName val="F1-2累计折旧测算(12月)"/>
      <sheetName val="3393"/>
      <sheetName val="5132"/>
      <sheetName val="A430"/>
      <sheetName val="成本调整明细表"/>
      <sheetName val="存货汇总表10"/>
      <sheetName val="资"/>
      <sheetName val="Validation source"/>
      <sheetName val="ONE"/>
      <sheetName val="Price type"/>
      <sheetName val="Holidays"/>
      <sheetName val="产值平衡表"/>
      <sheetName val="I110 Breakdown 200812(Audited)"/>
      <sheetName val="_8022"/>
      <sheetName val="Detailed Testing"/>
      <sheetName val="01-04"/>
      <sheetName val="9801"/>
      <sheetName val="暂估"/>
      <sheetName val="收入"/>
      <sheetName val="出口全年"/>
      <sheetName val="底盘全年"/>
      <sheetName val="整车全年"/>
      <sheetName val="内部交易-出口商品"/>
      <sheetName val="미구주"/>
      <sheetName val="원가관리"/>
      <sheetName val="통계자료"/>
      <sheetName val="국영"/>
      <sheetName val="KOR"/>
      <sheetName val="集团内交易"/>
      <sheetName val="2005"/>
      <sheetName val="G402."/>
      <sheetName val="信用分析"/>
      <sheetName val="财务费用（新动）"/>
      <sheetName val="12(762mm)套管"/>
      <sheetName val="2070"/>
      <sheetName val="2060"/>
      <sheetName val="2090"/>
      <sheetName val="2160"/>
      <sheetName val="3050"/>
      <sheetName val="2180"/>
      <sheetName val="2080"/>
      <sheetName val="3010"/>
      <sheetName val="2161"/>
      <sheetName val="2190"/>
      <sheetName val="3200"/>
      <sheetName val="2130"/>
      <sheetName val="3150"/>
      <sheetName val="3120"/>
      <sheetName val="2110"/>
      <sheetName val="2120"/>
      <sheetName val="3130"/>
      <sheetName val="2220"/>
      <sheetName val="收回以前年度已స_x0000__x0000__x0000_Ԁ_x0000_"/>
      <sheetName val="_x0000_â "/>
      <sheetName val="IV- int binominal"/>
      <sheetName val="Finsum-NAS"/>
      <sheetName val="NAS-BS"/>
      <sheetName val="上期报表"/>
      <sheetName val="1007"/>
      <sheetName val="附屬公司明細表"/>
      <sheetName val="TITAL2007"/>
      <sheetName val="Yr_1997"/>
      <sheetName val="FF-6"/>
      <sheetName val="日程"/>
      <sheetName val="進め方"/>
      <sheetName val="2006管理费用明细表"/>
      <sheetName val="U211B"/>
      <sheetName val="F110"/>
      <sheetName val="UFPrn20021113090847"/>
      <sheetName val="中旅集團屬下和中投屬下公司明細表"/>
      <sheetName val="외화"/>
      <sheetName val="目录"/>
      <sheetName val="制造费用审定表"/>
      <sheetName val="Coach Chassis (inventory)"/>
      <sheetName val="XREF"/>
      <sheetName val="成本"/>
      <sheetName val="材料消耗"/>
      <sheetName val="收回以前年度已స"/>
      <sheetName val="出库"/>
      <sheetName val="入库"/>
      <sheetName val="112月费用明细归类表-3188"/>
      <sheetName val="AP movement"/>
      <sheetName val="Links"/>
      <sheetName val="Lead"/>
      <sheetName val="AR Ageing - 1130"/>
      <sheetName val="流资汇总"/>
      <sheetName val="數量統計"/>
      <sheetName val="Within"/>
      <sheetName val="报表11"/>
      <sheetName val="I3"/>
      <sheetName val="?_x0007_???¨/_x0016_?????Ý_x0013_?Ý"/>
      <sheetName val="???????_x0007_???®à_x0013_?????"/>
      <sheetName val="?_x0001_???¨/_x0016_?????Ý_x0013_?Ý"/>
      <sheetName val="accumdeprn"/>
      <sheetName val="COA"/>
      <sheetName val="CA_new"/>
      <sheetName val="岭头19-1"/>
      <sheetName val="选择项"/>
      <sheetName val="原材料成本"/>
      <sheetName val="2002-07"/>
      <sheetName val="11111111"/>
      <sheetName val="2003data"/>
      <sheetName val="表外项目_x005f_x005f_x005f_x005f_x005f_x005f_x005f_xffff_保函"/>
      <sheetName val="TB-累1"/>
      <sheetName val="TB-累2"/>
      <sheetName val="TB-当2"/>
      <sheetName val="H2-1"/>
      <sheetName val="Pnl-10"/>
      <sheetName val="20"/>
      <sheetName val="30"/>
      <sheetName val="70"/>
      <sheetName val="details"/>
      <sheetName val="17应付票据明细表"/>
      <sheetName val="假设 Assumptions"/>
      <sheetName val="其他应收—单位往来"/>
      <sheetName val="?*???$_x0004_????R??R"/>
      <sheetName val="???????_x0007_???z??????"/>
      <sheetName val="短期投资_"/>
      <sheetName val="股资_(3)"/>
      <sheetName val="合并利润表_(2)"/>
      <sheetName val="股资_(2)"/>
      <sheetName val="合利_(2)"/>
      <sheetName val="所_(2)"/>
      <sheetName val="本资_(2)"/>
      <sheetName val="合利增减_(2)"/>
      <sheetName val="利分_(2)"/>
      <sheetName val="本费_(2)"/>
      <sheetName val="间_(2)"/>
      <sheetName val="直_(2)"/>
      <sheetName val="TITEM_(2)"/>
      <sheetName val="ZHITEM_(2)"/>
      <sheetName val="王府井_(2)"/>
      <sheetName val="0-BS_x000a_؁"/>
      <sheetName val="A"/>
      <sheetName val="AA"/>
      <sheetName val="AP110"/>
      <sheetName val="B-10"/>
      <sheetName val="BB-1"/>
      <sheetName val="C-5"/>
      <sheetName val="C-6"/>
      <sheetName val="C-6a"/>
      <sheetName val="CC"/>
      <sheetName val="F-1l2"/>
      <sheetName val="F-21"/>
      <sheetName val="F-4"/>
      <sheetName val="F-9c"/>
      <sheetName val="FF"/>
      <sheetName val="FF-2"/>
      <sheetName val="F-8(FSA)"/>
      <sheetName val="L"/>
      <sheetName val="M MM"/>
      <sheetName val="30a"/>
      <sheetName val="30-Note"/>
      <sheetName val="U-2"/>
      <sheetName val="股资_(3)1"/>
      <sheetName val="合并利润表_(2)1"/>
      <sheetName val="股资_(2)1"/>
      <sheetName val="合利_(2)1"/>
      <sheetName val="所_(2)1"/>
      <sheetName val="本资_(2)1"/>
      <sheetName val="合利增减_(2)1"/>
      <sheetName val="利分_(2)1"/>
      <sheetName val="本费_(2)1"/>
      <sheetName val="间_(2)1"/>
      <sheetName val="直_(2)1"/>
      <sheetName val="短期投资_1"/>
      <sheetName val="TITEM_(2)1"/>
      <sheetName val="ZHITEM_(2)1"/>
      <sheetName val="王府井_(2)1"/>
      <sheetName val="1月"/>
      <sheetName val="__x0007____¨__x0016______Ý_x0013__Ý"/>
      <sheetName val="________x0007____®à_x0013______"/>
      <sheetName val="__x0001____¨__x0016______Ý_x0013__Ý"/>
      <sheetName val="N300外币应付"/>
      <sheetName val="ZLR1"/>
      <sheetName val="0-BS_؁"/>
      <sheetName val="Repayment Summary"/>
      <sheetName val="Sch PR-2"/>
      <sheetName val="Sch PR-3"/>
      <sheetName val="__x005f_x0007____¨__x005f_x0016______Ý_x00"/>
      <sheetName val="________x005f_x0007____®à_x005f_x0013______"/>
      <sheetName val="__x005f_x0001____¨__x005f_x0016______Ý_x00"/>
      <sheetName val="广州库"/>
      <sheetName val="银行存款核对表"/>
      <sheetName val="8月乘用车分公司期间费用统计表"/>
      <sheetName val="表一(1)"/>
      <sheetName val="上月"/>
      <sheetName val="费用分析"/>
      <sheetName val="Invested Capital"/>
      <sheetName val="ADJTBL 3100"/>
      <sheetName val="BUY"/>
      <sheetName val="调整后季度计划情况汇总"/>
      <sheetName val="码表"/>
      <sheetName val="台帐"/>
      <sheetName val="11应收帐款"/>
      <sheetName val="23产成品 "/>
      <sheetName val="&lt;原报&gt;资产负债表"/>
      <sheetName val="设置"/>
      <sheetName val="03年1季度"/>
      <sheetName val="B1-7"/>
      <sheetName val="INTRO"/>
      <sheetName val="GOUT"/>
      <sheetName val="供电"/>
      <sheetName val="供风"/>
      <sheetName val="供汽"/>
      <sheetName val="供水"/>
      <sheetName val="除盐水"/>
      <sheetName val="ssy1"/>
      <sheetName val="基础数据表"/>
      <sheetName val="99累油"/>
      <sheetName val="SALK"/>
      <sheetName val="企业意见"/>
      <sheetName val="序时账"/>
      <sheetName val="2005.01-2005.11余额表"/>
      <sheetName val="调2010"/>
      <sheetName val="发生额"/>
      <sheetName val="调11"/>
      <sheetName val="累计额"/>
      <sheetName val=" "/>
      <sheetName val="户名"/>
      <sheetName val="抵销表"/>
      <sheetName val="基础表"/>
      <sheetName val="数外余额"/>
      <sheetName val="封面目录"/>
      <sheetName val="利表审定"/>
      <sheetName val="上年试算平衡表"/>
      <sheetName val="KKKKKKKK"/>
      <sheetName val="负债表"/>
      <sheetName val="资产表"/>
      <sheetName val="披露表(上市)"/>
      <sheetName val="库存账龄明细分析表"/>
      <sheetName val="关联清单"/>
      <sheetName val="表2008"/>
      <sheetName val="调13"/>
      <sheetName val="调14"/>
      <sheetName val="调12"/>
      <sheetName val="6月"/>
      <sheetName val="营业成本审定表"/>
      <sheetName val="界面"/>
      <sheetName val="短期借款Dy"/>
      <sheetName val="应交税费Dy"/>
      <sheetName val="应付账款明细表"/>
      <sheetName val="应付账款审定表"/>
      <sheetName val="应收账款Dy"/>
      <sheetName val="可供出售金融资产Dy"/>
      <sheetName val="盈余公积Dy"/>
      <sheetName val="以前年度损益调整Dy"/>
      <sheetName val="应付利息Dy"/>
      <sheetName val="1-12科目余额表"/>
      <sheetName val="11-12月科目余额表"/>
      <sheetName val="12.31固定资产清单"/>
      <sheetName val="预付11-12"/>
      <sheetName val="在建工程Mx"/>
      <sheetName val="预付款项Dy"/>
      <sheetName val="存货Dy"/>
      <sheetName val="ZH1-4其他应收款个别认定"/>
      <sheetName val="ZH1-3应收账款个别认定"/>
      <sheetName val="程序表"/>
      <sheetName val="TB表"/>
      <sheetName val="生化公司6-7月发生额及余额表"/>
      <sheetName val="应付账款明细账"/>
      <sheetName val="1-7月应付账款余额表"/>
      <sheetName val="124-3-3"/>
      <sheetName val="试工利"/>
      <sheetName val="7-6-1票到货未到清单"/>
      <sheetName val="112000-7-10 函询汇总表"/>
      <sheetName val="3-1-4-5"/>
      <sheetName val="附表10"/>
      <sheetName val="应收票据检查表"/>
      <sheetName val="邻酮定乙酚发出测试"/>
      <sheetName val="ITEM2006"/>
      <sheetName val="COVER"/>
      <sheetName val="[分析表.XLS]_x0000__x0007__x0000__x0000__x0000_¨/_x0016__x0000__x0000__x0000__x0000__x0000_Ý_x0013__x0000_Ý"/>
      <sheetName val="[分析表.XLS]_x0000__x0001__x0000__x0000__x0000_¨/_x0016__x0000__x0000__x0000__x0000__x0000_Ý_x0013__x0000_Ý"/>
      <sheetName val="[分析表.XLS]?_x0007_???¨/_x0016_?????Ý_x0013_?Ý"/>
      <sheetName val="[分析表.XLS]?_x0001_???¨/_x0016_?????Ý_x0013_?Ý"/>
      <sheetName val="P12 TB SZ"/>
      <sheetName val="sell"/>
      <sheetName val="fin"/>
      <sheetName val="差异调整97"/>
      <sheetName val="差异调整95"/>
      <sheetName val="差异调整96"/>
      <sheetName val="114508-4"/>
      <sheetName val="405-10-2"/>
      <sheetName val="130-5-1（不打印)"/>
      <sheetName val="130-7（不打印）"/>
      <sheetName val="405-10-1"/>
      <sheetName val="其他应收款－个人借款明细"/>
      <sheetName val="负债表（克顿）"/>
      <sheetName val="资产表（克顿）"/>
      <sheetName val="UFPrn20031203195053"/>
      <sheetName val="27-7"/>
      <sheetName val="订单"/>
      <sheetName val="7-11销售"/>
      <sheetName val="12进销存"/>
      <sheetName val="第一制造部"/>
      <sheetName val="主营业务明细表"/>
      <sheetName val="SENSITIVITY"/>
      <sheetName val="明细"/>
      <sheetName val="货币资金审定表"/>
      <sheetName val="待转业务收入-按客户"/>
      <sheetName val="待收账款"/>
      <sheetName val="综合成本分析01.01-0205"/>
      <sheetName val="eqpmad2"/>
      <sheetName val="银行承兑汇票保证金"/>
      <sheetName val="定期存款&amp;保函保证金"/>
      <sheetName val="银行存款"/>
      <sheetName val="35.1租赁明细"/>
      <sheetName val="_x005f_x005f_x005f_x005f_x005f_x005f_x005f_x0000__x005f"/>
      <sheetName val="库存商品各月产量变动分析表G2-4-3"/>
      <sheetName val="01065"/>
      <sheetName val="227、JMJD佳美经典"/>
      <sheetName val="会计科目表"/>
      <sheetName val="工时统计"/>
      <sheetName val="Revenue"/>
      <sheetName val="UFPrn20090217100806"/>
      <sheetName val="UFPrn20090209084743"/>
      <sheetName val="1"/>
      <sheetName val="Basic_Data"/>
      <sheetName val="持有至到期投资"/>
      <sheetName val="递延所得税资产和递延所得税负债"/>
      <sheetName val="股本"/>
      <sheetName val="或有事项"/>
      <sheetName val="可供出售金融资产"/>
      <sheetName val="关联方交易"/>
      <sheetName val="母公司财务报表主要项目注释(其他应收款)"/>
      <sheetName val="母公司财务报表主要项目注释(应收账款)"/>
      <sheetName val="母公司财务报表主要项目注释(长期股权投资)"/>
      <sheetName val="其他事项说明"/>
      <sheetName val="其他综合收益"/>
      <sheetName val="生产性生物资产"/>
      <sheetName val="营业收入及营业成本"/>
      <sheetName val="应付债券"/>
      <sheetName val="应付职工薪酬"/>
      <sheetName val="预付款项"/>
      <sheetName val="长期应收款"/>
      <sheetName val="_x005f_x0007__x005f_x0000_¨__x005f_x0016__x005f_x0000_†"/>
      <sheetName val="_x005f_x0001__x005f_x0000_¨__x005f_x0016__x005f_x0000_†"/>
      <sheetName val="_x005f_x0007_"/>
      <sheetName val="_x005f_x0001_"/>
      <sheetName val="12月余额表"/>
      <sheetName val="储藏室"/>
      <sheetName val="YS02-02"/>
      <sheetName val="KEY DATA"/>
      <sheetName val="BALANCE SHEET"/>
      <sheetName val="1月固定资产清单"/>
      <sheetName val="_x001f_0-BS_x000d_؁"/>
      <sheetName val="_x005f_x001f_0-BS_x000d_؁"/>
      <sheetName val="0-BS_x000d_؁"/>
      <sheetName val="长"/>
      <sheetName val="*ª¥$RÝRÝ"/>
      <sheetName val="zà"/>
      <sheetName val="表六_"/>
      <sheetName val="无形资产-203"/>
      <sheetName val="长"/>
      <sheetName val="¨/ÝÝ"/>
      <sheetName val="®à"/>
      <sheetName val="Data_List"/>
      <sheetName val="Dropdown_list"/>
      <sheetName val="Sign_Off_Form"/>
      <sheetName val="?*???ª¥$????RÝ?RÝ"/>
      <sheetName val="??????????zà?????"/>
      <sheetName val="_____ª¥$____RÝ_RÝ"/>
      <sheetName val="__________zà_____"/>
      <sheetName val="清单12_31"/>
      <sheetName val="_ª¥$RÝRÝ"/>
      <sheetName val="¨_ÝÝ"/>
      <sheetName val="POWER ASSUMPTIONS"/>
      <sheetName val="委托加工材料"/>
      <sheetName val="说明"/>
      <sheetName val="8042"/>
      <sheetName val="披露表(国资)"/>
      <sheetName val="新准则TB"/>
      <sheetName val="存货整体结构11月 "/>
      <sheetName val="原材料抽查表"/>
      <sheetName val="公共项目"/>
      <sheetName val="汇总表"/>
      <sheetName val="客户科目余额1-6"/>
      <sheetName val="豆逗采购发票列表132000-7-5"/>
      <sheetName val="06余额表"/>
      <sheetName val="细节测试审计抽样"/>
      <sheetName val="成仓档"/>
      <sheetName val="101"/>
      <sheetName val="订单418"/>
      <sheetName val="应收账龄BS.01"/>
      <sheetName val="湖南湘潭应付个人明细帐"/>
      <sheetName val="标本-资产"/>
      <sheetName val="5.29"/>
      <sheetName val="库存商品Dy"/>
      <sheetName val="主营业务成本Dy"/>
      <sheetName val="固定资产Dy"/>
      <sheetName val="固定资产清理Dy"/>
      <sheetName val="累计折旧Dy"/>
      <sheetName val="在建工程Dy"/>
      <sheetName val="持有至到期投资Dy"/>
      <sheetName val="batch"/>
      <sheetName val="累计折旧测算表"/>
      <sheetName val="校对"/>
      <sheetName val="坏账准备_应收账款Dy"/>
      <sheetName val="主营业务收入mx"/>
      <sheetName val="工程物资Dy"/>
      <sheetName val="专项应付款Dy"/>
      <sheetName val="分录"/>
      <sheetName val="关联方"/>
      <sheetName val="合格数详细信息"/>
      <sheetName val="剥离前"/>
      <sheetName val="Investment_Property"/>
      <sheetName val="Statistics_{pbe}"/>
      <sheetName val="Allow_{pbe}"/>
      <sheetName val="Pre-operating_Exp"/>
      <sheetName val="Miscellaneous_Exp_"/>
      <sheetName val="Rental_2002"/>
      <sheetName val="Rental_2001"/>
      <sheetName val="FA_Breakdown"/>
      <sheetName val="主表_"/>
      <sheetName val="Sheet1_(11)"/>
      <sheetName val="224120_城建税"/>
      <sheetName val="224121_教育费附加"/>
      <sheetName val="Financ__Overview"/>
      <sheetName val="112000-7-10_函询汇总表"/>
      <sheetName val="库存商品余额表_dbf"/>
      <sheetName val="23产成品_"/>
      <sheetName val="清产核资资产负债表_"/>
      <sheetName val="Investment_Property1"/>
      <sheetName val="Statistics_{pbe}1"/>
      <sheetName val="Allow_{pbe}1"/>
      <sheetName val="Pre-operating_Exp1"/>
      <sheetName val="Miscellaneous_Exp_1"/>
      <sheetName val="Rental_20021"/>
      <sheetName val="Rental_20011"/>
      <sheetName val="FA_Breakdown1"/>
      <sheetName val="主表_1"/>
      <sheetName val="Sheet1_(11)1"/>
      <sheetName val="224120_城建税1"/>
      <sheetName val="224121_教育费附加1"/>
      <sheetName val="Financ__Overview1"/>
      <sheetName val="112000-7-10_函询汇总表1"/>
      <sheetName val="库存商品余额表_dbf1"/>
      <sheetName val="23产成品_1"/>
      <sheetName val="清产核资资产负债表_1"/>
      <sheetName val="选择键"/>
      <sheetName val="[分析表.XLS]_x0000__x0007__x0000__x0000__x0000_¨/_x0016__x0000__x0000__x0000__x0000__x0000_†Ý_x0013__x0000_†Ý"/>
      <sheetName val="[分析表.XLS]_x0000__x0001__x0000__x0000__x0000_¨/_x0016__x0000__x0000__x0000__x0000__x0000_†Ý_x0013__x0000_†Ý"/>
      <sheetName val="[分析表.XLS]¨/ÝÝ"/>
      <sheetName val="[分析表.XLS][分析表.XLS]¨/ÝÝ"/>
      <sheetName val="[分析表.XLS]"/>
      <sheetName val="本期权益变动表"/>
      <sheetName val="上期权益变动表"/>
      <sheetName val="细分明细"/>
      <sheetName val="长期借款Dy"/>
      <sheetName val="各单位目标指标"/>
      <sheetName val="预计负债Dy"/>
      <sheetName val="数量金额总账"/>
      <sheetName val="财务费用Dy"/>
      <sheetName val="营业费用Dy"/>
      <sheetName val="主营业务收入Dy"/>
      <sheetName val="Hotel"/>
      <sheetName val="长期股权投资Dy"/>
      <sheetName val="UFPrn20051201161637"/>
      <sheetName val="102收到的税费返还"/>
      <sheetName val="154经营活动支付其他"/>
      <sheetName val="数字视频并帐"/>
      <sheetName val="表0-汇总表"/>
      <sheetName val="Z01 资产负债表(企财01表)"/>
      <sheetName val="Z02 利润表(企财02表)"/>
      <sheetName val="Z03 现金流量表(企财03表)"/>
      <sheetName val="_______"/>
      <sheetName val="版权方2004年度频道分布总表"/>
      <sheetName val="6125应付职工薪酬"/>
      <sheetName val="6126-1-2固定资产折旧明细 "/>
      <sheetName val="自动生成"/>
      <sheetName val="费用对比"/>
      <sheetName val="专项应付款2"/>
      <sheetName val="FDREPORT"/>
      <sheetName val="负债类"/>
      <sheetName val="资产类"/>
      <sheetName val="损益类"/>
      <sheetName val="收回以前年度已స_x005f_x0000__x005f_x0000__x005f_x0000_Ԁ_"/>
      <sheetName val="0521"/>
      <sheetName val="管理费用明细"/>
      <sheetName val="TT"/>
      <sheetName val="员工工资"/>
      <sheetName val="收回以前年度已స_x0000__x0000__x0000_Ԁ_"/>
      <sheetName val="_x005f_x005f_x005f_x0000__x005f"/>
      <sheetName val="表外项目_x005f_x005f_x005f_x005f_x0"/>
      <sheetName val="__x0007____¨__x0016______Ý_x00"/>
      <sheetName val="__x0001____¨__x0016______Ý_x00"/>
      <sheetName val="收回以前年度已స_x005f_x0000__x00"/>
      <sheetName val="同业存放Ⱦ_x005f_x005f_x005f_x005f_x005f_x005f_x005f_x0000_"/>
      <sheetName val="长_x005f_x005f_x005f_x005f_x005f_x005f_x005f_x0013_"/>
      <sheetName val="9月回款"/>
      <sheetName val="9月销售"/>
      <sheetName val="loan database"/>
      <sheetName val="#REF"/>
      <sheetName val="Consol"/>
      <sheetName val="_____$_x0004_____R__R"/>
      <sheetName val="________x0007____z______"/>
      <sheetName val="收回以前年度已స???Ԁ?"/>
      <sheetName val="?â "/>
      <sheetName val="其他业务利润明细表"/>
      <sheetName val="投资收益明细表"/>
      <sheetName val="未交税金明细表"/>
      <sheetName val="收回以前年度已స___Ԁ_"/>
      <sheetName val="_â "/>
      <sheetName val="表21 净利润调节表"/>
      <sheetName val="_x005f_x0000_â "/>
      <sheetName val="表外项目_x005f_x005f_x005f_x005f_x005f_x005f_x005f_x005f_x0"/>
      <sheetName val="同业存放Ⱦ_x005f_x005f_x005f_x005f_x005f_x005f_x005f_x005f_x"/>
      <sheetName val="长_x005f_x005f_x005f_x005f_x005f_x005f_x005f_x005f_x005"/>
      <sheetName val="收回以前年度已స_x005f_x005f_x005f_x0000__x005f_x005f_x00"/>
      <sheetName val="statement 1998"/>
      <sheetName val="1.3 五年发展规划(框架)"/>
      <sheetName val="location"/>
      <sheetName val="Age Analysis"/>
      <sheetName val="上报资产负债表"/>
      <sheetName val="上报损益表"/>
      <sheetName val="补充表"/>
      <sheetName val="Estimated AP 9.03"/>
      <sheetName val="Yields&amp;Price"/>
      <sheetName val="T  B"/>
      <sheetName val="Ã«ÀûÂÊ·ÖÎö±í"/>
      <sheetName val="其他应付款4-12月份明细表"/>
      <sheetName val="N100-evie"/>
      <sheetName val="N"/>
      <sheetName val="A5.adj."/>
      <sheetName val="02－03年份成本"/>
      <sheetName val="递延资产(长期待摊费用Щ-2003"/>
      <sheetName val="表单1"/>
      <sheetName val="负债试算表"/>
      <sheetName val="累计销售"/>
      <sheetName val="5月"/>
      <sheetName val="Shunde"/>
      <sheetName val="档案"/>
      <sheetName val="关联交易-存款"/>
      <sheetName val="运费 "/>
      <sheetName val="填列底表"/>
      <sheetName val="原材料明细"/>
      <sheetName val="销售发票序时簿"/>
      <sheetName val="DFA"/>
      <sheetName val="CntrlFreq"/>
      <sheetName val="CntrlSign"/>
      <sheetName val="CntrlType1_1"/>
      <sheetName val="RiskSign"/>
      <sheetName val="折旧年限"/>
      <sheetName val="关南Bt2000成品"/>
      <sheetName val="应交税金测算表(2005)"/>
      <sheetName val="备件库存"/>
      <sheetName val="成本控制表"/>
      <sheetName val="上缴管理费明细"/>
      <sheetName val="生产成本"/>
      <sheetName val="_x005f_x0000__x005f"/>
      <sheetName val="表外项目_x005f_x005f_x0"/>
      <sheetName val="收回以前年度已స_x0000__x00"/>
      <sheetName val="同业存放Ⱦ_x005f_x005f_x005f_x005f_x"/>
      <sheetName val="长_x005f_x005f_x005f_x005f_x005"/>
      <sheetName val="_x0000_*_x0000__x0000__x0000_ª¥"/>
      <sheetName val="_x0007__x0000_¨__x0016__x0000_†"/>
      <sheetName val="_x0001__x0000_¨__x0016__x0000_†"/>
      <sheetName val="12月销售成本表(原表)"/>
      <sheetName val="管理费用(集团董事会)"/>
      <sheetName val="工程结算明细账1-6月"/>
      <sheetName val="材料采购－原材料（购价）"/>
      <sheetName val="新城资金明细"/>
      <sheetName val="申鑫大厦租金明细"/>
      <sheetName val="三林明细"/>
      <sheetName val="东陆明细"/>
      <sheetName val="存货结存核对"/>
      <sheetName val="长期股权投资明细表"/>
      <sheetName val="房屋"/>
      <sheetName val="UFPrn20031114095331"/>
      <sheetName val="UFPrn20031114095348"/>
      <sheetName val="报表层次重要性水平"/>
      <sheetName val="所有者权益(股东权益)变动表(未审)"/>
      <sheetName val="报表项目"/>
      <sheetName val="待摊费用明细表"/>
      <sheetName val="Variables"/>
      <sheetName val="销项税"/>
      <sheetName val="账面外销"/>
      <sheetName val="嘉诚珠宝"/>
      <sheetName val="嘉华"/>
      <sheetName val="同和塑业"/>
      <sheetName val="应收账款明细"/>
      <sheetName val="96isstoiss"/>
      <sheetName val="总表"/>
      <sheetName val="地产口"/>
      <sheetName val="地销率汇总"/>
      <sheetName val="List"/>
      <sheetName val="工程项目完工表"/>
      <sheetName val="目錄"/>
      <sheetName val="母附注"/>
      <sheetName val="_003.3固定资产"/>
      <sheetName val="S33-2(IB2)程序表"/>
      <sheetName val="帐务资料"/>
      <sheetName val="销售费用"/>
      <sheetName val="FF-4"/>
      <sheetName val="AFA"/>
      <sheetName val="FF-3"/>
      <sheetName val="账龄分析表"/>
      <sheetName val="生产成本账"/>
      <sheetName val="IN"/>
      <sheetName val="JBA Out"/>
      <sheetName val="填表说明"/>
      <sheetName val="填写说明"/>
      <sheetName val="A03"/>
      <sheetName val="无形资产-2_x005f_x005f_x005f_x0010_03"/>
      <sheetName val="销售发票专用序时簿"/>
      <sheetName val="役"/>
      <sheetName val="其他应付款科目余额2005.12.31"/>
      <sheetName val="基础条件"/>
      <sheetName val="收入明细－按客户"/>
      <sheetName val="其他应收款Dy"/>
      <sheetName val="附注表（二）"/>
      <sheetName val="本期调整分录"/>
      <sheetName val="报表格式"/>
      <sheetName val="上期调整分录"/>
      <sheetName val="现流上期编制分录"/>
      <sheetName val="现流本期编制分录"/>
      <sheetName val="上期现金流量表调整分录"/>
      <sheetName val="科目名称"/>
      <sheetName val="调初"/>
      <sheetName val="调09"/>
      <sheetName val="调整"/>
      <sheetName val="应收账款Cx"/>
      <sheetName val="应交增值税进、销项税金测算表"/>
      <sheetName val="存货跌价准备Dy"/>
      <sheetName val="生产成本Dy"/>
      <sheetName val="税目表"/>
      <sheetName val="利润及分配表"/>
      <sheetName val="资产方"/>
      <sheetName val="减值准备表"/>
      <sheetName val="负债方"/>
      <sheetName val="参数表"/>
      <sheetName val="C_301"/>
      <sheetName val="C_311"/>
      <sheetName val="C_318"/>
      <sheetName val="FS"/>
      <sheetName val="gl"/>
      <sheetName val="Adm"/>
      <sheetName val="G1-2主营业务收入明细表"/>
      <sheetName val="G1-7其他业务收入明细表"/>
      <sheetName val="明细账"/>
      <sheetName val="单位名称"/>
      <sheetName val="PYConversionDropDowns"/>
      <sheetName val="Values"/>
      <sheetName val="_x001f_0-BS_x"/>
      <sheetName val="_x0000__x005f"/>
      <sheetName val="同业存放Ⱦ_x005f_x005f_x"/>
      <sheetName val="长_x005f_x005f_x005"/>
      <sheetName val="_x005f_x0000_*_x005f_x0000__x00"/>
      <sheetName val="表外项目_x0"/>
      <sheetName val="_"/>
      <sheetName val="Input Sheet"/>
      <sheetName val="Plants"/>
      <sheetName val="VTooling"/>
      <sheetName val="初始设定"/>
      <sheetName val="应交增值税各月明细表"/>
      <sheetName val="昆山多多纺织"/>
      <sheetName val="昆山鼎泰"/>
      <sheetName val="昆山华阳"/>
      <sheetName val="昆山佳华"/>
      <sheetName val="瑞芯"/>
      <sheetName val="苏展"/>
      <sheetName val="万事利"/>
      <sheetName val="无锡盛德"/>
      <sheetName val="吴江焕利明细账"/>
      <sheetName val="吴江联盛"/>
      <sheetName val="吴江市合华面料有限公司"/>
      <sheetName val="吴江市亚兴纺织、"/>
      <sheetName val="吴江福祥"/>
      <sheetName val="漳州合华纺织"/>
      <sheetName val="毛利分析图"/>
      <sheetName val="工资系数05.6"/>
      <sheetName val="ÉÏÁÏÍ³¼Æ±í"/>
      <sheetName val="07年1-9月"/>
      <sheetName val="外销收入明细表"/>
      <sheetName val="内部销售明细表"/>
      <sheetName val="STATPARA"/>
      <sheetName val="preBS"/>
      <sheetName val="preIS"/>
      <sheetName val="preCE"/>
      <sheetName val="TB"/>
      <sheetName val="存货_生产成本Dy"/>
      <sheetName val="BS P&amp;L-SAP standard form"/>
      <sheetName val="鸡油车间"/>
      <sheetName val="ZD-0调整汇总"/>
      <sheetName val="存货整体结构8月"/>
      <sheetName val="7-4函证结果汇总表"/>
      <sheetName val="重慶小泉"/>
      <sheetName val="上海保利金鵬"/>
      <sheetName val="调末"/>
      <sheetName val="[分析表.XLS][分析表.XLS]_x0000__x0007__x0000__x0000__x0000_¨/_x0016__x0000__x0000__x0000__x0000__x0000_"/>
      <sheetName val="[分析表.XLS][分析表.XLS]_x0000__x0001__x0000__x0000__x0000_¨/_x0016__x0000__x0000__x0000__x0000__x0000_"/>
      <sheetName val="_分析表.XLS__分析表.XLS__分析表.XLS_"/>
      <sheetName val="[分析表.XLS][分析表.XLS][分析表.XLS]_x0000__x0007__x0000__x0000_"/>
      <sheetName val="[分析表.XLS][分析表.XLS][分析表.XLS]_x0000__x0001__x0000__x0000_"/>
      <sheetName val="_分析表.XLS__分析表.XLS_"/>
      <sheetName val="_分析表.XLS_"/>
      <sheetName val="[分析表.XLS][分析表.XLS]"/>
      <sheetName val="[分析表.XLS][分析表.XLS][分析表.XLS]"/>
      <sheetName val="当月应收"/>
      <sheetName val="长期借款明细表1"/>
      <sheetName val="_2551"/>
      <sheetName val="_2555"/>
      <sheetName val="_3157"/>
      <sheetName val="_x001f_0-BS؁"/>
      <sheetName val="_x005f_x001f_0-BS؁"/>
      <sheetName val="0-BS؁"/>
      <sheetName val="报表附注"/>
      <sheetName val="大额应收账款检查表D2-8"/>
      <sheetName val="审定报表"/>
      <sheetName val="管理费用Dy"/>
      <sheetName val="销售费用Dy"/>
      <sheetName val="营业收入Dy"/>
      <sheetName val="会计科目"/>
      <sheetName val="原材料发出计价测试-OK"/>
      <sheetName val="导引表"/>
      <sheetName val="t0_name"/>
      <sheetName val="Main"/>
      <sheetName val="重置价计算表"/>
      <sheetName val="长_x005f_x005f_x005f_x005f_x005f_x005f_x005f_x0013_"/>
      <sheetName val="_x005f_x005f_x005f_x005f_x005f_x005f_x005f_x0000___x005"/>
      <sheetName val="值列表"/>
      <sheetName val="_____ª¥$_x005f_x005f_x005f_x0004_____RÝ_x00"/>
      <sheetName val="________x005f_x005f_x005f_x0007____zà_x005f"/>
      <sheetName val="0-BS_x005f_x000a_؁"/>
      <sheetName val="立项表"/>
      <sheetName val="补贴收入明细表"/>
      <sheetName val="浙江墙煌建材有限公司"/>
      <sheetName val="_x005f_x0000__x005f_x0000_"/>
      <sheetName val="VII b-OSS Hist BS"/>
      <sheetName val="应³"/>
      <sheetName val="__x005f_x005f_x005f_x0007____¨__x005f_x005f_x0016"/>
      <sheetName val="________x005f_x005f_x005f_x0007____®à_x005f"/>
      <sheetName val="__x005f_x005f_x005f_x0001____¨__x005f_x005f_x0016"/>
      <sheetName val="2015-2014年函证控制表"/>
      <sheetName val="RawData"/>
      <sheetName val="披露表"/>
      <sheetName val="_x005f_x001f_0-BS_x005f_x000d_؁"/>
      <sheetName val="_x005f_x005f_x005f_x001f_0-BS_x005f_x000d_؁"/>
      <sheetName val="主营业务收入明细表-1"/>
      <sheetName val="主营业务成本明细表-1"/>
      <sheetName val="Pile径1m･27"/>
      <sheetName val="marco"/>
      <sheetName val="ARP"/>
      <sheetName val="存货_自制半成品Dy"/>
      <sheetName val="销售清单"/>
      <sheetName val="C101"/>
      <sheetName val="G301(01)"/>
      <sheetName val="_x005f_x005f_x005f_x001f_0-BS؁"/>
      <sheetName val="5折旧预测ok"/>
      <sheetName val="Inventory"/>
      <sheetName val="LOV"/>
      <sheetName val="附A-7"/>
      <sheetName val="项目目录"/>
      <sheetName val="_3062"/>
      <sheetName val="_3065"/>
      <sheetName val="_3066"/>
      <sheetName val="_3152"/>
      <sheetName val="_5326"/>
      <sheetName val="电子"/>
      <sheetName val="销售-3（新药）"/>
      <sheetName val="_2590"/>
      <sheetName val="_2642"/>
      <sheetName val="_2647"/>
      <sheetName val="_2576"/>
      <sheetName val="_2577"/>
      <sheetName val="固定资产折旧表"/>
      <sheetName val="17向中央银行借款"/>
      <sheetName val="22吸收存款"/>
      <sheetName val="23应付职工薪酬"/>
      <sheetName val="24应交税费"/>
      <sheetName val="25应付利息"/>
      <sheetName val="27递延所得税负债"/>
      <sheetName val="28其他负债"/>
      <sheetName val="联行存放款项"/>
      <sheetName val="应解汇款及临时汇款"/>
      <sheetName val="_x005f_x005f_x005f_x0000___x005"/>
      <sheetName val="工资明细"/>
      <sheetName val="基础数据维护（注意不得随意变更）"/>
      <sheetName val="UFPrn20060110111921"/>
      <sheetName val="UFPrn20060110111947"/>
      <sheetName val="UFPrn20060110112003"/>
      <sheetName val="UFPrn20060110112018"/>
      <sheetName val="UFPrn20060110112048"/>
      <sheetName val="UFPrn20060110112223"/>
      <sheetName val="UFPrn20060110112248"/>
      <sheetName val="巴士四汽调入"/>
      <sheetName val="长期应付1"/>
      <sheetName val="同业存放?"/>
      <sheetName val="同业存放_"/>
      <sheetName val="Sale breakdown"/>
      <sheetName val="10年各系列领取辅料金额"/>
      <sheetName val="周转"/>
      <sheetName val="订"/>
      <sheetName val="外地"/>
      <sheetName val="坯布"/>
      <sheetName val="材料"/>
      <sheetName val="外销"/>
      <sheetName val="出租开发产品明细"/>
      <sheetName val="ZO1-1"/>
      <sheetName val="仓存与总账对账单"/>
      <sheetName val="?_x005f_x0007_???¨/_x005f_x0016_?????Ý_x00"/>
      <sheetName val="???????_x005f_x0007_???®à_x005f_x0013_?????"/>
      <sheetName val="?_x005f_x0001_???¨/_x005f_x0016_?????Ý_x00"/>
      <sheetName val="资产负债表及损益表"/>
      <sheetName val="重要内部交易"/>
      <sheetName val="制造费用"/>
      <sheetName val="Base-DCF"/>
      <sheetName val="G9-1="/>
      <sheetName val="Appendx all data"/>
      <sheetName val="6.4董事薪酬统计"/>
      <sheetName val="3.11一年以内长期负债"/>
      <sheetName val="PER SALES ORG"/>
      <sheetName val="08.8"/>
      <sheetName val="wfrdw"/>
      <sheetName val="_2662"/>
      <sheetName val="_2678"/>
      <sheetName val="_2927"/>
      <sheetName val="_8064"/>
      <sheetName val="_2689"/>
      <sheetName val="_2692"/>
      <sheetName val="_2693"/>
      <sheetName val="_2888"/>
      <sheetName val="_____ª¥$_x005f_x0004_____RÝ_x00"/>
      <sheetName val="________x005f_x0007____zà_x005f"/>
      <sheetName val="科目清单"/>
      <sheetName val="填表人、评估人员（引用表）"/>
      <sheetName val="公用信息"/>
      <sheetName val="yb"/>
      <sheetName val="累计1"/>
      <sheetName val="3331"/>
      <sheetName val="3334"/>
      <sheetName val="3388"/>
      <sheetName val="3389"/>
      <sheetName val="4213"/>
      <sheetName val="5357"/>
      <sheetName val="8066"/>
      <sheetName val="값목록(Do not touch)"/>
      <sheetName val="56271-2"/>
      <sheetName val="________x005f_x0007____®à_x005f"/>
      <sheetName val="__x005f_x0007____¨__x0016"/>
      <sheetName val="__x005f_x0001____¨__x0016"/>
      <sheetName val="产品类别注册"/>
      <sheetName val="附注(上市)"/>
      <sheetName val="制造费用MX"/>
      <sheetName val="产 量"/>
      <sheetName val="空分"/>
      <sheetName val="产销量预算表"/>
      <sheetName val="指标"/>
      <sheetName val="Long term inv (HKGAAP)"/>
      <sheetName val="科目代码表"/>
      <sheetName val="_x001f_0-BS ؁"/>
      <sheetName val="销售6.13"/>
      <sheetName val="存货整体结构7月"/>
      <sheetName val="Economic evaluation - FY98 base"/>
      <sheetName val="科目代码"/>
      <sheetName val="营业成本Dy"/>
      <sheetName val="现金流量调整分录"/>
      <sheetName val="AFEMAI"/>
      <sheetName val="KEY"/>
      <sheetName val="供应商、材料列表"/>
      <sheetName val="EX-외상(06)"/>
      <sheetName val="시실누(모) "/>
      <sheetName val="산출기준(파견전산실)"/>
      <sheetName val="经营性租Ɂ"/>
      <sheetName val="期初数调整"/>
      <sheetName val="1_巴西保罗公司"/>
      <sheetName val="资产负债表续"/>
      <sheetName val="TB期初04"/>
      <sheetName val="利润及利润分配表"/>
      <sheetName val="应付账款明细BS.09 "/>
      <sheetName val="应付票据Dy"/>
      <sheetName val="万年历"/>
      <sheetName val="应付账款 (2)"/>
      <sheetName val="MACRO2"/>
      <sheetName val="热力"/>
      <sheetName val="UFPrn20070303114642"/>
      <sheetName val="制造费用合计数"/>
      <sheetName val="C01-1"/>
      <sheetName val="Bloomberg"/>
      <sheetName val="Datastream_IBES"/>
      <sheetName val="DB_Estimates"/>
      <sheetName val="FSM"/>
      <sheetName val="短期借款汇总表"/>
      <sheetName val="长期借款汇总表"/>
      <sheetName val="安全费购置设备用途字典"/>
      <sheetName val="05.03"/>
      <sheetName val="Supplier"/>
      <sheetName val="A810-ASM"/>
      <sheetName val="_x005f_x005f_x005f_x001f_0-BS_x000a_؁"/>
      <sheetName val="采购订单3名"/>
      <sheetName val="审定表G5-1"/>
      <sheetName val="明细表G5-2-1"/>
      <sheetName val="FA-06-不看"/>
      <sheetName val="FA-05-不看"/>
      <sheetName val="SAD"/>
      <sheetName val="07-所得税"/>
      <sheetName val="06-所得税"/>
      <sheetName val="05-所得税"/>
      <sheetName val="财务成本"/>
      <sheetName val="利润分析"/>
      <sheetName val="资产负债分析"/>
      <sheetName val="OutSum"/>
      <sheetName val="ZA封面"/>
      <sheetName val="2005F3-1"/>
      <sheetName val="2005F4-1"/>
      <sheetName val="2004F3-1"/>
      <sheetName val="2004F4-1"/>
      <sheetName val="2003F4-1"/>
      <sheetName val="2003F3-1"/>
      <sheetName val="客户(基本资料)"/>
      <sheetName val="Dept"/>
      <sheetName val="B3-2"/>
      <sheetName val="B1-11"/>
      <sheetName val="B2-1"/>
      <sheetName val="B1-3"/>
      <sheetName val="B1-1"/>
      <sheetName val="B1-5"/>
      <sheetName val="B1-21"/>
      <sheetName val="B3-7"/>
      <sheetName val="B1-4"/>
      <sheetName val="B1-20"/>
      <sheetName val="B1-12"/>
      <sheetName val="B2-14"/>
      <sheetName val="B1-14"/>
      <sheetName val="B2-5"/>
      <sheetName val="B3-9"/>
      <sheetName val="B3-8"/>
      <sheetName val="B2-9"/>
      <sheetName val="B2-13"/>
      <sheetName val="存货_包装物"/>
      <sheetName val="存货_库存商品mx"/>
      <sheetName val="存货_生产成本mx1"/>
      <sheetName val="存货_委托加工物资mx"/>
      <sheetName val="存货_制造费用Mx"/>
      <sheetName val="原材料Mx1"/>
      <sheetName val="应付票据按照收款人列示"/>
      <sheetName val="_x005f_x001f_0-BS ؁"/>
      <sheetName val="F20-2递延收益明细表"/>
      <sheetName val="廠商資料檔"/>
      <sheetName val="固定资产卡片"/>
      <sheetName val="余额表200606"/>
      <sheetName val="200611"/>
      <sheetName val="200612"/>
      <sheetName val="_____$_x005f_x0004_____R__R"/>
      <sheetName val="________x005f_x0007____z______"/>
      <sheetName val="产品销售成本.dbf"/>
      <sheetName val="成本汇总表"/>
      <sheetName val="生产成本1"/>
      <sheetName val="2011.12"/>
      <sheetName val="価格"/>
      <sheetName val="进项税"/>
      <sheetName val="已交税金"/>
      <sheetName val="出口退税"/>
      <sheetName val="进项转出"/>
      <sheetName val="出口产品抵减内销"/>
      <sheetName val="营业税"/>
      <sheetName val="房产税"/>
      <sheetName val="个人所得税"/>
      <sheetName val="印花税"/>
      <sheetName val="D02A"/>
      <sheetName val="残存ｶｰﾌﾞ"/>
      <sheetName val="报表科目"/>
      <sheetName val="产品销售毛利表"/>
      <sheetName val="12月中旬 (2)"/>
      <sheetName val="内部购进明细表"/>
      <sheetName val="资产负债表1"/>
      <sheetName val="12月中旬_(2)"/>
      <sheetName val="시실누(모)_"/>
      <sheetName val="#Data01"/>
      <sheetName val="#Data00"/>
      <sheetName val="Per DTT"/>
      <sheetName val="B7-2-1应付账款余额表"/>
      <sheetName val="数据源"/>
      <sheetName val="_x005f_x0000___x005"/>
      <sheetName val="_____ª¥$_x0004_____RÝ_x00"/>
      <sheetName val="________x0007____zà_x005f"/>
      <sheetName val="时间表"/>
      <sheetName val="[分析表.XLS]_x0007_"/>
      <sheetName val="[分析表.XLS]_x0001_"/>
      <sheetName val="基本信息输入"/>
      <sheetName val="申澄往来明细"/>
      <sheetName val="I1-2-2"/>
      <sheetName val="附注"/>
      <sheetName val="原TB表"/>
      <sheetName val="对照表"/>
      <sheetName val="参数设置"/>
      <sheetName val="附注核对"/>
      <sheetName val="坏帐准备"/>
      <sheetName val="现金流量表附表"/>
      <sheetName val="_3422"/>
      <sheetName val="5039"/>
      <sheetName val="_3432(1)"/>
      <sheetName val="_3436(1)"/>
      <sheetName val="_3440(1)"/>
      <sheetName val="_4339(1)"/>
      <sheetName val="_4356(1)"/>
      <sheetName val="_2640"/>
      <sheetName val="表四"/>
      <sheetName val="2.5"/>
      <sheetName val="[分析表.XLS][分析表.XLS]_x0007_"/>
      <sheetName val="[分析表.XLS][分析表.XLS]_x0001_"/>
      <sheetName val="_5534"/>
      <sheetName val="_分析表.XLS_¨_ÝÝ"/>
      <sheetName val="_分析表.XLS___x0007____¨__x0016______Ý_x0013__Ý"/>
      <sheetName val="_分析表.XLS___x0001____¨__x0016______Ý_x0013__Ý"/>
      <sheetName val="合并TB损益"/>
      <sheetName val="合并TB负债"/>
      <sheetName val="1、营运资产汇总表"/>
      <sheetName val="2、营运情况汇总表"/>
      <sheetName val="银行存款明细表"/>
      <sheetName val="库存商品成本波动"/>
      <sheetName val="_分析表.XLS__分析表.XLS__分析表.XLS__x00"/>
      <sheetName val="无形资产-2_x005f_x005f_x005f_x0010_"/>
      <sheetName val="长_x005f_x005f_x005f_x005f_x005"/>
      <sheetName val="_____ª¥$_x005f_x005f_x000"/>
      <sheetName val="________x005f_x005f_x0007"/>
      <sheetName val="_分析表.XLS__分析表.XLS__x0007__x0000"/>
      <sheetName val="_分析表.XLS__分析表.XLS__x0001__x0000"/>
      <sheetName val="_分析表.XLS___x0007____¨__x0016___"/>
      <sheetName val="_分析表.XLS___x0001____¨__x0016___"/>
      <sheetName val="__x005f_x005f_x005f_x0007____¨_"/>
      <sheetName val="__x005f_x005f_x005f_x0001____¨_"/>
      <sheetName val="__x0007____¨__x0016"/>
      <sheetName val="________x0007____®à_x005f"/>
      <sheetName val="__x0001____¨__x0016"/>
      <sheetName val="无形资产-2_x005f_x0010_"/>
      <sheetName val="长_x005f_x005f_x005"/>
      <sheetName val="_____ª¥$_x000"/>
      <sheetName val="________x0007"/>
      <sheetName val="__x005f_x0007____¨_"/>
      <sheetName val="__x005f_x0001____¨_"/>
      <sheetName val="GS"/>
      <sheetName val="1.1 现金明细表"/>
      <sheetName val="6.2 待摊费用明细表（短期）"/>
      <sheetName val="8.3 低值易耗品汇总表"/>
      <sheetName val="14. 长期股权投资明细表"/>
      <sheetName val="27.2 预提费用明细表"/>
      <sheetName val="22. 短期借款明细表"/>
      <sheetName val="1.3 其他货币资金明细表"/>
      <sheetName val="26. 应交税费明细表"/>
      <sheetName val="2. 交易性金融资产明细表"/>
      <sheetName val="会计科目及币种"/>
      <sheetName val="17. 无形资产明细表"/>
      <sheetName val="8.1 库存材料明细表"/>
      <sheetName val="35. 盈余公积明细表"/>
      <sheetName val="3. 应收票据"/>
      <sheetName val="34.2 资本公积明细表"/>
      <sheetName val="1. TT "/>
      <sheetName val="Reporting Package"/>
      <sheetName val="2. ADJ顺意丰"/>
      <sheetName val="3. ELE"/>
      <sheetName val="NC-现金流量表"/>
      <sheetName val="4. CF-本部"/>
      <sheetName val="NC-资产负债表"/>
      <sheetName val="NC-利润表"/>
      <sheetName val="NC-科目余额表"/>
      <sheetName val="1.2 银行存款明细表"/>
      <sheetName val="4.1 应收帐款明细表"/>
      <sheetName val="5. 其他应收款明细表"/>
      <sheetName val="6.1 预付帐款明细表"/>
      <sheetName val="21. 其他非流动资产"/>
      <sheetName val="24.2 预收账款明细表"/>
      <sheetName val="25. 应付职工薪酬明细表"/>
      <sheetName val="27.1 其他应付款明细表"/>
      <sheetName val="38. 营业税金及附加明细表"/>
      <sheetName val="39. 财务费用明细表"/>
      <sheetName val="41. 资产减值损失明细表"/>
      <sheetName val="43.1 营业外收入明细表"/>
      <sheetName val="43.2 营业外支出明细表"/>
      <sheetName val="44. 所得税费用明细表"/>
      <sheetName val="IPC"/>
      <sheetName val="Consulta1"/>
      <sheetName val="Account Mapping"/>
      <sheetName val="主营业务收入"/>
      <sheetName val="Q4"/>
      <sheetName val="E101"/>
      <sheetName val="G101"/>
      <sheetName val="G201"/>
      <sheetName val="G301"/>
      <sheetName val="?_x0007_???¨/_x0016_?????Ý_x00"/>
      <sheetName val="?_x0001_???¨/_x0016_?????Ý_x00"/>
      <sheetName val="Open"/>
      <sheetName val="制造费用多栏明细账"/>
      <sheetName val="专项应付款"/>
      <sheetName val="索引表"/>
      <sheetName val="应³_x0000_开税明细衠"/>
      <sheetName val="_x0000__x0016_Ù"/>
      <sheetName val="_x0000__x0000__x0000__x0016_Û_x0013__x0000_BÝ_x0013__x0000__x0000__x0000__x0000__x0000__x0000__x0000__x0000__x0000_"/>
      <sheetName val="[分析表.XLS][分析表.XLS]_x0007__x0000_¨/_x0016__x0000_†Ý_x0013__x0000_†Ý"/>
      <sheetName val="[分析表.XLS][分析表.XLS]_x0001__x0000_¨/_x0016__x0000_†Ý_x0013__x0000_†Ý"/>
      <sheetName val="_分析表.XLS__分析表.XLS__x0000__x0007"/>
      <sheetName val="_分析表.XLS__分析表.XLS__x0000__x0001"/>
      <sheetName val="_分析表.XLS__x0000__x0007__x0000__"/>
      <sheetName val="_分析表.XLS__x0000__x0001__x0000__"/>
      <sheetName val="_x0000___x005"/>
      <sheetName val="삅ོ䚋栠"/>
      <sheetName val="삅ོ䚋栠Ѫ"/>
      <sheetName val="삅ོ䚋"/>
      <sheetName val="삅"/>
      <sheetName val="삅ོ"/>
      <sheetName val="所得税凭证抽查"/>
      <sheetName val="表3"/>
      <sheetName val="2013年能耗计划"/>
      <sheetName val="数量的基本单位"/>
      <sheetName val="测算表"/>
      <sheetName val="rawbase"/>
      <sheetName val="DATA TABLES"/>
      <sheetName val="_分析表.XLS__分析表.XLS__x0007_"/>
      <sheetName val="_分析表.XLS__分析表.XLS__x0001_"/>
      <sheetName val="本月补缴"/>
      <sheetName val="Breadown"/>
      <sheetName val="DAED COPQ YTD (DEC '98)"/>
      <sheetName val="大纲"/>
      <sheetName val="索赔（按车型）A4"/>
      <sheetName val="制造成本预算表A3"/>
      <sheetName val="销售收入A4"/>
      <sheetName val="销售费用预算表(A4)"/>
      <sheetName val="PRINT"/>
      <sheetName val="物流费用预算表(A4)"/>
      <sheetName val="管理费用预算表(A4)"/>
      <sheetName val="信息费用预算表(A4) "/>
      <sheetName val="研发费用预算明细表A3"/>
      <sheetName val="Stand_Okt_2001"/>
      <sheetName val="ﾊﾟｲﾌﾟ"/>
      <sheetName val="冷延鋼板"/>
      <sheetName val="熱延鋼板"/>
      <sheetName val="他材料費"/>
      <sheetName val="L160-00"/>
      <sheetName val="综合"/>
      <sheetName val="J&amp;Q"/>
      <sheetName val="Detail Loan Move. &amp; Listing"/>
      <sheetName val="[分析表.XLS][分析表.XLS]?_x0007_???¨/_x0016_?????"/>
      <sheetName val="[分析表.XLS][分析表.XLS]?_x0001_???¨/_x0016_?????"/>
      <sheetName val="评估结论"/>
      <sheetName val="2005年票据"/>
      <sheetName val="应付账款04"/>
      <sheetName val="预付账款04"/>
      <sheetName val="固定资产04"/>
      <sheetName val="累计折旧04"/>
      <sheetName val="固定资产清理04"/>
      <sheetName val="在建工程-杏花镇"/>
      <sheetName val="在建工程-新厂区"/>
      <sheetName val="应付票据04"/>
      <sheetName val="合并现过表"/>
      <sheetName val="_分析表.XLS__分析表.XLS___x0007____¨__x0016______"/>
      <sheetName val="_分析表.XLS__分析表.XLS___x0001____¨__x0016______"/>
      <sheetName val="清单"/>
      <sheetName val="营业税金及附加"/>
      <sheetName val="资本性支出"/>
      <sheetName val="评估结果计算表（现金流量表）"/>
      <sheetName val="营业成本"/>
      <sheetName val="基准日资产负债"/>
      <sheetName val="折旧和摊销"/>
      <sheetName val="营运资金"/>
      <sheetName val="基础信息表"/>
      <sheetName val="营业外收支"/>
      <sheetName val="营业收入"/>
      <sheetName val="折现率"/>
      <sheetName val="CF"/>
      <sheetName val="preCF"/>
      <sheetName val="E10-3其他应付款账龄分析表"/>
      <sheetName val="销售分客户 "/>
      <sheetName val="构筑物5-1-2"/>
      <sheetName val="A8-4"/>
      <sheetName val="收入分析"/>
      <sheetName val="PBC"/>
      <sheetName val="橡胶林资产收益现值法评估明细表(1984)"/>
      <sheetName val="预收"/>
      <sheetName val="P&amp;L"/>
      <sheetName val="BS"/>
      <sheetName val="FA lead"/>
      <sheetName val="销量"/>
      <sheetName val="成都费用（未分部门）"/>
      <sheetName val="制费-分月"/>
      <sheetName val="应付款项"/>
      <sheetName val="2550"/>
      <sheetName val="2552"/>
      <sheetName val="_2562"/>
      <sheetName val="_2565"/>
      <sheetName val="其他应付款账龄分析"/>
      <sheetName val="通用设备折旧复核"/>
      <sheetName val="专用设备折旧复核"/>
      <sheetName val="运输设备折旧复核"/>
      <sheetName val="电子设备折旧复核"/>
      <sheetName val="其他设备折旧"/>
      <sheetName val="3337"/>
      <sheetName val="4137"/>
      <sheetName val="4151"/>
      <sheetName val="4154"/>
      <sheetName val="4156"/>
      <sheetName val="Assump2"/>
      <sheetName val="科目余额"/>
      <sheetName val="货币资金明细表"/>
      <sheetName val="金融工具"/>
      <sheetName val="应交税费"/>
      <sheetName val="应付股利、利息"/>
      <sheetName val="其他应收"/>
      <sheetName val="其他应付"/>
      <sheetName val="递延所得税"/>
      <sheetName val="所有者权益及变动表"/>
      <sheetName val="研发支出"/>
      <sheetName val="_x0000_*_x0000__x0000__x0000_??$_x0004__x0000__x0000__x0000__x0000_R?_x0013__x0000_R?"/>
      <sheetName val="_x0000__x0000__x0000__x0000__x0000__x0000__x0000__x0007__x0000__x0000__x0000_z?_x0013__x0000__x0000__x0000__x0000__x0000_"/>
      <sheetName val="?s??Am??h"/>
      <sheetName val="N321"/>
      <sheetName val="F900"/>
      <sheetName val="F1000"/>
      <sheetName val="G321"/>
      <sheetName val="N330"/>
      <sheetName val="U710"/>
      <sheetName val="F911"/>
      <sheetName val="_x005f_x0000___x005f_x0000__x005f_x0000__x005f_x0000___"/>
      <sheetName val="_s__Am__h"/>
      <sheetName val="A-Property"/>
      <sheetName val="Data - Raw Material"/>
      <sheetName val="Summary Chart"/>
      <sheetName val="UFPrn20010510092817"/>
      <sheetName val="UFPrn20010510092918"/>
      <sheetName val="TB2005"/>
      <sheetName val="Criteria"/>
      <sheetName val="161165-5"/>
      <sheetName val="面料"/>
      <sheetName val="辅料"/>
      <sheetName val="燃料"/>
      <sheetName val="现金流量表（月报）"/>
      <sheetName val="5YE"/>
      <sheetName val="REFERENCES"/>
      <sheetName val="A-Eingang Laender (ändert)"/>
      <sheetName val="Cash-Flow (offen)"/>
      <sheetName val="U-Erloese Laender(ändert)"/>
      <sheetName val="NRV2"/>
      <sheetName val="情况表"/>
      <sheetName val="W3"/>
      <sheetName val="利润表项目"/>
      <sheetName val="detail"/>
      <sheetName val="营业费用测试"/>
      <sheetName val="ADDITION"/>
      <sheetName val="应付账款明细"/>
      <sheetName val="SP"/>
      <sheetName val="original"/>
      <sheetName val="表外项目?保函"/>
      <sheetName val="表外项目_x005f?保函"/>
      <sheetName val="_x005f_x005f_x005f_x005F_x005f_x005f_"/>
      <sheetName val="同业存放Ⱦ_x005f"/>
      <sheetName val="ËµÃ÷"/>
      <sheetName val="201101-201202"/>
      <sheetName val="A11-1-1"/>
      <sheetName val="其他应收款明细"/>
      <sheetName val="其他应付款明细"/>
      <sheetName val="分品种"/>
      <sheetName val="成品外购"/>
      <sheetName val="信息"/>
      <sheetName val="大焦"/>
      <sheetName val="一般資料GF-2-2"/>
      <sheetName val="10_2_1"/>
      <sheetName val="主管名單"/>
      <sheetName val="bal_sheet"/>
      <sheetName val="固定资产新增明细"/>
      <sheetName val="UPs"/>
      <sheetName val="參數不可刪"/>
      <sheetName val="函證對象"/>
      <sheetName val="基準值"/>
      <sheetName val="其它应收款"/>
      <sheetName val="预付货款"/>
      <sheetName val="ADM. Detail"/>
      <sheetName val="기준"/>
      <sheetName val="MNT 개발계획_최종"/>
      <sheetName val="其他应收款表"/>
      <sheetName val="base数据库"/>
      <sheetName val="삅ོ䚋栠Ѫ_x0000_ࡪ㋨ﯾ_xffff_ﱅ잃蔐緀薼"/>
      <sheetName val="삅ོ䚋栠Ѫ_x0000_ࡪ㋨ﯾ_xffff_ﱅ"/>
      <sheetName val="삅ོ䚋栠Ѫ_x0000_ࡪ㋨ﯾ_xffff_ﱅ잃蔐緀"/>
      <sheetName val="삅ོ䚋栠Ѫ_x0000_ࡪ㋨"/>
      <sheetName val="삅ོ䚋栠Ѫ_x0000_ࡪ㋨ﯾ_xffff_ﱅ잃"/>
      <sheetName val="삅ོ䚋栠Ѫ_x0000_ࡪ㋨ﯾ_xffff_ﱅ잃蔐緀薼糀謋"/>
      <sheetName val="삅ོ䚋栠Ѫ_x0000_ࡪ㋨ﯾ_xffff_ﱅ잃蔐"/>
      <sheetName val="基本信息"/>
      <sheetName val="12.31"/>
      <sheetName val="长沙体育馆店"/>
      <sheetName val="2006"/>
      <sheetName val="折旧测试2007"/>
      <sheetName val="应交增值税明细表"/>
      <sheetName val="应交税费程序表"/>
      <sheetName val="应收账款程序表"/>
      <sheetName val="UFPrn20030305081341"/>
      <sheetName val="应付职工薪酬程序表"/>
      <sheetName val="管理费用程序表"/>
      <sheetName val="2-3初步及风险评估"/>
      <sheetName val="summary "/>
      <sheetName val="Sale summary"/>
      <sheetName val="2001车间"/>
      <sheetName val="应收基础数据"/>
      <sheetName val="会计科目(不能修订）"/>
      <sheetName val="专业厂利润差分配"/>
      <sheetName val="OR Breakdown"/>
      <sheetName val="G.1R-Shou COP Gf"/>
      <sheetName val="科目余额表正式"/>
      <sheetName val="公司管理费用"/>
      <sheetName val="暂估明细表"/>
      <sheetName val="基础资料"/>
      <sheetName val="盈余公积 （合并)"/>
      <sheetName val="查证1"/>
      <sheetName val="应收明细账"/>
      <sheetName val="其他应付单位往来"/>
      <sheetName val="收入成本表"/>
      <sheetName val="提足折旧"/>
      <sheetName val="经营活动"/>
      <sheetName val="经营及其他"/>
      <sheetName val="投资及筹资"/>
      <sheetName val="筹资及附表"/>
      <sheetName val="支付其他与经营"/>
      <sheetName val="审定（资负权）"/>
      <sheetName val="资试算平衡表"/>
      <sheetName val="利试算平衡表"/>
      <sheetName val="资核对表"/>
      <sheetName val="利核对表"/>
      <sheetName val="资分析表"/>
      <sheetName val="利分析表"/>
      <sheetName val="审定(损益类)"/>
      <sheetName val="截止测试表"/>
      <sheetName val="明细查证表"/>
      <sheetName val="凭证抽查"/>
      <sheetName val="函证表"/>
      <sheetName val="关联交易单价测试-采购"/>
      <sheetName val="关联交易单价测试-销售"/>
      <sheetName val="固定资产抽盘"/>
      <sheetName val="股本审定表"/>
      <sheetName val="资本公积审定表"/>
      <sheetName val="盈余公积审定表"/>
      <sheetName val="未分配利润审定表"/>
      <sheetName val="待摊费用审定"/>
      <sheetName val="预提费用审定"/>
      <sheetName val="无形资产审定表"/>
      <sheetName val="营业外支出审定"/>
      <sheetName val="信封寄出"/>
      <sheetName val="51182未达查验"/>
      <sheetName val="外币资金增减变动表"/>
      <sheetName val="原材料－天邦饲料收发存明细"/>
      <sheetName val="存货增减明细表（调整后）"/>
      <sheetName val="后处理产品入库"/>
      <sheetName val="组装拆卸单"/>
      <sheetName val="12_31"/>
      <sheetName val="POWER_ASSUMPTIONS"/>
      <sheetName val="summary_"/>
      <sheetName val="Sale_breakdown"/>
      <sheetName val="Sale_summary"/>
      <sheetName val="固定资产2001年折旧"/>
      <sheetName val="Mp-team 1"/>
      <sheetName val="2000年信托利润表汇总"/>
      <sheetName val="其他应付单位"/>
      <sheetName val="审前权益变动表"/>
      <sheetName val="审定资产负债表"/>
      <sheetName val="审前利润表趋势及结构分析表"/>
      <sheetName val="试算平衡(利润表)"/>
      <sheetName val="试算平衡(现金流量及权益变动)"/>
      <sheetName val="审前现金流量表趋势及结构分析表"/>
      <sheetName val="dghn"/>
      <sheetName val="B Excess Calc"/>
      <sheetName val="B 05 Breakdown by Product"/>
      <sheetName val="domestic sales tests"/>
      <sheetName val="余良卿9月"/>
      <sheetName val="收入成本明细表"/>
      <sheetName val="工程施工与结算"/>
      <sheetName val="2"/>
      <sheetName val="3"/>
      <sheetName val="4"/>
      <sheetName val="5"/>
      <sheetName val="6"/>
      <sheetName val="7"/>
      <sheetName val="8"/>
      <sheetName val="9"/>
      <sheetName val="12"/>
      <sheetName val="TOTAL"/>
      <sheetName val="折旧测试"/>
      <sheetName val="南通对尚玛可销售开票汇总表"/>
      <sheetName val="合并利润表 "/>
      <sheetName val="for disclosure"/>
      <sheetName val="其他应付款明细表"/>
      <sheetName val="其他应付款 "/>
      <sheetName val="Basic information"/>
      <sheetName val="US Codes"/>
      <sheetName val="2.25"/>
      <sheetName val="产销量值.1"/>
      <sheetName val="往来款明细（应收、预收）"/>
      <sheetName val="分合同收入"/>
      <sheetName val="分合同成本"/>
      <sheetName val="应收账款明细账"/>
      <sheetName val="收入明细帐"/>
      <sheetName val="成本明细帐"/>
      <sheetName val="其他应收款明细表"/>
      <sheetName val="天海(國內)試算"/>
      <sheetName val="母子利润汇总"/>
      <sheetName val="A|F.Rec"/>
      <sheetName val="审计程序"/>
      <sheetName val="报表项目列表"/>
      <sheetName val="清查单位范围"/>
      <sheetName val="长期股权投资-减值准备"/>
      <sheetName val="哈药集团内部单位"/>
      <sheetName val="_2617"/>
      <sheetName val="_5530"/>
      <sheetName val="总人口"/>
      <sheetName val="A3 &amp; U 09-01"/>
      <sheetName val="单耗"/>
      <sheetName val="2经济测算"/>
      <sheetName val="表三"/>
      <sheetName val="UFPrn20050217103510"/>
      <sheetName val="华金证券"/>
      <sheetName val="公司与期间"/>
      <sheetName val="_x005f_x0007__x005f_x0000_¨__x0"/>
      <sheetName val="_x005f_x0001__x005f_x0000_¨__x0"/>
      <sheetName val="_x0000__x0000__x0000__x0016_Û_x"/>
      <sheetName val="_x0000___x0000__x0000__x0000___"/>
      <sheetName val="3272"/>
      <sheetName val="3304"/>
      <sheetName val="3306"/>
      <sheetName val="3316"/>
      <sheetName val="P4管理费用"/>
      <sheetName val="L2银行存款"/>
      <sheetName val="CBUGL"/>
      <sheetName val="[分析表.XLS][分析表.XLS][分析表.XLS]?_x0007_??"/>
      <sheetName val="[分析表.XLS][分析表.XLS][分析表.XLS]?_x0001_??"/>
      <sheetName val="[分析表.XLS][分析表.XLS][分析表.XLS]¨/Ý"/>
      <sheetName val="_分析表.XLS__x005f_x0000__x005f_x0007__x005f_x0000__"/>
      <sheetName val="_分析表.XLS__x005f_x0000__x005f_x0001__x005f_x0000__"/>
      <sheetName val="基本设置"/>
      <sheetName val="2-分类汇总"/>
      <sheetName val="2月收入成本明细表"/>
      <sheetName val="Chart of Account"/>
      <sheetName val="DEH94"/>
      <sheetName val="Confirmation"/>
      <sheetName val="Input"/>
      <sheetName val="Phase2 movementDEC"/>
      <sheetName val="Phase1f.a.DEC"/>
      <sheetName val="Phase2 f.a.DEC (2)"/>
      <sheetName val="Exchange"/>
      <sheetName val="ZBP3_K01"/>
      <sheetName val="ZYBCS_K01"/>
      <sheetName val="计提准备金明细"/>
      <sheetName val="短期借款审定表"/>
      <sheetName val="材料材差"/>
      <sheetName val="存货 (2)"/>
      <sheetName val="辅料材差"/>
      <sheetName val="数量金额式"/>
      <sheetName val="Inputs"/>
      <sheetName val="6114"/>
      <sheetName val="参数、目录"/>
      <sheetName val="Menu"/>
      <sheetName val="帐本记录与流水记录核对"/>
      <sheetName val="应付账款明细-单一客户名称"/>
      <sheetName val="2002.1-6管理费用"/>
      <sheetName val="PL"/>
      <sheetName val="报表标准名称"/>
      <sheetName val="材料采购"/>
      <sheetName val="周转材料"/>
      <sheetName val="投资性房地产"/>
      <sheetName val="委托加工物资"/>
      <sheetName val="在产品"/>
      <sheetName val="发出商品"/>
      <sheetName val="消耗性生物"/>
      <sheetName val="委托代销商品"/>
      <sheetName val="受托代销商品"/>
      <sheetName val="一年到期非流资产"/>
      <sheetName val="其他流动资产"/>
      <sheetName val="可售金融资产"/>
      <sheetName val="持有到期投资"/>
      <sheetName val="其他货币资金"/>
      <sheetName val="表三甲"/>
      <sheetName val="项目信息"/>
      <sheetName val="青海"/>
      <sheetName val="[分析表.XLS]_x0000__x0007__x0000__x0000__x0000_¨/_x0016__x0000__x0000__x0000__x0000__x0000_F_x0000_᠀㞦턂ꦵ"/>
      <sheetName val="1利润"/>
      <sheetName val="报表科目数据源"/>
      <sheetName val="应收利息Dy"/>
      <sheetName val="存货审定表"/>
      <sheetName val="ZI-3-1原材料明细表"/>
      <sheetName val="ZI-5-1生产成本余额表"/>
      <sheetName val="ZI-7库存商品"/>
      <sheetName val="ZI-4-2包装物明细表"/>
      <sheetName val="ZI-7-2库存产成品明细"/>
      <sheetName val="应付职工薪酬Dy"/>
      <sheetName val="预收账款Dy"/>
      <sheetName val="05年待摊费用"/>
      <sheetName val="_x005f_x005f_x005f_x001f_0-BS_x005f_x005f_x005f_x000d_؁"/>
      <sheetName val="_分析表.XLS__x0007_"/>
      <sheetName val="_分析表.XLS__x0001_"/>
      <sheetName val="10-12"/>
      <sheetName val="PRC-BS-SZ"/>
      <sheetName val="Part_Datum"/>
      <sheetName val="_分析表.XLS__分析表.XLS__分析表.XLS__分析表"/>
      <sheetName val="[分析表.XLS][分析表.XLS][分析表.XLS][分析表"/>
      <sheetName val="base"/>
      <sheetName val="科目"/>
      <sheetName val="FY03"/>
      <sheetName val="Sample"/>
      <sheetName val="代码"/>
      <sheetName val="GROMM"/>
      <sheetName val="15-XT"/>
      <sheetName val="Employees"/>
      <sheetName val="1－5月余额表"/>
      <sheetName val="1－10月余额表"/>
      <sheetName val="CMA_Calculations"/>
      <sheetName val="J301"/>
      <sheetName val="J200"/>
      <sheetName val="IND."/>
      <sheetName val="表外项目_保函"/>
      <sheetName val="表外项目_x005f_x005f_保函"/>
      <sheetName val="9月"/>
      <sheetName val="UFPrn20040104084034"/>
      <sheetName val="3080"/>
      <sheetName val="_5366"/>
      <sheetName val="1级余额表"/>
      <sheetName val="改加胶玻璃、室外栏杆"/>
      <sheetName val="2013年度广州总部基建工程支出预算表"/>
      <sheetName val="合并N"/>
      <sheetName val="财政供养人员增幅"/>
      <sheetName val="科目索引"/>
      <sheetName val="工作进度"/>
      <sheetName val="收回以前年度已స_x005f_x005f_x000"/>
      <sheetName val="D"/>
      <sheetName val="A2-3"/>
      <sheetName val="生产成本原"/>
      <sheetName val="固定资产底稿"/>
      <sheetName val="选项清单列表（不归档）"/>
      <sheetName val="参数设定"/>
      <sheetName val="附注与久其差异表"/>
      <sheetName val="附注一"/>
      <sheetName val="附注二"/>
      <sheetName val="菜单"/>
      <sheetName val="3-11待摊"/>
      <sheetName val="6-1土地"/>
      <sheetName val="PTC"/>
      <sheetName val="福利费1"/>
      <sheetName val="余额表（终稿）"/>
      <sheetName val="合并清单"/>
      <sheetName val="预付账款Dy"/>
      <sheetName val="应付账款Dy"/>
      <sheetName val="程序表原始数据"/>
      <sheetName val="0-BS ؁"/>
      <sheetName val="payroll"/>
      <sheetName val="主营눐茼"/>
      <sheetName val="14-2-2 产能利用率分析表"/>
      <sheetName val="其他空调型号"/>
      <sheetName val="所得税费用程序表"/>
      <sheetName val="利润和利润分配表"/>
      <sheetName val="固定资产经贸公司数据"/>
      <sheetName val="人力资源"/>
      <sheetName val="Calculation"/>
      <sheetName val="期末预付款项明细表G1-2"/>
      <sheetName val="应收明细帐"/>
      <sheetName val="存货整体结构11月_"/>
      <sheetName val="BALANCE_SHEET"/>
      <sheetName val="Repayment_Summary"/>
      <sheetName val="其他货币资金_dbf"/>
      <sheetName val="银行存款_dbf"/>
      <sheetName val="201-8"/>
      <sheetName val="预提费"/>
      <sheetName val="0"/>
      <sheetName val="asset list"/>
      <sheetName val="WORKING"/>
      <sheetName val="Namelist"/>
      <sheetName val="Exp. Summary"/>
      <sheetName val="预算主数据"/>
      <sheetName val="已审CF"/>
      <sheetName val="BS3"/>
      <sheetName val="계획"/>
      <sheetName val="(9) 应收账款账龄"/>
      <sheetName val="F101"/>
      <sheetName val="Purchased FG stocklist"/>
      <sheetName val="Self-produced FG stocklist"/>
      <sheetName val="三兴2"/>
      <sheetName val="所得税明细表"/>
      <sheetName val="#BEZUG"/>
      <sheetName val="Income In RE"/>
      <sheetName val="BALANCE"/>
      <sheetName val="条件输入"/>
      <sheetName val="3月物"/>
      <sheetName val="3月工资分配表"/>
      <sheetName val="K420"/>
      <sheetName val="廠商編號"/>
      <sheetName val="Account Group"/>
      <sheetName val="orignal"/>
      <sheetName val="欧元价格"/>
      <sheetName val="DTB"/>
      <sheetName val="Staff List"/>
      <sheetName val="Seq. Sales Selection"/>
      <sheetName val="ap"/>
      <sheetName val="其他应付款.dbf"/>
      <sheetName val="金铜矿存货收发存汇总表1-9月"/>
      <sheetName val="村级支出"/>
      <sheetName val="成本中心"/>
      <sheetName val="结算"/>
      <sheetName val="员工"/>
      <sheetName val="设置信息"/>
      <sheetName val="表紙（補足資料）"/>
      <sheetName val="(9)_应收账款账龄"/>
      <sheetName val="HQ-AP,Prep.NP"/>
      <sheetName val="UFPrn20090223104227"/>
      <sheetName val="未展开"/>
      <sheetName val="经济分析"/>
      <sheetName val="敏感"/>
      <sheetName val="抵销汇总"/>
      <sheetName val="负债权益类"/>
      <sheetName val="D (3) Auto Full Link"/>
      <sheetName val="应收帐款询证函"/>
      <sheetName val="MOH"/>
      <sheetName val="P1012001"/>
      <sheetName val="2002-CMHK"/>
      <sheetName val="_x005f_x0000_*_x005f_x0000__x005f_x0000__x005f_x0000_??"/>
      <sheetName val="农业人口"/>
      <sheetName val="公检法司编制"/>
      <sheetName val="行政编制"/>
      <sheetName val="投资抵销明细"/>
      <sheetName val="权"/>
      <sheetName val="数据定义1"/>
      <sheetName val="写字楼B"/>
      <sheetName val="Sheet"/>
      <sheetName val="关联方清单-最终版 "/>
      <sheetName val="_分析表.XLS__分析表.XLS__分析表.XLS___x0007___"/>
      <sheetName val="_分析表.XLS__分析表.XLS__分析表.XLS___x0001___"/>
      <sheetName val="_分析表.XLS__分析表.XLS__分析表.XLS_¨_Ý"/>
      <sheetName val="附注披露信息(上市公司)D3-1"/>
      <sheetName val="I101"/>
      <sheetName val="主要规划指标"/>
      <sheetName val="H101"/>
      <sheetName val="Inv breakdown-PRCGAAP for ref"/>
      <sheetName val="dklx"/>
      <sheetName val="_x001f_0︭뻕ԯ"/>
      <sheetName val="DEP12"/>
      <sheetName val="枚举字典"/>
      <sheetName val="HK-HKD"/>
      <sheetName val="Mapping"/>
      <sheetName val="Perior"/>
      <sheetName val="Current"/>
      <sheetName val="Macro 1"/>
      <sheetName val="Income Statement"/>
      <sheetName val="P12 TB HK"/>
      <sheetName val="本期合并抵消分录"/>
      <sheetName val="上期抵销分录"/>
      <sheetName val="本期现金流量表抵销分录"/>
      <sheetName val="企业原报-资产负债表"/>
      <sheetName val="差异分类表"/>
      <sheetName val="控制测试样本量"/>
      <sheetName val="A16C"/>
      <sheetName val="test on帐面补差"/>
      <sheetName val="Tickmarks"/>
      <sheetName val="机关财务营业费用"/>
      <sheetName val="存栏2"/>
      <sheetName val="系统参数设置"/>
      <sheetName val="示范99tzfl"/>
      <sheetName val="_2687"/>
      <sheetName val="_2691"/>
      <sheetName val="_2702"/>
      <sheetName val="_2786"/>
      <sheetName val="_2800"/>
      <sheetName val="_3244"/>
      <sheetName val="_5131"/>
      <sheetName val="_8041"/>
      <sheetName val="4528"/>
      <sheetName val="3409"/>
      <sheetName val="5059"/>
      <sheetName val="5133"/>
      <sheetName val="_5284"/>
      <sheetName val="披露表(标准)"/>
      <sheetName val="运输收入"/>
      <sheetName val="IV-2-4"/>
      <sheetName val="IV-2-6"/>
      <sheetName val="IV-2-5"/>
      <sheetName val="IV-2-17"/>
      <sheetName val="担保"/>
      <sheetName val="基本情况"/>
      <sheetName val="_x005f_x005f_x005F"/>
      <sheetName val="同业存放Ⱦ_x005f_x005f_x005F"/>
      <sheetName val="__x005f_x0007____¨__x005f_x005f_x0016"/>
      <sheetName val="__x005f_x0001____¨__x005f_x005f_x0016"/>
      <sheetName val="收回以前年度已స_x005f_x0000__x005f_x005f_x00"/>
      <sheetName val="Base Info"/>
      <sheetName val="附件2、往来"/>
      <sheetName val="全期规划指标"/>
      <sheetName val="06.IV"/>
      <sheetName val="其他应收款(个人)"/>
      <sheetName val="2007年固定资产折旧20-10-5年"/>
      <sheetName val="7-10(11月)系统自分账龄"/>
      <sheetName val="材料销售收入"/>
      <sheetName val="材料销售支出"/>
      <sheetName val="汽车运输收入"/>
      <sheetName val="汽车运输支出"/>
      <sheetName val="内部单位贷方"/>
      <sheetName val="底稿0000"/>
      <sheetName val="张小泉09其他应收个人"/>
      <sheetName val="香芋香基计价测试"/>
      <sheetName val="01 RM and PM"/>
      <sheetName val="_分析表.XLS__分析表.XLS_¨_ÝÝ"/>
      <sheetName val="编码"/>
      <sheetName val="0-BS_x005f_x000d_؁"/>
      <sheetName val="Movem. in fixed assets - Depr."/>
      <sheetName val="Chiet tinh dz35"/>
      <sheetName val="dtct cong"/>
      <sheetName val="B30"/>
      <sheetName val="2350-May'03"/>
      <sheetName val="BLLP3-GL Link"/>
      <sheetName val="BPC-GL Link"/>
      <sheetName val="BLLPC-GL Link"/>
      <sheetName val="TH-XL"/>
      <sheetName val="DTCT"/>
      <sheetName val="Thuc thanh"/>
      <sheetName val="GiaVL"/>
      <sheetName val="抵消信息表"/>
      <sheetName val="审定表M4"/>
      <sheetName val="370N_11H"/>
      <sheetName val="仕訳情報"/>
      <sheetName val="ﾄﾖﾀUNIT"/>
      <sheetName val="REQUEST_TABLE"/>
      <sheetName val="Contacts"/>
      <sheetName val="东软发展1"/>
      <sheetName val="东软发展2"/>
      <sheetName val="大发3"/>
      <sheetName val="_x005f_x0000_*_x005f_x0000__x005f_x0000__x005f_x0000_$"/>
      <sheetName val="货币资金明细"/>
      <sheetName val="应收票据审定表"/>
      <sheetName val="质押核对表"/>
      <sheetName val="贴现未到期"/>
      <sheetName val="应收股利审定表"/>
      <sheetName val="应收利息审定表"/>
      <sheetName val="应收账款审定表"/>
      <sheetName val="应收账款明细表"/>
      <sheetName val="其他应收款审定表"/>
      <sheetName val="其他应收明细表"/>
      <sheetName val="预付账款审定表"/>
      <sheetName val="预付账款明细表"/>
      <sheetName val="存货跌价准备明细表"/>
      <sheetName val="其他流动资产审定表"/>
      <sheetName val="可供出售金融资产审定表"/>
      <sheetName val="持有至到期投资审定表"/>
      <sheetName val="长期应收款审定表"/>
      <sheetName val="长投减值明细表"/>
      <sheetName val="投资性房地产审定"/>
      <sheetName val="固定资产审定表"/>
      <sheetName val="原值、折旧、减值、净值明细表"/>
      <sheetName val="在建审定表"/>
      <sheetName val="在建工程明细表"/>
      <sheetName val="工程物资审定表"/>
      <sheetName val="固定资产清理审定表"/>
      <sheetName val="固定资产清理明细表"/>
      <sheetName val="无形资产审定"/>
      <sheetName val="开发支出审定"/>
      <sheetName val="开发支出明细"/>
      <sheetName val="商誉审定表"/>
      <sheetName val="长期待摊费用审定表"/>
      <sheetName val="递延所得税资产审定表"/>
      <sheetName val="递延所得税负债审定表"/>
      <sheetName val="应收账款坏账准备"/>
      <sheetName val="其他应收款坏账准备"/>
      <sheetName val="可供出售减值分类明细表"/>
      <sheetName val="持有减值分类明细表"/>
      <sheetName val="无形资产减值准备明细表"/>
      <sheetName val="其他非流动资产审定表"/>
      <sheetName val="逾期贷款"/>
      <sheetName val="交易性金融负债审定"/>
      <sheetName val="应付票据审定表"/>
      <sheetName val="应付账款审定"/>
      <sheetName val="预收账款审定表"/>
      <sheetName val="预收账款明细表"/>
      <sheetName val="应付职工薪酬审定表"/>
      <sheetName val="应交税费审定表"/>
      <sheetName val="应付利息审定表"/>
      <sheetName val="应付股利审定表"/>
      <sheetName val="其他应付款审定表"/>
      <sheetName val="预计负债审定表"/>
      <sheetName val="一年内到期非流动负债审定表"/>
      <sheetName val="一年内到期的长期借款"/>
      <sheetName val="其他流动负债审定表"/>
      <sheetName val="长期借款审定表"/>
      <sheetName val="应付债券增减变动"/>
      <sheetName val="长期应付明细表"/>
      <sheetName val="专项应付款审定表"/>
      <sheetName val="其他非流动负债审定表"/>
      <sheetName val="专项储备审定表"/>
      <sheetName val="营业收入审定表"/>
      <sheetName val="十大客户、供应商检查表"/>
      <sheetName val="营业税金及附加审定表"/>
      <sheetName val="销售费用审定表"/>
      <sheetName val="管理费用审定表"/>
      <sheetName val="财务费用审定表"/>
      <sheetName val="公允价值变动损益审定表"/>
      <sheetName val="投资收益审定表"/>
      <sheetName val="资产减值损失审定表"/>
      <sheetName val="营业外收入审定表"/>
      <sheetName val="营业外支出审定表"/>
      <sheetName val="所得税费用审定表"/>
      <sheetName val="长期股权投资审定表"/>
      <sheetName val="应付债券审定表"/>
      <sheetName val="长期应付款审定表"/>
      <sheetName val="库藏股审定表"/>
      <sheetName val="主营业务收入明细表"/>
      <sheetName val="其他业务收入明细表"/>
      <sheetName val="主营业务成本明细表"/>
      <sheetName val="其他业务成本明细表"/>
      <sheetName val="营业税金及附加明细表"/>
      <sheetName val="销售费用明细表"/>
      <sheetName val="管理费用明细表"/>
      <sheetName val="资产减值损失明细表"/>
      <sheetName val="公允价值变动损益明细表"/>
      <sheetName val="营业外收入明细表"/>
      <sheetName val="营业外支出明细表"/>
      <sheetName val="勿删除勿修改"/>
      <sheetName val="辅 助 表"/>
      <sheetName val="_x0005__x0007__x0001_"/>
      <sheetName val="数据有效性"/>
      <sheetName val="表4 外-关联公司清单"/>
      <sheetName val="ZA-DY"/>
      <sheetName val="3728累计折旧测算表1"/>
      <sheetName val="CF附注"/>
      <sheetName val="外销涤布"/>
      <sheetName val="调整分录汇总"/>
      <sheetName val="房屋租赁合同统计表"/>
      <sheetName val="2003本部资产负债试算表"/>
      <sheetName val="2003本部利润及利润分配表试算表"/>
      <sheetName val="3-2-8"/>
      <sheetName val="3-2-7"/>
      <sheetName val="3-2-9"/>
      <sheetName val="1-7-1"/>
      <sheetName val="重分类调整"/>
      <sheetName val="产销存"/>
      <sheetName val="ARP-U301"/>
      <sheetName val="U411"/>
      <sheetName val="费用分配"/>
      <sheetName val="COGS reconcile"/>
      <sheetName val="原报调整分录"/>
      <sheetName val="审计调整分录"/>
      <sheetName val="银行存款Dy"/>
      <sheetName val="短期投资Dy"/>
      <sheetName val="货币资金Dy"/>
      <sheetName val="主营业务税金及附加Dy"/>
      <sheetName val="UFPrn20080714195300 (2)"/>
      <sheetName val="_001年其他业务利润"/>
      <sheetName val="_002年其他业务利润"/>
      <sheetName val="_003年其他业务利润"/>
      <sheetName val="_2U03营业费用"/>
      <sheetName val="2001年营业费用"/>
      <sheetName val="货品代码（本Sheet不能更改和显示）"/>
      <sheetName val="other receivables"/>
      <sheetName val="STD. COST"/>
      <sheetName val="待摊费用审定表"/>
      <sheetName val="销售成本审定表"/>
      <sheetName val="应付帐款"/>
      <sheetName val="长_x005f_x005f_x005f_x005f_x005f_x005f_x005f_x005f_x005"/>
      <sheetName val="主营业务收入截止测试"/>
      <sheetName val="应付股利Dy"/>
      <sheetName val="未分配利润Dy"/>
      <sheetName val="年初数调整分录"/>
      <sheetName val="无形资产-2_x005f_x005f_x005f_x005f_x005f_x005f_x005f_x0010_"/>
      <sheetName val="备注1"/>
      <sheetName val="备注2"/>
      <sheetName val="应交税金-代转进项税"/>
      <sheetName val="_x001f_0︭뻕ԯ缀"/>
      <sheetName val="固资明细"/>
      <sheetName val="_8年数量金额明细账"/>
      <sheetName val="废钢数量金额明细账"/>
      <sheetName val="CMX-129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refreshError="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sheetData sheetId="345" refreshError="1"/>
      <sheetData sheetId="346" refreshError="1"/>
      <sheetData sheetId="347" refreshError="1"/>
      <sheetData sheetId="348"/>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refreshError="1"/>
      <sheetData sheetId="426" refreshError="1"/>
      <sheetData sheetId="427" refreshError="1"/>
      <sheetData sheetId="428" refreshError="1"/>
      <sheetData sheetId="429" refreshError="1"/>
      <sheetData sheetId="430" refreshError="1"/>
      <sheetData sheetId="431"/>
      <sheetData sheetId="432"/>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sheetData sheetId="1036" refreshError="1"/>
      <sheetData sheetId="1037" refreshError="1"/>
      <sheetData sheetId="1038" refreshError="1"/>
      <sheetData sheetId="1039" refreshError="1"/>
      <sheetData sheetId="1040" refreshError="1"/>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sheetData sheetId="1323"/>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sheetData sheetId="1639"/>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sheetData sheetId="1880"/>
      <sheetData sheetId="1881"/>
      <sheetData sheetId="1882"/>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sheetData sheetId="215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sheetData sheetId="2168"/>
      <sheetData sheetId="2169" refreshError="1"/>
      <sheetData sheetId="2170"/>
      <sheetData sheetId="217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sheetData sheetId="2310"/>
      <sheetData sheetId="2311"/>
      <sheetData sheetId="2312"/>
      <sheetData sheetId="2313"/>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BC Summary"/>
      <sheetName val="Combined"/>
      <sheetName val="2007"/>
      <sheetName val="Summary"/>
      <sheetName val="Sheet3"/>
      <sheetName val="dxnsjtempsheet"/>
      <sheetName val="S"/>
      <sheetName val="CMX-1298"/>
      <sheetName val="List"/>
      <sheetName val="Inputs"/>
      <sheetName val="IS Summary-96"/>
      <sheetName val="KeyMultInputs"/>
      <sheetName val="月间分析"/>
      <sheetName val="GLS&amp;Hal 00'99"/>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2"/>
      <sheetName val="Z15-1"/>
      <sheetName val="Z15-2"/>
      <sheetName val="Z15-3-1"/>
      <sheetName val="Z15-3-2"/>
      <sheetName val="Z15-4"/>
      <sheetName val="Z4-1"/>
      <sheetName val="Z4-2"/>
      <sheetName val="Z4-3-1"/>
      <sheetName val="Z4-3-2"/>
      <sheetName val="Z4-4"/>
      <sheetName val="Z11-1"/>
      <sheetName val="Z11-2"/>
      <sheetName val="Z11-3"/>
      <sheetName val="Z11-4"/>
      <sheetName val="Z11-5"/>
      <sheetName val="Z11-6"/>
      <sheetName val="Z11-7"/>
      <sheetName val="Z11-8"/>
      <sheetName val="Z12"/>
      <sheetName val="Z13"/>
      <sheetName val="Z20-1"/>
      <sheetName val="Z20-2"/>
      <sheetName val="Z20-3"/>
      <sheetName val="Z20-4"/>
      <sheetName val="Z20-5"/>
      <sheetName val="A1-1"/>
      <sheetName val="A1-1-1"/>
      <sheetName val="A2-1"/>
      <sheetName val="A2-1-1"/>
      <sheetName val="A3-1"/>
      <sheetName val="A3-1-1"/>
      <sheetName val="A4-1"/>
      <sheetName val="A4-1-1"/>
      <sheetName val="A5-1"/>
      <sheetName val="A5-1-1"/>
      <sheetName val="A6-1"/>
      <sheetName val="A6-1-1"/>
      <sheetName val="A7-1"/>
      <sheetName val="A7-1-1"/>
      <sheetName val="A8-1"/>
      <sheetName val="A8-1-1"/>
      <sheetName val="A9-1"/>
      <sheetName val="A9-1-1"/>
      <sheetName val="A10-1"/>
      <sheetName val="A10-1-1"/>
      <sheetName val="A11-1"/>
      <sheetName val="A11-1-1"/>
      <sheetName val="A14-1"/>
      <sheetName val="A14-1-1"/>
      <sheetName val="A21-1"/>
      <sheetName val="A21-1-1"/>
      <sheetName val="A22-1"/>
      <sheetName val="A22-1-1"/>
      <sheetName val="A31-1"/>
      <sheetName val="A31-1-1"/>
      <sheetName val="A32-1"/>
      <sheetName val="A32-1-1"/>
      <sheetName val="A33-1"/>
      <sheetName val="A33-1-1"/>
      <sheetName val="A34-1"/>
      <sheetName val="A34-1-1"/>
      <sheetName val="A35-1"/>
      <sheetName val="A35-1-1"/>
      <sheetName val="A36-1"/>
      <sheetName val="A36-1-1"/>
      <sheetName val="A41-1"/>
      <sheetName val="A41-1-1"/>
      <sheetName val="A42-1"/>
      <sheetName val="A42-1-1"/>
      <sheetName val="A43-1"/>
      <sheetName val="A43-1-1"/>
      <sheetName val="A51-1"/>
      <sheetName val="A51-1-1"/>
      <sheetName val="B1-1"/>
      <sheetName val="B1-1-1"/>
      <sheetName val="B2-1"/>
      <sheetName val="B2-1-1"/>
      <sheetName val="B3-1"/>
      <sheetName val="B3-1-1"/>
      <sheetName val="B4-1"/>
      <sheetName val="B4-1-1"/>
      <sheetName val="B6-1"/>
      <sheetName val="B6-1-1"/>
      <sheetName val="B7-1"/>
      <sheetName val="B7-1-1"/>
      <sheetName val="B8-1"/>
      <sheetName val="B8-1-1"/>
      <sheetName val="B9-1"/>
      <sheetName val="B9-1-1"/>
      <sheetName val="B10-1"/>
      <sheetName val="B10-1-1"/>
      <sheetName val="B11-1"/>
      <sheetName val="B11-1-1"/>
      <sheetName val="B12-1"/>
      <sheetName val="B12-1-1"/>
      <sheetName val="B13-1"/>
      <sheetName val="B13-1-1"/>
      <sheetName val="B15-1"/>
      <sheetName val="B15-1-1"/>
      <sheetName val="B21-1"/>
      <sheetName val="B21-1-1"/>
      <sheetName val="B22-1"/>
      <sheetName val="B22-1-1"/>
      <sheetName val="B23-1"/>
      <sheetName val="B23-1-1"/>
      <sheetName val="B24-1"/>
      <sheetName val="B24-1-1"/>
      <sheetName val="B25-1"/>
      <sheetName val="B25-1-1"/>
      <sheetName val="B31-1"/>
      <sheetName val="B31-1-1"/>
      <sheetName val="C1-1"/>
      <sheetName val="C1-1-1"/>
      <sheetName val="C2-1"/>
      <sheetName val="C2-1-1"/>
      <sheetName val="C3-1"/>
      <sheetName val="C3-1-1"/>
      <sheetName val="C4-1"/>
      <sheetName val="C4-1-1"/>
      <sheetName val="C5-1"/>
      <sheetName val="C5-1-1"/>
      <sheetName val="D1-1"/>
      <sheetName val="D1-1-1"/>
      <sheetName val="D2-1"/>
      <sheetName val="D2-1-1"/>
      <sheetName val="D3-1"/>
      <sheetName val="D3-1-1"/>
      <sheetName val="D4-1"/>
      <sheetName val="D4-1-1"/>
      <sheetName val="D5-1"/>
      <sheetName val="D5-1-1"/>
      <sheetName val="D6-1"/>
      <sheetName val="D6-1-1"/>
      <sheetName val="D7-1"/>
      <sheetName val="D7-1-1"/>
      <sheetName val="D8-1"/>
      <sheetName val="D8-1-1"/>
      <sheetName val="D9-1"/>
      <sheetName val="D9-1-1"/>
      <sheetName val="D10-1"/>
      <sheetName val="D10-1-1"/>
      <sheetName val="D11-1"/>
      <sheetName val="D11-1-1"/>
      <sheetName val="D12-1"/>
      <sheetName val="D12-1-1"/>
      <sheetName val="D13-1"/>
      <sheetName val="D13-1-1"/>
      <sheetName val="W"/>
      <sheetName val="End"/>
      <sheetName val="分工"/>
      <sheetName val="未审资负"/>
      <sheetName val="未审减值"/>
      <sheetName val="未审利"/>
      <sheetName val="资负"/>
      <sheetName val="减值"/>
      <sheetName val="利"/>
      <sheetName val="现1"/>
      <sheetName val="现2"/>
      <sheetName val="期初试1"/>
      <sheetName val="期初试2"/>
      <sheetName val="期初试3"/>
      <sheetName val="试1"/>
      <sheetName val="试2"/>
      <sheetName val="试3"/>
      <sheetName val="试4"/>
      <sheetName val="试5"/>
      <sheetName val="报析1"/>
      <sheetName val="报析2"/>
      <sheetName val="报析3"/>
      <sheetName val="趋析1"/>
      <sheetName val="趋析2"/>
      <sheetName val="趋析3"/>
      <sheetName val="调整"/>
      <sheetName val="重分"/>
      <sheetName val="审存1"/>
      <sheetName val="检存1"/>
      <sheetName val="审存2"/>
      <sheetName val="检存2"/>
      <sheetName val="科目表"/>
      <sheetName val="审资1"/>
      <sheetName val="检资1"/>
      <sheetName val="审资2"/>
      <sheetName val="检资2"/>
      <sheetName val="审资3"/>
      <sheetName val="检资3"/>
      <sheetName val="审资4"/>
      <sheetName val="检资4"/>
      <sheetName val="审资5"/>
      <sheetName val="检资5"/>
      <sheetName val="审资6"/>
      <sheetName val="检资6"/>
      <sheetName val="审资7"/>
      <sheetName val="检资7"/>
      <sheetName val="审资8"/>
      <sheetName val="检资8"/>
      <sheetName val="审资9"/>
      <sheetName val="检资9"/>
      <sheetName val="审资10"/>
      <sheetName val="检资10"/>
      <sheetName val="审资11"/>
      <sheetName val="检资11"/>
      <sheetName val="审资12"/>
      <sheetName val="检资12"/>
      <sheetName val="审资13"/>
      <sheetName val="检资13"/>
      <sheetName val="审资14"/>
      <sheetName val="检资14"/>
      <sheetName val="审资15"/>
      <sheetName val="检资15"/>
      <sheetName val="审资16"/>
      <sheetName val="检资16"/>
      <sheetName val="审资17"/>
      <sheetName val="检资17"/>
      <sheetName val="审资18"/>
      <sheetName val="检资18"/>
      <sheetName val="审资19"/>
      <sheetName val="检资19"/>
      <sheetName val="审资20"/>
      <sheetName val="检资20"/>
      <sheetName val="审负1"/>
      <sheetName val="检负1"/>
      <sheetName val="审负2"/>
      <sheetName val="检负2"/>
      <sheetName val="审负3"/>
      <sheetName val="检负3"/>
      <sheetName val="审负4"/>
      <sheetName val="检负4"/>
      <sheetName val="审负5"/>
      <sheetName val="检负5"/>
      <sheetName val="审负6"/>
      <sheetName val="检负6"/>
      <sheetName val="审负7"/>
      <sheetName val="检负7"/>
      <sheetName val="审负8"/>
      <sheetName val="检负8"/>
      <sheetName val="审负9"/>
      <sheetName val="检负9"/>
      <sheetName val="审负10"/>
      <sheetName val="检负10"/>
      <sheetName val="审负11"/>
      <sheetName val="检负11"/>
      <sheetName val="审负12"/>
      <sheetName val="检负12"/>
      <sheetName val="审负13"/>
      <sheetName val="检负13"/>
      <sheetName val="审负14"/>
      <sheetName val="检负14"/>
      <sheetName val="审负15"/>
      <sheetName val="检负15"/>
      <sheetName val="审负16"/>
      <sheetName val="检负16"/>
      <sheetName val="审负17"/>
      <sheetName val="检负17"/>
      <sheetName val="审负18"/>
      <sheetName val="检负18"/>
      <sheetName val="审负19"/>
      <sheetName val="检负19"/>
      <sheetName val="审负20"/>
      <sheetName val="检负20"/>
      <sheetName val="审利1"/>
      <sheetName val="检利1"/>
      <sheetName val="审利2"/>
      <sheetName val="检利2"/>
      <sheetName val="审利3"/>
      <sheetName val="检利3"/>
      <sheetName val="审利4"/>
      <sheetName val="检利4"/>
      <sheetName val="审利5"/>
      <sheetName val="检利5"/>
      <sheetName val="审利6"/>
      <sheetName val="检利6"/>
      <sheetName val="审利7"/>
      <sheetName val="检利7"/>
      <sheetName val="审利8"/>
      <sheetName val="检利8"/>
      <sheetName val="审利9"/>
      <sheetName val="检利9"/>
      <sheetName val="审利10"/>
      <sheetName val="检利10"/>
      <sheetName val="审利11"/>
      <sheetName val="检利11"/>
      <sheetName val="审利12"/>
      <sheetName val="检利12"/>
      <sheetName val="审利13"/>
      <sheetName val="检利13"/>
      <sheetName val="审利14"/>
      <sheetName val="检利14"/>
      <sheetName val="审利15"/>
      <sheetName val="检利15"/>
      <sheetName val="未现1"/>
      <sheetName val="未现2"/>
      <sheetName val="货币"/>
      <sheetName val="HB"/>
      <sheetName val="短投"/>
      <sheetName val="DT"/>
      <sheetName val="收票"/>
      <sheetName val="SP"/>
      <sheetName val="收股"/>
      <sheetName val="SG"/>
      <sheetName val="收息"/>
      <sheetName val="SX"/>
      <sheetName val="收账"/>
      <sheetName val="SZ"/>
      <sheetName val="他收"/>
      <sheetName val="TS"/>
      <sheetName val="预付"/>
      <sheetName val="YF"/>
      <sheetName val="收补"/>
      <sheetName val="SB"/>
      <sheetName val="存货"/>
      <sheetName val="CH"/>
      <sheetName val="待摊"/>
      <sheetName val="DD"/>
      <sheetName val="他资"/>
      <sheetName val="TZ"/>
      <sheetName val="股权"/>
      <sheetName val="GQ"/>
      <sheetName val="债权"/>
      <sheetName val="ZQ"/>
      <sheetName val="固资"/>
      <sheetName val="GZ"/>
      <sheetName val="折旧"/>
      <sheetName val="ZJ"/>
      <sheetName val="固减"/>
      <sheetName val="GJ"/>
      <sheetName val="物资"/>
      <sheetName val="WZ"/>
      <sheetName val="在建"/>
      <sheetName val="ZG"/>
      <sheetName val="固清"/>
      <sheetName val="CQ"/>
      <sheetName val="无形"/>
      <sheetName val="WX"/>
      <sheetName val="长待"/>
      <sheetName val="CD"/>
      <sheetName val="他长"/>
      <sheetName val="TC"/>
      <sheetName val="递借"/>
      <sheetName val="DS"/>
      <sheetName val="短借"/>
      <sheetName val="DJ"/>
      <sheetName val="付票"/>
      <sheetName val="FP"/>
      <sheetName val="付账"/>
      <sheetName val="FZ"/>
      <sheetName val="预收"/>
      <sheetName val="YS"/>
      <sheetName val="付工"/>
      <sheetName val="FG"/>
      <sheetName val="付福"/>
      <sheetName val="FF"/>
      <sheetName val="付股"/>
      <sheetName val="FL"/>
      <sheetName val="应交"/>
      <sheetName val="YJ"/>
      <sheetName val="他交"/>
      <sheetName val="TJ"/>
      <sheetName val="他付"/>
      <sheetName val="TF"/>
      <sheetName val="预提"/>
      <sheetName val="YT"/>
      <sheetName val="预计"/>
      <sheetName val="JZ"/>
      <sheetName val="他负"/>
      <sheetName val="TL"/>
      <sheetName val="长借"/>
      <sheetName val="CJ"/>
      <sheetName val="付债"/>
      <sheetName val="FJ"/>
      <sheetName val="长付"/>
      <sheetName val="CF"/>
      <sheetName val="专付"/>
      <sheetName val="ZF"/>
      <sheetName val="长负"/>
      <sheetName val="QF"/>
      <sheetName val="递贷"/>
      <sheetName val="SD"/>
      <sheetName val="股本"/>
      <sheetName val="GB"/>
      <sheetName val="归还"/>
      <sheetName val="GH"/>
      <sheetName val="资积"/>
      <sheetName val="ZB"/>
      <sheetName val="盈积"/>
      <sheetName val="YY"/>
      <sheetName val="分配"/>
      <sheetName val="WF"/>
      <sheetName val="主收"/>
      <sheetName val="ZS"/>
      <sheetName val="主成"/>
      <sheetName val="ZC"/>
      <sheetName val="主税"/>
      <sheetName val="SJ"/>
      <sheetName val="他利"/>
      <sheetName val="TR"/>
      <sheetName val="营业"/>
      <sheetName val="YL"/>
      <sheetName val="管理"/>
      <sheetName val="GL"/>
      <sheetName val="财务"/>
      <sheetName val="CW"/>
      <sheetName val="投资"/>
      <sheetName val="SY"/>
      <sheetName val="补贴"/>
      <sheetName val="BT"/>
      <sheetName val="外收"/>
      <sheetName val="WS"/>
      <sheetName val="外支"/>
      <sheetName val="WC"/>
      <sheetName val="所得"/>
      <sheetName val="SS"/>
      <sheetName val="损益"/>
      <sheetName val="LD"/>
      <sheetName val="坏帐"/>
      <sheetName val="HZ"/>
      <sheetName val="短跌"/>
      <sheetName val="DB"/>
      <sheetName val="存跌"/>
      <sheetName val="CB"/>
      <sheetName val="长减"/>
      <sheetName val="CZ"/>
      <sheetName val="在减"/>
      <sheetName val="ZZ"/>
      <sheetName val="完"/>
      <sheetName val="企业表一"/>
      <sheetName val="M-5A"/>
      <sheetName val="C"/>
      <sheetName val="资产负债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llateral"/>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合并报表"/>
      <sheetName val="现金流量表"/>
      <sheetName val="#REF!"/>
      <sheetName val="科目表"/>
      <sheetName val="资产负债表"/>
      <sheetName val="C"/>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ncial Ovw"/>
      <sheetName val="Stock Chart"/>
      <sheetName val="DATA"/>
      <sheetName val="Instructions"/>
      <sheetName val="LTM"/>
      <sheetName val="Mapping"/>
      <sheetName val="Collateral"/>
      <sheetName val="Fundamentals"/>
      <sheetName val="BetaCalcs"/>
      <sheetName val="List"/>
      <sheetName val="企业表一"/>
      <sheetName val="M-5A"/>
      <sheetName val="DEZ"/>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llateral"/>
      <sheetName val="Disposition"/>
    </sheetNames>
    <sheetDataSet>
      <sheetData sheetId="0" refreshError="1"/>
      <sheetData sheetId="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mp;A"/>
      <sheetName val="Notes"/>
      <sheetName val="Global Inputs"/>
      <sheetName val="Sheet1"/>
      <sheetName val="Project Inputs"/>
      <sheetName val="Capitalization"/>
      <sheetName val="Waterfall Input"/>
      <sheetName val="Waterfall Chart"/>
      <sheetName val="Graph"/>
      <sheetName val="Output"/>
      <sheetName val="Summary"/>
      <sheetName val="Summary (Pasted as Values)"/>
      <sheetName val="Opex &amp; Capex"/>
      <sheetName val="Portfolio Consolidated"/>
      <sheetName val="Portfolio Consolidated - Self"/>
      <sheetName val="Portfolio Consolidated - Grid"/>
      <sheetName val="---&gt;Pipeline"/>
      <sheetName val="Project 1"/>
      <sheetName val="Project 2"/>
      <sheetName val="Project 3"/>
      <sheetName val="Project 4"/>
      <sheetName val="Project 5"/>
      <sheetName val="Project 6"/>
      <sheetName val="Project 7"/>
      <sheetName val="Project 8"/>
      <sheetName val="Project 9"/>
      <sheetName val="Project 10"/>
      <sheetName val="Project 11"/>
      <sheetName val="Project 12"/>
      <sheetName val="Project 13"/>
      <sheetName val="Project 14"/>
      <sheetName val="Project 15"/>
      <sheetName val="Project 16"/>
      <sheetName val="Project 17"/>
      <sheetName val="Project 18"/>
      <sheetName val="Project 19"/>
      <sheetName val="Project 20"/>
      <sheetName val="Project 21"/>
      <sheetName val="Project 22"/>
      <sheetName val="Project 23"/>
      <sheetName val="Project 24"/>
      <sheetName val="Project 25"/>
      <sheetName val="Project 26"/>
      <sheetName val="Project 27"/>
      <sheetName val="Project 28"/>
      <sheetName val="Project 29"/>
      <sheetName val="Project 30"/>
      <sheetName val="Project 31"/>
      <sheetName val="Project 32"/>
      <sheetName val="Project 33"/>
      <sheetName val="Project 34"/>
      <sheetName val="Project 35"/>
      <sheetName val="Project 36"/>
      <sheetName val="Project 37"/>
      <sheetName val="Project 38"/>
      <sheetName val="Project 39"/>
      <sheetName val="Project 40"/>
      <sheetName val="Project 41"/>
      <sheetName val="Project 42"/>
      <sheetName val="Project 43"/>
      <sheetName val="Project 44"/>
      <sheetName val="Project 45"/>
      <sheetName val="Project 46"/>
      <sheetName val="Project 47"/>
      <sheetName val="Project 48"/>
      <sheetName val="Project 49"/>
      <sheetName val="Project 50"/>
      <sheetName val="Project 51"/>
      <sheetName val="Project 52"/>
      <sheetName val="Project 53"/>
      <sheetName val="Project 54"/>
      <sheetName val="Project 55"/>
      <sheetName val="Project 56"/>
      <sheetName val="Project 57"/>
      <sheetName val="Project 58"/>
      <sheetName val="Project 59"/>
      <sheetName val="Project 60"/>
      <sheetName val="Project 61"/>
      <sheetName val="Project 62"/>
      <sheetName val="Project 63"/>
      <sheetName val="Project 64"/>
      <sheetName val="Project 65"/>
      <sheetName val="Project 66"/>
      <sheetName val="Project 67"/>
      <sheetName val="Project 68"/>
      <sheetName val="Project 69"/>
      <sheetName val="Project 70"/>
      <sheetName val="Project 71"/>
      <sheetName val="Project 72"/>
      <sheetName val="Project 73"/>
      <sheetName val="Project 74"/>
      <sheetName val="Project 75"/>
      <sheetName val="Project 76"/>
      <sheetName val="Project 77"/>
      <sheetName val="Project 78"/>
      <sheetName val="Project 79"/>
      <sheetName val="Project 80"/>
      <sheetName val="Project 81"/>
      <sheetName val="Project 82"/>
      <sheetName val="Project 83"/>
      <sheetName val="Waterfall Input (3)"/>
      <sheetName val="Waterfall Input (2)"/>
      <sheetName val="Waterfall Chart (2)"/>
      <sheetName val="Calendar"/>
      <sheetName val="Fundamentals"/>
      <sheetName val="BetaCalcs"/>
      <sheetName val="科目表"/>
      <sheetName val="Collateral"/>
      <sheetName val="Disposition"/>
      <sheetName val="Manpower"/>
      <sheetName val="W"/>
      <sheetName val="OG200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NIT추이"/>
      <sheetName val="UNIT9901"/>
      <sheetName val="Stock Chart"/>
      <sheetName val="Fundamentals"/>
      <sheetName val="BetaCalcs"/>
      <sheetName val="Global Inputs"/>
      <sheetName val="科目表"/>
      <sheetName val="2007"/>
    </sheetNames>
    <definedNames>
      <definedName name="Button30_Click"/>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WER5"/>
      <sheetName val="Cases"/>
      <sheetName val="Main"/>
      <sheetName val="Royal Carib. Model"/>
      <sheetName val="选择报表"/>
      <sheetName val="Collateral"/>
      <sheetName val="Disposition"/>
      <sheetName val="Stock Chart"/>
    </sheetNames>
    <definedNames>
      <definedName name="ChangeRange"/>
      <definedName name="ContentsHelp"/>
      <definedName name="CreateTable"/>
      <definedName name="DeleteRange"/>
      <definedName name="DeleteTable"/>
      <definedName name="MerrillPrintIt"/>
      <definedName name="NewRange"/>
      <definedName name="RedefinePrintTableRange"/>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culation"/>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ffeq"/>
      <sheetName val="Comput"/>
      <sheetName val="Furniture"/>
      <sheetName val="Calls"/>
      <sheetName val="Teleinst"/>
      <sheetName val="Teltot"/>
      <sheetName val="Recru"/>
      <sheetName val="Global Inputs"/>
      <sheetName val="Collateral"/>
      <sheetName val="Disposition"/>
      <sheetName val="Calculation"/>
      <sheetName val="Stock Chart"/>
      <sheetName val="企业表一"/>
      <sheetName val="M-5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oss Profit Margin"/>
      <sheetName val="INPUT from Pillar"/>
      <sheetName val="Copy to Pillar Expenses"/>
      <sheetName val="Copy To Pillar Assets"/>
      <sheetName val="PT - prod type trans"/>
    </sheetNames>
    <sheetDataSet>
      <sheetData sheetId="0" refreshError="1">
        <row r="1">
          <cell r="A1" t="str">
            <v>CoKey</v>
          </cell>
          <cell r="B1" t="str">
            <v>Company</v>
          </cell>
          <cell r="C1" t="str">
            <v>Market</v>
          </cell>
          <cell r="D1" t="str">
            <v>Product</v>
          </cell>
          <cell r="E1" t="str">
            <v>03Q1</v>
          </cell>
          <cell r="F1" t="str">
            <v>Comments</v>
          </cell>
        </row>
        <row r="2">
          <cell r="A2" t="str">
            <v>1511ENWWL_Direct</v>
          </cell>
          <cell r="B2">
            <v>1511</v>
          </cell>
          <cell r="C2" t="str">
            <v>ENW</v>
          </cell>
          <cell r="D2" t="str">
            <v>WL_Direct</v>
          </cell>
          <cell r="E2" t="e">
            <v>#DIV/0!</v>
          </cell>
        </row>
        <row r="3">
          <cell r="A3" t="str">
            <v>1511MYL70</v>
          </cell>
          <cell r="B3">
            <v>1511</v>
          </cell>
          <cell r="C3" t="str">
            <v>MY</v>
          </cell>
          <cell r="D3" t="str">
            <v>L70</v>
          </cell>
          <cell r="E3" t="e">
            <v>#DIV/0!</v>
          </cell>
        </row>
        <row r="4">
          <cell r="A4" t="str">
            <v>1511SEL330</v>
          </cell>
          <cell r="B4">
            <v>1511</v>
          </cell>
          <cell r="C4" t="str">
            <v>SE</v>
          </cell>
          <cell r="D4" t="str">
            <v>L330</v>
          </cell>
          <cell r="E4">
            <v>-31</v>
          </cell>
        </row>
        <row r="5">
          <cell r="A5" t="str">
            <v>1513ENWAH_Direct</v>
          </cell>
          <cell r="B5">
            <v>1513</v>
          </cell>
          <cell r="C5" t="str">
            <v>ENW</v>
          </cell>
          <cell r="D5" t="str">
            <v>AH_Direct</v>
          </cell>
          <cell r="E5" t="e">
            <v>#DIV/0!</v>
          </cell>
        </row>
        <row r="6">
          <cell r="A6" t="str">
            <v>1583DKA25</v>
          </cell>
          <cell r="B6">
            <v>1583</v>
          </cell>
          <cell r="C6" t="str">
            <v>DK</v>
          </cell>
          <cell r="D6" t="str">
            <v>A25</v>
          </cell>
          <cell r="E6">
            <v>24.5</v>
          </cell>
        </row>
        <row r="7">
          <cell r="A7" t="str">
            <v>1583DKA30</v>
          </cell>
          <cell r="B7">
            <v>1583</v>
          </cell>
          <cell r="C7" t="str">
            <v>DK</v>
          </cell>
          <cell r="D7" t="str">
            <v>A30</v>
          </cell>
          <cell r="E7">
            <v>40.333333333333336</v>
          </cell>
        </row>
        <row r="8">
          <cell r="A8" t="str">
            <v>1583DKBL71</v>
          </cell>
          <cell r="B8">
            <v>1583</v>
          </cell>
          <cell r="C8" t="str">
            <v>DK</v>
          </cell>
          <cell r="D8" t="str">
            <v>BL71</v>
          </cell>
          <cell r="E8">
            <v>1</v>
          </cell>
        </row>
        <row r="9">
          <cell r="A9" t="str">
            <v>1583DKEC15</v>
          </cell>
          <cell r="B9">
            <v>1583</v>
          </cell>
          <cell r="C9" t="str">
            <v>DK</v>
          </cell>
          <cell r="D9" t="str">
            <v>EC15</v>
          </cell>
          <cell r="E9">
            <v>3</v>
          </cell>
        </row>
        <row r="10">
          <cell r="A10" t="str">
            <v>1583DKEC210BLC</v>
          </cell>
          <cell r="B10">
            <v>1583</v>
          </cell>
          <cell r="C10" t="str">
            <v>DK</v>
          </cell>
          <cell r="D10" t="str">
            <v>EC210BLC</v>
          </cell>
          <cell r="E10">
            <v>1</v>
          </cell>
        </row>
        <row r="11">
          <cell r="A11" t="str">
            <v>1583DKL120</v>
          </cell>
          <cell r="B11">
            <v>1583</v>
          </cell>
          <cell r="C11" t="str">
            <v>DK</v>
          </cell>
          <cell r="D11" t="str">
            <v>L120</v>
          </cell>
          <cell r="E11">
            <v>30</v>
          </cell>
        </row>
        <row r="12">
          <cell r="A12" t="str">
            <v>1583DKL150</v>
          </cell>
          <cell r="B12">
            <v>1583</v>
          </cell>
          <cell r="C12" t="str">
            <v>DK</v>
          </cell>
          <cell r="D12" t="str">
            <v>L150</v>
          </cell>
          <cell r="E12">
            <v>34</v>
          </cell>
        </row>
        <row r="13">
          <cell r="A13" t="str">
            <v>1583DKL180</v>
          </cell>
          <cell r="B13">
            <v>1583</v>
          </cell>
          <cell r="C13" t="str">
            <v>DK</v>
          </cell>
          <cell r="D13" t="str">
            <v>L180</v>
          </cell>
          <cell r="E13">
            <v>59</v>
          </cell>
        </row>
        <row r="14">
          <cell r="A14" t="str">
            <v>1583DKL70</v>
          </cell>
          <cell r="B14">
            <v>1583</v>
          </cell>
          <cell r="C14" t="str">
            <v>DK</v>
          </cell>
          <cell r="D14" t="str">
            <v>L70</v>
          </cell>
          <cell r="E14">
            <v>17</v>
          </cell>
        </row>
        <row r="15">
          <cell r="A15" t="str">
            <v>1583DKL90</v>
          </cell>
          <cell r="B15">
            <v>1583</v>
          </cell>
          <cell r="C15" t="str">
            <v>DK</v>
          </cell>
          <cell r="D15" t="str">
            <v>L90</v>
          </cell>
          <cell r="E15">
            <v>22</v>
          </cell>
        </row>
        <row r="16">
          <cell r="A16" t="str">
            <v>1583EEL150</v>
          </cell>
          <cell r="B16">
            <v>1583</v>
          </cell>
          <cell r="C16" t="str">
            <v>EE</v>
          </cell>
          <cell r="D16" t="str">
            <v>L150</v>
          </cell>
          <cell r="E16">
            <v>43</v>
          </cell>
        </row>
        <row r="17">
          <cell r="A17" t="str">
            <v>1583FIEC240BLC</v>
          </cell>
          <cell r="B17">
            <v>1583</v>
          </cell>
          <cell r="C17" t="str">
            <v>FI</v>
          </cell>
          <cell r="D17" t="str">
            <v>EC240BLC</v>
          </cell>
          <cell r="E17">
            <v>7</v>
          </cell>
        </row>
        <row r="18">
          <cell r="A18" t="str">
            <v>1583FIEC290BLC</v>
          </cell>
          <cell r="B18">
            <v>1583</v>
          </cell>
          <cell r="C18" t="str">
            <v>FI</v>
          </cell>
          <cell r="D18" t="str">
            <v>EC290BLC</v>
          </cell>
          <cell r="E18" t="e">
            <v>#DIV/0!</v>
          </cell>
        </row>
        <row r="19">
          <cell r="A19" t="str">
            <v>1583FIEC35</v>
          </cell>
          <cell r="B19">
            <v>1583</v>
          </cell>
          <cell r="C19" t="str">
            <v>FI</v>
          </cell>
          <cell r="D19" t="str">
            <v>EC35</v>
          </cell>
          <cell r="E19">
            <v>6</v>
          </cell>
        </row>
        <row r="20">
          <cell r="A20" t="str">
            <v>1583FIEC360BLC</v>
          </cell>
          <cell r="B20">
            <v>1583</v>
          </cell>
          <cell r="C20" t="str">
            <v>FI</v>
          </cell>
          <cell r="D20" t="str">
            <v>EC360BLC</v>
          </cell>
          <cell r="E20">
            <v>-11</v>
          </cell>
        </row>
        <row r="21">
          <cell r="A21" t="str">
            <v>1583FIL120</v>
          </cell>
          <cell r="B21">
            <v>1583</v>
          </cell>
          <cell r="C21" t="str">
            <v>FI</v>
          </cell>
          <cell r="D21" t="str">
            <v>L120</v>
          </cell>
          <cell r="E21">
            <v>38</v>
          </cell>
        </row>
        <row r="22">
          <cell r="A22" t="str">
            <v>1583FIL150</v>
          </cell>
          <cell r="B22">
            <v>1583</v>
          </cell>
          <cell r="C22" t="str">
            <v>FI</v>
          </cell>
          <cell r="D22" t="str">
            <v>L150</v>
          </cell>
          <cell r="E22">
            <v>46</v>
          </cell>
        </row>
        <row r="23">
          <cell r="A23" t="str">
            <v>1583FIL330</v>
          </cell>
          <cell r="B23">
            <v>1583</v>
          </cell>
          <cell r="C23" t="str">
            <v>FI</v>
          </cell>
          <cell r="D23" t="str">
            <v>L330</v>
          </cell>
          <cell r="E23">
            <v>64</v>
          </cell>
        </row>
        <row r="24">
          <cell r="A24" t="str">
            <v>1583FIL35</v>
          </cell>
          <cell r="B24">
            <v>1583</v>
          </cell>
          <cell r="C24" t="str">
            <v>FI</v>
          </cell>
          <cell r="D24" t="str">
            <v>L35</v>
          </cell>
          <cell r="E24">
            <v>10</v>
          </cell>
        </row>
        <row r="25">
          <cell r="A25" t="str">
            <v>1583FIL40</v>
          </cell>
          <cell r="B25">
            <v>1583</v>
          </cell>
          <cell r="C25" t="str">
            <v>FI</v>
          </cell>
          <cell r="D25" t="str">
            <v>L40</v>
          </cell>
          <cell r="E25">
            <v>11.5</v>
          </cell>
        </row>
        <row r="26">
          <cell r="A26" t="str">
            <v>1583FIL90</v>
          </cell>
          <cell r="B26">
            <v>1583</v>
          </cell>
          <cell r="C26" t="str">
            <v>FI</v>
          </cell>
          <cell r="D26" t="str">
            <v>L90</v>
          </cell>
          <cell r="E26">
            <v>29.5</v>
          </cell>
        </row>
        <row r="27">
          <cell r="A27" t="str">
            <v>1583IEA25</v>
          </cell>
          <cell r="B27">
            <v>1583</v>
          </cell>
          <cell r="C27" t="str">
            <v>IE</v>
          </cell>
          <cell r="D27" t="str">
            <v>A25</v>
          </cell>
          <cell r="E27">
            <v>15.5</v>
          </cell>
        </row>
        <row r="28">
          <cell r="A28" t="str">
            <v>1583IEA40</v>
          </cell>
          <cell r="B28">
            <v>1583</v>
          </cell>
          <cell r="C28" t="str">
            <v>IE</v>
          </cell>
          <cell r="D28" t="str">
            <v>A40</v>
          </cell>
          <cell r="E28">
            <v>35.5</v>
          </cell>
        </row>
        <row r="29">
          <cell r="A29" t="str">
            <v>1583IEEC140BLC</v>
          </cell>
          <cell r="B29">
            <v>1583</v>
          </cell>
          <cell r="C29" t="str">
            <v>IE</v>
          </cell>
          <cell r="D29" t="str">
            <v>EC140BLC</v>
          </cell>
          <cell r="E29" t="e">
            <v>#DIV/0!</v>
          </cell>
        </row>
        <row r="30">
          <cell r="A30" t="str">
            <v>1583IEEC15</v>
          </cell>
          <cell r="B30">
            <v>1583</v>
          </cell>
          <cell r="C30" t="str">
            <v>IE</v>
          </cell>
          <cell r="D30" t="str">
            <v>EC15</v>
          </cell>
          <cell r="E30">
            <v>5.333333333333333</v>
          </cell>
        </row>
        <row r="31">
          <cell r="A31" t="str">
            <v>1583IEEC25</v>
          </cell>
          <cell r="B31">
            <v>1583</v>
          </cell>
          <cell r="C31" t="str">
            <v>IE</v>
          </cell>
          <cell r="D31" t="str">
            <v>EC25</v>
          </cell>
          <cell r="E31">
            <v>7.25</v>
          </cell>
        </row>
        <row r="32">
          <cell r="A32" t="str">
            <v>1583IEEC460BLC</v>
          </cell>
          <cell r="B32">
            <v>1583</v>
          </cell>
          <cell r="C32" t="str">
            <v>IE</v>
          </cell>
          <cell r="D32" t="str">
            <v>EC460BLC</v>
          </cell>
          <cell r="E32">
            <v>7</v>
          </cell>
        </row>
        <row r="33">
          <cell r="A33" t="str">
            <v>1583IEEW140</v>
          </cell>
          <cell r="B33">
            <v>1583</v>
          </cell>
          <cell r="C33" t="str">
            <v>IE</v>
          </cell>
          <cell r="D33" t="str">
            <v>EW140</v>
          </cell>
          <cell r="E33" t="e">
            <v>#DIV/0!</v>
          </cell>
        </row>
        <row r="34">
          <cell r="A34" t="str">
            <v>1583IEL120</v>
          </cell>
          <cell r="B34">
            <v>1583</v>
          </cell>
          <cell r="C34" t="str">
            <v>IE</v>
          </cell>
          <cell r="D34" t="str">
            <v>L120</v>
          </cell>
          <cell r="E34">
            <v>30</v>
          </cell>
        </row>
        <row r="35">
          <cell r="A35" t="str">
            <v>1583IEL150</v>
          </cell>
          <cell r="B35">
            <v>1583</v>
          </cell>
          <cell r="C35" t="str">
            <v>IE</v>
          </cell>
          <cell r="D35" t="str">
            <v>L150</v>
          </cell>
          <cell r="E35">
            <v>39.4</v>
          </cell>
        </row>
        <row r="36">
          <cell r="A36" t="str">
            <v>1583IEL180</v>
          </cell>
          <cell r="B36">
            <v>1583</v>
          </cell>
          <cell r="C36" t="str">
            <v>IE</v>
          </cell>
          <cell r="D36" t="str">
            <v>L180</v>
          </cell>
          <cell r="E36">
            <v>48.666666666666664</v>
          </cell>
        </row>
        <row r="37">
          <cell r="A37" t="str">
            <v>1583IEL70</v>
          </cell>
          <cell r="B37">
            <v>1583</v>
          </cell>
          <cell r="C37" t="str">
            <v>IE</v>
          </cell>
          <cell r="D37" t="str">
            <v>L70</v>
          </cell>
          <cell r="E37">
            <v>12</v>
          </cell>
        </row>
        <row r="38">
          <cell r="A38" t="str">
            <v>1583IEL90</v>
          </cell>
          <cell r="B38">
            <v>1583</v>
          </cell>
          <cell r="C38" t="str">
            <v>IE</v>
          </cell>
          <cell r="D38" t="str">
            <v>L90</v>
          </cell>
          <cell r="E38">
            <v>101</v>
          </cell>
        </row>
        <row r="39">
          <cell r="A39" t="str">
            <v>1583LVL150</v>
          </cell>
          <cell r="B39">
            <v>1583</v>
          </cell>
          <cell r="C39" t="str">
            <v>LV</v>
          </cell>
          <cell r="D39" t="str">
            <v>L150</v>
          </cell>
          <cell r="E39">
            <v>45</v>
          </cell>
        </row>
        <row r="40">
          <cell r="A40" t="str">
            <v>1583NOA25</v>
          </cell>
          <cell r="B40">
            <v>1583</v>
          </cell>
          <cell r="C40" t="str">
            <v>NO</v>
          </cell>
          <cell r="D40" t="str">
            <v>A25</v>
          </cell>
          <cell r="E40" t="e">
            <v>#DIV/0!</v>
          </cell>
        </row>
        <row r="41">
          <cell r="A41" t="str">
            <v>1583NOA40</v>
          </cell>
          <cell r="B41">
            <v>1583</v>
          </cell>
          <cell r="C41" t="str">
            <v>NO</v>
          </cell>
          <cell r="D41" t="str">
            <v>A40</v>
          </cell>
          <cell r="E41" t="e">
            <v>#DIV/0!</v>
          </cell>
        </row>
        <row r="42">
          <cell r="A42" t="str">
            <v>1583NOEC140BLC</v>
          </cell>
          <cell r="B42">
            <v>1583</v>
          </cell>
          <cell r="C42" t="str">
            <v>NO</v>
          </cell>
          <cell r="D42" t="str">
            <v>EC140BLC</v>
          </cell>
          <cell r="E42">
            <v>10.4</v>
          </cell>
        </row>
        <row r="43">
          <cell r="A43" t="str">
            <v>1583NOEC210BLC</v>
          </cell>
          <cell r="B43">
            <v>1583</v>
          </cell>
          <cell r="C43" t="str">
            <v>NO</v>
          </cell>
          <cell r="D43" t="str">
            <v>EC210BLC</v>
          </cell>
          <cell r="E43">
            <v>1.6666666666666667</v>
          </cell>
        </row>
        <row r="44">
          <cell r="A44" t="str">
            <v>1583NOEC240BLC</v>
          </cell>
          <cell r="B44">
            <v>1583</v>
          </cell>
          <cell r="C44" t="str">
            <v>NO</v>
          </cell>
          <cell r="D44" t="str">
            <v>EC240BLC</v>
          </cell>
          <cell r="E44">
            <v>5</v>
          </cell>
        </row>
        <row r="45">
          <cell r="A45" t="str">
            <v>1583NOEC240BNLC</v>
          </cell>
          <cell r="B45">
            <v>1583</v>
          </cell>
          <cell r="C45" t="str">
            <v>NO</v>
          </cell>
          <cell r="D45" t="str">
            <v>EC240BNLC</v>
          </cell>
          <cell r="E45">
            <v>-1</v>
          </cell>
        </row>
        <row r="46">
          <cell r="A46" t="str">
            <v>1583NOEC290BLC</v>
          </cell>
          <cell r="B46">
            <v>1583</v>
          </cell>
          <cell r="C46" t="str">
            <v>NO</v>
          </cell>
          <cell r="D46" t="str">
            <v>EC290BLC</v>
          </cell>
          <cell r="E46">
            <v>5</v>
          </cell>
        </row>
        <row r="47">
          <cell r="A47" t="str">
            <v>1583NOL150</v>
          </cell>
          <cell r="B47">
            <v>1583</v>
          </cell>
          <cell r="C47" t="str">
            <v>NO</v>
          </cell>
          <cell r="D47" t="str">
            <v>L150</v>
          </cell>
          <cell r="E47">
            <v>36</v>
          </cell>
        </row>
        <row r="48">
          <cell r="A48" t="str">
            <v>1583NOL30</v>
          </cell>
          <cell r="B48">
            <v>1583</v>
          </cell>
          <cell r="C48" t="str">
            <v>NO</v>
          </cell>
          <cell r="D48" t="str">
            <v>L30</v>
          </cell>
          <cell r="E48">
            <v>11</v>
          </cell>
        </row>
        <row r="49">
          <cell r="A49" t="str">
            <v>1583NOL35</v>
          </cell>
          <cell r="B49">
            <v>1583</v>
          </cell>
          <cell r="C49" t="str">
            <v>NO</v>
          </cell>
          <cell r="D49" t="str">
            <v>L35</v>
          </cell>
          <cell r="E49">
            <v>12.5</v>
          </cell>
        </row>
        <row r="50">
          <cell r="A50" t="str">
            <v>1583NOL45</v>
          </cell>
          <cell r="B50">
            <v>1583</v>
          </cell>
          <cell r="C50" t="str">
            <v>NO</v>
          </cell>
          <cell r="D50" t="str">
            <v>L45</v>
          </cell>
          <cell r="E50">
            <v>14</v>
          </cell>
        </row>
        <row r="51">
          <cell r="A51" t="str">
            <v>1583NOL70</v>
          </cell>
          <cell r="B51">
            <v>1583</v>
          </cell>
          <cell r="C51" t="str">
            <v>NO</v>
          </cell>
          <cell r="D51" t="str">
            <v>L70</v>
          </cell>
          <cell r="E51">
            <v>15</v>
          </cell>
        </row>
        <row r="52">
          <cell r="A52" t="str">
            <v>1583SEA25</v>
          </cell>
          <cell r="B52">
            <v>1583</v>
          </cell>
          <cell r="C52" t="str">
            <v>SE</v>
          </cell>
          <cell r="D52" t="str">
            <v>A25</v>
          </cell>
          <cell r="E52">
            <v>33</v>
          </cell>
        </row>
        <row r="53">
          <cell r="A53" t="str">
            <v>1583SEA40</v>
          </cell>
          <cell r="B53">
            <v>1583</v>
          </cell>
          <cell r="C53" t="str">
            <v>SE</v>
          </cell>
          <cell r="D53" t="str">
            <v>A40</v>
          </cell>
          <cell r="E53" t="e">
            <v>#N/A</v>
          </cell>
        </row>
        <row r="54">
          <cell r="A54" t="str">
            <v>1583SEEC140BLC</v>
          </cell>
          <cell r="B54">
            <v>1583</v>
          </cell>
          <cell r="C54" t="str">
            <v>SE</v>
          </cell>
          <cell r="D54" t="str">
            <v>EC140BLC</v>
          </cell>
          <cell r="E54" t="e">
            <v>#DIV/0!</v>
          </cell>
        </row>
        <row r="55">
          <cell r="A55" t="str">
            <v>1583SEEC240BLC</v>
          </cell>
          <cell r="B55">
            <v>1583</v>
          </cell>
          <cell r="C55" t="str">
            <v>SE</v>
          </cell>
          <cell r="D55" t="str">
            <v>EC240BLC</v>
          </cell>
          <cell r="E55">
            <v>0</v>
          </cell>
        </row>
        <row r="56">
          <cell r="A56" t="str">
            <v>1583SEEC280</v>
          </cell>
          <cell r="B56">
            <v>1583</v>
          </cell>
          <cell r="C56" t="str">
            <v>SE</v>
          </cell>
          <cell r="D56" t="str">
            <v>EC280</v>
          </cell>
          <cell r="E56" t="e">
            <v>#N/A</v>
          </cell>
        </row>
        <row r="57">
          <cell r="A57" t="str">
            <v>1583SEEC360BLC</v>
          </cell>
          <cell r="B57">
            <v>1583</v>
          </cell>
          <cell r="C57" t="str">
            <v>SE</v>
          </cell>
          <cell r="D57" t="str">
            <v>EC360BLC</v>
          </cell>
          <cell r="E57">
            <v>-5</v>
          </cell>
        </row>
        <row r="58">
          <cell r="A58" t="str">
            <v>1583SEEC55</v>
          </cell>
          <cell r="B58">
            <v>1583</v>
          </cell>
          <cell r="C58" t="str">
            <v>SE</v>
          </cell>
          <cell r="D58" t="str">
            <v>EC55</v>
          </cell>
          <cell r="E58">
            <v>7</v>
          </cell>
        </row>
        <row r="59">
          <cell r="A59" t="str">
            <v>1583SEL120</v>
          </cell>
          <cell r="B59">
            <v>1583</v>
          </cell>
          <cell r="C59" t="str">
            <v>SE</v>
          </cell>
          <cell r="D59" t="str">
            <v>L120</v>
          </cell>
          <cell r="E59">
            <v>40</v>
          </cell>
        </row>
        <row r="60">
          <cell r="A60" t="str">
            <v>1583SEL180</v>
          </cell>
          <cell r="B60">
            <v>1583</v>
          </cell>
          <cell r="C60" t="str">
            <v>SE</v>
          </cell>
          <cell r="D60" t="str">
            <v>L180</v>
          </cell>
          <cell r="E60">
            <v>83</v>
          </cell>
        </row>
        <row r="61">
          <cell r="A61" t="str">
            <v>1583SEL220</v>
          </cell>
          <cell r="B61">
            <v>1583</v>
          </cell>
          <cell r="C61" t="str">
            <v>SE</v>
          </cell>
          <cell r="D61" t="str">
            <v>L220</v>
          </cell>
          <cell r="E61">
            <v>79</v>
          </cell>
        </row>
        <row r="62">
          <cell r="A62" t="str">
            <v>1583SEL330</v>
          </cell>
          <cell r="B62">
            <v>1583</v>
          </cell>
          <cell r="C62" t="str">
            <v>SE</v>
          </cell>
          <cell r="D62" t="str">
            <v>L330</v>
          </cell>
          <cell r="E62">
            <v>-12</v>
          </cell>
        </row>
        <row r="63">
          <cell r="A63" t="str">
            <v>1583SEL45</v>
          </cell>
          <cell r="B63">
            <v>1583</v>
          </cell>
          <cell r="C63" t="str">
            <v>SE</v>
          </cell>
          <cell r="D63" t="str">
            <v>L45</v>
          </cell>
          <cell r="E63">
            <v>11</v>
          </cell>
        </row>
        <row r="64">
          <cell r="A64" t="str">
            <v>1583SEL50</v>
          </cell>
          <cell r="B64">
            <v>1583</v>
          </cell>
          <cell r="C64" t="str">
            <v>SE</v>
          </cell>
          <cell r="D64" t="str">
            <v>L50</v>
          </cell>
          <cell r="E64">
            <v>15</v>
          </cell>
        </row>
        <row r="65">
          <cell r="A65" t="str">
            <v>1583SEL90</v>
          </cell>
          <cell r="B65">
            <v>1583</v>
          </cell>
          <cell r="C65" t="str">
            <v>SE</v>
          </cell>
          <cell r="D65" t="str">
            <v>L90</v>
          </cell>
          <cell r="E65">
            <v>29</v>
          </cell>
        </row>
        <row r="66">
          <cell r="A66" t="str">
            <v>1586AEEC240BLC</v>
          </cell>
          <cell r="B66">
            <v>1586</v>
          </cell>
          <cell r="C66" t="str">
            <v>AE</v>
          </cell>
          <cell r="D66" t="str">
            <v>EC240BLC</v>
          </cell>
          <cell r="E66" t="e">
            <v>#DIV/0!</v>
          </cell>
        </row>
        <row r="67">
          <cell r="A67" t="str">
            <v>1586AEEC290BLC</v>
          </cell>
          <cell r="B67">
            <v>1586</v>
          </cell>
          <cell r="C67" t="str">
            <v>AE</v>
          </cell>
          <cell r="D67" t="str">
            <v>EC290BLC</v>
          </cell>
          <cell r="E67">
            <v>13</v>
          </cell>
        </row>
        <row r="68">
          <cell r="A68" t="str">
            <v>1586AEEC290BLR</v>
          </cell>
          <cell r="B68">
            <v>1586</v>
          </cell>
          <cell r="C68" t="str">
            <v>AE</v>
          </cell>
          <cell r="D68" t="str">
            <v>EC290BLR</v>
          </cell>
          <cell r="E68">
            <v>6</v>
          </cell>
        </row>
        <row r="69">
          <cell r="A69" t="str">
            <v>1586AEEC360BLC</v>
          </cell>
          <cell r="B69">
            <v>1586</v>
          </cell>
          <cell r="C69" t="str">
            <v>AE</v>
          </cell>
          <cell r="D69" t="str">
            <v>EC360BLC</v>
          </cell>
          <cell r="E69">
            <v>24</v>
          </cell>
        </row>
        <row r="70">
          <cell r="A70" t="str">
            <v>1586AEEC460BLC</v>
          </cell>
          <cell r="B70">
            <v>1586</v>
          </cell>
          <cell r="C70" t="str">
            <v>AE</v>
          </cell>
          <cell r="D70" t="str">
            <v>EC460BLC</v>
          </cell>
          <cell r="E70" t="e">
            <v>#DIV/0!</v>
          </cell>
        </row>
        <row r="71">
          <cell r="A71" t="str">
            <v>1586AEL150</v>
          </cell>
          <cell r="B71">
            <v>1586</v>
          </cell>
          <cell r="C71" t="str">
            <v>AE</v>
          </cell>
          <cell r="D71" t="str">
            <v>L150</v>
          </cell>
          <cell r="E71">
            <v>29</v>
          </cell>
        </row>
        <row r="72">
          <cell r="A72" t="str">
            <v>1586AEL30</v>
          </cell>
          <cell r="B72">
            <v>1586</v>
          </cell>
          <cell r="C72" t="str">
            <v>AE</v>
          </cell>
          <cell r="D72" t="str">
            <v>L30</v>
          </cell>
          <cell r="E72">
            <v>2.4</v>
          </cell>
        </row>
        <row r="73">
          <cell r="A73" t="str">
            <v>1586AOEC290BLC</v>
          </cell>
          <cell r="B73">
            <v>1586</v>
          </cell>
          <cell r="C73" t="str">
            <v>AO</v>
          </cell>
          <cell r="D73" t="str">
            <v>EC290BLC</v>
          </cell>
          <cell r="E73" t="e">
            <v>#DIV/0!</v>
          </cell>
        </row>
        <row r="74">
          <cell r="A74" t="str">
            <v>1586AOL120</v>
          </cell>
          <cell r="B74">
            <v>1586</v>
          </cell>
          <cell r="C74" t="str">
            <v>AO</v>
          </cell>
          <cell r="D74" t="str">
            <v>L120</v>
          </cell>
          <cell r="E74">
            <v>22</v>
          </cell>
        </row>
        <row r="75">
          <cell r="A75" t="str">
            <v>1586AOL150</v>
          </cell>
          <cell r="B75">
            <v>1586</v>
          </cell>
          <cell r="C75" t="str">
            <v>AO</v>
          </cell>
          <cell r="D75" t="str">
            <v>L150</v>
          </cell>
          <cell r="E75">
            <v>31</v>
          </cell>
        </row>
        <row r="76">
          <cell r="A76" t="str">
            <v>1586AOL90</v>
          </cell>
          <cell r="B76">
            <v>1586</v>
          </cell>
          <cell r="C76" t="str">
            <v>AO</v>
          </cell>
          <cell r="D76" t="str">
            <v>L90</v>
          </cell>
          <cell r="E76">
            <v>18</v>
          </cell>
        </row>
        <row r="77">
          <cell r="A77" t="str">
            <v>1586AUA25</v>
          </cell>
          <cell r="B77">
            <v>1586</v>
          </cell>
          <cell r="C77" t="str">
            <v>AU</v>
          </cell>
          <cell r="D77" t="str">
            <v>A25</v>
          </cell>
          <cell r="E77">
            <v>11.166666666666666</v>
          </cell>
        </row>
        <row r="78">
          <cell r="A78" t="str">
            <v>1586AUBL71</v>
          </cell>
          <cell r="B78">
            <v>1586</v>
          </cell>
          <cell r="C78" t="str">
            <v>AU</v>
          </cell>
          <cell r="D78" t="str">
            <v>BL71</v>
          </cell>
          <cell r="E78">
            <v>10.5</v>
          </cell>
        </row>
        <row r="79">
          <cell r="A79" t="str">
            <v>1586AUEC140BLC</v>
          </cell>
          <cell r="B79">
            <v>1586</v>
          </cell>
          <cell r="C79" t="str">
            <v>AU</v>
          </cell>
          <cell r="D79" t="str">
            <v>EC140BLC</v>
          </cell>
          <cell r="E79">
            <v>-1</v>
          </cell>
        </row>
        <row r="80">
          <cell r="A80" t="str">
            <v>1586AUEC150LC</v>
          </cell>
          <cell r="B80">
            <v>1586</v>
          </cell>
          <cell r="C80" t="str">
            <v>AU</v>
          </cell>
          <cell r="D80" t="str">
            <v>EC150LC</v>
          </cell>
          <cell r="E80" t="e">
            <v>#DIV/0!</v>
          </cell>
        </row>
        <row r="81">
          <cell r="A81" t="str">
            <v>1586AUEC210BLC</v>
          </cell>
          <cell r="B81">
            <v>1586</v>
          </cell>
          <cell r="C81" t="str">
            <v>AU</v>
          </cell>
          <cell r="D81" t="str">
            <v>EC210BLC</v>
          </cell>
          <cell r="E81" t="e">
            <v>#DIV/0!</v>
          </cell>
        </row>
        <row r="82">
          <cell r="A82" t="str">
            <v>1586AUEC210BNLC</v>
          </cell>
          <cell r="B82">
            <v>1586</v>
          </cell>
          <cell r="C82" t="str">
            <v>AU</v>
          </cell>
          <cell r="D82" t="str">
            <v>EC210BNLC</v>
          </cell>
          <cell r="E82" t="e">
            <v>#DIV/0!</v>
          </cell>
        </row>
        <row r="83">
          <cell r="A83" t="str">
            <v>1586AUEC240BLC</v>
          </cell>
          <cell r="B83">
            <v>1586</v>
          </cell>
          <cell r="C83" t="str">
            <v>AU</v>
          </cell>
          <cell r="D83" t="str">
            <v>EC240BLC</v>
          </cell>
          <cell r="E83" t="e">
            <v>#DIV/0!</v>
          </cell>
        </row>
        <row r="84">
          <cell r="A84" t="str">
            <v>1586AUEC290BLC</v>
          </cell>
          <cell r="B84">
            <v>1586</v>
          </cell>
          <cell r="C84" t="str">
            <v>AU</v>
          </cell>
          <cell r="D84" t="str">
            <v>EC290BLC</v>
          </cell>
          <cell r="E84">
            <v>3</v>
          </cell>
        </row>
        <row r="85">
          <cell r="A85" t="str">
            <v>1586AUEC290BNLC</v>
          </cell>
          <cell r="B85">
            <v>1586</v>
          </cell>
          <cell r="C85" t="str">
            <v>AU</v>
          </cell>
          <cell r="D85" t="str">
            <v>EC290BNLC</v>
          </cell>
          <cell r="E85" t="e">
            <v>#DIV/0!</v>
          </cell>
        </row>
        <row r="86">
          <cell r="A86" t="str">
            <v>1586AUEC330BLC</v>
          </cell>
          <cell r="B86">
            <v>1586</v>
          </cell>
          <cell r="C86" t="str">
            <v>AU</v>
          </cell>
          <cell r="D86" t="str">
            <v>EC330BLC</v>
          </cell>
          <cell r="E86" t="e">
            <v>#DIV/0!</v>
          </cell>
        </row>
        <row r="87">
          <cell r="A87" t="str">
            <v>1586AUEC360BLC</v>
          </cell>
          <cell r="B87">
            <v>1586</v>
          </cell>
          <cell r="C87" t="str">
            <v>AU</v>
          </cell>
          <cell r="D87" t="str">
            <v>EC360BLC</v>
          </cell>
          <cell r="E87" t="e">
            <v>#DIV/0!</v>
          </cell>
        </row>
        <row r="88">
          <cell r="A88" t="str">
            <v>1586AUEC460BLC</v>
          </cell>
          <cell r="B88">
            <v>1586</v>
          </cell>
          <cell r="C88" t="str">
            <v>AU</v>
          </cell>
          <cell r="D88" t="str">
            <v>EC460BLC</v>
          </cell>
          <cell r="E88">
            <v>22</v>
          </cell>
        </row>
        <row r="89">
          <cell r="A89" t="str">
            <v>1586AUEC55</v>
          </cell>
          <cell r="B89">
            <v>1586</v>
          </cell>
          <cell r="C89" t="str">
            <v>AU</v>
          </cell>
          <cell r="D89" t="str">
            <v>EC55</v>
          </cell>
          <cell r="E89" t="e">
            <v>#DIV/0!</v>
          </cell>
        </row>
        <row r="90">
          <cell r="A90" t="str">
            <v>1586AUEW170</v>
          </cell>
          <cell r="B90">
            <v>1586</v>
          </cell>
          <cell r="C90" t="str">
            <v>AU</v>
          </cell>
          <cell r="D90" t="str">
            <v>EW170</v>
          </cell>
          <cell r="E90" t="e">
            <v>#DIV/0!</v>
          </cell>
        </row>
        <row r="91">
          <cell r="A91" t="str">
            <v>1586AUG710B</v>
          </cell>
          <cell r="B91">
            <v>1586</v>
          </cell>
          <cell r="C91" t="str">
            <v>AU</v>
          </cell>
          <cell r="D91" t="str">
            <v>G710B</v>
          </cell>
          <cell r="E91">
            <v>18.5</v>
          </cell>
        </row>
        <row r="92">
          <cell r="A92" t="str">
            <v>1586AUG720B</v>
          </cell>
          <cell r="B92">
            <v>1586</v>
          </cell>
          <cell r="C92" t="str">
            <v>AU</v>
          </cell>
          <cell r="D92" t="str">
            <v>G720B</v>
          </cell>
          <cell r="E92">
            <v>30.5</v>
          </cell>
          <cell r="F92" t="str">
            <v>Angela Cox Apr 29, 2003</v>
          </cell>
        </row>
        <row r="93">
          <cell r="A93" t="str">
            <v>1586AUL120</v>
          </cell>
          <cell r="B93">
            <v>1586</v>
          </cell>
          <cell r="C93" t="str">
            <v>AU</v>
          </cell>
          <cell r="D93" t="str">
            <v>L120</v>
          </cell>
          <cell r="E93">
            <v>24</v>
          </cell>
        </row>
        <row r="94">
          <cell r="A94" t="str">
            <v>1586AUL150</v>
          </cell>
          <cell r="B94">
            <v>1586</v>
          </cell>
          <cell r="C94" t="str">
            <v>AU</v>
          </cell>
          <cell r="D94" t="str">
            <v>L150</v>
          </cell>
          <cell r="E94">
            <v>32</v>
          </cell>
        </row>
        <row r="95">
          <cell r="A95" t="str">
            <v>1586AUL35</v>
          </cell>
          <cell r="B95">
            <v>1586</v>
          </cell>
          <cell r="C95" t="str">
            <v>AU</v>
          </cell>
          <cell r="D95" t="str">
            <v>L35</v>
          </cell>
          <cell r="E95">
            <v>5</v>
          </cell>
        </row>
        <row r="96">
          <cell r="A96" t="str">
            <v>1586AUL70</v>
          </cell>
          <cell r="B96">
            <v>1586</v>
          </cell>
          <cell r="C96" t="str">
            <v>AU</v>
          </cell>
          <cell r="D96" t="str">
            <v>L70</v>
          </cell>
          <cell r="E96">
            <v>3</v>
          </cell>
        </row>
        <row r="97">
          <cell r="A97" t="str">
            <v>1586AUL90</v>
          </cell>
          <cell r="B97">
            <v>1586</v>
          </cell>
          <cell r="C97" t="str">
            <v>AU</v>
          </cell>
          <cell r="D97" t="str">
            <v>L90</v>
          </cell>
          <cell r="E97">
            <v>18</v>
          </cell>
        </row>
        <row r="98">
          <cell r="A98" t="str">
            <v>1586BGL220</v>
          </cell>
          <cell r="B98">
            <v>1586</v>
          </cell>
          <cell r="C98" t="str">
            <v>BG</v>
          </cell>
          <cell r="D98" t="str">
            <v>L220</v>
          </cell>
          <cell r="E98">
            <v>63</v>
          </cell>
        </row>
        <row r="99">
          <cell r="A99" t="str">
            <v>1586CAL90</v>
          </cell>
          <cell r="B99">
            <v>1586</v>
          </cell>
          <cell r="C99" t="str">
            <v>CA</v>
          </cell>
          <cell r="D99" t="str">
            <v>L90</v>
          </cell>
          <cell r="E99" t="e">
            <v>#DIV/0!</v>
          </cell>
        </row>
        <row r="100">
          <cell r="A100" t="str">
            <v>1586CGA40</v>
          </cell>
          <cell r="B100">
            <v>1586</v>
          </cell>
          <cell r="C100" t="str">
            <v>CG</v>
          </cell>
          <cell r="D100" t="str">
            <v>A40</v>
          </cell>
          <cell r="E100">
            <v>105.66666666666667</v>
          </cell>
        </row>
        <row r="101">
          <cell r="A101" t="str">
            <v>1586CUA40</v>
          </cell>
          <cell r="B101">
            <v>1586</v>
          </cell>
          <cell r="C101" t="str">
            <v>CU</v>
          </cell>
          <cell r="D101" t="str">
            <v>A40</v>
          </cell>
          <cell r="E101">
            <v>99.4</v>
          </cell>
        </row>
        <row r="102">
          <cell r="A102" t="str">
            <v>1586CUEC460BLC</v>
          </cell>
          <cell r="B102">
            <v>1586</v>
          </cell>
          <cell r="C102" t="str">
            <v>CU</v>
          </cell>
          <cell r="D102" t="str">
            <v>EC460BLC</v>
          </cell>
          <cell r="E102">
            <v>48</v>
          </cell>
        </row>
        <row r="103">
          <cell r="A103" t="str">
            <v>1586CUL220</v>
          </cell>
          <cell r="B103">
            <v>1586</v>
          </cell>
          <cell r="C103" t="str">
            <v>CU</v>
          </cell>
          <cell r="D103" t="str">
            <v>L220</v>
          </cell>
          <cell r="E103">
            <v>60</v>
          </cell>
        </row>
        <row r="104">
          <cell r="A104" t="str">
            <v>1586ETL90</v>
          </cell>
          <cell r="B104">
            <v>1586</v>
          </cell>
          <cell r="C104" t="str">
            <v>ET</v>
          </cell>
          <cell r="D104" t="str">
            <v>L90</v>
          </cell>
          <cell r="E104">
            <v>22</v>
          </cell>
        </row>
        <row r="105">
          <cell r="A105" t="str">
            <v>1586GHA35</v>
          </cell>
          <cell r="B105">
            <v>1586</v>
          </cell>
          <cell r="C105" t="str">
            <v>GH</v>
          </cell>
          <cell r="D105" t="str">
            <v>A35</v>
          </cell>
          <cell r="E105">
            <v>58.5</v>
          </cell>
        </row>
        <row r="106">
          <cell r="A106" t="str">
            <v>1586ILEC290BLC</v>
          </cell>
          <cell r="B106">
            <v>1586</v>
          </cell>
          <cell r="C106" t="str">
            <v>IL</v>
          </cell>
          <cell r="D106" t="str">
            <v>EC290BLC</v>
          </cell>
          <cell r="E106">
            <v>13</v>
          </cell>
        </row>
        <row r="107">
          <cell r="A107" t="str">
            <v>1586ILEC360BLC</v>
          </cell>
          <cell r="B107">
            <v>1586</v>
          </cell>
          <cell r="C107" t="str">
            <v>IL</v>
          </cell>
          <cell r="D107" t="str">
            <v>EC360BLC</v>
          </cell>
          <cell r="E107" t="e">
            <v>#DIV/0!</v>
          </cell>
        </row>
        <row r="108">
          <cell r="A108" t="str">
            <v>1586ILEW170</v>
          </cell>
          <cell r="B108">
            <v>1586</v>
          </cell>
          <cell r="C108" t="str">
            <v>IL</v>
          </cell>
          <cell r="D108" t="str">
            <v>EW170</v>
          </cell>
          <cell r="E108" t="e">
            <v>#DIV/0!</v>
          </cell>
        </row>
        <row r="109">
          <cell r="A109" t="str">
            <v>1586ILL120</v>
          </cell>
          <cell r="B109">
            <v>1586</v>
          </cell>
          <cell r="C109" t="str">
            <v>IL</v>
          </cell>
          <cell r="D109" t="str">
            <v>L120</v>
          </cell>
          <cell r="E109">
            <v>24.2</v>
          </cell>
        </row>
        <row r="110">
          <cell r="A110" t="str">
            <v>1586ILL150</v>
          </cell>
          <cell r="B110">
            <v>1586</v>
          </cell>
          <cell r="C110" t="str">
            <v>IL</v>
          </cell>
          <cell r="D110" t="str">
            <v>L150</v>
          </cell>
          <cell r="E110">
            <v>29</v>
          </cell>
        </row>
        <row r="111">
          <cell r="A111" t="str">
            <v>1586ILL90</v>
          </cell>
          <cell r="B111">
            <v>1586</v>
          </cell>
          <cell r="C111" t="str">
            <v>IL</v>
          </cell>
          <cell r="D111" t="str">
            <v>L90</v>
          </cell>
          <cell r="E111">
            <v>-19</v>
          </cell>
        </row>
        <row r="112">
          <cell r="A112" t="str">
            <v>1586IQEC290BLC</v>
          </cell>
          <cell r="B112">
            <v>1586</v>
          </cell>
          <cell r="C112" t="str">
            <v>IQ</v>
          </cell>
          <cell r="D112" t="str">
            <v>EC290BLC</v>
          </cell>
          <cell r="E112">
            <v>19</v>
          </cell>
        </row>
        <row r="113">
          <cell r="A113" t="str">
            <v>1586KZEC360BLC</v>
          </cell>
          <cell r="B113">
            <v>1586</v>
          </cell>
          <cell r="C113" t="str">
            <v>KZ</v>
          </cell>
          <cell r="D113" t="str">
            <v>EC360BLC</v>
          </cell>
          <cell r="E113" t="e">
            <v>#DIV/0!</v>
          </cell>
        </row>
        <row r="114">
          <cell r="A114" t="str">
            <v>1586LBEC290BLC</v>
          </cell>
          <cell r="B114">
            <v>1586</v>
          </cell>
          <cell r="C114" t="str">
            <v>LB</v>
          </cell>
          <cell r="D114" t="str">
            <v>EC290BLC</v>
          </cell>
          <cell r="E114" t="e">
            <v>#DIV/0!</v>
          </cell>
        </row>
        <row r="115">
          <cell r="A115" t="str">
            <v>1586LBEW170</v>
          </cell>
          <cell r="B115">
            <v>1586</v>
          </cell>
          <cell r="C115" t="str">
            <v>LB</v>
          </cell>
          <cell r="D115" t="str">
            <v>EW170</v>
          </cell>
          <cell r="E115" t="e">
            <v>#DIV/0!</v>
          </cell>
        </row>
        <row r="116">
          <cell r="A116" t="str">
            <v>1586LBL20</v>
          </cell>
          <cell r="B116">
            <v>1586</v>
          </cell>
          <cell r="C116" t="str">
            <v>LB</v>
          </cell>
          <cell r="D116" t="str">
            <v>L20</v>
          </cell>
          <cell r="E116">
            <v>2</v>
          </cell>
        </row>
        <row r="117">
          <cell r="A117" t="str">
            <v>1586MKEC460BLC</v>
          </cell>
          <cell r="B117">
            <v>1586</v>
          </cell>
          <cell r="C117" t="str">
            <v>MK</v>
          </cell>
          <cell r="D117" t="str">
            <v>EC460BLC</v>
          </cell>
          <cell r="E117" t="e">
            <v>#DIV/0!</v>
          </cell>
        </row>
        <row r="118">
          <cell r="A118" t="str">
            <v>1586MUA25</v>
          </cell>
          <cell r="B118">
            <v>1586</v>
          </cell>
          <cell r="C118" t="str">
            <v>MU</v>
          </cell>
          <cell r="D118" t="str">
            <v>A25</v>
          </cell>
          <cell r="E118">
            <v>-5.5</v>
          </cell>
        </row>
        <row r="119">
          <cell r="A119" t="str">
            <v>1586MUEC210BLC</v>
          </cell>
          <cell r="B119">
            <v>1586</v>
          </cell>
          <cell r="C119" t="str">
            <v>MU</v>
          </cell>
          <cell r="D119" t="str">
            <v>EC210BLC</v>
          </cell>
          <cell r="E119">
            <v>13</v>
          </cell>
        </row>
        <row r="120">
          <cell r="A120" t="str">
            <v>1586MUEC290BLC</v>
          </cell>
          <cell r="B120">
            <v>1586</v>
          </cell>
          <cell r="C120" t="str">
            <v>MU</v>
          </cell>
          <cell r="D120" t="str">
            <v>EC290BLC</v>
          </cell>
          <cell r="E120">
            <v>14</v>
          </cell>
        </row>
        <row r="121">
          <cell r="A121" t="str">
            <v>1586MUEC360BLC</v>
          </cell>
          <cell r="B121">
            <v>1586</v>
          </cell>
          <cell r="C121" t="str">
            <v>MU</v>
          </cell>
          <cell r="D121" t="str">
            <v>EC360BLC</v>
          </cell>
          <cell r="E121">
            <v>27</v>
          </cell>
        </row>
        <row r="122">
          <cell r="A122" t="str">
            <v>1586MUL120</v>
          </cell>
          <cell r="B122">
            <v>1586</v>
          </cell>
          <cell r="C122" t="str">
            <v>MU</v>
          </cell>
          <cell r="D122" t="str">
            <v>L120</v>
          </cell>
          <cell r="E122">
            <v>20</v>
          </cell>
        </row>
        <row r="123">
          <cell r="A123" t="str">
            <v>1586NCEC140BLC</v>
          </cell>
          <cell r="B123">
            <v>1586</v>
          </cell>
          <cell r="C123" t="str">
            <v>NC</v>
          </cell>
          <cell r="D123" t="str">
            <v>EC140BLC</v>
          </cell>
          <cell r="E123" t="e">
            <v>#DIV/0!</v>
          </cell>
        </row>
        <row r="124">
          <cell r="A124" t="str">
            <v>1586NCEC240BLC</v>
          </cell>
          <cell r="B124">
            <v>1586</v>
          </cell>
          <cell r="C124" t="str">
            <v>NC</v>
          </cell>
          <cell r="D124" t="str">
            <v>EC240BLC</v>
          </cell>
          <cell r="E124" t="e">
            <v>#DIV/0!</v>
          </cell>
        </row>
        <row r="125">
          <cell r="A125" t="str">
            <v>1586NCEC290BLC</v>
          </cell>
          <cell r="B125">
            <v>1586</v>
          </cell>
          <cell r="C125" t="str">
            <v>NC</v>
          </cell>
          <cell r="D125" t="str">
            <v>EC290BLC</v>
          </cell>
          <cell r="E125" t="e">
            <v>#DIV/0!</v>
          </cell>
        </row>
        <row r="126">
          <cell r="A126" t="str">
            <v>1586NCEC55</v>
          </cell>
          <cell r="B126">
            <v>1586</v>
          </cell>
          <cell r="C126" t="str">
            <v>NC</v>
          </cell>
          <cell r="D126" t="str">
            <v>EC55</v>
          </cell>
          <cell r="E126" t="e">
            <v>#DIV/0!</v>
          </cell>
        </row>
        <row r="127">
          <cell r="A127" t="str">
            <v>1586NCL70</v>
          </cell>
          <cell r="B127">
            <v>1586</v>
          </cell>
          <cell r="C127" t="str">
            <v>NC</v>
          </cell>
          <cell r="D127" t="str">
            <v>L70</v>
          </cell>
          <cell r="E127">
            <v>17</v>
          </cell>
        </row>
        <row r="128">
          <cell r="A128" t="str">
            <v>1586NZEC140BLC</v>
          </cell>
          <cell r="B128">
            <v>1586</v>
          </cell>
          <cell r="C128" t="str">
            <v>NZ</v>
          </cell>
          <cell r="D128" t="str">
            <v>EC140BLC</v>
          </cell>
          <cell r="E128" t="e">
            <v>#DIV/0!</v>
          </cell>
        </row>
        <row r="129">
          <cell r="A129" t="str">
            <v>1586NZEC210BLC</v>
          </cell>
          <cell r="B129">
            <v>1586</v>
          </cell>
          <cell r="C129" t="str">
            <v>NZ</v>
          </cell>
          <cell r="D129" t="str">
            <v>EC210BLC</v>
          </cell>
          <cell r="E129">
            <v>11</v>
          </cell>
        </row>
        <row r="130">
          <cell r="A130" t="str">
            <v>1586NZEC240BLC</v>
          </cell>
          <cell r="B130">
            <v>1586</v>
          </cell>
          <cell r="C130" t="str">
            <v>NZ</v>
          </cell>
          <cell r="D130" t="str">
            <v>EC240BLC</v>
          </cell>
          <cell r="E130">
            <v>16</v>
          </cell>
        </row>
        <row r="131">
          <cell r="A131" t="str">
            <v>1586NZEC290BLC</v>
          </cell>
          <cell r="B131">
            <v>1586</v>
          </cell>
          <cell r="C131" t="str">
            <v>NZ</v>
          </cell>
          <cell r="D131" t="str">
            <v>EC290BLC</v>
          </cell>
          <cell r="E131">
            <v>13</v>
          </cell>
        </row>
        <row r="132">
          <cell r="A132" t="str">
            <v>1586NZEC360BLC</v>
          </cell>
          <cell r="B132">
            <v>1586</v>
          </cell>
          <cell r="C132" t="str">
            <v>NZ</v>
          </cell>
          <cell r="D132" t="str">
            <v>EC360BLC</v>
          </cell>
          <cell r="E132" t="e">
            <v>#DIV/0!</v>
          </cell>
        </row>
        <row r="133">
          <cell r="A133" t="str">
            <v>1586NZEC55</v>
          </cell>
          <cell r="B133">
            <v>1586</v>
          </cell>
          <cell r="C133" t="str">
            <v>NZ</v>
          </cell>
          <cell r="D133" t="str">
            <v>EC55</v>
          </cell>
          <cell r="E133" t="e">
            <v>#DIV/0!</v>
          </cell>
        </row>
        <row r="134">
          <cell r="A134" t="str">
            <v>1586NZEW55</v>
          </cell>
          <cell r="B134">
            <v>1586</v>
          </cell>
          <cell r="C134" t="str">
            <v>NZ</v>
          </cell>
          <cell r="D134" t="str">
            <v>EW55</v>
          </cell>
          <cell r="E134" t="e">
            <v>#DIV/0!</v>
          </cell>
        </row>
        <row r="135">
          <cell r="A135" t="str">
            <v>1586NZL120</v>
          </cell>
          <cell r="B135">
            <v>1586</v>
          </cell>
          <cell r="C135" t="str">
            <v>NZ</v>
          </cell>
          <cell r="D135" t="str">
            <v>L120</v>
          </cell>
          <cell r="E135">
            <v>23</v>
          </cell>
        </row>
        <row r="136">
          <cell r="A136" t="str">
            <v>1586NZL30</v>
          </cell>
          <cell r="B136">
            <v>1586</v>
          </cell>
          <cell r="C136" t="str">
            <v>NZ</v>
          </cell>
          <cell r="D136" t="str">
            <v>L30</v>
          </cell>
          <cell r="E136">
            <v>2</v>
          </cell>
        </row>
        <row r="137">
          <cell r="A137" t="str">
            <v>1586NZL90</v>
          </cell>
          <cell r="B137">
            <v>1586</v>
          </cell>
          <cell r="C137" t="str">
            <v>NZ</v>
          </cell>
          <cell r="D137" t="str">
            <v>L90</v>
          </cell>
          <cell r="E137">
            <v>16</v>
          </cell>
        </row>
        <row r="138">
          <cell r="A138" t="str">
            <v>1586OCEEC290BLC</v>
          </cell>
          <cell r="B138">
            <v>1586</v>
          </cell>
          <cell r="C138" t="str">
            <v>OCE</v>
          </cell>
          <cell r="D138" t="str">
            <v>EC290BLC</v>
          </cell>
          <cell r="E138" t="e">
            <v>#DIV/0!</v>
          </cell>
        </row>
        <row r="139">
          <cell r="A139" t="str">
            <v>1586OMEC210BLC</v>
          </cell>
          <cell r="B139">
            <v>1586</v>
          </cell>
          <cell r="C139" t="str">
            <v>OM</v>
          </cell>
          <cell r="D139" t="str">
            <v>EC210BLC</v>
          </cell>
          <cell r="E139" t="e">
            <v>#DIV/0!</v>
          </cell>
        </row>
        <row r="140">
          <cell r="A140" t="str">
            <v>1586OMEC240BLC</v>
          </cell>
          <cell r="B140">
            <v>1586</v>
          </cell>
          <cell r="C140" t="str">
            <v>OM</v>
          </cell>
          <cell r="D140" t="str">
            <v>EC240BLC</v>
          </cell>
          <cell r="E140" t="e">
            <v>#DIV/0!</v>
          </cell>
        </row>
        <row r="141">
          <cell r="A141" t="str">
            <v>1586OMEC360BLC</v>
          </cell>
          <cell r="B141">
            <v>1586</v>
          </cell>
          <cell r="C141" t="str">
            <v>OM</v>
          </cell>
          <cell r="D141" t="str">
            <v>EC360BLC</v>
          </cell>
          <cell r="E141" t="e">
            <v>#DIV/0!</v>
          </cell>
        </row>
        <row r="142">
          <cell r="A142" t="str">
            <v>1586OMG720B</v>
          </cell>
          <cell r="B142">
            <v>1586</v>
          </cell>
          <cell r="C142" t="str">
            <v>OM</v>
          </cell>
          <cell r="D142" t="str">
            <v>G720B</v>
          </cell>
          <cell r="E142">
            <v>30.5</v>
          </cell>
          <cell r="F142" t="str">
            <v>Angela Cox 7 Mar 2003</v>
          </cell>
        </row>
        <row r="143">
          <cell r="A143" t="str">
            <v>1586OML150</v>
          </cell>
          <cell r="B143">
            <v>1586</v>
          </cell>
          <cell r="C143" t="str">
            <v>OM</v>
          </cell>
          <cell r="D143" t="str">
            <v>L150</v>
          </cell>
          <cell r="E143">
            <v>24</v>
          </cell>
        </row>
        <row r="144">
          <cell r="A144" t="str">
            <v>1586PKEW170</v>
          </cell>
          <cell r="B144">
            <v>1586</v>
          </cell>
          <cell r="C144" t="str">
            <v>PK</v>
          </cell>
          <cell r="D144" t="str">
            <v>EW170</v>
          </cell>
          <cell r="E144">
            <v>10</v>
          </cell>
        </row>
        <row r="145">
          <cell r="A145" t="str">
            <v>1586ROL120</v>
          </cell>
          <cell r="B145">
            <v>1586</v>
          </cell>
          <cell r="C145" t="str">
            <v>RO</v>
          </cell>
          <cell r="D145" t="str">
            <v>L120</v>
          </cell>
          <cell r="E145">
            <v>15</v>
          </cell>
        </row>
        <row r="146">
          <cell r="A146" t="str">
            <v>1586ROL20</v>
          </cell>
          <cell r="B146">
            <v>1586</v>
          </cell>
          <cell r="C146" t="str">
            <v>RO</v>
          </cell>
          <cell r="D146" t="str">
            <v>L20</v>
          </cell>
          <cell r="E146">
            <v>2</v>
          </cell>
        </row>
        <row r="147">
          <cell r="A147" t="str">
            <v>1586ROL70</v>
          </cell>
          <cell r="B147">
            <v>1586</v>
          </cell>
          <cell r="C147" t="str">
            <v>RO</v>
          </cell>
          <cell r="D147" t="str">
            <v>L70</v>
          </cell>
          <cell r="E147">
            <v>15</v>
          </cell>
        </row>
        <row r="148">
          <cell r="A148" t="str">
            <v>1586RUEC210BLC</v>
          </cell>
          <cell r="B148">
            <v>1586</v>
          </cell>
          <cell r="C148" t="str">
            <v>RU</v>
          </cell>
          <cell r="D148" t="str">
            <v>EC210BLC</v>
          </cell>
          <cell r="E148">
            <v>15</v>
          </cell>
        </row>
        <row r="149">
          <cell r="A149" t="str">
            <v>1586RUEC240BLC</v>
          </cell>
          <cell r="B149">
            <v>1586</v>
          </cell>
          <cell r="C149" t="str">
            <v>RU</v>
          </cell>
          <cell r="D149" t="str">
            <v>EC240BLC</v>
          </cell>
          <cell r="E149">
            <v>15</v>
          </cell>
        </row>
        <row r="150">
          <cell r="A150" t="str">
            <v>1586RUEC290BLC</v>
          </cell>
          <cell r="B150">
            <v>1586</v>
          </cell>
          <cell r="C150" t="str">
            <v>RU</v>
          </cell>
          <cell r="D150" t="str">
            <v>EC290BLC</v>
          </cell>
          <cell r="E150">
            <v>14</v>
          </cell>
        </row>
        <row r="151">
          <cell r="A151" t="str">
            <v>1586RUEC360BLC</v>
          </cell>
          <cell r="B151">
            <v>1586</v>
          </cell>
          <cell r="C151" t="str">
            <v>RU</v>
          </cell>
          <cell r="D151" t="str">
            <v>EC360BLC</v>
          </cell>
          <cell r="E151">
            <v>31.1</v>
          </cell>
          <cell r="F151" t="str">
            <v>Mauro 4 April</v>
          </cell>
        </row>
        <row r="152">
          <cell r="A152" t="str">
            <v>1586RUEC460BLC</v>
          </cell>
          <cell r="B152">
            <v>1586</v>
          </cell>
          <cell r="C152" t="str">
            <v>RU</v>
          </cell>
          <cell r="D152" t="str">
            <v>EC460BLC</v>
          </cell>
          <cell r="E152" t="e">
            <v>#DIV/0!</v>
          </cell>
        </row>
        <row r="153">
          <cell r="A153" t="str">
            <v>1586RUEW170</v>
          </cell>
          <cell r="B153">
            <v>1586</v>
          </cell>
          <cell r="C153" t="str">
            <v>RU</v>
          </cell>
          <cell r="D153" t="str">
            <v>EW170</v>
          </cell>
          <cell r="E153">
            <v>9.6428571428571423</v>
          </cell>
        </row>
        <row r="154">
          <cell r="A154" t="str">
            <v>1586RUG720B</v>
          </cell>
          <cell r="B154">
            <v>1586</v>
          </cell>
          <cell r="C154" t="str">
            <v>RU</v>
          </cell>
          <cell r="D154" t="str">
            <v>G720B</v>
          </cell>
          <cell r="E154">
            <v>32</v>
          </cell>
          <cell r="F154" t="str">
            <v>Angela Cox Apr 29, 2003</v>
          </cell>
        </row>
        <row r="155">
          <cell r="A155" t="str">
            <v>1586RUG746B</v>
          </cell>
          <cell r="B155">
            <v>1586</v>
          </cell>
          <cell r="C155" t="str">
            <v>RU</v>
          </cell>
          <cell r="D155" t="str">
            <v>G746B</v>
          </cell>
          <cell r="E155">
            <v>51</v>
          </cell>
        </row>
        <row r="156">
          <cell r="A156" t="str">
            <v>1586RUKHE_Direct</v>
          </cell>
          <cell r="B156">
            <v>1586</v>
          </cell>
          <cell r="C156" t="str">
            <v>RU</v>
          </cell>
          <cell r="D156" t="str">
            <v>KHE_Direct</v>
          </cell>
          <cell r="E156" t="e">
            <v>#DIV/0!</v>
          </cell>
        </row>
        <row r="157">
          <cell r="A157" t="str">
            <v>1586RUL120</v>
          </cell>
          <cell r="B157">
            <v>1586</v>
          </cell>
          <cell r="C157" t="str">
            <v>RU</v>
          </cell>
          <cell r="D157" t="str">
            <v>L120</v>
          </cell>
          <cell r="E157">
            <v>24</v>
          </cell>
        </row>
        <row r="158">
          <cell r="A158" t="str">
            <v>1586RUL150</v>
          </cell>
          <cell r="B158">
            <v>1586</v>
          </cell>
          <cell r="C158" t="str">
            <v>RU</v>
          </cell>
          <cell r="D158" t="str">
            <v>L150</v>
          </cell>
          <cell r="E158">
            <v>25</v>
          </cell>
        </row>
        <row r="159">
          <cell r="A159" t="str">
            <v>1586RUL220</v>
          </cell>
          <cell r="B159">
            <v>1586</v>
          </cell>
          <cell r="C159" t="str">
            <v>RU</v>
          </cell>
          <cell r="D159" t="str">
            <v>L220</v>
          </cell>
          <cell r="E159">
            <v>64.625</v>
          </cell>
        </row>
        <row r="160">
          <cell r="A160" t="str">
            <v>1586RUL50</v>
          </cell>
          <cell r="B160">
            <v>1586</v>
          </cell>
          <cell r="C160" t="str">
            <v>RU</v>
          </cell>
          <cell r="D160" t="str">
            <v>L50</v>
          </cell>
          <cell r="E160">
            <v>7.5</v>
          </cell>
        </row>
        <row r="161">
          <cell r="A161" t="str">
            <v>1586RUL90</v>
          </cell>
          <cell r="B161">
            <v>1586</v>
          </cell>
          <cell r="C161" t="str">
            <v>RU</v>
          </cell>
          <cell r="D161" t="str">
            <v>L90</v>
          </cell>
          <cell r="E161">
            <v>17</v>
          </cell>
        </row>
        <row r="162">
          <cell r="A162" t="str">
            <v>1586RUL90</v>
          </cell>
          <cell r="B162">
            <v>1586</v>
          </cell>
          <cell r="C162" t="str">
            <v>RU</v>
          </cell>
          <cell r="D162" t="str">
            <v>L90</v>
          </cell>
          <cell r="E162">
            <v>11.666666666666666</v>
          </cell>
        </row>
        <row r="163">
          <cell r="A163" t="str">
            <v>1586SAEC210</v>
          </cell>
          <cell r="B163">
            <v>1586</v>
          </cell>
          <cell r="C163" t="str">
            <v>SA</v>
          </cell>
          <cell r="D163" t="str">
            <v>EC210</v>
          </cell>
          <cell r="E163" t="e">
            <v>#DIV/0!</v>
          </cell>
        </row>
        <row r="164">
          <cell r="A164" t="str">
            <v>1586SAEC210BLC</v>
          </cell>
          <cell r="B164">
            <v>1586</v>
          </cell>
          <cell r="C164" t="str">
            <v>SA</v>
          </cell>
          <cell r="D164" t="str">
            <v>EC210BLC</v>
          </cell>
          <cell r="E164">
            <v>11</v>
          </cell>
        </row>
        <row r="165">
          <cell r="A165" t="str">
            <v>1586SAEC240BLC</v>
          </cell>
          <cell r="B165">
            <v>1586</v>
          </cell>
          <cell r="C165" t="str">
            <v>SA</v>
          </cell>
          <cell r="D165" t="str">
            <v>EC240BLC</v>
          </cell>
          <cell r="E165">
            <v>16</v>
          </cell>
        </row>
        <row r="166">
          <cell r="A166" t="str">
            <v>1586SAEW170</v>
          </cell>
          <cell r="B166">
            <v>1586</v>
          </cell>
          <cell r="C166" t="str">
            <v>SA</v>
          </cell>
          <cell r="D166" t="str">
            <v>EW170</v>
          </cell>
          <cell r="E166">
            <v>9.1666666666666661</v>
          </cell>
        </row>
        <row r="167">
          <cell r="A167" t="str">
            <v>1586SAL120</v>
          </cell>
          <cell r="B167">
            <v>1586</v>
          </cell>
          <cell r="C167" t="str">
            <v>SA</v>
          </cell>
          <cell r="D167" t="str">
            <v>L120</v>
          </cell>
          <cell r="E167">
            <v>23</v>
          </cell>
        </row>
        <row r="168">
          <cell r="A168" t="str">
            <v>1586SAL150</v>
          </cell>
          <cell r="B168">
            <v>1586</v>
          </cell>
          <cell r="C168" t="str">
            <v>SA</v>
          </cell>
          <cell r="D168" t="str">
            <v>L150</v>
          </cell>
          <cell r="E168">
            <v>29.5</v>
          </cell>
        </row>
        <row r="169">
          <cell r="A169" t="str">
            <v>1586SAL90</v>
          </cell>
          <cell r="B169">
            <v>1586</v>
          </cell>
          <cell r="C169" t="str">
            <v>SA</v>
          </cell>
          <cell r="D169" t="str">
            <v>L90</v>
          </cell>
          <cell r="E169">
            <v>16</v>
          </cell>
        </row>
        <row r="170">
          <cell r="A170" t="str">
            <v>1586SDEC210BLC</v>
          </cell>
          <cell r="B170">
            <v>1586</v>
          </cell>
          <cell r="C170" t="str">
            <v>SD</v>
          </cell>
          <cell r="D170" t="str">
            <v>EC210BLC</v>
          </cell>
          <cell r="E170">
            <v>11.333333333333334</v>
          </cell>
        </row>
        <row r="171">
          <cell r="A171" t="str">
            <v>1586SDG730B</v>
          </cell>
          <cell r="B171">
            <v>1586</v>
          </cell>
          <cell r="C171" t="str">
            <v>SD</v>
          </cell>
          <cell r="D171" t="str">
            <v>G730B</v>
          </cell>
          <cell r="E171">
            <v>37.6</v>
          </cell>
          <cell r="F171" t="str">
            <v>Angela Cox 6 Feb 2003</v>
          </cell>
        </row>
        <row r="172">
          <cell r="A172" t="str">
            <v>1586SDL120</v>
          </cell>
          <cell r="B172">
            <v>1586</v>
          </cell>
          <cell r="C172" t="str">
            <v>SD</v>
          </cell>
          <cell r="D172" t="str">
            <v>L120</v>
          </cell>
          <cell r="E172">
            <v>18</v>
          </cell>
        </row>
        <row r="173">
          <cell r="A173" t="str">
            <v>1586SEA25</v>
          </cell>
          <cell r="B173">
            <v>1586</v>
          </cell>
          <cell r="C173" t="str">
            <v>SE</v>
          </cell>
          <cell r="D173" t="str">
            <v>A25</v>
          </cell>
          <cell r="E173">
            <v>11.2</v>
          </cell>
        </row>
        <row r="174">
          <cell r="A174" t="str">
            <v>1586SYEC240BLC</v>
          </cell>
          <cell r="B174">
            <v>1586</v>
          </cell>
          <cell r="C174" t="str">
            <v>SY</v>
          </cell>
          <cell r="D174" t="str">
            <v>EC240BLC</v>
          </cell>
          <cell r="E174">
            <v>16</v>
          </cell>
        </row>
        <row r="175">
          <cell r="A175" t="str">
            <v>1586SYEC290BLR</v>
          </cell>
          <cell r="B175">
            <v>1586</v>
          </cell>
          <cell r="C175" t="str">
            <v>SY</v>
          </cell>
          <cell r="D175" t="str">
            <v>EC290BLR</v>
          </cell>
          <cell r="E175">
            <v>7.5</v>
          </cell>
        </row>
        <row r="176">
          <cell r="A176" t="str">
            <v>1586SYEW170</v>
          </cell>
          <cell r="B176">
            <v>1586</v>
          </cell>
          <cell r="C176" t="str">
            <v>SY</v>
          </cell>
          <cell r="D176" t="str">
            <v>EW170</v>
          </cell>
          <cell r="E176">
            <v>9</v>
          </cell>
        </row>
        <row r="177">
          <cell r="A177" t="str">
            <v>1586TNEC290BLC</v>
          </cell>
          <cell r="B177">
            <v>1586</v>
          </cell>
          <cell r="C177" t="str">
            <v>TN</v>
          </cell>
          <cell r="D177" t="str">
            <v>EC290BLC</v>
          </cell>
          <cell r="E177" t="e">
            <v>#DIV/0!</v>
          </cell>
        </row>
        <row r="178">
          <cell r="A178" t="str">
            <v>1586TNG720</v>
          </cell>
          <cell r="B178">
            <v>1586</v>
          </cell>
          <cell r="C178" t="str">
            <v>TN</v>
          </cell>
          <cell r="D178" t="str">
            <v>G720</v>
          </cell>
          <cell r="E178">
            <v>29</v>
          </cell>
          <cell r="F178" t="str">
            <v>Angela Cox 6 Feb 2003</v>
          </cell>
        </row>
        <row r="179">
          <cell r="A179" t="str">
            <v>1586TNL120</v>
          </cell>
          <cell r="B179">
            <v>1586</v>
          </cell>
          <cell r="C179" t="str">
            <v>TN</v>
          </cell>
          <cell r="D179" t="str">
            <v>L120</v>
          </cell>
          <cell r="E179">
            <v>21</v>
          </cell>
        </row>
        <row r="180">
          <cell r="A180" t="str">
            <v>1586TNL90</v>
          </cell>
          <cell r="B180">
            <v>1586</v>
          </cell>
          <cell r="C180" t="str">
            <v>TN</v>
          </cell>
          <cell r="D180" t="str">
            <v>L90</v>
          </cell>
          <cell r="E180">
            <v>-57</v>
          </cell>
        </row>
        <row r="181">
          <cell r="A181" t="str">
            <v>1586TPEC210BLC</v>
          </cell>
          <cell r="B181">
            <v>1586</v>
          </cell>
          <cell r="C181" t="str">
            <v>TP</v>
          </cell>
          <cell r="D181" t="str">
            <v>EC210BLC</v>
          </cell>
          <cell r="E181" t="e">
            <v>#DIV/0!</v>
          </cell>
        </row>
        <row r="182">
          <cell r="A182" t="str">
            <v>1586TPEC290BLC</v>
          </cell>
          <cell r="B182">
            <v>1586</v>
          </cell>
          <cell r="C182" t="str">
            <v>TP</v>
          </cell>
          <cell r="D182" t="str">
            <v>EC290BLC</v>
          </cell>
          <cell r="E182" t="e">
            <v>#DIV/0!</v>
          </cell>
        </row>
        <row r="183">
          <cell r="A183" t="str">
            <v>1586TREC210BLC</v>
          </cell>
          <cell r="B183">
            <v>1586</v>
          </cell>
          <cell r="C183" t="str">
            <v>TR</v>
          </cell>
          <cell r="D183" t="str">
            <v>EC210BLC</v>
          </cell>
          <cell r="E183">
            <v>12</v>
          </cell>
        </row>
        <row r="184">
          <cell r="A184" t="str">
            <v>1586TREC290BLC</v>
          </cell>
          <cell r="B184">
            <v>1586</v>
          </cell>
          <cell r="C184" t="str">
            <v>TR</v>
          </cell>
          <cell r="D184" t="str">
            <v>EC290BLC</v>
          </cell>
          <cell r="E184">
            <v>14.333333333333334</v>
          </cell>
        </row>
        <row r="185">
          <cell r="A185" t="str">
            <v>1586TREC360BLC</v>
          </cell>
          <cell r="B185">
            <v>1586</v>
          </cell>
          <cell r="C185" t="str">
            <v>TR</v>
          </cell>
          <cell r="D185" t="str">
            <v>EC360BLC</v>
          </cell>
          <cell r="E185">
            <v>27</v>
          </cell>
        </row>
        <row r="186">
          <cell r="A186" t="str">
            <v>1586TREC460BLC</v>
          </cell>
          <cell r="B186">
            <v>1586</v>
          </cell>
          <cell r="C186" t="str">
            <v>TR</v>
          </cell>
          <cell r="D186" t="str">
            <v>EC460BLC</v>
          </cell>
          <cell r="E186">
            <v>47</v>
          </cell>
        </row>
        <row r="187">
          <cell r="A187" t="str">
            <v>1586TREW170</v>
          </cell>
          <cell r="B187">
            <v>1586</v>
          </cell>
          <cell r="C187" t="str">
            <v>TR</v>
          </cell>
          <cell r="D187" t="str">
            <v>EW170</v>
          </cell>
          <cell r="E187" t="e">
            <v>#DIV/0!</v>
          </cell>
        </row>
        <row r="188">
          <cell r="A188" t="str">
            <v>1586TRG720B</v>
          </cell>
          <cell r="B188">
            <v>1586</v>
          </cell>
          <cell r="C188" t="str">
            <v>TR</v>
          </cell>
          <cell r="D188" t="str">
            <v>G720B</v>
          </cell>
          <cell r="E188">
            <v>30.5</v>
          </cell>
          <cell r="F188" t="str">
            <v>Angela Cox Apr 29, 2003</v>
          </cell>
        </row>
        <row r="189">
          <cell r="A189" t="str">
            <v>1586TRG740B</v>
          </cell>
          <cell r="B189">
            <v>1586</v>
          </cell>
          <cell r="C189" t="str">
            <v>TR</v>
          </cell>
          <cell r="D189" t="str">
            <v>G740B</v>
          </cell>
          <cell r="E189">
            <v>41.6</v>
          </cell>
          <cell r="F189" t="str">
            <v>Angela Cox Apr 29, 2003</v>
          </cell>
        </row>
        <row r="190">
          <cell r="A190" t="str">
            <v>1586TRL110</v>
          </cell>
          <cell r="B190">
            <v>1586</v>
          </cell>
          <cell r="C190" t="str">
            <v>TR</v>
          </cell>
          <cell r="D190" t="str">
            <v>L110</v>
          </cell>
          <cell r="E190">
            <v>12</v>
          </cell>
        </row>
        <row r="191">
          <cell r="A191" t="str">
            <v>1586TRL120</v>
          </cell>
          <cell r="B191">
            <v>1586</v>
          </cell>
          <cell r="C191" t="str">
            <v>TR</v>
          </cell>
          <cell r="D191" t="str">
            <v>L120</v>
          </cell>
          <cell r="E191">
            <v>22</v>
          </cell>
        </row>
        <row r="192">
          <cell r="A192" t="str">
            <v>1586TRL150</v>
          </cell>
          <cell r="B192">
            <v>1586</v>
          </cell>
          <cell r="C192" t="str">
            <v>TR</v>
          </cell>
          <cell r="D192" t="str">
            <v>L150</v>
          </cell>
          <cell r="E192">
            <v>25</v>
          </cell>
        </row>
        <row r="193">
          <cell r="A193" t="str">
            <v>1586TRL180</v>
          </cell>
          <cell r="B193">
            <v>1586</v>
          </cell>
          <cell r="C193" t="str">
            <v>TR</v>
          </cell>
          <cell r="D193" t="str">
            <v>L180</v>
          </cell>
          <cell r="E193">
            <v>80.333333333333329</v>
          </cell>
        </row>
        <row r="194">
          <cell r="A194" t="str">
            <v>1586TRL30</v>
          </cell>
          <cell r="B194">
            <v>1586</v>
          </cell>
          <cell r="C194" t="str">
            <v>TR</v>
          </cell>
          <cell r="D194" t="str">
            <v>L30</v>
          </cell>
          <cell r="E194">
            <v>2</v>
          </cell>
        </row>
        <row r="195">
          <cell r="A195" t="str">
            <v>1586TRL90</v>
          </cell>
          <cell r="B195">
            <v>1586</v>
          </cell>
          <cell r="C195" t="str">
            <v>TR</v>
          </cell>
          <cell r="D195" t="str">
            <v>L90</v>
          </cell>
          <cell r="E195">
            <v>12</v>
          </cell>
        </row>
        <row r="196">
          <cell r="A196" t="str">
            <v>1586UGEC460BLC</v>
          </cell>
          <cell r="B196">
            <v>1586</v>
          </cell>
          <cell r="C196" t="str">
            <v>UG</v>
          </cell>
          <cell r="D196" t="str">
            <v>EC460BLC</v>
          </cell>
          <cell r="E196" t="e">
            <v>#DIV/0!</v>
          </cell>
        </row>
        <row r="197">
          <cell r="A197" t="str">
            <v>1586USL90</v>
          </cell>
          <cell r="B197">
            <v>1586</v>
          </cell>
          <cell r="C197" t="str">
            <v>US</v>
          </cell>
          <cell r="D197" t="str">
            <v>L90</v>
          </cell>
          <cell r="E197">
            <v>8</v>
          </cell>
        </row>
        <row r="198">
          <cell r="A198" t="str">
            <v>1586YUEC240BLC</v>
          </cell>
          <cell r="B198">
            <v>1586</v>
          </cell>
          <cell r="C198" t="str">
            <v>YU</v>
          </cell>
          <cell r="D198" t="str">
            <v>EC240BLC</v>
          </cell>
          <cell r="E198" t="e">
            <v>#DIV/0!</v>
          </cell>
        </row>
        <row r="199">
          <cell r="A199" t="str">
            <v>1586YUEW170</v>
          </cell>
          <cell r="B199">
            <v>1586</v>
          </cell>
          <cell r="C199" t="str">
            <v>YU</v>
          </cell>
          <cell r="D199" t="str">
            <v>EW170</v>
          </cell>
          <cell r="E199" t="e">
            <v>#DIV/0!</v>
          </cell>
        </row>
        <row r="200">
          <cell r="A200" t="str">
            <v>1586YUL180</v>
          </cell>
          <cell r="B200">
            <v>1586</v>
          </cell>
          <cell r="C200" t="str">
            <v>YU</v>
          </cell>
          <cell r="D200" t="str">
            <v>L180</v>
          </cell>
          <cell r="E200">
            <v>71</v>
          </cell>
        </row>
        <row r="201">
          <cell r="A201" t="str">
            <v>1586ZAA30</v>
          </cell>
          <cell r="B201">
            <v>1586</v>
          </cell>
          <cell r="C201" t="str">
            <v>ZA</v>
          </cell>
          <cell r="D201" t="str">
            <v>A30</v>
          </cell>
          <cell r="E201">
            <v>64.666666666666671</v>
          </cell>
        </row>
        <row r="202">
          <cell r="A202" t="str">
            <v>1586ZAEC210BLC</v>
          </cell>
          <cell r="B202">
            <v>1586</v>
          </cell>
          <cell r="C202" t="str">
            <v>ZA</v>
          </cell>
          <cell r="D202" t="str">
            <v>EC210BLC</v>
          </cell>
          <cell r="E202" t="e">
            <v>#DIV/0!</v>
          </cell>
        </row>
        <row r="203">
          <cell r="A203" t="str">
            <v>1586ZAEC290BLC</v>
          </cell>
          <cell r="B203">
            <v>1586</v>
          </cell>
          <cell r="C203" t="str">
            <v>ZA</v>
          </cell>
          <cell r="D203" t="str">
            <v>EC290BLC</v>
          </cell>
          <cell r="E203" t="e">
            <v>#DIV/0!</v>
          </cell>
        </row>
        <row r="204">
          <cell r="A204" t="str">
            <v>1586ZAEC360BLC</v>
          </cell>
          <cell r="B204">
            <v>1586</v>
          </cell>
          <cell r="C204" t="str">
            <v>ZA</v>
          </cell>
          <cell r="D204" t="str">
            <v>EC360BLC</v>
          </cell>
          <cell r="E204" t="e">
            <v>#DIV/0!</v>
          </cell>
        </row>
        <row r="205">
          <cell r="A205" t="str">
            <v>1586ZAEC460BLC</v>
          </cell>
          <cell r="B205">
            <v>1586</v>
          </cell>
          <cell r="C205" t="str">
            <v>ZA</v>
          </cell>
          <cell r="D205" t="str">
            <v>EC460BLC</v>
          </cell>
          <cell r="E205" t="e">
            <v>#DIV/0!</v>
          </cell>
        </row>
        <row r="206">
          <cell r="A206" t="str">
            <v>1586ZAEC55</v>
          </cell>
          <cell r="B206">
            <v>1586</v>
          </cell>
          <cell r="C206" t="str">
            <v>ZA</v>
          </cell>
          <cell r="D206" t="str">
            <v>EC55</v>
          </cell>
          <cell r="E206" t="e">
            <v>#DIV/0!</v>
          </cell>
        </row>
        <row r="207">
          <cell r="A207" t="str">
            <v>1586ZAG710B</v>
          </cell>
          <cell r="B207">
            <v>1586</v>
          </cell>
          <cell r="C207" t="str">
            <v>ZA</v>
          </cell>
          <cell r="D207" t="str">
            <v>G710B</v>
          </cell>
          <cell r="E207">
            <v>24.2</v>
          </cell>
        </row>
        <row r="208">
          <cell r="A208" t="str">
            <v>1586ZAG720B</v>
          </cell>
          <cell r="B208">
            <v>1586</v>
          </cell>
          <cell r="C208" t="str">
            <v>ZA</v>
          </cell>
          <cell r="D208" t="str">
            <v>G720B</v>
          </cell>
          <cell r="E208">
            <v>30.5</v>
          </cell>
          <cell r="F208" t="str">
            <v>Angela Cox Apr 29, 2003</v>
          </cell>
        </row>
        <row r="209">
          <cell r="A209" t="str">
            <v>1586ZAL150</v>
          </cell>
          <cell r="B209">
            <v>1586</v>
          </cell>
          <cell r="C209" t="str">
            <v>ZA</v>
          </cell>
          <cell r="D209" t="str">
            <v>L150</v>
          </cell>
          <cell r="E209">
            <v>20</v>
          </cell>
        </row>
        <row r="210">
          <cell r="A210" t="str">
            <v>1586ZAL180</v>
          </cell>
          <cell r="B210">
            <v>1586</v>
          </cell>
          <cell r="C210" t="str">
            <v>ZA</v>
          </cell>
          <cell r="D210" t="str">
            <v>L180</v>
          </cell>
          <cell r="E210">
            <v>116</v>
          </cell>
        </row>
        <row r="211">
          <cell r="A211" t="str">
            <v>1586ZAL20</v>
          </cell>
          <cell r="B211">
            <v>1586</v>
          </cell>
          <cell r="C211" t="str">
            <v>ZA</v>
          </cell>
          <cell r="D211" t="str">
            <v>L20</v>
          </cell>
          <cell r="E211">
            <v>3</v>
          </cell>
        </row>
        <row r="212">
          <cell r="A212" t="str">
            <v>1587ARG740</v>
          </cell>
          <cell r="B212">
            <v>1587</v>
          </cell>
          <cell r="C212" t="str">
            <v>AR</v>
          </cell>
          <cell r="D212" t="str">
            <v>G740</v>
          </cell>
          <cell r="E212">
            <v>20</v>
          </cell>
          <cell r="F212" t="str">
            <v>Angela Cox 7 mar</v>
          </cell>
        </row>
        <row r="213">
          <cell r="A213" t="str">
            <v>1587BRA30</v>
          </cell>
          <cell r="B213">
            <v>1587</v>
          </cell>
          <cell r="C213" t="str">
            <v>BR</v>
          </cell>
          <cell r="D213" t="str">
            <v>A30</v>
          </cell>
          <cell r="E213">
            <v>-17.8</v>
          </cell>
          <cell r="F213" t="str">
            <v>Mauro 4 April</v>
          </cell>
        </row>
        <row r="214">
          <cell r="A214" t="str">
            <v>1587BREC140</v>
          </cell>
          <cell r="B214">
            <v>1587</v>
          </cell>
          <cell r="C214" t="str">
            <v>BR</v>
          </cell>
          <cell r="D214" t="str">
            <v>EC140</v>
          </cell>
          <cell r="E214" t="e">
            <v>#DIV/0!</v>
          </cell>
        </row>
        <row r="215">
          <cell r="A215" t="str">
            <v>1587BREC140BLCM</v>
          </cell>
          <cell r="B215">
            <v>1587</v>
          </cell>
          <cell r="C215" t="str">
            <v>BR</v>
          </cell>
          <cell r="D215" t="str">
            <v>EC140BLCM</v>
          </cell>
          <cell r="E215">
            <v>-9.8000000000000007</v>
          </cell>
          <cell r="F215" t="str">
            <v>Mauro 4 April</v>
          </cell>
        </row>
        <row r="216">
          <cell r="A216" t="str">
            <v>1587BREC210</v>
          </cell>
          <cell r="B216">
            <v>1587</v>
          </cell>
          <cell r="C216" t="str">
            <v>BR</v>
          </cell>
          <cell r="D216" t="str">
            <v>EC210</v>
          </cell>
          <cell r="E216" t="e">
            <v>#DIV/0!</v>
          </cell>
        </row>
        <row r="217">
          <cell r="A217" t="str">
            <v>1587BREC210BF</v>
          </cell>
          <cell r="B217">
            <v>1587</v>
          </cell>
          <cell r="C217" t="str">
            <v>BR</v>
          </cell>
          <cell r="D217" t="str">
            <v>EC210BF</v>
          </cell>
          <cell r="E217">
            <v>-17</v>
          </cell>
          <cell r="F217" t="str">
            <v>Mauro 4 April</v>
          </cell>
        </row>
        <row r="218">
          <cell r="A218" t="str">
            <v>1587BREC210BLC</v>
          </cell>
          <cell r="B218">
            <v>1587</v>
          </cell>
          <cell r="C218" t="str">
            <v>BR</v>
          </cell>
          <cell r="D218" t="str">
            <v>EC210BLC</v>
          </cell>
          <cell r="E218">
            <v>-14</v>
          </cell>
        </row>
        <row r="219">
          <cell r="A219" t="str">
            <v>1587BREC240BLC</v>
          </cell>
          <cell r="B219">
            <v>1587</v>
          </cell>
          <cell r="C219" t="str">
            <v>BR</v>
          </cell>
          <cell r="D219" t="str">
            <v>EC240BLC</v>
          </cell>
          <cell r="E219">
            <v>-3.25</v>
          </cell>
        </row>
        <row r="220">
          <cell r="A220" t="str">
            <v>1587BREC290BLC</v>
          </cell>
          <cell r="B220">
            <v>1587</v>
          </cell>
          <cell r="C220" t="str">
            <v>BR</v>
          </cell>
          <cell r="D220" t="str">
            <v>EC290BLC</v>
          </cell>
          <cell r="E220">
            <v>26</v>
          </cell>
        </row>
        <row r="221">
          <cell r="A221" t="str">
            <v>1587BREC360BLC</v>
          </cell>
          <cell r="B221">
            <v>1587</v>
          </cell>
          <cell r="C221" t="str">
            <v>BR</v>
          </cell>
          <cell r="D221" t="str">
            <v>EC360BLC</v>
          </cell>
          <cell r="E221">
            <v>17</v>
          </cell>
        </row>
        <row r="222">
          <cell r="A222" t="str">
            <v>1587BREC460BLC</v>
          </cell>
          <cell r="B222">
            <v>1587</v>
          </cell>
          <cell r="C222" t="str">
            <v>BR</v>
          </cell>
          <cell r="D222" t="str">
            <v>EC460BLC</v>
          </cell>
          <cell r="E222">
            <v>44</v>
          </cell>
        </row>
        <row r="223">
          <cell r="A223" t="str">
            <v>1587BRL180</v>
          </cell>
          <cell r="B223">
            <v>1587</v>
          </cell>
          <cell r="C223" t="str">
            <v>BR</v>
          </cell>
          <cell r="D223" t="str">
            <v>L180</v>
          </cell>
          <cell r="E223">
            <v>42</v>
          </cell>
          <cell r="F223" t="str">
            <v>Mauro 4 April</v>
          </cell>
        </row>
        <row r="224">
          <cell r="A224" t="str">
            <v>1587BRL220</v>
          </cell>
          <cell r="B224">
            <v>1587</v>
          </cell>
          <cell r="C224" t="str">
            <v>BR</v>
          </cell>
          <cell r="D224" t="str">
            <v>L220</v>
          </cell>
          <cell r="E224">
            <v>20</v>
          </cell>
        </row>
        <row r="225">
          <cell r="A225" t="str">
            <v>1587CLEC210BLC</v>
          </cell>
          <cell r="B225">
            <v>1587</v>
          </cell>
          <cell r="C225" t="str">
            <v>CL</v>
          </cell>
          <cell r="D225" t="str">
            <v>EC210BLC</v>
          </cell>
          <cell r="E225">
            <v>15.5</v>
          </cell>
        </row>
        <row r="226">
          <cell r="A226" t="str">
            <v>1587CLEC290BLC</v>
          </cell>
          <cell r="B226">
            <v>1587</v>
          </cell>
          <cell r="C226" t="str">
            <v>CL</v>
          </cell>
          <cell r="D226" t="str">
            <v>EC290BLC</v>
          </cell>
          <cell r="E226" t="e">
            <v>#DIV/0!</v>
          </cell>
        </row>
        <row r="227">
          <cell r="A227" t="str">
            <v>1587CLG730B</v>
          </cell>
          <cell r="B227">
            <v>1587</v>
          </cell>
          <cell r="C227" t="str">
            <v>CL</v>
          </cell>
          <cell r="D227" t="str">
            <v>G730B</v>
          </cell>
          <cell r="E227">
            <v>36</v>
          </cell>
          <cell r="F227" t="str">
            <v>Angela Cox 7 Mar 2003</v>
          </cell>
        </row>
        <row r="228">
          <cell r="A228" t="str">
            <v>1587CLL120</v>
          </cell>
          <cell r="B228">
            <v>1587</v>
          </cell>
          <cell r="C228" t="str">
            <v>CL</v>
          </cell>
          <cell r="D228" t="str">
            <v>L120</v>
          </cell>
          <cell r="E228">
            <v>32</v>
          </cell>
          <cell r="F228" t="str">
            <v>Daniel Bjöklund 7 Mar (såld från ASH)</v>
          </cell>
        </row>
        <row r="229">
          <cell r="A229" t="str">
            <v>1587CLL150</v>
          </cell>
          <cell r="B229">
            <v>1587</v>
          </cell>
          <cell r="C229" t="str">
            <v>CL</v>
          </cell>
          <cell r="D229" t="str">
            <v>L150</v>
          </cell>
          <cell r="E229">
            <v>16</v>
          </cell>
        </row>
        <row r="230">
          <cell r="A230" t="str">
            <v>1587CREC140BLCM</v>
          </cell>
          <cell r="B230">
            <v>1587</v>
          </cell>
          <cell r="C230" t="str">
            <v>CR</v>
          </cell>
          <cell r="D230" t="str">
            <v>EC140BLCM</v>
          </cell>
          <cell r="E230" t="e">
            <v>#DIV/0!</v>
          </cell>
        </row>
        <row r="231">
          <cell r="A231" t="str">
            <v>1587CREC240BLC</v>
          </cell>
          <cell r="B231">
            <v>1587</v>
          </cell>
          <cell r="C231" t="str">
            <v>CR</v>
          </cell>
          <cell r="D231" t="str">
            <v>EC240BLC</v>
          </cell>
          <cell r="E231" t="e">
            <v>#DIV/0!</v>
          </cell>
        </row>
        <row r="232">
          <cell r="A232" t="str">
            <v>1587CREC360BLC</v>
          </cell>
          <cell r="B232">
            <v>1587</v>
          </cell>
          <cell r="C232" t="str">
            <v>CR</v>
          </cell>
          <cell r="D232" t="str">
            <v>EC360BLC</v>
          </cell>
          <cell r="E232" t="e">
            <v>#DIV/0!</v>
          </cell>
        </row>
        <row r="233">
          <cell r="A233" t="str">
            <v>1587DOEC210BLC</v>
          </cell>
          <cell r="B233">
            <v>1587</v>
          </cell>
          <cell r="C233" t="str">
            <v>DO</v>
          </cell>
          <cell r="D233" t="str">
            <v>EC210BLC</v>
          </cell>
          <cell r="E233">
            <v>19.53846153846154</v>
          </cell>
        </row>
        <row r="234">
          <cell r="A234" t="str">
            <v>1587DOEC290BLC</v>
          </cell>
          <cell r="B234">
            <v>1587</v>
          </cell>
          <cell r="C234" t="str">
            <v>DO</v>
          </cell>
          <cell r="D234" t="str">
            <v>EC290BLC</v>
          </cell>
          <cell r="E234">
            <v>36.4</v>
          </cell>
        </row>
        <row r="235">
          <cell r="A235" t="str">
            <v>1587DOEC360BLC</v>
          </cell>
          <cell r="B235">
            <v>1587</v>
          </cell>
          <cell r="C235" t="str">
            <v>DO</v>
          </cell>
          <cell r="D235" t="str">
            <v>EC360BLC</v>
          </cell>
          <cell r="E235" t="e">
            <v>#DIV/0!</v>
          </cell>
        </row>
        <row r="236">
          <cell r="A236" t="str">
            <v>1587DOEC460BLC</v>
          </cell>
          <cell r="B236">
            <v>1587</v>
          </cell>
          <cell r="C236" t="str">
            <v>DO</v>
          </cell>
          <cell r="D236" t="str">
            <v>EC460BLC</v>
          </cell>
          <cell r="E236" t="e">
            <v>#DIV/0!</v>
          </cell>
        </row>
        <row r="237">
          <cell r="A237" t="str">
            <v>1587DOG720</v>
          </cell>
          <cell r="B237">
            <v>1587</v>
          </cell>
          <cell r="C237" t="str">
            <v>DO</v>
          </cell>
          <cell r="D237" t="str">
            <v>G720</v>
          </cell>
          <cell r="E237">
            <v>29</v>
          </cell>
          <cell r="F237" t="str">
            <v>Angela Cox 6 Feb 2003</v>
          </cell>
        </row>
        <row r="238">
          <cell r="A238" t="str">
            <v>1587DOG780</v>
          </cell>
          <cell r="B238">
            <v>1587</v>
          </cell>
          <cell r="C238" t="str">
            <v>DO</v>
          </cell>
          <cell r="D238" t="str">
            <v>G780</v>
          </cell>
          <cell r="E238">
            <v>60</v>
          </cell>
          <cell r="F238" t="str">
            <v>Angela Cox 6 Feb 2003</v>
          </cell>
        </row>
        <row r="239">
          <cell r="A239" t="str">
            <v>1587DOL150</v>
          </cell>
          <cell r="B239">
            <v>1587</v>
          </cell>
          <cell r="C239" t="str">
            <v>DO</v>
          </cell>
          <cell r="D239" t="str">
            <v>L150</v>
          </cell>
          <cell r="E239">
            <v>20</v>
          </cell>
        </row>
        <row r="240">
          <cell r="A240" t="str">
            <v>1587ECA25</v>
          </cell>
          <cell r="B240">
            <v>1587</v>
          </cell>
          <cell r="C240" t="str">
            <v>EC</v>
          </cell>
          <cell r="D240" t="str">
            <v>A25</v>
          </cell>
          <cell r="E240">
            <v>40</v>
          </cell>
        </row>
        <row r="241">
          <cell r="A241" t="str">
            <v>1587ECEC210BLC</v>
          </cell>
          <cell r="B241">
            <v>1587</v>
          </cell>
          <cell r="C241" t="str">
            <v>EC</v>
          </cell>
          <cell r="D241" t="str">
            <v>EC210BLC</v>
          </cell>
          <cell r="E241" t="e">
            <v>#DIV/0!</v>
          </cell>
        </row>
        <row r="242">
          <cell r="A242" t="str">
            <v>1587ECEC290BLC</v>
          </cell>
          <cell r="B242">
            <v>1587</v>
          </cell>
          <cell r="C242" t="str">
            <v>EC</v>
          </cell>
          <cell r="D242" t="str">
            <v>EC290BLC</v>
          </cell>
          <cell r="E242">
            <v>36</v>
          </cell>
        </row>
        <row r="243">
          <cell r="A243" t="str">
            <v>1587ECL120</v>
          </cell>
          <cell r="B243">
            <v>1587</v>
          </cell>
          <cell r="C243" t="str">
            <v>EC</v>
          </cell>
          <cell r="D243" t="str">
            <v>L120</v>
          </cell>
          <cell r="E243">
            <v>19</v>
          </cell>
          <cell r="F243" t="str">
            <v>Justerat Daniel Björklund/LED Feb 10</v>
          </cell>
        </row>
        <row r="244">
          <cell r="A244" t="str">
            <v>1587PEEC210</v>
          </cell>
          <cell r="B244">
            <v>1587</v>
          </cell>
          <cell r="C244" t="str">
            <v>PE</v>
          </cell>
          <cell r="D244" t="str">
            <v>EC210</v>
          </cell>
          <cell r="E244" t="e">
            <v>#DIV/0!</v>
          </cell>
        </row>
        <row r="245">
          <cell r="A245" t="str">
            <v>1587PEEC360BLC</v>
          </cell>
          <cell r="B245">
            <v>1587</v>
          </cell>
          <cell r="C245" t="str">
            <v>PE</v>
          </cell>
          <cell r="D245" t="str">
            <v>EC360BLC</v>
          </cell>
          <cell r="E245">
            <v>46</v>
          </cell>
        </row>
        <row r="246">
          <cell r="A246" t="str">
            <v>1587PEL220</v>
          </cell>
          <cell r="B246">
            <v>1587</v>
          </cell>
          <cell r="C246" t="str">
            <v>PE</v>
          </cell>
          <cell r="D246" t="str">
            <v>L220</v>
          </cell>
          <cell r="E246">
            <v>57</v>
          </cell>
        </row>
        <row r="247">
          <cell r="A247" t="str">
            <v>1587PYEC210BLC</v>
          </cell>
          <cell r="B247">
            <v>1587</v>
          </cell>
          <cell r="C247" t="str">
            <v>PY</v>
          </cell>
          <cell r="D247" t="str">
            <v>EC210BLC</v>
          </cell>
          <cell r="E247" t="e">
            <v>#DIV/0!</v>
          </cell>
        </row>
        <row r="248">
          <cell r="A248" t="str">
            <v>4324DEA25</v>
          </cell>
          <cell r="B248">
            <v>4324</v>
          </cell>
          <cell r="C248" t="str">
            <v>DE</v>
          </cell>
          <cell r="D248" t="str">
            <v>A25</v>
          </cell>
          <cell r="E248" t="e">
            <v>#DIV/0!</v>
          </cell>
        </row>
        <row r="249">
          <cell r="A249" t="str">
            <v>4324DEA25</v>
          </cell>
          <cell r="B249">
            <v>4324</v>
          </cell>
          <cell r="C249" t="str">
            <v>DE</v>
          </cell>
          <cell r="D249" t="str">
            <v>A25</v>
          </cell>
          <cell r="E249" t="e">
            <v>#DIV/0!</v>
          </cell>
        </row>
        <row r="250">
          <cell r="A250" t="str">
            <v>4324DEA30</v>
          </cell>
          <cell r="B250">
            <v>4324</v>
          </cell>
          <cell r="C250" t="str">
            <v>DE</v>
          </cell>
          <cell r="D250" t="str">
            <v>A30</v>
          </cell>
          <cell r="E250">
            <v>-5.166666666666667</v>
          </cell>
        </row>
        <row r="251">
          <cell r="A251" t="str">
            <v>4324DEA30</v>
          </cell>
          <cell r="B251">
            <v>4324</v>
          </cell>
          <cell r="C251" t="str">
            <v>DE</v>
          </cell>
          <cell r="D251" t="str">
            <v>A30</v>
          </cell>
          <cell r="E251">
            <v>20.5</v>
          </cell>
        </row>
        <row r="252">
          <cell r="A252" t="str">
            <v>4324DEEC14</v>
          </cell>
          <cell r="B252">
            <v>4324</v>
          </cell>
          <cell r="C252" t="str">
            <v>DE</v>
          </cell>
          <cell r="D252" t="str">
            <v>EC14</v>
          </cell>
          <cell r="E252" t="e">
            <v>#DIV/0!</v>
          </cell>
        </row>
        <row r="253">
          <cell r="A253" t="str">
            <v>4324DEEC15</v>
          </cell>
          <cell r="B253">
            <v>4324</v>
          </cell>
          <cell r="C253" t="str">
            <v>DE</v>
          </cell>
          <cell r="D253" t="str">
            <v>EC15</v>
          </cell>
          <cell r="E253" t="e">
            <v>#DIV/0!</v>
          </cell>
        </row>
        <row r="254">
          <cell r="A254" t="str">
            <v>4324DEEC20</v>
          </cell>
          <cell r="B254">
            <v>4324</v>
          </cell>
          <cell r="C254" t="str">
            <v>DE</v>
          </cell>
          <cell r="D254" t="str">
            <v>EC20</v>
          </cell>
          <cell r="E254" t="e">
            <v>#DIV/0!</v>
          </cell>
        </row>
        <row r="255">
          <cell r="A255" t="str">
            <v>4324DEEC210</v>
          </cell>
          <cell r="B255">
            <v>4324</v>
          </cell>
          <cell r="C255" t="str">
            <v>DE</v>
          </cell>
          <cell r="D255" t="str">
            <v>EC210</v>
          </cell>
          <cell r="E255" t="e">
            <v>#DIV/0!</v>
          </cell>
        </row>
        <row r="256">
          <cell r="A256" t="str">
            <v>4324DEEC240</v>
          </cell>
          <cell r="B256">
            <v>4324</v>
          </cell>
          <cell r="C256" t="str">
            <v>DE</v>
          </cell>
          <cell r="D256" t="str">
            <v>EC240</v>
          </cell>
          <cell r="E256" t="e">
            <v>#DIV/0!</v>
          </cell>
        </row>
        <row r="257">
          <cell r="A257" t="str">
            <v>4324DEEC25</v>
          </cell>
          <cell r="B257">
            <v>4324</v>
          </cell>
          <cell r="C257" t="str">
            <v>DE</v>
          </cell>
          <cell r="D257" t="str">
            <v>EC25</v>
          </cell>
          <cell r="E257" t="e">
            <v>#DIV/0!</v>
          </cell>
        </row>
        <row r="258">
          <cell r="A258" t="str">
            <v>4324DEEC290</v>
          </cell>
          <cell r="B258">
            <v>4324</v>
          </cell>
          <cell r="C258" t="str">
            <v>DE</v>
          </cell>
          <cell r="D258" t="str">
            <v>EC290</v>
          </cell>
          <cell r="E258" t="e">
            <v>#DIV/0!</v>
          </cell>
        </row>
        <row r="259">
          <cell r="A259" t="str">
            <v>4324DEEC30</v>
          </cell>
          <cell r="B259">
            <v>4324</v>
          </cell>
          <cell r="C259" t="str">
            <v>DE</v>
          </cell>
          <cell r="D259" t="str">
            <v>EC30</v>
          </cell>
          <cell r="E259" t="e">
            <v>#DIV/0!</v>
          </cell>
        </row>
        <row r="260">
          <cell r="A260" t="str">
            <v>4324DEEC35</v>
          </cell>
          <cell r="B260">
            <v>4324</v>
          </cell>
          <cell r="C260" t="str">
            <v>DE</v>
          </cell>
          <cell r="D260" t="str">
            <v>EC35</v>
          </cell>
          <cell r="E260">
            <v>3.5</v>
          </cell>
        </row>
        <row r="261">
          <cell r="A261" t="str">
            <v>4324DEEC360</v>
          </cell>
          <cell r="B261">
            <v>4324</v>
          </cell>
          <cell r="C261" t="str">
            <v>DE</v>
          </cell>
          <cell r="D261" t="str">
            <v>EC360</v>
          </cell>
          <cell r="E261" t="e">
            <v>#DIV/0!</v>
          </cell>
        </row>
        <row r="262">
          <cell r="A262" t="str">
            <v>4324DEEC45</v>
          </cell>
          <cell r="B262">
            <v>4324</v>
          </cell>
          <cell r="C262" t="str">
            <v>DE</v>
          </cell>
          <cell r="D262" t="str">
            <v>EC45</v>
          </cell>
          <cell r="E262">
            <v>0</v>
          </cell>
        </row>
        <row r="263">
          <cell r="A263" t="str">
            <v>4324DEEC460</v>
          </cell>
          <cell r="B263">
            <v>4324</v>
          </cell>
          <cell r="C263" t="str">
            <v>DE</v>
          </cell>
          <cell r="D263" t="str">
            <v>EC460</v>
          </cell>
          <cell r="E263" t="e">
            <v>#DIV/0!</v>
          </cell>
        </row>
        <row r="264">
          <cell r="A264" t="str">
            <v>4324DEEC50</v>
          </cell>
          <cell r="B264">
            <v>4324</v>
          </cell>
          <cell r="C264" t="str">
            <v>DE</v>
          </cell>
          <cell r="D264" t="str">
            <v>EC50</v>
          </cell>
          <cell r="E264" t="e">
            <v>#DIV/0!</v>
          </cell>
        </row>
        <row r="265">
          <cell r="A265" t="str">
            <v>4324DEEC55</v>
          </cell>
          <cell r="B265">
            <v>4324</v>
          </cell>
          <cell r="C265" t="str">
            <v>DE</v>
          </cell>
          <cell r="D265" t="str">
            <v>EC55</v>
          </cell>
          <cell r="E265">
            <v>2</v>
          </cell>
        </row>
        <row r="266">
          <cell r="A266" t="str">
            <v>4324DEEC70</v>
          </cell>
          <cell r="B266">
            <v>4324</v>
          </cell>
          <cell r="C266" t="str">
            <v>DE</v>
          </cell>
          <cell r="D266" t="str">
            <v>EC70</v>
          </cell>
          <cell r="E266" t="e">
            <v>#DIV/0!</v>
          </cell>
        </row>
        <row r="267">
          <cell r="A267" t="str">
            <v>4324DEEW140</v>
          </cell>
          <cell r="B267">
            <v>4324</v>
          </cell>
          <cell r="C267" t="str">
            <v>DE</v>
          </cell>
          <cell r="D267" t="str">
            <v>EW140</v>
          </cell>
          <cell r="E267" t="e">
            <v>#DIV/0!</v>
          </cell>
        </row>
        <row r="268">
          <cell r="A268" t="str">
            <v>4324DEEW160</v>
          </cell>
          <cell r="B268">
            <v>4324</v>
          </cell>
          <cell r="C268" t="str">
            <v>DE</v>
          </cell>
          <cell r="D268" t="str">
            <v>EW160</v>
          </cell>
          <cell r="E268" t="e">
            <v>#DIV/0!</v>
          </cell>
        </row>
        <row r="269">
          <cell r="A269" t="str">
            <v>4324DEEW170</v>
          </cell>
          <cell r="B269">
            <v>4324</v>
          </cell>
          <cell r="C269" t="str">
            <v>DE</v>
          </cell>
          <cell r="D269" t="str">
            <v>EW170</v>
          </cell>
          <cell r="E269" t="e">
            <v>#DIV/0!</v>
          </cell>
        </row>
        <row r="270">
          <cell r="A270" t="str">
            <v>4324DEEW50</v>
          </cell>
          <cell r="B270">
            <v>4324</v>
          </cell>
          <cell r="C270" t="str">
            <v>DE</v>
          </cell>
          <cell r="D270" t="str">
            <v>EW50</v>
          </cell>
          <cell r="E270" t="e">
            <v>#DIV/0!</v>
          </cell>
        </row>
        <row r="271">
          <cell r="A271" t="str">
            <v>4324DEEW70</v>
          </cell>
          <cell r="B271">
            <v>4324</v>
          </cell>
          <cell r="C271" t="str">
            <v>DE</v>
          </cell>
          <cell r="D271" t="str">
            <v>EW70</v>
          </cell>
          <cell r="E271" t="e">
            <v>#DIV/0!</v>
          </cell>
        </row>
        <row r="272">
          <cell r="A272" t="str">
            <v>4324DEL120</v>
          </cell>
          <cell r="B272">
            <v>4324</v>
          </cell>
          <cell r="C272" t="str">
            <v>DE</v>
          </cell>
          <cell r="D272" t="str">
            <v>L120</v>
          </cell>
          <cell r="E272">
            <v>35</v>
          </cell>
        </row>
        <row r="273">
          <cell r="A273" t="str">
            <v>4324DEL150</v>
          </cell>
          <cell r="B273">
            <v>4324</v>
          </cell>
          <cell r="C273" t="str">
            <v>DE</v>
          </cell>
          <cell r="D273" t="str">
            <v>L150</v>
          </cell>
          <cell r="E273">
            <v>46</v>
          </cell>
        </row>
        <row r="274">
          <cell r="A274" t="str">
            <v>4324DEL180</v>
          </cell>
          <cell r="B274">
            <v>4324</v>
          </cell>
          <cell r="C274" t="str">
            <v>DE</v>
          </cell>
          <cell r="D274" t="str">
            <v>L180</v>
          </cell>
          <cell r="E274">
            <v>61</v>
          </cell>
        </row>
        <row r="275">
          <cell r="A275" t="str">
            <v>4324DEL20</v>
          </cell>
          <cell r="B275">
            <v>4324</v>
          </cell>
          <cell r="C275" t="str">
            <v>DE</v>
          </cell>
          <cell r="D275" t="str">
            <v>L20</v>
          </cell>
          <cell r="E275" t="e">
            <v>#DIV/0!</v>
          </cell>
        </row>
        <row r="276">
          <cell r="A276" t="str">
            <v>4324DEL220</v>
          </cell>
          <cell r="B276">
            <v>4324</v>
          </cell>
          <cell r="C276" t="str">
            <v>DE</v>
          </cell>
          <cell r="D276" t="str">
            <v>L220</v>
          </cell>
          <cell r="E276">
            <v>73</v>
          </cell>
        </row>
        <row r="277">
          <cell r="A277" t="str">
            <v>4324DEL25</v>
          </cell>
          <cell r="B277">
            <v>4324</v>
          </cell>
          <cell r="C277" t="str">
            <v>DE</v>
          </cell>
          <cell r="D277" t="str">
            <v>L25</v>
          </cell>
          <cell r="E277">
            <v>1</v>
          </cell>
        </row>
        <row r="278">
          <cell r="A278" t="str">
            <v>4324DEL30</v>
          </cell>
          <cell r="B278">
            <v>4324</v>
          </cell>
          <cell r="C278" t="str">
            <v>DE</v>
          </cell>
          <cell r="D278" t="str">
            <v>L30</v>
          </cell>
          <cell r="E278">
            <v>5</v>
          </cell>
        </row>
        <row r="279">
          <cell r="A279" t="str">
            <v>4324DEL35</v>
          </cell>
          <cell r="B279">
            <v>4324</v>
          </cell>
          <cell r="C279" t="str">
            <v>DE</v>
          </cell>
          <cell r="D279" t="str">
            <v>L35</v>
          </cell>
          <cell r="E279" t="e">
            <v>#DIV/0!</v>
          </cell>
        </row>
        <row r="280">
          <cell r="A280" t="str">
            <v>4324DEL40</v>
          </cell>
          <cell r="B280">
            <v>4324</v>
          </cell>
          <cell r="C280" t="str">
            <v>DE</v>
          </cell>
          <cell r="D280" t="str">
            <v>L40</v>
          </cell>
          <cell r="E280" t="e">
            <v>#DIV/0!</v>
          </cell>
        </row>
        <row r="281">
          <cell r="A281" t="str">
            <v>4324DEL45</v>
          </cell>
          <cell r="B281">
            <v>4324</v>
          </cell>
          <cell r="C281" t="str">
            <v>DE</v>
          </cell>
          <cell r="D281" t="str">
            <v>L45</v>
          </cell>
          <cell r="E281" t="e">
            <v>#DIV/0!</v>
          </cell>
        </row>
        <row r="282">
          <cell r="A282" t="str">
            <v>4324DEL50</v>
          </cell>
          <cell r="B282">
            <v>4324</v>
          </cell>
          <cell r="C282" t="str">
            <v>DE</v>
          </cell>
          <cell r="D282" t="str">
            <v>L50</v>
          </cell>
          <cell r="E282" t="e">
            <v>#DIV/0!</v>
          </cell>
        </row>
        <row r="283">
          <cell r="A283" t="str">
            <v>4324DEL70</v>
          </cell>
          <cell r="B283">
            <v>4324</v>
          </cell>
          <cell r="C283" t="str">
            <v>DE</v>
          </cell>
          <cell r="D283" t="str">
            <v>L70</v>
          </cell>
          <cell r="E283">
            <v>24</v>
          </cell>
        </row>
        <row r="284">
          <cell r="A284" t="str">
            <v>4324DEL90</v>
          </cell>
          <cell r="B284">
            <v>4324</v>
          </cell>
          <cell r="C284" t="str">
            <v>DE</v>
          </cell>
          <cell r="D284" t="str">
            <v>L90</v>
          </cell>
          <cell r="E284">
            <v>25</v>
          </cell>
        </row>
        <row r="285">
          <cell r="A285" t="str">
            <v>4324DEOthers</v>
          </cell>
          <cell r="B285">
            <v>4324</v>
          </cell>
          <cell r="C285" t="str">
            <v>DE</v>
          </cell>
          <cell r="D285" t="str">
            <v>Others</v>
          </cell>
          <cell r="E285" t="e">
            <v>#DIV/0!</v>
          </cell>
        </row>
        <row r="286">
          <cell r="A286" t="str">
            <v>4324DEZL302</v>
          </cell>
          <cell r="B286">
            <v>4324</v>
          </cell>
          <cell r="C286" t="str">
            <v>DE</v>
          </cell>
          <cell r="D286" t="str">
            <v>ZL302</v>
          </cell>
          <cell r="E286" t="e">
            <v>#DIV/0!</v>
          </cell>
        </row>
        <row r="287">
          <cell r="A287" t="str">
            <v>4324DEZL402</v>
          </cell>
          <cell r="B287">
            <v>4324</v>
          </cell>
          <cell r="C287" t="str">
            <v>DE</v>
          </cell>
          <cell r="D287" t="str">
            <v>ZL402</v>
          </cell>
          <cell r="E287" t="e">
            <v>#DIV/0!</v>
          </cell>
        </row>
        <row r="288">
          <cell r="A288" t="str">
            <v>4324DEZL502</v>
          </cell>
          <cell r="B288">
            <v>4324</v>
          </cell>
          <cell r="C288" t="str">
            <v>DE</v>
          </cell>
          <cell r="D288" t="str">
            <v>ZL502</v>
          </cell>
          <cell r="E288" t="e">
            <v>#DIV/0!</v>
          </cell>
        </row>
        <row r="289">
          <cell r="A289" t="str">
            <v>4352ATA25</v>
          </cell>
          <cell r="B289">
            <v>4352</v>
          </cell>
          <cell r="C289" t="str">
            <v>AT</v>
          </cell>
          <cell r="D289" t="str">
            <v>A25</v>
          </cell>
          <cell r="E289">
            <v>13.8</v>
          </cell>
        </row>
        <row r="290">
          <cell r="A290" t="str">
            <v>4352ATA40</v>
          </cell>
          <cell r="B290">
            <v>4352</v>
          </cell>
          <cell r="C290" t="str">
            <v>AT</v>
          </cell>
          <cell r="D290" t="str">
            <v>A40</v>
          </cell>
          <cell r="E290">
            <v>105</v>
          </cell>
        </row>
        <row r="291">
          <cell r="A291" t="str">
            <v>4352ATEC290BNLC</v>
          </cell>
          <cell r="B291">
            <v>4352</v>
          </cell>
          <cell r="C291" t="str">
            <v>AT</v>
          </cell>
          <cell r="D291" t="str">
            <v>EC290BNLC</v>
          </cell>
          <cell r="E291">
            <v>-9</v>
          </cell>
        </row>
        <row r="292">
          <cell r="A292" t="str">
            <v>4352ATEC360BNLC</v>
          </cell>
          <cell r="B292">
            <v>4352</v>
          </cell>
          <cell r="C292" t="str">
            <v>AT</v>
          </cell>
          <cell r="D292" t="str">
            <v>EC360BNLC</v>
          </cell>
          <cell r="E292" t="e">
            <v>#DIV/0!</v>
          </cell>
        </row>
        <row r="293">
          <cell r="A293" t="str">
            <v>4352ATEC55</v>
          </cell>
          <cell r="B293">
            <v>4352</v>
          </cell>
          <cell r="C293" t="str">
            <v>AT</v>
          </cell>
          <cell r="D293" t="str">
            <v>EC55</v>
          </cell>
          <cell r="E293">
            <v>8</v>
          </cell>
        </row>
        <row r="294">
          <cell r="A294" t="str">
            <v>4352ATL120</v>
          </cell>
          <cell r="B294">
            <v>4352</v>
          </cell>
          <cell r="C294" t="str">
            <v>AT</v>
          </cell>
          <cell r="D294" t="str">
            <v>L120</v>
          </cell>
          <cell r="E294">
            <v>22</v>
          </cell>
          <cell r="F294" t="str">
            <v>Reported wrong by the entity. Updated by Angela 15Jan</v>
          </cell>
        </row>
        <row r="295">
          <cell r="A295" t="str">
            <v>4352ATL150</v>
          </cell>
          <cell r="B295">
            <v>4352</v>
          </cell>
          <cell r="C295" t="str">
            <v>AT</v>
          </cell>
          <cell r="D295" t="str">
            <v>L150</v>
          </cell>
          <cell r="E295">
            <v>26</v>
          </cell>
        </row>
        <row r="296">
          <cell r="A296" t="str">
            <v>4352ATL180</v>
          </cell>
          <cell r="B296">
            <v>4352</v>
          </cell>
          <cell r="C296" t="str">
            <v>AT</v>
          </cell>
          <cell r="D296" t="str">
            <v>L180</v>
          </cell>
          <cell r="E296">
            <v>59</v>
          </cell>
        </row>
        <row r="297">
          <cell r="A297" t="str">
            <v>4352ATL35</v>
          </cell>
          <cell r="B297">
            <v>4352</v>
          </cell>
          <cell r="C297" t="str">
            <v>AT</v>
          </cell>
          <cell r="D297" t="str">
            <v>L35</v>
          </cell>
          <cell r="E297">
            <v>9</v>
          </cell>
        </row>
        <row r="298">
          <cell r="A298" t="str">
            <v>4352CHEC210BNLC</v>
          </cell>
          <cell r="B298">
            <v>4352</v>
          </cell>
          <cell r="C298" t="str">
            <v>CH</v>
          </cell>
          <cell r="D298" t="str">
            <v>EC210BNLC</v>
          </cell>
          <cell r="E298">
            <v>7</v>
          </cell>
        </row>
        <row r="299">
          <cell r="A299" t="str">
            <v>4352CHEC240BNLC</v>
          </cell>
          <cell r="B299">
            <v>4352</v>
          </cell>
          <cell r="C299" t="str">
            <v>CH</v>
          </cell>
          <cell r="D299" t="str">
            <v>EC240BNLC</v>
          </cell>
          <cell r="E299">
            <v>5</v>
          </cell>
        </row>
        <row r="300">
          <cell r="A300" t="str">
            <v>4352CHEC55</v>
          </cell>
          <cell r="B300">
            <v>4352</v>
          </cell>
          <cell r="C300" t="str">
            <v>CH</v>
          </cell>
          <cell r="D300" t="str">
            <v>EC55</v>
          </cell>
          <cell r="E300">
            <v>9.75</v>
          </cell>
        </row>
        <row r="301">
          <cell r="A301" t="str">
            <v>4352CHEW140</v>
          </cell>
          <cell r="B301">
            <v>4352</v>
          </cell>
          <cell r="C301" t="str">
            <v>CH</v>
          </cell>
          <cell r="D301" t="str">
            <v>EW140</v>
          </cell>
          <cell r="E301" t="e">
            <v>#DIV/0!</v>
          </cell>
        </row>
        <row r="302">
          <cell r="A302" t="str">
            <v>4352CHL150</v>
          </cell>
          <cell r="B302">
            <v>4352</v>
          </cell>
          <cell r="C302" t="str">
            <v>CH</v>
          </cell>
          <cell r="D302" t="str">
            <v>L150</v>
          </cell>
          <cell r="E302">
            <v>31</v>
          </cell>
        </row>
        <row r="303">
          <cell r="A303" t="str">
            <v>4352CHL220</v>
          </cell>
          <cell r="B303">
            <v>4352</v>
          </cell>
          <cell r="C303" t="str">
            <v>CH</v>
          </cell>
          <cell r="D303" t="str">
            <v>L220</v>
          </cell>
          <cell r="E303">
            <v>50</v>
          </cell>
        </row>
        <row r="304">
          <cell r="A304" t="str">
            <v>4352CHL40</v>
          </cell>
          <cell r="B304">
            <v>4352</v>
          </cell>
          <cell r="C304" t="str">
            <v>CH</v>
          </cell>
          <cell r="D304" t="str">
            <v>L40</v>
          </cell>
          <cell r="E304">
            <v>10</v>
          </cell>
        </row>
        <row r="305">
          <cell r="A305" t="str">
            <v>4352CHL90</v>
          </cell>
          <cell r="B305">
            <v>4352</v>
          </cell>
          <cell r="C305" t="str">
            <v>CH</v>
          </cell>
          <cell r="D305" t="str">
            <v>L90</v>
          </cell>
          <cell r="E305">
            <v>19</v>
          </cell>
        </row>
        <row r="306">
          <cell r="A306" t="str">
            <v>4352CHZL302</v>
          </cell>
          <cell r="B306">
            <v>4352</v>
          </cell>
          <cell r="C306" t="str">
            <v>CH</v>
          </cell>
          <cell r="D306" t="str">
            <v>ZL302</v>
          </cell>
          <cell r="E306">
            <v>-6</v>
          </cell>
        </row>
        <row r="307">
          <cell r="A307" t="str">
            <v>4352CZEC160</v>
          </cell>
          <cell r="B307">
            <v>4352</v>
          </cell>
          <cell r="C307" t="str">
            <v>CZ</v>
          </cell>
          <cell r="D307" t="str">
            <v>EC160</v>
          </cell>
          <cell r="E307">
            <v>10</v>
          </cell>
        </row>
        <row r="308">
          <cell r="A308" t="str">
            <v>4352CZEW160</v>
          </cell>
          <cell r="B308">
            <v>4352</v>
          </cell>
          <cell r="C308" t="str">
            <v>CZ</v>
          </cell>
          <cell r="D308" t="str">
            <v>EW160</v>
          </cell>
          <cell r="E308">
            <v>16</v>
          </cell>
        </row>
        <row r="309">
          <cell r="A309" t="str">
            <v>4352CZL40</v>
          </cell>
          <cell r="B309">
            <v>4352</v>
          </cell>
          <cell r="C309" t="str">
            <v>CZ</v>
          </cell>
          <cell r="D309" t="str">
            <v>L40</v>
          </cell>
          <cell r="E309">
            <v>10</v>
          </cell>
        </row>
        <row r="310">
          <cell r="A310" t="str">
            <v>4352CZL45</v>
          </cell>
          <cell r="B310">
            <v>4352</v>
          </cell>
          <cell r="C310" t="str">
            <v>CZ</v>
          </cell>
          <cell r="D310" t="str">
            <v>L45</v>
          </cell>
          <cell r="E310">
            <v>13.25</v>
          </cell>
        </row>
        <row r="311">
          <cell r="A311" t="str">
            <v>4352CZL90</v>
          </cell>
          <cell r="B311">
            <v>4352</v>
          </cell>
          <cell r="C311" t="str">
            <v>CZ</v>
          </cell>
          <cell r="D311" t="str">
            <v>L90</v>
          </cell>
          <cell r="E311">
            <v>20</v>
          </cell>
        </row>
        <row r="312">
          <cell r="A312" t="str">
            <v>4352DEA25</v>
          </cell>
          <cell r="B312">
            <v>4352</v>
          </cell>
          <cell r="C312" t="str">
            <v>DE</v>
          </cell>
          <cell r="D312" t="str">
            <v>A25</v>
          </cell>
          <cell r="E312">
            <v>45.476190476190474</v>
          </cell>
        </row>
        <row r="313">
          <cell r="A313" t="str">
            <v>4352DEA30</v>
          </cell>
          <cell r="B313">
            <v>4352</v>
          </cell>
          <cell r="C313" t="str">
            <v>DE</v>
          </cell>
          <cell r="D313" t="str">
            <v>A30</v>
          </cell>
          <cell r="E313">
            <v>57.777777777777779</v>
          </cell>
        </row>
        <row r="314">
          <cell r="A314" t="str">
            <v>4352DEA35</v>
          </cell>
          <cell r="B314">
            <v>4352</v>
          </cell>
          <cell r="C314" t="str">
            <v>DE</v>
          </cell>
          <cell r="D314" t="str">
            <v>A35</v>
          </cell>
          <cell r="E314">
            <v>87</v>
          </cell>
        </row>
        <row r="315">
          <cell r="A315" t="str">
            <v>4352DEA40</v>
          </cell>
          <cell r="B315">
            <v>4352</v>
          </cell>
          <cell r="C315" t="str">
            <v>DE</v>
          </cell>
          <cell r="D315" t="str">
            <v>A40</v>
          </cell>
          <cell r="E315">
            <v>127</v>
          </cell>
        </row>
        <row r="316">
          <cell r="A316" t="str">
            <v>4352DEEC14</v>
          </cell>
          <cell r="B316">
            <v>4352</v>
          </cell>
          <cell r="C316" t="str">
            <v>DE</v>
          </cell>
          <cell r="D316" t="str">
            <v>EC14</v>
          </cell>
          <cell r="E316">
            <v>1.5</v>
          </cell>
        </row>
        <row r="317">
          <cell r="A317" t="str">
            <v>4352DEEC140BLC</v>
          </cell>
          <cell r="B317">
            <v>4352</v>
          </cell>
          <cell r="C317" t="str">
            <v>DE</v>
          </cell>
          <cell r="D317" t="str">
            <v>EC140BLC</v>
          </cell>
          <cell r="E317">
            <v>8</v>
          </cell>
        </row>
        <row r="318">
          <cell r="A318" t="str">
            <v>4352DEEC140BLCM</v>
          </cell>
          <cell r="B318">
            <v>4352</v>
          </cell>
          <cell r="C318" t="str">
            <v>DE</v>
          </cell>
          <cell r="D318" t="str">
            <v>EC140BLCM</v>
          </cell>
          <cell r="E318">
            <v>11</v>
          </cell>
        </row>
        <row r="319">
          <cell r="A319" t="str">
            <v>4352DEEC15</v>
          </cell>
          <cell r="B319">
            <v>4352</v>
          </cell>
          <cell r="C319" t="str">
            <v>DE</v>
          </cell>
          <cell r="D319" t="str">
            <v>EC15</v>
          </cell>
          <cell r="E319">
            <v>3.5454545454545454</v>
          </cell>
        </row>
        <row r="320">
          <cell r="A320" t="str">
            <v>4352DEEC160BNLC</v>
          </cell>
          <cell r="B320">
            <v>4352</v>
          </cell>
          <cell r="C320" t="str">
            <v>DE</v>
          </cell>
          <cell r="D320" t="str">
            <v>EC160BNLC</v>
          </cell>
          <cell r="E320">
            <v>20</v>
          </cell>
        </row>
        <row r="321">
          <cell r="A321" t="str">
            <v>4352DEEC20</v>
          </cell>
          <cell r="B321">
            <v>4352</v>
          </cell>
          <cell r="C321" t="str">
            <v>DE</v>
          </cell>
          <cell r="D321" t="str">
            <v>EC20</v>
          </cell>
          <cell r="E321">
            <v>7</v>
          </cell>
        </row>
        <row r="322">
          <cell r="A322" t="str">
            <v>4352DEEC210BLC</v>
          </cell>
          <cell r="B322">
            <v>4352</v>
          </cell>
          <cell r="C322" t="str">
            <v>DE</v>
          </cell>
          <cell r="D322" t="str">
            <v>EC210BLC</v>
          </cell>
          <cell r="E322">
            <v>19.5</v>
          </cell>
        </row>
        <row r="323">
          <cell r="A323" t="str">
            <v>4352DEEC210BNLC</v>
          </cell>
          <cell r="B323">
            <v>4352</v>
          </cell>
          <cell r="C323" t="str">
            <v>DE</v>
          </cell>
          <cell r="D323" t="str">
            <v>EC210BNLC</v>
          </cell>
          <cell r="E323">
            <v>12.833333333333334</v>
          </cell>
        </row>
        <row r="324">
          <cell r="A324" t="str">
            <v>4352DEEC240BNLC</v>
          </cell>
          <cell r="B324">
            <v>4352</v>
          </cell>
          <cell r="C324" t="str">
            <v>DE</v>
          </cell>
          <cell r="D324" t="str">
            <v>EC240BNLC</v>
          </cell>
          <cell r="E324">
            <v>18.25</v>
          </cell>
        </row>
        <row r="325">
          <cell r="A325" t="str">
            <v>4352DEEC25</v>
          </cell>
          <cell r="B325">
            <v>4352</v>
          </cell>
          <cell r="C325" t="str">
            <v>DE</v>
          </cell>
          <cell r="D325" t="str">
            <v>EC25</v>
          </cell>
          <cell r="E325">
            <v>5.5813953488372094</v>
          </cell>
        </row>
        <row r="326">
          <cell r="A326" t="str">
            <v>4352DEEC290BNLC</v>
          </cell>
          <cell r="B326">
            <v>4352</v>
          </cell>
          <cell r="C326" t="str">
            <v>DE</v>
          </cell>
          <cell r="D326" t="str">
            <v>EC290BNLC</v>
          </cell>
          <cell r="E326">
            <v>28</v>
          </cell>
        </row>
        <row r="327">
          <cell r="A327" t="str">
            <v>4352DEEC30</v>
          </cell>
          <cell r="B327">
            <v>4352</v>
          </cell>
          <cell r="C327" t="str">
            <v>DE</v>
          </cell>
          <cell r="D327" t="str">
            <v>EC30</v>
          </cell>
          <cell r="E327">
            <v>5</v>
          </cell>
        </row>
        <row r="328">
          <cell r="A328" t="str">
            <v>4352DEEC35</v>
          </cell>
          <cell r="B328">
            <v>4352</v>
          </cell>
          <cell r="C328" t="str">
            <v>DE</v>
          </cell>
          <cell r="D328" t="str">
            <v>EC35</v>
          </cell>
          <cell r="E328">
            <v>7.2</v>
          </cell>
        </row>
        <row r="329">
          <cell r="A329" t="str">
            <v>4352DEEC360BNLC</v>
          </cell>
          <cell r="B329">
            <v>4352</v>
          </cell>
          <cell r="C329" t="str">
            <v>DE</v>
          </cell>
          <cell r="D329" t="str">
            <v>EC360BNLC</v>
          </cell>
          <cell r="E329" t="e">
            <v>#DIV/0!</v>
          </cell>
        </row>
        <row r="330">
          <cell r="A330" t="str">
            <v>4352DEEC360BNLC</v>
          </cell>
          <cell r="B330">
            <v>4352</v>
          </cell>
          <cell r="C330" t="str">
            <v>DE</v>
          </cell>
          <cell r="D330" t="str">
            <v>EC360BNLC</v>
          </cell>
          <cell r="E330">
            <v>56</v>
          </cell>
        </row>
        <row r="331">
          <cell r="A331" t="str">
            <v>4352DEEC45</v>
          </cell>
          <cell r="B331">
            <v>4352</v>
          </cell>
          <cell r="C331" t="str">
            <v>DE</v>
          </cell>
          <cell r="D331" t="str">
            <v>EC45</v>
          </cell>
          <cell r="E331">
            <v>9.75</v>
          </cell>
        </row>
        <row r="332">
          <cell r="A332" t="str">
            <v>4352DEEC460BLC</v>
          </cell>
          <cell r="B332">
            <v>4352</v>
          </cell>
          <cell r="C332" t="str">
            <v>DE</v>
          </cell>
          <cell r="D332" t="str">
            <v>EC460BLC</v>
          </cell>
          <cell r="E332">
            <v>28.75</v>
          </cell>
        </row>
        <row r="333">
          <cell r="A333" t="str">
            <v>4352DEEC55</v>
          </cell>
          <cell r="B333">
            <v>4352</v>
          </cell>
          <cell r="C333" t="str">
            <v>DE</v>
          </cell>
          <cell r="D333" t="str">
            <v>EC55</v>
          </cell>
          <cell r="E333">
            <v>8.2857142857142865</v>
          </cell>
        </row>
        <row r="334">
          <cell r="A334" t="str">
            <v>4352DEEC70</v>
          </cell>
          <cell r="B334">
            <v>4352</v>
          </cell>
          <cell r="C334" t="str">
            <v>DE</v>
          </cell>
          <cell r="D334" t="str">
            <v>EC70</v>
          </cell>
          <cell r="E334">
            <v>3</v>
          </cell>
        </row>
        <row r="335">
          <cell r="A335" t="str">
            <v>4352DEEW140</v>
          </cell>
          <cell r="B335">
            <v>4352</v>
          </cell>
          <cell r="C335" t="str">
            <v>DE</v>
          </cell>
          <cell r="D335" t="str">
            <v>EW140</v>
          </cell>
          <cell r="E335">
            <v>11.892857142857142</v>
          </cell>
        </row>
        <row r="336">
          <cell r="A336" t="str">
            <v>4352DEEW160</v>
          </cell>
          <cell r="B336">
            <v>4352</v>
          </cell>
          <cell r="C336" t="str">
            <v>DE</v>
          </cell>
          <cell r="D336" t="str">
            <v>EW160</v>
          </cell>
          <cell r="E336">
            <v>19</v>
          </cell>
        </row>
        <row r="337">
          <cell r="A337" t="str">
            <v>4352DEEW170</v>
          </cell>
          <cell r="B337">
            <v>4352</v>
          </cell>
          <cell r="C337" t="str">
            <v>DE</v>
          </cell>
          <cell r="D337" t="str">
            <v>EW170</v>
          </cell>
          <cell r="E337">
            <v>1.4</v>
          </cell>
        </row>
        <row r="338">
          <cell r="A338" t="str">
            <v>4352DEEW50</v>
          </cell>
          <cell r="B338">
            <v>4352</v>
          </cell>
          <cell r="C338" t="str">
            <v>DE</v>
          </cell>
          <cell r="D338" t="str">
            <v>EW50</v>
          </cell>
          <cell r="E338">
            <v>1</v>
          </cell>
        </row>
        <row r="339">
          <cell r="A339" t="str">
            <v>4352DEEW70</v>
          </cell>
          <cell r="B339">
            <v>4352</v>
          </cell>
          <cell r="C339" t="str">
            <v>DE</v>
          </cell>
          <cell r="D339" t="str">
            <v>EW70</v>
          </cell>
          <cell r="E339">
            <v>4.4666666666666668</v>
          </cell>
        </row>
        <row r="340">
          <cell r="A340" t="str">
            <v>4352DEG726B</v>
          </cell>
          <cell r="B340">
            <v>4352</v>
          </cell>
          <cell r="C340" t="str">
            <v>DE</v>
          </cell>
          <cell r="D340" t="str">
            <v>G726B</v>
          </cell>
          <cell r="E340">
            <v>31.9</v>
          </cell>
          <cell r="F340" t="str">
            <v>Angela Cox May 7, 2003</v>
          </cell>
        </row>
        <row r="341">
          <cell r="A341" t="str">
            <v>4352DEG86</v>
          </cell>
          <cell r="B341">
            <v>4352</v>
          </cell>
          <cell r="C341" t="str">
            <v>DE</v>
          </cell>
          <cell r="D341" t="str">
            <v>G86</v>
          </cell>
          <cell r="E341">
            <v>13.5</v>
          </cell>
        </row>
        <row r="342">
          <cell r="A342" t="str">
            <v>4352DEL110</v>
          </cell>
          <cell r="B342">
            <v>4352</v>
          </cell>
          <cell r="C342" t="str">
            <v>DE</v>
          </cell>
          <cell r="D342" t="str">
            <v>L110</v>
          </cell>
          <cell r="E342">
            <v>26.272727272727273</v>
          </cell>
        </row>
        <row r="343">
          <cell r="A343" t="str">
            <v>4352DEL120</v>
          </cell>
          <cell r="B343">
            <v>4352</v>
          </cell>
          <cell r="C343" t="str">
            <v>DE</v>
          </cell>
          <cell r="D343" t="str">
            <v>L120</v>
          </cell>
          <cell r="E343">
            <v>35</v>
          </cell>
        </row>
        <row r="344">
          <cell r="A344" t="str">
            <v>4352DEL150</v>
          </cell>
          <cell r="B344">
            <v>4352</v>
          </cell>
          <cell r="C344" t="str">
            <v>DE</v>
          </cell>
          <cell r="D344" t="str">
            <v>L150</v>
          </cell>
          <cell r="E344">
            <v>45.666666666666664</v>
          </cell>
        </row>
        <row r="345">
          <cell r="A345" t="str">
            <v>4352DEL180</v>
          </cell>
          <cell r="B345">
            <v>4352</v>
          </cell>
          <cell r="C345" t="str">
            <v>DE</v>
          </cell>
          <cell r="D345" t="str">
            <v>L180</v>
          </cell>
          <cell r="E345">
            <v>61.428571428571431</v>
          </cell>
        </row>
        <row r="346">
          <cell r="A346" t="str">
            <v>4352DEL20</v>
          </cell>
          <cell r="B346">
            <v>4352</v>
          </cell>
          <cell r="C346" t="str">
            <v>DE</v>
          </cell>
          <cell r="D346" t="str">
            <v>L20</v>
          </cell>
          <cell r="E346">
            <v>7.8235294117647056</v>
          </cell>
        </row>
        <row r="347">
          <cell r="A347" t="str">
            <v>4352DEL220</v>
          </cell>
          <cell r="B347">
            <v>4352</v>
          </cell>
          <cell r="C347" t="str">
            <v>DE</v>
          </cell>
          <cell r="D347" t="str">
            <v>L220</v>
          </cell>
          <cell r="E347">
            <v>72.5</v>
          </cell>
        </row>
        <row r="348">
          <cell r="A348" t="str">
            <v>4352DEL25</v>
          </cell>
          <cell r="B348">
            <v>4352</v>
          </cell>
          <cell r="C348" t="str">
            <v>DE</v>
          </cell>
          <cell r="D348" t="str">
            <v>L25</v>
          </cell>
          <cell r="E348">
            <v>9.6428571428571423</v>
          </cell>
        </row>
        <row r="349">
          <cell r="A349" t="str">
            <v>4352DEL30</v>
          </cell>
          <cell r="B349">
            <v>4352</v>
          </cell>
          <cell r="C349" t="str">
            <v>DE</v>
          </cell>
          <cell r="D349" t="str">
            <v>L30</v>
          </cell>
          <cell r="E349">
            <v>9.1666666666666661</v>
          </cell>
        </row>
        <row r="350">
          <cell r="A350" t="str">
            <v>4352DEL330</v>
          </cell>
          <cell r="B350">
            <v>4352</v>
          </cell>
          <cell r="C350" t="str">
            <v>DE</v>
          </cell>
          <cell r="D350" t="str">
            <v>L330</v>
          </cell>
          <cell r="E350">
            <v>63</v>
          </cell>
        </row>
        <row r="351">
          <cell r="A351" t="str">
            <v>4352DEL35</v>
          </cell>
          <cell r="B351">
            <v>4352</v>
          </cell>
          <cell r="C351" t="str">
            <v>DE</v>
          </cell>
          <cell r="D351" t="str">
            <v>L35</v>
          </cell>
          <cell r="E351">
            <v>12.5</v>
          </cell>
        </row>
        <row r="352">
          <cell r="A352" t="str">
            <v>4352DEL40</v>
          </cell>
          <cell r="B352">
            <v>4352</v>
          </cell>
          <cell r="C352" t="str">
            <v>DE</v>
          </cell>
          <cell r="D352" t="str">
            <v>L40</v>
          </cell>
          <cell r="E352">
            <v>10.5</v>
          </cell>
        </row>
        <row r="353">
          <cell r="A353" t="str">
            <v>4352DEL45</v>
          </cell>
          <cell r="B353">
            <v>4352</v>
          </cell>
          <cell r="C353" t="str">
            <v>DE</v>
          </cell>
          <cell r="D353" t="str">
            <v>L45</v>
          </cell>
          <cell r="E353">
            <v>15.25</v>
          </cell>
        </row>
        <row r="354">
          <cell r="A354" t="str">
            <v>4352DEL50</v>
          </cell>
          <cell r="B354">
            <v>4352</v>
          </cell>
          <cell r="C354" t="str">
            <v>DE</v>
          </cell>
          <cell r="D354" t="str">
            <v>L50</v>
          </cell>
          <cell r="E354">
            <v>17</v>
          </cell>
        </row>
        <row r="355">
          <cell r="A355" t="str">
            <v>4352DEL60</v>
          </cell>
          <cell r="B355">
            <v>4352</v>
          </cell>
          <cell r="C355" t="str">
            <v>DE</v>
          </cell>
          <cell r="D355" t="str">
            <v>L60</v>
          </cell>
          <cell r="E355">
            <v>16.25</v>
          </cell>
        </row>
        <row r="356">
          <cell r="A356" t="str">
            <v>4352DEL70</v>
          </cell>
          <cell r="B356">
            <v>4352</v>
          </cell>
          <cell r="C356" t="str">
            <v>DE</v>
          </cell>
          <cell r="D356" t="str">
            <v>L70</v>
          </cell>
          <cell r="E356">
            <v>23.5</v>
          </cell>
        </row>
        <row r="357">
          <cell r="A357" t="str">
            <v>4352DEL90</v>
          </cell>
          <cell r="B357">
            <v>4352</v>
          </cell>
          <cell r="C357" t="str">
            <v>DE</v>
          </cell>
          <cell r="D357" t="str">
            <v>L90</v>
          </cell>
          <cell r="E357">
            <v>24.833333333333332</v>
          </cell>
        </row>
        <row r="358">
          <cell r="A358" t="str">
            <v>4352DEZL302</v>
          </cell>
          <cell r="B358">
            <v>4352</v>
          </cell>
          <cell r="C358" t="str">
            <v>DE</v>
          </cell>
          <cell r="D358" t="str">
            <v>ZL302</v>
          </cell>
          <cell r="E358">
            <v>3</v>
          </cell>
        </row>
        <row r="359">
          <cell r="A359" t="str">
            <v>4352DEZL402</v>
          </cell>
          <cell r="B359">
            <v>4352</v>
          </cell>
          <cell r="C359" t="str">
            <v>DE</v>
          </cell>
          <cell r="D359" t="str">
            <v>ZL402</v>
          </cell>
          <cell r="E359">
            <v>4</v>
          </cell>
        </row>
        <row r="360">
          <cell r="A360" t="str">
            <v>4352EC340</v>
          </cell>
          <cell r="B360">
            <v>4352</v>
          </cell>
          <cell r="D360" t="str">
            <v>EC340</v>
          </cell>
          <cell r="E360" t="e">
            <v>#N/A</v>
          </cell>
        </row>
        <row r="361">
          <cell r="A361" t="str">
            <v>4353ATEC140BLC</v>
          </cell>
          <cell r="B361">
            <v>4353</v>
          </cell>
          <cell r="C361" t="str">
            <v>AT</v>
          </cell>
          <cell r="D361" t="str">
            <v>EC140BLC</v>
          </cell>
          <cell r="E361">
            <v>0</v>
          </cell>
        </row>
        <row r="362">
          <cell r="A362" t="str">
            <v>4353ATEC140BLCM</v>
          </cell>
          <cell r="B362">
            <v>4353</v>
          </cell>
          <cell r="C362" t="str">
            <v>AT</v>
          </cell>
          <cell r="D362" t="str">
            <v>EC140BLCM</v>
          </cell>
          <cell r="E362" t="e">
            <v>#DIV/0!</v>
          </cell>
        </row>
        <row r="363">
          <cell r="A363" t="str">
            <v>4353ATEC160BNLC</v>
          </cell>
          <cell r="B363">
            <v>4353</v>
          </cell>
          <cell r="C363" t="str">
            <v>AT</v>
          </cell>
          <cell r="D363" t="str">
            <v>EC160BNLC</v>
          </cell>
          <cell r="E363">
            <v>0</v>
          </cell>
        </row>
        <row r="364">
          <cell r="A364" t="str">
            <v>4353ATEC210BLC</v>
          </cell>
          <cell r="B364">
            <v>4353</v>
          </cell>
          <cell r="C364" t="str">
            <v>AT</v>
          </cell>
          <cell r="D364" t="str">
            <v>EC210BLC</v>
          </cell>
          <cell r="E364" t="e">
            <v>#DIV/0!</v>
          </cell>
        </row>
        <row r="365">
          <cell r="A365" t="str">
            <v>4353ATEC210BNLC</v>
          </cell>
          <cell r="B365">
            <v>4353</v>
          </cell>
          <cell r="C365" t="str">
            <v>AT</v>
          </cell>
          <cell r="D365" t="str">
            <v>EC210BNLC</v>
          </cell>
          <cell r="E365">
            <v>0</v>
          </cell>
        </row>
        <row r="366">
          <cell r="A366" t="str">
            <v>4353ATEC240BLC</v>
          </cell>
          <cell r="B366">
            <v>4353</v>
          </cell>
          <cell r="C366" t="str">
            <v>AT</v>
          </cell>
          <cell r="D366" t="str">
            <v>EC240BLC</v>
          </cell>
          <cell r="E366" t="e">
            <v>#DIV/0!</v>
          </cell>
        </row>
        <row r="367">
          <cell r="A367" t="str">
            <v>4353ATEC240BNLC</v>
          </cell>
          <cell r="B367">
            <v>4353</v>
          </cell>
          <cell r="C367" t="str">
            <v>AT</v>
          </cell>
          <cell r="D367" t="str">
            <v>EC240BNLC</v>
          </cell>
          <cell r="E367">
            <v>0</v>
          </cell>
        </row>
        <row r="368">
          <cell r="A368" t="str">
            <v>4353ATEC290BLC</v>
          </cell>
          <cell r="B368">
            <v>4353</v>
          </cell>
          <cell r="C368" t="str">
            <v>AT</v>
          </cell>
          <cell r="D368" t="str">
            <v>EC290BLC</v>
          </cell>
          <cell r="E368" t="e">
            <v>#DIV/0!</v>
          </cell>
        </row>
        <row r="369">
          <cell r="A369" t="str">
            <v>4353ATEC290BNLC</v>
          </cell>
          <cell r="B369">
            <v>4353</v>
          </cell>
          <cell r="C369" t="str">
            <v>AT</v>
          </cell>
          <cell r="D369" t="str">
            <v>EC290BNLC</v>
          </cell>
          <cell r="E369" t="e">
            <v>#DIV/0!</v>
          </cell>
        </row>
        <row r="370">
          <cell r="A370" t="str">
            <v>4353ATEC360BLC</v>
          </cell>
          <cell r="B370">
            <v>4353</v>
          </cell>
          <cell r="C370" t="str">
            <v>AT</v>
          </cell>
          <cell r="D370" t="str">
            <v>EC360BLC</v>
          </cell>
          <cell r="E370">
            <v>0</v>
          </cell>
        </row>
        <row r="371">
          <cell r="A371" t="str">
            <v>4353ATEC360BNLC</v>
          </cell>
          <cell r="B371">
            <v>4353</v>
          </cell>
          <cell r="C371" t="str">
            <v>AT</v>
          </cell>
          <cell r="D371" t="str">
            <v>EC360BNLC</v>
          </cell>
          <cell r="E371" t="e">
            <v>#DIV/0!</v>
          </cell>
        </row>
        <row r="372">
          <cell r="A372" t="str">
            <v>4353ATEC460BLC</v>
          </cell>
          <cell r="B372">
            <v>4353</v>
          </cell>
          <cell r="C372" t="str">
            <v>AT</v>
          </cell>
          <cell r="D372" t="str">
            <v>EC460BLC</v>
          </cell>
          <cell r="E372">
            <v>0</v>
          </cell>
        </row>
        <row r="373">
          <cell r="A373" t="str">
            <v>4353ATEW160</v>
          </cell>
          <cell r="B373">
            <v>4353</v>
          </cell>
          <cell r="C373" t="str">
            <v>AT</v>
          </cell>
          <cell r="D373" t="str">
            <v>EW160</v>
          </cell>
          <cell r="E373">
            <v>0</v>
          </cell>
        </row>
        <row r="374">
          <cell r="A374" t="str">
            <v>4353AUBL71</v>
          </cell>
          <cell r="B374">
            <v>4353</v>
          </cell>
          <cell r="C374" t="str">
            <v>AU</v>
          </cell>
          <cell r="D374" t="str">
            <v>BL71</v>
          </cell>
          <cell r="E374">
            <v>0</v>
          </cell>
        </row>
        <row r="375">
          <cell r="A375" t="str">
            <v>4353BEEC140BLCM</v>
          </cell>
          <cell r="B375">
            <v>4353</v>
          </cell>
          <cell r="C375" t="str">
            <v>BE</v>
          </cell>
          <cell r="D375" t="str">
            <v>EC140BLCM</v>
          </cell>
          <cell r="E375">
            <v>0</v>
          </cell>
        </row>
        <row r="376">
          <cell r="A376" t="str">
            <v>4353BEEC160BNLC</v>
          </cell>
          <cell r="B376">
            <v>4353</v>
          </cell>
          <cell r="C376" t="str">
            <v>BE</v>
          </cell>
          <cell r="D376" t="str">
            <v>EC160BNLC</v>
          </cell>
          <cell r="E376">
            <v>0</v>
          </cell>
        </row>
        <row r="377">
          <cell r="A377" t="str">
            <v>4353BEEC210BLC</v>
          </cell>
          <cell r="B377">
            <v>4353</v>
          </cell>
          <cell r="C377" t="str">
            <v>BE</v>
          </cell>
          <cell r="D377" t="str">
            <v>EC210BLC</v>
          </cell>
          <cell r="E377">
            <v>0</v>
          </cell>
        </row>
        <row r="378">
          <cell r="A378" t="str">
            <v>4353BEEC210BNLC</v>
          </cell>
          <cell r="B378">
            <v>4353</v>
          </cell>
          <cell r="C378" t="str">
            <v>BE</v>
          </cell>
          <cell r="D378" t="str">
            <v>EC210BNLC</v>
          </cell>
          <cell r="E378" t="e">
            <v>#DIV/0!</v>
          </cell>
        </row>
        <row r="379">
          <cell r="A379" t="str">
            <v>4353BEEC240BLC</v>
          </cell>
          <cell r="B379">
            <v>4353</v>
          </cell>
          <cell r="C379" t="str">
            <v>BE</v>
          </cell>
          <cell r="D379" t="str">
            <v>EC240BLC</v>
          </cell>
          <cell r="E379">
            <v>0</v>
          </cell>
        </row>
        <row r="380">
          <cell r="A380" t="str">
            <v>4353BEEC240BNLC</v>
          </cell>
          <cell r="B380">
            <v>4353</v>
          </cell>
          <cell r="C380" t="str">
            <v>BE</v>
          </cell>
          <cell r="D380" t="str">
            <v>EC240BNLC</v>
          </cell>
          <cell r="E380" t="e">
            <v>#DIV/0!</v>
          </cell>
        </row>
        <row r="381">
          <cell r="A381" t="str">
            <v>4353BEEC290BLC</v>
          </cell>
          <cell r="B381">
            <v>4353</v>
          </cell>
          <cell r="C381" t="str">
            <v>BE</v>
          </cell>
          <cell r="D381" t="str">
            <v>EC290BLC</v>
          </cell>
          <cell r="E381" t="e">
            <v>#DIV/0!</v>
          </cell>
        </row>
        <row r="382">
          <cell r="A382" t="str">
            <v>4353BEEC360BLC</v>
          </cell>
          <cell r="B382">
            <v>4353</v>
          </cell>
          <cell r="C382" t="str">
            <v>BE</v>
          </cell>
          <cell r="D382" t="str">
            <v>EC360BLC</v>
          </cell>
          <cell r="E382" t="e">
            <v>#DIV/0!</v>
          </cell>
        </row>
        <row r="383">
          <cell r="A383" t="str">
            <v>4353BEEC460BLC</v>
          </cell>
          <cell r="B383">
            <v>4353</v>
          </cell>
          <cell r="C383" t="str">
            <v>BE</v>
          </cell>
          <cell r="D383" t="str">
            <v>EC460BLC</v>
          </cell>
          <cell r="E383" t="e">
            <v>#DIV/0!</v>
          </cell>
        </row>
        <row r="384">
          <cell r="A384" t="str">
            <v>4353CHEC140BLC</v>
          </cell>
          <cell r="B384">
            <v>4353</v>
          </cell>
          <cell r="C384" t="str">
            <v>CH</v>
          </cell>
          <cell r="D384" t="str">
            <v>EC140BLC</v>
          </cell>
          <cell r="E384">
            <v>0</v>
          </cell>
        </row>
        <row r="385">
          <cell r="A385" t="str">
            <v>4353CHEC160BNLC</v>
          </cell>
          <cell r="B385">
            <v>4353</v>
          </cell>
          <cell r="C385" t="str">
            <v>CH</v>
          </cell>
          <cell r="D385" t="str">
            <v>EC160BNLC</v>
          </cell>
          <cell r="E385">
            <v>0</v>
          </cell>
        </row>
        <row r="386">
          <cell r="A386" t="str">
            <v>4353CHEC210BLC</v>
          </cell>
          <cell r="B386">
            <v>4353</v>
          </cell>
          <cell r="C386" t="str">
            <v>CH</v>
          </cell>
          <cell r="D386" t="str">
            <v>EC210BLC</v>
          </cell>
          <cell r="E386">
            <v>0</v>
          </cell>
        </row>
        <row r="387">
          <cell r="A387" t="str">
            <v>4353CHEC210BNLC</v>
          </cell>
          <cell r="B387">
            <v>4353</v>
          </cell>
          <cell r="C387" t="str">
            <v>CH</v>
          </cell>
          <cell r="D387" t="str">
            <v>EC210BNLC</v>
          </cell>
          <cell r="E387">
            <v>0</v>
          </cell>
        </row>
        <row r="388">
          <cell r="A388" t="str">
            <v>4353CHEC240BNLC</v>
          </cell>
          <cell r="B388">
            <v>4353</v>
          </cell>
          <cell r="C388" t="str">
            <v>CH</v>
          </cell>
          <cell r="D388" t="str">
            <v>EC240BNLC</v>
          </cell>
          <cell r="E388">
            <v>0</v>
          </cell>
        </row>
        <row r="389">
          <cell r="A389" t="str">
            <v>4353CHEC290BLC</v>
          </cell>
          <cell r="B389">
            <v>4353</v>
          </cell>
          <cell r="C389" t="str">
            <v>CH</v>
          </cell>
          <cell r="D389" t="str">
            <v>EC290BLC</v>
          </cell>
          <cell r="E389">
            <v>0</v>
          </cell>
        </row>
        <row r="390">
          <cell r="A390" t="str">
            <v>4353CHEC290BNLC</v>
          </cell>
          <cell r="B390">
            <v>4353</v>
          </cell>
          <cell r="C390" t="str">
            <v>CH</v>
          </cell>
          <cell r="D390" t="str">
            <v>EC290BNLC</v>
          </cell>
          <cell r="E390">
            <v>0</v>
          </cell>
        </row>
        <row r="391">
          <cell r="A391" t="str">
            <v>4353CHEC360BLC</v>
          </cell>
          <cell r="B391">
            <v>4353</v>
          </cell>
          <cell r="C391" t="str">
            <v>CH</v>
          </cell>
          <cell r="D391" t="str">
            <v>EC360BLC</v>
          </cell>
          <cell r="E391">
            <v>0</v>
          </cell>
        </row>
        <row r="392">
          <cell r="A392" t="str">
            <v>4353CHEC360BNLC</v>
          </cell>
          <cell r="B392">
            <v>4353</v>
          </cell>
          <cell r="C392" t="str">
            <v>CH</v>
          </cell>
          <cell r="D392" t="str">
            <v>EC360BNLC</v>
          </cell>
          <cell r="E392">
            <v>0</v>
          </cell>
        </row>
        <row r="393">
          <cell r="A393" t="str">
            <v>4353CHEC460BLC</v>
          </cell>
          <cell r="B393">
            <v>4353</v>
          </cell>
          <cell r="C393" t="str">
            <v>CH</v>
          </cell>
          <cell r="D393" t="str">
            <v>EC460BLC</v>
          </cell>
          <cell r="E393" t="e">
            <v>#DIV/0!</v>
          </cell>
        </row>
        <row r="394">
          <cell r="A394" t="str">
            <v>4353CHEW140</v>
          </cell>
          <cell r="B394">
            <v>4353</v>
          </cell>
          <cell r="C394" t="str">
            <v>CH</v>
          </cell>
          <cell r="D394" t="str">
            <v>EW140</v>
          </cell>
          <cell r="E394">
            <v>0</v>
          </cell>
        </row>
        <row r="395">
          <cell r="A395" t="str">
            <v>4353CHEW160</v>
          </cell>
          <cell r="B395">
            <v>4353</v>
          </cell>
          <cell r="C395" t="str">
            <v>CH</v>
          </cell>
          <cell r="D395" t="str">
            <v>EW160</v>
          </cell>
          <cell r="E395">
            <v>0</v>
          </cell>
        </row>
        <row r="396">
          <cell r="A396" t="str">
            <v>4353DEEC140</v>
          </cell>
          <cell r="B396">
            <v>4353</v>
          </cell>
          <cell r="C396" t="str">
            <v>DE</v>
          </cell>
          <cell r="D396" t="str">
            <v>EC140</v>
          </cell>
          <cell r="E396" t="e">
            <v>#DIV/0!</v>
          </cell>
        </row>
        <row r="397">
          <cell r="A397" t="str">
            <v>4353DEEC140BLC</v>
          </cell>
          <cell r="B397">
            <v>4353</v>
          </cell>
          <cell r="C397" t="str">
            <v>DE</v>
          </cell>
          <cell r="D397" t="str">
            <v>EC140BLC</v>
          </cell>
          <cell r="E397">
            <v>-8.5238095238095237</v>
          </cell>
        </row>
        <row r="398">
          <cell r="A398" t="str">
            <v>4353DEEC140BLCM</v>
          </cell>
          <cell r="B398">
            <v>4353</v>
          </cell>
          <cell r="C398" t="str">
            <v>DE</v>
          </cell>
          <cell r="D398" t="str">
            <v>EC140BLCM</v>
          </cell>
          <cell r="E398">
            <v>0</v>
          </cell>
        </row>
        <row r="399">
          <cell r="A399" t="str">
            <v>4353DEEC160</v>
          </cell>
          <cell r="B399">
            <v>4353</v>
          </cell>
          <cell r="C399" t="str">
            <v>DE</v>
          </cell>
          <cell r="D399" t="str">
            <v>EC160</v>
          </cell>
          <cell r="E399">
            <v>0</v>
          </cell>
        </row>
        <row r="400">
          <cell r="A400" t="str">
            <v>4353DEEC160BNLC</v>
          </cell>
          <cell r="B400">
            <v>4353</v>
          </cell>
          <cell r="C400" t="str">
            <v>DE</v>
          </cell>
          <cell r="D400" t="str">
            <v>EC160BNLC</v>
          </cell>
          <cell r="E400">
            <v>12</v>
          </cell>
        </row>
        <row r="401">
          <cell r="A401" t="str">
            <v>4353DEEC210</v>
          </cell>
          <cell r="B401">
            <v>4353</v>
          </cell>
          <cell r="C401" t="str">
            <v>DE</v>
          </cell>
          <cell r="D401" t="str">
            <v>EC210</v>
          </cell>
          <cell r="E401" t="e">
            <v>#DIV/0!</v>
          </cell>
        </row>
        <row r="402">
          <cell r="A402" t="str">
            <v>4353DEEC210BLC</v>
          </cell>
          <cell r="B402">
            <v>4353</v>
          </cell>
          <cell r="C402" t="str">
            <v>DE</v>
          </cell>
          <cell r="D402" t="str">
            <v>EC210BLC</v>
          </cell>
          <cell r="E402">
            <v>0</v>
          </cell>
        </row>
        <row r="403">
          <cell r="A403" t="str">
            <v>4353DEEC210BNLC</v>
          </cell>
          <cell r="B403">
            <v>4353</v>
          </cell>
          <cell r="C403" t="str">
            <v>DE</v>
          </cell>
          <cell r="D403" t="str">
            <v>EC210BNLC</v>
          </cell>
          <cell r="E403">
            <v>0</v>
          </cell>
        </row>
        <row r="404">
          <cell r="A404" t="str">
            <v>4353DEEC240BLC</v>
          </cell>
          <cell r="B404">
            <v>4353</v>
          </cell>
          <cell r="C404" t="str">
            <v>DE</v>
          </cell>
          <cell r="D404" t="str">
            <v>EC240BLC</v>
          </cell>
          <cell r="E404">
            <v>0</v>
          </cell>
        </row>
        <row r="405">
          <cell r="A405" t="str">
            <v>4353DEEC240BLR</v>
          </cell>
          <cell r="B405">
            <v>4353</v>
          </cell>
          <cell r="C405" t="str">
            <v>DE</v>
          </cell>
          <cell r="D405" t="str">
            <v>EC240BLR</v>
          </cell>
          <cell r="E405" t="e">
            <v>#DIV/0!</v>
          </cell>
        </row>
        <row r="406">
          <cell r="A406" t="str">
            <v>4353DEEC240BNLC</v>
          </cell>
          <cell r="B406">
            <v>4353</v>
          </cell>
          <cell r="C406" t="str">
            <v>DE</v>
          </cell>
          <cell r="D406" t="str">
            <v>EC240BNLC</v>
          </cell>
          <cell r="E406">
            <v>0</v>
          </cell>
        </row>
        <row r="407">
          <cell r="A407" t="str">
            <v>4353DEEC290BLC</v>
          </cell>
          <cell r="B407">
            <v>4353</v>
          </cell>
          <cell r="C407" t="str">
            <v>DE</v>
          </cell>
          <cell r="D407" t="str">
            <v>EC290BLC</v>
          </cell>
          <cell r="E407" t="e">
            <v>#DIV/0!</v>
          </cell>
        </row>
        <row r="408">
          <cell r="A408" t="str">
            <v>4353DEEC290BLR</v>
          </cell>
          <cell r="B408">
            <v>4353</v>
          </cell>
          <cell r="C408" t="str">
            <v>DE</v>
          </cell>
          <cell r="D408" t="str">
            <v>EC290BLR</v>
          </cell>
          <cell r="E408" t="e">
            <v>#DIV/0!</v>
          </cell>
        </row>
        <row r="409">
          <cell r="A409" t="str">
            <v>4353DEEC290BNLC</v>
          </cell>
          <cell r="B409">
            <v>4353</v>
          </cell>
          <cell r="C409" t="str">
            <v>DE</v>
          </cell>
          <cell r="D409" t="str">
            <v>EC290BNLC</v>
          </cell>
          <cell r="E409">
            <v>0</v>
          </cell>
        </row>
        <row r="410">
          <cell r="A410" t="str">
            <v>4353DEEC360BLC</v>
          </cell>
          <cell r="B410">
            <v>4353</v>
          </cell>
          <cell r="C410" t="str">
            <v>DE</v>
          </cell>
          <cell r="D410" t="str">
            <v>EC360BLC</v>
          </cell>
          <cell r="E410">
            <v>0</v>
          </cell>
        </row>
        <row r="411">
          <cell r="A411" t="str">
            <v>4353DEEC360BNLC</v>
          </cell>
          <cell r="B411">
            <v>4353</v>
          </cell>
          <cell r="C411" t="str">
            <v>DE</v>
          </cell>
          <cell r="D411" t="str">
            <v>EC360BNLC</v>
          </cell>
          <cell r="E411" t="e">
            <v>#DIV/0!</v>
          </cell>
        </row>
        <row r="412">
          <cell r="A412" t="str">
            <v>4353DEEC460BLC</v>
          </cell>
          <cell r="B412">
            <v>4353</v>
          </cell>
          <cell r="C412" t="str">
            <v>DE</v>
          </cell>
          <cell r="D412" t="str">
            <v>EC460BLC</v>
          </cell>
          <cell r="E412">
            <v>0</v>
          </cell>
        </row>
        <row r="413">
          <cell r="A413" t="str">
            <v>4353DEEW140</v>
          </cell>
          <cell r="B413">
            <v>4353</v>
          </cell>
          <cell r="C413" t="str">
            <v>DE</v>
          </cell>
          <cell r="D413" t="str">
            <v>EW140</v>
          </cell>
          <cell r="E413">
            <v>0</v>
          </cell>
        </row>
        <row r="414">
          <cell r="A414" t="str">
            <v>4353DEEW160</v>
          </cell>
          <cell r="B414">
            <v>4353</v>
          </cell>
          <cell r="C414" t="str">
            <v>DE</v>
          </cell>
          <cell r="D414" t="str">
            <v>EW160</v>
          </cell>
          <cell r="E414">
            <v>0</v>
          </cell>
        </row>
        <row r="415">
          <cell r="A415" t="str">
            <v>4353DEEW170</v>
          </cell>
          <cell r="B415">
            <v>4353</v>
          </cell>
          <cell r="C415" t="str">
            <v>DE</v>
          </cell>
          <cell r="D415" t="str">
            <v>EW170</v>
          </cell>
          <cell r="E415" t="e">
            <v>#DIV/0!</v>
          </cell>
        </row>
        <row r="416">
          <cell r="A416" t="str">
            <v>4353DEEW180B</v>
          </cell>
          <cell r="B416">
            <v>4353</v>
          </cell>
          <cell r="C416" t="str">
            <v>DE</v>
          </cell>
          <cell r="D416" t="str">
            <v>EW180B</v>
          </cell>
          <cell r="E416">
            <v>0</v>
          </cell>
        </row>
        <row r="417">
          <cell r="A417" t="str">
            <v>4353DEL20</v>
          </cell>
          <cell r="B417">
            <v>4353</v>
          </cell>
          <cell r="C417" t="str">
            <v>DE</v>
          </cell>
          <cell r="D417" t="str">
            <v>L20</v>
          </cell>
          <cell r="E417">
            <v>0</v>
          </cell>
        </row>
        <row r="418">
          <cell r="A418" t="str">
            <v>4353DEL25</v>
          </cell>
          <cell r="B418">
            <v>4353</v>
          </cell>
          <cell r="C418" t="str">
            <v>DE</v>
          </cell>
          <cell r="D418" t="str">
            <v>L25</v>
          </cell>
          <cell r="E418">
            <v>0</v>
          </cell>
        </row>
        <row r="419">
          <cell r="A419" t="str">
            <v>4353DEL30</v>
          </cell>
          <cell r="B419">
            <v>4353</v>
          </cell>
          <cell r="C419" t="str">
            <v>DE</v>
          </cell>
          <cell r="D419" t="str">
            <v>L30</v>
          </cell>
          <cell r="E419">
            <v>0</v>
          </cell>
        </row>
        <row r="420">
          <cell r="A420" t="str">
            <v>4353DEL40</v>
          </cell>
          <cell r="B420">
            <v>4353</v>
          </cell>
          <cell r="C420" t="str">
            <v>DE</v>
          </cell>
          <cell r="D420" t="str">
            <v>L40</v>
          </cell>
          <cell r="E420">
            <v>0</v>
          </cell>
        </row>
        <row r="421">
          <cell r="A421" t="str">
            <v>4353DEL45</v>
          </cell>
          <cell r="B421">
            <v>4353</v>
          </cell>
          <cell r="C421" t="str">
            <v>DE</v>
          </cell>
          <cell r="D421" t="str">
            <v>L45</v>
          </cell>
          <cell r="E421">
            <v>0</v>
          </cell>
        </row>
        <row r="422">
          <cell r="A422" t="str">
            <v>4353DEZL302</v>
          </cell>
          <cell r="B422">
            <v>4353</v>
          </cell>
          <cell r="C422" t="str">
            <v>DE</v>
          </cell>
          <cell r="D422" t="str">
            <v>ZL302</v>
          </cell>
          <cell r="E422">
            <v>0</v>
          </cell>
        </row>
        <row r="423">
          <cell r="A423" t="str">
            <v>4353DKBL71</v>
          </cell>
          <cell r="B423">
            <v>4353</v>
          </cell>
          <cell r="C423" t="str">
            <v>DK</v>
          </cell>
          <cell r="D423" t="str">
            <v>BL71</v>
          </cell>
          <cell r="E423">
            <v>0</v>
          </cell>
        </row>
        <row r="424">
          <cell r="A424" t="str">
            <v>4353DKEC140BLC</v>
          </cell>
          <cell r="B424">
            <v>4353</v>
          </cell>
          <cell r="C424" t="str">
            <v>DK</v>
          </cell>
          <cell r="D424" t="str">
            <v>EC140BLC</v>
          </cell>
          <cell r="E424">
            <v>0</v>
          </cell>
        </row>
        <row r="425">
          <cell r="A425" t="str">
            <v>4353DKEC140BLCM</v>
          </cell>
          <cell r="B425">
            <v>4353</v>
          </cell>
          <cell r="C425" t="str">
            <v>DK</v>
          </cell>
          <cell r="D425" t="str">
            <v>EC140BLCM</v>
          </cell>
          <cell r="E425" t="e">
            <v>#DIV/0!</v>
          </cell>
        </row>
        <row r="426">
          <cell r="A426" t="str">
            <v>4353DKEC210BLC</v>
          </cell>
          <cell r="B426">
            <v>4353</v>
          </cell>
          <cell r="C426" t="str">
            <v>DK</v>
          </cell>
          <cell r="D426" t="str">
            <v>EC210BLC</v>
          </cell>
          <cell r="E426">
            <v>0</v>
          </cell>
        </row>
        <row r="427">
          <cell r="A427" t="str">
            <v>4353DKEC210BNLC</v>
          </cell>
          <cell r="B427">
            <v>4353</v>
          </cell>
          <cell r="C427" t="str">
            <v>DK</v>
          </cell>
          <cell r="D427" t="str">
            <v>EC210BNLC</v>
          </cell>
          <cell r="E427" t="e">
            <v>#DIV/0!</v>
          </cell>
        </row>
        <row r="428">
          <cell r="A428" t="str">
            <v>4353DKEC240BLC</v>
          </cell>
          <cell r="B428">
            <v>4353</v>
          </cell>
          <cell r="C428" t="str">
            <v>DK</v>
          </cell>
          <cell r="D428" t="str">
            <v>EC240BLC</v>
          </cell>
          <cell r="E428">
            <v>0</v>
          </cell>
        </row>
        <row r="429">
          <cell r="A429" t="str">
            <v>4353DKEC240BNLC</v>
          </cell>
          <cell r="B429">
            <v>4353</v>
          </cell>
          <cell r="C429" t="str">
            <v>DK</v>
          </cell>
          <cell r="D429" t="str">
            <v>EC240BNLC</v>
          </cell>
          <cell r="E429" t="e">
            <v>#DIV/0!</v>
          </cell>
        </row>
        <row r="430">
          <cell r="A430" t="str">
            <v>4353DKEC290BLC</v>
          </cell>
          <cell r="B430">
            <v>4353</v>
          </cell>
          <cell r="C430" t="str">
            <v>DK</v>
          </cell>
          <cell r="D430" t="str">
            <v>EC290BLC</v>
          </cell>
          <cell r="E430">
            <v>0</v>
          </cell>
        </row>
        <row r="431">
          <cell r="A431" t="str">
            <v>4353DKEC290BLR</v>
          </cell>
          <cell r="B431">
            <v>4353</v>
          </cell>
          <cell r="C431" t="str">
            <v>DK</v>
          </cell>
          <cell r="D431" t="str">
            <v>EC290BLR</v>
          </cell>
          <cell r="E431" t="e">
            <v>#DIV/0!</v>
          </cell>
        </row>
        <row r="432">
          <cell r="A432" t="str">
            <v>4353DKEC360BLC</v>
          </cell>
          <cell r="B432">
            <v>4353</v>
          </cell>
          <cell r="C432" t="str">
            <v>DK</v>
          </cell>
          <cell r="D432" t="str">
            <v>EC360BLC</v>
          </cell>
          <cell r="E432" t="e">
            <v>#DIV/0!</v>
          </cell>
        </row>
        <row r="433">
          <cell r="A433" t="str">
            <v>4353DKEC460BLC</v>
          </cell>
          <cell r="B433">
            <v>4353</v>
          </cell>
          <cell r="C433" t="str">
            <v>DK</v>
          </cell>
          <cell r="D433" t="str">
            <v>EC460BLC</v>
          </cell>
          <cell r="E433">
            <v>0</v>
          </cell>
        </row>
        <row r="434">
          <cell r="A434" t="str">
            <v>4353ESBL71</v>
          </cell>
          <cell r="B434">
            <v>4353</v>
          </cell>
          <cell r="C434" t="str">
            <v>ES</v>
          </cell>
          <cell r="D434" t="str">
            <v>BL71</v>
          </cell>
          <cell r="E434">
            <v>0</v>
          </cell>
        </row>
        <row r="435">
          <cell r="A435" t="str">
            <v>4353ESEC210BNLC</v>
          </cell>
          <cell r="B435">
            <v>4353</v>
          </cell>
          <cell r="C435" t="str">
            <v>ES</v>
          </cell>
          <cell r="D435" t="str">
            <v>EC210BNLC</v>
          </cell>
          <cell r="E435">
            <v>0</v>
          </cell>
        </row>
        <row r="436">
          <cell r="A436" t="str">
            <v>4353ESEC240BNLC</v>
          </cell>
          <cell r="B436">
            <v>4353</v>
          </cell>
          <cell r="C436" t="str">
            <v>ES</v>
          </cell>
          <cell r="D436" t="str">
            <v>EC240BNLC</v>
          </cell>
          <cell r="E436">
            <v>0</v>
          </cell>
        </row>
        <row r="437">
          <cell r="A437" t="str">
            <v>4353ESEC290BNLC</v>
          </cell>
          <cell r="B437">
            <v>4353</v>
          </cell>
          <cell r="C437" t="str">
            <v>ES</v>
          </cell>
          <cell r="D437" t="str">
            <v>EC290BNLC</v>
          </cell>
          <cell r="E437">
            <v>0</v>
          </cell>
        </row>
        <row r="438">
          <cell r="A438" t="str">
            <v>4353ESEC360BLC</v>
          </cell>
          <cell r="B438">
            <v>4353</v>
          </cell>
          <cell r="C438" t="str">
            <v>ES</v>
          </cell>
          <cell r="D438" t="str">
            <v>EC360BLC</v>
          </cell>
          <cell r="E438">
            <v>0</v>
          </cell>
        </row>
        <row r="439">
          <cell r="A439" t="str">
            <v>4353ESEC460BLC</v>
          </cell>
          <cell r="B439">
            <v>4353</v>
          </cell>
          <cell r="C439" t="str">
            <v>ES</v>
          </cell>
          <cell r="D439" t="str">
            <v>EC460BLC</v>
          </cell>
          <cell r="E439">
            <v>0</v>
          </cell>
        </row>
        <row r="440">
          <cell r="A440" t="str">
            <v>4353ESEW170</v>
          </cell>
          <cell r="B440">
            <v>4353</v>
          </cell>
          <cell r="C440" t="str">
            <v>ES</v>
          </cell>
          <cell r="D440" t="str">
            <v>EW170</v>
          </cell>
          <cell r="E440" t="e">
            <v>#DIV/0!</v>
          </cell>
        </row>
        <row r="441">
          <cell r="A441" t="str">
            <v>4353FIEC140BLC</v>
          </cell>
          <cell r="B441">
            <v>4353</v>
          </cell>
          <cell r="C441" t="str">
            <v>FI</v>
          </cell>
          <cell r="D441" t="str">
            <v>EC140BLC</v>
          </cell>
          <cell r="E441" t="e">
            <v>#DIV/0!</v>
          </cell>
        </row>
        <row r="442">
          <cell r="A442" t="str">
            <v>4353FIEC140BLCM</v>
          </cell>
          <cell r="B442">
            <v>4353</v>
          </cell>
          <cell r="C442" t="str">
            <v>FI</v>
          </cell>
          <cell r="D442" t="str">
            <v>EC140BLCM</v>
          </cell>
          <cell r="E442">
            <v>0</v>
          </cell>
        </row>
        <row r="443">
          <cell r="A443" t="str">
            <v>4353FIEC210BLC</v>
          </cell>
          <cell r="B443">
            <v>4353</v>
          </cell>
          <cell r="C443" t="str">
            <v>FI</v>
          </cell>
          <cell r="D443" t="str">
            <v>EC210BLC</v>
          </cell>
          <cell r="E443">
            <v>0</v>
          </cell>
        </row>
        <row r="444">
          <cell r="A444" t="str">
            <v>4353FIEC240BLC</v>
          </cell>
          <cell r="B444">
            <v>4353</v>
          </cell>
          <cell r="C444" t="str">
            <v>FI</v>
          </cell>
          <cell r="D444" t="str">
            <v>EC240BLC</v>
          </cell>
          <cell r="E444">
            <v>0</v>
          </cell>
        </row>
        <row r="445">
          <cell r="A445" t="str">
            <v>4353FIEC290BLC</v>
          </cell>
          <cell r="B445">
            <v>4353</v>
          </cell>
          <cell r="C445" t="str">
            <v>FI</v>
          </cell>
          <cell r="D445" t="str">
            <v>EC290BLC</v>
          </cell>
          <cell r="E445" t="e">
            <v>#DIV/0!</v>
          </cell>
        </row>
        <row r="446">
          <cell r="A446" t="str">
            <v>4353FIEC360BLC</v>
          </cell>
          <cell r="B446">
            <v>4353</v>
          </cell>
          <cell r="C446" t="str">
            <v>FI</v>
          </cell>
          <cell r="D446" t="str">
            <v>EC360BLC</v>
          </cell>
          <cell r="E446">
            <v>0</v>
          </cell>
        </row>
        <row r="447">
          <cell r="A447" t="str">
            <v>4353FIEC460BLC</v>
          </cell>
          <cell r="B447">
            <v>4353</v>
          </cell>
          <cell r="C447" t="str">
            <v>FI</v>
          </cell>
          <cell r="D447" t="str">
            <v>EC460BLC</v>
          </cell>
          <cell r="E447" t="e">
            <v>#DIV/0!</v>
          </cell>
        </row>
        <row r="448">
          <cell r="A448" t="str">
            <v>4353FRBL71</v>
          </cell>
          <cell r="B448">
            <v>4353</v>
          </cell>
          <cell r="C448" t="str">
            <v>FR</v>
          </cell>
          <cell r="D448" t="str">
            <v>BL71</v>
          </cell>
          <cell r="E448">
            <v>0</v>
          </cell>
        </row>
        <row r="449">
          <cell r="A449" t="str">
            <v>4353FREC140BLC</v>
          </cell>
          <cell r="B449">
            <v>4353</v>
          </cell>
          <cell r="C449" t="str">
            <v>FR</v>
          </cell>
          <cell r="D449" t="str">
            <v>EC140BLC</v>
          </cell>
          <cell r="E449">
            <v>0</v>
          </cell>
        </row>
        <row r="450">
          <cell r="A450" t="str">
            <v>4353FREC140BLCM</v>
          </cell>
          <cell r="B450">
            <v>4353</v>
          </cell>
          <cell r="C450" t="str">
            <v>FR</v>
          </cell>
          <cell r="D450" t="str">
            <v>EC140BLCM</v>
          </cell>
          <cell r="E450" t="e">
            <v>#DIV/0!</v>
          </cell>
        </row>
        <row r="451">
          <cell r="A451" t="str">
            <v>4353FREC160BNLC</v>
          </cell>
          <cell r="B451">
            <v>4353</v>
          </cell>
          <cell r="C451" t="str">
            <v>FR</v>
          </cell>
          <cell r="D451" t="str">
            <v>EC160BNLC</v>
          </cell>
          <cell r="E451">
            <v>0</v>
          </cell>
        </row>
        <row r="452">
          <cell r="A452" t="str">
            <v>4353FREC210BLC</v>
          </cell>
          <cell r="B452">
            <v>4353</v>
          </cell>
          <cell r="C452" t="str">
            <v>FR</v>
          </cell>
          <cell r="D452" t="str">
            <v>EC210BLC</v>
          </cell>
          <cell r="E452">
            <v>0</v>
          </cell>
        </row>
        <row r="453">
          <cell r="A453" t="str">
            <v>4353FREC210BNLC</v>
          </cell>
          <cell r="B453">
            <v>4353</v>
          </cell>
          <cell r="C453" t="str">
            <v>FR</v>
          </cell>
          <cell r="D453" t="str">
            <v>EC210BNLC</v>
          </cell>
          <cell r="E453" t="e">
            <v>#DIV/0!</v>
          </cell>
        </row>
        <row r="454">
          <cell r="A454" t="str">
            <v>4353FREC240BLC</v>
          </cell>
          <cell r="B454">
            <v>4353</v>
          </cell>
          <cell r="C454" t="str">
            <v>FR</v>
          </cell>
          <cell r="D454" t="str">
            <v>EC240BLC</v>
          </cell>
          <cell r="E454" t="e">
            <v>#DIV/0!</v>
          </cell>
        </row>
        <row r="455">
          <cell r="A455" t="str">
            <v>4353FREC240BNLC</v>
          </cell>
          <cell r="B455">
            <v>4353</v>
          </cell>
          <cell r="C455" t="str">
            <v>FR</v>
          </cell>
          <cell r="D455" t="str">
            <v>EC240BNLC</v>
          </cell>
          <cell r="E455">
            <v>0</v>
          </cell>
        </row>
        <row r="456">
          <cell r="A456" t="str">
            <v>4353FREC290BLC</v>
          </cell>
          <cell r="B456">
            <v>4353</v>
          </cell>
          <cell r="C456" t="str">
            <v>FR</v>
          </cell>
          <cell r="D456" t="str">
            <v>EC290BLC</v>
          </cell>
          <cell r="E456">
            <v>0</v>
          </cell>
        </row>
        <row r="457">
          <cell r="A457" t="str">
            <v>4353FREC290BNLC</v>
          </cell>
          <cell r="B457">
            <v>4353</v>
          </cell>
          <cell r="C457" t="str">
            <v>FR</v>
          </cell>
          <cell r="D457" t="str">
            <v>EC290BNLC</v>
          </cell>
          <cell r="E457" t="e">
            <v>#DIV/0!</v>
          </cell>
        </row>
        <row r="458">
          <cell r="A458" t="str">
            <v>4353FREC360BLC</v>
          </cell>
          <cell r="B458">
            <v>4353</v>
          </cell>
          <cell r="C458" t="str">
            <v>FR</v>
          </cell>
          <cell r="D458" t="str">
            <v>EC360BLC</v>
          </cell>
          <cell r="E458">
            <v>0</v>
          </cell>
        </row>
        <row r="459">
          <cell r="A459" t="str">
            <v>4353FREC360BNLC</v>
          </cell>
          <cell r="B459">
            <v>4353</v>
          </cell>
          <cell r="C459" t="str">
            <v>FR</v>
          </cell>
          <cell r="D459" t="str">
            <v>EC360BNLC</v>
          </cell>
          <cell r="E459">
            <v>0</v>
          </cell>
        </row>
        <row r="460">
          <cell r="A460" t="str">
            <v>4353FREC460BLC</v>
          </cell>
          <cell r="B460">
            <v>4353</v>
          </cell>
          <cell r="C460" t="str">
            <v>FR</v>
          </cell>
          <cell r="D460" t="str">
            <v>EC460BLC</v>
          </cell>
          <cell r="E460">
            <v>0</v>
          </cell>
        </row>
        <row r="461">
          <cell r="A461" t="str">
            <v>4353FREW140</v>
          </cell>
          <cell r="B461">
            <v>4353</v>
          </cell>
          <cell r="C461" t="str">
            <v>FR</v>
          </cell>
          <cell r="D461" t="str">
            <v>EW140</v>
          </cell>
          <cell r="E461">
            <v>0</v>
          </cell>
        </row>
        <row r="462">
          <cell r="A462" t="str">
            <v>4353FREW160</v>
          </cell>
          <cell r="B462">
            <v>4353</v>
          </cell>
          <cell r="C462" t="str">
            <v>FR</v>
          </cell>
          <cell r="D462" t="str">
            <v>EW160</v>
          </cell>
          <cell r="E462">
            <v>0</v>
          </cell>
        </row>
        <row r="463">
          <cell r="A463" t="str">
            <v>4353FREW170</v>
          </cell>
          <cell r="B463">
            <v>4353</v>
          </cell>
          <cell r="C463" t="str">
            <v>FR</v>
          </cell>
          <cell r="D463" t="str">
            <v>EW170</v>
          </cell>
          <cell r="E463" t="e">
            <v>#DIV/0!</v>
          </cell>
        </row>
        <row r="464">
          <cell r="A464" t="str">
            <v>4353FRL30</v>
          </cell>
          <cell r="B464">
            <v>4353</v>
          </cell>
          <cell r="C464" t="str">
            <v>FR</v>
          </cell>
          <cell r="D464" t="str">
            <v>L30</v>
          </cell>
          <cell r="E464">
            <v>0</v>
          </cell>
        </row>
        <row r="465">
          <cell r="A465" t="str">
            <v>4353IEEC140BLC</v>
          </cell>
          <cell r="B465">
            <v>4353</v>
          </cell>
          <cell r="C465" t="str">
            <v>IE</v>
          </cell>
          <cell r="D465" t="str">
            <v>EC140BLC</v>
          </cell>
          <cell r="E465">
            <v>0</v>
          </cell>
        </row>
        <row r="466">
          <cell r="A466" t="str">
            <v>4353IEEC210BLC</v>
          </cell>
          <cell r="B466">
            <v>4353</v>
          </cell>
          <cell r="C466" t="str">
            <v>IE</v>
          </cell>
          <cell r="D466" t="str">
            <v>EC210BLC</v>
          </cell>
          <cell r="E466">
            <v>0</v>
          </cell>
        </row>
        <row r="467">
          <cell r="A467" t="str">
            <v>4353IEEC240BLC</v>
          </cell>
          <cell r="B467">
            <v>4353</v>
          </cell>
          <cell r="C467" t="str">
            <v>IE</v>
          </cell>
          <cell r="D467" t="str">
            <v>EC240BLC</v>
          </cell>
          <cell r="E467" t="e">
            <v>#DIV/0!</v>
          </cell>
        </row>
        <row r="468">
          <cell r="A468" t="str">
            <v>4353IEEC290BLC</v>
          </cell>
          <cell r="B468">
            <v>4353</v>
          </cell>
          <cell r="C468" t="str">
            <v>IE</v>
          </cell>
          <cell r="D468" t="str">
            <v>EC290BLC</v>
          </cell>
          <cell r="E468" t="e">
            <v>#DIV/0!</v>
          </cell>
        </row>
        <row r="469">
          <cell r="A469" t="str">
            <v>4353IEEC360BLC</v>
          </cell>
          <cell r="B469">
            <v>4353</v>
          </cell>
          <cell r="C469" t="str">
            <v>IE</v>
          </cell>
          <cell r="D469" t="str">
            <v>EC360BLC</v>
          </cell>
          <cell r="E469">
            <v>0</v>
          </cell>
        </row>
        <row r="470">
          <cell r="A470" t="str">
            <v>4353IEEC460BLC</v>
          </cell>
          <cell r="B470">
            <v>4353</v>
          </cell>
          <cell r="C470" t="str">
            <v>IE</v>
          </cell>
          <cell r="D470" t="str">
            <v>EC460BLC</v>
          </cell>
          <cell r="E470">
            <v>0</v>
          </cell>
        </row>
        <row r="471">
          <cell r="A471" t="str">
            <v>4353IEEW160</v>
          </cell>
          <cell r="B471">
            <v>4353</v>
          </cell>
          <cell r="C471" t="str">
            <v>IE</v>
          </cell>
          <cell r="D471" t="str">
            <v>EW160</v>
          </cell>
          <cell r="E471">
            <v>0</v>
          </cell>
        </row>
        <row r="472">
          <cell r="A472" t="str">
            <v>4353ITEC140BLC</v>
          </cell>
          <cell r="B472">
            <v>4353</v>
          </cell>
          <cell r="C472" t="str">
            <v>IT</v>
          </cell>
          <cell r="D472" t="str">
            <v>EC140BLC</v>
          </cell>
          <cell r="E472">
            <v>0</v>
          </cell>
        </row>
        <row r="473">
          <cell r="A473" t="str">
            <v>4353ITEC160BNLC</v>
          </cell>
          <cell r="B473">
            <v>4353</v>
          </cell>
          <cell r="C473" t="str">
            <v>IT</v>
          </cell>
          <cell r="D473" t="str">
            <v>EC160BNLC</v>
          </cell>
          <cell r="E473">
            <v>0</v>
          </cell>
        </row>
        <row r="474">
          <cell r="A474" t="str">
            <v>4353ITEC210BLC</v>
          </cell>
          <cell r="B474">
            <v>4353</v>
          </cell>
          <cell r="C474" t="str">
            <v>IT</v>
          </cell>
          <cell r="D474" t="str">
            <v>EC210BLC</v>
          </cell>
          <cell r="E474" t="e">
            <v>#DIV/0!</v>
          </cell>
        </row>
        <row r="475">
          <cell r="A475" t="str">
            <v>4353ITEC210BNLC</v>
          </cell>
          <cell r="B475">
            <v>4353</v>
          </cell>
          <cell r="C475" t="str">
            <v>IT</v>
          </cell>
          <cell r="D475" t="str">
            <v>EC210BNLC</v>
          </cell>
          <cell r="E475" t="e">
            <v>#DIV/0!</v>
          </cell>
        </row>
        <row r="476">
          <cell r="A476" t="str">
            <v>4353ITEC240BNLC</v>
          </cell>
          <cell r="B476">
            <v>4353</v>
          </cell>
          <cell r="C476" t="str">
            <v>IT</v>
          </cell>
          <cell r="D476" t="str">
            <v>EC240BNLC</v>
          </cell>
          <cell r="E476">
            <v>0</v>
          </cell>
        </row>
        <row r="477">
          <cell r="A477" t="str">
            <v>4353ITEC290BNLC</v>
          </cell>
          <cell r="B477">
            <v>4353</v>
          </cell>
          <cell r="C477" t="str">
            <v>IT</v>
          </cell>
          <cell r="D477" t="str">
            <v>EC290BNLC</v>
          </cell>
          <cell r="E477" t="e">
            <v>#DIV/0!</v>
          </cell>
        </row>
        <row r="478">
          <cell r="A478" t="str">
            <v>4353ITEC360BLC</v>
          </cell>
          <cell r="B478">
            <v>4353</v>
          </cell>
          <cell r="C478" t="str">
            <v>IT</v>
          </cell>
          <cell r="D478" t="str">
            <v>EC360BLC</v>
          </cell>
          <cell r="E478" t="e">
            <v>#DIV/0!</v>
          </cell>
        </row>
        <row r="479">
          <cell r="A479" t="str">
            <v>4353ITEC360BNLC</v>
          </cell>
          <cell r="B479">
            <v>4353</v>
          </cell>
          <cell r="C479" t="str">
            <v>IT</v>
          </cell>
          <cell r="D479" t="str">
            <v>EC360BNLC</v>
          </cell>
          <cell r="E479">
            <v>0</v>
          </cell>
        </row>
        <row r="480">
          <cell r="A480" t="str">
            <v>4353ITEC460BLC</v>
          </cell>
          <cell r="B480">
            <v>4353</v>
          </cell>
          <cell r="C480" t="str">
            <v>IT</v>
          </cell>
          <cell r="D480" t="str">
            <v>EC460BLC</v>
          </cell>
          <cell r="E480">
            <v>0</v>
          </cell>
        </row>
        <row r="481">
          <cell r="A481" t="str">
            <v>4353ITEW140</v>
          </cell>
          <cell r="B481">
            <v>4353</v>
          </cell>
          <cell r="C481" t="str">
            <v>IT</v>
          </cell>
          <cell r="D481" t="str">
            <v>EW140</v>
          </cell>
          <cell r="E481">
            <v>0</v>
          </cell>
        </row>
        <row r="482">
          <cell r="A482" t="str">
            <v>4353ITEW160</v>
          </cell>
          <cell r="B482">
            <v>4353</v>
          </cell>
          <cell r="C482" t="str">
            <v>IT</v>
          </cell>
          <cell r="D482" t="str">
            <v>EW160</v>
          </cell>
          <cell r="E482">
            <v>0</v>
          </cell>
        </row>
        <row r="483">
          <cell r="A483" t="str">
            <v>4353NLEC140BLCM</v>
          </cell>
          <cell r="B483">
            <v>4353</v>
          </cell>
          <cell r="C483" t="str">
            <v>NL</v>
          </cell>
          <cell r="D483" t="str">
            <v>EC140BLCM</v>
          </cell>
          <cell r="E483">
            <v>0</v>
          </cell>
        </row>
        <row r="484">
          <cell r="A484" t="str">
            <v>4353NLEC160BNLC</v>
          </cell>
          <cell r="B484">
            <v>4353</v>
          </cell>
          <cell r="C484" t="str">
            <v>NL</v>
          </cell>
          <cell r="D484" t="str">
            <v>EC160BNLC</v>
          </cell>
          <cell r="E484">
            <v>0</v>
          </cell>
        </row>
        <row r="485">
          <cell r="A485" t="str">
            <v>4353NLEC210BLC</v>
          </cell>
          <cell r="B485">
            <v>4353</v>
          </cell>
          <cell r="C485" t="str">
            <v>NL</v>
          </cell>
          <cell r="D485" t="str">
            <v>EC210BLC</v>
          </cell>
          <cell r="E485">
            <v>0</v>
          </cell>
        </row>
        <row r="486">
          <cell r="A486" t="str">
            <v>4353NLEC240BLC</v>
          </cell>
          <cell r="B486">
            <v>4353</v>
          </cell>
          <cell r="C486" t="str">
            <v>NL</v>
          </cell>
          <cell r="D486" t="str">
            <v>EC240BLC</v>
          </cell>
          <cell r="E486">
            <v>0</v>
          </cell>
        </row>
        <row r="487">
          <cell r="A487" t="str">
            <v>4353NLEC240BNLC</v>
          </cell>
          <cell r="B487">
            <v>4353</v>
          </cell>
          <cell r="C487" t="str">
            <v>NL</v>
          </cell>
          <cell r="D487" t="str">
            <v>EC240BNLC</v>
          </cell>
          <cell r="E487">
            <v>0</v>
          </cell>
        </row>
        <row r="488">
          <cell r="A488" t="str">
            <v>4353NLEC290BLC</v>
          </cell>
          <cell r="B488">
            <v>4353</v>
          </cell>
          <cell r="C488" t="str">
            <v>NL</v>
          </cell>
          <cell r="D488" t="str">
            <v>EC290BLC</v>
          </cell>
          <cell r="E488" t="e">
            <v>#DIV/0!</v>
          </cell>
        </row>
        <row r="489">
          <cell r="A489" t="str">
            <v>4353NLEC360BLC</v>
          </cell>
          <cell r="B489">
            <v>4353</v>
          </cell>
          <cell r="C489" t="str">
            <v>NL</v>
          </cell>
          <cell r="D489" t="str">
            <v>EC360BLC</v>
          </cell>
          <cell r="E489">
            <v>0</v>
          </cell>
        </row>
        <row r="490">
          <cell r="A490" t="str">
            <v>4353NLEC460BLC</v>
          </cell>
          <cell r="B490">
            <v>4353</v>
          </cell>
          <cell r="C490" t="str">
            <v>NL</v>
          </cell>
          <cell r="D490" t="str">
            <v>EC460BLC</v>
          </cell>
          <cell r="E490">
            <v>0</v>
          </cell>
        </row>
        <row r="491">
          <cell r="A491" t="str">
            <v>4353NLEW140</v>
          </cell>
          <cell r="B491">
            <v>4353</v>
          </cell>
          <cell r="C491" t="str">
            <v>NL</v>
          </cell>
          <cell r="D491" t="str">
            <v>EW140</v>
          </cell>
          <cell r="E491">
            <v>0</v>
          </cell>
        </row>
        <row r="492">
          <cell r="A492" t="str">
            <v>4353NLEW160</v>
          </cell>
          <cell r="B492">
            <v>4353</v>
          </cell>
          <cell r="C492" t="str">
            <v>NL</v>
          </cell>
          <cell r="D492" t="str">
            <v>EW160</v>
          </cell>
          <cell r="E492">
            <v>0</v>
          </cell>
        </row>
        <row r="493">
          <cell r="A493" t="str">
            <v>4353NOEC140BLC</v>
          </cell>
          <cell r="B493">
            <v>4353</v>
          </cell>
          <cell r="C493" t="str">
            <v>NO</v>
          </cell>
          <cell r="D493" t="str">
            <v>EC140BLC</v>
          </cell>
          <cell r="E493">
            <v>0</v>
          </cell>
        </row>
        <row r="494">
          <cell r="A494" t="str">
            <v>4353NOEC140BLCM</v>
          </cell>
          <cell r="B494">
            <v>4353</v>
          </cell>
          <cell r="C494" t="str">
            <v>NO</v>
          </cell>
          <cell r="D494" t="str">
            <v>EC140BLCM</v>
          </cell>
          <cell r="E494" t="e">
            <v>#DIV/0!</v>
          </cell>
        </row>
        <row r="495">
          <cell r="A495" t="str">
            <v>4353NOEC160BNLC</v>
          </cell>
          <cell r="B495">
            <v>4353</v>
          </cell>
          <cell r="C495" t="str">
            <v>NO</v>
          </cell>
          <cell r="D495" t="str">
            <v>EC160BNLC</v>
          </cell>
          <cell r="E495" t="e">
            <v>#DIV/0!</v>
          </cell>
        </row>
        <row r="496">
          <cell r="A496" t="str">
            <v>4353NOEC210BLC</v>
          </cell>
          <cell r="B496">
            <v>4353</v>
          </cell>
          <cell r="C496" t="str">
            <v>NO</v>
          </cell>
          <cell r="D496" t="str">
            <v>EC210BLC</v>
          </cell>
          <cell r="E496">
            <v>0</v>
          </cell>
        </row>
        <row r="497">
          <cell r="A497" t="str">
            <v>4353NOEC240BLC</v>
          </cell>
          <cell r="B497">
            <v>4353</v>
          </cell>
          <cell r="C497" t="str">
            <v>NO</v>
          </cell>
          <cell r="D497" t="str">
            <v>EC240BLC</v>
          </cell>
          <cell r="E497">
            <v>0</v>
          </cell>
        </row>
        <row r="498">
          <cell r="A498" t="str">
            <v>4353NOEC240BNLC</v>
          </cell>
          <cell r="B498">
            <v>4353</v>
          </cell>
          <cell r="C498" t="str">
            <v>NO</v>
          </cell>
          <cell r="D498" t="str">
            <v>EC240BNLC</v>
          </cell>
          <cell r="E498" t="e">
            <v>#DIV/0!</v>
          </cell>
        </row>
        <row r="499">
          <cell r="A499" t="str">
            <v>4353NOEC290BLC</v>
          </cell>
          <cell r="B499">
            <v>4353</v>
          </cell>
          <cell r="C499" t="str">
            <v>NO</v>
          </cell>
          <cell r="D499" t="str">
            <v>EC290BLC</v>
          </cell>
          <cell r="E499">
            <v>0</v>
          </cell>
        </row>
        <row r="500">
          <cell r="A500" t="str">
            <v>4353NOEC360BLC</v>
          </cell>
          <cell r="B500">
            <v>4353</v>
          </cell>
          <cell r="C500" t="str">
            <v>NO</v>
          </cell>
          <cell r="D500" t="str">
            <v>EC360BLC</v>
          </cell>
          <cell r="E500">
            <v>0</v>
          </cell>
        </row>
        <row r="501">
          <cell r="A501" t="str">
            <v>4353NOEC460BLC</v>
          </cell>
          <cell r="B501">
            <v>4353</v>
          </cell>
          <cell r="C501" t="str">
            <v>NO</v>
          </cell>
          <cell r="D501" t="str">
            <v>EC460BLC</v>
          </cell>
          <cell r="E501" t="e">
            <v>#DIV/0!</v>
          </cell>
        </row>
        <row r="502">
          <cell r="A502" t="str">
            <v>4353NOEW140</v>
          </cell>
          <cell r="B502">
            <v>4353</v>
          </cell>
          <cell r="C502" t="str">
            <v>NO</v>
          </cell>
          <cell r="D502" t="str">
            <v>EW140</v>
          </cell>
          <cell r="E502">
            <v>0</v>
          </cell>
        </row>
        <row r="503">
          <cell r="A503" t="str">
            <v>4353NOEW160</v>
          </cell>
          <cell r="B503">
            <v>4353</v>
          </cell>
          <cell r="C503" t="str">
            <v>NO</v>
          </cell>
          <cell r="D503" t="str">
            <v>EW160</v>
          </cell>
          <cell r="E503">
            <v>0</v>
          </cell>
        </row>
        <row r="504">
          <cell r="A504" t="str">
            <v>4353PLEC290BLC</v>
          </cell>
          <cell r="B504">
            <v>4353</v>
          </cell>
          <cell r="C504" t="str">
            <v>PL</v>
          </cell>
          <cell r="D504" t="str">
            <v>EC290BLC</v>
          </cell>
          <cell r="E504" t="e">
            <v>#DIV/0!</v>
          </cell>
        </row>
        <row r="505">
          <cell r="A505" t="str">
            <v>4353PTBL71</v>
          </cell>
          <cell r="B505">
            <v>4353</v>
          </cell>
          <cell r="C505" t="str">
            <v>PT</v>
          </cell>
          <cell r="D505" t="str">
            <v>BL71</v>
          </cell>
          <cell r="E505">
            <v>0</v>
          </cell>
        </row>
        <row r="506">
          <cell r="A506" t="str">
            <v>4353PTEC210BLC</v>
          </cell>
          <cell r="B506">
            <v>4353</v>
          </cell>
          <cell r="C506" t="str">
            <v>PT</v>
          </cell>
          <cell r="D506" t="str">
            <v>EC210BLC</v>
          </cell>
          <cell r="E506">
            <v>0</v>
          </cell>
        </row>
        <row r="507">
          <cell r="A507" t="str">
            <v>4353PTEC240BNLC</v>
          </cell>
          <cell r="B507">
            <v>4353</v>
          </cell>
          <cell r="C507" t="str">
            <v>PT</v>
          </cell>
          <cell r="D507" t="str">
            <v>EC240BNLC</v>
          </cell>
          <cell r="E507">
            <v>0</v>
          </cell>
        </row>
        <row r="508">
          <cell r="A508" t="str">
            <v>4353PTEC290BNLC</v>
          </cell>
          <cell r="B508">
            <v>4353</v>
          </cell>
          <cell r="C508" t="str">
            <v>PT</v>
          </cell>
          <cell r="D508" t="str">
            <v>EC290BNLC</v>
          </cell>
          <cell r="E508" t="e">
            <v>#DIV/0!</v>
          </cell>
        </row>
        <row r="509">
          <cell r="A509" t="str">
            <v>4353PTEC360BLC</v>
          </cell>
          <cell r="B509">
            <v>4353</v>
          </cell>
          <cell r="C509" t="str">
            <v>PT</v>
          </cell>
          <cell r="D509" t="str">
            <v>EC360BLC</v>
          </cell>
          <cell r="E509" t="e">
            <v>#DIV/0!</v>
          </cell>
        </row>
        <row r="510">
          <cell r="A510" t="str">
            <v>4353PTEC360BNLC</v>
          </cell>
          <cell r="B510">
            <v>4353</v>
          </cell>
          <cell r="C510" t="str">
            <v>PT</v>
          </cell>
          <cell r="D510" t="str">
            <v>EC360BNLC</v>
          </cell>
          <cell r="E510">
            <v>0</v>
          </cell>
        </row>
        <row r="511">
          <cell r="A511" t="str">
            <v>4353PTEC460BLC</v>
          </cell>
          <cell r="B511">
            <v>4353</v>
          </cell>
          <cell r="C511" t="str">
            <v>PT</v>
          </cell>
          <cell r="D511" t="str">
            <v>EC460BLC</v>
          </cell>
          <cell r="E511" t="e">
            <v>#DIV/0!</v>
          </cell>
        </row>
        <row r="512">
          <cell r="A512" t="str">
            <v>4353PTEW170</v>
          </cell>
          <cell r="B512">
            <v>4353</v>
          </cell>
          <cell r="C512" t="str">
            <v>PT</v>
          </cell>
          <cell r="D512" t="str">
            <v>EW170</v>
          </cell>
          <cell r="E512" t="e">
            <v>#DIV/0!</v>
          </cell>
        </row>
        <row r="513">
          <cell r="A513" t="str">
            <v>4353SEEC140BLC</v>
          </cell>
          <cell r="B513">
            <v>4353</v>
          </cell>
          <cell r="C513" t="str">
            <v>SE</v>
          </cell>
          <cell r="D513" t="str">
            <v>EC140BLC</v>
          </cell>
          <cell r="E513">
            <v>0</v>
          </cell>
        </row>
        <row r="514">
          <cell r="A514" t="str">
            <v>4353SEEC140BLCM</v>
          </cell>
          <cell r="B514">
            <v>4353</v>
          </cell>
          <cell r="C514" t="str">
            <v>SE</v>
          </cell>
          <cell r="D514" t="str">
            <v>EC140BLCM</v>
          </cell>
          <cell r="E514" t="e">
            <v>#DIV/0!</v>
          </cell>
        </row>
        <row r="515">
          <cell r="A515" t="str">
            <v>4353SEEC160</v>
          </cell>
          <cell r="B515">
            <v>4353</v>
          </cell>
          <cell r="C515" t="str">
            <v>SE</v>
          </cell>
          <cell r="D515" t="str">
            <v>EC160</v>
          </cell>
          <cell r="E515">
            <v>0</v>
          </cell>
        </row>
        <row r="516">
          <cell r="A516" t="str">
            <v>4353SEEC210BLC</v>
          </cell>
          <cell r="B516">
            <v>4353</v>
          </cell>
          <cell r="C516" t="str">
            <v>SE</v>
          </cell>
          <cell r="D516" t="str">
            <v>EC210BLC</v>
          </cell>
          <cell r="E516">
            <v>0</v>
          </cell>
        </row>
        <row r="517">
          <cell r="A517" t="str">
            <v>4353SEEC210BNLC</v>
          </cell>
          <cell r="B517">
            <v>4353</v>
          </cell>
          <cell r="C517" t="str">
            <v>SE</v>
          </cell>
          <cell r="D517" t="str">
            <v>EC210BNLC</v>
          </cell>
          <cell r="E517" t="e">
            <v>#DIV/0!</v>
          </cell>
        </row>
        <row r="518">
          <cell r="A518" t="str">
            <v>4353SEEC240BLC</v>
          </cell>
          <cell r="B518">
            <v>4353</v>
          </cell>
          <cell r="C518" t="str">
            <v>SE</v>
          </cell>
          <cell r="D518" t="str">
            <v>EC240BLC</v>
          </cell>
          <cell r="E518" t="e">
            <v>#DIV/0!</v>
          </cell>
        </row>
        <row r="519">
          <cell r="A519" t="str">
            <v>4353SEEC240BNLC</v>
          </cell>
          <cell r="B519">
            <v>4353</v>
          </cell>
          <cell r="C519" t="str">
            <v>SE</v>
          </cell>
          <cell r="D519" t="str">
            <v>EC240BNLC</v>
          </cell>
          <cell r="E519">
            <v>0</v>
          </cell>
        </row>
        <row r="520">
          <cell r="A520" t="str">
            <v>4353SEEC290BLC</v>
          </cell>
          <cell r="B520">
            <v>4353</v>
          </cell>
          <cell r="C520" t="str">
            <v>SE</v>
          </cell>
          <cell r="D520" t="str">
            <v>EC290BLC</v>
          </cell>
          <cell r="E520" t="e">
            <v>#DIV/0!</v>
          </cell>
        </row>
        <row r="521">
          <cell r="A521" t="str">
            <v>4353SEEC290BNLC</v>
          </cell>
          <cell r="B521">
            <v>4353</v>
          </cell>
          <cell r="C521" t="str">
            <v>SE</v>
          </cell>
          <cell r="D521" t="str">
            <v>EC290BNLC</v>
          </cell>
          <cell r="E521" t="e">
            <v>#DIV/0!</v>
          </cell>
        </row>
        <row r="522">
          <cell r="A522" t="str">
            <v>4353SEEC360BLC</v>
          </cell>
          <cell r="B522">
            <v>4353</v>
          </cell>
          <cell r="C522" t="str">
            <v>SE</v>
          </cell>
          <cell r="D522" t="str">
            <v>EC360BLC</v>
          </cell>
          <cell r="E522">
            <v>0</v>
          </cell>
        </row>
        <row r="523">
          <cell r="A523" t="str">
            <v>4353SEEC460BLC</v>
          </cell>
          <cell r="B523">
            <v>4353</v>
          </cell>
          <cell r="C523" t="str">
            <v>SE</v>
          </cell>
          <cell r="D523" t="str">
            <v>EC460BLC</v>
          </cell>
          <cell r="E523" t="e">
            <v>#DIV/0!</v>
          </cell>
        </row>
        <row r="524">
          <cell r="A524" t="str">
            <v>4353SEEW140</v>
          </cell>
          <cell r="B524">
            <v>4353</v>
          </cell>
          <cell r="C524" t="str">
            <v>SE</v>
          </cell>
          <cell r="D524" t="str">
            <v>EW140</v>
          </cell>
          <cell r="E524">
            <v>0</v>
          </cell>
        </row>
        <row r="525">
          <cell r="A525" t="str">
            <v>4353SEEW160</v>
          </cell>
          <cell r="B525">
            <v>4353</v>
          </cell>
          <cell r="C525" t="str">
            <v>SE</v>
          </cell>
          <cell r="D525" t="str">
            <v>EW160</v>
          </cell>
          <cell r="E525">
            <v>0</v>
          </cell>
        </row>
        <row r="526">
          <cell r="A526" t="str">
            <v>4353SEEW180B</v>
          </cell>
          <cell r="B526">
            <v>4353</v>
          </cell>
          <cell r="C526" t="str">
            <v>SE</v>
          </cell>
          <cell r="D526" t="str">
            <v>EW180B</v>
          </cell>
          <cell r="E526">
            <v>0</v>
          </cell>
        </row>
        <row r="527">
          <cell r="A527" t="str">
            <v>4353USL25</v>
          </cell>
          <cell r="B527">
            <v>4353</v>
          </cell>
          <cell r="C527" t="str">
            <v>US</v>
          </cell>
          <cell r="D527" t="str">
            <v>L25</v>
          </cell>
          <cell r="E527">
            <v>0</v>
          </cell>
        </row>
        <row r="528">
          <cell r="A528" t="str">
            <v>4353USL30</v>
          </cell>
          <cell r="B528">
            <v>4353</v>
          </cell>
          <cell r="C528" t="str">
            <v>US</v>
          </cell>
          <cell r="D528" t="str">
            <v>L30</v>
          </cell>
          <cell r="E528">
            <v>0</v>
          </cell>
        </row>
        <row r="529">
          <cell r="A529" t="str">
            <v>4355DEA25</v>
          </cell>
          <cell r="B529">
            <v>4355</v>
          </cell>
          <cell r="C529" t="str">
            <v>DE</v>
          </cell>
          <cell r="D529" t="str">
            <v>A25</v>
          </cell>
          <cell r="E529">
            <v>42.330357142857146</v>
          </cell>
        </row>
        <row r="530">
          <cell r="A530" t="str">
            <v>4355DEA25</v>
          </cell>
          <cell r="B530">
            <v>4355</v>
          </cell>
          <cell r="C530" t="str">
            <v>DE</v>
          </cell>
          <cell r="D530" t="str">
            <v>A25</v>
          </cell>
          <cell r="E530">
            <v>52</v>
          </cell>
        </row>
        <row r="531">
          <cell r="A531" t="str">
            <v>4355DEA30</v>
          </cell>
          <cell r="B531">
            <v>4355</v>
          </cell>
          <cell r="C531" t="str">
            <v>DE</v>
          </cell>
          <cell r="D531" t="str">
            <v>A30</v>
          </cell>
          <cell r="E531">
            <v>55.445701357466064</v>
          </cell>
        </row>
        <row r="532">
          <cell r="A532" t="str">
            <v>4355DEA35</v>
          </cell>
          <cell r="B532">
            <v>4355</v>
          </cell>
          <cell r="C532" t="str">
            <v>DE</v>
          </cell>
          <cell r="D532" t="str">
            <v>A35</v>
          </cell>
          <cell r="E532">
            <v>90.230769230769226</v>
          </cell>
        </row>
        <row r="533">
          <cell r="A533" t="str">
            <v>4355DEA40</v>
          </cell>
          <cell r="B533">
            <v>4355</v>
          </cell>
          <cell r="C533" t="str">
            <v>DE</v>
          </cell>
          <cell r="D533" t="str">
            <v>A40</v>
          </cell>
          <cell r="E533">
            <v>87.2</v>
          </cell>
        </row>
        <row r="534">
          <cell r="A534" t="str">
            <v>4355DEEC14</v>
          </cell>
          <cell r="B534">
            <v>4355</v>
          </cell>
          <cell r="C534" t="str">
            <v>DE</v>
          </cell>
          <cell r="D534" t="str">
            <v>EC14</v>
          </cell>
          <cell r="E534">
            <v>0.66666666666666663</v>
          </cell>
        </row>
        <row r="535">
          <cell r="A535" t="str">
            <v>4355DEEC140</v>
          </cell>
          <cell r="B535">
            <v>4355</v>
          </cell>
          <cell r="C535" t="str">
            <v>DE</v>
          </cell>
          <cell r="D535" t="str">
            <v>EC140</v>
          </cell>
          <cell r="E535">
            <v>0.16666666666666652</v>
          </cell>
        </row>
        <row r="536">
          <cell r="A536" t="str">
            <v>4355DEEC140BLC</v>
          </cell>
          <cell r="B536">
            <v>4355</v>
          </cell>
          <cell r="C536" t="str">
            <v>DE</v>
          </cell>
          <cell r="D536" t="str">
            <v>EC140BLC</v>
          </cell>
          <cell r="E536">
            <v>19.25</v>
          </cell>
        </row>
        <row r="537">
          <cell r="A537" t="str">
            <v>4355DEEC140BLCM</v>
          </cell>
          <cell r="B537">
            <v>4355</v>
          </cell>
          <cell r="C537" t="str">
            <v>DE</v>
          </cell>
          <cell r="D537" t="str">
            <v>EC140BLCM</v>
          </cell>
          <cell r="E537">
            <v>9</v>
          </cell>
        </row>
        <row r="538">
          <cell r="A538" t="str">
            <v>4355DEEC15</v>
          </cell>
          <cell r="B538">
            <v>4355</v>
          </cell>
          <cell r="C538" t="str">
            <v>DE</v>
          </cell>
          <cell r="D538" t="str">
            <v>EC15</v>
          </cell>
          <cell r="E538">
            <v>3.3168593064966121</v>
          </cell>
        </row>
        <row r="539">
          <cell r="A539" t="str">
            <v>4355DEEC160</v>
          </cell>
          <cell r="B539">
            <v>4355</v>
          </cell>
          <cell r="C539" t="str">
            <v>DE</v>
          </cell>
          <cell r="D539" t="str">
            <v>EC160</v>
          </cell>
          <cell r="E539">
            <v>16.25</v>
          </cell>
        </row>
        <row r="540">
          <cell r="A540" t="str">
            <v>4355DEEC20</v>
          </cell>
          <cell r="B540">
            <v>4355</v>
          </cell>
          <cell r="C540" t="str">
            <v>DE</v>
          </cell>
          <cell r="D540" t="str">
            <v>EC20</v>
          </cell>
          <cell r="E540">
            <v>6.5662650602409638</v>
          </cell>
        </row>
        <row r="541">
          <cell r="A541" t="str">
            <v>4355DEEC210</v>
          </cell>
          <cell r="B541">
            <v>4355</v>
          </cell>
          <cell r="C541" t="str">
            <v>DE</v>
          </cell>
          <cell r="D541" t="str">
            <v>EC210</v>
          </cell>
          <cell r="E541">
            <v>8</v>
          </cell>
        </row>
        <row r="542">
          <cell r="A542" t="str">
            <v>4355DEEC210BLC</v>
          </cell>
          <cell r="B542">
            <v>4355</v>
          </cell>
          <cell r="C542" t="str">
            <v>DE</v>
          </cell>
          <cell r="D542" t="str">
            <v>EC210BLC</v>
          </cell>
          <cell r="E542">
            <v>19.260000000000002</v>
          </cell>
        </row>
        <row r="543">
          <cell r="A543" t="str">
            <v>4355DEEC210BNLC</v>
          </cell>
          <cell r="B543">
            <v>4355</v>
          </cell>
          <cell r="C543" t="str">
            <v>DE</v>
          </cell>
          <cell r="D543" t="str">
            <v>EC210BNLC</v>
          </cell>
          <cell r="E543">
            <v>8.3333333333333339</v>
          </cell>
        </row>
        <row r="544">
          <cell r="A544" t="str">
            <v>4355DEEC240</v>
          </cell>
          <cell r="B544">
            <v>4355</v>
          </cell>
          <cell r="C544" t="str">
            <v>DE</v>
          </cell>
          <cell r="D544" t="str">
            <v>EC240</v>
          </cell>
          <cell r="E544">
            <v>-6</v>
          </cell>
        </row>
        <row r="545">
          <cell r="A545" t="str">
            <v>4355DEEC240BLC</v>
          </cell>
          <cell r="B545">
            <v>4355</v>
          </cell>
          <cell r="C545" t="str">
            <v>DE</v>
          </cell>
          <cell r="D545" t="str">
            <v>EC240BLC</v>
          </cell>
          <cell r="E545">
            <v>35</v>
          </cell>
        </row>
        <row r="546">
          <cell r="A546" t="str">
            <v>4355DEEC240BLR</v>
          </cell>
          <cell r="B546">
            <v>4355</v>
          </cell>
          <cell r="C546" t="str">
            <v>DE</v>
          </cell>
          <cell r="D546" t="str">
            <v>EC240BLR</v>
          </cell>
          <cell r="E546">
            <v>8.75</v>
          </cell>
        </row>
        <row r="547">
          <cell r="A547" t="str">
            <v>4355DEEC240BNLC</v>
          </cell>
          <cell r="B547">
            <v>4355</v>
          </cell>
          <cell r="C547" t="str">
            <v>DE</v>
          </cell>
          <cell r="D547" t="str">
            <v>EC240BNLC</v>
          </cell>
          <cell r="E547">
            <v>9.1833333333333336</v>
          </cell>
        </row>
        <row r="548">
          <cell r="A548" t="str">
            <v>4355DEEC25</v>
          </cell>
          <cell r="B548">
            <v>4355</v>
          </cell>
          <cell r="C548" t="str">
            <v>DE</v>
          </cell>
          <cell r="D548" t="str">
            <v>EC25</v>
          </cell>
          <cell r="E548">
            <v>4.6723044397463003</v>
          </cell>
        </row>
        <row r="549">
          <cell r="A549" t="str">
            <v>4355DEEC290BLC</v>
          </cell>
          <cell r="B549">
            <v>4355</v>
          </cell>
          <cell r="C549" t="str">
            <v>DE</v>
          </cell>
          <cell r="D549" t="str">
            <v>EC290BLC</v>
          </cell>
          <cell r="E549">
            <v>9.571428571428573</v>
          </cell>
        </row>
        <row r="550">
          <cell r="A550" t="str">
            <v>4355DEEC290BNLC</v>
          </cell>
          <cell r="B550">
            <v>4355</v>
          </cell>
          <cell r="C550" t="str">
            <v>DE</v>
          </cell>
          <cell r="D550" t="str">
            <v>EC290BNLC</v>
          </cell>
          <cell r="E550">
            <v>19.178571428571427</v>
          </cell>
        </row>
        <row r="551">
          <cell r="A551" t="str">
            <v>4355DEEC30</v>
          </cell>
          <cell r="B551">
            <v>4355</v>
          </cell>
          <cell r="C551" t="str">
            <v>DE</v>
          </cell>
          <cell r="D551" t="str">
            <v>EC30</v>
          </cell>
          <cell r="E551">
            <v>5.24</v>
          </cell>
        </row>
        <row r="552">
          <cell r="A552" t="str">
            <v>4355DEEC35</v>
          </cell>
          <cell r="B552">
            <v>4355</v>
          </cell>
          <cell r="C552" t="str">
            <v>DE</v>
          </cell>
          <cell r="D552" t="str">
            <v>EC35</v>
          </cell>
          <cell r="E552">
            <v>6.3250000000000002</v>
          </cell>
        </row>
        <row r="553">
          <cell r="A553" t="str">
            <v>4355DEEC360BLC</v>
          </cell>
          <cell r="B553">
            <v>4355</v>
          </cell>
          <cell r="C553" t="str">
            <v>DE</v>
          </cell>
          <cell r="D553" t="str">
            <v>EC360BLC</v>
          </cell>
          <cell r="E553">
            <v>15</v>
          </cell>
        </row>
        <row r="554">
          <cell r="A554" t="str">
            <v>4355DEEC360BNLC</v>
          </cell>
          <cell r="B554">
            <v>4355</v>
          </cell>
          <cell r="C554" t="str">
            <v>DE</v>
          </cell>
          <cell r="D554" t="str">
            <v>EC360BNLC</v>
          </cell>
          <cell r="E554">
            <v>20.333333333333332</v>
          </cell>
        </row>
        <row r="555">
          <cell r="A555" t="str">
            <v>4355DEEC45</v>
          </cell>
          <cell r="B555">
            <v>4355</v>
          </cell>
          <cell r="C555" t="str">
            <v>DE</v>
          </cell>
          <cell r="D555" t="str">
            <v>EC45</v>
          </cell>
          <cell r="E555">
            <v>8.3062015503875966</v>
          </cell>
        </row>
        <row r="556">
          <cell r="A556" t="str">
            <v>4355DEEC460BLC</v>
          </cell>
          <cell r="B556">
            <v>4355</v>
          </cell>
          <cell r="C556" t="str">
            <v>DE</v>
          </cell>
          <cell r="D556" t="str">
            <v>EC460BLC</v>
          </cell>
          <cell r="E556">
            <v>-2.25</v>
          </cell>
        </row>
        <row r="557">
          <cell r="A557" t="str">
            <v>4355DEEC55</v>
          </cell>
          <cell r="B557">
            <v>4355</v>
          </cell>
          <cell r="C557" t="str">
            <v>DE</v>
          </cell>
          <cell r="D557" t="str">
            <v>EC55</v>
          </cell>
          <cell r="E557">
            <v>6.4778846153846157</v>
          </cell>
        </row>
        <row r="558">
          <cell r="A558" t="str">
            <v>4355DEEC70</v>
          </cell>
          <cell r="B558">
            <v>4355</v>
          </cell>
          <cell r="C558" t="str">
            <v>DE</v>
          </cell>
          <cell r="D558" t="str">
            <v>EC70</v>
          </cell>
          <cell r="E558">
            <v>2.8333333333333339</v>
          </cell>
        </row>
        <row r="559">
          <cell r="A559" t="str">
            <v>4355DEED750</v>
          </cell>
          <cell r="B559">
            <v>4355</v>
          </cell>
          <cell r="C559" t="str">
            <v>DE</v>
          </cell>
          <cell r="D559" t="str">
            <v>ED750</v>
          </cell>
          <cell r="E559">
            <v>-1</v>
          </cell>
        </row>
        <row r="560">
          <cell r="A560" t="str">
            <v>4355DEEW140</v>
          </cell>
          <cell r="B560">
            <v>4355</v>
          </cell>
          <cell r="C560" t="str">
            <v>DE</v>
          </cell>
          <cell r="D560" t="str">
            <v>EW140</v>
          </cell>
          <cell r="E560">
            <v>4.2261904761904754</v>
          </cell>
        </row>
        <row r="561">
          <cell r="A561" t="str">
            <v>4355DEEW160</v>
          </cell>
          <cell r="B561">
            <v>4355</v>
          </cell>
          <cell r="C561" t="str">
            <v>DE</v>
          </cell>
          <cell r="D561" t="str">
            <v>EW160</v>
          </cell>
          <cell r="E561">
            <v>17.25</v>
          </cell>
        </row>
        <row r="562">
          <cell r="A562" t="str">
            <v>4355DEEW170</v>
          </cell>
          <cell r="B562">
            <v>4355</v>
          </cell>
          <cell r="C562" t="str">
            <v>DE</v>
          </cell>
          <cell r="D562" t="str">
            <v>EW170</v>
          </cell>
          <cell r="E562">
            <v>-1.8205128205128207</v>
          </cell>
        </row>
        <row r="563">
          <cell r="A563" t="str">
            <v>4355DEEW50</v>
          </cell>
          <cell r="B563">
            <v>4355</v>
          </cell>
          <cell r="C563" t="str">
            <v>DE</v>
          </cell>
          <cell r="D563" t="str">
            <v>EW50</v>
          </cell>
          <cell r="E563">
            <v>8</v>
          </cell>
        </row>
        <row r="564">
          <cell r="A564" t="str">
            <v>4355DEEW70</v>
          </cell>
          <cell r="B564">
            <v>4355</v>
          </cell>
          <cell r="C564" t="str">
            <v>DE</v>
          </cell>
          <cell r="D564" t="str">
            <v>EW70</v>
          </cell>
          <cell r="E564">
            <v>3.9666666666666668</v>
          </cell>
        </row>
        <row r="565">
          <cell r="A565" t="str">
            <v>4355DEG710B</v>
          </cell>
          <cell r="B565">
            <v>4355</v>
          </cell>
          <cell r="C565" t="str">
            <v>DE</v>
          </cell>
          <cell r="D565" t="str">
            <v>G710B</v>
          </cell>
          <cell r="E565">
            <v>0</v>
          </cell>
        </row>
        <row r="566">
          <cell r="A566" t="str">
            <v>4355DEG716</v>
          </cell>
          <cell r="B566">
            <v>4355</v>
          </cell>
          <cell r="C566" t="str">
            <v>DE</v>
          </cell>
          <cell r="D566" t="str">
            <v>G716</v>
          </cell>
          <cell r="E566">
            <v>29</v>
          </cell>
        </row>
        <row r="567">
          <cell r="A567" t="str">
            <v>4355DEG726B</v>
          </cell>
          <cell r="B567">
            <v>4355</v>
          </cell>
          <cell r="C567" t="str">
            <v>DE</v>
          </cell>
          <cell r="D567" t="str">
            <v>G726B</v>
          </cell>
          <cell r="E567">
            <v>40</v>
          </cell>
          <cell r="F567" t="str">
            <v>Angela Cox 6 Feb 2003</v>
          </cell>
        </row>
        <row r="568">
          <cell r="A568" t="str">
            <v>4355DEG780B</v>
          </cell>
          <cell r="B568">
            <v>4355</v>
          </cell>
          <cell r="C568" t="str">
            <v>DE</v>
          </cell>
          <cell r="D568" t="str">
            <v>G780B</v>
          </cell>
          <cell r="E568">
            <v>0</v>
          </cell>
        </row>
        <row r="569">
          <cell r="A569" t="str">
            <v>4355DEG86</v>
          </cell>
          <cell r="B569">
            <v>4355</v>
          </cell>
          <cell r="C569" t="str">
            <v>DE</v>
          </cell>
          <cell r="D569" t="str">
            <v>G86</v>
          </cell>
          <cell r="E569">
            <v>13</v>
          </cell>
          <cell r="F569" t="str">
            <v>Angela Cox 6 Feb 2003</v>
          </cell>
        </row>
        <row r="570">
          <cell r="A570" t="str">
            <v>4355DEKHE_Direct</v>
          </cell>
          <cell r="B570">
            <v>4355</v>
          </cell>
          <cell r="C570" t="str">
            <v>DE</v>
          </cell>
          <cell r="D570" t="str">
            <v>KHE_Direct</v>
          </cell>
          <cell r="E570">
            <v>0</v>
          </cell>
        </row>
        <row r="571">
          <cell r="A571" t="str">
            <v>4355DEL120</v>
          </cell>
          <cell r="B571">
            <v>4355</v>
          </cell>
          <cell r="C571" t="str">
            <v>DE</v>
          </cell>
          <cell r="D571" t="str">
            <v>L120</v>
          </cell>
          <cell r="E571">
            <v>26.623188405797102</v>
          </cell>
        </row>
        <row r="572">
          <cell r="A572" t="str">
            <v>4355DEL150</v>
          </cell>
          <cell r="B572">
            <v>4355</v>
          </cell>
          <cell r="C572" t="str">
            <v>DE</v>
          </cell>
          <cell r="D572" t="str">
            <v>L150</v>
          </cell>
          <cell r="E572">
            <v>34.628068435407883</v>
          </cell>
        </row>
        <row r="573">
          <cell r="A573" t="str">
            <v>4355DEL180</v>
          </cell>
          <cell r="B573">
            <v>4355</v>
          </cell>
          <cell r="C573" t="str">
            <v>DE</v>
          </cell>
          <cell r="D573" t="str">
            <v>L180</v>
          </cell>
          <cell r="E573">
            <v>52.188644688644686</v>
          </cell>
        </row>
        <row r="574">
          <cell r="A574" t="str">
            <v>4355DEL20</v>
          </cell>
          <cell r="B574">
            <v>4355</v>
          </cell>
          <cell r="C574" t="str">
            <v>DE</v>
          </cell>
          <cell r="D574" t="str">
            <v>L20</v>
          </cell>
          <cell r="E574">
            <v>6.2955974842767288</v>
          </cell>
        </row>
        <row r="575">
          <cell r="A575" t="str">
            <v>4355DEL220</v>
          </cell>
          <cell r="B575">
            <v>4355</v>
          </cell>
          <cell r="C575" t="str">
            <v>DE</v>
          </cell>
          <cell r="D575" t="str">
            <v>L220</v>
          </cell>
          <cell r="E575">
            <v>61.222222222222229</v>
          </cell>
        </row>
        <row r="576">
          <cell r="A576" t="str">
            <v>4355DEL25</v>
          </cell>
          <cell r="B576">
            <v>4355</v>
          </cell>
          <cell r="C576" t="str">
            <v>DE</v>
          </cell>
          <cell r="D576" t="str">
            <v>L25</v>
          </cell>
          <cell r="E576">
            <v>6.7308970099667782</v>
          </cell>
        </row>
        <row r="577">
          <cell r="A577" t="str">
            <v>4355DEL30</v>
          </cell>
          <cell r="B577">
            <v>4355</v>
          </cell>
          <cell r="C577" t="str">
            <v>DE</v>
          </cell>
          <cell r="D577" t="str">
            <v>L30</v>
          </cell>
          <cell r="E577">
            <v>6.3411053540587217</v>
          </cell>
        </row>
        <row r="578">
          <cell r="A578" t="str">
            <v>4355DEL32</v>
          </cell>
          <cell r="B578">
            <v>4355</v>
          </cell>
          <cell r="C578" t="str">
            <v>DE</v>
          </cell>
          <cell r="D578" t="str">
            <v>L32</v>
          </cell>
          <cell r="E578">
            <v>10.6</v>
          </cell>
        </row>
        <row r="579">
          <cell r="A579" t="str">
            <v>4355DEL330</v>
          </cell>
          <cell r="B579">
            <v>4355</v>
          </cell>
          <cell r="C579" t="str">
            <v>DE</v>
          </cell>
          <cell r="D579" t="str">
            <v>L330</v>
          </cell>
          <cell r="E579">
            <v>23.666666666666664</v>
          </cell>
        </row>
        <row r="580">
          <cell r="A580" t="str">
            <v>4355DEL35</v>
          </cell>
          <cell r="B580">
            <v>4355</v>
          </cell>
          <cell r="C580" t="str">
            <v>DE</v>
          </cell>
          <cell r="D580" t="str">
            <v>L35</v>
          </cell>
          <cell r="E580">
            <v>9.3888888888888875</v>
          </cell>
        </row>
        <row r="581">
          <cell r="A581" t="str">
            <v>4355DEL40</v>
          </cell>
          <cell r="B581">
            <v>4355</v>
          </cell>
          <cell r="C581" t="str">
            <v>DE</v>
          </cell>
          <cell r="D581" t="str">
            <v>L40</v>
          </cell>
          <cell r="E581">
            <v>7.3475935828877006</v>
          </cell>
        </row>
        <row r="582">
          <cell r="A582" t="str">
            <v>4355DEL45</v>
          </cell>
          <cell r="B582">
            <v>4355</v>
          </cell>
          <cell r="C582" t="str">
            <v>DE</v>
          </cell>
          <cell r="D582" t="str">
            <v>L45</v>
          </cell>
          <cell r="E582">
            <v>12.220238095238095</v>
          </cell>
        </row>
        <row r="583">
          <cell r="A583" t="str">
            <v>4355DEL50</v>
          </cell>
          <cell r="B583">
            <v>4355</v>
          </cell>
          <cell r="C583" t="str">
            <v>DE</v>
          </cell>
          <cell r="D583" t="str">
            <v>L50</v>
          </cell>
          <cell r="E583">
            <v>14.9</v>
          </cell>
        </row>
        <row r="584">
          <cell r="A584" t="str">
            <v>4355DEL70</v>
          </cell>
          <cell r="B584">
            <v>4355</v>
          </cell>
          <cell r="C584" t="str">
            <v>DE</v>
          </cell>
          <cell r="D584" t="str">
            <v>L70</v>
          </cell>
          <cell r="E584">
            <v>19.133986928104576</v>
          </cell>
        </row>
        <row r="585">
          <cell r="A585" t="str">
            <v>4355DEL90</v>
          </cell>
          <cell r="B585">
            <v>4355</v>
          </cell>
          <cell r="C585" t="str">
            <v>DE</v>
          </cell>
          <cell r="D585" t="str">
            <v>L90</v>
          </cell>
          <cell r="E585">
            <v>19.627980922098569</v>
          </cell>
        </row>
        <row r="586">
          <cell r="A586" t="str">
            <v>4355DESPCWL_Direct</v>
          </cell>
          <cell r="B586">
            <v>4355</v>
          </cell>
          <cell r="C586" t="str">
            <v>DE</v>
          </cell>
          <cell r="D586" t="str">
            <v>SPCWL_Direct</v>
          </cell>
          <cell r="E586">
            <v>0</v>
          </cell>
        </row>
        <row r="587">
          <cell r="A587" t="str">
            <v>4355DEZL302</v>
          </cell>
          <cell r="B587">
            <v>4355</v>
          </cell>
          <cell r="C587" t="str">
            <v>DE</v>
          </cell>
          <cell r="D587" t="str">
            <v>ZL302</v>
          </cell>
          <cell r="E587">
            <v>0.62424242424242449</v>
          </cell>
        </row>
        <row r="588">
          <cell r="A588" t="str">
            <v>4355DEZL402</v>
          </cell>
          <cell r="B588">
            <v>4355</v>
          </cell>
          <cell r="C588" t="str">
            <v>DE</v>
          </cell>
          <cell r="D588" t="str">
            <v>ZL402</v>
          </cell>
          <cell r="E588">
            <v>1.9</v>
          </cell>
        </row>
        <row r="589">
          <cell r="A589" t="str">
            <v>4355DEZL502</v>
          </cell>
          <cell r="B589">
            <v>4355</v>
          </cell>
          <cell r="C589" t="str">
            <v>DE</v>
          </cell>
          <cell r="D589" t="str">
            <v>ZL502</v>
          </cell>
          <cell r="E589">
            <v>3.2440476190476191</v>
          </cell>
        </row>
        <row r="590">
          <cell r="A590" t="str">
            <v>4658GBAH_Distribution</v>
          </cell>
          <cell r="B590">
            <v>4658</v>
          </cell>
          <cell r="C590" t="str">
            <v>GB</v>
          </cell>
          <cell r="D590" t="str">
            <v>AH_Distribution</v>
          </cell>
          <cell r="E590">
            <v>37.4</v>
          </cell>
          <cell r="F590" t="str">
            <v>according to manual calculation, based on 2002 YTD figures</v>
          </cell>
        </row>
        <row r="591">
          <cell r="A591" t="str">
            <v>4658GBBL_Distribution</v>
          </cell>
          <cell r="B591">
            <v>4658</v>
          </cell>
          <cell r="C591" t="str">
            <v>GB</v>
          </cell>
          <cell r="D591" t="str">
            <v>BL_Distribution</v>
          </cell>
          <cell r="E591">
            <v>-2.7</v>
          </cell>
          <cell r="F591" t="str">
            <v>according to manual calculation, based on 2002 YTD figures</v>
          </cell>
        </row>
        <row r="592">
          <cell r="A592" t="str">
            <v>4658GBBL71</v>
          </cell>
          <cell r="B592">
            <v>4658</v>
          </cell>
          <cell r="C592" t="str">
            <v>GB</v>
          </cell>
          <cell r="D592" t="str">
            <v>BL71</v>
          </cell>
          <cell r="E592">
            <v>-2.7</v>
          </cell>
        </row>
        <row r="593">
          <cell r="A593" t="str">
            <v>4658GBCEX_Distribution</v>
          </cell>
          <cell r="B593">
            <v>4658</v>
          </cell>
          <cell r="C593" t="str">
            <v>GB</v>
          </cell>
          <cell r="D593" t="str">
            <v>CEX_Distribution</v>
          </cell>
          <cell r="E593">
            <v>2</v>
          </cell>
          <cell r="F593" t="str">
            <v>according to manual calculation, based on 2002 YTD figures</v>
          </cell>
        </row>
        <row r="594">
          <cell r="A594" t="str">
            <v>4658GBCWL_Distribution</v>
          </cell>
          <cell r="B594">
            <v>4658</v>
          </cell>
          <cell r="C594" t="str">
            <v>GB</v>
          </cell>
          <cell r="D594" t="str">
            <v>CWL_Distribution</v>
          </cell>
          <cell r="E594">
            <v>8.5</v>
          </cell>
          <cell r="F594" t="str">
            <v>according to manual calculation, based on 2002 YTD figures</v>
          </cell>
        </row>
        <row r="595">
          <cell r="A595" t="str">
            <v>4658GBEHE_Distribution</v>
          </cell>
          <cell r="B595">
            <v>4658</v>
          </cell>
          <cell r="C595" t="str">
            <v>GB</v>
          </cell>
          <cell r="D595" t="str">
            <v>EHE_Distribution</v>
          </cell>
          <cell r="E595">
            <v>15</v>
          </cell>
        </row>
        <row r="596">
          <cell r="A596" t="str">
            <v>4658GBKCEX_Distribution</v>
          </cell>
          <cell r="B596">
            <v>4658</v>
          </cell>
          <cell r="C596" t="str">
            <v>GB</v>
          </cell>
          <cell r="D596" t="str">
            <v>KCEX_Distribution</v>
          </cell>
          <cell r="E596">
            <v>5</v>
          </cell>
          <cell r="F596" t="str">
            <v>according to manual calculation, based on 2002 YTD figures</v>
          </cell>
        </row>
        <row r="597">
          <cell r="A597" t="str">
            <v>4658GBKHE_Distribution</v>
          </cell>
          <cell r="B597">
            <v>4658</v>
          </cell>
          <cell r="C597" t="str">
            <v>GB</v>
          </cell>
          <cell r="D597" t="str">
            <v>KHE_Distribution</v>
          </cell>
          <cell r="E597">
            <v>-5.2</v>
          </cell>
          <cell r="F597" t="str">
            <v>according to manual calculation, based on 2002 YTD figures</v>
          </cell>
        </row>
        <row r="598">
          <cell r="A598" t="str">
            <v>4658GBWL_Distribution</v>
          </cell>
          <cell r="B598">
            <v>4658</v>
          </cell>
          <cell r="C598" t="str">
            <v>GB</v>
          </cell>
          <cell r="D598" t="str">
            <v>WL_Distribution</v>
          </cell>
          <cell r="E598">
            <v>38.9</v>
          </cell>
          <cell r="F598" t="str">
            <v>according to manual calculation, based on 2002 YTD figures</v>
          </cell>
        </row>
        <row r="599">
          <cell r="A599" t="str">
            <v>4753FREC55</v>
          </cell>
          <cell r="B599">
            <v>4753</v>
          </cell>
          <cell r="C599" t="str">
            <v>FR</v>
          </cell>
          <cell r="D599" t="str">
            <v>EC55</v>
          </cell>
          <cell r="E599">
            <v>0</v>
          </cell>
        </row>
        <row r="600">
          <cell r="A600" t="str">
            <v>4753FREC70</v>
          </cell>
          <cell r="B600">
            <v>4753</v>
          </cell>
          <cell r="C600" t="str">
            <v>FR</v>
          </cell>
          <cell r="D600" t="str">
            <v>EC70</v>
          </cell>
          <cell r="E600">
            <v>-0.625</v>
          </cell>
        </row>
        <row r="601">
          <cell r="A601" t="str">
            <v>4753FREW70</v>
          </cell>
          <cell r="B601">
            <v>4753</v>
          </cell>
          <cell r="C601" t="str">
            <v>FR</v>
          </cell>
          <cell r="D601" t="str">
            <v>EW70</v>
          </cell>
          <cell r="E601">
            <v>-1</v>
          </cell>
        </row>
        <row r="602">
          <cell r="A602" t="str">
            <v>4756FRBL71</v>
          </cell>
          <cell r="B602">
            <v>4756</v>
          </cell>
          <cell r="C602" t="str">
            <v>FR</v>
          </cell>
          <cell r="D602" t="str">
            <v>BL71</v>
          </cell>
          <cell r="E602">
            <v>0</v>
          </cell>
        </row>
        <row r="603">
          <cell r="A603" t="str">
            <v>4756FRBL71</v>
          </cell>
          <cell r="B603">
            <v>4756</v>
          </cell>
          <cell r="C603" t="str">
            <v>FR</v>
          </cell>
          <cell r="D603" t="str">
            <v>BL71</v>
          </cell>
          <cell r="E603" t="e">
            <v>#N/A</v>
          </cell>
        </row>
        <row r="604">
          <cell r="A604" t="str">
            <v>4756GBBL71</v>
          </cell>
          <cell r="B604">
            <v>4756</v>
          </cell>
          <cell r="C604" t="str">
            <v>GB</v>
          </cell>
          <cell r="D604" t="str">
            <v>BL71</v>
          </cell>
          <cell r="E604">
            <v>0</v>
          </cell>
        </row>
        <row r="605">
          <cell r="A605" t="str">
            <v>4756GBBL71</v>
          </cell>
          <cell r="B605">
            <v>4756</v>
          </cell>
          <cell r="C605" t="str">
            <v>GB</v>
          </cell>
          <cell r="D605" t="str">
            <v>BL71</v>
          </cell>
          <cell r="E605" t="e">
            <v>#N/A</v>
          </cell>
        </row>
        <row r="606">
          <cell r="A606" t="str">
            <v>4757ESA35</v>
          </cell>
          <cell r="B606">
            <v>4757</v>
          </cell>
          <cell r="C606" t="str">
            <v>ES</v>
          </cell>
          <cell r="D606" t="str">
            <v>A35</v>
          </cell>
          <cell r="E606">
            <v>41</v>
          </cell>
        </row>
        <row r="607">
          <cell r="A607" t="str">
            <v>4757ESBL71</v>
          </cell>
          <cell r="B607">
            <v>4757</v>
          </cell>
          <cell r="C607" t="str">
            <v>ES</v>
          </cell>
          <cell r="D607" t="str">
            <v>BL71</v>
          </cell>
          <cell r="E607">
            <v>3.625</v>
          </cell>
        </row>
        <row r="608">
          <cell r="A608" t="str">
            <v>4757ESEC15</v>
          </cell>
          <cell r="B608">
            <v>4757</v>
          </cell>
          <cell r="C608" t="str">
            <v>ES</v>
          </cell>
          <cell r="D608" t="str">
            <v>EC15</v>
          </cell>
          <cell r="E608">
            <v>2.1</v>
          </cell>
        </row>
        <row r="609">
          <cell r="A609" t="str">
            <v>4757ESEC20</v>
          </cell>
          <cell r="B609">
            <v>4757</v>
          </cell>
          <cell r="C609" t="str">
            <v>ES</v>
          </cell>
          <cell r="D609" t="str">
            <v>EC20</v>
          </cell>
          <cell r="E609">
            <v>6.666666666666667</v>
          </cell>
        </row>
        <row r="610">
          <cell r="A610" t="str">
            <v>4757ESEC210BNLC</v>
          </cell>
          <cell r="B610">
            <v>4757</v>
          </cell>
          <cell r="C610" t="str">
            <v>ES</v>
          </cell>
          <cell r="D610" t="str">
            <v>EC210BNLC</v>
          </cell>
          <cell r="E610">
            <v>-3.5</v>
          </cell>
        </row>
        <row r="611">
          <cell r="A611" t="str">
            <v>4757ESEC25</v>
          </cell>
          <cell r="B611">
            <v>4757</v>
          </cell>
          <cell r="C611" t="str">
            <v>ES</v>
          </cell>
          <cell r="D611" t="str">
            <v>EC25</v>
          </cell>
          <cell r="E611">
            <v>4</v>
          </cell>
        </row>
        <row r="612">
          <cell r="A612" t="str">
            <v>4757ESEC25</v>
          </cell>
          <cell r="B612">
            <v>4757</v>
          </cell>
          <cell r="C612" t="str">
            <v>ES</v>
          </cell>
          <cell r="D612" t="str">
            <v>EC25</v>
          </cell>
          <cell r="E612">
            <v>4.2</v>
          </cell>
        </row>
        <row r="613">
          <cell r="A613" t="str">
            <v>4757ESEC290BNLC</v>
          </cell>
          <cell r="B613">
            <v>4757</v>
          </cell>
          <cell r="C613" t="str">
            <v>ES</v>
          </cell>
          <cell r="D613" t="str">
            <v>EC290BNLC</v>
          </cell>
          <cell r="E613">
            <v>-8</v>
          </cell>
        </row>
        <row r="614">
          <cell r="A614" t="str">
            <v>4757ESEC30</v>
          </cell>
          <cell r="B614">
            <v>4757</v>
          </cell>
          <cell r="C614" t="str">
            <v>ES</v>
          </cell>
          <cell r="D614" t="str">
            <v>EC30</v>
          </cell>
          <cell r="E614">
            <v>4</v>
          </cell>
        </row>
        <row r="615">
          <cell r="A615" t="str">
            <v>4757ESEC30</v>
          </cell>
          <cell r="B615">
            <v>4757</v>
          </cell>
          <cell r="C615" t="str">
            <v>ES</v>
          </cell>
          <cell r="D615" t="str">
            <v>EC30</v>
          </cell>
          <cell r="E615">
            <v>5.666666666666667</v>
          </cell>
        </row>
        <row r="616">
          <cell r="A616" t="str">
            <v>4757ESEC35</v>
          </cell>
          <cell r="B616">
            <v>4757</v>
          </cell>
          <cell r="C616" t="str">
            <v>ES</v>
          </cell>
          <cell r="D616" t="str">
            <v>EC35</v>
          </cell>
          <cell r="E616">
            <v>7</v>
          </cell>
        </row>
        <row r="617">
          <cell r="A617" t="str">
            <v>4757ESEC35</v>
          </cell>
          <cell r="B617">
            <v>4757</v>
          </cell>
          <cell r="C617" t="str">
            <v>ES</v>
          </cell>
          <cell r="D617" t="str">
            <v>EC35</v>
          </cell>
          <cell r="E617">
            <v>6</v>
          </cell>
        </row>
        <row r="618">
          <cell r="A618" t="str">
            <v>4757ESEC360BLC</v>
          </cell>
          <cell r="B618">
            <v>4757</v>
          </cell>
          <cell r="C618" t="str">
            <v>ES</v>
          </cell>
          <cell r="D618" t="str">
            <v>EC360BLC</v>
          </cell>
          <cell r="E618">
            <v>0</v>
          </cell>
        </row>
        <row r="619">
          <cell r="A619" t="str">
            <v>4757ESEC45</v>
          </cell>
          <cell r="B619">
            <v>4757</v>
          </cell>
          <cell r="C619" t="str">
            <v>ES</v>
          </cell>
          <cell r="D619" t="str">
            <v>EC45</v>
          </cell>
          <cell r="E619">
            <v>7.2857142857142856</v>
          </cell>
        </row>
        <row r="620">
          <cell r="A620" t="str">
            <v>4757ESEC460BLC</v>
          </cell>
          <cell r="B620">
            <v>4757</v>
          </cell>
          <cell r="C620" t="str">
            <v>ES</v>
          </cell>
          <cell r="D620" t="str">
            <v>EC460BLC</v>
          </cell>
          <cell r="E620" t="e">
            <v>#DIV/0!</v>
          </cell>
        </row>
        <row r="621">
          <cell r="A621" t="str">
            <v>4757ESEC55</v>
          </cell>
          <cell r="B621">
            <v>4757</v>
          </cell>
          <cell r="C621" t="str">
            <v>ES</v>
          </cell>
          <cell r="D621" t="str">
            <v>EC55</v>
          </cell>
          <cell r="E621">
            <v>6</v>
          </cell>
        </row>
        <row r="622">
          <cell r="A622" t="str">
            <v>4757ESEC55</v>
          </cell>
          <cell r="B622">
            <v>4757</v>
          </cell>
          <cell r="C622" t="str">
            <v>ES</v>
          </cell>
          <cell r="D622" t="str">
            <v>EC55</v>
          </cell>
          <cell r="E622">
            <v>7.8571428571428568</v>
          </cell>
        </row>
        <row r="623">
          <cell r="A623" t="str">
            <v>4757ESEC70</v>
          </cell>
          <cell r="B623">
            <v>4757</v>
          </cell>
          <cell r="C623" t="str">
            <v>ES</v>
          </cell>
          <cell r="D623" t="str">
            <v>EC70</v>
          </cell>
          <cell r="E623">
            <v>0</v>
          </cell>
        </row>
        <row r="624">
          <cell r="A624" t="str">
            <v>4757ESEW170</v>
          </cell>
          <cell r="B624">
            <v>4757</v>
          </cell>
          <cell r="C624" t="str">
            <v>ES</v>
          </cell>
          <cell r="D624" t="str">
            <v>EW170</v>
          </cell>
          <cell r="E624">
            <v>-4.5</v>
          </cell>
        </row>
        <row r="625">
          <cell r="A625" t="str">
            <v>4757ESEW70</v>
          </cell>
          <cell r="B625">
            <v>4757</v>
          </cell>
          <cell r="C625" t="str">
            <v>ES</v>
          </cell>
          <cell r="D625" t="str">
            <v>EW70</v>
          </cell>
          <cell r="E625">
            <v>-1</v>
          </cell>
        </row>
        <row r="626">
          <cell r="A626" t="str">
            <v>4757ESL120</v>
          </cell>
          <cell r="B626">
            <v>4757</v>
          </cell>
          <cell r="C626" t="str">
            <v>ES</v>
          </cell>
          <cell r="D626" t="str">
            <v>L120</v>
          </cell>
          <cell r="E626">
            <v>16</v>
          </cell>
        </row>
        <row r="627">
          <cell r="A627" t="str">
            <v>4757ESL150</v>
          </cell>
          <cell r="B627">
            <v>4757</v>
          </cell>
          <cell r="C627" t="str">
            <v>ES</v>
          </cell>
          <cell r="D627" t="str">
            <v>L150</v>
          </cell>
          <cell r="E627">
            <v>21</v>
          </cell>
        </row>
        <row r="628">
          <cell r="A628" t="str">
            <v>4757ESL180</v>
          </cell>
          <cell r="B628">
            <v>4757</v>
          </cell>
          <cell r="C628" t="str">
            <v>ES</v>
          </cell>
          <cell r="D628" t="str">
            <v>L180</v>
          </cell>
          <cell r="E628">
            <v>38</v>
          </cell>
        </row>
        <row r="629">
          <cell r="A629" t="str">
            <v>4757ESL220</v>
          </cell>
          <cell r="B629">
            <v>4757</v>
          </cell>
          <cell r="C629" t="str">
            <v>ES</v>
          </cell>
          <cell r="D629" t="str">
            <v>L220</v>
          </cell>
          <cell r="E629">
            <v>44</v>
          </cell>
        </row>
        <row r="630">
          <cell r="A630" t="str">
            <v>4757ESL330</v>
          </cell>
          <cell r="B630">
            <v>4757</v>
          </cell>
          <cell r="C630" t="str">
            <v>ES</v>
          </cell>
          <cell r="D630" t="str">
            <v>L330</v>
          </cell>
          <cell r="E630">
            <v>-13.333333333333334</v>
          </cell>
        </row>
        <row r="631">
          <cell r="A631" t="str">
            <v>4757ESL35</v>
          </cell>
          <cell r="B631">
            <v>4757</v>
          </cell>
          <cell r="C631" t="str">
            <v>ES</v>
          </cell>
          <cell r="D631" t="str">
            <v>L35</v>
          </cell>
          <cell r="E631">
            <v>7</v>
          </cell>
        </row>
        <row r="632">
          <cell r="A632" t="str">
            <v>4757ESL45</v>
          </cell>
          <cell r="B632">
            <v>4757</v>
          </cell>
          <cell r="C632" t="str">
            <v>ES</v>
          </cell>
          <cell r="D632" t="str">
            <v>L45</v>
          </cell>
          <cell r="E632">
            <v>8</v>
          </cell>
        </row>
        <row r="633">
          <cell r="A633" t="str">
            <v>4757ESL50</v>
          </cell>
          <cell r="B633">
            <v>4757</v>
          </cell>
          <cell r="C633" t="str">
            <v>ES</v>
          </cell>
          <cell r="D633" t="str">
            <v>L50</v>
          </cell>
          <cell r="E633">
            <v>7.5</v>
          </cell>
        </row>
        <row r="634">
          <cell r="A634" t="str">
            <v>4757ESL50</v>
          </cell>
          <cell r="B634">
            <v>4757</v>
          </cell>
          <cell r="C634" t="str">
            <v>ES</v>
          </cell>
          <cell r="D634" t="str">
            <v>L50</v>
          </cell>
          <cell r="E634">
            <v>28.2</v>
          </cell>
        </row>
        <row r="635">
          <cell r="A635" t="str">
            <v>4757ESL70</v>
          </cell>
          <cell r="B635">
            <v>4757</v>
          </cell>
          <cell r="C635" t="str">
            <v>ES</v>
          </cell>
          <cell r="D635" t="str">
            <v>L70</v>
          </cell>
          <cell r="E635">
            <v>7.5</v>
          </cell>
        </row>
        <row r="636">
          <cell r="A636" t="str">
            <v>4757ESL90</v>
          </cell>
          <cell r="B636">
            <v>4757</v>
          </cell>
          <cell r="C636" t="str">
            <v>ES</v>
          </cell>
          <cell r="D636" t="str">
            <v>L90</v>
          </cell>
          <cell r="E636">
            <v>14.6</v>
          </cell>
        </row>
        <row r="637">
          <cell r="A637" t="str">
            <v>4757FRA25</v>
          </cell>
          <cell r="B637">
            <v>4757</v>
          </cell>
          <cell r="C637" t="str">
            <v>FR</v>
          </cell>
          <cell r="D637" t="str">
            <v>A25</v>
          </cell>
          <cell r="E637">
            <v>24</v>
          </cell>
        </row>
        <row r="638">
          <cell r="A638" t="str">
            <v>4757FRA25</v>
          </cell>
          <cell r="B638">
            <v>4757</v>
          </cell>
          <cell r="C638" t="str">
            <v>FR</v>
          </cell>
          <cell r="D638" t="str">
            <v>A25</v>
          </cell>
          <cell r="E638">
            <v>24.862068965517242</v>
          </cell>
        </row>
        <row r="639">
          <cell r="A639" t="str">
            <v>4757FRA30</v>
          </cell>
          <cell r="B639">
            <v>4757</v>
          </cell>
          <cell r="C639" t="str">
            <v>FR</v>
          </cell>
          <cell r="D639" t="str">
            <v>A30</v>
          </cell>
          <cell r="E639">
            <v>36.5</v>
          </cell>
        </row>
        <row r="640">
          <cell r="A640" t="str">
            <v>4757FRA30</v>
          </cell>
          <cell r="B640">
            <v>4757</v>
          </cell>
          <cell r="C640" t="str">
            <v>FR</v>
          </cell>
          <cell r="D640" t="str">
            <v>A30</v>
          </cell>
          <cell r="E640">
            <v>35.328767123287669</v>
          </cell>
        </row>
        <row r="641">
          <cell r="A641" t="str">
            <v>4757FRA35</v>
          </cell>
          <cell r="B641">
            <v>4757</v>
          </cell>
          <cell r="C641" t="str">
            <v>FR</v>
          </cell>
          <cell r="D641" t="str">
            <v>A35</v>
          </cell>
          <cell r="E641">
            <v>57.4</v>
          </cell>
        </row>
        <row r="642">
          <cell r="A642" t="str">
            <v>4757FRA35</v>
          </cell>
          <cell r="B642">
            <v>4757</v>
          </cell>
          <cell r="C642" t="str">
            <v>FR</v>
          </cell>
          <cell r="D642" t="str">
            <v>A35</v>
          </cell>
          <cell r="E642">
            <v>58.208333333333336</v>
          </cell>
        </row>
        <row r="643">
          <cell r="A643" t="str">
            <v>4757FRA40</v>
          </cell>
          <cell r="B643">
            <v>4757</v>
          </cell>
          <cell r="C643" t="str">
            <v>FR</v>
          </cell>
          <cell r="D643" t="str">
            <v>A40</v>
          </cell>
          <cell r="E643">
            <v>96</v>
          </cell>
        </row>
        <row r="644">
          <cell r="A644" t="str">
            <v>4757FRA40</v>
          </cell>
          <cell r="B644">
            <v>4757</v>
          </cell>
          <cell r="C644" t="str">
            <v>FR</v>
          </cell>
          <cell r="D644" t="str">
            <v>A40</v>
          </cell>
          <cell r="E644">
            <v>92.384615384615387</v>
          </cell>
        </row>
        <row r="645">
          <cell r="A645" t="str">
            <v>4757FRBL71</v>
          </cell>
          <cell r="B645">
            <v>4757</v>
          </cell>
          <cell r="C645" t="str">
            <v>FR</v>
          </cell>
          <cell r="D645" t="str">
            <v>BL71</v>
          </cell>
          <cell r="E645">
            <v>3.5714285714285716</v>
          </cell>
        </row>
        <row r="646">
          <cell r="A646" t="str">
            <v>4757FRBL71</v>
          </cell>
          <cell r="B646">
            <v>4757</v>
          </cell>
          <cell r="C646" t="str">
            <v>FR</v>
          </cell>
          <cell r="D646" t="str">
            <v>BL71</v>
          </cell>
          <cell r="E646">
            <v>-1.4705882352941178</v>
          </cell>
        </row>
        <row r="647">
          <cell r="A647" t="str">
            <v>4757FRCEX_Direct</v>
          </cell>
          <cell r="B647">
            <v>4757</v>
          </cell>
          <cell r="C647" t="str">
            <v>FR</v>
          </cell>
          <cell r="D647" t="str">
            <v>CEX_Direct</v>
          </cell>
          <cell r="E647" t="e">
            <v>#DIV/0!</v>
          </cell>
        </row>
        <row r="648">
          <cell r="A648" t="str">
            <v>4757FRCEX_Direct</v>
          </cell>
          <cell r="B648">
            <v>4757</v>
          </cell>
          <cell r="C648" t="str">
            <v>FR</v>
          </cell>
          <cell r="D648" t="str">
            <v>CEX_Direct</v>
          </cell>
          <cell r="E648" t="e">
            <v>#DIV/0!</v>
          </cell>
        </row>
        <row r="649">
          <cell r="A649" t="str">
            <v>4757FRCPAH</v>
          </cell>
          <cell r="B649">
            <v>4757</v>
          </cell>
          <cell r="C649" t="str">
            <v>FR</v>
          </cell>
          <cell r="D649" t="str">
            <v>CPAH</v>
          </cell>
          <cell r="E649" t="e">
            <v>#DIV/0!</v>
          </cell>
        </row>
        <row r="650">
          <cell r="A650" t="str">
            <v>4757FREC14</v>
          </cell>
          <cell r="B650">
            <v>4757</v>
          </cell>
          <cell r="C650" t="str">
            <v>FR</v>
          </cell>
          <cell r="D650" t="str">
            <v>EC14</v>
          </cell>
          <cell r="E650">
            <v>1</v>
          </cell>
        </row>
        <row r="651">
          <cell r="A651" t="str">
            <v>4757FREC14</v>
          </cell>
          <cell r="B651">
            <v>4757</v>
          </cell>
          <cell r="C651" t="str">
            <v>FR</v>
          </cell>
          <cell r="D651" t="str">
            <v>EC14</v>
          </cell>
          <cell r="E651">
            <v>0.61904761904761907</v>
          </cell>
        </row>
        <row r="652">
          <cell r="A652" t="str">
            <v>4757FREC140</v>
          </cell>
          <cell r="B652">
            <v>4757</v>
          </cell>
          <cell r="C652" t="str">
            <v>FR</v>
          </cell>
          <cell r="D652" t="str">
            <v>EC140</v>
          </cell>
          <cell r="E652">
            <v>-9.1428571428571423</v>
          </cell>
        </row>
        <row r="653">
          <cell r="A653" t="str">
            <v>4757FREC140</v>
          </cell>
          <cell r="B653">
            <v>4757</v>
          </cell>
          <cell r="C653" t="str">
            <v>FR</v>
          </cell>
          <cell r="D653" t="str">
            <v>EC140</v>
          </cell>
          <cell r="E653">
            <v>-9.1428571428571423</v>
          </cell>
        </row>
        <row r="654">
          <cell r="A654" t="str">
            <v>4757FREC140BLC</v>
          </cell>
          <cell r="B654">
            <v>4757</v>
          </cell>
          <cell r="C654" t="str">
            <v>FR</v>
          </cell>
          <cell r="D654" t="str">
            <v>EC140BLC</v>
          </cell>
          <cell r="E654">
            <v>8.5</v>
          </cell>
        </row>
        <row r="655">
          <cell r="A655" t="str">
            <v>4757FREC140BLC</v>
          </cell>
          <cell r="B655">
            <v>4757</v>
          </cell>
          <cell r="C655" t="str">
            <v>FR</v>
          </cell>
          <cell r="D655" t="str">
            <v>EC140BLC</v>
          </cell>
          <cell r="E655">
            <v>12.95</v>
          </cell>
        </row>
        <row r="656">
          <cell r="A656" t="str">
            <v>4757FREC140BLCM</v>
          </cell>
          <cell r="B656">
            <v>4757</v>
          </cell>
          <cell r="C656" t="str">
            <v>FR</v>
          </cell>
          <cell r="D656" t="str">
            <v>EC140BLCM</v>
          </cell>
          <cell r="E656">
            <v>5</v>
          </cell>
        </row>
        <row r="657">
          <cell r="A657" t="str">
            <v>4757FREC140BLCM</v>
          </cell>
          <cell r="B657">
            <v>4757</v>
          </cell>
          <cell r="C657" t="str">
            <v>FR</v>
          </cell>
          <cell r="D657" t="str">
            <v>EC140BLCM</v>
          </cell>
          <cell r="E657">
            <v>-2.3333333333333335</v>
          </cell>
        </row>
        <row r="658">
          <cell r="A658" t="str">
            <v>4757FREC15</v>
          </cell>
          <cell r="B658">
            <v>4757</v>
          </cell>
          <cell r="C658" t="str">
            <v>FR</v>
          </cell>
          <cell r="D658" t="str">
            <v>EC15</v>
          </cell>
          <cell r="E658">
            <v>2</v>
          </cell>
        </row>
        <row r="659">
          <cell r="A659" t="str">
            <v>4757FREC15</v>
          </cell>
          <cell r="B659">
            <v>4757</v>
          </cell>
          <cell r="C659" t="str">
            <v>FR</v>
          </cell>
          <cell r="D659" t="str">
            <v>EC15</v>
          </cell>
          <cell r="E659">
            <v>1.8812500000000001</v>
          </cell>
        </row>
        <row r="660">
          <cell r="A660" t="str">
            <v>4757FREC160</v>
          </cell>
          <cell r="B660">
            <v>4757</v>
          </cell>
          <cell r="C660" t="str">
            <v>FR</v>
          </cell>
          <cell r="D660" t="str">
            <v>EC160</v>
          </cell>
          <cell r="E660">
            <v>-1</v>
          </cell>
        </row>
        <row r="661">
          <cell r="A661" t="str">
            <v>4757FREC20</v>
          </cell>
          <cell r="B661">
            <v>4757</v>
          </cell>
          <cell r="C661" t="str">
            <v>FR</v>
          </cell>
          <cell r="D661" t="str">
            <v>EC20</v>
          </cell>
          <cell r="E661">
            <v>5.25</v>
          </cell>
        </row>
        <row r="662">
          <cell r="A662" t="str">
            <v>4757FREC20</v>
          </cell>
          <cell r="B662">
            <v>4757</v>
          </cell>
          <cell r="C662" t="str">
            <v>FR</v>
          </cell>
          <cell r="D662" t="str">
            <v>EC20</v>
          </cell>
          <cell r="E662">
            <v>5.126760563380282</v>
          </cell>
        </row>
        <row r="663">
          <cell r="A663" t="str">
            <v>4757FREC210</v>
          </cell>
          <cell r="B663">
            <v>4757</v>
          </cell>
          <cell r="C663" t="str">
            <v>FR</v>
          </cell>
          <cell r="D663" t="str">
            <v>EC210</v>
          </cell>
          <cell r="E663">
            <v>-96.6</v>
          </cell>
        </row>
        <row r="664">
          <cell r="A664" t="str">
            <v>4757FREC210</v>
          </cell>
          <cell r="B664">
            <v>4757</v>
          </cell>
          <cell r="C664" t="str">
            <v>FR</v>
          </cell>
          <cell r="D664" t="str">
            <v>EC210</v>
          </cell>
          <cell r="E664">
            <v>-96.6</v>
          </cell>
        </row>
        <row r="665">
          <cell r="A665" t="str">
            <v>4757FREC210BLC</v>
          </cell>
          <cell r="B665">
            <v>4757</v>
          </cell>
          <cell r="C665" t="str">
            <v>FR</v>
          </cell>
          <cell r="D665" t="str">
            <v>EC210BLC</v>
          </cell>
          <cell r="E665">
            <v>-3</v>
          </cell>
        </row>
        <row r="666">
          <cell r="A666" t="str">
            <v>4757FREC210BLC</v>
          </cell>
          <cell r="B666">
            <v>4757</v>
          </cell>
          <cell r="C666" t="str">
            <v>FR</v>
          </cell>
          <cell r="D666" t="str">
            <v>EC210BLC</v>
          </cell>
          <cell r="E666">
            <v>33.558139534883722</v>
          </cell>
        </row>
        <row r="667">
          <cell r="A667" t="str">
            <v>4757FREC210BNLC</v>
          </cell>
          <cell r="B667">
            <v>4757</v>
          </cell>
          <cell r="C667" t="str">
            <v>FR</v>
          </cell>
          <cell r="D667" t="str">
            <v>EC210BNLC</v>
          </cell>
          <cell r="E667">
            <v>-4.666666666666667</v>
          </cell>
        </row>
        <row r="668">
          <cell r="A668" t="str">
            <v>4757FREC240</v>
          </cell>
          <cell r="B668">
            <v>4757</v>
          </cell>
          <cell r="C668" t="str">
            <v>FR</v>
          </cell>
          <cell r="D668" t="str">
            <v>EC240</v>
          </cell>
          <cell r="E668">
            <v>-1</v>
          </cell>
        </row>
        <row r="669">
          <cell r="A669" t="str">
            <v>4757FREC240</v>
          </cell>
          <cell r="B669">
            <v>4757</v>
          </cell>
          <cell r="C669" t="str">
            <v>FR</v>
          </cell>
          <cell r="D669" t="str">
            <v>EC240</v>
          </cell>
          <cell r="E669">
            <v>-1</v>
          </cell>
        </row>
        <row r="670">
          <cell r="A670" t="str">
            <v>4757FREC240BLC</v>
          </cell>
          <cell r="B670">
            <v>4757</v>
          </cell>
          <cell r="C670" t="str">
            <v>FR</v>
          </cell>
          <cell r="D670" t="str">
            <v>EC240BLC</v>
          </cell>
          <cell r="E670">
            <v>-10</v>
          </cell>
        </row>
        <row r="671">
          <cell r="A671" t="str">
            <v>4757FREC240BLC</v>
          </cell>
          <cell r="B671">
            <v>4757</v>
          </cell>
          <cell r="C671" t="str">
            <v>FR</v>
          </cell>
          <cell r="D671" t="str">
            <v>EC240BLC</v>
          </cell>
          <cell r="E671">
            <v>-6.3076923076923075</v>
          </cell>
        </row>
        <row r="672">
          <cell r="A672" t="str">
            <v>4757FREC240BNLC</v>
          </cell>
          <cell r="B672">
            <v>4757</v>
          </cell>
          <cell r="C672" t="str">
            <v>FR</v>
          </cell>
          <cell r="D672" t="str">
            <v>EC240BNLC</v>
          </cell>
          <cell r="E672">
            <v>-11</v>
          </cell>
        </row>
        <row r="673">
          <cell r="A673" t="str">
            <v>4757FREC240BNLC</v>
          </cell>
          <cell r="B673">
            <v>4757</v>
          </cell>
          <cell r="C673" t="str">
            <v>FR</v>
          </cell>
          <cell r="D673" t="str">
            <v>EC240BNLC</v>
          </cell>
          <cell r="E673">
            <v>-8.8421052631578956</v>
          </cell>
        </row>
        <row r="674">
          <cell r="A674" t="str">
            <v>4757FREC25</v>
          </cell>
          <cell r="B674">
            <v>4757</v>
          </cell>
          <cell r="C674" t="str">
            <v>FR</v>
          </cell>
          <cell r="D674" t="str">
            <v>EC25</v>
          </cell>
          <cell r="E674">
            <v>3.0714285714285716</v>
          </cell>
        </row>
        <row r="675">
          <cell r="A675" t="str">
            <v>4757FREC25</v>
          </cell>
          <cell r="B675">
            <v>4757</v>
          </cell>
          <cell r="C675" t="str">
            <v>FR</v>
          </cell>
          <cell r="D675" t="str">
            <v>EC25</v>
          </cell>
          <cell r="E675">
            <v>2.9035369774919615</v>
          </cell>
        </row>
        <row r="676">
          <cell r="A676" t="str">
            <v>4757FREC290</v>
          </cell>
          <cell r="B676">
            <v>4757</v>
          </cell>
          <cell r="C676" t="str">
            <v>FR</v>
          </cell>
          <cell r="D676" t="str">
            <v>EC290</v>
          </cell>
          <cell r="E676" t="e">
            <v>#N/A</v>
          </cell>
        </row>
        <row r="677">
          <cell r="A677" t="str">
            <v>4757FREC290BLC</v>
          </cell>
          <cell r="B677">
            <v>4757</v>
          </cell>
          <cell r="C677" t="str">
            <v>FR</v>
          </cell>
          <cell r="D677" t="str">
            <v>EC290BLC</v>
          </cell>
          <cell r="E677">
            <v>-5</v>
          </cell>
        </row>
        <row r="678">
          <cell r="A678" t="str">
            <v>4757FREC290BLC</v>
          </cell>
          <cell r="B678">
            <v>4757</v>
          </cell>
          <cell r="C678" t="str">
            <v>FR</v>
          </cell>
          <cell r="D678" t="str">
            <v>EC290BLC</v>
          </cell>
          <cell r="E678">
            <v>-8.454545454545455</v>
          </cell>
        </row>
        <row r="679">
          <cell r="A679" t="str">
            <v>4757FREC290BNLC</v>
          </cell>
          <cell r="B679">
            <v>4757</v>
          </cell>
          <cell r="C679" t="str">
            <v>FR</v>
          </cell>
          <cell r="D679" t="str">
            <v>EC290BNLC</v>
          </cell>
          <cell r="E679">
            <v>5.375</v>
          </cell>
        </row>
        <row r="680">
          <cell r="A680" t="str">
            <v>4757FREC30</v>
          </cell>
          <cell r="B680">
            <v>4757</v>
          </cell>
          <cell r="C680" t="str">
            <v>FR</v>
          </cell>
          <cell r="D680" t="str">
            <v>EC30</v>
          </cell>
          <cell r="E680">
            <v>6</v>
          </cell>
        </row>
        <row r="681">
          <cell r="A681" t="str">
            <v>4757FREC30</v>
          </cell>
          <cell r="B681">
            <v>4757</v>
          </cell>
          <cell r="C681" t="str">
            <v>FR</v>
          </cell>
          <cell r="D681" t="str">
            <v>EC30</v>
          </cell>
          <cell r="E681">
            <v>4.6875</v>
          </cell>
        </row>
        <row r="682">
          <cell r="A682" t="str">
            <v>4757FREC35</v>
          </cell>
          <cell r="B682">
            <v>4757</v>
          </cell>
          <cell r="C682" t="str">
            <v>FR</v>
          </cell>
          <cell r="D682" t="str">
            <v>EC35</v>
          </cell>
          <cell r="E682">
            <v>5.333333333333333</v>
          </cell>
        </row>
        <row r="683">
          <cell r="A683" t="str">
            <v>4757FREC35</v>
          </cell>
          <cell r="B683">
            <v>4757</v>
          </cell>
          <cell r="C683" t="str">
            <v>FR</v>
          </cell>
          <cell r="D683" t="str">
            <v>EC35</v>
          </cell>
          <cell r="E683">
            <v>4.6052631578947372</v>
          </cell>
        </row>
        <row r="684">
          <cell r="A684" t="str">
            <v>4757FREC360BLC</v>
          </cell>
          <cell r="B684">
            <v>4757</v>
          </cell>
          <cell r="C684" t="str">
            <v>FR</v>
          </cell>
          <cell r="D684" t="str">
            <v>EC360BLC</v>
          </cell>
          <cell r="E684">
            <v>-6.5</v>
          </cell>
        </row>
        <row r="685">
          <cell r="A685" t="str">
            <v>4757FREC360BLC</v>
          </cell>
          <cell r="B685">
            <v>4757</v>
          </cell>
          <cell r="C685" t="str">
            <v>FR</v>
          </cell>
          <cell r="D685" t="str">
            <v>EC360BLC</v>
          </cell>
          <cell r="E685">
            <v>-7.2</v>
          </cell>
        </row>
        <row r="686">
          <cell r="A686" t="str">
            <v>4757FREC45</v>
          </cell>
          <cell r="B686">
            <v>4757</v>
          </cell>
          <cell r="C686" t="str">
            <v>FR</v>
          </cell>
          <cell r="D686" t="str">
            <v>EC45</v>
          </cell>
          <cell r="E686">
            <v>7.333333333333333</v>
          </cell>
        </row>
        <row r="687">
          <cell r="A687" t="str">
            <v>4757FREC45</v>
          </cell>
          <cell r="B687">
            <v>4757</v>
          </cell>
          <cell r="C687" t="str">
            <v>FR</v>
          </cell>
          <cell r="D687" t="str">
            <v>EC45</v>
          </cell>
          <cell r="E687">
            <v>6.2727272727272725</v>
          </cell>
        </row>
        <row r="688">
          <cell r="A688" t="str">
            <v>4757FREC460</v>
          </cell>
          <cell r="B688">
            <v>4757</v>
          </cell>
          <cell r="C688" t="str">
            <v>FR</v>
          </cell>
          <cell r="D688" t="str">
            <v>EC460</v>
          </cell>
          <cell r="E688">
            <v>-16</v>
          </cell>
        </row>
        <row r="689">
          <cell r="A689" t="str">
            <v>4757FREC460</v>
          </cell>
          <cell r="B689">
            <v>4757</v>
          </cell>
          <cell r="C689" t="str">
            <v>FR</v>
          </cell>
          <cell r="D689" t="str">
            <v>EC460</v>
          </cell>
          <cell r="E689">
            <v>-16</v>
          </cell>
        </row>
        <row r="690">
          <cell r="A690" t="str">
            <v>4757FREC460BLC</v>
          </cell>
          <cell r="B690">
            <v>4757</v>
          </cell>
          <cell r="C690" t="str">
            <v>FR</v>
          </cell>
          <cell r="D690" t="str">
            <v>EC460BLC</v>
          </cell>
          <cell r="E690">
            <v>-10.5</v>
          </cell>
        </row>
        <row r="691">
          <cell r="A691" t="str">
            <v>4757FREC50</v>
          </cell>
          <cell r="B691">
            <v>4757</v>
          </cell>
          <cell r="C691" t="str">
            <v>FR</v>
          </cell>
          <cell r="D691" t="str">
            <v>EC50</v>
          </cell>
          <cell r="E691">
            <v>5.4</v>
          </cell>
        </row>
        <row r="692">
          <cell r="A692" t="str">
            <v>4757FREC55</v>
          </cell>
          <cell r="B692">
            <v>4757</v>
          </cell>
          <cell r="C692" t="str">
            <v>FR</v>
          </cell>
          <cell r="D692" t="str">
            <v>EC55</v>
          </cell>
          <cell r="E692">
            <v>3.75</v>
          </cell>
        </row>
        <row r="693">
          <cell r="A693" t="str">
            <v>4757FREC55</v>
          </cell>
          <cell r="B693">
            <v>4757</v>
          </cell>
          <cell r="C693" t="str">
            <v>FR</v>
          </cell>
          <cell r="D693" t="str">
            <v>EC55</v>
          </cell>
          <cell r="E693">
            <v>5.427083333333333</v>
          </cell>
        </row>
        <row r="694">
          <cell r="A694" t="str">
            <v>4757FREC70</v>
          </cell>
          <cell r="B694">
            <v>4757</v>
          </cell>
          <cell r="C694" t="str">
            <v>FR</v>
          </cell>
          <cell r="D694" t="str">
            <v>EC70</v>
          </cell>
          <cell r="E694">
            <v>6.25</v>
          </cell>
        </row>
        <row r="695">
          <cell r="A695" t="str">
            <v>4757FREC70</v>
          </cell>
          <cell r="B695">
            <v>4757</v>
          </cell>
          <cell r="C695" t="str">
            <v>FR</v>
          </cell>
          <cell r="D695" t="str">
            <v>EC70</v>
          </cell>
          <cell r="E695">
            <v>-1.027027027027027</v>
          </cell>
        </row>
        <row r="696">
          <cell r="A696" t="str">
            <v>4757FRED750</v>
          </cell>
          <cell r="B696">
            <v>4757</v>
          </cell>
          <cell r="C696" t="str">
            <v>FR</v>
          </cell>
          <cell r="D696" t="str">
            <v>ED750</v>
          </cell>
          <cell r="E696">
            <v>-0.73333333333333328</v>
          </cell>
        </row>
        <row r="697">
          <cell r="A697" t="str">
            <v>4757FRED750</v>
          </cell>
          <cell r="B697">
            <v>4757</v>
          </cell>
          <cell r="C697" t="str">
            <v>FR</v>
          </cell>
          <cell r="D697" t="str">
            <v>ED750</v>
          </cell>
          <cell r="E697">
            <v>-0.73333333333333328</v>
          </cell>
        </row>
        <row r="698">
          <cell r="A698" t="str">
            <v>4757FREW140</v>
          </cell>
          <cell r="B698">
            <v>4757</v>
          </cell>
          <cell r="C698" t="str">
            <v>FR</v>
          </cell>
          <cell r="D698" t="str">
            <v>EW140</v>
          </cell>
          <cell r="E698">
            <v>-5.9333333333333336</v>
          </cell>
        </row>
        <row r="699">
          <cell r="A699" t="str">
            <v>4757FREW140</v>
          </cell>
          <cell r="B699">
            <v>4757</v>
          </cell>
          <cell r="C699" t="str">
            <v>FR</v>
          </cell>
          <cell r="D699" t="str">
            <v>EW140</v>
          </cell>
          <cell r="E699">
            <v>-5.9333333333333336</v>
          </cell>
        </row>
        <row r="700">
          <cell r="A700" t="str">
            <v>4757FREW160</v>
          </cell>
          <cell r="B700">
            <v>4757</v>
          </cell>
          <cell r="C700" t="str">
            <v>FR</v>
          </cell>
          <cell r="D700" t="str">
            <v>EW160</v>
          </cell>
          <cell r="E700">
            <v>-3.3</v>
          </cell>
        </row>
        <row r="701">
          <cell r="A701" t="str">
            <v>4757FREW160</v>
          </cell>
          <cell r="B701">
            <v>4757</v>
          </cell>
          <cell r="C701" t="str">
            <v>FR</v>
          </cell>
          <cell r="D701" t="str">
            <v>EW160</v>
          </cell>
          <cell r="E701">
            <v>-3.3</v>
          </cell>
        </row>
        <row r="702">
          <cell r="A702" t="str">
            <v>4757FREW170</v>
          </cell>
          <cell r="B702">
            <v>4757</v>
          </cell>
          <cell r="C702" t="str">
            <v>FR</v>
          </cell>
          <cell r="D702" t="str">
            <v>EW170</v>
          </cell>
          <cell r="E702">
            <v>-11.25</v>
          </cell>
        </row>
        <row r="703">
          <cell r="A703" t="str">
            <v>4757FREW170</v>
          </cell>
          <cell r="B703">
            <v>4757</v>
          </cell>
          <cell r="C703" t="str">
            <v>FR</v>
          </cell>
          <cell r="D703" t="str">
            <v>EW170</v>
          </cell>
          <cell r="E703">
            <v>-11.25</v>
          </cell>
        </row>
        <row r="704">
          <cell r="A704" t="str">
            <v>4757FREW50</v>
          </cell>
          <cell r="B704">
            <v>4757</v>
          </cell>
          <cell r="C704" t="str">
            <v>FR</v>
          </cell>
          <cell r="D704" t="str">
            <v>EW50</v>
          </cell>
          <cell r="E704">
            <v>2</v>
          </cell>
        </row>
        <row r="705">
          <cell r="A705" t="str">
            <v>4757FREW70</v>
          </cell>
          <cell r="B705">
            <v>4757</v>
          </cell>
          <cell r="C705" t="str">
            <v>FR</v>
          </cell>
          <cell r="D705" t="str">
            <v>EW70</v>
          </cell>
          <cell r="E705">
            <v>-2.5</v>
          </cell>
        </row>
        <row r="706">
          <cell r="A706" t="str">
            <v>4757FRG710</v>
          </cell>
          <cell r="B706">
            <v>4757</v>
          </cell>
          <cell r="C706" t="str">
            <v>FR</v>
          </cell>
          <cell r="D706" t="str">
            <v>G710</v>
          </cell>
          <cell r="E706">
            <v>12.7</v>
          </cell>
        </row>
        <row r="707">
          <cell r="A707" t="str">
            <v>4757FRG710B</v>
          </cell>
          <cell r="B707">
            <v>4757</v>
          </cell>
          <cell r="C707" t="str">
            <v>FR</v>
          </cell>
          <cell r="D707" t="str">
            <v>G710B</v>
          </cell>
          <cell r="E707">
            <v>17</v>
          </cell>
          <cell r="F707" t="str">
            <v>Angela Cox May 7, 2003</v>
          </cell>
        </row>
        <row r="708">
          <cell r="A708" t="str">
            <v>4757FRG720</v>
          </cell>
          <cell r="B708">
            <v>4757</v>
          </cell>
          <cell r="C708" t="str">
            <v>FR</v>
          </cell>
          <cell r="D708" t="str">
            <v>G720</v>
          </cell>
          <cell r="E708">
            <v>23</v>
          </cell>
        </row>
        <row r="709">
          <cell r="A709" t="str">
            <v>4757FRG720B</v>
          </cell>
          <cell r="B709">
            <v>4757</v>
          </cell>
          <cell r="C709" t="str">
            <v>FR</v>
          </cell>
          <cell r="D709" t="str">
            <v>G720B</v>
          </cell>
          <cell r="E709">
            <v>37.6</v>
          </cell>
          <cell r="F709" t="str">
            <v>Angela Cox Apr 29, 2003</v>
          </cell>
        </row>
        <row r="710">
          <cell r="A710" t="str">
            <v>4757FRG780B</v>
          </cell>
          <cell r="B710">
            <v>4757</v>
          </cell>
          <cell r="C710" t="str">
            <v>FR</v>
          </cell>
          <cell r="D710" t="str">
            <v>G780B</v>
          </cell>
          <cell r="E710">
            <v>59.7</v>
          </cell>
          <cell r="F710" t="str">
            <v>Angela Cox Apr 29, 2003</v>
          </cell>
        </row>
        <row r="711">
          <cell r="A711" t="str">
            <v>4757FRG80</v>
          </cell>
          <cell r="B711">
            <v>4757</v>
          </cell>
          <cell r="C711" t="str">
            <v>FR</v>
          </cell>
          <cell r="D711" t="str">
            <v>G80</v>
          </cell>
          <cell r="E711">
            <v>11.6</v>
          </cell>
          <cell r="F711" t="str">
            <v>Angela Cox Apr 29, 2003</v>
          </cell>
        </row>
        <row r="712">
          <cell r="A712" t="str">
            <v>4757FRG86</v>
          </cell>
          <cell r="B712">
            <v>4757</v>
          </cell>
          <cell r="C712" t="str">
            <v>FR</v>
          </cell>
          <cell r="D712" t="str">
            <v>G86</v>
          </cell>
          <cell r="E712">
            <v>16.8</v>
          </cell>
          <cell r="F712" t="str">
            <v>Angela Cox Apr 29, 2003</v>
          </cell>
        </row>
        <row r="713">
          <cell r="A713" t="str">
            <v>4757FRL110</v>
          </cell>
          <cell r="B713">
            <v>4757</v>
          </cell>
          <cell r="C713" t="str">
            <v>FR</v>
          </cell>
          <cell r="D713" t="str">
            <v>L110</v>
          </cell>
          <cell r="E713">
            <v>18</v>
          </cell>
        </row>
        <row r="714">
          <cell r="A714" t="str">
            <v>4757FRL120</v>
          </cell>
          <cell r="B714">
            <v>4757</v>
          </cell>
          <cell r="C714" t="str">
            <v>FR</v>
          </cell>
          <cell r="D714" t="str">
            <v>L120</v>
          </cell>
          <cell r="E714">
            <v>22.5</v>
          </cell>
        </row>
        <row r="715">
          <cell r="A715" t="str">
            <v>4757FRL120</v>
          </cell>
          <cell r="B715">
            <v>4757</v>
          </cell>
          <cell r="C715" t="str">
            <v>FR</v>
          </cell>
          <cell r="D715" t="str">
            <v>L120</v>
          </cell>
          <cell r="E715">
            <v>18.928571428571427</v>
          </cell>
        </row>
        <row r="716">
          <cell r="A716" t="str">
            <v>4757FRL150</v>
          </cell>
          <cell r="B716">
            <v>4757</v>
          </cell>
          <cell r="C716" t="str">
            <v>FR</v>
          </cell>
          <cell r="D716" t="str">
            <v>L150</v>
          </cell>
          <cell r="E716">
            <v>25.5</v>
          </cell>
        </row>
        <row r="717">
          <cell r="A717" t="str">
            <v>4757FRL150</v>
          </cell>
          <cell r="B717">
            <v>4757</v>
          </cell>
          <cell r="C717" t="str">
            <v>FR</v>
          </cell>
          <cell r="D717" t="str">
            <v>L150</v>
          </cell>
          <cell r="E717">
            <v>21.395833333333332</v>
          </cell>
        </row>
        <row r="718">
          <cell r="A718" t="str">
            <v>4757FRL180</v>
          </cell>
          <cell r="B718">
            <v>4757</v>
          </cell>
          <cell r="C718" t="str">
            <v>FR</v>
          </cell>
          <cell r="D718" t="str">
            <v>L180</v>
          </cell>
          <cell r="E718">
            <v>42.2</v>
          </cell>
        </row>
        <row r="719">
          <cell r="A719" t="str">
            <v>4757FRL180</v>
          </cell>
          <cell r="B719">
            <v>4757</v>
          </cell>
          <cell r="C719" t="str">
            <v>FR</v>
          </cell>
          <cell r="D719" t="str">
            <v>L180</v>
          </cell>
          <cell r="E719">
            <v>35.24</v>
          </cell>
        </row>
        <row r="720">
          <cell r="A720" t="str">
            <v>4757FRL20</v>
          </cell>
          <cell r="B720">
            <v>4757</v>
          </cell>
          <cell r="C720" t="str">
            <v>FR</v>
          </cell>
          <cell r="D720" t="str">
            <v>L20</v>
          </cell>
          <cell r="E720">
            <v>6.625</v>
          </cell>
        </row>
        <row r="721">
          <cell r="A721" t="str">
            <v>4757FRL20</v>
          </cell>
          <cell r="B721">
            <v>4757</v>
          </cell>
          <cell r="C721" t="str">
            <v>FR</v>
          </cell>
          <cell r="D721" t="str">
            <v>L20</v>
          </cell>
          <cell r="E721">
            <v>6.625</v>
          </cell>
        </row>
        <row r="722">
          <cell r="A722" t="str">
            <v>4757FRL220</v>
          </cell>
          <cell r="B722">
            <v>4757</v>
          </cell>
          <cell r="C722" t="str">
            <v>FR</v>
          </cell>
          <cell r="D722" t="str">
            <v>L220</v>
          </cell>
          <cell r="E722">
            <v>44.529411764705884</v>
          </cell>
        </row>
        <row r="723">
          <cell r="A723" t="str">
            <v>4757FRL220</v>
          </cell>
          <cell r="B723">
            <v>4757</v>
          </cell>
          <cell r="C723" t="str">
            <v>FR</v>
          </cell>
          <cell r="D723" t="str">
            <v>L220</v>
          </cell>
          <cell r="E723">
            <v>44.529411764705884</v>
          </cell>
        </row>
        <row r="724">
          <cell r="A724" t="str">
            <v>4757FRL25</v>
          </cell>
          <cell r="B724">
            <v>4757</v>
          </cell>
          <cell r="C724" t="str">
            <v>FR</v>
          </cell>
          <cell r="D724" t="str">
            <v>L25</v>
          </cell>
          <cell r="E724">
            <v>7</v>
          </cell>
        </row>
        <row r="725">
          <cell r="A725" t="str">
            <v>4757FRL25</v>
          </cell>
          <cell r="B725">
            <v>4757</v>
          </cell>
          <cell r="C725" t="str">
            <v>FR</v>
          </cell>
          <cell r="D725" t="str">
            <v>L25</v>
          </cell>
          <cell r="E725">
            <v>7.2</v>
          </cell>
        </row>
        <row r="726">
          <cell r="A726" t="str">
            <v>4757FRL30</v>
          </cell>
          <cell r="B726">
            <v>4757</v>
          </cell>
          <cell r="C726" t="str">
            <v>FR</v>
          </cell>
          <cell r="D726" t="str">
            <v>L30</v>
          </cell>
          <cell r="E726">
            <v>6.4</v>
          </cell>
        </row>
        <row r="727">
          <cell r="A727" t="str">
            <v>4757FRL30</v>
          </cell>
          <cell r="B727">
            <v>4757</v>
          </cell>
          <cell r="C727" t="str">
            <v>FR</v>
          </cell>
          <cell r="D727" t="str">
            <v>L30</v>
          </cell>
          <cell r="E727">
            <v>5.7122641509433958</v>
          </cell>
        </row>
        <row r="728">
          <cell r="A728" t="str">
            <v>4757FRL32</v>
          </cell>
          <cell r="B728">
            <v>4757</v>
          </cell>
          <cell r="C728" t="str">
            <v>FR</v>
          </cell>
          <cell r="D728" t="str">
            <v>L32</v>
          </cell>
          <cell r="E728">
            <v>8.75</v>
          </cell>
        </row>
        <row r="729">
          <cell r="A729" t="str">
            <v>4757FRL330</v>
          </cell>
          <cell r="B729">
            <v>4757</v>
          </cell>
          <cell r="C729" t="str">
            <v>FR</v>
          </cell>
          <cell r="D729" t="str">
            <v>L330</v>
          </cell>
          <cell r="E729">
            <v>-5</v>
          </cell>
        </row>
        <row r="730">
          <cell r="A730" t="str">
            <v>4757FRL35</v>
          </cell>
          <cell r="B730">
            <v>4757</v>
          </cell>
          <cell r="C730" t="str">
            <v>FR</v>
          </cell>
          <cell r="D730" t="str">
            <v>L35</v>
          </cell>
          <cell r="E730">
            <v>13.5</v>
          </cell>
        </row>
        <row r="731">
          <cell r="A731" t="str">
            <v>4757FRL35</v>
          </cell>
          <cell r="B731">
            <v>4757</v>
          </cell>
          <cell r="C731" t="str">
            <v>FR</v>
          </cell>
          <cell r="D731" t="str">
            <v>L35</v>
          </cell>
          <cell r="E731">
            <v>9.8125</v>
          </cell>
        </row>
        <row r="732">
          <cell r="A732" t="str">
            <v>4757FRL40</v>
          </cell>
          <cell r="B732">
            <v>4757</v>
          </cell>
          <cell r="C732" t="str">
            <v>FR</v>
          </cell>
          <cell r="D732" t="str">
            <v>L40</v>
          </cell>
          <cell r="E732">
            <v>15</v>
          </cell>
        </row>
        <row r="733">
          <cell r="A733" t="str">
            <v>4757FRL40</v>
          </cell>
          <cell r="B733">
            <v>4757</v>
          </cell>
          <cell r="C733" t="str">
            <v>FR</v>
          </cell>
          <cell r="D733" t="str">
            <v>L40</v>
          </cell>
          <cell r="E733">
            <v>9.0909090909090917</v>
          </cell>
        </row>
        <row r="734">
          <cell r="A734" t="str">
            <v>4757FRL45</v>
          </cell>
          <cell r="B734">
            <v>4757</v>
          </cell>
          <cell r="C734" t="str">
            <v>FR</v>
          </cell>
          <cell r="D734" t="str">
            <v>L45</v>
          </cell>
          <cell r="E734">
            <v>10</v>
          </cell>
        </row>
        <row r="735">
          <cell r="A735" t="str">
            <v>4757FRL45</v>
          </cell>
          <cell r="B735">
            <v>4757</v>
          </cell>
          <cell r="C735" t="str">
            <v>FR</v>
          </cell>
          <cell r="D735" t="str">
            <v>L45</v>
          </cell>
          <cell r="E735">
            <v>10.0625</v>
          </cell>
        </row>
        <row r="736">
          <cell r="A736" t="str">
            <v>4757FRL50</v>
          </cell>
          <cell r="B736">
            <v>4757</v>
          </cell>
          <cell r="C736" t="str">
            <v>FR</v>
          </cell>
          <cell r="D736" t="str">
            <v>L50</v>
          </cell>
          <cell r="E736">
            <v>7.5</v>
          </cell>
        </row>
        <row r="737">
          <cell r="A737" t="str">
            <v>4757FRL50</v>
          </cell>
          <cell r="B737">
            <v>4757</v>
          </cell>
          <cell r="C737" t="str">
            <v>FR</v>
          </cell>
          <cell r="D737" t="str">
            <v>L50</v>
          </cell>
          <cell r="E737">
            <v>0.15384615384615385</v>
          </cell>
        </row>
        <row r="738">
          <cell r="A738" t="str">
            <v>4757FRL50</v>
          </cell>
          <cell r="B738">
            <v>4757</v>
          </cell>
          <cell r="C738" t="str">
            <v>FR</v>
          </cell>
          <cell r="D738" t="str">
            <v>L50</v>
          </cell>
          <cell r="E738" t="e">
            <v>#DIV/0!</v>
          </cell>
        </row>
        <row r="739">
          <cell r="A739" t="str">
            <v>4757FRL60</v>
          </cell>
          <cell r="B739">
            <v>4757</v>
          </cell>
          <cell r="C739" t="str">
            <v>FR</v>
          </cell>
          <cell r="D739" t="str">
            <v>L60</v>
          </cell>
          <cell r="E739">
            <v>-0.5</v>
          </cell>
        </row>
        <row r="740">
          <cell r="A740" t="str">
            <v>4757FRL70</v>
          </cell>
          <cell r="B740">
            <v>4757</v>
          </cell>
          <cell r="C740" t="str">
            <v>FR</v>
          </cell>
          <cell r="D740" t="str">
            <v>L70</v>
          </cell>
          <cell r="E740">
            <v>6.5161290322580649</v>
          </cell>
        </row>
        <row r="741">
          <cell r="A741" t="str">
            <v>4757FRL90</v>
          </cell>
          <cell r="B741">
            <v>4757</v>
          </cell>
          <cell r="C741" t="str">
            <v>FR</v>
          </cell>
          <cell r="D741" t="str">
            <v>L90</v>
          </cell>
          <cell r="E741">
            <v>13</v>
          </cell>
        </row>
        <row r="742">
          <cell r="A742" t="str">
            <v>4757FRL90</v>
          </cell>
          <cell r="B742">
            <v>4757</v>
          </cell>
          <cell r="C742" t="str">
            <v>FR</v>
          </cell>
          <cell r="D742" t="str">
            <v>L90</v>
          </cell>
          <cell r="E742">
            <v>12.608695652173912</v>
          </cell>
        </row>
        <row r="743">
          <cell r="A743" t="str">
            <v>4757FRZL302</v>
          </cell>
          <cell r="B743">
            <v>4757</v>
          </cell>
          <cell r="C743" t="str">
            <v>FR</v>
          </cell>
          <cell r="D743" t="str">
            <v>ZL302</v>
          </cell>
          <cell r="E743">
            <v>1.8571428571428572</v>
          </cell>
        </row>
        <row r="744">
          <cell r="A744" t="str">
            <v>4757FRZL302</v>
          </cell>
          <cell r="B744">
            <v>4757</v>
          </cell>
          <cell r="C744" t="str">
            <v>FR</v>
          </cell>
          <cell r="D744" t="str">
            <v>ZL302</v>
          </cell>
          <cell r="E744">
            <v>1.8571428571428572</v>
          </cell>
        </row>
        <row r="745">
          <cell r="A745" t="str">
            <v>4757FRZL402</v>
          </cell>
          <cell r="B745">
            <v>4757</v>
          </cell>
          <cell r="C745" t="str">
            <v>FR</v>
          </cell>
          <cell r="D745" t="str">
            <v>ZL402</v>
          </cell>
          <cell r="E745">
            <v>5</v>
          </cell>
        </row>
        <row r="746">
          <cell r="A746" t="str">
            <v>4757FRZL402</v>
          </cell>
          <cell r="B746">
            <v>4757</v>
          </cell>
          <cell r="C746" t="str">
            <v>FR</v>
          </cell>
          <cell r="D746" t="str">
            <v>ZL402</v>
          </cell>
          <cell r="E746">
            <v>4.5</v>
          </cell>
        </row>
        <row r="747">
          <cell r="A747" t="str">
            <v>4757FRZL502</v>
          </cell>
          <cell r="B747">
            <v>4757</v>
          </cell>
          <cell r="C747" t="str">
            <v>FR</v>
          </cell>
          <cell r="D747" t="str">
            <v>ZL502</v>
          </cell>
          <cell r="E747">
            <v>6.2</v>
          </cell>
        </row>
        <row r="748">
          <cell r="A748" t="str">
            <v>4757GRL330</v>
          </cell>
          <cell r="B748">
            <v>4757</v>
          </cell>
          <cell r="C748" t="str">
            <v>GR</v>
          </cell>
          <cell r="D748" t="str">
            <v>L330</v>
          </cell>
          <cell r="E748">
            <v>13.75</v>
          </cell>
        </row>
        <row r="749">
          <cell r="A749" t="str">
            <v>4757ITA25</v>
          </cell>
          <cell r="B749">
            <v>4757</v>
          </cell>
          <cell r="C749" t="str">
            <v>IT</v>
          </cell>
          <cell r="D749" t="str">
            <v>A25</v>
          </cell>
          <cell r="E749" t="e">
            <v>#DIV/0!</v>
          </cell>
        </row>
        <row r="750">
          <cell r="A750" t="str">
            <v>4757ITA30</v>
          </cell>
          <cell r="B750">
            <v>4757</v>
          </cell>
          <cell r="C750" t="str">
            <v>IT</v>
          </cell>
          <cell r="D750" t="str">
            <v>A30</v>
          </cell>
          <cell r="E750">
            <v>36.555555555555557</v>
          </cell>
        </row>
        <row r="751">
          <cell r="A751" t="str">
            <v>4757ITA35</v>
          </cell>
          <cell r="B751">
            <v>4757</v>
          </cell>
          <cell r="C751" t="str">
            <v>IT</v>
          </cell>
          <cell r="D751" t="str">
            <v>A35</v>
          </cell>
          <cell r="E751">
            <v>60</v>
          </cell>
        </row>
        <row r="752">
          <cell r="A752" t="str">
            <v>4757ITA40</v>
          </cell>
          <cell r="B752">
            <v>4757</v>
          </cell>
          <cell r="C752" t="str">
            <v>IT</v>
          </cell>
          <cell r="D752" t="str">
            <v>A40</v>
          </cell>
          <cell r="E752">
            <v>96.8</v>
          </cell>
        </row>
        <row r="753">
          <cell r="A753" t="str">
            <v>4757ITBL71</v>
          </cell>
          <cell r="B753">
            <v>4757</v>
          </cell>
          <cell r="C753" t="str">
            <v>IT</v>
          </cell>
          <cell r="D753" t="str">
            <v>BL71</v>
          </cell>
          <cell r="E753">
            <v>-3.3</v>
          </cell>
        </row>
        <row r="754">
          <cell r="A754" t="str">
            <v>4757ITEC14</v>
          </cell>
          <cell r="B754">
            <v>4757</v>
          </cell>
          <cell r="C754" t="str">
            <v>IT</v>
          </cell>
          <cell r="D754" t="str">
            <v>EC14</v>
          </cell>
          <cell r="E754">
            <v>0.27272727272727271</v>
          </cell>
        </row>
        <row r="755">
          <cell r="A755" t="str">
            <v>4757ITEC140</v>
          </cell>
          <cell r="B755">
            <v>4757</v>
          </cell>
          <cell r="C755" t="str">
            <v>IT</v>
          </cell>
          <cell r="D755" t="str">
            <v>EC140</v>
          </cell>
          <cell r="E755">
            <v>4.875</v>
          </cell>
        </row>
        <row r="756">
          <cell r="A756" t="str">
            <v>4757ITEC140BLC</v>
          </cell>
          <cell r="B756">
            <v>4757</v>
          </cell>
          <cell r="C756" t="str">
            <v>IT</v>
          </cell>
          <cell r="D756" t="str">
            <v>EC140BLC</v>
          </cell>
          <cell r="E756">
            <v>10</v>
          </cell>
        </row>
        <row r="757">
          <cell r="A757" t="str">
            <v>4757ITEC140BLC</v>
          </cell>
          <cell r="B757">
            <v>4757</v>
          </cell>
          <cell r="C757" t="str">
            <v>IT</v>
          </cell>
          <cell r="D757" t="str">
            <v>EC140BLC</v>
          </cell>
          <cell r="E757">
            <v>5.7142857142857144</v>
          </cell>
        </row>
        <row r="758">
          <cell r="A758" t="str">
            <v>4757ITEC15</v>
          </cell>
          <cell r="B758">
            <v>4757</v>
          </cell>
          <cell r="C758" t="str">
            <v>IT</v>
          </cell>
          <cell r="D758" t="str">
            <v>EC15</v>
          </cell>
          <cell r="E758">
            <v>0.8571428571428571</v>
          </cell>
        </row>
        <row r="759">
          <cell r="A759" t="str">
            <v>4757ITEC15</v>
          </cell>
          <cell r="B759">
            <v>4757</v>
          </cell>
          <cell r="C759" t="str">
            <v>IT</v>
          </cell>
          <cell r="D759" t="str">
            <v>EC15</v>
          </cell>
          <cell r="E759">
            <v>1.4148936170212767</v>
          </cell>
        </row>
        <row r="760">
          <cell r="A760" t="str">
            <v>4757ITEC160</v>
          </cell>
          <cell r="B760">
            <v>4757</v>
          </cell>
          <cell r="C760" t="str">
            <v>IT</v>
          </cell>
          <cell r="D760" t="str">
            <v>EC160</v>
          </cell>
          <cell r="E760">
            <v>-1</v>
          </cell>
        </row>
        <row r="761">
          <cell r="A761" t="str">
            <v>4757ITEC20</v>
          </cell>
          <cell r="B761">
            <v>4757</v>
          </cell>
          <cell r="C761" t="str">
            <v>IT</v>
          </cell>
          <cell r="D761" t="str">
            <v>EC20</v>
          </cell>
          <cell r="E761">
            <v>3.5</v>
          </cell>
        </row>
        <row r="762">
          <cell r="A762" t="str">
            <v>4757ITEC20</v>
          </cell>
          <cell r="B762">
            <v>4757</v>
          </cell>
          <cell r="C762" t="str">
            <v>IT</v>
          </cell>
          <cell r="D762" t="str">
            <v>EC20</v>
          </cell>
          <cell r="E762">
            <v>3.5454545454545454</v>
          </cell>
        </row>
        <row r="763">
          <cell r="A763" t="str">
            <v>4757ITEC210</v>
          </cell>
          <cell r="B763">
            <v>4757</v>
          </cell>
          <cell r="C763" t="str">
            <v>IT</v>
          </cell>
          <cell r="D763" t="str">
            <v>EC210</v>
          </cell>
          <cell r="E763">
            <v>-2</v>
          </cell>
        </row>
        <row r="764">
          <cell r="A764" t="str">
            <v>4757ITEC210BLC</v>
          </cell>
          <cell r="B764">
            <v>4757</v>
          </cell>
          <cell r="C764" t="str">
            <v>IT</v>
          </cell>
          <cell r="D764" t="str">
            <v>EC210BLC</v>
          </cell>
          <cell r="E764">
            <v>0</v>
          </cell>
        </row>
        <row r="765">
          <cell r="A765" t="str">
            <v>4757ITEC240BNLC</v>
          </cell>
          <cell r="B765">
            <v>4757</v>
          </cell>
          <cell r="C765" t="str">
            <v>IT</v>
          </cell>
          <cell r="D765" t="str">
            <v>EC240BNLC</v>
          </cell>
          <cell r="E765">
            <v>-7.166666666666667</v>
          </cell>
        </row>
        <row r="766">
          <cell r="A766" t="str">
            <v>4757ITEC25</v>
          </cell>
          <cell r="B766">
            <v>4757</v>
          </cell>
          <cell r="C766" t="str">
            <v>IT</v>
          </cell>
          <cell r="D766" t="str">
            <v>EC25</v>
          </cell>
          <cell r="E766">
            <v>3</v>
          </cell>
        </row>
        <row r="767">
          <cell r="A767" t="str">
            <v>4757ITEC25</v>
          </cell>
          <cell r="B767">
            <v>4757</v>
          </cell>
          <cell r="C767" t="str">
            <v>IT</v>
          </cell>
          <cell r="D767" t="str">
            <v>EC25</v>
          </cell>
          <cell r="E767">
            <v>2.5217391304347827</v>
          </cell>
        </row>
        <row r="768">
          <cell r="A768" t="str">
            <v>4757ITEC290BNLC</v>
          </cell>
          <cell r="B768">
            <v>4757</v>
          </cell>
          <cell r="C768" t="str">
            <v>IT</v>
          </cell>
          <cell r="D768" t="str">
            <v>EC290BNLC</v>
          </cell>
          <cell r="E768">
            <v>-7.9</v>
          </cell>
        </row>
        <row r="769">
          <cell r="A769" t="str">
            <v>4757ITEC30</v>
          </cell>
          <cell r="B769">
            <v>4757</v>
          </cell>
          <cell r="C769" t="str">
            <v>IT</v>
          </cell>
          <cell r="D769" t="str">
            <v>EC30</v>
          </cell>
          <cell r="E769">
            <v>8</v>
          </cell>
        </row>
        <row r="770">
          <cell r="A770" t="str">
            <v>4757ITEC30</v>
          </cell>
          <cell r="B770">
            <v>4757</v>
          </cell>
          <cell r="C770" t="str">
            <v>IT</v>
          </cell>
          <cell r="D770" t="str">
            <v>EC30</v>
          </cell>
          <cell r="E770">
            <v>4.666666666666667</v>
          </cell>
        </row>
        <row r="771">
          <cell r="A771" t="str">
            <v>4757ITEC35</v>
          </cell>
          <cell r="B771">
            <v>4757</v>
          </cell>
          <cell r="C771" t="str">
            <v>IT</v>
          </cell>
          <cell r="D771" t="str">
            <v>EC35</v>
          </cell>
          <cell r="E771">
            <v>3.5</v>
          </cell>
        </row>
        <row r="772">
          <cell r="A772" t="str">
            <v>4757ITEC35</v>
          </cell>
          <cell r="B772">
            <v>4757</v>
          </cell>
          <cell r="C772" t="str">
            <v>IT</v>
          </cell>
          <cell r="D772" t="str">
            <v>EC35</v>
          </cell>
          <cell r="E772">
            <v>4.5652173913043477</v>
          </cell>
        </row>
        <row r="773">
          <cell r="A773" t="str">
            <v>4757ITEC360</v>
          </cell>
          <cell r="B773">
            <v>4757</v>
          </cell>
          <cell r="C773" t="str">
            <v>IT</v>
          </cell>
          <cell r="D773" t="str">
            <v>EC360</v>
          </cell>
          <cell r="E773">
            <v>7.5</v>
          </cell>
        </row>
        <row r="774">
          <cell r="A774" t="str">
            <v>4757ITEC360BLC</v>
          </cell>
          <cell r="B774">
            <v>4757</v>
          </cell>
          <cell r="C774" t="str">
            <v>IT</v>
          </cell>
          <cell r="D774" t="str">
            <v>EC360BLC</v>
          </cell>
          <cell r="E774">
            <v>-3.5</v>
          </cell>
        </row>
        <row r="775">
          <cell r="A775" t="str">
            <v>4757ITEC360BNLC</v>
          </cell>
          <cell r="B775">
            <v>4757</v>
          </cell>
          <cell r="C775" t="str">
            <v>IT</v>
          </cell>
          <cell r="D775" t="str">
            <v>EC360BNLC</v>
          </cell>
          <cell r="E775" t="e">
            <v>#DIV/0!</v>
          </cell>
        </row>
        <row r="776">
          <cell r="A776" t="str">
            <v>4757ITEC360BNLC</v>
          </cell>
          <cell r="B776">
            <v>4757</v>
          </cell>
          <cell r="C776" t="str">
            <v>IT</v>
          </cell>
          <cell r="D776" t="str">
            <v>EC360BNLC</v>
          </cell>
          <cell r="E776">
            <v>-5.5</v>
          </cell>
        </row>
        <row r="777">
          <cell r="A777" t="str">
            <v>4757ITEC45</v>
          </cell>
          <cell r="B777">
            <v>4757</v>
          </cell>
          <cell r="C777" t="str">
            <v>IT</v>
          </cell>
          <cell r="D777" t="str">
            <v>EC45</v>
          </cell>
          <cell r="E777">
            <v>5.666666666666667</v>
          </cell>
        </row>
        <row r="778">
          <cell r="A778" t="str">
            <v>4757ITEC460BLC</v>
          </cell>
          <cell r="B778">
            <v>4757</v>
          </cell>
          <cell r="C778" t="str">
            <v>IT</v>
          </cell>
          <cell r="D778" t="str">
            <v>EC460BLC</v>
          </cell>
          <cell r="E778">
            <v>-18</v>
          </cell>
        </row>
        <row r="779">
          <cell r="A779" t="str">
            <v>4757ITEC55</v>
          </cell>
          <cell r="B779">
            <v>4757</v>
          </cell>
          <cell r="C779" t="str">
            <v>IT</v>
          </cell>
          <cell r="D779" t="str">
            <v>EC55</v>
          </cell>
          <cell r="E779">
            <v>5.25</v>
          </cell>
        </row>
        <row r="780">
          <cell r="A780" t="str">
            <v>4757ITEC55</v>
          </cell>
          <cell r="B780">
            <v>4757</v>
          </cell>
          <cell r="C780" t="str">
            <v>IT</v>
          </cell>
          <cell r="D780" t="str">
            <v>EC55</v>
          </cell>
          <cell r="E780">
            <v>6.515625</v>
          </cell>
        </row>
        <row r="781">
          <cell r="A781" t="str">
            <v>4757ITEC70</v>
          </cell>
          <cell r="B781">
            <v>4757</v>
          </cell>
          <cell r="C781" t="str">
            <v>IT</v>
          </cell>
          <cell r="D781" t="str">
            <v>EC70</v>
          </cell>
          <cell r="E781">
            <v>-7.6923076923076927E-2</v>
          </cell>
        </row>
        <row r="782">
          <cell r="A782" t="str">
            <v>4757ITED750</v>
          </cell>
          <cell r="B782">
            <v>4757</v>
          </cell>
          <cell r="C782" t="str">
            <v>IT</v>
          </cell>
          <cell r="D782" t="str">
            <v>ED750</v>
          </cell>
          <cell r="E782">
            <v>0</v>
          </cell>
        </row>
        <row r="783">
          <cell r="A783" t="str">
            <v>4757ITEW140</v>
          </cell>
          <cell r="B783">
            <v>4757</v>
          </cell>
          <cell r="C783" t="str">
            <v>IT</v>
          </cell>
          <cell r="D783" t="str">
            <v>EW140</v>
          </cell>
          <cell r="E783">
            <v>0.8</v>
          </cell>
        </row>
        <row r="784">
          <cell r="A784" t="str">
            <v>4757ITEW160</v>
          </cell>
          <cell r="B784">
            <v>4757</v>
          </cell>
          <cell r="C784" t="str">
            <v>IT</v>
          </cell>
          <cell r="D784" t="str">
            <v>EW160</v>
          </cell>
          <cell r="E784">
            <v>0.66666666666666663</v>
          </cell>
        </row>
        <row r="785">
          <cell r="A785" t="str">
            <v>4757ITEW70</v>
          </cell>
          <cell r="B785">
            <v>4757</v>
          </cell>
          <cell r="C785" t="str">
            <v>IT</v>
          </cell>
          <cell r="D785" t="str">
            <v>EW70</v>
          </cell>
          <cell r="E785">
            <v>3</v>
          </cell>
        </row>
        <row r="786">
          <cell r="A786" t="str">
            <v>4757ITL120</v>
          </cell>
          <cell r="B786">
            <v>4757</v>
          </cell>
          <cell r="C786" t="str">
            <v>IT</v>
          </cell>
          <cell r="D786" t="str">
            <v>L120</v>
          </cell>
          <cell r="E786">
            <v>16</v>
          </cell>
        </row>
        <row r="787">
          <cell r="A787" t="str">
            <v>4757ITL120</v>
          </cell>
          <cell r="B787">
            <v>4757</v>
          </cell>
          <cell r="C787" t="str">
            <v>IT</v>
          </cell>
          <cell r="D787" t="str">
            <v>L120</v>
          </cell>
          <cell r="E787">
            <v>17.222222222222221</v>
          </cell>
        </row>
        <row r="788">
          <cell r="A788" t="str">
            <v>4757ITL150</v>
          </cell>
          <cell r="B788">
            <v>4757</v>
          </cell>
          <cell r="C788" t="str">
            <v>IT</v>
          </cell>
          <cell r="D788" t="str">
            <v>L150</v>
          </cell>
          <cell r="E788">
            <v>20</v>
          </cell>
        </row>
        <row r="789">
          <cell r="A789" t="str">
            <v>4757ITL150</v>
          </cell>
          <cell r="B789">
            <v>4757</v>
          </cell>
          <cell r="C789" t="str">
            <v>IT</v>
          </cell>
          <cell r="D789" t="str">
            <v>L150</v>
          </cell>
          <cell r="E789">
            <v>20.149999999999999</v>
          </cell>
        </row>
        <row r="790">
          <cell r="A790" t="str">
            <v>4757ITL180</v>
          </cell>
          <cell r="B790">
            <v>4757</v>
          </cell>
          <cell r="C790" t="str">
            <v>IT</v>
          </cell>
          <cell r="D790" t="str">
            <v>L180</v>
          </cell>
          <cell r="E790">
            <v>31.6875</v>
          </cell>
        </row>
        <row r="791">
          <cell r="A791" t="str">
            <v>4757ITL20</v>
          </cell>
          <cell r="B791">
            <v>4757</v>
          </cell>
          <cell r="C791" t="str">
            <v>IT</v>
          </cell>
          <cell r="D791" t="str">
            <v>L20</v>
          </cell>
          <cell r="E791">
            <v>3.75</v>
          </cell>
        </row>
        <row r="792">
          <cell r="A792" t="str">
            <v>4757ITL220</v>
          </cell>
          <cell r="B792">
            <v>4757</v>
          </cell>
          <cell r="C792" t="str">
            <v>IT</v>
          </cell>
          <cell r="D792" t="str">
            <v>L220</v>
          </cell>
          <cell r="E792">
            <v>44.666666666666664</v>
          </cell>
        </row>
        <row r="793">
          <cell r="A793" t="str">
            <v>4757ITL25</v>
          </cell>
          <cell r="B793">
            <v>4757</v>
          </cell>
          <cell r="C793" t="str">
            <v>IT</v>
          </cell>
          <cell r="D793" t="str">
            <v>L25</v>
          </cell>
          <cell r="E793">
            <v>6</v>
          </cell>
        </row>
        <row r="794">
          <cell r="A794" t="str">
            <v>4757ITL25</v>
          </cell>
          <cell r="B794">
            <v>4757</v>
          </cell>
          <cell r="C794" t="str">
            <v>IT</v>
          </cell>
          <cell r="D794" t="str">
            <v>L25</v>
          </cell>
          <cell r="E794">
            <v>4.666666666666667</v>
          </cell>
        </row>
        <row r="795">
          <cell r="A795" t="str">
            <v>4757ITL30</v>
          </cell>
          <cell r="B795">
            <v>4757</v>
          </cell>
          <cell r="C795" t="str">
            <v>IT</v>
          </cell>
          <cell r="D795" t="str">
            <v>L30</v>
          </cell>
          <cell r="E795">
            <v>6</v>
          </cell>
        </row>
        <row r="796">
          <cell r="A796" t="str">
            <v>4757ITL30</v>
          </cell>
          <cell r="B796">
            <v>4757</v>
          </cell>
          <cell r="C796" t="str">
            <v>IT</v>
          </cell>
          <cell r="D796" t="str">
            <v>L30</v>
          </cell>
          <cell r="E796">
            <v>4.8695652173913047</v>
          </cell>
        </row>
        <row r="797">
          <cell r="A797" t="str">
            <v>4757ITL330</v>
          </cell>
          <cell r="B797">
            <v>4757</v>
          </cell>
          <cell r="C797" t="str">
            <v>IT</v>
          </cell>
          <cell r="D797" t="str">
            <v>L330</v>
          </cell>
          <cell r="E797">
            <v>25.666666666666668</v>
          </cell>
        </row>
        <row r="798">
          <cell r="A798" t="str">
            <v>4757ITL35</v>
          </cell>
          <cell r="B798">
            <v>4757</v>
          </cell>
          <cell r="C798" t="str">
            <v>IT</v>
          </cell>
          <cell r="D798" t="str">
            <v>L35</v>
          </cell>
          <cell r="E798">
            <v>6.7</v>
          </cell>
        </row>
        <row r="799">
          <cell r="A799" t="str">
            <v>4757ITL40</v>
          </cell>
          <cell r="B799">
            <v>4757</v>
          </cell>
          <cell r="C799" t="str">
            <v>IT</v>
          </cell>
          <cell r="D799" t="str">
            <v>L40</v>
          </cell>
          <cell r="E799">
            <v>5.5</v>
          </cell>
        </row>
        <row r="800">
          <cell r="A800" t="str">
            <v>4757ITL45</v>
          </cell>
          <cell r="B800">
            <v>4757</v>
          </cell>
          <cell r="C800" t="str">
            <v>IT</v>
          </cell>
          <cell r="D800" t="str">
            <v>L45</v>
          </cell>
          <cell r="E800">
            <v>8</v>
          </cell>
        </row>
        <row r="801">
          <cell r="A801" t="str">
            <v>4757ITL45</v>
          </cell>
          <cell r="B801">
            <v>4757</v>
          </cell>
          <cell r="C801" t="str">
            <v>IT</v>
          </cell>
          <cell r="D801" t="str">
            <v>L45</v>
          </cell>
          <cell r="E801">
            <v>6.5454545454545459</v>
          </cell>
        </row>
        <row r="802">
          <cell r="A802" t="str">
            <v>4757ITL50</v>
          </cell>
          <cell r="B802">
            <v>4757</v>
          </cell>
          <cell r="C802" t="str">
            <v>IT</v>
          </cell>
          <cell r="D802" t="str">
            <v>L50</v>
          </cell>
          <cell r="E802">
            <v>5.2857142857142856</v>
          </cell>
        </row>
        <row r="803">
          <cell r="A803" t="str">
            <v>4757ITL70</v>
          </cell>
          <cell r="B803">
            <v>4757</v>
          </cell>
          <cell r="C803" t="str">
            <v>IT</v>
          </cell>
          <cell r="D803" t="str">
            <v>L70</v>
          </cell>
          <cell r="E803">
            <v>10.545454545454545</v>
          </cell>
        </row>
        <row r="804">
          <cell r="A804" t="str">
            <v>4757ITL90</v>
          </cell>
          <cell r="B804">
            <v>4757</v>
          </cell>
          <cell r="C804" t="str">
            <v>IT</v>
          </cell>
          <cell r="D804" t="str">
            <v>L90</v>
          </cell>
          <cell r="E804">
            <v>10.074074074074074</v>
          </cell>
        </row>
        <row r="805">
          <cell r="A805" t="str">
            <v>4757ITZL302</v>
          </cell>
          <cell r="B805">
            <v>4757</v>
          </cell>
          <cell r="C805" t="str">
            <v>IT</v>
          </cell>
          <cell r="D805" t="str">
            <v>ZL302</v>
          </cell>
          <cell r="E805">
            <v>1</v>
          </cell>
        </row>
        <row r="806">
          <cell r="A806" t="str">
            <v>4757ITZL402</v>
          </cell>
          <cell r="B806">
            <v>4757</v>
          </cell>
          <cell r="C806" t="str">
            <v>IT</v>
          </cell>
          <cell r="D806" t="str">
            <v>ZL402</v>
          </cell>
          <cell r="E806">
            <v>3.6666666666666665</v>
          </cell>
        </row>
        <row r="807">
          <cell r="A807" t="str">
            <v>4757PTA25</v>
          </cell>
          <cell r="B807">
            <v>4757</v>
          </cell>
          <cell r="C807" t="str">
            <v>PT</v>
          </cell>
          <cell r="D807" t="str">
            <v>A25</v>
          </cell>
          <cell r="E807">
            <v>15.5</v>
          </cell>
        </row>
        <row r="808">
          <cell r="A808" t="str">
            <v>4757PTA30</v>
          </cell>
          <cell r="B808">
            <v>4757</v>
          </cell>
          <cell r="C808" t="str">
            <v>PT</v>
          </cell>
          <cell r="D808" t="str">
            <v>A30</v>
          </cell>
          <cell r="E808">
            <v>37.307692307692307</v>
          </cell>
        </row>
        <row r="809">
          <cell r="A809" t="str">
            <v>4757PTA35</v>
          </cell>
          <cell r="B809">
            <v>4757</v>
          </cell>
          <cell r="C809" t="str">
            <v>PT</v>
          </cell>
          <cell r="D809" t="str">
            <v>A35</v>
          </cell>
          <cell r="E809">
            <v>47.8</v>
          </cell>
        </row>
        <row r="810">
          <cell r="A810" t="str">
            <v>4757PTA40</v>
          </cell>
          <cell r="B810">
            <v>4757</v>
          </cell>
          <cell r="C810" t="str">
            <v>PT</v>
          </cell>
          <cell r="D810" t="str">
            <v>A40</v>
          </cell>
          <cell r="E810">
            <v>75.333333333333329</v>
          </cell>
        </row>
        <row r="811">
          <cell r="A811" t="str">
            <v>4757PTBL71</v>
          </cell>
          <cell r="B811">
            <v>4757</v>
          </cell>
          <cell r="C811" t="str">
            <v>PT</v>
          </cell>
          <cell r="D811" t="str">
            <v>BL71</v>
          </cell>
          <cell r="E811">
            <v>2.4</v>
          </cell>
        </row>
        <row r="812">
          <cell r="A812" t="str">
            <v>4757PTEC14</v>
          </cell>
          <cell r="B812">
            <v>4757</v>
          </cell>
          <cell r="C812" t="str">
            <v>PT</v>
          </cell>
          <cell r="D812" t="str">
            <v>EC14</v>
          </cell>
          <cell r="E812">
            <v>3</v>
          </cell>
        </row>
        <row r="813">
          <cell r="A813" t="str">
            <v>4757PTEC15</v>
          </cell>
          <cell r="B813">
            <v>4757</v>
          </cell>
          <cell r="C813" t="str">
            <v>PT</v>
          </cell>
          <cell r="D813" t="str">
            <v>EC15</v>
          </cell>
          <cell r="E813">
            <v>3</v>
          </cell>
        </row>
        <row r="814">
          <cell r="A814" t="str">
            <v>4757PTEC15</v>
          </cell>
          <cell r="B814">
            <v>4757</v>
          </cell>
          <cell r="C814" t="str">
            <v>PT</v>
          </cell>
          <cell r="D814" t="str">
            <v>EC15</v>
          </cell>
          <cell r="E814">
            <v>4</v>
          </cell>
        </row>
        <row r="815">
          <cell r="A815" t="str">
            <v>4757PTEC210</v>
          </cell>
          <cell r="B815">
            <v>4757</v>
          </cell>
          <cell r="C815" t="str">
            <v>PT</v>
          </cell>
          <cell r="D815" t="str">
            <v>EC210</v>
          </cell>
          <cell r="E815">
            <v>1.3333333333333333</v>
          </cell>
        </row>
        <row r="816">
          <cell r="A816" t="str">
            <v>4757PTEC210BLC</v>
          </cell>
          <cell r="B816">
            <v>4757</v>
          </cell>
          <cell r="C816" t="str">
            <v>PT</v>
          </cell>
          <cell r="D816" t="str">
            <v>EC210BLC</v>
          </cell>
          <cell r="E816">
            <v>-4.0999999999999996</v>
          </cell>
        </row>
        <row r="817">
          <cell r="A817" t="str">
            <v>4757PTEC240BNLC</v>
          </cell>
          <cell r="B817">
            <v>4757</v>
          </cell>
          <cell r="C817" t="str">
            <v>PT</v>
          </cell>
          <cell r="D817" t="str">
            <v>EC240BNLC</v>
          </cell>
          <cell r="E817">
            <v>-9.5</v>
          </cell>
        </row>
        <row r="818">
          <cell r="A818" t="str">
            <v>4757PTEC240BNLC</v>
          </cell>
          <cell r="B818">
            <v>4757</v>
          </cell>
          <cell r="C818" t="str">
            <v>PT</v>
          </cell>
          <cell r="D818" t="str">
            <v>EC240BNLC</v>
          </cell>
          <cell r="E818">
            <v>-9.3000000000000007</v>
          </cell>
        </row>
        <row r="819">
          <cell r="A819" t="str">
            <v>4757PTEC25</v>
          </cell>
          <cell r="B819">
            <v>4757</v>
          </cell>
          <cell r="C819" t="str">
            <v>PT</v>
          </cell>
          <cell r="D819" t="str">
            <v>EC25</v>
          </cell>
          <cell r="E819">
            <v>4</v>
          </cell>
        </row>
        <row r="820">
          <cell r="A820" t="str">
            <v>4757PTEC25</v>
          </cell>
          <cell r="B820">
            <v>4757</v>
          </cell>
          <cell r="C820" t="str">
            <v>PT</v>
          </cell>
          <cell r="D820" t="str">
            <v>EC25</v>
          </cell>
          <cell r="E820">
            <v>4</v>
          </cell>
        </row>
        <row r="821">
          <cell r="A821" t="str">
            <v>4757PTEC290</v>
          </cell>
          <cell r="B821">
            <v>4757</v>
          </cell>
          <cell r="C821" t="str">
            <v>PT</v>
          </cell>
          <cell r="D821" t="str">
            <v>EC290</v>
          </cell>
          <cell r="E821">
            <v>-3</v>
          </cell>
        </row>
        <row r="822">
          <cell r="A822" t="str">
            <v>4757PTEC290BLC</v>
          </cell>
          <cell r="B822">
            <v>4757</v>
          </cell>
          <cell r="C822" t="str">
            <v>PT</v>
          </cell>
          <cell r="D822" t="str">
            <v>EC290BLC</v>
          </cell>
          <cell r="E822">
            <v>-11</v>
          </cell>
        </row>
        <row r="823">
          <cell r="A823" t="str">
            <v>4757PTEC290BNLC</v>
          </cell>
          <cell r="B823">
            <v>4757</v>
          </cell>
          <cell r="C823" t="str">
            <v>PT</v>
          </cell>
          <cell r="D823" t="str">
            <v>EC290BNLC</v>
          </cell>
          <cell r="E823">
            <v>-9.6363636363636367</v>
          </cell>
        </row>
        <row r="824">
          <cell r="A824" t="str">
            <v>4757PTEC360BLC</v>
          </cell>
          <cell r="B824">
            <v>4757</v>
          </cell>
          <cell r="C824" t="str">
            <v>PT</v>
          </cell>
          <cell r="D824" t="str">
            <v>EC360BLC</v>
          </cell>
          <cell r="E824">
            <v>-10</v>
          </cell>
        </row>
        <row r="825">
          <cell r="A825" t="str">
            <v>4757PTEC360BNLC</v>
          </cell>
          <cell r="B825">
            <v>4757</v>
          </cell>
          <cell r="C825" t="str">
            <v>PT</v>
          </cell>
          <cell r="D825" t="str">
            <v>EC360BNLC</v>
          </cell>
          <cell r="E825">
            <v>-6.2857142857142856</v>
          </cell>
        </row>
        <row r="826">
          <cell r="A826" t="str">
            <v>4757PTEC460BLC</v>
          </cell>
          <cell r="B826">
            <v>4757</v>
          </cell>
          <cell r="C826" t="str">
            <v>PT</v>
          </cell>
          <cell r="D826" t="str">
            <v>EC460BLC</v>
          </cell>
          <cell r="E826">
            <v>-4</v>
          </cell>
        </row>
        <row r="827">
          <cell r="A827" t="str">
            <v>4757PTEC460BLC</v>
          </cell>
          <cell r="B827">
            <v>4757</v>
          </cell>
          <cell r="C827" t="str">
            <v>PT</v>
          </cell>
          <cell r="D827" t="str">
            <v>EC460BLC</v>
          </cell>
          <cell r="E827">
            <v>-11.5</v>
          </cell>
        </row>
        <row r="828">
          <cell r="A828" t="str">
            <v>4757PTEW170</v>
          </cell>
          <cell r="B828">
            <v>4757</v>
          </cell>
          <cell r="C828" t="str">
            <v>PT</v>
          </cell>
          <cell r="D828" t="str">
            <v>EW170</v>
          </cell>
          <cell r="E828">
            <v>-6.625</v>
          </cell>
        </row>
        <row r="829">
          <cell r="A829" t="str">
            <v>4757PTL120</v>
          </cell>
          <cell r="B829">
            <v>4757</v>
          </cell>
          <cell r="C829" t="str">
            <v>PT</v>
          </cell>
          <cell r="D829" t="str">
            <v>L120</v>
          </cell>
          <cell r="E829">
            <v>18.5</v>
          </cell>
        </row>
        <row r="830">
          <cell r="A830" t="str">
            <v>4757PTL120</v>
          </cell>
          <cell r="B830">
            <v>4757</v>
          </cell>
          <cell r="C830" t="str">
            <v>PT</v>
          </cell>
          <cell r="D830" t="str">
            <v>L120</v>
          </cell>
          <cell r="E830">
            <v>14.75</v>
          </cell>
        </row>
        <row r="831">
          <cell r="A831" t="str">
            <v>4757PTL150</v>
          </cell>
          <cell r="B831">
            <v>4757</v>
          </cell>
          <cell r="C831" t="str">
            <v>PT</v>
          </cell>
          <cell r="D831" t="str">
            <v>L150</v>
          </cell>
          <cell r="E831">
            <v>11.375</v>
          </cell>
        </row>
        <row r="832">
          <cell r="A832" t="str">
            <v>4757PTL180</v>
          </cell>
          <cell r="B832">
            <v>4757</v>
          </cell>
          <cell r="C832" t="str">
            <v>PT</v>
          </cell>
          <cell r="D832" t="str">
            <v>L180</v>
          </cell>
          <cell r="E832">
            <v>46</v>
          </cell>
        </row>
        <row r="833">
          <cell r="A833" t="str">
            <v>4757PTL180</v>
          </cell>
          <cell r="B833">
            <v>4757</v>
          </cell>
          <cell r="C833" t="str">
            <v>PT</v>
          </cell>
          <cell r="D833" t="str">
            <v>L180</v>
          </cell>
          <cell r="E833">
            <v>35.25</v>
          </cell>
        </row>
        <row r="834">
          <cell r="A834" t="str">
            <v>4757PTL220</v>
          </cell>
          <cell r="B834">
            <v>4757</v>
          </cell>
          <cell r="C834" t="str">
            <v>PT</v>
          </cell>
          <cell r="D834" t="str">
            <v>L220</v>
          </cell>
          <cell r="E834">
            <v>51.5</v>
          </cell>
        </row>
        <row r="835">
          <cell r="A835" t="str">
            <v>4757PTL220</v>
          </cell>
          <cell r="B835">
            <v>4757</v>
          </cell>
          <cell r="C835" t="str">
            <v>PT</v>
          </cell>
          <cell r="D835" t="str">
            <v>L220</v>
          </cell>
          <cell r="E835">
            <v>44</v>
          </cell>
        </row>
        <row r="836">
          <cell r="A836" t="str">
            <v>4757PTL35</v>
          </cell>
          <cell r="B836">
            <v>4757</v>
          </cell>
          <cell r="C836" t="str">
            <v>PT</v>
          </cell>
          <cell r="D836" t="str">
            <v>L35</v>
          </cell>
          <cell r="E836">
            <v>6.333333333333333</v>
          </cell>
        </row>
        <row r="837">
          <cell r="A837" t="str">
            <v>4757PTL45</v>
          </cell>
          <cell r="B837">
            <v>4757</v>
          </cell>
          <cell r="C837" t="str">
            <v>PT</v>
          </cell>
          <cell r="D837" t="str">
            <v>L45</v>
          </cell>
          <cell r="E837">
            <v>4.75</v>
          </cell>
        </row>
        <row r="838">
          <cell r="A838" t="str">
            <v>4757PTL50</v>
          </cell>
          <cell r="B838">
            <v>4757</v>
          </cell>
          <cell r="C838" t="str">
            <v>PT</v>
          </cell>
          <cell r="D838" t="str">
            <v>L50</v>
          </cell>
          <cell r="E838">
            <v>5.666666666666667</v>
          </cell>
        </row>
        <row r="839">
          <cell r="A839" t="str">
            <v>4757PTL70</v>
          </cell>
          <cell r="B839">
            <v>4757</v>
          </cell>
          <cell r="C839" t="str">
            <v>PT</v>
          </cell>
          <cell r="D839" t="str">
            <v>L70</v>
          </cell>
          <cell r="E839">
            <v>8.615384615384615</v>
          </cell>
        </row>
        <row r="840">
          <cell r="A840" t="str">
            <v>4757PTL90</v>
          </cell>
          <cell r="B840">
            <v>4757</v>
          </cell>
          <cell r="C840" t="str">
            <v>PT</v>
          </cell>
          <cell r="D840" t="str">
            <v>L90</v>
          </cell>
          <cell r="E840">
            <v>11</v>
          </cell>
        </row>
        <row r="841">
          <cell r="A841" t="str">
            <v>4757PTL90</v>
          </cell>
          <cell r="B841">
            <v>4757</v>
          </cell>
          <cell r="C841" t="str">
            <v>PT</v>
          </cell>
          <cell r="D841" t="str">
            <v>L90</v>
          </cell>
          <cell r="E841">
            <v>8.615384615384615</v>
          </cell>
        </row>
        <row r="842">
          <cell r="A842" t="str">
            <v>4910ITEC15</v>
          </cell>
          <cell r="B842">
            <v>4910</v>
          </cell>
          <cell r="C842" t="str">
            <v>IT</v>
          </cell>
          <cell r="D842" t="str">
            <v>EC15</v>
          </cell>
          <cell r="E842" t="e">
            <v>#DIV/0!</v>
          </cell>
        </row>
        <row r="843">
          <cell r="A843" t="str">
            <v>4910ITEC20</v>
          </cell>
          <cell r="B843">
            <v>4910</v>
          </cell>
          <cell r="C843" t="str">
            <v>IT</v>
          </cell>
          <cell r="D843" t="str">
            <v>EC20</v>
          </cell>
          <cell r="E843" t="e">
            <v>#DIV/0!</v>
          </cell>
        </row>
        <row r="844">
          <cell r="A844" t="str">
            <v>4944PLA25</v>
          </cell>
          <cell r="B844">
            <v>4944</v>
          </cell>
          <cell r="C844" t="str">
            <v>PL</v>
          </cell>
          <cell r="D844" t="str">
            <v>A25</v>
          </cell>
          <cell r="E844" t="e">
            <v>#DIV/0!</v>
          </cell>
        </row>
        <row r="845">
          <cell r="A845" t="str">
            <v>4944PLA30</v>
          </cell>
          <cell r="B845">
            <v>4944</v>
          </cell>
          <cell r="C845" t="str">
            <v>PL</v>
          </cell>
          <cell r="D845" t="str">
            <v>A30</v>
          </cell>
          <cell r="E845" t="e">
            <v>#DIV/0!</v>
          </cell>
        </row>
        <row r="846">
          <cell r="A846" t="str">
            <v>4944PLEC140</v>
          </cell>
          <cell r="B846">
            <v>4944</v>
          </cell>
          <cell r="C846" t="str">
            <v>PL</v>
          </cell>
          <cell r="D846" t="str">
            <v>EC140</v>
          </cell>
          <cell r="E846" t="e">
            <v>#DIV/0!</v>
          </cell>
        </row>
        <row r="847">
          <cell r="A847" t="str">
            <v>4944PLEC210</v>
          </cell>
          <cell r="B847">
            <v>4944</v>
          </cell>
          <cell r="C847" t="str">
            <v>PL</v>
          </cell>
          <cell r="D847" t="str">
            <v>EC210</v>
          </cell>
          <cell r="E847" t="e">
            <v>#DIV/0!</v>
          </cell>
        </row>
        <row r="848">
          <cell r="A848" t="str">
            <v>4944PLEC240</v>
          </cell>
          <cell r="B848">
            <v>4944</v>
          </cell>
          <cell r="C848" t="str">
            <v>PL</v>
          </cell>
          <cell r="D848" t="str">
            <v>EC240</v>
          </cell>
          <cell r="E848" t="e">
            <v>#DIV/0!</v>
          </cell>
        </row>
        <row r="849">
          <cell r="A849" t="str">
            <v>4944PLEW170</v>
          </cell>
          <cell r="B849">
            <v>4944</v>
          </cell>
          <cell r="C849" t="str">
            <v>PL</v>
          </cell>
          <cell r="D849" t="str">
            <v>EW170</v>
          </cell>
          <cell r="E849" t="e">
            <v>#DIV/0!</v>
          </cell>
        </row>
        <row r="850">
          <cell r="A850" t="str">
            <v>4944PLL120</v>
          </cell>
          <cell r="B850">
            <v>4944</v>
          </cell>
          <cell r="C850" t="str">
            <v>PL</v>
          </cell>
          <cell r="D850" t="str">
            <v>L120</v>
          </cell>
          <cell r="E850">
            <v>4</v>
          </cell>
        </row>
        <row r="851">
          <cell r="A851" t="str">
            <v>4944PLL180</v>
          </cell>
          <cell r="B851">
            <v>4944</v>
          </cell>
          <cell r="C851" t="str">
            <v>PL</v>
          </cell>
          <cell r="D851" t="str">
            <v>L180</v>
          </cell>
          <cell r="E851" t="e">
            <v>#DIV/0!</v>
          </cell>
        </row>
        <row r="852">
          <cell r="A852" t="str">
            <v>4944PLL220</v>
          </cell>
          <cell r="B852">
            <v>4944</v>
          </cell>
          <cell r="C852" t="str">
            <v>PL</v>
          </cell>
          <cell r="D852" t="str">
            <v>L220</v>
          </cell>
          <cell r="E852">
            <v>-26</v>
          </cell>
        </row>
        <row r="853">
          <cell r="A853" t="str">
            <v>4944PLL45</v>
          </cell>
          <cell r="B853">
            <v>4944</v>
          </cell>
          <cell r="C853" t="str">
            <v>PL</v>
          </cell>
          <cell r="D853" t="str">
            <v>L45</v>
          </cell>
          <cell r="E853">
            <v>4</v>
          </cell>
        </row>
        <row r="854">
          <cell r="A854" t="str">
            <v>4948CZA25</v>
          </cell>
          <cell r="B854">
            <v>4948</v>
          </cell>
          <cell r="C854" t="str">
            <v>CZ</v>
          </cell>
          <cell r="D854" t="str">
            <v>A25</v>
          </cell>
          <cell r="E854">
            <v>0</v>
          </cell>
        </row>
        <row r="855">
          <cell r="A855" t="str">
            <v>4948CZA35</v>
          </cell>
          <cell r="B855">
            <v>4948</v>
          </cell>
          <cell r="C855" t="str">
            <v>CZ</v>
          </cell>
          <cell r="D855" t="str">
            <v>A35</v>
          </cell>
          <cell r="E855">
            <v>-2.25</v>
          </cell>
        </row>
        <row r="856">
          <cell r="A856" t="str">
            <v>4948CZEC70</v>
          </cell>
          <cell r="B856">
            <v>4948</v>
          </cell>
          <cell r="C856" t="str">
            <v>CZ</v>
          </cell>
          <cell r="D856" t="str">
            <v>EC70</v>
          </cell>
          <cell r="E856">
            <v>4</v>
          </cell>
        </row>
        <row r="857">
          <cell r="A857" t="str">
            <v>4948CZL120</v>
          </cell>
          <cell r="B857">
            <v>4948</v>
          </cell>
          <cell r="C857" t="str">
            <v>CZ</v>
          </cell>
          <cell r="D857" t="str">
            <v>L120</v>
          </cell>
          <cell r="E857">
            <v>-2.4</v>
          </cell>
        </row>
        <row r="858">
          <cell r="A858" t="str">
            <v>4948CZL150</v>
          </cell>
          <cell r="B858">
            <v>4948</v>
          </cell>
          <cell r="C858" t="str">
            <v>CZ</v>
          </cell>
          <cell r="D858" t="str">
            <v>L150</v>
          </cell>
          <cell r="E858" t="e">
            <v>#DIV/0!</v>
          </cell>
        </row>
        <row r="859">
          <cell r="A859" t="str">
            <v>4948CZL220</v>
          </cell>
          <cell r="B859">
            <v>4948</v>
          </cell>
          <cell r="C859" t="str">
            <v>CZ</v>
          </cell>
          <cell r="D859" t="str">
            <v>L220</v>
          </cell>
          <cell r="E859">
            <v>-5</v>
          </cell>
        </row>
        <row r="860">
          <cell r="A860" t="str">
            <v>4948CZL30</v>
          </cell>
          <cell r="B860">
            <v>4948</v>
          </cell>
          <cell r="C860" t="str">
            <v>CZ</v>
          </cell>
          <cell r="D860" t="str">
            <v>L30</v>
          </cell>
          <cell r="E860">
            <v>0</v>
          </cell>
        </row>
        <row r="861">
          <cell r="A861" t="str">
            <v>4948CZL330</v>
          </cell>
          <cell r="B861">
            <v>4948</v>
          </cell>
          <cell r="C861" t="str">
            <v>CZ</v>
          </cell>
          <cell r="D861" t="str">
            <v>L330</v>
          </cell>
          <cell r="E861">
            <v>-17</v>
          </cell>
        </row>
        <row r="862">
          <cell r="A862" t="str">
            <v>4948CZL35</v>
          </cell>
          <cell r="B862">
            <v>4948</v>
          </cell>
          <cell r="C862" t="str">
            <v>CZ</v>
          </cell>
          <cell r="D862" t="str">
            <v>L35</v>
          </cell>
          <cell r="E862">
            <v>0</v>
          </cell>
        </row>
        <row r="863">
          <cell r="A863" t="str">
            <v>4948CZL40</v>
          </cell>
          <cell r="B863">
            <v>4948</v>
          </cell>
          <cell r="C863" t="str">
            <v>CZ</v>
          </cell>
          <cell r="D863" t="str">
            <v>L40</v>
          </cell>
          <cell r="E863">
            <v>-1</v>
          </cell>
        </row>
        <row r="864">
          <cell r="A864" t="str">
            <v>4948CZL45</v>
          </cell>
          <cell r="B864">
            <v>4948</v>
          </cell>
          <cell r="C864" t="str">
            <v>CZ</v>
          </cell>
          <cell r="D864" t="str">
            <v>L45</v>
          </cell>
          <cell r="E864">
            <v>1</v>
          </cell>
        </row>
        <row r="865">
          <cell r="A865" t="str">
            <v>4948CZL50</v>
          </cell>
          <cell r="B865">
            <v>4948</v>
          </cell>
          <cell r="C865" t="str">
            <v>CZ</v>
          </cell>
          <cell r="D865" t="str">
            <v>L50</v>
          </cell>
          <cell r="E865">
            <v>-1</v>
          </cell>
        </row>
        <row r="866">
          <cell r="A866" t="str">
            <v>4948CZL70</v>
          </cell>
          <cell r="B866">
            <v>4948</v>
          </cell>
          <cell r="C866" t="str">
            <v>CZ</v>
          </cell>
          <cell r="D866" t="str">
            <v>L70</v>
          </cell>
          <cell r="E866">
            <v>-4.333333333333333</v>
          </cell>
        </row>
        <row r="867">
          <cell r="A867" t="str">
            <v>4948CZL90</v>
          </cell>
          <cell r="B867">
            <v>4948</v>
          </cell>
          <cell r="C867" t="str">
            <v>CZ</v>
          </cell>
          <cell r="D867" t="str">
            <v>L90</v>
          </cell>
          <cell r="E867">
            <v>20</v>
          </cell>
        </row>
        <row r="868">
          <cell r="A868" t="str">
            <v>4955RUA30</v>
          </cell>
          <cell r="B868">
            <v>4955</v>
          </cell>
          <cell r="C868" t="str">
            <v>RU</v>
          </cell>
          <cell r="D868" t="str">
            <v>A30</v>
          </cell>
          <cell r="E868">
            <v>24.333333333333332</v>
          </cell>
        </row>
        <row r="869">
          <cell r="A869" t="str">
            <v>4955RUA40</v>
          </cell>
          <cell r="B869">
            <v>4955</v>
          </cell>
          <cell r="C869" t="str">
            <v>RU</v>
          </cell>
          <cell r="D869" t="str">
            <v>A40</v>
          </cell>
          <cell r="E869">
            <v>20</v>
          </cell>
        </row>
        <row r="870">
          <cell r="A870" t="str">
            <v>4955RUEC210</v>
          </cell>
          <cell r="B870">
            <v>4955</v>
          </cell>
          <cell r="C870" t="str">
            <v>RU</v>
          </cell>
          <cell r="D870" t="str">
            <v>EC210</v>
          </cell>
          <cell r="E870">
            <v>9</v>
          </cell>
        </row>
        <row r="871">
          <cell r="A871" t="str">
            <v>4955RUEC210BLC</v>
          </cell>
          <cell r="B871">
            <v>4955</v>
          </cell>
          <cell r="C871" t="str">
            <v>RU</v>
          </cell>
          <cell r="D871" t="str">
            <v>EC210BLC</v>
          </cell>
          <cell r="E871" t="e">
            <v>#DIV/0!</v>
          </cell>
        </row>
        <row r="872">
          <cell r="A872" t="str">
            <v>4955RUEC210BLC</v>
          </cell>
          <cell r="B872">
            <v>4955</v>
          </cell>
          <cell r="C872" t="str">
            <v>RU</v>
          </cell>
          <cell r="D872" t="str">
            <v>EC210BLC</v>
          </cell>
          <cell r="E872">
            <v>0</v>
          </cell>
        </row>
        <row r="873">
          <cell r="A873" t="str">
            <v>4955RUEC240BLC</v>
          </cell>
          <cell r="B873">
            <v>4955</v>
          </cell>
          <cell r="C873" t="str">
            <v>RU</v>
          </cell>
          <cell r="D873" t="str">
            <v>EC240BLC</v>
          </cell>
          <cell r="E873" t="e">
            <v>#DIV/0!</v>
          </cell>
        </row>
        <row r="874">
          <cell r="A874" t="str">
            <v>4955RUEC240BLC</v>
          </cell>
          <cell r="B874">
            <v>4955</v>
          </cell>
          <cell r="C874" t="str">
            <v>RU</v>
          </cell>
          <cell r="D874" t="str">
            <v>EC240BLC</v>
          </cell>
          <cell r="E874">
            <v>22</v>
          </cell>
        </row>
        <row r="875">
          <cell r="A875" t="str">
            <v>4955RUEC290BLC</v>
          </cell>
          <cell r="B875">
            <v>4955</v>
          </cell>
          <cell r="C875" t="str">
            <v>RU</v>
          </cell>
          <cell r="D875" t="str">
            <v>EC290BLC</v>
          </cell>
          <cell r="E875" t="e">
            <v>#DIV/0!</v>
          </cell>
        </row>
        <row r="876">
          <cell r="A876" t="str">
            <v>4955RUEC290BLC</v>
          </cell>
          <cell r="B876">
            <v>4955</v>
          </cell>
          <cell r="C876" t="str">
            <v>RU</v>
          </cell>
          <cell r="D876" t="str">
            <v>EC290BLC</v>
          </cell>
          <cell r="E876">
            <v>29</v>
          </cell>
        </row>
        <row r="877">
          <cell r="A877" t="str">
            <v>4955RUEC360BLC</v>
          </cell>
          <cell r="B877">
            <v>4955</v>
          </cell>
          <cell r="C877" t="str">
            <v>RU</v>
          </cell>
          <cell r="D877" t="str">
            <v>EC360BLC</v>
          </cell>
          <cell r="E877" t="e">
            <v>#DIV/0!</v>
          </cell>
        </row>
        <row r="878">
          <cell r="A878" t="str">
            <v>4955RUEC460BLC</v>
          </cell>
          <cell r="B878">
            <v>4955</v>
          </cell>
          <cell r="C878" t="str">
            <v>RU</v>
          </cell>
          <cell r="D878" t="str">
            <v>EC460BLC</v>
          </cell>
          <cell r="E878" t="e">
            <v>#DIV/0!</v>
          </cell>
        </row>
        <row r="879">
          <cell r="A879" t="str">
            <v>4955RUEW170</v>
          </cell>
          <cell r="B879">
            <v>4955</v>
          </cell>
          <cell r="C879" t="str">
            <v>RU</v>
          </cell>
          <cell r="D879" t="str">
            <v>EW170</v>
          </cell>
          <cell r="E879" t="e">
            <v>#DIV/0!</v>
          </cell>
        </row>
        <row r="880">
          <cell r="A880" t="str">
            <v>4955RUEW170</v>
          </cell>
          <cell r="B880">
            <v>4955</v>
          </cell>
          <cell r="C880" t="str">
            <v>RU</v>
          </cell>
          <cell r="D880" t="str">
            <v>EW170</v>
          </cell>
          <cell r="E880">
            <v>3</v>
          </cell>
        </row>
        <row r="881">
          <cell r="A881" t="str">
            <v>4955RUL120</v>
          </cell>
          <cell r="B881">
            <v>4955</v>
          </cell>
          <cell r="C881" t="str">
            <v>RU</v>
          </cell>
          <cell r="D881" t="str">
            <v>L120</v>
          </cell>
          <cell r="E881">
            <v>30</v>
          </cell>
        </row>
        <row r="882">
          <cell r="A882" t="str">
            <v>4955RUL120</v>
          </cell>
          <cell r="B882">
            <v>4955</v>
          </cell>
          <cell r="C882" t="str">
            <v>RU</v>
          </cell>
          <cell r="D882" t="str">
            <v>L120</v>
          </cell>
          <cell r="E882" t="e">
            <v>#DIV/0!</v>
          </cell>
        </row>
        <row r="883">
          <cell r="A883" t="str">
            <v>4955RUL150</v>
          </cell>
          <cell r="B883">
            <v>4955</v>
          </cell>
          <cell r="C883" t="str">
            <v>RU</v>
          </cell>
          <cell r="D883" t="str">
            <v>L150</v>
          </cell>
          <cell r="E883" t="e">
            <v>#DIV/0!</v>
          </cell>
        </row>
        <row r="884">
          <cell r="A884" t="str">
            <v>4955RUL45</v>
          </cell>
          <cell r="B884">
            <v>4955</v>
          </cell>
          <cell r="C884" t="str">
            <v>RU</v>
          </cell>
          <cell r="D884" t="str">
            <v>L45</v>
          </cell>
          <cell r="E884">
            <v>8</v>
          </cell>
        </row>
        <row r="885">
          <cell r="A885" t="str">
            <v>4956UAA30</v>
          </cell>
          <cell r="B885">
            <v>4956</v>
          </cell>
          <cell r="C885" t="str">
            <v>UA</v>
          </cell>
          <cell r="D885" t="str">
            <v>A30</v>
          </cell>
          <cell r="E885" t="e">
            <v>#DIV/0!</v>
          </cell>
        </row>
        <row r="886">
          <cell r="A886" t="str">
            <v>5045CAEC15</v>
          </cell>
          <cell r="B886">
            <v>5045</v>
          </cell>
          <cell r="C886" t="str">
            <v>CA</v>
          </cell>
          <cell r="D886" t="str">
            <v>EC15</v>
          </cell>
          <cell r="E886">
            <v>7</v>
          </cell>
        </row>
        <row r="887">
          <cell r="A887" t="str">
            <v>5045CAEC20</v>
          </cell>
          <cell r="B887">
            <v>5045</v>
          </cell>
          <cell r="C887" t="str">
            <v>CA</v>
          </cell>
          <cell r="D887" t="str">
            <v>EC20</v>
          </cell>
          <cell r="E887">
            <v>9</v>
          </cell>
        </row>
        <row r="888">
          <cell r="A888" t="str">
            <v>5045CAEC25</v>
          </cell>
          <cell r="B888">
            <v>5045</v>
          </cell>
          <cell r="C888" t="str">
            <v>CA</v>
          </cell>
          <cell r="D888" t="str">
            <v>EC25</v>
          </cell>
          <cell r="E888">
            <v>8</v>
          </cell>
        </row>
        <row r="889">
          <cell r="A889" t="str">
            <v>5045CAEC35</v>
          </cell>
          <cell r="B889">
            <v>5045</v>
          </cell>
          <cell r="C889" t="str">
            <v>CA</v>
          </cell>
          <cell r="D889" t="str">
            <v>EC35</v>
          </cell>
          <cell r="E889">
            <v>14</v>
          </cell>
        </row>
        <row r="890">
          <cell r="A890" t="str">
            <v>5045CAL180</v>
          </cell>
          <cell r="B890">
            <v>5045</v>
          </cell>
          <cell r="C890" t="str">
            <v>CA</v>
          </cell>
          <cell r="D890" t="str">
            <v>L180</v>
          </cell>
          <cell r="E890">
            <v>123.5</v>
          </cell>
        </row>
        <row r="891">
          <cell r="A891" t="str">
            <v>5045CAL220</v>
          </cell>
          <cell r="B891">
            <v>5045</v>
          </cell>
          <cell r="C891" t="str">
            <v>CA</v>
          </cell>
          <cell r="D891" t="str">
            <v>L220</v>
          </cell>
          <cell r="E891">
            <v>99.2</v>
          </cell>
        </row>
        <row r="892">
          <cell r="A892" t="str">
            <v>5045CAL50</v>
          </cell>
          <cell r="B892">
            <v>5045</v>
          </cell>
          <cell r="C892" t="str">
            <v>CA</v>
          </cell>
          <cell r="D892" t="str">
            <v>L50</v>
          </cell>
          <cell r="E892">
            <v>21.5</v>
          </cell>
        </row>
        <row r="893">
          <cell r="A893" t="str">
            <v>5045CAL70</v>
          </cell>
          <cell r="B893">
            <v>5045</v>
          </cell>
          <cell r="C893" t="str">
            <v>CA</v>
          </cell>
          <cell r="D893" t="str">
            <v>L70</v>
          </cell>
          <cell r="E893">
            <v>-17</v>
          </cell>
        </row>
        <row r="894">
          <cell r="A894" t="str">
            <v>5045FRCPAH</v>
          </cell>
          <cell r="B894">
            <v>5045</v>
          </cell>
          <cell r="C894" t="str">
            <v>FR</v>
          </cell>
          <cell r="D894" t="str">
            <v>CPAH</v>
          </cell>
          <cell r="E894" t="e">
            <v>#DIV/0!</v>
          </cell>
        </row>
        <row r="895">
          <cell r="A895" t="str">
            <v>5045MXL70</v>
          </cell>
          <cell r="B895">
            <v>5045</v>
          </cell>
          <cell r="C895" t="str">
            <v>MX</v>
          </cell>
          <cell r="D895" t="str">
            <v>L70</v>
          </cell>
          <cell r="E895">
            <v>23.5</v>
          </cell>
        </row>
        <row r="896">
          <cell r="A896" t="str">
            <v>5045MXL70</v>
          </cell>
          <cell r="B896">
            <v>5045</v>
          </cell>
          <cell r="C896" t="str">
            <v>MX</v>
          </cell>
          <cell r="D896" t="str">
            <v>L70</v>
          </cell>
          <cell r="E896" t="e">
            <v>#DIV/0!</v>
          </cell>
        </row>
        <row r="897">
          <cell r="A897" t="str">
            <v>5045NAFTAA25</v>
          </cell>
          <cell r="B897">
            <v>5045</v>
          </cell>
          <cell r="C897" t="str">
            <v>NAFTA</v>
          </cell>
          <cell r="D897" t="str">
            <v>A25</v>
          </cell>
          <cell r="E897" t="e">
            <v>#DIV/0!</v>
          </cell>
        </row>
        <row r="898">
          <cell r="A898" t="str">
            <v>5045USAH_Direct</v>
          </cell>
          <cell r="B898">
            <v>5045</v>
          </cell>
          <cell r="C898" t="str">
            <v>US</v>
          </cell>
          <cell r="D898" t="str">
            <v>AH_Direct</v>
          </cell>
          <cell r="E898" t="e">
            <v>#DIV/0!</v>
          </cell>
        </row>
        <row r="899">
          <cell r="A899" t="str">
            <v>5045USBL70</v>
          </cell>
          <cell r="B899">
            <v>5045</v>
          </cell>
          <cell r="C899" t="str">
            <v>US</v>
          </cell>
          <cell r="D899" t="str">
            <v>BL70</v>
          </cell>
          <cell r="E899">
            <v>11.25</v>
          </cell>
        </row>
        <row r="900">
          <cell r="A900" t="str">
            <v>5045USCPAH</v>
          </cell>
          <cell r="B900">
            <v>5045</v>
          </cell>
          <cell r="C900" t="str">
            <v>US</v>
          </cell>
          <cell r="D900" t="str">
            <v>CPAH</v>
          </cell>
          <cell r="E900" t="e">
            <v>#DIV/0!</v>
          </cell>
        </row>
        <row r="901">
          <cell r="A901" t="str">
            <v>5045USCPWL</v>
          </cell>
          <cell r="B901">
            <v>5045</v>
          </cell>
          <cell r="C901" t="str">
            <v>US</v>
          </cell>
          <cell r="D901" t="str">
            <v>CPWL</v>
          </cell>
          <cell r="E901" t="e">
            <v>#DIV/0!</v>
          </cell>
        </row>
        <row r="902">
          <cell r="A902" t="str">
            <v>5045USCPWL</v>
          </cell>
          <cell r="B902">
            <v>5045</v>
          </cell>
          <cell r="C902" t="str">
            <v>US</v>
          </cell>
          <cell r="D902" t="str">
            <v>CPWL</v>
          </cell>
          <cell r="E902" t="e">
            <v>#DIV/0!</v>
          </cell>
        </row>
        <row r="903">
          <cell r="A903" t="str">
            <v>5045USEC15</v>
          </cell>
          <cell r="B903">
            <v>5045</v>
          </cell>
          <cell r="C903" t="str">
            <v>US</v>
          </cell>
          <cell r="D903" t="str">
            <v>EC15</v>
          </cell>
          <cell r="E903">
            <v>6</v>
          </cell>
        </row>
        <row r="904">
          <cell r="A904" t="str">
            <v>5045USEC25</v>
          </cell>
          <cell r="B904">
            <v>5045</v>
          </cell>
          <cell r="C904" t="str">
            <v>US</v>
          </cell>
          <cell r="D904" t="str">
            <v>EC25</v>
          </cell>
          <cell r="E904">
            <v>8</v>
          </cell>
        </row>
        <row r="905">
          <cell r="A905" t="str">
            <v>5045USEC35</v>
          </cell>
          <cell r="B905">
            <v>5045</v>
          </cell>
          <cell r="C905" t="str">
            <v>US</v>
          </cell>
          <cell r="D905" t="str">
            <v>EC35</v>
          </cell>
          <cell r="E905">
            <v>9.5</v>
          </cell>
        </row>
        <row r="906">
          <cell r="A906" t="str">
            <v>5045USEC35</v>
          </cell>
          <cell r="B906">
            <v>5045</v>
          </cell>
          <cell r="C906" t="str">
            <v>US</v>
          </cell>
          <cell r="D906" t="str">
            <v>EC35</v>
          </cell>
          <cell r="E906">
            <v>-15</v>
          </cell>
        </row>
        <row r="907">
          <cell r="A907" t="str">
            <v>5045USEC360</v>
          </cell>
          <cell r="B907">
            <v>5045</v>
          </cell>
          <cell r="C907" t="str">
            <v>US</v>
          </cell>
          <cell r="D907" t="str">
            <v>EC360</v>
          </cell>
          <cell r="E907" t="e">
            <v>#DIV/0!</v>
          </cell>
        </row>
        <row r="908">
          <cell r="A908" t="str">
            <v>5045USL120</v>
          </cell>
          <cell r="B908">
            <v>5045</v>
          </cell>
          <cell r="C908" t="str">
            <v>US</v>
          </cell>
          <cell r="D908" t="str">
            <v>L120</v>
          </cell>
          <cell r="E908">
            <v>44</v>
          </cell>
        </row>
        <row r="909">
          <cell r="A909" t="str">
            <v>5045USL150</v>
          </cell>
          <cell r="B909">
            <v>5045</v>
          </cell>
          <cell r="C909" t="str">
            <v>US</v>
          </cell>
          <cell r="D909" t="str">
            <v>L150</v>
          </cell>
          <cell r="E909">
            <v>77</v>
          </cell>
        </row>
        <row r="910">
          <cell r="A910" t="str">
            <v>5045USL180</v>
          </cell>
          <cell r="B910">
            <v>5045</v>
          </cell>
          <cell r="C910" t="str">
            <v>US</v>
          </cell>
          <cell r="D910" t="str">
            <v>L180</v>
          </cell>
          <cell r="E910">
            <v>66</v>
          </cell>
        </row>
        <row r="911">
          <cell r="A911" t="str">
            <v>5045USL20</v>
          </cell>
          <cell r="B911">
            <v>5045</v>
          </cell>
          <cell r="C911" t="str">
            <v>US</v>
          </cell>
          <cell r="D911" t="str">
            <v>L20</v>
          </cell>
          <cell r="E911">
            <v>13.666666666666666</v>
          </cell>
        </row>
        <row r="912">
          <cell r="A912" t="str">
            <v>5045USL220</v>
          </cell>
          <cell r="B912">
            <v>5045</v>
          </cell>
          <cell r="C912" t="str">
            <v>US</v>
          </cell>
          <cell r="D912" t="str">
            <v>L220</v>
          </cell>
          <cell r="E912">
            <v>102</v>
          </cell>
        </row>
        <row r="913">
          <cell r="A913" t="str">
            <v>5045USL25</v>
          </cell>
          <cell r="B913">
            <v>5045</v>
          </cell>
          <cell r="C913" t="str">
            <v>US</v>
          </cell>
          <cell r="D913" t="str">
            <v>L25</v>
          </cell>
          <cell r="E913">
            <v>20.5</v>
          </cell>
        </row>
        <row r="914">
          <cell r="A914" t="str">
            <v>5045USL30</v>
          </cell>
          <cell r="B914">
            <v>5045</v>
          </cell>
          <cell r="C914" t="str">
            <v>US</v>
          </cell>
          <cell r="D914" t="str">
            <v>L30</v>
          </cell>
          <cell r="E914">
            <v>18.25</v>
          </cell>
        </row>
        <row r="915">
          <cell r="A915" t="str">
            <v>5045USL35</v>
          </cell>
          <cell r="B915">
            <v>5045</v>
          </cell>
          <cell r="C915" t="str">
            <v>US</v>
          </cell>
          <cell r="D915" t="str">
            <v>L35</v>
          </cell>
          <cell r="E915">
            <v>27</v>
          </cell>
        </row>
        <row r="916">
          <cell r="A916" t="str">
            <v>5045USL40</v>
          </cell>
          <cell r="B916">
            <v>5045</v>
          </cell>
          <cell r="C916" t="str">
            <v>US</v>
          </cell>
          <cell r="D916" t="str">
            <v>L40</v>
          </cell>
          <cell r="E916">
            <v>17</v>
          </cell>
        </row>
        <row r="917">
          <cell r="A917" t="str">
            <v>5045USL45</v>
          </cell>
          <cell r="B917">
            <v>5045</v>
          </cell>
          <cell r="C917" t="str">
            <v>US</v>
          </cell>
          <cell r="D917" t="str">
            <v>L45</v>
          </cell>
          <cell r="E917">
            <v>26</v>
          </cell>
        </row>
        <row r="918">
          <cell r="A918" t="str">
            <v>5045USL50</v>
          </cell>
          <cell r="B918">
            <v>5045</v>
          </cell>
          <cell r="C918" t="str">
            <v>US</v>
          </cell>
          <cell r="D918" t="str">
            <v>L50</v>
          </cell>
          <cell r="E918">
            <v>35</v>
          </cell>
        </row>
        <row r="919">
          <cell r="A919" t="str">
            <v>5045USL70</v>
          </cell>
          <cell r="B919">
            <v>5045</v>
          </cell>
          <cell r="C919" t="str">
            <v>US</v>
          </cell>
          <cell r="D919" t="str">
            <v>L70</v>
          </cell>
          <cell r="E919">
            <v>18.2</v>
          </cell>
        </row>
        <row r="920">
          <cell r="A920" t="str">
            <v>5045USL90</v>
          </cell>
          <cell r="B920">
            <v>5045</v>
          </cell>
          <cell r="C920" t="str">
            <v>US</v>
          </cell>
          <cell r="D920" t="str">
            <v>L90</v>
          </cell>
          <cell r="E920">
            <v>4</v>
          </cell>
        </row>
        <row r="921">
          <cell r="A921" t="str">
            <v>5045USWL_Direct</v>
          </cell>
          <cell r="B921">
            <v>5045</v>
          </cell>
          <cell r="C921" t="str">
            <v>US</v>
          </cell>
          <cell r="D921" t="str">
            <v>WL_Direct</v>
          </cell>
          <cell r="E921" t="e">
            <v>#DIV/0!</v>
          </cell>
        </row>
        <row r="922">
          <cell r="A922" t="str">
            <v>5045USZL402</v>
          </cell>
          <cell r="B922">
            <v>5045</v>
          </cell>
          <cell r="C922" t="str">
            <v>US</v>
          </cell>
          <cell r="D922" t="str">
            <v>ZL402</v>
          </cell>
          <cell r="E922">
            <v>16</v>
          </cell>
        </row>
        <row r="923">
          <cell r="A923" t="str">
            <v>5048ATG780</v>
          </cell>
          <cell r="B923">
            <v>5048</v>
          </cell>
          <cell r="C923" t="str">
            <v>AT</v>
          </cell>
          <cell r="D923" t="str">
            <v>G780</v>
          </cell>
          <cell r="E923">
            <v>42</v>
          </cell>
        </row>
        <row r="924">
          <cell r="A924" t="str">
            <v>5048CAA25</v>
          </cell>
          <cell r="B924">
            <v>5048</v>
          </cell>
          <cell r="C924" t="str">
            <v>CA</v>
          </cell>
          <cell r="D924" t="str">
            <v>A25</v>
          </cell>
          <cell r="E924">
            <v>82</v>
          </cell>
        </row>
        <row r="925">
          <cell r="A925" t="str">
            <v>5048CAA30</v>
          </cell>
          <cell r="B925">
            <v>5048</v>
          </cell>
          <cell r="C925" t="str">
            <v>CA</v>
          </cell>
          <cell r="D925" t="str">
            <v>A30</v>
          </cell>
          <cell r="E925">
            <v>12</v>
          </cell>
        </row>
        <row r="926">
          <cell r="A926" t="str">
            <v>5048CAA35</v>
          </cell>
          <cell r="B926">
            <v>5048</v>
          </cell>
          <cell r="C926" t="str">
            <v>CA</v>
          </cell>
          <cell r="D926" t="str">
            <v>A35</v>
          </cell>
          <cell r="E926">
            <v>119.375</v>
          </cell>
        </row>
        <row r="927">
          <cell r="A927" t="str">
            <v>5048CAA40</v>
          </cell>
          <cell r="B927">
            <v>5048</v>
          </cell>
          <cell r="C927" t="str">
            <v>CA</v>
          </cell>
          <cell r="D927" t="str">
            <v>A40</v>
          </cell>
          <cell r="E927">
            <v>171</v>
          </cell>
        </row>
        <row r="928">
          <cell r="A928" t="str">
            <v>5048CAEC150LC</v>
          </cell>
          <cell r="B928">
            <v>5048</v>
          </cell>
          <cell r="C928" t="str">
            <v>CA</v>
          </cell>
          <cell r="D928" t="str">
            <v>EC150LC</v>
          </cell>
          <cell r="E928">
            <v>18</v>
          </cell>
        </row>
        <row r="929">
          <cell r="A929" t="str">
            <v>5048CAEC210</v>
          </cell>
          <cell r="B929">
            <v>5048</v>
          </cell>
          <cell r="C929" t="str">
            <v>CA</v>
          </cell>
          <cell r="D929" t="str">
            <v>EC210</v>
          </cell>
          <cell r="E929">
            <v>0</v>
          </cell>
        </row>
        <row r="930">
          <cell r="A930" t="str">
            <v>5048CAEC210BF</v>
          </cell>
          <cell r="B930">
            <v>5048</v>
          </cell>
          <cell r="C930" t="str">
            <v>CA</v>
          </cell>
          <cell r="D930" t="str">
            <v>EC210BF</v>
          </cell>
          <cell r="E930">
            <v>40.6</v>
          </cell>
        </row>
        <row r="931">
          <cell r="A931" t="str">
            <v>5048CAEC210BLC</v>
          </cell>
          <cell r="B931">
            <v>5048</v>
          </cell>
          <cell r="C931" t="str">
            <v>CA</v>
          </cell>
          <cell r="D931" t="str">
            <v>EC210BLC</v>
          </cell>
          <cell r="E931">
            <v>0</v>
          </cell>
        </row>
        <row r="932">
          <cell r="A932" t="str">
            <v>5048CAEC240BLC</v>
          </cell>
          <cell r="B932">
            <v>5048</v>
          </cell>
          <cell r="C932" t="str">
            <v>CA</v>
          </cell>
          <cell r="D932" t="str">
            <v>EC240BLC</v>
          </cell>
          <cell r="E932">
            <v>51</v>
          </cell>
        </row>
        <row r="933">
          <cell r="A933" t="str">
            <v>5048CAEC290BLC</v>
          </cell>
          <cell r="B933">
            <v>5048</v>
          </cell>
          <cell r="C933" t="str">
            <v>CA</v>
          </cell>
          <cell r="D933" t="str">
            <v>EC290BLC</v>
          </cell>
          <cell r="E933">
            <v>54</v>
          </cell>
        </row>
        <row r="934">
          <cell r="A934" t="str">
            <v>5048CAG710</v>
          </cell>
          <cell r="B934">
            <v>5048</v>
          </cell>
          <cell r="C934" t="str">
            <v>CA</v>
          </cell>
          <cell r="D934" t="str">
            <v>G710</v>
          </cell>
          <cell r="E934">
            <v>23</v>
          </cell>
        </row>
        <row r="935">
          <cell r="A935" t="str">
            <v>5048CAG710B</v>
          </cell>
          <cell r="B935">
            <v>5048</v>
          </cell>
          <cell r="C935" t="str">
            <v>CA</v>
          </cell>
          <cell r="D935" t="str">
            <v>G710B</v>
          </cell>
          <cell r="E935">
            <v>24.333333333333332</v>
          </cell>
        </row>
        <row r="936">
          <cell r="A936" t="str">
            <v>5048CAG720</v>
          </cell>
          <cell r="B936">
            <v>5048</v>
          </cell>
          <cell r="C936" t="str">
            <v>CA</v>
          </cell>
          <cell r="D936" t="str">
            <v>G720</v>
          </cell>
          <cell r="E936">
            <v>48.272727272727273</v>
          </cell>
        </row>
        <row r="937">
          <cell r="A937" t="str">
            <v>5048CAG720B</v>
          </cell>
          <cell r="B937">
            <v>5048</v>
          </cell>
          <cell r="C937" t="str">
            <v>CA</v>
          </cell>
          <cell r="D937" t="str">
            <v>G720B</v>
          </cell>
          <cell r="E937">
            <v>36.428571428571431</v>
          </cell>
        </row>
        <row r="938">
          <cell r="A938" t="str">
            <v>5048CAG726</v>
          </cell>
          <cell r="B938">
            <v>5048</v>
          </cell>
          <cell r="C938" t="str">
            <v>CA</v>
          </cell>
          <cell r="D938" t="str">
            <v>G726</v>
          </cell>
          <cell r="E938">
            <v>53</v>
          </cell>
        </row>
        <row r="939">
          <cell r="A939" t="str">
            <v>5048CAG726B</v>
          </cell>
          <cell r="B939">
            <v>5048</v>
          </cell>
          <cell r="C939" t="str">
            <v>CA</v>
          </cell>
          <cell r="D939" t="str">
            <v>G726B</v>
          </cell>
          <cell r="E939">
            <v>34.666666666666664</v>
          </cell>
        </row>
        <row r="940">
          <cell r="A940" t="str">
            <v>5048CAG730</v>
          </cell>
          <cell r="B940">
            <v>5048</v>
          </cell>
          <cell r="C940" t="str">
            <v>CA</v>
          </cell>
          <cell r="D940" t="str">
            <v>G730</v>
          </cell>
          <cell r="E940">
            <v>39.700000000000003</v>
          </cell>
        </row>
        <row r="941">
          <cell r="A941" t="str">
            <v>5048CAG730B</v>
          </cell>
          <cell r="B941">
            <v>5048</v>
          </cell>
          <cell r="C941" t="str">
            <v>CA</v>
          </cell>
          <cell r="D941" t="str">
            <v>G730B</v>
          </cell>
          <cell r="E941">
            <v>37.07692307692308</v>
          </cell>
        </row>
        <row r="942">
          <cell r="A942" t="str">
            <v>5048CAG736</v>
          </cell>
          <cell r="B942">
            <v>5048</v>
          </cell>
          <cell r="C942" t="str">
            <v>CA</v>
          </cell>
          <cell r="D942" t="str">
            <v>G736</v>
          </cell>
          <cell r="E942">
            <v>45.333333333333336</v>
          </cell>
        </row>
        <row r="943">
          <cell r="A943" t="str">
            <v>5048CAG740</v>
          </cell>
          <cell r="B943">
            <v>5048</v>
          </cell>
          <cell r="C943" t="str">
            <v>CA</v>
          </cell>
          <cell r="D943" t="str">
            <v>G740</v>
          </cell>
          <cell r="E943">
            <v>44.058823529411768</v>
          </cell>
        </row>
        <row r="944">
          <cell r="A944" t="str">
            <v>5048CAG740B</v>
          </cell>
          <cell r="B944">
            <v>5048</v>
          </cell>
          <cell r="C944" t="str">
            <v>CA</v>
          </cell>
          <cell r="D944" t="str">
            <v>G740B</v>
          </cell>
          <cell r="E944">
            <v>40.444444444444443</v>
          </cell>
        </row>
        <row r="945">
          <cell r="A945" t="str">
            <v>5048CAG746B</v>
          </cell>
          <cell r="B945">
            <v>5048</v>
          </cell>
          <cell r="C945" t="str">
            <v>CA</v>
          </cell>
          <cell r="D945" t="str">
            <v>G746B</v>
          </cell>
          <cell r="E945">
            <v>26.666666666666668</v>
          </cell>
        </row>
        <row r="946">
          <cell r="A946" t="str">
            <v>5048CAG780</v>
          </cell>
          <cell r="B946">
            <v>5048</v>
          </cell>
          <cell r="C946" t="str">
            <v>CA</v>
          </cell>
          <cell r="D946" t="str">
            <v>G780</v>
          </cell>
          <cell r="E946">
            <v>72.375</v>
          </cell>
        </row>
        <row r="947">
          <cell r="A947" t="str">
            <v>5048CAG780B</v>
          </cell>
          <cell r="B947">
            <v>5048</v>
          </cell>
          <cell r="C947" t="str">
            <v>CA</v>
          </cell>
          <cell r="D947" t="str">
            <v>G780B</v>
          </cell>
          <cell r="E947">
            <v>51.75</v>
          </cell>
        </row>
        <row r="948">
          <cell r="A948" t="str">
            <v>5048CAG80</v>
          </cell>
          <cell r="B948">
            <v>5048</v>
          </cell>
          <cell r="C948" t="str">
            <v>CA</v>
          </cell>
          <cell r="D948" t="str">
            <v>G80</v>
          </cell>
          <cell r="E948">
            <v>9</v>
          </cell>
        </row>
        <row r="949">
          <cell r="A949" t="str">
            <v>5048CAL120</v>
          </cell>
          <cell r="B949">
            <v>5048</v>
          </cell>
          <cell r="C949" t="str">
            <v>CA</v>
          </cell>
          <cell r="D949" t="str">
            <v>L120</v>
          </cell>
          <cell r="E949">
            <v>52.375</v>
          </cell>
        </row>
        <row r="950">
          <cell r="A950" t="str">
            <v>5048CAL150</v>
          </cell>
          <cell r="B950">
            <v>5048</v>
          </cell>
          <cell r="C950" t="str">
            <v>CA</v>
          </cell>
          <cell r="D950" t="str">
            <v>L150</v>
          </cell>
          <cell r="E950">
            <v>72.5</v>
          </cell>
        </row>
        <row r="951">
          <cell r="A951" t="str">
            <v>5048CAL180</v>
          </cell>
          <cell r="B951">
            <v>5048</v>
          </cell>
          <cell r="C951" t="str">
            <v>CA</v>
          </cell>
          <cell r="D951" t="str">
            <v>L180</v>
          </cell>
          <cell r="E951">
            <v>109.5</v>
          </cell>
        </row>
        <row r="952">
          <cell r="A952" t="str">
            <v>5048CAL20</v>
          </cell>
          <cell r="B952">
            <v>5048</v>
          </cell>
          <cell r="C952" t="str">
            <v>CA</v>
          </cell>
          <cell r="D952" t="str">
            <v>L20</v>
          </cell>
          <cell r="E952">
            <v>12</v>
          </cell>
        </row>
        <row r="953">
          <cell r="A953" t="str">
            <v>5048CAL220</v>
          </cell>
          <cell r="B953">
            <v>5048</v>
          </cell>
          <cell r="C953" t="str">
            <v>CA</v>
          </cell>
          <cell r="D953" t="str">
            <v>L220</v>
          </cell>
          <cell r="E953">
            <v>101.66666666666667</v>
          </cell>
        </row>
        <row r="954">
          <cell r="A954" t="str">
            <v>5048CAL25</v>
          </cell>
          <cell r="B954">
            <v>5048</v>
          </cell>
          <cell r="C954" t="str">
            <v>CA</v>
          </cell>
          <cell r="D954" t="str">
            <v>L25</v>
          </cell>
          <cell r="E954">
            <v>18</v>
          </cell>
        </row>
        <row r="955">
          <cell r="A955" t="str">
            <v>5048CAL30</v>
          </cell>
          <cell r="B955">
            <v>5048</v>
          </cell>
          <cell r="C955" t="str">
            <v>CA</v>
          </cell>
          <cell r="D955" t="str">
            <v>L30</v>
          </cell>
          <cell r="E955">
            <v>23</v>
          </cell>
        </row>
        <row r="956">
          <cell r="A956" t="str">
            <v>5048CAL330</v>
          </cell>
          <cell r="B956">
            <v>5048</v>
          </cell>
          <cell r="C956" t="str">
            <v>CA</v>
          </cell>
          <cell r="D956" t="str">
            <v>L330</v>
          </cell>
          <cell r="E956">
            <v>91</v>
          </cell>
        </row>
        <row r="957">
          <cell r="A957" t="str">
            <v>5048CAL35</v>
          </cell>
          <cell r="B957">
            <v>5048</v>
          </cell>
          <cell r="C957" t="str">
            <v>CA</v>
          </cell>
          <cell r="D957" t="str">
            <v>L35</v>
          </cell>
          <cell r="E957">
            <v>25</v>
          </cell>
        </row>
        <row r="958">
          <cell r="A958" t="str">
            <v>5048CAL45</v>
          </cell>
          <cell r="B958">
            <v>5048</v>
          </cell>
          <cell r="C958" t="str">
            <v>CA</v>
          </cell>
          <cell r="D958" t="str">
            <v>L45</v>
          </cell>
          <cell r="E958">
            <v>33</v>
          </cell>
        </row>
        <row r="959">
          <cell r="A959" t="str">
            <v>5048CAL50</v>
          </cell>
          <cell r="B959">
            <v>5048</v>
          </cell>
          <cell r="C959" t="str">
            <v>CA</v>
          </cell>
          <cell r="D959" t="str">
            <v>L50</v>
          </cell>
          <cell r="E959">
            <v>26</v>
          </cell>
        </row>
        <row r="960">
          <cell r="A960" t="str">
            <v>5048CAL70</v>
          </cell>
          <cell r="B960">
            <v>5048</v>
          </cell>
          <cell r="C960" t="str">
            <v>CA</v>
          </cell>
          <cell r="D960" t="str">
            <v>L70</v>
          </cell>
          <cell r="E960">
            <v>35.958333333333336</v>
          </cell>
        </row>
        <row r="961">
          <cell r="A961" t="str">
            <v>5048CAL90</v>
          </cell>
          <cell r="B961">
            <v>5048</v>
          </cell>
          <cell r="C961" t="str">
            <v>CA</v>
          </cell>
          <cell r="D961" t="str">
            <v>L90</v>
          </cell>
          <cell r="E961">
            <v>33.913043478260867</v>
          </cell>
        </row>
        <row r="962">
          <cell r="A962" t="str">
            <v>5048MXEC150LC</v>
          </cell>
          <cell r="B962">
            <v>5048</v>
          </cell>
          <cell r="C962" t="str">
            <v>MX</v>
          </cell>
          <cell r="D962" t="str">
            <v>EC150LC</v>
          </cell>
          <cell r="E962">
            <v>19.5</v>
          </cell>
        </row>
        <row r="963">
          <cell r="A963" t="str">
            <v>5048MXEC210BLC</v>
          </cell>
          <cell r="B963">
            <v>5048</v>
          </cell>
          <cell r="C963" t="str">
            <v>MX</v>
          </cell>
          <cell r="D963" t="str">
            <v>EC210BLC</v>
          </cell>
          <cell r="E963">
            <v>27.333333333333332</v>
          </cell>
        </row>
        <row r="964">
          <cell r="A964" t="str">
            <v>5048MXEC240BLC</v>
          </cell>
          <cell r="B964">
            <v>5048</v>
          </cell>
          <cell r="C964" t="str">
            <v>MX</v>
          </cell>
          <cell r="D964" t="str">
            <v>EC240BLC</v>
          </cell>
          <cell r="E964">
            <v>43.666666666666664</v>
          </cell>
        </row>
        <row r="965">
          <cell r="A965" t="str">
            <v>5048MXEW170</v>
          </cell>
          <cell r="B965">
            <v>5048</v>
          </cell>
          <cell r="C965" t="str">
            <v>MX</v>
          </cell>
          <cell r="D965" t="str">
            <v>EW170</v>
          </cell>
          <cell r="E965">
            <v>18</v>
          </cell>
        </row>
        <row r="966">
          <cell r="A966" t="str">
            <v>5048MXG710</v>
          </cell>
          <cell r="B966">
            <v>5048</v>
          </cell>
          <cell r="C966" t="str">
            <v>MX</v>
          </cell>
          <cell r="D966" t="str">
            <v>G710</v>
          </cell>
          <cell r="E966">
            <v>23.227272727272727</v>
          </cell>
        </row>
        <row r="967">
          <cell r="A967" t="str">
            <v>5048MXG710B</v>
          </cell>
          <cell r="B967">
            <v>5048</v>
          </cell>
          <cell r="C967" t="str">
            <v>MX</v>
          </cell>
          <cell r="D967" t="str">
            <v>G710B</v>
          </cell>
          <cell r="E967">
            <v>20.5</v>
          </cell>
        </row>
        <row r="968">
          <cell r="A968" t="str">
            <v>5048MXG720</v>
          </cell>
          <cell r="B968">
            <v>5048</v>
          </cell>
          <cell r="C968" t="str">
            <v>MX</v>
          </cell>
          <cell r="D968" t="str">
            <v>G720</v>
          </cell>
          <cell r="E968">
            <v>31</v>
          </cell>
        </row>
        <row r="969">
          <cell r="A969" t="str">
            <v>5048MXG720B</v>
          </cell>
          <cell r="B969">
            <v>5048</v>
          </cell>
          <cell r="C969" t="str">
            <v>MX</v>
          </cell>
          <cell r="D969" t="str">
            <v>G720B</v>
          </cell>
          <cell r="E969">
            <v>29</v>
          </cell>
        </row>
        <row r="970">
          <cell r="A970" t="str">
            <v>5048MXG780B</v>
          </cell>
          <cell r="B970">
            <v>5048</v>
          </cell>
          <cell r="C970" t="str">
            <v>MX</v>
          </cell>
          <cell r="D970" t="str">
            <v>G780B</v>
          </cell>
          <cell r="E970">
            <v>50</v>
          </cell>
        </row>
        <row r="971">
          <cell r="A971" t="str">
            <v>5048MXL50</v>
          </cell>
          <cell r="B971">
            <v>5048</v>
          </cell>
          <cell r="C971" t="str">
            <v>MX</v>
          </cell>
          <cell r="D971" t="str">
            <v>L50</v>
          </cell>
          <cell r="E971" t="e">
            <v>#DIV/0!</v>
          </cell>
        </row>
        <row r="972">
          <cell r="A972" t="str">
            <v>5048NA_RENTEC20</v>
          </cell>
          <cell r="B972">
            <v>5048</v>
          </cell>
          <cell r="C972" t="str">
            <v>NA_RENT</v>
          </cell>
          <cell r="D972" t="str">
            <v>EC20</v>
          </cell>
          <cell r="E972">
            <v>8.6999999999999993</v>
          </cell>
          <cell r="F972" t="str">
            <v>Same as US</v>
          </cell>
        </row>
        <row r="973">
          <cell r="A973" t="str">
            <v>5048NA_RENTEC25</v>
          </cell>
          <cell r="B973">
            <v>5048</v>
          </cell>
          <cell r="C973" t="str">
            <v>NA_RENT</v>
          </cell>
          <cell r="D973" t="str">
            <v>EC25</v>
          </cell>
          <cell r="E973">
            <v>9.1</v>
          </cell>
          <cell r="F973" t="str">
            <v>Same as US</v>
          </cell>
        </row>
        <row r="974">
          <cell r="A974" t="str">
            <v>5048NA_RENTEC35</v>
          </cell>
          <cell r="B974">
            <v>5048</v>
          </cell>
          <cell r="C974" t="str">
            <v>NA_RENT</v>
          </cell>
          <cell r="D974" t="str">
            <v>EC35</v>
          </cell>
          <cell r="E974">
            <v>12.9</v>
          </cell>
          <cell r="F974" t="str">
            <v>Same as US</v>
          </cell>
        </row>
        <row r="975">
          <cell r="A975" t="str">
            <v>5048NA_RENTEC45</v>
          </cell>
          <cell r="B975">
            <v>5048</v>
          </cell>
          <cell r="C975" t="str">
            <v>NA_RENT</v>
          </cell>
          <cell r="D975" t="str">
            <v>EC45</v>
          </cell>
          <cell r="E975">
            <v>19.899999999999999</v>
          </cell>
          <cell r="F975" t="str">
            <v>Same as US</v>
          </cell>
        </row>
        <row r="976">
          <cell r="A976" t="str">
            <v>5048NA_RENTEC55</v>
          </cell>
          <cell r="B976">
            <v>5048</v>
          </cell>
          <cell r="C976" t="str">
            <v>NA_RENT</v>
          </cell>
          <cell r="D976" t="str">
            <v>EC55</v>
          </cell>
          <cell r="E976">
            <v>16.5</v>
          </cell>
          <cell r="F976" t="str">
            <v>Same as US</v>
          </cell>
        </row>
        <row r="977">
          <cell r="A977" t="str">
            <v>5048NA_RENTL35</v>
          </cell>
          <cell r="B977">
            <v>5048</v>
          </cell>
          <cell r="C977" t="str">
            <v>NA_RENT</v>
          </cell>
          <cell r="D977" t="str">
            <v>L35</v>
          </cell>
          <cell r="E977">
            <v>27</v>
          </cell>
          <cell r="F977" t="str">
            <v>Same as US</v>
          </cell>
        </row>
        <row r="978">
          <cell r="A978" t="str">
            <v>5048NA_RENTL45</v>
          </cell>
          <cell r="B978">
            <v>5048</v>
          </cell>
          <cell r="C978" t="str">
            <v>NA_RENT</v>
          </cell>
          <cell r="D978" t="str">
            <v>L45</v>
          </cell>
          <cell r="E978">
            <v>26</v>
          </cell>
          <cell r="F978" t="str">
            <v>Same as US</v>
          </cell>
        </row>
        <row r="979">
          <cell r="A979" t="str">
            <v>5048NAFTAA25</v>
          </cell>
          <cell r="B979">
            <v>5048</v>
          </cell>
          <cell r="C979" t="str">
            <v>NAFTA</v>
          </cell>
          <cell r="D979" t="str">
            <v>A25</v>
          </cell>
          <cell r="E979">
            <v>81</v>
          </cell>
        </row>
        <row r="980">
          <cell r="A980" t="str">
            <v>5048NAFTAA30</v>
          </cell>
          <cell r="B980">
            <v>5048</v>
          </cell>
          <cell r="C980" t="str">
            <v>NAFTA</v>
          </cell>
          <cell r="D980" t="str">
            <v>A30</v>
          </cell>
          <cell r="E980">
            <v>99</v>
          </cell>
        </row>
        <row r="981">
          <cell r="A981" t="str">
            <v>5048NAFTAA35</v>
          </cell>
          <cell r="B981">
            <v>5048</v>
          </cell>
          <cell r="C981" t="str">
            <v>NAFTA</v>
          </cell>
          <cell r="D981" t="str">
            <v>A35</v>
          </cell>
          <cell r="E981">
            <v>125</v>
          </cell>
        </row>
        <row r="982">
          <cell r="A982" t="str">
            <v>5048NAFTAA40</v>
          </cell>
          <cell r="B982">
            <v>5048</v>
          </cell>
          <cell r="C982" t="str">
            <v>NAFTA</v>
          </cell>
          <cell r="D982" t="str">
            <v>A40</v>
          </cell>
          <cell r="E982">
            <v>142</v>
          </cell>
        </row>
        <row r="983">
          <cell r="A983" t="str">
            <v>5048NAFTABL70</v>
          </cell>
          <cell r="B983">
            <v>5048</v>
          </cell>
          <cell r="C983" t="str">
            <v>NAFTA</v>
          </cell>
          <cell r="D983" t="str">
            <v>BL70</v>
          </cell>
          <cell r="E983">
            <v>16.899999999999999</v>
          </cell>
        </row>
        <row r="984">
          <cell r="A984" t="str">
            <v>5048NAFTAEC140BLC</v>
          </cell>
          <cell r="B984">
            <v>5048</v>
          </cell>
          <cell r="C984" t="str">
            <v>NAFTA</v>
          </cell>
          <cell r="D984" t="str">
            <v>EC140BLC</v>
          </cell>
          <cell r="E984">
            <v>16.057692307692307</v>
          </cell>
        </row>
        <row r="985">
          <cell r="A985" t="str">
            <v>5048NAFTAEC15</v>
          </cell>
          <cell r="B985">
            <v>5048</v>
          </cell>
          <cell r="C985" t="str">
            <v>NAFTA</v>
          </cell>
          <cell r="D985" t="str">
            <v>EC15</v>
          </cell>
          <cell r="E985">
            <v>9</v>
          </cell>
        </row>
        <row r="986">
          <cell r="A986" t="str">
            <v>5048NAFTAEC150LC</v>
          </cell>
          <cell r="B986">
            <v>5048</v>
          </cell>
          <cell r="C986" t="str">
            <v>NAFTA</v>
          </cell>
          <cell r="D986" t="str">
            <v>EC150LC</v>
          </cell>
          <cell r="E986">
            <v>22.2</v>
          </cell>
        </row>
        <row r="987">
          <cell r="A987" t="str">
            <v>5048NAFTAEC160BLC</v>
          </cell>
          <cell r="B987">
            <v>5048</v>
          </cell>
          <cell r="C987" t="str">
            <v>NAFTA</v>
          </cell>
          <cell r="D987" t="str">
            <v>EC160BLC</v>
          </cell>
          <cell r="E987">
            <v>23</v>
          </cell>
        </row>
        <row r="988">
          <cell r="A988" t="str">
            <v>5048NAFTAEC20</v>
          </cell>
          <cell r="B988">
            <v>5048</v>
          </cell>
          <cell r="C988" t="str">
            <v>NAFTA</v>
          </cell>
          <cell r="D988" t="str">
            <v>EC20</v>
          </cell>
          <cell r="E988">
            <v>8.7272727272727266</v>
          </cell>
        </row>
        <row r="989">
          <cell r="A989" t="str">
            <v>5048NAFTAEC210</v>
          </cell>
          <cell r="B989">
            <v>5048</v>
          </cell>
          <cell r="C989" t="str">
            <v>NAFTA</v>
          </cell>
          <cell r="D989" t="str">
            <v>EC210</v>
          </cell>
          <cell r="E989">
            <v>34.5</v>
          </cell>
        </row>
        <row r="990">
          <cell r="A990" t="str">
            <v>5048NAFTAEC210BLC</v>
          </cell>
          <cell r="B990">
            <v>5048</v>
          </cell>
          <cell r="C990" t="str">
            <v>NAFTA</v>
          </cell>
          <cell r="D990" t="str">
            <v>EC210BLC</v>
          </cell>
          <cell r="E990">
            <v>29.646017699115045</v>
          </cell>
        </row>
        <row r="991">
          <cell r="A991" t="str">
            <v>5048NAFTAEC240</v>
          </cell>
          <cell r="B991">
            <v>5048</v>
          </cell>
          <cell r="C991" t="str">
            <v>NAFTA</v>
          </cell>
          <cell r="D991" t="str">
            <v>EC240</v>
          </cell>
          <cell r="E991" t="e">
            <v>#N/A</v>
          </cell>
        </row>
        <row r="992">
          <cell r="A992" t="str">
            <v>5048NAFTAEC240BLC</v>
          </cell>
          <cell r="B992">
            <v>5048</v>
          </cell>
          <cell r="C992" t="str">
            <v>NAFTA</v>
          </cell>
          <cell r="D992" t="str">
            <v>EC240BLC</v>
          </cell>
          <cell r="E992">
            <v>45.6</v>
          </cell>
        </row>
        <row r="993">
          <cell r="A993" t="str">
            <v>5048NAFTAEC25</v>
          </cell>
          <cell r="B993">
            <v>5048</v>
          </cell>
          <cell r="C993" t="str">
            <v>NAFTA</v>
          </cell>
          <cell r="D993" t="str">
            <v>EC25</v>
          </cell>
          <cell r="E993">
            <v>9.0634920634920633</v>
          </cell>
        </row>
        <row r="994">
          <cell r="A994" t="str">
            <v>5048NAFTAEC290BLC</v>
          </cell>
          <cell r="B994">
            <v>5048</v>
          </cell>
          <cell r="C994" t="str">
            <v>NAFTA</v>
          </cell>
          <cell r="D994" t="str">
            <v>EC290BLC</v>
          </cell>
          <cell r="E994">
            <v>47.906666666666666</v>
          </cell>
        </row>
        <row r="995">
          <cell r="A995" t="str">
            <v>5048NAFTAEC290BLR</v>
          </cell>
          <cell r="B995">
            <v>5048</v>
          </cell>
          <cell r="C995" t="str">
            <v>NAFTA</v>
          </cell>
          <cell r="D995" t="str">
            <v>EC290BLR</v>
          </cell>
          <cell r="E995">
            <v>47.666666666666664</v>
          </cell>
        </row>
        <row r="996">
          <cell r="A996" t="str">
            <v>5048NAFTAEC30</v>
          </cell>
          <cell r="B996">
            <v>5048</v>
          </cell>
          <cell r="C996" t="str">
            <v>NAFTA</v>
          </cell>
          <cell r="D996" t="str">
            <v>EC30</v>
          </cell>
          <cell r="E996">
            <v>13.666666666666666</v>
          </cell>
        </row>
        <row r="997">
          <cell r="A997" t="str">
            <v>5048NAFTAEC330BLC</v>
          </cell>
          <cell r="B997">
            <v>5048</v>
          </cell>
          <cell r="C997" t="str">
            <v>NAFTA</v>
          </cell>
          <cell r="D997" t="str">
            <v>EC330BLC</v>
          </cell>
          <cell r="E997">
            <v>39.00925925925926</v>
          </cell>
        </row>
        <row r="998">
          <cell r="A998" t="str">
            <v>5048NAFTAEC35</v>
          </cell>
          <cell r="B998">
            <v>5048</v>
          </cell>
          <cell r="C998" t="str">
            <v>NAFTA</v>
          </cell>
          <cell r="D998" t="str">
            <v>EC35</v>
          </cell>
          <cell r="E998">
            <v>12.909090909090908</v>
          </cell>
        </row>
        <row r="999">
          <cell r="A999" t="str">
            <v>5048NAFTAEC360</v>
          </cell>
          <cell r="B999">
            <v>5048</v>
          </cell>
          <cell r="C999" t="str">
            <v>NAFTA</v>
          </cell>
          <cell r="D999" t="str">
            <v>EC360</v>
          </cell>
          <cell r="E999">
            <v>36.9</v>
          </cell>
        </row>
        <row r="1000">
          <cell r="A1000" t="str">
            <v>5048NAFTAEC360BLC</v>
          </cell>
          <cell r="B1000">
            <v>5048</v>
          </cell>
          <cell r="C1000" t="str">
            <v>NAFTA</v>
          </cell>
          <cell r="D1000" t="str">
            <v>EC360BLC</v>
          </cell>
          <cell r="E1000">
            <v>49.78</v>
          </cell>
        </row>
        <row r="1001">
          <cell r="A1001" t="str">
            <v>5048NAFTAEC45</v>
          </cell>
          <cell r="B1001">
            <v>5048</v>
          </cell>
          <cell r="C1001" t="str">
            <v>NAFTA</v>
          </cell>
          <cell r="D1001" t="str">
            <v>EC45</v>
          </cell>
          <cell r="E1001">
            <v>19.888888888888889</v>
          </cell>
        </row>
        <row r="1002">
          <cell r="A1002" t="str">
            <v>5048NAFTAEC460</v>
          </cell>
          <cell r="B1002">
            <v>5048</v>
          </cell>
          <cell r="C1002" t="str">
            <v>NAFTA</v>
          </cell>
          <cell r="D1002" t="str">
            <v>EC460</v>
          </cell>
          <cell r="E1002">
            <v>70.900000000000006</v>
          </cell>
        </row>
        <row r="1003">
          <cell r="A1003" t="str">
            <v>5048NAFTAEC460BLC</v>
          </cell>
          <cell r="B1003">
            <v>5048</v>
          </cell>
          <cell r="C1003" t="str">
            <v>NAFTA</v>
          </cell>
          <cell r="D1003" t="str">
            <v>EC460BLC</v>
          </cell>
          <cell r="E1003">
            <v>91.71875</v>
          </cell>
        </row>
        <row r="1004">
          <cell r="A1004" t="str">
            <v>5048NAFTAEC55</v>
          </cell>
          <cell r="B1004">
            <v>5048</v>
          </cell>
          <cell r="C1004" t="str">
            <v>NAFTA</v>
          </cell>
          <cell r="D1004" t="str">
            <v>EC55</v>
          </cell>
          <cell r="E1004">
            <v>16.5</v>
          </cell>
        </row>
        <row r="1005">
          <cell r="A1005" t="str">
            <v>5048NAFTAEW170</v>
          </cell>
          <cell r="B1005">
            <v>5048</v>
          </cell>
          <cell r="C1005" t="str">
            <v>NAFTA</v>
          </cell>
          <cell r="D1005" t="str">
            <v>EW170</v>
          </cell>
          <cell r="E1005">
            <v>22.743362831858406</v>
          </cell>
        </row>
        <row r="1006">
          <cell r="A1006" t="str">
            <v>5048NAFTAG710B</v>
          </cell>
          <cell r="B1006">
            <v>5048</v>
          </cell>
          <cell r="C1006" t="str">
            <v>NAFTA</v>
          </cell>
          <cell r="D1006" t="str">
            <v>G710B</v>
          </cell>
          <cell r="E1006">
            <v>19</v>
          </cell>
        </row>
        <row r="1007">
          <cell r="A1007" t="str">
            <v>5048NAFTAG720</v>
          </cell>
          <cell r="B1007">
            <v>5048</v>
          </cell>
          <cell r="C1007" t="str">
            <v>NAFTA</v>
          </cell>
          <cell r="D1007" t="str">
            <v>G720</v>
          </cell>
          <cell r="E1007">
            <v>31.5</v>
          </cell>
        </row>
        <row r="1008">
          <cell r="A1008" t="str">
            <v>5048NAFTAG730</v>
          </cell>
          <cell r="B1008">
            <v>5048</v>
          </cell>
          <cell r="C1008" t="str">
            <v>NAFTA</v>
          </cell>
          <cell r="D1008" t="str">
            <v>G730</v>
          </cell>
          <cell r="E1008">
            <v>35</v>
          </cell>
        </row>
        <row r="1009">
          <cell r="A1009" t="str">
            <v>5048NAFTAG730B</v>
          </cell>
          <cell r="B1009">
            <v>5048</v>
          </cell>
          <cell r="C1009" t="str">
            <v>NAFTA</v>
          </cell>
          <cell r="D1009" t="str">
            <v>G730B</v>
          </cell>
          <cell r="E1009">
            <v>33.5</v>
          </cell>
        </row>
        <row r="1010">
          <cell r="A1010" t="str">
            <v>5048NAFTAG736</v>
          </cell>
          <cell r="B1010">
            <v>5048</v>
          </cell>
          <cell r="C1010" t="str">
            <v>NAFTA</v>
          </cell>
          <cell r="D1010" t="str">
            <v>G736</v>
          </cell>
          <cell r="E1010">
            <v>30</v>
          </cell>
        </row>
        <row r="1011">
          <cell r="A1011" t="str">
            <v>5048NAFTAG746B</v>
          </cell>
          <cell r="B1011">
            <v>5048</v>
          </cell>
          <cell r="C1011" t="str">
            <v>NAFTA</v>
          </cell>
          <cell r="D1011" t="str">
            <v>G746B</v>
          </cell>
          <cell r="E1011">
            <v>39</v>
          </cell>
        </row>
        <row r="1012">
          <cell r="A1012" t="str">
            <v>5048NAFTAG80</v>
          </cell>
          <cell r="B1012">
            <v>5048</v>
          </cell>
          <cell r="C1012" t="str">
            <v>NAFTA</v>
          </cell>
          <cell r="D1012" t="str">
            <v>G80</v>
          </cell>
          <cell r="E1012">
            <v>7</v>
          </cell>
        </row>
        <row r="1013">
          <cell r="A1013" t="str">
            <v>5048NAFTAL120</v>
          </cell>
          <cell r="B1013">
            <v>5048</v>
          </cell>
          <cell r="C1013" t="str">
            <v>NAFTA</v>
          </cell>
          <cell r="D1013" t="str">
            <v>L120</v>
          </cell>
          <cell r="E1013">
            <v>44</v>
          </cell>
        </row>
        <row r="1014">
          <cell r="A1014" t="str">
            <v>5048NAFTAL150</v>
          </cell>
          <cell r="B1014">
            <v>5048</v>
          </cell>
          <cell r="C1014" t="str">
            <v>NAFTA</v>
          </cell>
          <cell r="D1014" t="str">
            <v>L150</v>
          </cell>
          <cell r="E1014">
            <v>82</v>
          </cell>
        </row>
        <row r="1015">
          <cell r="A1015" t="str">
            <v>5048NAFTAL180</v>
          </cell>
          <cell r="B1015">
            <v>5048</v>
          </cell>
          <cell r="C1015" t="str">
            <v>NAFTA</v>
          </cell>
          <cell r="D1015" t="str">
            <v>L180</v>
          </cell>
          <cell r="E1015">
            <v>96</v>
          </cell>
        </row>
        <row r="1016">
          <cell r="A1016" t="str">
            <v>5048NAFTAL20</v>
          </cell>
          <cell r="B1016">
            <v>5048</v>
          </cell>
          <cell r="C1016" t="str">
            <v>NAFTA</v>
          </cell>
          <cell r="D1016" t="str">
            <v>L20</v>
          </cell>
          <cell r="E1016">
            <v>13.7</v>
          </cell>
        </row>
        <row r="1017">
          <cell r="A1017" t="str">
            <v>5048NAFTAL220</v>
          </cell>
          <cell r="B1017">
            <v>5048</v>
          </cell>
          <cell r="C1017" t="str">
            <v>NAFTA</v>
          </cell>
          <cell r="D1017" t="str">
            <v>L220</v>
          </cell>
          <cell r="E1017">
            <v>109</v>
          </cell>
        </row>
        <row r="1018">
          <cell r="A1018" t="str">
            <v>5048NAFTAL25</v>
          </cell>
          <cell r="B1018">
            <v>5048</v>
          </cell>
          <cell r="C1018" t="str">
            <v>NAFTA</v>
          </cell>
          <cell r="D1018" t="str">
            <v>L25</v>
          </cell>
          <cell r="E1018">
            <v>20.5</v>
          </cell>
        </row>
        <row r="1019">
          <cell r="A1019" t="str">
            <v>5048NAFTAL30</v>
          </cell>
          <cell r="B1019">
            <v>5048</v>
          </cell>
          <cell r="C1019" t="str">
            <v>NAFTA</v>
          </cell>
          <cell r="D1019" t="str">
            <v>L30</v>
          </cell>
          <cell r="E1019">
            <v>26.333333333333332</v>
          </cell>
        </row>
        <row r="1020">
          <cell r="A1020" t="str">
            <v>5048NAFTAL330</v>
          </cell>
          <cell r="B1020">
            <v>5048</v>
          </cell>
          <cell r="C1020" t="str">
            <v>NAFTA</v>
          </cell>
          <cell r="D1020" t="str">
            <v>L330</v>
          </cell>
          <cell r="E1020">
            <v>49</v>
          </cell>
        </row>
        <row r="1021">
          <cell r="A1021" t="str">
            <v>5048NAFTAL35</v>
          </cell>
          <cell r="B1021">
            <v>5048</v>
          </cell>
          <cell r="C1021" t="str">
            <v>NAFTA</v>
          </cell>
          <cell r="D1021" t="str">
            <v>L35</v>
          </cell>
          <cell r="E1021">
            <v>29</v>
          </cell>
        </row>
        <row r="1022">
          <cell r="A1022" t="str">
            <v>5048NAFTAL40</v>
          </cell>
          <cell r="B1022">
            <v>5048</v>
          </cell>
          <cell r="C1022" t="str">
            <v>NAFTA</v>
          </cell>
          <cell r="D1022" t="str">
            <v>L40</v>
          </cell>
          <cell r="E1022">
            <v>29.8</v>
          </cell>
        </row>
        <row r="1023">
          <cell r="A1023" t="str">
            <v>5048NAFTAL45</v>
          </cell>
          <cell r="B1023">
            <v>5048</v>
          </cell>
          <cell r="C1023" t="str">
            <v>NAFTA</v>
          </cell>
          <cell r="D1023" t="str">
            <v>L45</v>
          </cell>
          <cell r="E1023">
            <v>36.277777777777779</v>
          </cell>
        </row>
        <row r="1024">
          <cell r="A1024" t="str">
            <v>5048NAFTAL50</v>
          </cell>
          <cell r="B1024">
            <v>5048</v>
          </cell>
          <cell r="C1024" t="str">
            <v>NAFTA</v>
          </cell>
          <cell r="D1024" t="str">
            <v>L50</v>
          </cell>
          <cell r="E1024">
            <v>24.61904761904762</v>
          </cell>
        </row>
        <row r="1025">
          <cell r="A1025" t="str">
            <v>5048NAFTAL70</v>
          </cell>
          <cell r="B1025">
            <v>5048</v>
          </cell>
          <cell r="C1025" t="str">
            <v>NAFTA</v>
          </cell>
          <cell r="D1025" t="str">
            <v>L70</v>
          </cell>
          <cell r="E1025">
            <v>16</v>
          </cell>
        </row>
        <row r="1026">
          <cell r="A1026" t="str">
            <v>5048NAFTAL90</v>
          </cell>
          <cell r="B1026">
            <v>5048</v>
          </cell>
          <cell r="C1026" t="str">
            <v>NAFTA</v>
          </cell>
          <cell r="D1026" t="str">
            <v>L90</v>
          </cell>
          <cell r="E1026">
            <v>3</v>
          </cell>
        </row>
        <row r="1027">
          <cell r="A1027" t="str">
            <v>5048PREC210BLC</v>
          </cell>
          <cell r="B1027">
            <v>5048</v>
          </cell>
          <cell r="C1027" t="str">
            <v>PR</v>
          </cell>
          <cell r="D1027" t="str">
            <v>EC210BLC</v>
          </cell>
          <cell r="E1027" t="e">
            <v>#DIV/0!</v>
          </cell>
        </row>
        <row r="1028">
          <cell r="A1028" t="str">
            <v>5048PREC210BLC</v>
          </cell>
          <cell r="B1028">
            <v>5048</v>
          </cell>
          <cell r="C1028" t="str">
            <v>PR</v>
          </cell>
          <cell r="D1028" t="str">
            <v>EC210BLC</v>
          </cell>
          <cell r="E1028" t="e">
            <v>#DIV/0!</v>
          </cell>
        </row>
        <row r="1029">
          <cell r="A1029" t="str">
            <v>5048PREC240BLC</v>
          </cell>
          <cell r="B1029">
            <v>5048</v>
          </cell>
          <cell r="C1029" t="str">
            <v>PR</v>
          </cell>
          <cell r="D1029" t="str">
            <v>EC240BLC</v>
          </cell>
          <cell r="E1029" t="e">
            <v>#DIV/0!</v>
          </cell>
        </row>
        <row r="1030">
          <cell r="A1030" t="str">
            <v>5048PREC240BLC</v>
          </cell>
          <cell r="B1030">
            <v>5048</v>
          </cell>
          <cell r="C1030" t="str">
            <v>PR</v>
          </cell>
          <cell r="D1030" t="str">
            <v>EC240BLC</v>
          </cell>
          <cell r="E1030">
            <v>115.5</v>
          </cell>
        </row>
        <row r="1031">
          <cell r="A1031" t="str">
            <v>5048PREC290BLC</v>
          </cell>
          <cell r="B1031">
            <v>5048</v>
          </cell>
          <cell r="C1031" t="str">
            <v>PR</v>
          </cell>
          <cell r="D1031" t="str">
            <v>EC290BLC</v>
          </cell>
          <cell r="E1031" t="e">
            <v>#DIV/0!</v>
          </cell>
        </row>
        <row r="1032">
          <cell r="A1032" t="str">
            <v>5048PREC290BLC</v>
          </cell>
          <cell r="B1032">
            <v>5048</v>
          </cell>
          <cell r="C1032" t="str">
            <v>PR</v>
          </cell>
          <cell r="D1032" t="str">
            <v>EC290BLC</v>
          </cell>
          <cell r="E1032">
            <v>51.5</v>
          </cell>
        </row>
        <row r="1033">
          <cell r="A1033" t="str">
            <v>5048PREC360BLC</v>
          </cell>
          <cell r="B1033">
            <v>5048</v>
          </cell>
          <cell r="C1033" t="str">
            <v>PR</v>
          </cell>
          <cell r="D1033" t="str">
            <v>EC360BLC</v>
          </cell>
          <cell r="E1033" t="e">
            <v>#DIV/0!</v>
          </cell>
        </row>
        <row r="1034">
          <cell r="A1034" t="str">
            <v>5048PREC360BLC</v>
          </cell>
          <cell r="B1034">
            <v>5048</v>
          </cell>
          <cell r="C1034" t="str">
            <v>PR</v>
          </cell>
          <cell r="D1034" t="str">
            <v>EC360BLC</v>
          </cell>
          <cell r="E1034">
            <v>56.5</v>
          </cell>
        </row>
        <row r="1035">
          <cell r="A1035" t="str">
            <v>5048PREC460BLC</v>
          </cell>
          <cell r="B1035">
            <v>5048</v>
          </cell>
          <cell r="C1035" t="str">
            <v>PR</v>
          </cell>
          <cell r="D1035" t="str">
            <v>EC460BLC</v>
          </cell>
          <cell r="E1035" t="e">
            <v>#DIV/0!</v>
          </cell>
        </row>
        <row r="1036">
          <cell r="A1036" t="str">
            <v>5048PREC460BLC</v>
          </cell>
          <cell r="B1036">
            <v>5048</v>
          </cell>
          <cell r="C1036" t="str">
            <v>PR</v>
          </cell>
          <cell r="D1036" t="str">
            <v>EC460BLC</v>
          </cell>
          <cell r="E1036">
            <v>199</v>
          </cell>
        </row>
        <row r="1037">
          <cell r="A1037" t="str">
            <v>5048USA25</v>
          </cell>
          <cell r="B1037">
            <v>5048</v>
          </cell>
          <cell r="C1037" t="str">
            <v>US</v>
          </cell>
          <cell r="D1037" t="str">
            <v>A25</v>
          </cell>
          <cell r="E1037">
            <v>84.5</v>
          </cell>
        </row>
        <row r="1038">
          <cell r="A1038" t="str">
            <v>5048USA25</v>
          </cell>
          <cell r="B1038">
            <v>5048</v>
          </cell>
          <cell r="C1038" t="str">
            <v>US</v>
          </cell>
          <cell r="D1038" t="str">
            <v>A25</v>
          </cell>
          <cell r="E1038">
            <v>80.141025641025635</v>
          </cell>
        </row>
        <row r="1039">
          <cell r="A1039" t="str">
            <v>5048USA30</v>
          </cell>
          <cell r="B1039">
            <v>5048</v>
          </cell>
          <cell r="C1039" t="str">
            <v>US</v>
          </cell>
          <cell r="D1039" t="str">
            <v>A30</v>
          </cell>
          <cell r="E1039">
            <v>56.666666666666664</v>
          </cell>
        </row>
        <row r="1040">
          <cell r="A1040" t="str">
            <v>5048USA30</v>
          </cell>
          <cell r="B1040">
            <v>5048</v>
          </cell>
          <cell r="C1040" t="str">
            <v>US</v>
          </cell>
          <cell r="D1040" t="str">
            <v>A30</v>
          </cell>
          <cell r="E1040">
            <v>116.36764705882354</v>
          </cell>
        </row>
        <row r="1041">
          <cell r="A1041" t="str">
            <v>5048USA35</v>
          </cell>
          <cell r="B1041">
            <v>5048</v>
          </cell>
          <cell r="C1041" t="str">
            <v>US</v>
          </cell>
          <cell r="D1041" t="str">
            <v>A35</v>
          </cell>
          <cell r="E1041">
            <v>109</v>
          </cell>
        </row>
        <row r="1042">
          <cell r="A1042" t="str">
            <v>5048USA35</v>
          </cell>
          <cell r="B1042">
            <v>5048</v>
          </cell>
          <cell r="C1042" t="str">
            <v>US</v>
          </cell>
          <cell r="D1042" t="str">
            <v>A35</v>
          </cell>
          <cell r="E1042">
            <v>142.81981981981983</v>
          </cell>
        </row>
        <row r="1043">
          <cell r="A1043" t="str">
            <v>5048USA40</v>
          </cell>
          <cell r="B1043">
            <v>5048</v>
          </cell>
          <cell r="C1043" t="str">
            <v>US</v>
          </cell>
          <cell r="D1043" t="str">
            <v>A40</v>
          </cell>
          <cell r="E1043">
            <v>129</v>
          </cell>
        </row>
        <row r="1044">
          <cell r="A1044" t="str">
            <v>5048USA40</v>
          </cell>
          <cell r="B1044">
            <v>5048</v>
          </cell>
          <cell r="C1044" t="str">
            <v>US</v>
          </cell>
          <cell r="D1044" t="str">
            <v>A40</v>
          </cell>
          <cell r="E1044">
            <v>150.50806451612902</v>
          </cell>
        </row>
        <row r="1045">
          <cell r="A1045" t="str">
            <v>5048USCS600</v>
          </cell>
          <cell r="B1045">
            <v>5048</v>
          </cell>
          <cell r="C1045" t="str">
            <v>US</v>
          </cell>
          <cell r="D1045" t="str">
            <v>CS600</v>
          </cell>
          <cell r="E1045">
            <v>4</v>
          </cell>
        </row>
        <row r="1046">
          <cell r="A1046" t="str">
            <v>5048USCS662</v>
          </cell>
          <cell r="B1046">
            <v>5048</v>
          </cell>
          <cell r="C1046" t="str">
            <v>US</v>
          </cell>
          <cell r="D1046" t="str">
            <v>CS662</v>
          </cell>
          <cell r="E1046">
            <v>-7</v>
          </cell>
        </row>
        <row r="1047">
          <cell r="A1047" t="str">
            <v>5048USCS841</v>
          </cell>
          <cell r="B1047">
            <v>5048</v>
          </cell>
          <cell r="C1047" t="str">
            <v>US</v>
          </cell>
          <cell r="D1047" t="str">
            <v>CS841</v>
          </cell>
          <cell r="E1047">
            <v>13</v>
          </cell>
        </row>
        <row r="1048">
          <cell r="A1048" t="str">
            <v>5048USEC140</v>
          </cell>
          <cell r="B1048">
            <v>5048</v>
          </cell>
          <cell r="C1048" t="str">
            <v>US</v>
          </cell>
          <cell r="D1048" t="str">
            <v>EC140</v>
          </cell>
          <cell r="E1048">
            <v>20.333333333333332</v>
          </cell>
        </row>
        <row r="1049">
          <cell r="A1049" t="str">
            <v>5048USEC140BLC</v>
          </cell>
          <cell r="B1049">
            <v>5048</v>
          </cell>
          <cell r="C1049" t="str">
            <v>US</v>
          </cell>
          <cell r="D1049" t="str">
            <v>EC140BLC</v>
          </cell>
          <cell r="E1049">
            <v>19.75</v>
          </cell>
        </row>
        <row r="1050">
          <cell r="A1050" t="str">
            <v>5048USEC140BLC</v>
          </cell>
          <cell r="B1050">
            <v>5048</v>
          </cell>
          <cell r="C1050" t="str">
            <v>US</v>
          </cell>
          <cell r="D1050" t="str">
            <v>EC140BLC</v>
          </cell>
          <cell r="E1050">
            <v>16.057692307692307</v>
          </cell>
        </row>
        <row r="1051">
          <cell r="A1051" t="str">
            <v>5048USEC15</v>
          </cell>
          <cell r="B1051">
            <v>5048</v>
          </cell>
          <cell r="C1051" t="str">
            <v>US</v>
          </cell>
          <cell r="D1051" t="str">
            <v>EC15</v>
          </cell>
          <cell r="E1051">
            <v>9</v>
          </cell>
        </row>
        <row r="1052">
          <cell r="A1052" t="str">
            <v>5048USEC150LC</v>
          </cell>
          <cell r="B1052">
            <v>5048</v>
          </cell>
          <cell r="C1052" t="str">
            <v>US</v>
          </cell>
          <cell r="D1052" t="str">
            <v>EC150LC</v>
          </cell>
          <cell r="E1052">
            <v>22.2</v>
          </cell>
        </row>
        <row r="1053">
          <cell r="A1053" t="str">
            <v>5048USEC160BLC</v>
          </cell>
          <cell r="B1053">
            <v>5048</v>
          </cell>
          <cell r="C1053" t="str">
            <v>US</v>
          </cell>
          <cell r="D1053" t="str">
            <v>EC160BLC</v>
          </cell>
          <cell r="E1053">
            <v>22</v>
          </cell>
        </row>
        <row r="1054">
          <cell r="A1054" t="str">
            <v>5048USEC160BLC</v>
          </cell>
          <cell r="B1054">
            <v>5048</v>
          </cell>
          <cell r="C1054" t="str">
            <v>US</v>
          </cell>
          <cell r="D1054" t="str">
            <v>EC160BLC</v>
          </cell>
          <cell r="E1054">
            <v>23</v>
          </cell>
        </row>
        <row r="1055">
          <cell r="A1055" t="str">
            <v>5048USEC20</v>
          </cell>
          <cell r="B1055">
            <v>5048</v>
          </cell>
          <cell r="C1055" t="str">
            <v>US</v>
          </cell>
          <cell r="D1055" t="str">
            <v>EC20</v>
          </cell>
          <cell r="E1055">
            <v>8.7272727272727266</v>
          </cell>
        </row>
        <row r="1056">
          <cell r="A1056" t="str">
            <v>5048USEC210</v>
          </cell>
          <cell r="B1056">
            <v>5048</v>
          </cell>
          <cell r="C1056" t="str">
            <v>US</v>
          </cell>
          <cell r="D1056" t="str">
            <v>EC210</v>
          </cell>
          <cell r="E1056">
            <v>34.5</v>
          </cell>
        </row>
        <row r="1057">
          <cell r="A1057" t="str">
            <v>5048USEC210BF</v>
          </cell>
          <cell r="B1057">
            <v>5048</v>
          </cell>
          <cell r="C1057" t="str">
            <v>US</v>
          </cell>
          <cell r="D1057" t="str">
            <v>EC210BF</v>
          </cell>
          <cell r="E1057">
            <v>36.285714285714285</v>
          </cell>
        </row>
        <row r="1058">
          <cell r="A1058" t="str">
            <v>5048USEC210BLC</v>
          </cell>
          <cell r="B1058">
            <v>5048</v>
          </cell>
          <cell r="C1058" t="str">
            <v>US</v>
          </cell>
          <cell r="D1058" t="str">
            <v>EC210BLC</v>
          </cell>
          <cell r="E1058">
            <v>30.285714285714285</v>
          </cell>
        </row>
        <row r="1059">
          <cell r="A1059" t="str">
            <v>5048USEC210BLR</v>
          </cell>
          <cell r="B1059">
            <v>5048</v>
          </cell>
          <cell r="C1059" t="str">
            <v>US</v>
          </cell>
          <cell r="D1059" t="str">
            <v>EC210BLR</v>
          </cell>
          <cell r="E1059">
            <v>24</v>
          </cell>
        </row>
        <row r="1060">
          <cell r="A1060" t="str">
            <v>5048USEC240</v>
          </cell>
          <cell r="B1060">
            <v>5048</v>
          </cell>
          <cell r="C1060" t="str">
            <v>US</v>
          </cell>
          <cell r="D1060" t="str">
            <v>EC240</v>
          </cell>
          <cell r="E1060">
            <v>40</v>
          </cell>
        </row>
        <row r="1061">
          <cell r="A1061" t="str">
            <v>5048USEC240BLC</v>
          </cell>
          <cell r="B1061">
            <v>5048</v>
          </cell>
          <cell r="C1061" t="str">
            <v>US</v>
          </cell>
          <cell r="D1061" t="str">
            <v>EC240BLC</v>
          </cell>
          <cell r="E1061">
            <v>45.6</v>
          </cell>
        </row>
        <row r="1062">
          <cell r="A1062" t="str">
            <v>5048USEC240BLR</v>
          </cell>
          <cell r="B1062">
            <v>5048</v>
          </cell>
          <cell r="C1062" t="str">
            <v>US</v>
          </cell>
          <cell r="D1062" t="str">
            <v>EC240BLR</v>
          </cell>
          <cell r="E1062">
            <v>37</v>
          </cell>
        </row>
        <row r="1063">
          <cell r="A1063" t="str">
            <v>5048USEC25</v>
          </cell>
          <cell r="B1063">
            <v>5048</v>
          </cell>
          <cell r="C1063" t="str">
            <v>US</v>
          </cell>
          <cell r="D1063" t="str">
            <v>EC25</v>
          </cell>
          <cell r="E1063">
            <v>9.0634920634920633</v>
          </cell>
        </row>
        <row r="1064">
          <cell r="A1064" t="str">
            <v>5048USEC290BLC</v>
          </cell>
          <cell r="B1064">
            <v>5048</v>
          </cell>
          <cell r="C1064" t="str">
            <v>US</v>
          </cell>
          <cell r="D1064" t="str">
            <v>EC290BLC</v>
          </cell>
          <cell r="E1064">
            <v>46.111111111111114</v>
          </cell>
        </row>
        <row r="1065">
          <cell r="A1065" t="str">
            <v>5048USEC290BLR</v>
          </cell>
          <cell r="B1065">
            <v>5048</v>
          </cell>
          <cell r="C1065" t="str">
            <v>US</v>
          </cell>
          <cell r="D1065" t="str">
            <v>EC290BLR</v>
          </cell>
          <cell r="E1065">
            <v>40</v>
          </cell>
        </row>
        <row r="1066">
          <cell r="A1066" t="str">
            <v>5048USEC30</v>
          </cell>
          <cell r="B1066">
            <v>5048</v>
          </cell>
          <cell r="C1066" t="str">
            <v>US</v>
          </cell>
          <cell r="D1066" t="str">
            <v>EC30</v>
          </cell>
          <cell r="E1066">
            <v>13.666666666666666</v>
          </cell>
        </row>
        <row r="1067">
          <cell r="A1067" t="str">
            <v>5048USEC330BLC</v>
          </cell>
          <cell r="B1067">
            <v>5048</v>
          </cell>
          <cell r="C1067" t="str">
            <v>US</v>
          </cell>
          <cell r="D1067" t="str">
            <v>EC330BLC</v>
          </cell>
          <cell r="E1067">
            <v>48.6</v>
          </cell>
        </row>
        <row r="1068">
          <cell r="A1068" t="str">
            <v>5048USEC35</v>
          </cell>
          <cell r="B1068">
            <v>5048</v>
          </cell>
          <cell r="C1068" t="str">
            <v>US</v>
          </cell>
          <cell r="D1068" t="str">
            <v>EC35</v>
          </cell>
          <cell r="E1068">
            <v>12.909090909090908</v>
          </cell>
        </row>
        <row r="1069">
          <cell r="A1069" t="str">
            <v>5048USEC360BLC</v>
          </cell>
          <cell r="B1069">
            <v>5048</v>
          </cell>
          <cell r="C1069" t="str">
            <v>US</v>
          </cell>
          <cell r="D1069" t="str">
            <v>EC360BLC</v>
          </cell>
          <cell r="E1069">
            <v>55</v>
          </cell>
        </row>
        <row r="1070">
          <cell r="A1070" t="str">
            <v>5048USEC45</v>
          </cell>
          <cell r="B1070">
            <v>5048</v>
          </cell>
          <cell r="C1070" t="str">
            <v>US</v>
          </cell>
          <cell r="D1070" t="str">
            <v>EC45</v>
          </cell>
          <cell r="E1070">
            <v>19.888888888888889</v>
          </cell>
        </row>
        <row r="1071">
          <cell r="A1071" t="str">
            <v>5048USEC460BLC</v>
          </cell>
          <cell r="B1071">
            <v>5048</v>
          </cell>
          <cell r="C1071" t="str">
            <v>US</v>
          </cell>
          <cell r="D1071" t="str">
            <v>EC460BLC</v>
          </cell>
          <cell r="E1071">
            <v>96.5</v>
          </cell>
        </row>
        <row r="1072">
          <cell r="A1072" t="str">
            <v>5048USEC55</v>
          </cell>
          <cell r="B1072">
            <v>5048</v>
          </cell>
          <cell r="C1072" t="str">
            <v>US</v>
          </cell>
          <cell r="D1072" t="str">
            <v>EC55</v>
          </cell>
          <cell r="E1072">
            <v>16.470588235294116</v>
          </cell>
        </row>
        <row r="1073">
          <cell r="A1073" t="str">
            <v>5048USEC55</v>
          </cell>
          <cell r="B1073">
            <v>5048</v>
          </cell>
          <cell r="C1073" t="str">
            <v>US</v>
          </cell>
          <cell r="D1073" t="str">
            <v>EC55</v>
          </cell>
          <cell r="E1073">
            <v>10.710526315789474</v>
          </cell>
        </row>
        <row r="1074">
          <cell r="A1074" t="str">
            <v>5048USEW170</v>
          </cell>
          <cell r="B1074">
            <v>5048</v>
          </cell>
          <cell r="C1074" t="str">
            <v>US</v>
          </cell>
          <cell r="D1074" t="str">
            <v>EW170</v>
          </cell>
          <cell r="E1074">
            <v>15</v>
          </cell>
        </row>
        <row r="1075">
          <cell r="A1075" t="str">
            <v>5048USEW170</v>
          </cell>
          <cell r="B1075">
            <v>5048</v>
          </cell>
          <cell r="C1075" t="str">
            <v>US</v>
          </cell>
          <cell r="D1075" t="str">
            <v>EW170</v>
          </cell>
          <cell r="E1075">
            <v>22.743362831858406</v>
          </cell>
        </row>
        <row r="1076">
          <cell r="A1076" t="str">
            <v>5048USEW55</v>
          </cell>
          <cell r="B1076">
            <v>5048</v>
          </cell>
          <cell r="C1076" t="str">
            <v>US</v>
          </cell>
          <cell r="D1076" t="str">
            <v>EW55</v>
          </cell>
          <cell r="E1076" t="e">
            <v>#DIV/0!</v>
          </cell>
        </row>
        <row r="1077">
          <cell r="A1077" t="str">
            <v>5048USEW55</v>
          </cell>
          <cell r="B1077">
            <v>5048</v>
          </cell>
          <cell r="C1077" t="str">
            <v>US</v>
          </cell>
          <cell r="D1077" t="str">
            <v>EW55</v>
          </cell>
          <cell r="E1077">
            <v>13</v>
          </cell>
        </row>
        <row r="1078">
          <cell r="A1078" t="str">
            <v>5048USG60</v>
          </cell>
          <cell r="B1078">
            <v>5048</v>
          </cell>
          <cell r="C1078" t="str">
            <v>US</v>
          </cell>
          <cell r="D1078" t="str">
            <v>G60</v>
          </cell>
          <cell r="E1078">
            <v>7</v>
          </cell>
        </row>
        <row r="1079">
          <cell r="A1079" t="str">
            <v>5048USG66</v>
          </cell>
          <cell r="B1079">
            <v>5048</v>
          </cell>
          <cell r="C1079" t="str">
            <v>US</v>
          </cell>
          <cell r="D1079" t="str">
            <v>G66</v>
          </cell>
          <cell r="E1079">
            <v>9</v>
          </cell>
        </row>
        <row r="1080">
          <cell r="A1080" t="str">
            <v>5048USG710</v>
          </cell>
          <cell r="B1080">
            <v>5048</v>
          </cell>
          <cell r="C1080" t="str">
            <v>US</v>
          </cell>
          <cell r="D1080" t="str">
            <v>G710</v>
          </cell>
          <cell r="E1080">
            <v>24.472727272727273</v>
          </cell>
        </row>
        <row r="1081">
          <cell r="A1081" t="str">
            <v>5048USG710B</v>
          </cell>
          <cell r="B1081">
            <v>5048</v>
          </cell>
          <cell r="C1081" t="str">
            <v>US</v>
          </cell>
          <cell r="D1081" t="str">
            <v>G710B</v>
          </cell>
          <cell r="E1081">
            <v>18.7</v>
          </cell>
          <cell r="F1081" t="str">
            <v>Angela Cox Apr 29 2003</v>
          </cell>
        </row>
        <row r="1082">
          <cell r="A1082" t="str">
            <v>5048USG716</v>
          </cell>
          <cell r="B1082">
            <v>5048</v>
          </cell>
          <cell r="C1082" t="str">
            <v>US</v>
          </cell>
          <cell r="D1082" t="str">
            <v>G716</v>
          </cell>
          <cell r="E1082">
            <v>28.4</v>
          </cell>
          <cell r="F1082" t="str">
            <v>Angela Cox Apr 29 2003</v>
          </cell>
        </row>
        <row r="1083">
          <cell r="A1083" t="str">
            <v>5048USG720</v>
          </cell>
          <cell r="B1083">
            <v>5048</v>
          </cell>
          <cell r="C1083" t="str">
            <v>US</v>
          </cell>
          <cell r="D1083" t="str">
            <v>G720</v>
          </cell>
          <cell r="E1083">
            <v>31.9</v>
          </cell>
          <cell r="F1083" t="str">
            <v>Angela Cox Apr 29 2003</v>
          </cell>
        </row>
        <row r="1084">
          <cell r="A1084" t="str">
            <v>5048USG720B</v>
          </cell>
          <cell r="B1084">
            <v>5048</v>
          </cell>
          <cell r="C1084" t="str">
            <v>US</v>
          </cell>
          <cell r="D1084" t="str">
            <v>G720B</v>
          </cell>
          <cell r="E1084">
            <v>27</v>
          </cell>
          <cell r="F1084" t="str">
            <v>Angela Cox 6 Feb 2003</v>
          </cell>
        </row>
        <row r="1085">
          <cell r="A1085" t="str">
            <v>5048USG726</v>
          </cell>
          <cell r="B1085">
            <v>5048</v>
          </cell>
          <cell r="C1085" t="str">
            <v>US</v>
          </cell>
          <cell r="D1085" t="str">
            <v>G726</v>
          </cell>
          <cell r="E1085">
            <v>31.166666666666668</v>
          </cell>
        </row>
        <row r="1086">
          <cell r="A1086" t="str">
            <v>5048USG726B</v>
          </cell>
          <cell r="B1086">
            <v>5048</v>
          </cell>
          <cell r="C1086" t="str">
            <v>US</v>
          </cell>
          <cell r="D1086" t="str">
            <v>G726B</v>
          </cell>
          <cell r="E1086">
            <v>35.733333333333334</v>
          </cell>
        </row>
        <row r="1087">
          <cell r="A1087" t="str">
            <v>5048USG730</v>
          </cell>
          <cell r="B1087">
            <v>5048</v>
          </cell>
          <cell r="C1087" t="str">
            <v>US</v>
          </cell>
          <cell r="D1087" t="str">
            <v>G730</v>
          </cell>
          <cell r="E1087">
            <v>34.5</v>
          </cell>
          <cell r="F1087" t="str">
            <v>Angela Cox Apr 29 2003</v>
          </cell>
        </row>
        <row r="1088">
          <cell r="A1088" t="str">
            <v>5048USG730B</v>
          </cell>
          <cell r="B1088">
            <v>5048</v>
          </cell>
          <cell r="C1088" t="str">
            <v>US</v>
          </cell>
          <cell r="D1088" t="str">
            <v>G730B</v>
          </cell>
          <cell r="E1088">
            <v>34</v>
          </cell>
          <cell r="F1088" t="str">
            <v>Angela Cox 6 Feb 2003</v>
          </cell>
        </row>
        <row r="1089">
          <cell r="A1089" t="str">
            <v>5048USG736</v>
          </cell>
          <cell r="B1089">
            <v>5048</v>
          </cell>
          <cell r="C1089" t="str">
            <v>US</v>
          </cell>
          <cell r="D1089" t="str">
            <v>G736</v>
          </cell>
          <cell r="E1089">
            <v>31.8</v>
          </cell>
          <cell r="F1089" t="str">
            <v>Angela Cox Apr 29 2003</v>
          </cell>
        </row>
        <row r="1090">
          <cell r="A1090" t="str">
            <v>5048USG740</v>
          </cell>
          <cell r="B1090">
            <v>5048</v>
          </cell>
          <cell r="C1090" t="str">
            <v>US</v>
          </cell>
          <cell r="D1090" t="str">
            <v>G740</v>
          </cell>
          <cell r="E1090">
            <v>43</v>
          </cell>
        </row>
        <row r="1091">
          <cell r="A1091" t="str">
            <v>5048USG740B</v>
          </cell>
          <cell r="B1091">
            <v>5048</v>
          </cell>
          <cell r="C1091" t="str">
            <v>US</v>
          </cell>
          <cell r="D1091" t="str">
            <v>G740B</v>
          </cell>
          <cell r="E1091">
            <v>43.4</v>
          </cell>
        </row>
        <row r="1092">
          <cell r="A1092" t="str">
            <v>5048USG746B</v>
          </cell>
          <cell r="B1092">
            <v>5048</v>
          </cell>
          <cell r="C1092" t="str">
            <v>US</v>
          </cell>
          <cell r="D1092" t="str">
            <v>G746B</v>
          </cell>
          <cell r="E1092">
            <v>40.700000000000003</v>
          </cell>
          <cell r="F1092" t="str">
            <v>Angela Cox Apr 29 2003</v>
          </cell>
        </row>
        <row r="1093">
          <cell r="A1093" t="str">
            <v>5048USG780</v>
          </cell>
          <cell r="B1093">
            <v>5048</v>
          </cell>
          <cell r="C1093" t="str">
            <v>US</v>
          </cell>
          <cell r="D1093" t="str">
            <v>G780</v>
          </cell>
          <cell r="E1093">
            <v>37.5</v>
          </cell>
        </row>
        <row r="1094">
          <cell r="A1094" t="str">
            <v>5048USG780B</v>
          </cell>
          <cell r="B1094">
            <v>5048</v>
          </cell>
          <cell r="C1094" t="str">
            <v>US</v>
          </cell>
          <cell r="D1094" t="str">
            <v>G780B</v>
          </cell>
          <cell r="E1094">
            <v>60</v>
          </cell>
        </row>
        <row r="1095">
          <cell r="A1095" t="str">
            <v>5048USG80</v>
          </cell>
          <cell r="B1095">
            <v>5048</v>
          </cell>
          <cell r="C1095" t="str">
            <v>US</v>
          </cell>
          <cell r="D1095" t="str">
            <v>G80</v>
          </cell>
          <cell r="E1095">
            <v>9.3000000000000007</v>
          </cell>
          <cell r="F1095" t="str">
            <v>Angela Cox Apr 29 2003</v>
          </cell>
        </row>
        <row r="1096">
          <cell r="A1096" t="str">
            <v>5048USG86</v>
          </cell>
          <cell r="B1096">
            <v>5048</v>
          </cell>
          <cell r="C1096" t="str">
            <v>US</v>
          </cell>
          <cell r="D1096" t="str">
            <v>G86</v>
          </cell>
          <cell r="E1096">
            <v>12.4</v>
          </cell>
        </row>
        <row r="1097">
          <cell r="A1097" t="str">
            <v>5048USL110</v>
          </cell>
          <cell r="B1097">
            <v>5048</v>
          </cell>
          <cell r="C1097" t="str">
            <v>US</v>
          </cell>
          <cell r="D1097" t="str">
            <v>L110</v>
          </cell>
          <cell r="E1097" t="e">
            <v>#N/A</v>
          </cell>
        </row>
        <row r="1098">
          <cell r="A1098" t="str">
            <v>5048USL120</v>
          </cell>
          <cell r="B1098">
            <v>5048</v>
          </cell>
          <cell r="C1098" t="str">
            <v>US</v>
          </cell>
          <cell r="D1098" t="str">
            <v>L120</v>
          </cell>
          <cell r="E1098">
            <v>44</v>
          </cell>
        </row>
        <row r="1099">
          <cell r="A1099" t="str">
            <v>5048USL150</v>
          </cell>
          <cell r="B1099">
            <v>5048</v>
          </cell>
          <cell r="C1099" t="str">
            <v>US</v>
          </cell>
          <cell r="D1099" t="str">
            <v>L150</v>
          </cell>
          <cell r="E1099">
            <v>108.25</v>
          </cell>
        </row>
        <row r="1100">
          <cell r="A1100" t="str">
            <v>5048USL180</v>
          </cell>
          <cell r="B1100">
            <v>5048</v>
          </cell>
          <cell r="C1100" t="str">
            <v>US</v>
          </cell>
          <cell r="D1100" t="str">
            <v>L180</v>
          </cell>
          <cell r="E1100">
            <v>125.85714285714286</v>
          </cell>
        </row>
        <row r="1101">
          <cell r="A1101" t="str">
            <v>5048USL220</v>
          </cell>
          <cell r="B1101">
            <v>5048</v>
          </cell>
          <cell r="C1101" t="str">
            <v>US</v>
          </cell>
          <cell r="D1101" t="str">
            <v>L220</v>
          </cell>
          <cell r="E1101">
            <v>122.07843137254902</v>
          </cell>
        </row>
        <row r="1102">
          <cell r="A1102" t="str">
            <v>5048USL30</v>
          </cell>
          <cell r="B1102">
            <v>5048</v>
          </cell>
          <cell r="C1102" t="str">
            <v>US</v>
          </cell>
          <cell r="D1102" t="str">
            <v>L30</v>
          </cell>
          <cell r="E1102">
            <v>26.333333333333332</v>
          </cell>
        </row>
        <row r="1103">
          <cell r="A1103" t="str">
            <v>5048USL330</v>
          </cell>
          <cell r="B1103">
            <v>5048</v>
          </cell>
          <cell r="C1103" t="str">
            <v>US</v>
          </cell>
          <cell r="D1103" t="str">
            <v>L330</v>
          </cell>
          <cell r="E1103">
            <v>49</v>
          </cell>
        </row>
        <row r="1104">
          <cell r="A1104" t="str">
            <v>5048USL35</v>
          </cell>
          <cell r="B1104">
            <v>5048</v>
          </cell>
          <cell r="C1104" t="str">
            <v>US</v>
          </cell>
          <cell r="D1104" t="str">
            <v>L35</v>
          </cell>
          <cell r="E1104">
            <v>29</v>
          </cell>
        </row>
        <row r="1105">
          <cell r="A1105" t="str">
            <v>5048USL40</v>
          </cell>
          <cell r="B1105">
            <v>5048</v>
          </cell>
          <cell r="C1105" t="str">
            <v>US</v>
          </cell>
          <cell r="D1105" t="str">
            <v>L40</v>
          </cell>
          <cell r="E1105">
            <v>29.8</v>
          </cell>
        </row>
        <row r="1106">
          <cell r="A1106" t="str">
            <v>5048USL45</v>
          </cell>
          <cell r="B1106">
            <v>5048</v>
          </cell>
          <cell r="C1106" t="str">
            <v>US</v>
          </cell>
          <cell r="D1106" t="str">
            <v>L45</v>
          </cell>
          <cell r="E1106">
            <v>36.277777777777779</v>
          </cell>
        </row>
        <row r="1107">
          <cell r="A1107" t="str">
            <v>5048USL50</v>
          </cell>
          <cell r="B1107">
            <v>5048</v>
          </cell>
          <cell r="C1107" t="str">
            <v>US</v>
          </cell>
          <cell r="D1107" t="str">
            <v>L50</v>
          </cell>
          <cell r="E1107">
            <v>24.61904761904762</v>
          </cell>
        </row>
        <row r="1108">
          <cell r="A1108" t="str">
            <v>5048USL70</v>
          </cell>
          <cell r="B1108">
            <v>5048</v>
          </cell>
          <cell r="C1108" t="str">
            <v>US</v>
          </cell>
          <cell r="D1108" t="str">
            <v>L70</v>
          </cell>
          <cell r="E1108">
            <v>33.12977099236641</v>
          </cell>
        </row>
        <row r="1109">
          <cell r="A1109" t="str">
            <v>5048USL90</v>
          </cell>
          <cell r="B1109">
            <v>5048</v>
          </cell>
          <cell r="C1109" t="str">
            <v>US</v>
          </cell>
          <cell r="D1109" t="str">
            <v>L90</v>
          </cell>
          <cell r="E1109" t="e">
            <v>#DIV/0!</v>
          </cell>
        </row>
        <row r="1110">
          <cell r="A1110" t="str">
            <v>5048USL90</v>
          </cell>
          <cell r="B1110">
            <v>5048</v>
          </cell>
          <cell r="C1110" t="str">
            <v>US</v>
          </cell>
          <cell r="D1110" t="str">
            <v>L90</v>
          </cell>
          <cell r="E1110">
            <v>49</v>
          </cell>
        </row>
        <row r="1111">
          <cell r="A1111" t="str">
            <v>5048USL90</v>
          </cell>
          <cell r="B1111">
            <v>5048</v>
          </cell>
          <cell r="C1111" t="str">
            <v>US</v>
          </cell>
          <cell r="D1111" t="str">
            <v>L90</v>
          </cell>
          <cell r="E1111">
            <v>30.753289473684209</v>
          </cell>
        </row>
        <row r="1112">
          <cell r="A1112" t="str">
            <v>5048USZL402</v>
          </cell>
          <cell r="B1112">
            <v>5048</v>
          </cell>
          <cell r="C1112" t="str">
            <v>US</v>
          </cell>
          <cell r="D1112" t="str">
            <v>ZL402</v>
          </cell>
          <cell r="E1112">
            <v>21.5</v>
          </cell>
        </row>
        <row r="1113">
          <cell r="A1113" t="str">
            <v>5068ISG60</v>
          </cell>
          <cell r="B1113">
            <v>5068</v>
          </cell>
          <cell r="C1113" t="str">
            <v>IS</v>
          </cell>
          <cell r="D1113" t="str">
            <v>G60</v>
          </cell>
          <cell r="E1113">
            <v>0</v>
          </cell>
        </row>
        <row r="1114">
          <cell r="A1114" t="str">
            <v>5068USCS401</v>
          </cell>
          <cell r="B1114">
            <v>5068</v>
          </cell>
          <cell r="C1114" t="str">
            <v>US</v>
          </cell>
          <cell r="D1114" t="str">
            <v>CS401</v>
          </cell>
          <cell r="E1114">
            <v>6</v>
          </cell>
        </row>
        <row r="1115">
          <cell r="A1115" t="str">
            <v>5068USCS540</v>
          </cell>
          <cell r="B1115">
            <v>5068</v>
          </cell>
          <cell r="C1115" t="str">
            <v>US</v>
          </cell>
          <cell r="D1115" t="str">
            <v>CS540</v>
          </cell>
          <cell r="E1115">
            <v>-2</v>
          </cell>
        </row>
        <row r="1116">
          <cell r="A1116" t="str">
            <v>5068USCS662</v>
          </cell>
          <cell r="B1116">
            <v>5068</v>
          </cell>
          <cell r="C1116" t="str">
            <v>US</v>
          </cell>
          <cell r="D1116" t="str">
            <v>CS662</v>
          </cell>
          <cell r="E1116">
            <v>18</v>
          </cell>
        </row>
        <row r="1117">
          <cell r="A1117" t="str">
            <v>5068USEC15</v>
          </cell>
          <cell r="B1117">
            <v>5068</v>
          </cell>
          <cell r="C1117" t="str">
            <v>US</v>
          </cell>
          <cell r="D1117" t="str">
            <v>EC15</v>
          </cell>
          <cell r="E1117" t="e">
            <v>#DIV/0!</v>
          </cell>
        </row>
        <row r="1118">
          <cell r="A1118" t="str">
            <v>5068USEC15</v>
          </cell>
          <cell r="B1118">
            <v>5068</v>
          </cell>
          <cell r="C1118" t="str">
            <v>US</v>
          </cell>
          <cell r="D1118" t="str">
            <v>EC15</v>
          </cell>
          <cell r="E1118">
            <v>-4</v>
          </cell>
        </row>
        <row r="1119">
          <cell r="A1119" t="str">
            <v>5068USEC20</v>
          </cell>
          <cell r="B1119">
            <v>5068</v>
          </cell>
          <cell r="C1119" t="str">
            <v>US</v>
          </cell>
          <cell r="D1119" t="str">
            <v>EC20</v>
          </cell>
          <cell r="E1119" t="e">
            <v>#DIV/0!</v>
          </cell>
        </row>
        <row r="1120">
          <cell r="A1120" t="str">
            <v>5068USEC20</v>
          </cell>
          <cell r="B1120">
            <v>5068</v>
          </cell>
          <cell r="C1120" t="str">
            <v>US</v>
          </cell>
          <cell r="D1120" t="str">
            <v>EC20</v>
          </cell>
          <cell r="E1120">
            <v>4</v>
          </cell>
        </row>
        <row r="1121">
          <cell r="A1121" t="str">
            <v>5068USEC25</v>
          </cell>
          <cell r="B1121">
            <v>5068</v>
          </cell>
          <cell r="C1121" t="str">
            <v>US</v>
          </cell>
          <cell r="D1121" t="str">
            <v>EC25</v>
          </cell>
          <cell r="E1121" t="e">
            <v>#DIV/0!</v>
          </cell>
        </row>
        <row r="1122">
          <cell r="A1122" t="str">
            <v>5068USEC25</v>
          </cell>
          <cell r="B1122">
            <v>5068</v>
          </cell>
          <cell r="C1122" t="str">
            <v>US</v>
          </cell>
          <cell r="D1122" t="str">
            <v>EC25</v>
          </cell>
          <cell r="E1122">
            <v>-3.2916666666666665</v>
          </cell>
        </row>
        <row r="1123">
          <cell r="A1123" t="str">
            <v>5068USEC30</v>
          </cell>
          <cell r="B1123">
            <v>5068</v>
          </cell>
          <cell r="C1123" t="str">
            <v>US</v>
          </cell>
          <cell r="D1123" t="str">
            <v>EC30</v>
          </cell>
          <cell r="E1123" t="e">
            <v>#DIV/0!</v>
          </cell>
        </row>
        <row r="1124">
          <cell r="A1124" t="str">
            <v>5068USEC30</v>
          </cell>
          <cell r="B1124">
            <v>5068</v>
          </cell>
          <cell r="C1124" t="str">
            <v>US</v>
          </cell>
          <cell r="D1124" t="str">
            <v>EC30</v>
          </cell>
          <cell r="E1124">
            <v>3.3333333333333335</v>
          </cell>
        </row>
        <row r="1125">
          <cell r="A1125" t="str">
            <v>5068USEC35</v>
          </cell>
          <cell r="B1125">
            <v>5068</v>
          </cell>
          <cell r="C1125" t="str">
            <v>US</v>
          </cell>
          <cell r="D1125" t="str">
            <v>EC35</v>
          </cell>
          <cell r="E1125" t="e">
            <v>#DIV/0!</v>
          </cell>
        </row>
        <row r="1126">
          <cell r="A1126" t="str">
            <v>5068USEC35</v>
          </cell>
          <cell r="B1126">
            <v>5068</v>
          </cell>
          <cell r="C1126" t="str">
            <v>US</v>
          </cell>
          <cell r="D1126" t="str">
            <v>EC35</v>
          </cell>
          <cell r="E1126">
            <v>-3.8913043478260869</v>
          </cell>
        </row>
        <row r="1127">
          <cell r="A1127" t="str">
            <v>5068USEC45</v>
          </cell>
          <cell r="B1127">
            <v>5068</v>
          </cell>
          <cell r="C1127" t="str">
            <v>US</v>
          </cell>
          <cell r="D1127" t="str">
            <v>EC45</v>
          </cell>
          <cell r="E1127" t="e">
            <v>#DIV/0!</v>
          </cell>
        </row>
        <row r="1128">
          <cell r="A1128" t="str">
            <v>5068USEC45</v>
          </cell>
          <cell r="B1128">
            <v>5068</v>
          </cell>
          <cell r="C1128" t="str">
            <v>US</v>
          </cell>
          <cell r="D1128" t="str">
            <v>EC45</v>
          </cell>
          <cell r="E1128">
            <v>-6.5</v>
          </cell>
        </row>
        <row r="1129">
          <cell r="A1129" t="str">
            <v>5068USEC55</v>
          </cell>
          <cell r="B1129">
            <v>5068</v>
          </cell>
          <cell r="C1129" t="str">
            <v>US</v>
          </cell>
          <cell r="D1129" t="str">
            <v>EC55</v>
          </cell>
          <cell r="E1129" t="e">
            <v>#DIV/0!</v>
          </cell>
        </row>
        <row r="1130">
          <cell r="A1130" t="str">
            <v>5068USEC55</v>
          </cell>
          <cell r="B1130">
            <v>5068</v>
          </cell>
          <cell r="C1130" t="str">
            <v>US</v>
          </cell>
          <cell r="D1130" t="str">
            <v>EC55</v>
          </cell>
          <cell r="E1130">
            <v>6.4545454545454541</v>
          </cell>
        </row>
        <row r="1131">
          <cell r="A1131" t="str">
            <v>5068USG80</v>
          </cell>
          <cell r="B1131">
            <v>5068</v>
          </cell>
          <cell r="C1131" t="str">
            <v>US</v>
          </cell>
          <cell r="D1131" t="str">
            <v>G80</v>
          </cell>
          <cell r="E1131">
            <v>-63.5</v>
          </cell>
        </row>
        <row r="1132">
          <cell r="A1132" t="str">
            <v>5068USL30</v>
          </cell>
          <cell r="B1132">
            <v>5068</v>
          </cell>
          <cell r="C1132" t="str">
            <v>US</v>
          </cell>
          <cell r="D1132" t="str">
            <v>L30</v>
          </cell>
          <cell r="E1132" t="e">
            <v>#DIV/0!</v>
          </cell>
        </row>
        <row r="1133">
          <cell r="A1133" t="str">
            <v>5068USL30</v>
          </cell>
          <cell r="B1133">
            <v>5068</v>
          </cell>
          <cell r="C1133" t="str">
            <v>US</v>
          </cell>
          <cell r="D1133" t="str">
            <v>L30</v>
          </cell>
          <cell r="E1133">
            <v>-3.6666666666666665</v>
          </cell>
        </row>
        <row r="1134">
          <cell r="A1134" t="str">
            <v>5068USL35</v>
          </cell>
          <cell r="B1134">
            <v>5068</v>
          </cell>
          <cell r="C1134" t="str">
            <v>US</v>
          </cell>
          <cell r="D1134" t="str">
            <v>L35</v>
          </cell>
          <cell r="E1134" t="e">
            <v>#DIV/0!</v>
          </cell>
        </row>
        <row r="1135">
          <cell r="A1135" t="str">
            <v>5068USL35</v>
          </cell>
          <cell r="B1135">
            <v>5068</v>
          </cell>
          <cell r="C1135" t="str">
            <v>US</v>
          </cell>
          <cell r="D1135" t="str">
            <v>L35</v>
          </cell>
          <cell r="E1135">
            <v>-3.6666666666666665</v>
          </cell>
        </row>
        <row r="1136">
          <cell r="A1136" t="str">
            <v>5068USL45</v>
          </cell>
          <cell r="B1136">
            <v>5068</v>
          </cell>
          <cell r="C1136" t="str">
            <v>US</v>
          </cell>
          <cell r="D1136" t="str">
            <v>L45</v>
          </cell>
          <cell r="E1136" t="e">
            <v>#DIV/0!</v>
          </cell>
        </row>
        <row r="1137">
          <cell r="A1137" t="str">
            <v>5068USL45</v>
          </cell>
          <cell r="B1137">
            <v>5068</v>
          </cell>
          <cell r="C1137" t="str">
            <v>US</v>
          </cell>
          <cell r="D1137" t="str">
            <v>L45</v>
          </cell>
          <cell r="E1137">
            <v>-9</v>
          </cell>
        </row>
        <row r="1138">
          <cell r="A1138" t="str">
            <v>5145CAEC15</v>
          </cell>
          <cell r="B1138">
            <v>5145</v>
          </cell>
          <cell r="C1138" t="str">
            <v>CA</v>
          </cell>
          <cell r="D1138" t="str">
            <v>EC15</v>
          </cell>
          <cell r="E1138">
            <v>3</v>
          </cell>
        </row>
        <row r="1139">
          <cell r="A1139" t="str">
            <v>5145CAEC55</v>
          </cell>
          <cell r="B1139">
            <v>5145</v>
          </cell>
          <cell r="C1139" t="str">
            <v>CA</v>
          </cell>
          <cell r="D1139" t="str">
            <v>EC55</v>
          </cell>
          <cell r="E1139">
            <v>10</v>
          </cell>
        </row>
        <row r="1140">
          <cell r="A1140" t="str">
            <v>5145CAL20</v>
          </cell>
          <cell r="B1140">
            <v>5145</v>
          </cell>
          <cell r="C1140" t="str">
            <v>CA</v>
          </cell>
          <cell r="D1140" t="str">
            <v>L20</v>
          </cell>
          <cell r="E1140">
            <v>-4</v>
          </cell>
        </row>
        <row r="1141">
          <cell r="A1141" t="str">
            <v>5145MYG710</v>
          </cell>
          <cell r="B1141">
            <v>5145</v>
          </cell>
          <cell r="C1141" t="str">
            <v>MY</v>
          </cell>
          <cell r="D1141" t="str">
            <v>G710</v>
          </cell>
          <cell r="E1141">
            <v>0</v>
          </cell>
        </row>
        <row r="1142">
          <cell r="A1142" t="str">
            <v>5146CACEX_Distribution</v>
          </cell>
          <cell r="B1142">
            <v>5146</v>
          </cell>
          <cell r="C1142" t="str">
            <v>CA</v>
          </cell>
          <cell r="D1142" t="str">
            <v>CEX_Distribution</v>
          </cell>
          <cell r="E1142">
            <v>4</v>
          </cell>
          <cell r="F1142" t="str">
            <v>weighed average</v>
          </cell>
        </row>
        <row r="1143">
          <cell r="A1143" t="str">
            <v>5146CACWL_Distribution</v>
          </cell>
          <cell r="B1143">
            <v>5146</v>
          </cell>
          <cell r="C1143" t="str">
            <v>CA</v>
          </cell>
          <cell r="D1143" t="str">
            <v>CWL_Distribution</v>
          </cell>
          <cell r="E1143">
            <v>17.100000000000001</v>
          </cell>
          <cell r="F1143" t="str">
            <v>weighed average</v>
          </cell>
        </row>
        <row r="1144">
          <cell r="A1144" t="str">
            <v>5146CAGR_Distribution</v>
          </cell>
          <cell r="B1144">
            <v>5146</v>
          </cell>
          <cell r="C1144" t="str">
            <v>CA</v>
          </cell>
          <cell r="D1144" t="str">
            <v>GR_Distribution</v>
          </cell>
          <cell r="E1144">
            <v>33.200000000000003</v>
          </cell>
          <cell r="F1144" t="str">
            <v>weighed average</v>
          </cell>
        </row>
        <row r="1145">
          <cell r="A1145" t="str">
            <v>5219BRG720</v>
          </cell>
          <cell r="B1145">
            <v>5219</v>
          </cell>
          <cell r="C1145" t="str">
            <v>BR</v>
          </cell>
          <cell r="D1145" t="str">
            <v>G720</v>
          </cell>
          <cell r="E1145">
            <v>4</v>
          </cell>
        </row>
        <row r="1146">
          <cell r="A1146" t="str">
            <v>5219BRL220</v>
          </cell>
          <cell r="B1146">
            <v>5219</v>
          </cell>
          <cell r="C1146" t="str">
            <v>BR</v>
          </cell>
          <cell r="D1146" t="str">
            <v>L220</v>
          </cell>
          <cell r="E1146">
            <v>0</v>
          </cell>
        </row>
        <row r="1147">
          <cell r="A1147" t="str">
            <v>5219BRL50</v>
          </cell>
          <cell r="B1147">
            <v>5219</v>
          </cell>
          <cell r="C1147" t="str">
            <v>BR</v>
          </cell>
          <cell r="D1147" t="str">
            <v>L50</v>
          </cell>
          <cell r="E1147">
            <v>0</v>
          </cell>
        </row>
        <row r="1148">
          <cell r="A1148" t="str">
            <v>5219BRL70</v>
          </cell>
          <cell r="B1148">
            <v>5219</v>
          </cell>
          <cell r="C1148" t="str">
            <v>BR</v>
          </cell>
          <cell r="D1148" t="str">
            <v>L70</v>
          </cell>
          <cell r="E1148">
            <v>0</v>
          </cell>
        </row>
        <row r="1149">
          <cell r="A1149" t="str">
            <v>5219BRWL_Direct</v>
          </cell>
          <cell r="B1149">
            <v>5219</v>
          </cell>
          <cell r="C1149" t="str">
            <v>BR</v>
          </cell>
          <cell r="D1149" t="str">
            <v>WL_Direct</v>
          </cell>
          <cell r="E1149" t="e">
            <v>#DIV/0!</v>
          </cell>
        </row>
        <row r="1150">
          <cell r="A1150" t="str">
            <v>5219CAL50</v>
          </cell>
          <cell r="B1150">
            <v>5219</v>
          </cell>
          <cell r="C1150" t="str">
            <v>CA</v>
          </cell>
          <cell r="D1150" t="str">
            <v>L50</v>
          </cell>
          <cell r="E1150">
            <v>0</v>
          </cell>
        </row>
        <row r="1151">
          <cell r="A1151" t="str">
            <v>5219ESL50</v>
          </cell>
          <cell r="B1151">
            <v>5219</v>
          </cell>
          <cell r="C1151" t="str">
            <v>ES</v>
          </cell>
          <cell r="D1151" t="str">
            <v>L50</v>
          </cell>
          <cell r="E1151">
            <v>0</v>
          </cell>
        </row>
        <row r="1152">
          <cell r="A1152" t="str">
            <v>5219NCL50</v>
          </cell>
          <cell r="B1152">
            <v>5219</v>
          </cell>
          <cell r="C1152" t="str">
            <v>NC</v>
          </cell>
          <cell r="D1152" t="str">
            <v>L50</v>
          </cell>
          <cell r="E1152">
            <v>0</v>
          </cell>
        </row>
        <row r="1153">
          <cell r="A1153" t="str">
            <v>5219SEL50</v>
          </cell>
          <cell r="B1153">
            <v>5219</v>
          </cell>
          <cell r="C1153" t="str">
            <v>SE</v>
          </cell>
          <cell r="D1153" t="str">
            <v>L50</v>
          </cell>
          <cell r="E1153">
            <v>0</v>
          </cell>
        </row>
        <row r="1154">
          <cell r="A1154" t="str">
            <v>5219USL50</v>
          </cell>
          <cell r="B1154">
            <v>5219</v>
          </cell>
          <cell r="C1154" t="str">
            <v>US</v>
          </cell>
          <cell r="D1154" t="str">
            <v>L50</v>
          </cell>
          <cell r="E1154">
            <v>0</v>
          </cell>
        </row>
        <row r="1155">
          <cell r="A1155" t="str">
            <v>5219USL50</v>
          </cell>
          <cell r="B1155">
            <v>5219</v>
          </cell>
          <cell r="C1155" t="str">
            <v>US</v>
          </cell>
          <cell r="D1155" t="str">
            <v>L50</v>
          </cell>
          <cell r="E1155">
            <v>0</v>
          </cell>
        </row>
        <row r="1156">
          <cell r="A1156" t="str">
            <v>5219USL70</v>
          </cell>
          <cell r="B1156">
            <v>5219</v>
          </cell>
          <cell r="C1156" t="str">
            <v>US</v>
          </cell>
          <cell r="D1156" t="str">
            <v>L70</v>
          </cell>
          <cell r="E1156">
            <v>0</v>
          </cell>
        </row>
        <row r="1157">
          <cell r="A1157" t="str">
            <v>5219USL70</v>
          </cell>
          <cell r="B1157">
            <v>5219</v>
          </cell>
          <cell r="C1157" t="str">
            <v>US</v>
          </cell>
          <cell r="D1157" t="str">
            <v>L70</v>
          </cell>
          <cell r="E1157">
            <v>15</v>
          </cell>
        </row>
        <row r="1158">
          <cell r="A1158" t="str">
            <v>5219USL90</v>
          </cell>
          <cell r="B1158">
            <v>5219</v>
          </cell>
          <cell r="C1158" t="str">
            <v>US</v>
          </cell>
          <cell r="D1158" t="str">
            <v>L90</v>
          </cell>
          <cell r="E1158">
            <v>0</v>
          </cell>
        </row>
        <row r="1159">
          <cell r="A1159" t="str">
            <v>5219ZAA25</v>
          </cell>
          <cell r="B1159">
            <v>5219</v>
          </cell>
          <cell r="C1159" t="str">
            <v>ZA</v>
          </cell>
          <cell r="D1159" t="str">
            <v>A25</v>
          </cell>
          <cell r="E1159">
            <v>0</v>
          </cell>
        </row>
        <row r="1160">
          <cell r="A1160" t="str">
            <v>5220ARG710</v>
          </cell>
          <cell r="B1160">
            <v>5220</v>
          </cell>
          <cell r="C1160" t="str">
            <v>AR</v>
          </cell>
          <cell r="D1160" t="str">
            <v>G710</v>
          </cell>
          <cell r="E1160">
            <v>1</v>
          </cell>
        </row>
        <row r="1161">
          <cell r="A1161" t="str">
            <v>5220ARL70</v>
          </cell>
          <cell r="B1161">
            <v>5220</v>
          </cell>
          <cell r="C1161" t="str">
            <v>AR</v>
          </cell>
          <cell r="D1161" t="str">
            <v>L70</v>
          </cell>
          <cell r="E1161">
            <v>1.4</v>
          </cell>
        </row>
        <row r="1162">
          <cell r="A1162" t="str">
            <v>5220ARNVP</v>
          </cell>
          <cell r="B1162">
            <v>5220</v>
          </cell>
          <cell r="C1162" t="str">
            <v>AR</v>
          </cell>
          <cell r="D1162" t="str">
            <v>NVP</v>
          </cell>
          <cell r="E1162">
            <v>0</v>
          </cell>
        </row>
        <row r="1163">
          <cell r="A1163" t="str">
            <v>5220ARNVP</v>
          </cell>
          <cell r="B1163">
            <v>5220</v>
          </cell>
          <cell r="C1163" t="str">
            <v>AR</v>
          </cell>
          <cell r="D1163" t="str">
            <v>NVP</v>
          </cell>
          <cell r="E1163">
            <v>0</v>
          </cell>
        </row>
        <row r="1164">
          <cell r="A1164" t="str">
            <v>5220BOL120</v>
          </cell>
          <cell r="B1164">
            <v>5220</v>
          </cell>
          <cell r="C1164" t="str">
            <v>BO</v>
          </cell>
          <cell r="D1164" t="str">
            <v>L120</v>
          </cell>
          <cell r="E1164">
            <v>5</v>
          </cell>
        </row>
        <row r="1165">
          <cell r="A1165" t="str">
            <v>5220BRA25</v>
          </cell>
          <cell r="B1165">
            <v>5220</v>
          </cell>
          <cell r="C1165" t="str">
            <v>BR</v>
          </cell>
          <cell r="D1165" t="str">
            <v>A25</v>
          </cell>
          <cell r="E1165">
            <v>13</v>
          </cell>
          <cell r="F1165" t="str">
            <v>mauro 4 apr</v>
          </cell>
        </row>
        <row r="1166">
          <cell r="A1166" t="str">
            <v>5220BRA30</v>
          </cell>
          <cell r="B1166">
            <v>5220</v>
          </cell>
          <cell r="C1166" t="str">
            <v>BR</v>
          </cell>
          <cell r="D1166" t="str">
            <v>A30</v>
          </cell>
          <cell r="E1166">
            <v>-17.8</v>
          </cell>
          <cell r="F1166" t="str">
            <v>mauro 4 apr</v>
          </cell>
        </row>
        <row r="1167">
          <cell r="A1167" t="str">
            <v>5220BRA35</v>
          </cell>
          <cell r="B1167">
            <v>5220</v>
          </cell>
          <cell r="C1167" t="str">
            <v>BR</v>
          </cell>
          <cell r="D1167" t="str">
            <v>A35</v>
          </cell>
          <cell r="E1167">
            <v>11.4</v>
          </cell>
          <cell r="F1167" t="str">
            <v>mauro 4 apr</v>
          </cell>
        </row>
        <row r="1168">
          <cell r="A1168" t="str">
            <v>5220BREC140</v>
          </cell>
          <cell r="B1168">
            <v>5220</v>
          </cell>
          <cell r="C1168" t="str">
            <v>BR</v>
          </cell>
          <cell r="D1168" t="str">
            <v>EC140</v>
          </cell>
          <cell r="E1168">
            <v>4.2857142857142856</v>
          </cell>
        </row>
        <row r="1169">
          <cell r="A1169" t="str">
            <v>5220BREC140BLC</v>
          </cell>
          <cell r="B1169">
            <v>5220</v>
          </cell>
          <cell r="C1169" t="str">
            <v>BR</v>
          </cell>
          <cell r="D1169" t="str">
            <v>EC140BLC</v>
          </cell>
          <cell r="E1169" t="e">
            <v>#N/A</v>
          </cell>
        </row>
        <row r="1170">
          <cell r="A1170" t="str">
            <v>5220BREC140BLCM</v>
          </cell>
          <cell r="B1170">
            <v>5220</v>
          </cell>
          <cell r="C1170" t="str">
            <v>BR</v>
          </cell>
          <cell r="D1170" t="str">
            <v>EC140BLCM</v>
          </cell>
          <cell r="E1170">
            <v>7.666666666666667</v>
          </cell>
        </row>
        <row r="1171">
          <cell r="A1171" t="str">
            <v>5220BREC210</v>
          </cell>
          <cell r="B1171">
            <v>5220</v>
          </cell>
          <cell r="C1171" t="str">
            <v>BR</v>
          </cell>
          <cell r="D1171" t="str">
            <v>EC210</v>
          </cell>
          <cell r="E1171">
            <v>7.4761904761904763</v>
          </cell>
        </row>
        <row r="1172">
          <cell r="A1172" t="str">
            <v>5220BREC210BF</v>
          </cell>
          <cell r="B1172">
            <v>5220</v>
          </cell>
          <cell r="C1172" t="str">
            <v>BR</v>
          </cell>
          <cell r="D1172" t="str">
            <v>EC210BF</v>
          </cell>
          <cell r="E1172">
            <v>-45.6</v>
          </cell>
        </row>
        <row r="1173">
          <cell r="A1173" t="str">
            <v>5220BREC210BLC</v>
          </cell>
          <cell r="B1173">
            <v>5220</v>
          </cell>
          <cell r="C1173" t="str">
            <v>BR</v>
          </cell>
          <cell r="D1173" t="str">
            <v>EC210BLC</v>
          </cell>
          <cell r="E1173">
            <v>-13.8</v>
          </cell>
        </row>
        <row r="1174">
          <cell r="A1174" t="str">
            <v>5220BREC240</v>
          </cell>
          <cell r="B1174">
            <v>5220</v>
          </cell>
          <cell r="C1174" t="str">
            <v>BR</v>
          </cell>
          <cell r="D1174" t="str">
            <v>EC240</v>
          </cell>
          <cell r="E1174">
            <v>-4.416666666666667</v>
          </cell>
        </row>
        <row r="1175">
          <cell r="A1175" t="str">
            <v>5220BREC240BLC</v>
          </cell>
          <cell r="B1175">
            <v>5220</v>
          </cell>
          <cell r="C1175" t="str">
            <v>BR</v>
          </cell>
          <cell r="D1175" t="str">
            <v>EC240BLC</v>
          </cell>
          <cell r="E1175">
            <v>12.428571428571429</v>
          </cell>
        </row>
        <row r="1176">
          <cell r="A1176" t="str">
            <v>5220BREC240BLC</v>
          </cell>
          <cell r="B1176">
            <v>5220</v>
          </cell>
          <cell r="C1176" t="str">
            <v>BR</v>
          </cell>
          <cell r="D1176" t="str">
            <v>EC240BLC</v>
          </cell>
          <cell r="E1176">
            <v>12.428571428571429</v>
          </cell>
        </row>
        <row r="1177">
          <cell r="A1177" t="str">
            <v>5220BREC290BLC</v>
          </cell>
          <cell r="B1177">
            <v>5220</v>
          </cell>
          <cell r="C1177" t="str">
            <v>BR</v>
          </cell>
          <cell r="D1177" t="str">
            <v>EC290BLC</v>
          </cell>
          <cell r="E1177">
            <v>13</v>
          </cell>
        </row>
        <row r="1178">
          <cell r="A1178" t="str">
            <v>5220BREC290BLC</v>
          </cell>
          <cell r="B1178">
            <v>5220</v>
          </cell>
          <cell r="C1178" t="str">
            <v>BR</v>
          </cell>
          <cell r="D1178" t="str">
            <v>EC290BLC</v>
          </cell>
          <cell r="E1178">
            <v>13</v>
          </cell>
        </row>
        <row r="1179">
          <cell r="A1179" t="str">
            <v>5220BREC360</v>
          </cell>
          <cell r="B1179">
            <v>5220</v>
          </cell>
          <cell r="C1179" t="str">
            <v>BR</v>
          </cell>
          <cell r="D1179" t="str">
            <v>EC360</v>
          </cell>
          <cell r="E1179">
            <v>-3</v>
          </cell>
        </row>
        <row r="1180">
          <cell r="A1180" t="str">
            <v>5220BREC360BLC</v>
          </cell>
          <cell r="B1180">
            <v>5220</v>
          </cell>
          <cell r="C1180" t="str">
            <v>BR</v>
          </cell>
          <cell r="D1180" t="str">
            <v>EC360BLC</v>
          </cell>
          <cell r="E1180">
            <v>20</v>
          </cell>
        </row>
        <row r="1181">
          <cell r="A1181" t="str">
            <v>5220BREC360BLC</v>
          </cell>
          <cell r="B1181">
            <v>5220</v>
          </cell>
          <cell r="C1181" t="str">
            <v>BR</v>
          </cell>
          <cell r="D1181" t="str">
            <v>EC360BLC</v>
          </cell>
          <cell r="E1181">
            <v>20</v>
          </cell>
        </row>
        <row r="1182">
          <cell r="A1182" t="str">
            <v>5220BREC460BLC</v>
          </cell>
          <cell r="B1182">
            <v>5220</v>
          </cell>
          <cell r="C1182" t="str">
            <v>BR</v>
          </cell>
          <cell r="D1182" t="str">
            <v>EC460BLC</v>
          </cell>
          <cell r="E1182">
            <v>-16</v>
          </cell>
        </row>
        <row r="1183">
          <cell r="A1183" t="str">
            <v>5220BREC460BLC</v>
          </cell>
          <cell r="B1183">
            <v>5220</v>
          </cell>
          <cell r="C1183" t="str">
            <v>BR</v>
          </cell>
          <cell r="D1183" t="str">
            <v>EC460BLC</v>
          </cell>
          <cell r="E1183">
            <v>-16</v>
          </cell>
        </row>
        <row r="1184">
          <cell r="A1184" t="str">
            <v>5220BRG710</v>
          </cell>
          <cell r="B1184">
            <v>5220</v>
          </cell>
          <cell r="C1184" t="str">
            <v>BR</v>
          </cell>
          <cell r="D1184" t="str">
            <v>G710</v>
          </cell>
          <cell r="E1184">
            <v>3.4</v>
          </cell>
          <cell r="F1184" t="str">
            <v>Angela Cox Apr 29, 2003</v>
          </cell>
        </row>
        <row r="1185">
          <cell r="A1185" t="str">
            <v>5220BRG720</v>
          </cell>
          <cell r="B1185">
            <v>5220</v>
          </cell>
          <cell r="C1185" t="str">
            <v>BR</v>
          </cell>
          <cell r="D1185" t="str">
            <v>G720</v>
          </cell>
          <cell r="E1185">
            <v>4</v>
          </cell>
          <cell r="F1185" t="str">
            <v>Angela Cox Apr 29, 2003</v>
          </cell>
        </row>
        <row r="1186">
          <cell r="A1186" t="str">
            <v>5220BRKHE_Direct</v>
          </cell>
          <cell r="B1186">
            <v>5220</v>
          </cell>
          <cell r="C1186" t="str">
            <v>BR</v>
          </cell>
          <cell r="D1186" t="str">
            <v>KHE_Direct</v>
          </cell>
          <cell r="E1186" t="e">
            <v>#DIV/0!</v>
          </cell>
        </row>
        <row r="1187">
          <cell r="A1187" t="str">
            <v>5220BRL120</v>
          </cell>
          <cell r="B1187">
            <v>5220</v>
          </cell>
          <cell r="C1187" t="str">
            <v>BR</v>
          </cell>
          <cell r="D1187" t="str">
            <v>L120</v>
          </cell>
          <cell r="E1187">
            <v>10</v>
          </cell>
          <cell r="F1187" t="str">
            <v>mauro 4 apr</v>
          </cell>
        </row>
        <row r="1188">
          <cell r="A1188" t="str">
            <v>5220BRL120</v>
          </cell>
          <cell r="B1188">
            <v>5220</v>
          </cell>
          <cell r="C1188" t="str">
            <v>BR</v>
          </cell>
          <cell r="D1188" t="str">
            <v>L120</v>
          </cell>
          <cell r="E1188">
            <v>0.48076923076923078</v>
          </cell>
        </row>
        <row r="1189">
          <cell r="A1189" t="str">
            <v>5220BRL180</v>
          </cell>
          <cell r="B1189">
            <v>5220</v>
          </cell>
          <cell r="C1189" t="str">
            <v>BR</v>
          </cell>
          <cell r="D1189" t="str">
            <v>L180</v>
          </cell>
          <cell r="E1189">
            <v>-32.666666666666664</v>
          </cell>
        </row>
        <row r="1190">
          <cell r="A1190" t="str">
            <v>5220BRL220</v>
          </cell>
          <cell r="B1190">
            <v>5220</v>
          </cell>
          <cell r="C1190" t="str">
            <v>BR</v>
          </cell>
          <cell r="D1190" t="str">
            <v>L220</v>
          </cell>
          <cell r="E1190">
            <v>20</v>
          </cell>
        </row>
        <row r="1191">
          <cell r="A1191" t="str">
            <v>5220BRL50</v>
          </cell>
          <cell r="B1191">
            <v>5220</v>
          </cell>
          <cell r="C1191" t="str">
            <v>BR</v>
          </cell>
          <cell r="D1191" t="str">
            <v>L50</v>
          </cell>
          <cell r="E1191">
            <v>-4.25</v>
          </cell>
        </row>
        <row r="1192">
          <cell r="A1192" t="str">
            <v>5220BRL50</v>
          </cell>
          <cell r="B1192">
            <v>5220</v>
          </cell>
          <cell r="C1192" t="str">
            <v>BR</v>
          </cell>
          <cell r="D1192" t="str">
            <v>L50</v>
          </cell>
          <cell r="E1192">
            <v>2.6363636363636362</v>
          </cell>
        </row>
        <row r="1193">
          <cell r="A1193" t="str">
            <v>5220BRL70</v>
          </cell>
          <cell r="B1193">
            <v>5220</v>
          </cell>
          <cell r="C1193" t="str">
            <v>BR</v>
          </cell>
          <cell r="D1193" t="str">
            <v>L70</v>
          </cell>
          <cell r="E1193">
            <v>3.2</v>
          </cell>
          <cell r="F1193" t="str">
            <v>mauro 4 apr</v>
          </cell>
        </row>
        <row r="1194">
          <cell r="A1194" t="str">
            <v>5220BRL90</v>
          </cell>
          <cell r="B1194">
            <v>5220</v>
          </cell>
          <cell r="C1194" t="str">
            <v>BR</v>
          </cell>
          <cell r="D1194" t="str">
            <v>L90</v>
          </cell>
          <cell r="E1194">
            <v>-9</v>
          </cell>
          <cell r="F1194" t="str">
            <v>mauro 4 apr</v>
          </cell>
        </row>
        <row r="1195">
          <cell r="A1195" t="str">
            <v>5220BRWL_Direct</v>
          </cell>
          <cell r="B1195">
            <v>5220</v>
          </cell>
          <cell r="C1195" t="str">
            <v>BR</v>
          </cell>
          <cell r="D1195" t="str">
            <v>WL_Direct</v>
          </cell>
          <cell r="E1195" t="e">
            <v>#DIV/0!</v>
          </cell>
        </row>
        <row r="1196">
          <cell r="A1196" t="str">
            <v>5220CLA25</v>
          </cell>
          <cell r="B1196">
            <v>5220</v>
          </cell>
          <cell r="C1196" t="str">
            <v>CL</v>
          </cell>
          <cell r="D1196" t="str">
            <v>A25</v>
          </cell>
          <cell r="E1196">
            <v>-6.666666666666667</v>
          </cell>
        </row>
        <row r="1197">
          <cell r="A1197" t="str">
            <v>5220CLG726B</v>
          </cell>
          <cell r="B1197">
            <v>5220</v>
          </cell>
          <cell r="C1197" t="str">
            <v>CL</v>
          </cell>
          <cell r="D1197" t="str">
            <v>G726B</v>
          </cell>
          <cell r="E1197">
            <v>40.25</v>
          </cell>
        </row>
        <row r="1198">
          <cell r="A1198" t="str">
            <v>5220CLL120</v>
          </cell>
          <cell r="B1198">
            <v>5220</v>
          </cell>
          <cell r="C1198" t="str">
            <v>CL</v>
          </cell>
          <cell r="D1198" t="str">
            <v>L120</v>
          </cell>
          <cell r="E1198">
            <v>0.05</v>
          </cell>
        </row>
        <row r="1199">
          <cell r="A1199" t="str">
            <v>5220CLL70</v>
          </cell>
          <cell r="B1199">
            <v>5220</v>
          </cell>
          <cell r="C1199" t="str">
            <v>CL</v>
          </cell>
          <cell r="D1199" t="str">
            <v>L70</v>
          </cell>
          <cell r="E1199">
            <v>-2</v>
          </cell>
        </row>
        <row r="1200">
          <cell r="A1200" t="str">
            <v>5220CLL70</v>
          </cell>
          <cell r="B1200">
            <v>5220</v>
          </cell>
          <cell r="C1200" t="str">
            <v>CL</v>
          </cell>
          <cell r="D1200" t="str">
            <v>L70</v>
          </cell>
          <cell r="E1200">
            <v>4</v>
          </cell>
        </row>
        <row r="1201">
          <cell r="A1201" t="str">
            <v>5220CLL90</v>
          </cell>
          <cell r="B1201">
            <v>5220</v>
          </cell>
          <cell r="C1201" t="str">
            <v>CL</v>
          </cell>
          <cell r="D1201" t="str">
            <v>L90</v>
          </cell>
          <cell r="E1201">
            <v>4</v>
          </cell>
        </row>
        <row r="1202">
          <cell r="A1202" t="str">
            <v>5220DOA25</v>
          </cell>
          <cell r="B1202">
            <v>5220</v>
          </cell>
          <cell r="C1202" t="str">
            <v>DO</v>
          </cell>
          <cell r="D1202" t="str">
            <v>A25</v>
          </cell>
          <cell r="E1202">
            <v>6.5</v>
          </cell>
        </row>
        <row r="1203">
          <cell r="A1203" t="str">
            <v>5220DOA35</v>
          </cell>
          <cell r="B1203">
            <v>5220</v>
          </cell>
          <cell r="C1203" t="str">
            <v>DO</v>
          </cell>
          <cell r="D1203" t="str">
            <v>A35</v>
          </cell>
          <cell r="E1203">
            <v>22.666666666666668</v>
          </cell>
        </row>
        <row r="1204">
          <cell r="A1204" t="str">
            <v>5220ECL120</v>
          </cell>
          <cell r="B1204">
            <v>5220</v>
          </cell>
          <cell r="C1204" t="str">
            <v>EC</v>
          </cell>
          <cell r="D1204" t="str">
            <v>L120</v>
          </cell>
          <cell r="E1204">
            <v>5</v>
          </cell>
        </row>
        <row r="1205">
          <cell r="A1205" t="str">
            <v>5220PEL120</v>
          </cell>
          <cell r="B1205">
            <v>5220</v>
          </cell>
          <cell r="C1205" t="str">
            <v>PE</v>
          </cell>
          <cell r="D1205" t="str">
            <v>L120</v>
          </cell>
          <cell r="E1205">
            <v>4.2</v>
          </cell>
        </row>
        <row r="1206">
          <cell r="A1206" t="str">
            <v>5220PYG710</v>
          </cell>
          <cell r="B1206">
            <v>5220</v>
          </cell>
          <cell r="C1206" t="str">
            <v>PY</v>
          </cell>
          <cell r="D1206" t="str">
            <v>G710</v>
          </cell>
          <cell r="E1206">
            <v>4.5</v>
          </cell>
        </row>
        <row r="1207">
          <cell r="A1207" t="str">
            <v>5220PYG720</v>
          </cell>
          <cell r="B1207">
            <v>5220</v>
          </cell>
          <cell r="C1207" t="str">
            <v>PY</v>
          </cell>
          <cell r="D1207" t="str">
            <v>G720</v>
          </cell>
          <cell r="E1207">
            <v>3.6666666666666665</v>
          </cell>
        </row>
        <row r="1208">
          <cell r="A1208" t="str">
            <v>5321PEA25</v>
          </cell>
          <cell r="B1208">
            <v>5321</v>
          </cell>
          <cell r="C1208" t="str">
            <v>PE</v>
          </cell>
          <cell r="D1208" t="str">
            <v>A25</v>
          </cell>
          <cell r="E1208">
            <v>0</v>
          </cell>
        </row>
        <row r="1209">
          <cell r="A1209" t="str">
            <v>5321PEA25</v>
          </cell>
          <cell r="B1209">
            <v>5321</v>
          </cell>
          <cell r="C1209" t="str">
            <v>PE</v>
          </cell>
          <cell r="D1209" t="str">
            <v>A25</v>
          </cell>
          <cell r="E1209">
            <v>0</v>
          </cell>
        </row>
        <row r="1210">
          <cell r="A1210" t="str">
            <v>5321PEA25</v>
          </cell>
          <cell r="B1210">
            <v>5321</v>
          </cell>
          <cell r="C1210" t="str">
            <v>PE</v>
          </cell>
          <cell r="D1210" t="str">
            <v>A25</v>
          </cell>
          <cell r="E1210" t="e">
            <v>#N/A</v>
          </cell>
        </row>
        <row r="1211">
          <cell r="A1211" t="str">
            <v>5321PEEC210</v>
          </cell>
          <cell r="B1211">
            <v>5321</v>
          </cell>
          <cell r="C1211" t="str">
            <v>PE</v>
          </cell>
          <cell r="D1211" t="str">
            <v>EC210</v>
          </cell>
          <cell r="E1211">
            <v>6</v>
          </cell>
        </row>
        <row r="1212">
          <cell r="A1212" t="str">
            <v>5321PEEC360BLC</v>
          </cell>
          <cell r="B1212">
            <v>5321</v>
          </cell>
          <cell r="C1212" t="str">
            <v>PE</v>
          </cell>
          <cell r="D1212" t="str">
            <v>EC360BLC</v>
          </cell>
          <cell r="E1212">
            <v>26.5</v>
          </cell>
        </row>
        <row r="1213">
          <cell r="A1213" t="str">
            <v>5321PEG710</v>
          </cell>
          <cell r="B1213">
            <v>5321</v>
          </cell>
          <cell r="C1213" t="str">
            <v>PE</v>
          </cell>
          <cell r="D1213" t="str">
            <v>G710</v>
          </cell>
          <cell r="E1213">
            <v>14.9</v>
          </cell>
          <cell r="F1213" t="str">
            <v>Angela Cox Apr 29, 2003</v>
          </cell>
        </row>
        <row r="1214">
          <cell r="A1214" t="str">
            <v>5321PEG720</v>
          </cell>
          <cell r="B1214">
            <v>5321</v>
          </cell>
          <cell r="C1214" t="str">
            <v>PE</v>
          </cell>
          <cell r="D1214" t="str">
            <v>G720</v>
          </cell>
          <cell r="E1214">
            <v>14.9</v>
          </cell>
        </row>
        <row r="1215">
          <cell r="A1215" t="str">
            <v>5321PEL120</v>
          </cell>
          <cell r="B1215">
            <v>5321</v>
          </cell>
          <cell r="C1215" t="str">
            <v>PE</v>
          </cell>
          <cell r="D1215" t="str">
            <v>L120</v>
          </cell>
          <cell r="E1215">
            <v>45</v>
          </cell>
        </row>
        <row r="1216">
          <cell r="A1216" t="str">
            <v>5321PEL150</v>
          </cell>
          <cell r="B1216">
            <v>5321</v>
          </cell>
          <cell r="C1216" t="str">
            <v>PE</v>
          </cell>
          <cell r="D1216" t="str">
            <v>L150</v>
          </cell>
          <cell r="E1216">
            <v>60</v>
          </cell>
        </row>
        <row r="1217">
          <cell r="A1217" t="str">
            <v>5321PEL70</v>
          </cell>
          <cell r="B1217">
            <v>5321</v>
          </cell>
          <cell r="C1217" t="str">
            <v>PE</v>
          </cell>
          <cell r="D1217" t="str">
            <v>L70</v>
          </cell>
          <cell r="E1217">
            <v>57</v>
          </cell>
        </row>
        <row r="1218">
          <cell r="A1218" t="str">
            <v>5321PEL70</v>
          </cell>
          <cell r="B1218">
            <v>5321</v>
          </cell>
          <cell r="C1218" t="str">
            <v>PE</v>
          </cell>
          <cell r="D1218" t="str">
            <v>L70</v>
          </cell>
          <cell r="E1218">
            <v>57</v>
          </cell>
        </row>
        <row r="1219">
          <cell r="A1219" t="str">
            <v>5410AREC210</v>
          </cell>
          <cell r="B1219">
            <v>5410</v>
          </cell>
          <cell r="C1219" t="str">
            <v>AR</v>
          </cell>
          <cell r="D1219" t="str">
            <v>EC210</v>
          </cell>
          <cell r="E1219">
            <v>6</v>
          </cell>
        </row>
        <row r="1220">
          <cell r="A1220" t="str">
            <v>5410ARG710</v>
          </cell>
          <cell r="B1220">
            <v>5410</v>
          </cell>
          <cell r="C1220" t="str">
            <v>AR</v>
          </cell>
          <cell r="D1220" t="str">
            <v>G710</v>
          </cell>
          <cell r="E1220">
            <v>54</v>
          </cell>
        </row>
        <row r="1221">
          <cell r="A1221" t="str">
            <v>5410ARL30</v>
          </cell>
          <cell r="B1221">
            <v>5410</v>
          </cell>
          <cell r="C1221" t="str">
            <v>AR</v>
          </cell>
          <cell r="D1221" t="str">
            <v>L30</v>
          </cell>
          <cell r="E1221">
            <v>2.9</v>
          </cell>
        </row>
        <row r="1222">
          <cell r="A1222" t="str">
            <v>5410ARL50</v>
          </cell>
          <cell r="B1222">
            <v>5410</v>
          </cell>
          <cell r="C1222" t="str">
            <v>AR</v>
          </cell>
          <cell r="D1222" t="str">
            <v>L50</v>
          </cell>
          <cell r="E1222">
            <v>7</v>
          </cell>
        </row>
        <row r="1223">
          <cell r="A1223" t="str">
            <v>5410ARL70</v>
          </cell>
          <cell r="B1223">
            <v>5410</v>
          </cell>
          <cell r="C1223" t="str">
            <v>AR</v>
          </cell>
          <cell r="D1223" t="str">
            <v>L70</v>
          </cell>
          <cell r="E1223">
            <v>1.4</v>
          </cell>
        </row>
        <row r="1224">
          <cell r="A1224" t="str">
            <v>5410ARL90</v>
          </cell>
          <cell r="B1224">
            <v>5410</v>
          </cell>
          <cell r="C1224" t="str">
            <v>AR</v>
          </cell>
          <cell r="D1224" t="str">
            <v>L90</v>
          </cell>
          <cell r="E1224">
            <v>-3.4</v>
          </cell>
        </row>
        <row r="1225">
          <cell r="A1225" t="str">
            <v>5465TRA25</v>
          </cell>
          <cell r="B1225">
            <v>5465</v>
          </cell>
          <cell r="C1225" t="str">
            <v>TR</v>
          </cell>
          <cell r="D1225" t="str">
            <v>A25</v>
          </cell>
          <cell r="E1225">
            <v>8.5</v>
          </cell>
        </row>
        <row r="1226">
          <cell r="A1226" t="str">
            <v>5465TRBL71</v>
          </cell>
          <cell r="B1226">
            <v>5465</v>
          </cell>
          <cell r="C1226" t="str">
            <v>TR</v>
          </cell>
          <cell r="D1226" t="str">
            <v>BL71</v>
          </cell>
          <cell r="E1226">
            <v>0</v>
          </cell>
        </row>
        <row r="1227">
          <cell r="A1227" t="str">
            <v>5465TREC210BLC</v>
          </cell>
          <cell r="B1227">
            <v>5465</v>
          </cell>
          <cell r="C1227" t="str">
            <v>TR</v>
          </cell>
          <cell r="D1227" t="str">
            <v>EC210BLC</v>
          </cell>
          <cell r="E1227">
            <v>11.9</v>
          </cell>
          <cell r="F1227" t="str">
            <v>PC - Reg - SC Average GP</v>
          </cell>
        </row>
        <row r="1228">
          <cell r="A1228" t="str">
            <v>5465TREC240</v>
          </cell>
          <cell r="B1228">
            <v>5465</v>
          </cell>
          <cell r="C1228" t="str">
            <v>TR</v>
          </cell>
          <cell r="D1228" t="str">
            <v>EC240</v>
          </cell>
          <cell r="E1228">
            <v>5</v>
          </cell>
        </row>
        <row r="1229">
          <cell r="A1229" t="str">
            <v>5465TREC240BLC</v>
          </cell>
          <cell r="B1229">
            <v>5465</v>
          </cell>
          <cell r="C1229" t="str">
            <v>TR</v>
          </cell>
          <cell r="D1229" t="str">
            <v>EC240BLC</v>
          </cell>
          <cell r="E1229">
            <v>18.8</v>
          </cell>
        </row>
        <row r="1230">
          <cell r="A1230" t="str">
            <v>5465TREC290</v>
          </cell>
          <cell r="B1230">
            <v>5465</v>
          </cell>
          <cell r="C1230" t="str">
            <v>TR</v>
          </cell>
          <cell r="D1230" t="str">
            <v>EC290</v>
          </cell>
          <cell r="E1230">
            <v>13.5</v>
          </cell>
        </row>
        <row r="1231">
          <cell r="A1231" t="str">
            <v>5465TREC290BLC</v>
          </cell>
          <cell r="B1231">
            <v>5465</v>
          </cell>
          <cell r="C1231" t="str">
            <v>TR</v>
          </cell>
          <cell r="D1231" t="str">
            <v>EC290BLC</v>
          </cell>
          <cell r="E1231">
            <v>14.6</v>
          </cell>
          <cell r="F1231" t="str">
            <v>PC - Reg - SC Average GP</v>
          </cell>
        </row>
        <row r="1232">
          <cell r="A1232" t="str">
            <v>5465TREC360BLC</v>
          </cell>
          <cell r="B1232">
            <v>5465</v>
          </cell>
          <cell r="C1232" t="str">
            <v>TR</v>
          </cell>
          <cell r="D1232" t="str">
            <v>EC360BLC</v>
          </cell>
          <cell r="E1232">
            <v>26.9</v>
          </cell>
          <cell r="F1232" t="str">
            <v>PC - Reg - SC Average GP</v>
          </cell>
        </row>
        <row r="1233">
          <cell r="A1233" t="str">
            <v>5465TREC460BLC</v>
          </cell>
          <cell r="B1233">
            <v>5465</v>
          </cell>
          <cell r="C1233" t="str">
            <v>TR</v>
          </cell>
          <cell r="D1233" t="str">
            <v>EC460BLC</v>
          </cell>
          <cell r="E1233">
            <v>47.4</v>
          </cell>
          <cell r="F1233" t="str">
            <v>PC - Reg - SC Average GP</v>
          </cell>
        </row>
        <row r="1234">
          <cell r="A1234" t="str">
            <v>5465TREW170</v>
          </cell>
          <cell r="B1234">
            <v>5465</v>
          </cell>
          <cell r="C1234" t="str">
            <v>TR</v>
          </cell>
          <cell r="D1234" t="str">
            <v>EW170</v>
          </cell>
          <cell r="E1234">
            <v>-12</v>
          </cell>
          <cell r="F1234" t="str">
            <v>PC - Reg - SC Average GP</v>
          </cell>
        </row>
        <row r="1235">
          <cell r="A1235" t="str">
            <v>5465TRG720</v>
          </cell>
          <cell r="B1235">
            <v>5465</v>
          </cell>
          <cell r="C1235" t="str">
            <v>TR</v>
          </cell>
          <cell r="D1235" t="str">
            <v>G720</v>
          </cell>
          <cell r="E1235">
            <v>16</v>
          </cell>
          <cell r="F1235" t="str">
            <v>Angela Cox Mar 6</v>
          </cell>
        </row>
        <row r="1236">
          <cell r="A1236" t="str">
            <v>5465TRG720B</v>
          </cell>
          <cell r="B1236">
            <v>5465</v>
          </cell>
          <cell r="C1236" t="str">
            <v>TR</v>
          </cell>
          <cell r="D1236" t="str">
            <v>G720B</v>
          </cell>
          <cell r="E1236">
            <v>29.4</v>
          </cell>
          <cell r="F1236" t="str">
            <v>Angela Cox Apr 29, 2003</v>
          </cell>
        </row>
        <row r="1237">
          <cell r="A1237" t="str">
            <v>5465TRG740B</v>
          </cell>
          <cell r="B1237">
            <v>5465</v>
          </cell>
          <cell r="C1237" t="str">
            <v>TR</v>
          </cell>
          <cell r="D1237" t="str">
            <v>G740B</v>
          </cell>
          <cell r="E1237">
            <v>36</v>
          </cell>
        </row>
        <row r="1238">
          <cell r="A1238" t="str">
            <v>5465TRL110</v>
          </cell>
          <cell r="B1238">
            <v>5465</v>
          </cell>
          <cell r="C1238" t="str">
            <v>TR</v>
          </cell>
          <cell r="D1238" t="str">
            <v>L110</v>
          </cell>
          <cell r="E1238">
            <v>11</v>
          </cell>
          <cell r="F1238" t="str">
            <v>WLO  April 7</v>
          </cell>
        </row>
        <row r="1239">
          <cell r="A1239" t="str">
            <v>5465TRL120</v>
          </cell>
          <cell r="B1239">
            <v>5465</v>
          </cell>
          <cell r="C1239" t="str">
            <v>TR</v>
          </cell>
          <cell r="D1239" t="str">
            <v>L120</v>
          </cell>
          <cell r="E1239">
            <v>18</v>
          </cell>
          <cell r="F1239" t="str">
            <v>WLO  April 7</v>
          </cell>
        </row>
        <row r="1240">
          <cell r="A1240" t="str">
            <v>5465TRL150</v>
          </cell>
          <cell r="B1240">
            <v>5465</v>
          </cell>
          <cell r="C1240" t="str">
            <v>TR</v>
          </cell>
          <cell r="D1240" t="str">
            <v>L150</v>
          </cell>
          <cell r="E1240">
            <v>25</v>
          </cell>
          <cell r="F1240" t="str">
            <v>WLO  April 7</v>
          </cell>
        </row>
        <row r="1241">
          <cell r="A1241" t="str">
            <v>5465TRL180</v>
          </cell>
          <cell r="B1241">
            <v>5465</v>
          </cell>
          <cell r="C1241" t="str">
            <v>TR</v>
          </cell>
          <cell r="D1241" t="str">
            <v>L180</v>
          </cell>
          <cell r="E1241">
            <v>78</v>
          </cell>
          <cell r="F1241" t="str">
            <v>WLO  April 7</v>
          </cell>
        </row>
        <row r="1242">
          <cell r="A1242" t="str">
            <v>5465TRL220</v>
          </cell>
          <cell r="B1242">
            <v>5465</v>
          </cell>
          <cell r="C1242" t="str">
            <v>TR</v>
          </cell>
          <cell r="D1242" t="str">
            <v>L220</v>
          </cell>
          <cell r="E1242">
            <v>55</v>
          </cell>
          <cell r="F1242" t="str">
            <v>WLO  April 7</v>
          </cell>
        </row>
        <row r="1243">
          <cell r="A1243" t="str">
            <v>5465TRL30</v>
          </cell>
          <cell r="B1243">
            <v>5465</v>
          </cell>
          <cell r="C1243" t="str">
            <v>TR</v>
          </cell>
          <cell r="D1243" t="str">
            <v>L30</v>
          </cell>
          <cell r="E1243">
            <v>2</v>
          </cell>
          <cell r="F1243" t="str">
            <v>PC - Reg - SC Average GP</v>
          </cell>
        </row>
        <row r="1244">
          <cell r="A1244" t="str">
            <v>5465TRL32</v>
          </cell>
          <cell r="B1244">
            <v>5465</v>
          </cell>
          <cell r="C1244" t="str">
            <v>TR</v>
          </cell>
          <cell r="D1244" t="str">
            <v>L32</v>
          </cell>
          <cell r="E1244">
            <v>0.5</v>
          </cell>
        </row>
        <row r="1245">
          <cell r="A1245" t="str">
            <v>5465TRL35</v>
          </cell>
          <cell r="B1245">
            <v>5465</v>
          </cell>
          <cell r="C1245" t="str">
            <v>TR</v>
          </cell>
          <cell r="D1245" t="str">
            <v>L35</v>
          </cell>
          <cell r="E1245">
            <v>4</v>
          </cell>
        </row>
        <row r="1246">
          <cell r="A1246" t="str">
            <v>5465TRL40</v>
          </cell>
          <cell r="B1246">
            <v>5465</v>
          </cell>
          <cell r="C1246" t="str">
            <v>TR</v>
          </cell>
          <cell r="D1246" t="str">
            <v>L40</v>
          </cell>
          <cell r="E1246">
            <v>18</v>
          </cell>
        </row>
        <row r="1247">
          <cell r="A1247" t="str">
            <v>5465TRL45</v>
          </cell>
          <cell r="B1247">
            <v>5465</v>
          </cell>
          <cell r="C1247" t="str">
            <v>TR</v>
          </cell>
          <cell r="D1247" t="str">
            <v>L45</v>
          </cell>
          <cell r="E1247">
            <v>5.2</v>
          </cell>
        </row>
        <row r="1248">
          <cell r="A1248" t="str">
            <v>5465TRL50</v>
          </cell>
          <cell r="B1248">
            <v>5465</v>
          </cell>
          <cell r="C1248" t="str">
            <v>TR</v>
          </cell>
          <cell r="D1248" t="str">
            <v>L50</v>
          </cell>
          <cell r="E1248">
            <v>-1</v>
          </cell>
        </row>
        <row r="1249">
          <cell r="A1249" t="str">
            <v>5465TRL70</v>
          </cell>
          <cell r="B1249">
            <v>5465</v>
          </cell>
          <cell r="C1249" t="str">
            <v>TR</v>
          </cell>
          <cell r="D1249" t="str">
            <v>L70</v>
          </cell>
          <cell r="E1249">
            <v>0</v>
          </cell>
          <cell r="F1249" t="str">
            <v>WLO  April 7</v>
          </cell>
        </row>
        <row r="1250">
          <cell r="A1250" t="str">
            <v>5465TRL90</v>
          </cell>
          <cell r="B1250">
            <v>5465</v>
          </cell>
          <cell r="C1250" t="str">
            <v>TR</v>
          </cell>
          <cell r="D1250" t="str">
            <v>L90</v>
          </cell>
          <cell r="E1250">
            <v>12</v>
          </cell>
          <cell r="F1250" t="str">
            <v>WLO  April 7</v>
          </cell>
        </row>
        <row r="1251">
          <cell r="A1251" t="str">
            <v>5465TRNVP</v>
          </cell>
          <cell r="B1251">
            <v>5465</v>
          </cell>
          <cell r="C1251" t="str">
            <v>TR</v>
          </cell>
          <cell r="D1251" t="str">
            <v>NVP</v>
          </cell>
          <cell r="E1251">
            <v>0</v>
          </cell>
        </row>
        <row r="1252">
          <cell r="A1252" t="str">
            <v>5485INEC210</v>
          </cell>
          <cell r="B1252">
            <v>5485</v>
          </cell>
          <cell r="C1252" t="str">
            <v>IN</v>
          </cell>
          <cell r="D1252" t="str">
            <v>EC210</v>
          </cell>
          <cell r="E1252">
            <v>-2</v>
          </cell>
        </row>
        <row r="1253">
          <cell r="A1253" t="str">
            <v>5485INEC210BLC</v>
          </cell>
          <cell r="B1253">
            <v>5485</v>
          </cell>
          <cell r="C1253" t="str">
            <v>IN</v>
          </cell>
          <cell r="D1253" t="str">
            <v>EC210BLC</v>
          </cell>
          <cell r="E1253">
            <v>-9.4</v>
          </cell>
        </row>
        <row r="1254">
          <cell r="A1254" t="str">
            <v>5485INEC240</v>
          </cell>
          <cell r="B1254">
            <v>5485</v>
          </cell>
          <cell r="C1254" t="str">
            <v>IN</v>
          </cell>
          <cell r="D1254" t="str">
            <v>EC240</v>
          </cell>
          <cell r="E1254">
            <v>-5</v>
          </cell>
        </row>
        <row r="1255">
          <cell r="A1255" t="str">
            <v>5485INEC240BLC</v>
          </cell>
          <cell r="B1255">
            <v>5485</v>
          </cell>
          <cell r="C1255" t="str">
            <v>IN</v>
          </cell>
          <cell r="D1255" t="str">
            <v>EC240BLC</v>
          </cell>
          <cell r="E1255">
            <v>-9.1111111111111107</v>
          </cell>
        </row>
        <row r="1256">
          <cell r="A1256" t="str">
            <v>5485INEC290</v>
          </cell>
          <cell r="B1256">
            <v>5485</v>
          </cell>
          <cell r="C1256" t="str">
            <v>IN</v>
          </cell>
          <cell r="D1256" t="str">
            <v>EC290</v>
          </cell>
          <cell r="E1256">
            <v>-3.1</v>
          </cell>
        </row>
        <row r="1257">
          <cell r="A1257" t="str">
            <v>5485INEC290BLC</v>
          </cell>
          <cell r="B1257">
            <v>5485</v>
          </cell>
          <cell r="C1257" t="str">
            <v>IN</v>
          </cell>
          <cell r="D1257" t="str">
            <v>EC290BLC</v>
          </cell>
          <cell r="E1257">
            <v>-10.352941176470589</v>
          </cell>
        </row>
        <row r="1258">
          <cell r="A1258" t="str">
            <v>5485INEC360</v>
          </cell>
          <cell r="B1258">
            <v>5485</v>
          </cell>
          <cell r="C1258" t="str">
            <v>IN</v>
          </cell>
          <cell r="D1258" t="str">
            <v>EC360</v>
          </cell>
          <cell r="E1258" t="e">
            <v>#N/A</v>
          </cell>
        </row>
        <row r="1259">
          <cell r="A1259" t="str">
            <v>5485INEC360BLC</v>
          </cell>
          <cell r="B1259">
            <v>5485</v>
          </cell>
          <cell r="C1259" t="str">
            <v>IN</v>
          </cell>
          <cell r="D1259" t="str">
            <v>EC360BLC</v>
          </cell>
          <cell r="E1259">
            <v>0.5</v>
          </cell>
        </row>
        <row r="1260">
          <cell r="A1260" t="str">
            <v>5485INEC360BLC</v>
          </cell>
          <cell r="B1260">
            <v>5485</v>
          </cell>
          <cell r="C1260" t="str">
            <v>IN</v>
          </cell>
          <cell r="D1260" t="str">
            <v>EC360BLC</v>
          </cell>
          <cell r="E1260">
            <v>-12.1</v>
          </cell>
        </row>
        <row r="1261">
          <cell r="A1261" t="str">
            <v>5485INEC460</v>
          </cell>
          <cell r="B1261">
            <v>5485</v>
          </cell>
          <cell r="C1261" t="str">
            <v>IN</v>
          </cell>
          <cell r="D1261" t="str">
            <v>EC460</v>
          </cell>
          <cell r="E1261">
            <v>0</v>
          </cell>
        </row>
        <row r="1262">
          <cell r="A1262" t="str">
            <v>5485INEC460</v>
          </cell>
          <cell r="B1262">
            <v>5485</v>
          </cell>
          <cell r="C1262" t="str">
            <v>IN</v>
          </cell>
          <cell r="D1262" t="str">
            <v>EC460</v>
          </cell>
          <cell r="E1262">
            <v>0</v>
          </cell>
        </row>
        <row r="1263">
          <cell r="A1263" t="str">
            <v>5485INEC460BLC</v>
          </cell>
          <cell r="B1263">
            <v>5485</v>
          </cell>
          <cell r="C1263" t="str">
            <v>IN</v>
          </cell>
          <cell r="D1263" t="str">
            <v>EC460BLC</v>
          </cell>
          <cell r="E1263">
            <v>0</v>
          </cell>
        </row>
        <row r="1264">
          <cell r="A1264" t="str">
            <v>5485INEC55</v>
          </cell>
          <cell r="B1264">
            <v>5485</v>
          </cell>
          <cell r="C1264" t="str">
            <v>IN</v>
          </cell>
          <cell r="D1264" t="str">
            <v>EC55</v>
          </cell>
          <cell r="E1264">
            <v>6.875</v>
          </cell>
        </row>
        <row r="1265">
          <cell r="A1265" t="str">
            <v>5485INEC55</v>
          </cell>
          <cell r="B1265">
            <v>5485</v>
          </cell>
          <cell r="C1265" t="str">
            <v>IN</v>
          </cell>
          <cell r="D1265" t="str">
            <v>EC55</v>
          </cell>
          <cell r="E1265">
            <v>6.875</v>
          </cell>
        </row>
        <row r="1266">
          <cell r="A1266" t="str">
            <v>5485ING710</v>
          </cell>
          <cell r="B1266">
            <v>5485</v>
          </cell>
          <cell r="C1266" t="str">
            <v>IN</v>
          </cell>
          <cell r="D1266" t="str">
            <v>G710</v>
          </cell>
          <cell r="E1266">
            <v>1.4</v>
          </cell>
          <cell r="F1266" t="str">
            <v>Angela Cox 6 Feb 2003</v>
          </cell>
        </row>
        <row r="1267">
          <cell r="A1267" t="str">
            <v>5485ING710B</v>
          </cell>
          <cell r="B1267">
            <v>5485</v>
          </cell>
          <cell r="C1267" t="str">
            <v>IN</v>
          </cell>
          <cell r="D1267" t="str">
            <v>G710B</v>
          </cell>
          <cell r="E1267">
            <v>-2.4</v>
          </cell>
          <cell r="F1267" t="str">
            <v>Angela Cox May 7, 2003</v>
          </cell>
        </row>
        <row r="1268">
          <cell r="A1268" t="str">
            <v>5485ING720</v>
          </cell>
          <cell r="B1268">
            <v>5485</v>
          </cell>
          <cell r="C1268" t="str">
            <v>IN</v>
          </cell>
          <cell r="D1268" t="str">
            <v>G720</v>
          </cell>
          <cell r="E1268">
            <v>6.5</v>
          </cell>
          <cell r="F1268" t="str">
            <v>Angela Cox May 7, 2003</v>
          </cell>
        </row>
        <row r="1269">
          <cell r="A1269" t="str">
            <v>5485ING720B</v>
          </cell>
          <cell r="B1269">
            <v>5485</v>
          </cell>
          <cell r="C1269" t="str">
            <v>IN</v>
          </cell>
          <cell r="D1269" t="str">
            <v>G720B</v>
          </cell>
          <cell r="E1269">
            <v>0</v>
          </cell>
        </row>
        <row r="1270">
          <cell r="A1270" t="str">
            <v>5485INL120</v>
          </cell>
          <cell r="B1270">
            <v>5485</v>
          </cell>
          <cell r="C1270" t="str">
            <v>IN</v>
          </cell>
          <cell r="D1270" t="str">
            <v>L120</v>
          </cell>
          <cell r="E1270">
            <v>11.75</v>
          </cell>
        </row>
        <row r="1271">
          <cell r="A1271" t="str">
            <v>5485INL120</v>
          </cell>
          <cell r="B1271">
            <v>5485</v>
          </cell>
          <cell r="C1271" t="str">
            <v>IN</v>
          </cell>
          <cell r="D1271" t="str">
            <v>L120</v>
          </cell>
          <cell r="E1271">
            <v>-7.333333333333333</v>
          </cell>
        </row>
        <row r="1272">
          <cell r="A1272" t="str">
            <v>5485INL45</v>
          </cell>
          <cell r="B1272">
            <v>5485</v>
          </cell>
          <cell r="C1272" t="str">
            <v>IN</v>
          </cell>
          <cell r="D1272" t="str">
            <v>L45</v>
          </cell>
          <cell r="E1272">
            <v>-5</v>
          </cell>
        </row>
        <row r="1273">
          <cell r="A1273" t="str">
            <v>5485INL90</v>
          </cell>
          <cell r="B1273">
            <v>5485</v>
          </cell>
          <cell r="C1273" t="str">
            <v>IN</v>
          </cell>
          <cell r="D1273" t="str">
            <v>L90</v>
          </cell>
          <cell r="E1273">
            <v>-20</v>
          </cell>
        </row>
        <row r="1274">
          <cell r="A1274" t="str">
            <v>5485INOthers</v>
          </cell>
          <cell r="B1274">
            <v>5485</v>
          </cell>
          <cell r="C1274" t="str">
            <v>IN</v>
          </cell>
          <cell r="D1274" t="str">
            <v>Others</v>
          </cell>
          <cell r="E1274">
            <v>0</v>
          </cell>
        </row>
        <row r="1275">
          <cell r="A1275" t="str">
            <v>5485MYG710</v>
          </cell>
          <cell r="B1275">
            <v>5485</v>
          </cell>
          <cell r="C1275" t="str">
            <v>MY</v>
          </cell>
          <cell r="D1275" t="str">
            <v>G710</v>
          </cell>
          <cell r="E1275">
            <v>15.5</v>
          </cell>
        </row>
        <row r="1276">
          <cell r="A1276" t="str">
            <v>5612MYEC360</v>
          </cell>
          <cell r="B1276">
            <v>5612</v>
          </cell>
          <cell r="C1276" t="str">
            <v>MY</v>
          </cell>
          <cell r="D1276" t="str">
            <v>EC360</v>
          </cell>
          <cell r="E1276" t="e">
            <v>#DIV/0!</v>
          </cell>
        </row>
        <row r="1277">
          <cell r="A1277" t="str">
            <v>5612MYG80</v>
          </cell>
          <cell r="B1277">
            <v>5612</v>
          </cell>
          <cell r="C1277" t="str">
            <v>MY</v>
          </cell>
          <cell r="D1277" t="str">
            <v>G80</v>
          </cell>
          <cell r="E1277">
            <v>22</v>
          </cell>
        </row>
        <row r="1278">
          <cell r="A1278" t="str">
            <v>5612MYL70</v>
          </cell>
          <cell r="B1278">
            <v>5612</v>
          </cell>
          <cell r="C1278" t="str">
            <v>MY</v>
          </cell>
          <cell r="D1278" t="str">
            <v>L70</v>
          </cell>
          <cell r="E1278">
            <v>20</v>
          </cell>
        </row>
        <row r="1279">
          <cell r="A1279" t="str">
            <v>5810CNA25</v>
          </cell>
          <cell r="B1279">
            <v>5810</v>
          </cell>
          <cell r="C1279" t="str">
            <v>CN</v>
          </cell>
          <cell r="D1279" t="str">
            <v>A25</v>
          </cell>
          <cell r="E1279">
            <v>17.333333333333332</v>
          </cell>
        </row>
        <row r="1280">
          <cell r="A1280" t="str">
            <v>5810CNEC140BLC</v>
          </cell>
          <cell r="B1280">
            <v>5810</v>
          </cell>
          <cell r="C1280" t="str">
            <v>CN</v>
          </cell>
          <cell r="D1280" t="str">
            <v>EC140BLC</v>
          </cell>
          <cell r="E1280">
            <v>2</v>
          </cell>
        </row>
        <row r="1281">
          <cell r="A1281" t="str">
            <v>5810CNEC210</v>
          </cell>
          <cell r="B1281">
            <v>5810</v>
          </cell>
          <cell r="C1281" t="str">
            <v>CN</v>
          </cell>
          <cell r="D1281" t="str">
            <v>EC210</v>
          </cell>
          <cell r="E1281">
            <v>8</v>
          </cell>
        </row>
        <row r="1282">
          <cell r="A1282" t="str">
            <v>5810CNEC210BLC</v>
          </cell>
          <cell r="B1282">
            <v>5810</v>
          </cell>
          <cell r="C1282" t="str">
            <v>CN</v>
          </cell>
          <cell r="D1282" t="str">
            <v>EC210BLC</v>
          </cell>
          <cell r="E1282">
            <v>-1.5</v>
          </cell>
        </row>
        <row r="1283">
          <cell r="A1283" t="str">
            <v>5810CNEC210BLC</v>
          </cell>
          <cell r="B1283">
            <v>5810</v>
          </cell>
          <cell r="C1283" t="str">
            <v>CN</v>
          </cell>
          <cell r="D1283" t="str">
            <v>EC210BLC</v>
          </cell>
          <cell r="E1283">
            <v>-0.83333333333333337</v>
          </cell>
        </row>
        <row r="1284">
          <cell r="A1284" t="str">
            <v>5810CNEC240BLC</v>
          </cell>
          <cell r="B1284">
            <v>5810</v>
          </cell>
          <cell r="C1284" t="str">
            <v>CN</v>
          </cell>
          <cell r="D1284" t="str">
            <v>EC240BLC</v>
          </cell>
          <cell r="E1284">
            <v>-2.6</v>
          </cell>
        </row>
        <row r="1285">
          <cell r="A1285" t="str">
            <v>5810CNEC240BLC</v>
          </cell>
          <cell r="B1285">
            <v>5810</v>
          </cell>
          <cell r="C1285" t="str">
            <v>CN</v>
          </cell>
          <cell r="D1285" t="str">
            <v>EC240BLC</v>
          </cell>
          <cell r="E1285">
            <v>1.92</v>
          </cell>
        </row>
        <row r="1286">
          <cell r="A1286" t="str">
            <v>5810CNEC290BLC</v>
          </cell>
          <cell r="B1286">
            <v>5810</v>
          </cell>
          <cell r="C1286" t="str">
            <v>CN</v>
          </cell>
          <cell r="D1286" t="str">
            <v>EC290BLC</v>
          </cell>
          <cell r="E1286">
            <v>7.6111111111111107</v>
          </cell>
        </row>
        <row r="1287">
          <cell r="A1287" t="str">
            <v>5810CNEC360BLC</v>
          </cell>
          <cell r="B1287">
            <v>5810</v>
          </cell>
          <cell r="C1287" t="str">
            <v>CN</v>
          </cell>
          <cell r="D1287" t="str">
            <v>EC360BLC</v>
          </cell>
          <cell r="E1287">
            <v>5.166666666666667</v>
          </cell>
        </row>
        <row r="1288">
          <cell r="A1288" t="str">
            <v>5810CNEC460BLC</v>
          </cell>
          <cell r="B1288">
            <v>5810</v>
          </cell>
          <cell r="C1288" t="str">
            <v>CN</v>
          </cell>
          <cell r="D1288" t="str">
            <v>EC460BLC</v>
          </cell>
          <cell r="E1288">
            <v>14.5</v>
          </cell>
        </row>
        <row r="1289">
          <cell r="A1289" t="str">
            <v>5810CNEC55</v>
          </cell>
          <cell r="B1289">
            <v>5810</v>
          </cell>
          <cell r="C1289" t="str">
            <v>CN</v>
          </cell>
          <cell r="D1289" t="str">
            <v>EC55</v>
          </cell>
          <cell r="E1289">
            <v>10</v>
          </cell>
        </row>
        <row r="1290">
          <cell r="A1290" t="str">
            <v>5810CNEW170</v>
          </cell>
          <cell r="B1290">
            <v>5810</v>
          </cell>
          <cell r="C1290" t="str">
            <v>CN</v>
          </cell>
          <cell r="D1290" t="str">
            <v>EW170</v>
          </cell>
          <cell r="E1290">
            <v>0.5625</v>
          </cell>
        </row>
        <row r="1291">
          <cell r="A1291" t="str">
            <v>5810CNEW55</v>
          </cell>
          <cell r="B1291">
            <v>5810</v>
          </cell>
          <cell r="C1291" t="str">
            <v>CN</v>
          </cell>
          <cell r="D1291" t="str">
            <v>EW55</v>
          </cell>
          <cell r="E1291">
            <v>8</v>
          </cell>
        </row>
        <row r="1292">
          <cell r="A1292" t="str">
            <v>5810CNG720B</v>
          </cell>
          <cell r="B1292">
            <v>5810</v>
          </cell>
          <cell r="C1292" t="str">
            <v>CN</v>
          </cell>
          <cell r="D1292" t="str">
            <v>G720B</v>
          </cell>
          <cell r="E1292">
            <v>30</v>
          </cell>
        </row>
        <row r="1293">
          <cell r="A1293" t="str">
            <v>5810CNG730</v>
          </cell>
          <cell r="B1293">
            <v>5810</v>
          </cell>
          <cell r="C1293" t="str">
            <v>CN</v>
          </cell>
          <cell r="D1293" t="str">
            <v>G730</v>
          </cell>
          <cell r="E1293">
            <v>38</v>
          </cell>
        </row>
        <row r="1294">
          <cell r="A1294" t="str">
            <v>5810CNG740B</v>
          </cell>
          <cell r="B1294">
            <v>5810</v>
          </cell>
          <cell r="C1294" t="str">
            <v>CN</v>
          </cell>
          <cell r="D1294" t="str">
            <v>G740B</v>
          </cell>
          <cell r="E1294">
            <v>48</v>
          </cell>
        </row>
        <row r="1295">
          <cell r="A1295" t="str">
            <v>5810CNKHE_Direct</v>
          </cell>
          <cell r="B1295">
            <v>5810</v>
          </cell>
          <cell r="C1295" t="str">
            <v>CN</v>
          </cell>
          <cell r="D1295" t="str">
            <v>KHE_Direct</v>
          </cell>
          <cell r="E1295" t="e">
            <v>#DIV/0!</v>
          </cell>
        </row>
        <row r="1296">
          <cell r="A1296" t="str">
            <v>5810CNL150</v>
          </cell>
          <cell r="B1296">
            <v>5810</v>
          </cell>
          <cell r="C1296" t="str">
            <v>CN</v>
          </cell>
          <cell r="D1296" t="str">
            <v>L150</v>
          </cell>
          <cell r="E1296">
            <v>49</v>
          </cell>
        </row>
        <row r="1297">
          <cell r="A1297" t="str">
            <v>5810CNL180</v>
          </cell>
          <cell r="B1297">
            <v>5810</v>
          </cell>
          <cell r="C1297" t="str">
            <v>CN</v>
          </cell>
          <cell r="D1297" t="str">
            <v>L180</v>
          </cell>
          <cell r="E1297">
            <v>41</v>
          </cell>
        </row>
        <row r="1298">
          <cell r="A1298" t="str">
            <v>5810CNL220</v>
          </cell>
          <cell r="B1298">
            <v>5810</v>
          </cell>
          <cell r="C1298" t="str">
            <v>CN</v>
          </cell>
          <cell r="D1298" t="str">
            <v>L220</v>
          </cell>
          <cell r="E1298">
            <v>55.666666666666664</v>
          </cell>
        </row>
        <row r="1299">
          <cell r="A1299" t="str">
            <v>5810CNL90</v>
          </cell>
          <cell r="B1299">
            <v>5810</v>
          </cell>
          <cell r="C1299" t="str">
            <v>CN</v>
          </cell>
          <cell r="D1299" t="str">
            <v>L90</v>
          </cell>
          <cell r="E1299">
            <v>27.5</v>
          </cell>
        </row>
        <row r="1300">
          <cell r="A1300" t="str">
            <v>5810EASG740B</v>
          </cell>
          <cell r="B1300">
            <v>5810</v>
          </cell>
          <cell r="C1300" t="str">
            <v>EAS</v>
          </cell>
          <cell r="D1300" t="str">
            <v>G740B</v>
          </cell>
          <cell r="E1300">
            <v>45</v>
          </cell>
          <cell r="F1300" t="str">
            <v>Angela Cox 6 Feb 2003</v>
          </cell>
        </row>
        <row r="1301">
          <cell r="A1301" t="str">
            <v>5810IDA35</v>
          </cell>
          <cell r="B1301">
            <v>5810</v>
          </cell>
          <cell r="C1301" t="str">
            <v>ID</v>
          </cell>
          <cell r="D1301" t="str">
            <v>A35</v>
          </cell>
          <cell r="E1301">
            <v>88</v>
          </cell>
        </row>
        <row r="1302">
          <cell r="A1302" t="str">
            <v>5810IDA40</v>
          </cell>
          <cell r="B1302">
            <v>5810</v>
          </cell>
          <cell r="C1302" t="str">
            <v>ID</v>
          </cell>
          <cell r="D1302" t="str">
            <v>A40</v>
          </cell>
          <cell r="E1302">
            <v>83</v>
          </cell>
        </row>
        <row r="1303">
          <cell r="A1303" t="str">
            <v>5810IDEC210BLC</v>
          </cell>
          <cell r="B1303">
            <v>5810</v>
          </cell>
          <cell r="C1303" t="str">
            <v>ID</v>
          </cell>
          <cell r="D1303" t="str">
            <v>EC210BLC</v>
          </cell>
          <cell r="E1303">
            <v>2.2999999999999998</v>
          </cell>
        </row>
        <row r="1304">
          <cell r="A1304" t="str">
            <v>5810IDEC210BLR</v>
          </cell>
          <cell r="B1304">
            <v>5810</v>
          </cell>
          <cell r="C1304" t="str">
            <v>ID</v>
          </cell>
          <cell r="D1304" t="str">
            <v>EC210BLR</v>
          </cell>
          <cell r="E1304">
            <v>1.5</v>
          </cell>
        </row>
        <row r="1305">
          <cell r="A1305" t="str">
            <v>5810IDEC290BLC</v>
          </cell>
          <cell r="B1305">
            <v>5810</v>
          </cell>
          <cell r="C1305" t="str">
            <v>ID</v>
          </cell>
          <cell r="D1305" t="str">
            <v>EC290BLC</v>
          </cell>
          <cell r="E1305">
            <v>10.25</v>
          </cell>
        </row>
        <row r="1306">
          <cell r="A1306" t="str">
            <v>5810IDEC290BLC</v>
          </cell>
          <cell r="B1306">
            <v>5810</v>
          </cell>
          <cell r="C1306" t="str">
            <v>ID</v>
          </cell>
          <cell r="D1306" t="str">
            <v>EC290BLC</v>
          </cell>
          <cell r="E1306">
            <v>4</v>
          </cell>
        </row>
        <row r="1307">
          <cell r="A1307" t="str">
            <v>5810IDEC360BLC</v>
          </cell>
          <cell r="B1307">
            <v>5810</v>
          </cell>
          <cell r="C1307" t="str">
            <v>ID</v>
          </cell>
          <cell r="D1307" t="str">
            <v>EC360BLC</v>
          </cell>
          <cell r="E1307" t="e">
            <v>#N/A</v>
          </cell>
        </row>
        <row r="1308">
          <cell r="A1308" t="str">
            <v>5810IDEC460BLC</v>
          </cell>
          <cell r="B1308">
            <v>5810</v>
          </cell>
          <cell r="C1308" t="str">
            <v>ID</v>
          </cell>
          <cell r="D1308" t="str">
            <v>EC460BLC</v>
          </cell>
          <cell r="E1308">
            <v>14.333333333333334</v>
          </cell>
        </row>
        <row r="1309">
          <cell r="A1309" t="str">
            <v>5810IDG710</v>
          </cell>
          <cell r="B1309">
            <v>5810</v>
          </cell>
          <cell r="C1309" t="str">
            <v>ID</v>
          </cell>
          <cell r="D1309" t="str">
            <v>G710</v>
          </cell>
          <cell r="E1309">
            <v>28.333333333333332</v>
          </cell>
        </row>
        <row r="1310">
          <cell r="A1310" t="str">
            <v>5810IDG710B</v>
          </cell>
          <cell r="B1310">
            <v>5810</v>
          </cell>
          <cell r="C1310" t="str">
            <v>ID</v>
          </cell>
          <cell r="D1310" t="str">
            <v>G710B</v>
          </cell>
          <cell r="E1310">
            <v>8</v>
          </cell>
        </row>
        <row r="1311">
          <cell r="A1311" t="str">
            <v>5810IDG740</v>
          </cell>
          <cell r="B1311">
            <v>5810</v>
          </cell>
          <cell r="C1311" t="str">
            <v>ID</v>
          </cell>
          <cell r="D1311" t="str">
            <v>G740</v>
          </cell>
          <cell r="E1311">
            <v>31</v>
          </cell>
        </row>
        <row r="1312">
          <cell r="A1312" t="str">
            <v>5810IDKHE_Direct</v>
          </cell>
          <cell r="B1312">
            <v>5810</v>
          </cell>
          <cell r="C1312" t="str">
            <v>ID</v>
          </cell>
          <cell r="D1312" t="str">
            <v>KHE_Direct</v>
          </cell>
          <cell r="E1312" t="e">
            <v>#DIV/0!</v>
          </cell>
        </row>
        <row r="1313">
          <cell r="A1313" t="str">
            <v>5810IDL180</v>
          </cell>
          <cell r="B1313">
            <v>5810</v>
          </cell>
          <cell r="C1313" t="str">
            <v>ID</v>
          </cell>
          <cell r="D1313" t="str">
            <v>L180</v>
          </cell>
          <cell r="E1313">
            <v>77</v>
          </cell>
        </row>
        <row r="1314">
          <cell r="A1314" t="str">
            <v>5810IDL30</v>
          </cell>
          <cell r="B1314">
            <v>5810</v>
          </cell>
          <cell r="C1314" t="str">
            <v>ID</v>
          </cell>
          <cell r="D1314" t="str">
            <v>L30</v>
          </cell>
          <cell r="E1314">
            <v>4</v>
          </cell>
        </row>
        <row r="1315">
          <cell r="A1315" t="str">
            <v>5810IDL45</v>
          </cell>
          <cell r="B1315">
            <v>5810</v>
          </cell>
          <cell r="C1315" t="str">
            <v>ID</v>
          </cell>
          <cell r="D1315" t="str">
            <v>L45</v>
          </cell>
          <cell r="E1315">
            <v>23</v>
          </cell>
        </row>
        <row r="1316">
          <cell r="A1316" t="str">
            <v>5810IDL70</v>
          </cell>
          <cell r="B1316">
            <v>5810</v>
          </cell>
          <cell r="C1316" t="str">
            <v>ID</v>
          </cell>
          <cell r="D1316" t="str">
            <v>L70</v>
          </cell>
          <cell r="E1316">
            <v>21</v>
          </cell>
        </row>
        <row r="1317">
          <cell r="A1317" t="str">
            <v>5810IDL70</v>
          </cell>
          <cell r="B1317">
            <v>5810</v>
          </cell>
          <cell r="C1317" t="str">
            <v>ID</v>
          </cell>
          <cell r="D1317" t="str">
            <v>L70</v>
          </cell>
          <cell r="E1317">
            <v>19</v>
          </cell>
        </row>
        <row r="1318">
          <cell r="A1318" t="str">
            <v>5810INEC290BLC</v>
          </cell>
          <cell r="B1318">
            <v>5810</v>
          </cell>
          <cell r="C1318" t="str">
            <v>IN</v>
          </cell>
          <cell r="D1318" t="str">
            <v>EC290BLC</v>
          </cell>
          <cell r="E1318">
            <v>0.7142857142857143</v>
          </cell>
        </row>
        <row r="1319">
          <cell r="A1319" t="str">
            <v>5810INEC360BLC</v>
          </cell>
          <cell r="B1319">
            <v>5810</v>
          </cell>
          <cell r="C1319" t="str">
            <v>IN</v>
          </cell>
          <cell r="D1319" t="str">
            <v>EC360BLC</v>
          </cell>
          <cell r="E1319">
            <v>-17.5</v>
          </cell>
        </row>
        <row r="1320">
          <cell r="A1320" t="str">
            <v>5810INEC460BLC</v>
          </cell>
          <cell r="B1320">
            <v>5810</v>
          </cell>
          <cell r="C1320" t="str">
            <v>IN</v>
          </cell>
          <cell r="D1320" t="str">
            <v>EC460BLC</v>
          </cell>
          <cell r="E1320">
            <v>10.642857142857142</v>
          </cell>
        </row>
        <row r="1321">
          <cell r="A1321" t="str">
            <v>5810INL120</v>
          </cell>
          <cell r="B1321">
            <v>5810</v>
          </cell>
          <cell r="C1321" t="str">
            <v>IN</v>
          </cell>
          <cell r="D1321" t="str">
            <v>L120</v>
          </cell>
          <cell r="E1321">
            <v>34.142857142857146</v>
          </cell>
        </row>
        <row r="1322">
          <cell r="A1322" t="str">
            <v>5810INL45</v>
          </cell>
          <cell r="B1322">
            <v>5810</v>
          </cell>
          <cell r="C1322" t="str">
            <v>IN</v>
          </cell>
          <cell r="D1322" t="str">
            <v>L45</v>
          </cell>
          <cell r="E1322">
            <v>-5</v>
          </cell>
        </row>
        <row r="1323">
          <cell r="A1323" t="str">
            <v>5810JPA25</v>
          </cell>
          <cell r="B1323">
            <v>5810</v>
          </cell>
          <cell r="C1323" t="str">
            <v>JP</v>
          </cell>
          <cell r="D1323" t="str">
            <v>A25</v>
          </cell>
          <cell r="E1323">
            <v>143</v>
          </cell>
        </row>
        <row r="1324">
          <cell r="A1324" t="str">
            <v>5810JPL180</v>
          </cell>
          <cell r="B1324">
            <v>5810</v>
          </cell>
          <cell r="C1324" t="str">
            <v>JP</v>
          </cell>
          <cell r="D1324" t="str">
            <v>L180</v>
          </cell>
          <cell r="E1324">
            <v>117</v>
          </cell>
        </row>
        <row r="1325">
          <cell r="A1325" t="str">
            <v>5810JPL220</v>
          </cell>
          <cell r="B1325">
            <v>5810</v>
          </cell>
          <cell r="C1325" t="str">
            <v>JP</v>
          </cell>
          <cell r="D1325" t="str">
            <v>L220</v>
          </cell>
          <cell r="E1325">
            <v>170</v>
          </cell>
        </row>
        <row r="1326">
          <cell r="A1326" t="str">
            <v>5810JPL90</v>
          </cell>
          <cell r="B1326">
            <v>5810</v>
          </cell>
          <cell r="C1326" t="str">
            <v>JP</v>
          </cell>
          <cell r="D1326" t="str">
            <v>L90</v>
          </cell>
          <cell r="E1326">
            <v>74</v>
          </cell>
        </row>
        <row r="1327">
          <cell r="A1327" t="str">
            <v>5810MYEC360BLC</v>
          </cell>
          <cell r="B1327">
            <v>5810</v>
          </cell>
          <cell r="C1327" t="str">
            <v>MY</v>
          </cell>
          <cell r="D1327" t="str">
            <v>EC360BLC</v>
          </cell>
          <cell r="E1327">
            <v>9</v>
          </cell>
        </row>
        <row r="1328">
          <cell r="A1328" t="str">
            <v>5810MYG710</v>
          </cell>
          <cell r="B1328">
            <v>5810</v>
          </cell>
          <cell r="C1328" t="str">
            <v>MY</v>
          </cell>
          <cell r="D1328" t="str">
            <v>G710</v>
          </cell>
          <cell r="E1328">
            <v>28</v>
          </cell>
        </row>
        <row r="1329">
          <cell r="A1329" t="str">
            <v>5810PHEC210</v>
          </cell>
          <cell r="B1329">
            <v>5810</v>
          </cell>
          <cell r="C1329" t="str">
            <v>PH</v>
          </cell>
          <cell r="D1329" t="str">
            <v>EC210</v>
          </cell>
          <cell r="E1329">
            <v>8</v>
          </cell>
        </row>
        <row r="1330">
          <cell r="A1330" t="str">
            <v>5810PHEC210BLC</v>
          </cell>
          <cell r="B1330">
            <v>5810</v>
          </cell>
          <cell r="C1330" t="str">
            <v>PH</v>
          </cell>
          <cell r="D1330" t="str">
            <v>EC210BLC</v>
          </cell>
          <cell r="E1330">
            <v>-0.5</v>
          </cell>
        </row>
        <row r="1331">
          <cell r="A1331" t="str">
            <v>5810PHEC210BLC</v>
          </cell>
          <cell r="B1331">
            <v>5810</v>
          </cell>
          <cell r="C1331" t="str">
            <v>PH</v>
          </cell>
          <cell r="D1331" t="str">
            <v>EC210BLC</v>
          </cell>
          <cell r="E1331">
            <v>-1</v>
          </cell>
        </row>
        <row r="1332">
          <cell r="A1332" t="str">
            <v>5810PHEC360BLC</v>
          </cell>
          <cell r="B1332">
            <v>5810</v>
          </cell>
          <cell r="C1332" t="str">
            <v>PH</v>
          </cell>
          <cell r="D1332" t="str">
            <v>EC360BLC</v>
          </cell>
          <cell r="E1332">
            <v>5</v>
          </cell>
        </row>
        <row r="1333">
          <cell r="A1333" t="str">
            <v>5810PHEW170</v>
          </cell>
          <cell r="B1333">
            <v>5810</v>
          </cell>
          <cell r="C1333" t="str">
            <v>PH</v>
          </cell>
          <cell r="D1333" t="str">
            <v>EW170</v>
          </cell>
          <cell r="E1333">
            <v>-3</v>
          </cell>
        </row>
        <row r="1334">
          <cell r="A1334" t="str">
            <v>5810PHEW170</v>
          </cell>
          <cell r="B1334">
            <v>5810</v>
          </cell>
          <cell r="C1334" t="str">
            <v>PH</v>
          </cell>
          <cell r="D1334" t="str">
            <v>EW170</v>
          </cell>
          <cell r="E1334">
            <v>-4.5</v>
          </cell>
        </row>
        <row r="1335">
          <cell r="A1335" t="str">
            <v>5810PHG710</v>
          </cell>
          <cell r="B1335">
            <v>5810</v>
          </cell>
          <cell r="C1335" t="str">
            <v>PH</v>
          </cell>
          <cell r="D1335" t="str">
            <v>G710</v>
          </cell>
          <cell r="E1335">
            <v>26.8</v>
          </cell>
        </row>
        <row r="1336">
          <cell r="A1336" t="str">
            <v>5810PHG710B</v>
          </cell>
          <cell r="B1336">
            <v>5810</v>
          </cell>
          <cell r="C1336" t="str">
            <v>PH</v>
          </cell>
          <cell r="D1336" t="str">
            <v>G710B</v>
          </cell>
          <cell r="E1336">
            <v>27</v>
          </cell>
        </row>
        <row r="1337">
          <cell r="A1337" t="str">
            <v>5810PHL70</v>
          </cell>
          <cell r="B1337">
            <v>5810</v>
          </cell>
          <cell r="C1337" t="str">
            <v>PH</v>
          </cell>
          <cell r="D1337" t="str">
            <v>L70</v>
          </cell>
          <cell r="E1337">
            <v>19.25</v>
          </cell>
        </row>
        <row r="1338">
          <cell r="A1338" t="str">
            <v>5810SGA35</v>
          </cell>
          <cell r="B1338">
            <v>5810</v>
          </cell>
          <cell r="C1338" t="str">
            <v>SG</v>
          </cell>
          <cell r="D1338" t="str">
            <v>A35</v>
          </cell>
          <cell r="E1338">
            <v>86.5</v>
          </cell>
        </row>
        <row r="1339">
          <cell r="A1339" t="str">
            <v>5810SGA35</v>
          </cell>
          <cell r="B1339">
            <v>5810</v>
          </cell>
          <cell r="C1339" t="str">
            <v>SG</v>
          </cell>
          <cell r="D1339" t="str">
            <v>A35</v>
          </cell>
          <cell r="E1339">
            <v>110.22222222222223</v>
          </cell>
        </row>
        <row r="1340">
          <cell r="A1340" t="str">
            <v>5810SGA40</v>
          </cell>
          <cell r="B1340">
            <v>5810</v>
          </cell>
          <cell r="C1340" t="str">
            <v>SG</v>
          </cell>
          <cell r="D1340" t="str">
            <v>A40</v>
          </cell>
          <cell r="E1340" t="e">
            <v>#DIV/0!</v>
          </cell>
        </row>
        <row r="1341">
          <cell r="A1341" t="str">
            <v>5810SGEC140</v>
          </cell>
          <cell r="B1341">
            <v>5810</v>
          </cell>
          <cell r="C1341" t="str">
            <v>SG</v>
          </cell>
          <cell r="D1341" t="str">
            <v>EC140</v>
          </cell>
          <cell r="E1341">
            <v>9</v>
          </cell>
        </row>
        <row r="1342">
          <cell r="A1342" t="str">
            <v>5810SGEC210</v>
          </cell>
          <cell r="B1342">
            <v>5810</v>
          </cell>
          <cell r="C1342" t="str">
            <v>SG</v>
          </cell>
          <cell r="D1342" t="str">
            <v>EC210</v>
          </cell>
          <cell r="E1342">
            <v>9</v>
          </cell>
        </row>
        <row r="1343">
          <cell r="A1343" t="str">
            <v>5810SGEC210BLC</v>
          </cell>
          <cell r="B1343">
            <v>5810</v>
          </cell>
          <cell r="C1343" t="str">
            <v>SG</v>
          </cell>
          <cell r="D1343" t="str">
            <v>EC210BLC</v>
          </cell>
          <cell r="E1343">
            <v>-1</v>
          </cell>
        </row>
        <row r="1344">
          <cell r="A1344" t="str">
            <v>5810SGEC35</v>
          </cell>
          <cell r="B1344">
            <v>5810</v>
          </cell>
          <cell r="C1344" t="str">
            <v>SG</v>
          </cell>
          <cell r="D1344" t="str">
            <v>EC35</v>
          </cell>
          <cell r="E1344">
            <v>9</v>
          </cell>
        </row>
        <row r="1345">
          <cell r="A1345" t="str">
            <v>5810SGEC360BLC</v>
          </cell>
          <cell r="B1345">
            <v>5810</v>
          </cell>
          <cell r="C1345" t="str">
            <v>SG</v>
          </cell>
          <cell r="D1345" t="str">
            <v>EC360BLC</v>
          </cell>
          <cell r="E1345">
            <v>0.5</v>
          </cell>
        </row>
        <row r="1346">
          <cell r="A1346" t="str">
            <v>5810SGEW170</v>
          </cell>
          <cell r="B1346">
            <v>5810</v>
          </cell>
          <cell r="C1346" t="str">
            <v>SG</v>
          </cell>
          <cell r="D1346" t="str">
            <v>EW170</v>
          </cell>
          <cell r="E1346" t="e">
            <v>#DIV/0!</v>
          </cell>
        </row>
        <row r="1347">
          <cell r="A1347" t="str">
            <v>5810SGG710</v>
          </cell>
          <cell r="B1347">
            <v>5810</v>
          </cell>
          <cell r="C1347" t="str">
            <v>SG</v>
          </cell>
          <cell r="D1347" t="str">
            <v>G710</v>
          </cell>
          <cell r="E1347">
            <v>29</v>
          </cell>
        </row>
        <row r="1348">
          <cell r="A1348" t="str">
            <v>5810SGG710B</v>
          </cell>
          <cell r="B1348">
            <v>5810</v>
          </cell>
          <cell r="C1348" t="str">
            <v>SG</v>
          </cell>
          <cell r="D1348" t="str">
            <v>G710B</v>
          </cell>
          <cell r="E1348">
            <v>27.7</v>
          </cell>
          <cell r="F1348" t="str">
            <v>Angela Cox May 7, 2003</v>
          </cell>
        </row>
        <row r="1349">
          <cell r="A1349" t="str">
            <v>5810SGG720</v>
          </cell>
          <cell r="B1349">
            <v>5810</v>
          </cell>
          <cell r="C1349" t="str">
            <v>SG</v>
          </cell>
          <cell r="D1349" t="str">
            <v>G720</v>
          </cell>
          <cell r="E1349">
            <v>29.2</v>
          </cell>
          <cell r="F1349" t="str">
            <v>Angela Cox May 7, 2003</v>
          </cell>
        </row>
        <row r="1350">
          <cell r="A1350" t="str">
            <v>5810SGG740</v>
          </cell>
          <cell r="B1350">
            <v>5810</v>
          </cell>
          <cell r="C1350" t="str">
            <v>SG</v>
          </cell>
          <cell r="D1350" t="str">
            <v>G740</v>
          </cell>
          <cell r="E1350">
            <v>49.7</v>
          </cell>
        </row>
        <row r="1351">
          <cell r="A1351" t="str">
            <v>5810SGG740B</v>
          </cell>
          <cell r="B1351">
            <v>5810</v>
          </cell>
          <cell r="C1351" t="str">
            <v>SG</v>
          </cell>
          <cell r="D1351" t="str">
            <v>G740B</v>
          </cell>
          <cell r="E1351">
            <v>45.3</v>
          </cell>
          <cell r="F1351" t="str">
            <v>Angela Cox May 7, 2003</v>
          </cell>
        </row>
        <row r="1352">
          <cell r="A1352" t="str">
            <v>5810SGL120</v>
          </cell>
          <cell r="B1352">
            <v>5810</v>
          </cell>
          <cell r="C1352" t="str">
            <v>SG</v>
          </cell>
          <cell r="D1352" t="str">
            <v>L120</v>
          </cell>
          <cell r="E1352">
            <v>29.8</v>
          </cell>
        </row>
        <row r="1353">
          <cell r="A1353" t="str">
            <v>5810SGL150</v>
          </cell>
          <cell r="B1353">
            <v>5810</v>
          </cell>
          <cell r="C1353" t="str">
            <v>SG</v>
          </cell>
          <cell r="D1353" t="str">
            <v>L150</v>
          </cell>
          <cell r="E1353">
            <v>37</v>
          </cell>
        </row>
        <row r="1354">
          <cell r="A1354" t="str">
            <v>5810SGL180</v>
          </cell>
          <cell r="B1354">
            <v>5810</v>
          </cell>
          <cell r="C1354" t="str">
            <v>SG</v>
          </cell>
          <cell r="D1354" t="str">
            <v>L180</v>
          </cell>
          <cell r="E1354">
            <v>39</v>
          </cell>
        </row>
        <row r="1355">
          <cell r="A1355" t="str">
            <v>5810SGL220</v>
          </cell>
          <cell r="B1355">
            <v>5810</v>
          </cell>
          <cell r="C1355" t="str">
            <v>SG</v>
          </cell>
          <cell r="D1355" t="str">
            <v>L220</v>
          </cell>
          <cell r="E1355">
            <v>64.333333333333329</v>
          </cell>
        </row>
        <row r="1356">
          <cell r="A1356" t="str">
            <v>5810SGL330</v>
          </cell>
          <cell r="B1356">
            <v>5810</v>
          </cell>
          <cell r="C1356" t="str">
            <v>SG</v>
          </cell>
          <cell r="D1356" t="str">
            <v>L330</v>
          </cell>
          <cell r="E1356">
            <v>84</v>
          </cell>
        </row>
        <row r="1357">
          <cell r="A1357" t="str">
            <v>5810SGL35</v>
          </cell>
          <cell r="B1357">
            <v>5810</v>
          </cell>
          <cell r="C1357" t="str">
            <v>SG</v>
          </cell>
          <cell r="D1357" t="str">
            <v>L35</v>
          </cell>
          <cell r="E1357">
            <v>5</v>
          </cell>
        </row>
        <row r="1358">
          <cell r="A1358" t="str">
            <v>5810SGL50</v>
          </cell>
          <cell r="B1358">
            <v>5810</v>
          </cell>
          <cell r="C1358" t="str">
            <v>SG</v>
          </cell>
          <cell r="D1358" t="str">
            <v>L50</v>
          </cell>
          <cell r="E1358">
            <v>11</v>
          </cell>
        </row>
        <row r="1359">
          <cell r="A1359" t="str">
            <v>5810SGL70</v>
          </cell>
          <cell r="B1359">
            <v>5810</v>
          </cell>
          <cell r="C1359" t="str">
            <v>SG</v>
          </cell>
          <cell r="D1359" t="str">
            <v>L70</v>
          </cell>
          <cell r="E1359">
            <v>23.666666666666668</v>
          </cell>
        </row>
        <row r="1360">
          <cell r="A1360" t="str">
            <v>5810SGL90</v>
          </cell>
          <cell r="B1360">
            <v>5810</v>
          </cell>
          <cell r="C1360" t="str">
            <v>SG</v>
          </cell>
          <cell r="D1360" t="str">
            <v>L90</v>
          </cell>
          <cell r="E1360">
            <v>30.857142857142858</v>
          </cell>
        </row>
        <row r="1361">
          <cell r="A1361" t="str">
            <v>5810SGNVP</v>
          </cell>
          <cell r="B1361">
            <v>5810</v>
          </cell>
          <cell r="C1361" t="str">
            <v>SG</v>
          </cell>
          <cell r="D1361" t="str">
            <v>NVP</v>
          </cell>
          <cell r="E1361">
            <v>0</v>
          </cell>
        </row>
        <row r="1362">
          <cell r="A1362" t="str">
            <v>5810SGNVP</v>
          </cell>
          <cell r="B1362">
            <v>5810</v>
          </cell>
          <cell r="C1362" t="str">
            <v>SG</v>
          </cell>
          <cell r="D1362" t="str">
            <v>NVP</v>
          </cell>
          <cell r="E1362">
            <v>0</v>
          </cell>
        </row>
        <row r="1363">
          <cell r="A1363" t="str">
            <v>5810THA40</v>
          </cell>
          <cell r="B1363">
            <v>5810</v>
          </cell>
          <cell r="C1363" t="str">
            <v>TH</v>
          </cell>
          <cell r="D1363" t="str">
            <v>A40</v>
          </cell>
          <cell r="E1363">
            <v>99.545454545454547</v>
          </cell>
        </row>
        <row r="1364">
          <cell r="A1364" t="str">
            <v>5810THEC210BLC</v>
          </cell>
          <cell r="B1364">
            <v>5810</v>
          </cell>
          <cell r="C1364" t="str">
            <v>TH</v>
          </cell>
          <cell r="D1364" t="str">
            <v>EC210BLC</v>
          </cell>
          <cell r="E1364">
            <v>-0.33333333333333331</v>
          </cell>
        </row>
        <row r="1365">
          <cell r="A1365" t="str">
            <v>5810THEC210BLR</v>
          </cell>
          <cell r="B1365">
            <v>5810</v>
          </cell>
          <cell r="C1365" t="str">
            <v>TH</v>
          </cell>
          <cell r="D1365" t="str">
            <v>EC210BLR</v>
          </cell>
          <cell r="E1365">
            <v>0</v>
          </cell>
        </row>
        <row r="1366">
          <cell r="A1366" t="str">
            <v>5810THEC240BLR</v>
          </cell>
          <cell r="B1366">
            <v>5810</v>
          </cell>
          <cell r="C1366" t="str">
            <v>TH</v>
          </cell>
          <cell r="D1366" t="str">
            <v>EC240BLR</v>
          </cell>
          <cell r="E1366">
            <v>2</v>
          </cell>
        </row>
        <row r="1367">
          <cell r="A1367" t="str">
            <v>5810THEC290BLC</v>
          </cell>
          <cell r="B1367">
            <v>5810</v>
          </cell>
          <cell r="C1367" t="str">
            <v>TH</v>
          </cell>
          <cell r="D1367" t="str">
            <v>EC290BLC</v>
          </cell>
          <cell r="E1367">
            <v>33.666666666666664</v>
          </cell>
        </row>
        <row r="1368">
          <cell r="A1368" t="str">
            <v>5810THEC460BLC</v>
          </cell>
          <cell r="B1368">
            <v>5810</v>
          </cell>
          <cell r="C1368" t="str">
            <v>TH</v>
          </cell>
          <cell r="D1368" t="str">
            <v>EC460BLC</v>
          </cell>
          <cell r="E1368">
            <v>19.899999999999999</v>
          </cell>
        </row>
        <row r="1369">
          <cell r="A1369" t="str">
            <v>5810THL150</v>
          </cell>
          <cell r="B1369">
            <v>5810</v>
          </cell>
          <cell r="C1369" t="str">
            <v>TH</v>
          </cell>
          <cell r="D1369" t="str">
            <v>L150</v>
          </cell>
          <cell r="E1369">
            <v>36</v>
          </cell>
        </row>
        <row r="1370">
          <cell r="A1370" t="str">
            <v>5810TWG710</v>
          </cell>
          <cell r="B1370">
            <v>5810</v>
          </cell>
          <cell r="C1370" t="str">
            <v>TW</v>
          </cell>
          <cell r="D1370" t="str">
            <v>G710</v>
          </cell>
          <cell r="E1370">
            <v>24.833333333333332</v>
          </cell>
        </row>
        <row r="1371">
          <cell r="A1371" t="str">
            <v>5810TWL90</v>
          </cell>
          <cell r="B1371">
            <v>5810</v>
          </cell>
          <cell r="C1371" t="str">
            <v>TW</v>
          </cell>
          <cell r="D1371" t="str">
            <v>L90</v>
          </cell>
          <cell r="E1371" t="e">
            <v>#DIV/0!</v>
          </cell>
        </row>
        <row r="1372">
          <cell r="A1372" t="str">
            <v>5810TZEC210BLC</v>
          </cell>
          <cell r="B1372">
            <v>5810</v>
          </cell>
          <cell r="C1372" t="str">
            <v>TZ</v>
          </cell>
          <cell r="D1372" t="str">
            <v>EC210BLC</v>
          </cell>
          <cell r="E1372">
            <v>0</v>
          </cell>
        </row>
        <row r="1373">
          <cell r="A1373" t="str">
            <v>5810TZEC55</v>
          </cell>
          <cell r="B1373">
            <v>5810</v>
          </cell>
          <cell r="C1373" t="str">
            <v>TZ</v>
          </cell>
          <cell r="D1373" t="str">
            <v>EC55</v>
          </cell>
          <cell r="E1373">
            <v>10</v>
          </cell>
        </row>
        <row r="1374">
          <cell r="A1374" t="str">
            <v>5810VNA35</v>
          </cell>
          <cell r="B1374">
            <v>5810</v>
          </cell>
          <cell r="C1374" t="str">
            <v>VN</v>
          </cell>
          <cell r="D1374" t="str">
            <v>A35</v>
          </cell>
          <cell r="E1374">
            <v>110.66666666666667</v>
          </cell>
        </row>
        <row r="1375">
          <cell r="A1375" t="str">
            <v>5810VNEC360BLC</v>
          </cell>
          <cell r="B1375">
            <v>5810</v>
          </cell>
          <cell r="C1375" t="str">
            <v>VN</v>
          </cell>
          <cell r="D1375" t="str">
            <v>EC360BLC</v>
          </cell>
          <cell r="E1375" t="e">
            <v>#DIV/0!</v>
          </cell>
        </row>
        <row r="1376">
          <cell r="A1376" t="str">
            <v>5810VNEC360BLC</v>
          </cell>
          <cell r="B1376">
            <v>5810</v>
          </cell>
          <cell r="C1376" t="str">
            <v>VN</v>
          </cell>
          <cell r="D1376" t="str">
            <v>EC360BLC</v>
          </cell>
          <cell r="E1376">
            <v>5.9230769230769234</v>
          </cell>
        </row>
        <row r="1377">
          <cell r="A1377" t="str">
            <v>5810VNEC360BLC</v>
          </cell>
          <cell r="B1377">
            <v>5810</v>
          </cell>
          <cell r="C1377" t="str">
            <v>VN</v>
          </cell>
          <cell r="D1377" t="str">
            <v>EC360BLC</v>
          </cell>
          <cell r="E1377" t="e">
            <v>#N/A</v>
          </cell>
        </row>
        <row r="1378">
          <cell r="A1378" t="str">
            <v>5810VNEW170</v>
          </cell>
          <cell r="B1378">
            <v>5810</v>
          </cell>
          <cell r="C1378" t="str">
            <v>VN</v>
          </cell>
          <cell r="D1378" t="str">
            <v>EW170</v>
          </cell>
          <cell r="E1378" t="e">
            <v>#DIV/0!</v>
          </cell>
        </row>
        <row r="1379">
          <cell r="A1379" t="str">
            <v>5810VNEW170</v>
          </cell>
          <cell r="B1379">
            <v>5810</v>
          </cell>
          <cell r="C1379" t="str">
            <v>VN</v>
          </cell>
          <cell r="D1379" t="str">
            <v>EW170</v>
          </cell>
          <cell r="E1379">
            <v>-3</v>
          </cell>
        </row>
        <row r="1380">
          <cell r="A1380" t="str">
            <v>5810VNG740B</v>
          </cell>
          <cell r="B1380">
            <v>5810</v>
          </cell>
          <cell r="C1380" t="str">
            <v>VN</v>
          </cell>
          <cell r="D1380" t="str">
            <v>G740B</v>
          </cell>
          <cell r="E1380">
            <v>53</v>
          </cell>
        </row>
        <row r="1381">
          <cell r="A1381" t="str">
            <v>5810VNG780B</v>
          </cell>
          <cell r="B1381">
            <v>5810</v>
          </cell>
          <cell r="C1381" t="str">
            <v>VN</v>
          </cell>
          <cell r="D1381" t="str">
            <v>G780B</v>
          </cell>
          <cell r="E1381">
            <v>78</v>
          </cell>
        </row>
        <row r="1382">
          <cell r="A1382" t="str">
            <v>5810VNL120</v>
          </cell>
          <cell r="B1382">
            <v>5810</v>
          </cell>
          <cell r="C1382" t="str">
            <v>VN</v>
          </cell>
          <cell r="D1382" t="str">
            <v>L120</v>
          </cell>
          <cell r="E1382">
            <v>33</v>
          </cell>
        </row>
        <row r="1383">
          <cell r="A1383" t="str">
            <v>6021JPA25</v>
          </cell>
          <cell r="B1383">
            <v>6021</v>
          </cell>
          <cell r="C1383" t="str">
            <v>JP</v>
          </cell>
          <cell r="D1383" t="str">
            <v>A25</v>
          </cell>
          <cell r="E1383">
            <v>34.4</v>
          </cell>
        </row>
        <row r="1384">
          <cell r="A1384" t="str">
            <v>6021JPA30</v>
          </cell>
          <cell r="B1384">
            <v>6021</v>
          </cell>
          <cell r="C1384" t="str">
            <v>JP</v>
          </cell>
          <cell r="D1384" t="str">
            <v>A30</v>
          </cell>
          <cell r="E1384">
            <v>40</v>
          </cell>
        </row>
        <row r="1385">
          <cell r="A1385" t="str">
            <v>6021JPA35</v>
          </cell>
          <cell r="B1385">
            <v>6021</v>
          </cell>
          <cell r="C1385" t="str">
            <v>JP</v>
          </cell>
          <cell r="D1385" t="str">
            <v>A35</v>
          </cell>
          <cell r="E1385">
            <v>27</v>
          </cell>
        </row>
        <row r="1386">
          <cell r="A1386" t="str">
            <v>6021JPA40</v>
          </cell>
          <cell r="B1386">
            <v>6021</v>
          </cell>
          <cell r="C1386" t="str">
            <v>JP</v>
          </cell>
          <cell r="D1386" t="str">
            <v>A40</v>
          </cell>
          <cell r="E1386">
            <v>60.166666666666664</v>
          </cell>
        </row>
        <row r="1387">
          <cell r="A1387" t="str">
            <v>6021JPL120</v>
          </cell>
          <cell r="B1387">
            <v>6021</v>
          </cell>
          <cell r="C1387" t="str">
            <v>JP</v>
          </cell>
          <cell r="D1387" t="str">
            <v>L120</v>
          </cell>
          <cell r="E1387">
            <v>3</v>
          </cell>
        </row>
        <row r="1388">
          <cell r="A1388" t="str">
            <v>6021JPL150</v>
          </cell>
          <cell r="B1388">
            <v>6021</v>
          </cell>
          <cell r="C1388" t="str">
            <v>JP</v>
          </cell>
          <cell r="D1388" t="str">
            <v>L150</v>
          </cell>
          <cell r="E1388">
            <v>15.5</v>
          </cell>
        </row>
        <row r="1389">
          <cell r="A1389" t="str">
            <v>6021JPL180</v>
          </cell>
          <cell r="B1389">
            <v>6021</v>
          </cell>
          <cell r="C1389" t="str">
            <v>JP</v>
          </cell>
          <cell r="D1389" t="str">
            <v>L180</v>
          </cell>
          <cell r="E1389">
            <v>23</v>
          </cell>
        </row>
        <row r="1390">
          <cell r="A1390" t="str">
            <v>6021JPL220</v>
          </cell>
          <cell r="B1390">
            <v>6021</v>
          </cell>
          <cell r="C1390" t="str">
            <v>JP</v>
          </cell>
          <cell r="D1390" t="str">
            <v>L220</v>
          </cell>
          <cell r="E1390">
            <v>50</v>
          </cell>
        </row>
        <row r="1391">
          <cell r="A1391" t="str">
            <v>6021JPL35</v>
          </cell>
          <cell r="B1391">
            <v>6021</v>
          </cell>
          <cell r="C1391" t="str">
            <v>JP</v>
          </cell>
          <cell r="D1391" t="str">
            <v>L35</v>
          </cell>
          <cell r="E1391">
            <v>6.333333333333333</v>
          </cell>
        </row>
        <row r="1392">
          <cell r="A1392" t="str">
            <v>6021JPL40</v>
          </cell>
          <cell r="B1392">
            <v>6021</v>
          </cell>
          <cell r="C1392" t="str">
            <v>JP</v>
          </cell>
          <cell r="D1392" t="str">
            <v>L40</v>
          </cell>
          <cell r="E1392">
            <v>4.5</v>
          </cell>
        </row>
        <row r="1393">
          <cell r="A1393" t="str">
            <v>6021JPL45</v>
          </cell>
          <cell r="B1393">
            <v>6021</v>
          </cell>
          <cell r="C1393" t="str">
            <v>JP</v>
          </cell>
          <cell r="D1393" t="str">
            <v>L45</v>
          </cell>
          <cell r="E1393">
            <v>9</v>
          </cell>
        </row>
        <row r="1394">
          <cell r="A1394" t="str">
            <v>6021JPL70</v>
          </cell>
          <cell r="B1394">
            <v>6021</v>
          </cell>
          <cell r="C1394" t="str">
            <v>JP</v>
          </cell>
          <cell r="D1394" t="str">
            <v>L70</v>
          </cell>
          <cell r="E1394">
            <v>-1</v>
          </cell>
        </row>
        <row r="1395">
          <cell r="A1395" t="str">
            <v>6021JPL90</v>
          </cell>
          <cell r="B1395">
            <v>6021</v>
          </cell>
          <cell r="C1395" t="str">
            <v>JP</v>
          </cell>
          <cell r="D1395" t="str">
            <v>L90</v>
          </cell>
          <cell r="E1395">
            <v>3</v>
          </cell>
        </row>
        <row r="1396">
          <cell r="A1396" t="str">
            <v>6021JPOthers</v>
          </cell>
          <cell r="B1396">
            <v>6021</v>
          </cell>
          <cell r="C1396" t="str">
            <v>JP</v>
          </cell>
          <cell r="D1396" t="str">
            <v>Others</v>
          </cell>
          <cell r="E1396" t="e">
            <v>#DIV/0!</v>
          </cell>
        </row>
        <row r="1397">
          <cell r="A1397" t="str">
            <v>6021JPOthers</v>
          </cell>
          <cell r="B1397">
            <v>6021</v>
          </cell>
          <cell r="C1397" t="str">
            <v>JP</v>
          </cell>
          <cell r="D1397" t="str">
            <v>Others</v>
          </cell>
          <cell r="E1397">
            <v>0</v>
          </cell>
        </row>
        <row r="1398">
          <cell r="A1398" t="str">
            <v>6080KREC140</v>
          </cell>
          <cell r="B1398">
            <v>6080</v>
          </cell>
          <cell r="C1398" t="str">
            <v>KR</v>
          </cell>
          <cell r="D1398" t="str">
            <v>EC140</v>
          </cell>
          <cell r="E1398">
            <v>0</v>
          </cell>
        </row>
        <row r="1399">
          <cell r="A1399" t="str">
            <v>6080KREC140BLC</v>
          </cell>
          <cell r="B1399">
            <v>6080</v>
          </cell>
          <cell r="C1399" t="str">
            <v>KR</v>
          </cell>
          <cell r="D1399" t="str">
            <v>EC140BLC</v>
          </cell>
          <cell r="E1399">
            <v>0</v>
          </cell>
        </row>
        <row r="1400">
          <cell r="A1400" t="str">
            <v>6080KREC15</v>
          </cell>
          <cell r="B1400">
            <v>6080</v>
          </cell>
          <cell r="C1400" t="str">
            <v>KR</v>
          </cell>
          <cell r="D1400" t="str">
            <v>EC15</v>
          </cell>
          <cell r="E1400">
            <v>4.1794871794871797</v>
          </cell>
        </row>
        <row r="1401">
          <cell r="A1401" t="str">
            <v>6080KREC210</v>
          </cell>
          <cell r="B1401">
            <v>6080</v>
          </cell>
          <cell r="C1401" t="str">
            <v>KR</v>
          </cell>
          <cell r="D1401" t="str">
            <v>EC210</v>
          </cell>
          <cell r="E1401">
            <v>0</v>
          </cell>
        </row>
        <row r="1402">
          <cell r="A1402" t="str">
            <v>6080KREC210BLC</v>
          </cell>
          <cell r="B1402">
            <v>6080</v>
          </cell>
          <cell r="C1402" t="str">
            <v>KR</v>
          </cell>
          <cell r="D1402" t="str">
            <v>EC210BLC</v>
          </cell>
          <cell r="E1402">
            <v>0</v>
          </cell>
        </row>
        <row r="1403">
          <cell r="A1403" t="str">
            <v>6080KREC25</v>
          </cell>
          <cell r="B1403">
            <v>6080</v>
          </cell>
          <cell r="C1403" t="str">
            <v>KR</v>
          </cell>
          <cell r="D1403" t="str">
            <v>EC25</v>
          </cell>
          <cell r="E1403">
            <v>2.5172413793103448</v>
          </cell>
        </row>
        <row r="1404">
          <cell r="A1404" t="str">
            <v>6080KREC290</v>
          </cell>
          <cell r="B1404">
            <v>6080</v>
          </cell>
          <cell r="C1404" t="str">
            <v>KR</v>
          </cell>
          <cell r="D1404" t="str">
            <v>EC290</v>
          </cell>
          <cell r="E1404">
            <v>0</v>
          </cell>
        </row>
        <row r="1405">
          <cell r="A1405" t="str">
            <v>6080KREC290BLC</v>
          </cell>
          <cell r="B1405">
            <v>6080</v>
          </cell>
          <cell r="C1405" t="str">
            <v>KR</v>
          </cell>
          <cell r="D1405" t="str">
            <v>EC290BLC</v>
          </cell>
          <cell r="E1405">
            <v>0</v>
          </cell>
        </row>
        <row r="1406">
          <cell r="A1406" t="str">
            <v>6080KREC30</v>
          </cell>
          <cell r="B1406">
            <v>6080</v>
          </cell>
          <cell r="C1406" t="str">
            <v>KR</v>
          </cell>
          <cell r="D1406" t="str">
            <v>EC30</v>
          </cell>
          <cell r="E1406">
            <v>8</v>
          </cell>
        </row>
        <row r="1407">
          <cell r="A1407" t="str">
            <v>6080KREC35</v>
          </cell>
          <cell r="B1407">
            <v>6080</v>
          </cell>
          <cell r="C1407" t="str">
            <v>KR</v>
          </cell>
          <cell r="D1407" t="str">
            <v>EC35</v>
          </cell>
          <cell r="E1407">
            <v>6</v>
          </cell>
        </row>
        <row r="1408">
          <cell r="A1408" t="str">
            <v>6080KREC360</v>
          </cell>
          <cell r="B1408">
            <v>6080</v>
          </cell>
          <cell r="C1408" t="str">
            <v>KR</v>
          </cell>
          <cell r="D1408" t="str">
            <v>EC360</v>
          </cell>
          <cell r="E1408">
            <v>0</v>
          </cell>
        </row>
        <row r="1409">
          <cell r="A1409" t="str">
            <v>6080KREC360BLC</v>
          </cell>
          <cell r="B1409">
            <v>6080</v>
          </cell>
          <cell r="C1409" t="str">
            <v>KR</v>
          </cell>
          <cell r="D1409" t="str">
            <v>EC360BLC</v>
          </cell>
          <cell r="E1409">
            <v>0</v>
          </cell>
        </row>
        <row r="1410">
          <cell r="A1410" t="str">
            <v>6080KREC360BLR</v>
          </cell>
          <cell r="B1410">
            <v>6080</v>
          </cell>
          <cell r="C1410" t="str">
            <v>KR</v>
          </cell>
          <cell r="D1410" t="str">
            <v>EC360BLR</v>
          </cell>
          <cell r="E1410">
            <v>0</v>
          </cell>
        </row>
        <row r="1411">
          <cell r="A1411" t="str">
            <v>6080KREC460</v>
          </cell>
          <cell r="B1411">
            <v>6080</v>
          </cell>
          <cell r="C1411" t="str">
            <v>KR</v>
          </cell>
          <cell r="D1411" t="str">
            <v>EC460</v>
          </cell>
          <cell r="E1411">
            <v>0</v>
          </cell>
        </row>
        <row r="1412">
          <cell r="A1412" t="str">
            <v>6080KREC460BLC</v>
          </cell>
          <cell r="B1412">
            <v>6080</v>
          </cell>
          <cell r="C1412" t="str">
            <v>KR</v>
          </cell>
          <cell r="D1412" t="str">
            <v>EC460BLC</v>
          </cell>
          <cell r="E1412">
            <v>0</v>
          </cell>
        </row>
        <row r="1413">
          <cell r="A1413" t="str">
            <v>6080KREC460BLR</v>
          </cell>
          <cell r="B1413">
            <v>6080</v>
          </cell>
          <cell r="C1413" t="str">
            <v>KR</v>
          </cell>
          <cell r="D1413" t="str">
            <v>EC460BLR</v>
          </cell>
          <cell r="E1413">
            <v>0</v>
          </cell>
        </row>
        <row r="1414">
          <cell r="A1414" t="str">
            <v>6080KREC55</v>
          </cell>
          <cell r="B1414">
            <v>6080</v>
          </cell>
          <cell r="C1414" t="str">
            <v>KR</v>
          </cell>
          <cell r="D1414" t="str">
            <v>EC55</v>
          </cell>
          <cell r="E1414">
            <v>0</v>
          </cell>
        </row>
        <row r="1415">
          <cell r="A1415" t="str">
            <v>6080KREW130</v>
          </cell>
          <cell r="B1415">
            <v>6080</v>
          </cell>
          <cell r="C1415" t="str">
            <v>KR</v>
          </cell>
          <cell r="D1415" t="str">
            <v>EW130</v>
          </cell>
          <cell r="E1415">
            <v>0</v>
          </cell>
        </row>
        <row r="1416">
          <cell r="A1416" t="str">
            <v>6080KREW170</v>
          </cell>
          <cell r="B1416">
            <v>6080</v>
          </cell>
          <cell r="C1416" t="str">
            <v>KR</v>
          </cell>
          <cell r="D1416" t="str">
            <v>EW170</v>
          </cell>
          <cell r="E1416">
            <v>0</v>
          </cell>
        </row>
        <row r="1417">
          <cell r="A1417" t="str">
            <v>6080KREW55</v>
          </cell>
          <cell r="B1417">
            <v>6080</v>
          </cell>
          <cell r="C1417" t="str">
            <v>KR</v>
          </cell>
          <cell r="D1417" t="str">
            <v>EW55</v>
          </cell>
          <cell r="E1417">
            <v>0</v>
          </cell>
        </row>
        <row r="1418">
          <cell r="A1418" t="str">
            <v>6080KRLX373</v>
          </cell>
          <cell r="B1418">
            <v>6080</v>
          </cell>
          <cell r="C1418" t="str">
            <v>KR</v>
          </cell>
          <cell r="D1418" t="str">
            <v>LX373</v>
          </cell>
          <cell r="E1418">
            <v>0</v>
          </cell>
        </row>
        <row r="1419">
          <cell r="A1419" t="str">
            <v>6080KRLX473</v>
          </cell>
          <cell r="B1419">
            <v>6080</v>
          </cell>
          <cell r="C1419" t="str">
            <v>KR</v>
          </cell>
          <cell r="D1419" t="str">
            <v>LX473</v>
          </cell>
          <cell r="E1419">
            <v>0</v>
          </cell>
        </row>
        <row r="1420">
          <cell r="A1420" t="str">
            <v>6080KRMX202W</v>
          </cell>
          <cell r="B1420">
            <v>6080</v>
          </cell>
          <cell r="C1420" t="str">
            <v>KR</v>
          </cell>
          <cell r="D1420" t="str">
            <v>MX202W</v>
          </cell>
          <cell r="E1420" t="e">
            <v>#DIV/0!</v>
          </cell>
        </row>
        <row r="1421">
          <cell r="A1421" t="str">
            <v>6081KRA25</v>
          </cell>
          <cell r="B1421">
            <v>6081</v>
          </cell>
          <cell r="C1421" t="str">
            <v>KR</v>
          </cell>
          <cell r="D1421" t="str">
            <v>A25</v>
          </cell>
          <cell r="E1421">
            <v>24.7</v>
          </cell>
          <cell r="F1421" t="str">
            <v>Mauro 4 apr</v>
          </cell>
        </row>
        <row r="1422">
          <cell r="A1422" t="str">
            <v>6081KRA30</v>
          </cell>
          <cell r="B1422">
            <v>6081</v>
          </cell>
          <cell r="C1422" t="str">
            <v>KR</v>
          </cell>
          <cell r="D1422" t="str">
            <v>A30</v>
          </cell>
          <cell r="E1422">
            <v>54.5</v>
          </cell>
          <cell r="F1422" t="str">
            <v>Mauro 4 apr</v>
          </cell>
        </row>
        <row r="1423">
          <cell r="A1423" t="str">
            <v>6081KRA40</v>
          </cell>
          <cell r="B1423">
            <v>6081</v>
          </cell>
          <cell r="C1423" t="str">
            <v>KR</v>
          </cell>
          <cell r="D1423" t="str">
            <v>A40</v>
          </cell>
          <cell r="E1423">
            <v>90.666666666666671</v>
          </cell>
        </row>
        <row r="1424">
          <cell r="A1424" t="str">
            <v>6081KREC140</v>
          </cell>
          <cell r="B1424">
            <v>6081</v>
          </cell>
          <cell r="C1424" t="str">
            <v>KR</v>
          </cell>
          <cell r="D1424" t="str">
            <v>EC140</v>
          </cell>
          <cell r="E1424">
            <v>0</v>
          </cell>
        </row>
        <row r="1425">
          <cell r="A1425" t="str">
            <v>6081KREC140BLC</v>
          </cell>
          <cell r="B1425">
            <v>6081</v>
          </cell>
          <cell r="C1425" t="str">
            <v>KR</v>
          </cell>
          <cell r="D1425" t="str">
            <v>EC140BLC</v>
          </cell>
          <cell r="E1425">
            <v>0</v>
          </cell>
        </row>
        <row r="1426">
          <cell r="A1426" t="str">
            <v>6081KREC15</v>
          </cell>
          <cell r="B1426">
            <v>6081</v>
          </cell>
          <cell r="C1426" t="str">
            <v>KR</v>
          </cell>
          <cell r="D1426" t="str">
            <v>EC15</v>
          </cell>
          <cell r="E1426">
            <v>3.5</v>
          </cell>
        </row>
        <row r="1427">
          <cell r="A1427" t="str">
            <v>6081KREC210</v>
          </cell>
          <cell r="B1427">
            <v>6081</v>
          </cell>
          <cell r="C1427" t="str">
            <v>KR</v>
          </cell>
          <cell r="D1427" t="str">
            <v>EC210</v>
          </cell>
          <cell r="E1427">
            <v>0</v>
          </cell>
        </row>
        <row r="1428">
          <cell r="A1428" t="str">
            <v>6081KREC210BLC</v>
          </cell>
          <cell r="B1428">
            <v>6081</v>
          </cell>
          <cell r="C1428" t="str">
            <v>KR</v>
          </cell>
          <cell r="D1428" t="str">
            <v>EC210BLC</v>
          </cell>
          <cell r="E1428">
            <v>0</v>
          </cell>
        </row>
        <row r="1429">
          <cell r="A1429" t="str">
            <v>6081KREC25</v>
          </cell>
          <cell r="B1429">
            <v>6081</v>
          </cell>
          <cell r="C1429" t="str">
            <v>KR</v>
          </cell>
          <cell r="D1429" t="str">
            <v>EC25</v>
          </cell>
          <cell r="E1429">
            <v>0.8</v>
          </cell>
          <cell r="F1429" t="str">
            <v>Mauro 4 apr</v>
          </cell>
        </row>
        <row r="1430">
          <cell r="A1430" t="str">
            <v>6081KREC290</v>
          </cell>
          <cell r="B1430">
            <v>6081</v>
          </cell>
          <cell r="C1430" t="str">
            <v>KR</v>
          </cell>
          <cell r="D1430" t="str">
            <v>EC290</v>
          </cell>
          <cell r="E1430">
            <v>0</v>
          </cell>
        </row>
        <row r="1431">
          <cell r="A1431" t="str">
            <v>6081KREC290BLC</v>
          </cell>
          <cell r="B1431">
            <v>6081</v>
          </cell>
          <cell r="C1431" t="str">
            <v>KR</v>
          </cell>
          <cell r="D1431" t="str">
            <v>EC290BLC</v>
          </cell>
          <cell r="E1431">
            <v>0</v>
          </cell>
        </row>
        <row r="1432">
          <cell r="A1432" t="str">
            <v>6081KREC30</v>
          </cell>
          <cell r="B1432">
            <v>6081</v>
          </cell>
          <cell r="C1432" t="str">
            <v>KR</v>
          </cell>
          <cell r="D1432" t="str">
            <v>EC30</v>
          </cell>
          <cell r="E1432">
            <v>8</v>
          </cell>
        </row>
        <row r="1433">
          <cell r="A1433" t="str">
            <v>6081KREC35</v>
          </cell>
          <cell r="B1433">
            <v>6081</v>
          </cell>
          <cell r="C1433" t="str">
            <v>KR</v>
          </cell>
          <cell r="D1433" t="str">
            <v>EC35</v>
          </cell>
          <cell r="E1433">
            <v>6</v>
          </cell>
        </row>
        <row r="1434">
          <cell r="A1434" t="str">
            <v>6081KREC360</v>
          </cell>
          <cell r="B1434">
            <v>6081</v>
          </cell>
          <cell r="C1434" t="str">
            <v>KR</v>
          </cell>
          <cell r="D1434" t="str">
            <v>EC360</v>
          </cell>
          <cell r="E1434">
            <v>0</v>
          </cell>
        </row>
        <row r="1435">
          <cell r="A1435" t="str">
            <v>6081KREC360BLC</v>
          </cell>
          <cell r="B1435">
            <v>6081</v>
          </cell>
          <cell r="C1435" t="str">
            <v>KR</v>
          </cell>
          <cell r="D1435" t="str">
            <v>EC360BLC</v>
          </cell>
          <cell r="E1435">
            <v>0</v>
          </cell>
        </row>
        <row r="1436">
          <cell r="A1436" t="str">
            <v>6081KREC360BLC</v>
          </cell>
          <cell r="B1436">
            <v>6081</v>
          </cell>
          <cell r="C1436" t="str">
            <v>KR</v>
          </cell>
          <cell r="D1436" t="str">
            <v>EC360BLC</v>
          </cell>
          <cell r="E1436">
            <v>0</v>
          </cell>
        </row>
        <row r="1437">
          <cell r="A1437" t="str">
            <v>6081KREC360BLR</v>
          </cell>
          <cell r="B1437">
            <v>6081</v>
          </cell>
          <cell r="C1437" t="str">
            <v>KR</v>
          </cell>
          <cell r="D1437" t="str">
            <v>EC360BLR</v>
          </cell>
          <cell r="E1437">
            <v>0</v>
          </cell>
        </row>
        <row r="1438">
          <cell r="A1438" t="str">
            <v>6081KREC460</v>
          </cell>
          <cell r="B1438">
            <v>6081</v>
          </cell>
          <cell r="C1438" t="str">
            <v>KR</v>
          </cell>
          <cell r="D1438" t="str">
            <v>EC460</v>
          </cell>
          <cell r="E1438">
            <v>0</v>
          </cell>
        </row>
        <row r="1439">
          <cell r="A1439" t="str">
            <v>6081KREC460BLC</v>
          </cell>
          <cell r="B1439">
            <v>6081</v>
          </cell>
          <cell r="C1439" t="str">
            <v>KR</v>
          </cell>
          <cell r="D1439" t="str">
            <v>EC460BLC</v>
          </cell>
          <cell r="E1439">
            <v>0</v>
          </cell>
        </row>
        <row r="1440">
          <cell r="A1440" t="str">
            <v>6081KREC460BLC</v>
          </cell>
          <cell r="B1440">
            <v>6081</v>
          </cell>
          <cell r="C1440" t="str">
            <v>KR</v>
          </cell>
          <cell r="D1440" t="str">
            <v>EC460BLC</v>
          </cell>
          <cell r="E1440">
            <v>0</v>
          </cell>
        </row>
        <row r="1441">
          <cell r="A1441" t="str">
            <v>6081KREC460BLR</v>
          </cell>
          <cell r="B1441">
            <v>6081</v>
          </cell>
          <cell r="C1441" t="str">
            <v>KR</v>
          </cell>
          <cell r="D1441" t="str">
            <v>EC460BLR</v>
          </cell>
          <cell r="E1441">
            <v>0</v>
          </cell>
        </row>
        <row r="1442">
          <cell r="A1442" t="str">
            <v>6081KREC460BLR</v>
          </cell>
          <cell r="B1442">
            <v>6081</v>
          </cell>
          <cell r="C1442" t="str">
            <v>KR</v>
          </cell>
          <cell r="D1442" t="str">
            <v>EC460BLR</v>
          </cell>
          <cell r="E1442" t="e">
            <v>#N/A</v>
          </cell>
        </row>
        <row r="1443">
          <cell r="A1443" t="str">
            <v>6081KREC55</v>
          </cell>
          <cell r="B1443">
            <v>6081</v>
          </cell>
          <cell r="C1443" t="str">
            <v>KR</v>
          </cell>
          <cell r="D1443" t="str">
            <v>EC55</v>
          </cell>
          <cell r="E1443">
            <v>0</v>
          </cell>
        </row>
        <row r="1444">
          <cell r="A1444" t="str">
            <v>6081KREW130</v>
          </cell>
          <cell r="B1444">
            <v>6081</v>
          </cell>
          <cell r="C1444" t="str">
            <v>KR</v>
          </cell>
          <cell r="D1444" t="str">
            <v>EW130</v>
          </cell>
          <cell r="E1444">
            <v>0</v>
          </cell>
        </row>
        <row r="1445">
          <cell r="A1445" t="str">
            <v>6081KREW170</v>
          </cell>
          <cell r="B1445">
            <v>6081</v>
          </cell>
          <cell r="C1445" t="str">
            <v>KR</v>
          </cell>
          <cell r="D1445" t="str">
            <v>EW170</v>
          </cell>
          <cell r="E1445">
            <v>0</v>
          </cell>
        </row>
        <row r="1446">
          <cell r="A1446" t="str">
            <v>6081KREW170</v>
          </cell>
          <cell r="B1446">
            <v>6081</v>
          </cell>
          <cell r="C1446" t="str">
            <v>KR</v>
          </cell>
          <cell r="D1446" t="str">
            <v>EW170</v>
          </cell>
          <cell r="E1446">
            <v>0</v>
          </cell>
        </row>
        <row r="1447">
          <cell r="A1447" t="str">
            <v>6081KREW55</v>
          </cell>
          <cell r="B1447">
            <v>6081</v>
          </cell>
          <cell r="C1447" t="str">
            <v>KR</v>
          </cell>
          <cell r="D1447" t="str">
            <v>EW55</v>
          </cell>
          <cell r="E1447">
            <v>0</v>
          </cell>
        </row>
        <row r="1448">
          <cell r="A1448" t="str">
            <v>6081KRG720</v>
          </cell>
          <cell r="B1448">
            <v>6081</v>
          </cell>
          <cell r="C1448" t="str">
            <v>KR</v>
          </cell>
          <cell r="D1448" t="str">
            <v>G720</v>
          </cell>
          <cell r="E1448">
            <v>10</v>
          </cell>
        </row>
        <row r="1449">
          <cell r="A1449" t="str">
            <v>6081KRG720B</v>
          </cell>
          <cell r="B1449">
            <v>6081</v>
          </cell>
          <cell r="C1449" t="str">
            <v>KR</v>
          </cell>
          <cell r="D1449" t="str">
            <v>G720B</v>
          </cell>
          <cell r="E1449">
            <v>36.1</v>
          </cell>
          <cell r="F1449" t="str">
            <v>Angela Cox May 7, 2003</v>
          </cell>
        </row>
        <row r="1450">
          <cell r="A1450" t="str">
            <v>6081KRL120</v>
          </cell>
          <cell r="B1450">
            <v>6081</v>
          </cell>
          <cell r="C1450" t="str">
            <v>KR</v>
          </cell>
          <cell r="D1450" t="str">
            <v>L120</v>
          </cell>
          <cell r="E1450">
            <v>19</v>
          </cell>
        </row>
        <row r="1451">
          <cell r="A1451" t="str">
            <v>6081KRL150</v>
          </cell>
          <cell r="B1451">
            <v>6081</v>
          </cell>
          <cell r="C1451" t="str">
            <v>KR</v>
          </cell>
          <cell r="D1451" t="str">
            <v>L150</v>
          </cell>
          <cell r="E1451">
            <v>25</v>
          </cell>
        </row>
        <row r="1452">
          <cell r="A1452" t="str">
            <v>6081KRL180</v>
          </cell>
          <cell r="B1452">
            <v>6081</v>
          </cell>
          <cell r="C1452" t="str">
            <v>KR</v>
          </cell>
          <cell r="D1452" t="str">
            <v>L180</v>
          </cell>
          <cell r="E1452">
            <v>56</v>
          </cell>
          <cell r="F1452" t="str">
            <v>Mauro 4 apr</v>
          </cell>
        </row>
        <row r="1453">
          <cell r="A1453" t="str">
            <v>6081KRL220</v>
          </cell>
          <cell r="B1453">
            <v>6081</v>
          </cell>
          <cell r="C1453" t="str">
            <v>KR</v>
          </cell>
          <cell r="D1453" t="str">
            <v>L220</v>
          </cell>
          <cell r="E1453">
            <v>77.2</v>
          </cell>
          <cell r="F1453" t="str">
            <v>Mauro 4 apr</v>
          </cell>
        </row>
        <row r="1454">
          <cell r="A1454" t="str">
            <v>6081KRL60</v>
          </cell>
          <cell r="B1454">
            <v>6081</v>
          </cell>
          <cell r="C1454" t="str">
            <v>KR</v>
          </cell>
          <cell r="D1454" t="str">
            <v>L60</v>
          </cell>
          <cell r="E1454">
            <v>0.5</v>
          </cell>
        </row>
        <row r="1455">
          <cell r="A1455" t="str">
            <v>6081KRL70</v>
          </cell>
          <cell r="B1455">
            <v>6081</v>
          </cell>
          <cell r="C1455" t="str">
            <v>KR</v>
          </cell>
          <cell r="D1455" t="str">
            <v>L70</v>
          </cell>
          <cell r="E1455">
            <v>-2.4285714285714284</v>
          </cell>
        </row>
        <row r="1456">
          <cell r="A1456" t="str">
            <v>6081KRL90</v>
          </cell>
          <cell r="B1456">
            <v>6081</v>
          </cell>
          <cell r="C1456" t="str">
            <v>KR</v>
          </cell>
          <cell r="D1456" t="str">
            <v>L90</v>
          </cell>
          <cell r="E1456">
            <v>1.5454545454545454</v>
          </cell>
        </row>
        <row r="1457">
          <cell r="A1457" t="str">
            <v>6081KRLX373</v>
          </cell>
          <cell r="B1457">
            <v>6081</v>
          </cell>
          <cell r="C1457" t="str">
            <v>KR</v>
          </cell>
          <cell r="D1457" t="str">
            <v>LX373</v>
          </cell>
          <cell r="E1457">
            <v>0</v>
          </cell>
        </row>
        <row r="1458">
          <cell r="A1458" t="str">
            <v>6081KRLX473</v>
          </cell>
          <cell r="B1458">
            <v>6081</v>
          </cell>
          <cell r="C1458" t="str">
            <v>KR</v>
          </cell>
          <cell r="D1458" t="str">
            <v>LX473</v>
          </cell>
          <cell r="E1458">
            <v>0</v>
          </cell>
        </row>
        <row r="1459">
          <cell r="A1459" t="str">
            <v>6081KRMX202W</v>
          </cell>
          <cell r="B1459">
            <v>6081</v>
          </cell>
          <cell r="C1459" t="str">
            <v>KR</v>
          </cell>
          <cell r="D1459" t="str">
            <v>MX202W</v>
          </cell>
          <cell r="E1459" t="e">
            <v>#DIV/0!</v>
          </cell>
        </row>
        <row r="1460">
          <cell r="A1460" t="str">
            <v>6081KRNVP</v>
          </cell>
          <cell r="B1460">
            <v>6081</v>
          </cell>
          <cell r="C1460" t="str">
            <v>KR</v>
          </cell>
          <cell r="D1460" t="str">
            <v>NVP</v>
          </cell>
          <cell r="E1460">
            <v>0</v>
          </cell>
        </row>
        <row r="1461">
          <cell r="A1461" t="str">
            <v>6130AUEC210BLC</v>
          </cell>
          <cell r="B1461">
            <v>6130</v>
          </cell>
          <cell r="C1461" t="str">
            <v>AU</v>
          </cell>
          <cell r="D1461" t="str">
            <v>EC210BLC</v>
          </cell>
          <cell r="E1461">
            <v>0</v>
          </cell>
        </row>
        <row r="1462">
          <cell r="A1462" t="str">
            <v>6130AUEC55</v>
          </cell>
          <cell r="B1462">
            <v>6130</v>
          </cell>
          <cell r="C1462" t="str">
            <v>AU</v>
          </cell>
          <cell r="D1462" t="str">
            <v>EC55</v>
          </cell>
          <cell r="E1462">
            <v>0</v>
          </cell>
        </row>
        <row r="1463">
          <cell r="A1463" t="str">
            <v>6130AUG710B</v>
          </cell>
          <cell r="B1463">
            <v>6130</v>
          </cell>
          <cell r="C1463" t="str">
            <v>AU</v>
          </cell>
          <cell r="D1463" t="str">
            <v>G710B</v>
          </cell>
          <cell r="E1463">
            <v>18</v>
          </cell>
        </row>
        <row r="1464">
          <cell r="A1464" t="str">
            <v>6130AUG720B</v>
          </cell>
          <cell r="B1464">
            <v>6130</v>
          </cell>
          <cell r="C1464" t="str">
            <v>AU</v>
          </cell>
          <cell r="D1464" t="str">
            <v>G720B</v>
          </cell>
          <cell r="E1464">
            <v>25.9</v>
          </cell>
        </row>
        <row r="1465">
          <cell r="A1465" t="str">
            <v>6130AUG730B</v>
          </cell>
          <cell r="B1465">
            <v>6130</v>
          </cell>
          <cell r="C1465" t="str">
            <v>AU</v>
          </cell>
          <cell r="D1465" t="str">
            <v>G730B</v>
          </cell>
          <cell r="E1465">
            <v>-40</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Comps Data"/>
      <sheetName val="Comps Output"/>
      <sheetName val="Half-Ass DCF"/>
      <sheetName val="Imp-File"/>
      <sheetName val="Imp Sales"/>
      <sheetName val="Common_IS"/>
      <sheetName val="Mult-LTM-1"/>
      <sheetName val="W"/>
      <sheetName val="Valuation Tech M&amp;A Style"/>
      <sheetName val="Gross Profit Margin"/>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nput"/>
      <sheetName val="C20G"/>
      <sheetName val="A20G"/>
      <sheetName val="Counterpart"/>
      <sheetName val="To VEGA"/>
    </sheetNames>
    <sheetDataSet>
      <sheetData sheetId="0"/>
      <sheetData sheetId="1"/>
      <sheetData sheetId="2"/>
      <sheetData sheetId="3">
        <row r="2">
          <cell r="A2">
            <v>1065</v>
          </cell>
          <cell r="B2" t="str">
            <v>AB Volvo Group Headquart</v>
          </cell>
        </row>
        <row r="3">
          <cell r="A3">
            <v>1070</v>
          </cell>
          <cell r="B3" t="str">
            <v>Volvo Technology AB</v>
          </cell>
        </row>
        <row r="4">
          <cell r="A4">
            <v>1071</v>
          </cell>
          <cell r="B4" t="str">
            <v>Danafjord AB</v>
          </cell>
        </row>
        <row r="5">
          <cell r="A5">
            <v>1072</v>
          </cell>
          <cell r="B5" t="str">
            <v>Danafjord Fastighetsgrp</v>
          </cell>
        </row>
        <row r="6">
          <cell r="A6">
            <v>1073</v>
          </cell>
          <cell r="B6" t="str">
            <v>Volvo Tullupplag AB</v>
          </cell>
        </row>
        <row r="7">
          <cell r="A7">
            <v>1075</v>
          </cell>
          <cell r="B7" t="str">
            <v>Volvo Logistics AB</v>
          </cell>
        </row>
        <row r="8">
          <cell r="A8">
            <v>1080</v>
          </cell>
          <cell r="B8" t="str">
            <v>Volvo Information Technol</v>
          </cell>
        </row>
        <row r="9">
          <cell r="A9">
            <v>1090</v>
          </cell>
          <cell r="B9" t="str">
            <v>Volvo Techn Transfer AB</v>
          </cell>
        </row>
        <row r="10">
          <cell r="A10">
            <v>1091</v>
          </cell>
          <cell r="B10" t="str">
            <v>Nira Automotive AB</v>
          </cell>
        </row>
        <row r="11">
          <cell r="A11">
            <v>1140</v>
          </cell>
          <cell r="B11" t="str">
            <v>Köpings Mekaniska Verkst</v>
          </cell>
        </row>
        <row r="12">
          <cell r="A12">
            <v>1165</v>
          </cell>
          <cell r="B12" t="str">
            <v>Fastighets AB Volvo-City</v>
          </cell>
        </row>
        <row r="13">
          <cell r="A13">
            <v>1220</v>
          </cell>
          <cell r="B13" t="str">
            <v>Volvo Powertrain AB</v>
          </cell>
        </row>
        <row r="14">
          <cell r="A14">
            <v>1304</v>
          </cell>
          <cell r="B14" t="str">
            <v>Volvo Truck Production</v>
          </cell>
        </row>
        <row r="15">
          <cell r="A15">
            <v>1313</v>
          </cell>
          <cell r="B15" t="str">
            <v>Volvo Parts, Truck &amp; Bus</v>
          </cell>
        </row>
        <row r="16">
          <cell r="A16">
            <v>1315</v>
          </cell>
          <cell r="B16" t="str">
            <v>Penta Parts</v>
          </cell>
        </row>
        <row r="17">
          <cell r="A17">
            <v>1321</v>
          </cell>
          <cell r="B17" t="str">
            <v>PRICO AB</v>
          </cell>
        </row>
        <row r="18">
          <cell r="A18">
            <v>1325</v>
          </cell>
          <cell r="B18" t="str">
            <v>VFS International AB</v>
          </cell>
        </row>
        <row r="19">
          <cell r="A19">
            <v>1342</v>
          </cell>
          <cell r="B19" t="str">
            <v>VFS Nordic AB</v>
          </cell>
        </row>
        <row r="20">
          <cell r="A20">
            <v>1343</v>
          </cell>
          <cell r="B20" t="str">
            <v>Fortos Financial Consult</v>
          </cell>
        </row>
        <row r="21">
          <cell r="A21">
            <v>1345</v>
          </cell>
          <cell r="B21" t="str">
            <v>Sotrof AB</v>
          </cell>
        </row>
        <row r="22">
          <cell r="A22">
            <v>1346</v>
          </cell>
          <cell r="B22" t="str">
            <v>Credit Card US</v>
          </cell>
        </row>
        <row r="23">
          <cell r="A23">
            <v>1357</v>
          </cell>
          <cell r="B23" t="str">
            <v>Volvo Aero Leasing</v>
          </cell>
        </row>
        <row r="24">
          <cell r="A24">
            <v>1410</v>
          </cell>
          <cell r="B24" t="str">
            <v>Volvo Bus Corporation</v>
          </cell>
        </row>
        <row r="25">
          <cell r="A25">
            <v>1420</v>
          </cell>
          <cell r="B25" t="str">
            <v>Saeffle Karosseri AB</v>
          </cell>
        </row>
        <row r="26">
          <cell r="A26">
            <v>1425</v>
          </cell>
          <cell r="B26" t="str">
            <v>Acrivia AB</v>
          </cell>
        </row>
        <row r="27">
          <cell r="A27">
            <v>1511</v>
          </cell>
          <cell r="B27" t="str">
            <v>Volvo Wheel Loaders AB</v>
          </cell>
        </row>
        <row r="28">
          <cell r="A28">
            <v>1512</v>
          </cell>
          <cell r="B28" t="str">
            <v>VCE Components AB</v>
          </cell>
        </row>
        <row r="29">
          <cell r="A29">
            <v>1513</v>
          </cell>
          <cell r="B29" t="str">
            <v>Volvo Articulated Haulers</v>
          </cell>
        </row>
        <row r="30">
          <cell r="A30">
            <v>1514</v>
          </cell>
          <cell r="B30" t="str">
            <v>Brunsta Industrihus KB</v>
          </cell>
        </row>
        <row r="31">
          <cell r="A31">
            <v>1517</v>
          </cell>
          <cell r="B31" t="str">
            <v>VCE Holding Swe Dormants</v>
          </cell>
        </row>
        <row r="32">
          <cell r="A32">
            <v>1518</v>
          </cell>
          <cell r="B32" t="str">
            <v>VCE Holding Sweden AB</v>
          </cell>
        </row>
        <row r="33">
          <cell r="A33">
            <v>1519</v>
          </cell>
          <cell r="B33" t="str">
            <v>VCE Cabs AB</v>
          </cell>
        </row>
        <row r="34">
          <cell r="A34">
            <v>1521</v>
          </cell>
          <cell r="B34" t="str">
            <v>Volvo Rents AB</v>
          </cell>
        </row>
        <row r="35">
          <cell r="A35">
            <v>1583</v>
          </cell>
          <cell r="B35" t="str">
            <v>Volvo CE Europe North</v>
          </cell>
        </row>
        <row r="36">
          <cell r="A36">
            <v>1584</v>
          </cell>
          <cell r="B36" t="str">
            <v>VCE Customer Support AB</v>
          </cell>
        </row>
        <row r="37">
          <cell r="A37">
            <v>1586</v>
          </cell>
          <cell r="B37" t="str">
            <v>VCE International AB</v>
          </cell>
        </row>
        <row r="38">
          <cell r="A38">
            <v>1587</v>
          </cell>
          <cell r="B38" t="str">
            <v>VCE South America Service</v>
          </cell>
        </row>
        <row r="39">
          <cell r="A39">
            <v>1610</v>
          </cell>
          <cell r="B39" t="str">
            <v>Volvo Penta Corporation</v>
          </cell>
        </row>
        <row r="40">
          <cell r="A40">
            <v>1620</v>
          </cell>
          <cell r="B40" t="str">
            <v>Östanfjord AB</v>
          </cell>
        </row>
        <row r="41">
          <cell r="A41">
            <v>1635</v>
          </cell>
          <cell r="B41" t="str">
            <v>VP Norden Sverige</v>
          </cell>
        </row>
        <row r="42">
          <cell r="A42">
            <v>1660</v>
          </cell>
          <cell r="B42" t="str">
            <v>VP Europe AB</v>
          </cell>
        </row>
        <row r="43">
          <cell r="A43">
            <v>1671</v>
          </cell>
          <cell r="B43" t="str">
            <v>Fortos Logistik AB</v>
          </cell>
        </row>
        <row r="44">
          <cell r="A44">
            <v>1672</v>
          </cell>
          <cell r="B44" t="str">
            <v>Borgtornet AB</v>
          </cell>
        </row>
        <row r="45">
          <cell r="A45">
            <v>1673</v>
          </cell>
          <cell r="B45" t="str">
            <v>Volvo Transport Hold AB</v>
          </cell>
        </row>
        <row r="46">
          <cell r="A46">
            <v>1676</v>
          </cell>
          <cell r="B46" t="str">
            <v>Volvo Korea Holding AB</v>
          </cell>
        </row>
        <row r="47">
          <cell r="A47">
            <v>1681</v>
          </cell>
          <cell r="B47" t="str">
            <v>Fortos Ventures AB</v>
          </cell>
        </row>
        <row r="48">
          <cell r="A48">
            <v>1685</v>
          </cell>
          <cell r="B48" t="str">
            <v>AB Sorigona</v>
          </cell>
        </row>
        <row r="49">
          <cell r="A49">
            <v>1686</v>
          </cell>
          <cell r="B49" t="str">
            <v>Volvo Hold Sverige AB</v>
          </cell>
        </row>
        <row r="50">
          <cell r="A50">
            <v>1701</v>
          </cell>
          <cell r="B50" t="str">
            <v>Volvo Aero Corporation</v>
          </cell>
        </row>
        <row r="51">
          <cell r="A51">
            <v>1703</v>
          </cell>
          <cell r="B51" t="str">
            <v>Volvo Aero Support Corp</v>
          </cell>
        </row>
        <row r="52">
          <cell r="A52">
            <v>1707</v>
          </cell>
          <cell r="B52" t="str">
            <v>A Anderssons Maskin AB</v>
          </cell>
        </row>
        <row r="53">
          <cell r="A53">
            <v>1708</v>
          </cell>
          <cell r="B53" t="str">
            <v>Volvo Aero Eng Services</v>
          </cell>
        </row>
        <row r="54">
          <cell r="A54">
            <v>1751</v>
          </cell>
          <cell r="B54" t="str">
            <v>Vingafjord AB</v>
          </cell>
        </row>
        <row r="55">
          <cell r="A55">
            <v>1755</v>
          </cell>
          <cell r="B55" t="str">
            <v>Nordfjord AB</v>
          </cell>
        </row>
        <row r="56">
          <cell r="A56">
            <v>1761</v>
          </cell>
          <cell r="B56" t="str">
            <v>Volvo Lv Sverige AB</v>
          </cell>
        </row>
        <row r="57">
          <cell r="A57">
            <v>1762</v>
          </cell>
          <cell r="B57" t="str">
            <v>Volvo Lv Fordonspark AB</v>
          </cell>
        </row>
        <row r="58">
          <cell r="A58">
            <v>1940</v>
          </cell>
          <cell r="B58" t="str">
            <v>Volvo Treasury AB</v>
          </cell>
        </row>
        <row r="59">
          <cell r="A59">
            <v>1950</v>
          </cell>
          <cell r="B59" t="str">
            <v>Volvia</v>
          </cell>
        </row>
        <row r="60">
          <cell r="A60">
            <v>1953</v>
          </cell>
          <cell r="B60" t="str">
            <v>Fortos Transport AB</v>
          </cell>
        </row>
        <row r="61">
          <cell r="A61">
            <v>1955</v>
          </cell>
          <cell r="B61" t="str">
            <v>V Gr Insurance Co Ltd</v>
          </cell>
        </row>
        <row r="62">
          <cell r="A62">
            <v>1970</v>
          </cell>
          <cell r="B62" t="str">
            <v>Volvo Financ. Services AB</v>
          </cell>
        </row>
        <row r="63">
          <cell r="A63">
            <v>1981</v>
          </cell>
          <cell r="B63" t="str">
            <v>Volvo Financ.Ser Montvale</v>
          </cell>
        </row>
        <row r="64">
          <cell r="A64">
            <v>1985</v>
          </cell>
          <cell r="B64" t="str">
            <v>Accelerated Insurance Ltd</v>
          </cell>
        </row>
        <row r="65">
          <cell r="A65">
            <v>2101</v>
          </cell>
          <cell r="B65" t="str">
            <v>Volvo Global Trucks AB</v>
          </cell>
        </row>
        <row r="66">
          <cell r="A66">
            <v>2201</v>
          </cell>
          <cell r="B66" t="str">
            <v>Renault Trucks</v>
          </cell>
        </row>
        <row r="67">
          <cell r="A67">
            <v>2202</v>
          </cell>
          <cell r="B67" t="str">
            <v>Elim Renault Tr Gr PowTr</v>
          </cell>
        </row>
        <row r="68">
          <cell r="A68">
            <v>2204</v>
          </cell>
          <cell r="B68" t="str">
            <v>Other elim Renault Trucks</v>
          </cell>
        </row>
        <row r="69">
          <cell r="A69">
            <v>2301</v>
          </cell>
          <cell r="B69" t="str">
            <v>Mack Trucks</v>
          </cell>
        </row>
        <row r="70">
          <cell r="A70">
            <v>2302</v>
          </cell>
          <cell r="B70" t="str">
            <v>Mack IASC Adjustment</v>
          </cell>
        </row>
        <row r="71">
          <cell r="A71">
            <v>2448</v>
          </cell>
          <cell r="B71" t="str">
            <v>AB St Erikshälsan</v>
          </cell>
        </row>
        <row r="72">
          <cell r="A72">
            <v>2455</v>
          </cell>
          <cell r="B72" t="str">
            <v>V Truck Finance Rental</v>
          </cell>
        </row>
        <row r="73">
          <cell r="A73">
            <v>2460</v>
          </cell>
          <cell r="B73" t="str">
            <v>Volvo Business Services</v>
          </cell>
        </row>
        <row r="74">
          <cell r="A74">
            <v>2464</v>
          </cell>
          <cell r="B74" t="str">
            <v>Roadsoft AB</v>
          </cell>
        </row>
        <row r="75">
          <cell r="A75">
            <v>2465</v>
          </cell>
          <cell r="B75" t="str">
            <v>Björköfjord AB</v>
          </cell>
        </row>
        <row r="76">
          <cell r="A76">
            <v>2466</v>
          </cell>
          <cell r="B76" t="str">
            <v>Karmansbo Kursgård AB</v>
          </cell>
        </row>
        <row r="77">
          <cell r="A77">
            <v>2467</v>
          </cell>
          <cell r="B77" t="str">
            <v>Volvo Aktieförvaltning AB</v>
          </cell>
        </row>
        <row r="78">
          <cell r="A78">
            <v>2468</v>
          </cell>
          <cell r="B78" t="str">
            <v>Celero Support AB</v>
          </cell>
        </row>
        <row r="79">
          <cell r="A79">
            <v>2469</v>
          </cell>
          <cell r="B79" t="str">
            <v>Olofström AB</v>
          </cell>
        </row>
        <row r="80">
          <cell r="A80">
            <v>2474</v>
          </cell>
          <cell r="B80" t="str">
            <v>Fyrstegen AB</v>
          </cell>
        </row>
        <row r="81">
          <cell r="A81">
            <v>2478</v>
          </cell>
          <cell r="B81" t="str">
            <v>Sveafjord AB</v>
          </cell>
        </row>
        <row r="82">
          <cell r="A82">
            <v>2479</v>
          </cell>
          <cell r="B82" t="str">
            <v>Volvamus AB</v>
          </cell>
        </row>
        <row r="83">
          <cell r="A83">
            <v>2480</v>
          </cell>
          <cell r="B83" t="str">
            <v>AB Fortos</v>
          </cell>
        </row>
        <row r="84">
          <cell r="A84">
            <v>2482</v>
          </cell>
          <cell r="B84" t="str">
            <v>Danabäck AB</v>
          </cell>
        </row>
        <row r="85">
          <cell r="A85">
            <v>2483</v>
          </cell>
          <cell r="B85" t="str">
            <v>Rekuperator Svenska AB</v>
          </cell>
        </row>
        <row r="86">
          <cell r="A86">
            <v>2485</v>
          </cell>
          <cell r="B86" t="str">
            <v>VFHS Finans AB</v>
          </cell>
        </row>
        <row r="87">
          <cell r="A87">
            <v>2486</v>
          </cell>
          <cell r="B87" t="str">
            <v>Volvo Mobility Systems</v>
          </cell>
        </row>
        <row r="88">
          <cell r="A88">
            <v>2487</v>
          </cell>
          <cell r="B88" t="str">
            <v>Sörred Energi AB</v>
          </cell>
        </row>
        <row r="89">
          <cell r="A89">
            <v>2488</v>
          </cell>
          <cell r="B89" t="str">
            <v>Alviva AB</v>
          </cell>
        </row>
        <row r="90">
          <cell r="A90">
            <v>2711</v>
          </cell>
          <cell r="B90" t="str">
            <v>Rossared Fastighet AB</v>
          </cell>
        </row>
        <row r="91">
          <cell r="A91">
            <v>4003</v>
          </cell>
          <cell r="B91" t="str">
            <v>Volvo Finans Norge AS</v>
          </cell>
        </row>
        <row r="92">
          <cell r="A92">
            <v>4007</v>
          </cell>
          <cell r="B92" t="str">
            <v>Volvo Aero Norge AS</v>
          </cell>
        </row>
        <row r="93">
          <cell r="A93">
            <v>4020</v>
          </cell>
          <cell r="B93" t="str">
            <v>Volvo Norge AS</v>
          </cell>
        </row>
        <row r="94">
          <cell r="A94">
            <v>4040</v>
          </cell>
          <cell r="B94" t="str">
            <v>VP Norden Norge</v>
          </cell>
        </row>
        <row r="95">
          <cell r="A95">
            <v>4109</v>
          </cell>
          <cell r="B95" t="str">
            <v>Volvo Denmark Holding AS</v>
          </cell>
        </row>
        <row r="96">
          <cell r="A96">
            <v>4120</v>
          </cell>
          <cell r="B96" t="str">
            <v>Volvo Lv og Buss DK A/S</v>
          </cell>
        </row>
        <row r="97">
          <cell r="A97">
            <v>4121</v>
          </cell>
          <cell r="B97" t="str">
            <v>Aabenraa Karrosseri AS</v>
          </cell>
        </row>
        <row r="98">
          <cell r="A98">
            <v>4124</v>
          </cell>
          <cell r="B98" t="str">
            <v>VTF Denmark</v>
          </cell>
        </row>
        <row r="99">
          <cell r="A99">
            <v>4140</v>
          </cell>
          <cell r="B99" t="str">
            <v>VP Norden Danmark</v>
          </cell>
        </row>
        <row r="100">
          <cell r="A100">
            <v>4215</v>
          </cell>
          <cell r="B100" t="str">
            <v>Carrus Scandinavia</v>
          </cell>
        </row>
        <row r="101">
          <cell r="A101">
            <v>4216</v>
          </cell>
          <cell r="B101" t="str">
            <v>Carrus Oy</v>
          </cell>
        </row>
        <row r="102">
          <cell r="A102">
            <v>4220</v>
          </cell>
          <cell r="B102" t="str">
            <v>Volvo Finland AB</v>
          </cell>
        </row>
        <row r="103">
          <cell r="A103">
            <v>4224</v>
          </cell>
          <cell r="B103" t="str">
            <v>Volvo Truck Finance Oy</v>
          </cell>
        </row>
        <row r="104">
          <cell r="A104">
            <v>4240</v>
          </cell>
          <cell r="B104" t="str">
            <v>VP Norden Finland</v>
          </cell>
        </row>
        <row r="105">
          <cell r="A105">
            <v>4310</v>
          </cell>
          <cell r="B105" t="str">
            <v>Volvo Penta Deutschland</v>
          </cell>
        </row>
        <row r="106">
          <cell r="A106">
            <v>4323</v>
          </cell>
          <cell r="B106" t="str">
            <v>V T Deutschland GMBH</v>
          </cell>
        </row>
        <row r="107">
          <cell r="A107">
            <v>4324</v>
          </cell>
          <cell r="B107" t="str">
            <v>VFS Deutschland GmbH</v>
          </cell>
        </row>
        <row r="108">
          <cell r="A108">
            <v>4326</v>
          </cell>
          <cell r="B108" t="str">
            <v>V Busse Deutschland GmbH</v>
          </cell>
        </row>
        <row r="109">
          <cell r="A109">
            <v>4351</v>
          </cell>
          <cell r="B109" t="str">
            <v>VCE Holding Germany</v>
          </cell>
        </row>
        <row r="110">
          <cell r="A110">
            <v>4352</v>
          </cell>
          <cell r="B110" t="str">
            <v>Volvo CE Europe Central</v>
          </cell>
        </row>
        <row r="111">
          <cell r="A111">
            <v>4353</v>
          </cell>
          <cell r="B111" t="str">
            <v>Volvo Compact Equipment</v>
          </cell>
        </row>
        <row r="112">
          <cell r="A112">
            <v>4355</v>
          </cell>
          <cell r="B112" t="str">
            <v>Volvo Baumaschinen D GmbH</v>
          </cell>
        </row>
        <row r="113">
          <cell r="A113">
            <v>4356</v>
          </cell>
          <cell r="B113" t="str">
            <v>V Baumaschinen Finanz-Ser</v>
          </cell>
        </row>
        <row r="114">
          <cell r="A114">
            <v>4400</v>
          </cell>
          <cell r="B114" t="str">
            <v>Volvo Truck En Bus NL BV</v>
          </cell>
        </row>
        <row r="115">
          <cell r="A115">
            <v>4406</v>
          </cell>
          <cell r="B115" t="str">
            <v>Special Transport Vehicle</v>
          </cell>
        </row>
        <row r="116">
          <cell r="A116">
            <v>4408</v>
          </cell>
          <cell r="B116" t="str">
            <v>V Truck Finance Holding</v>
          </cell>
        </row>
        <row r="117">
          <cell r="A117">
            <v>4416</v>
          </cell>
          <cell r="B117" t="str">
            <v>Volvo Automotive BV</v>
          </cell>
        </row>
        <row r="118">
          <cell r="A118">
            <v>4419</v>
          </cell>
          <cell r="B118" t="str">
            <v>Prévost Holding BV</v>
          </cell>
        </row>
        <row r="119">
          <cell r="A119">
            <v>4420</v>
          </cell>
          <cell r="B119" t="str">
            <v>V Gr Finance Europe BV</v>
          </cell>
        </row>
        <row r="120">
          <cell r="A120">
            <v>4421</v>
          </cell>
          <cell r="B120" t="str">
            <v>Volvo Trucks Holland Hold</v>
          </cell>
        </row>
        <row r="121">
          <cell r="A121">
            <v>4424</v>
          </cell>
          <cell r="B121" t="str">
            <v>VFS Financial Services BV</v>
          </cell>
        </row>
        <row r="122">
          <cell r="A122">
            <v>4441</v>
          </cell>
          <cell r="B122" t="str">
            <v>V Int Hold BV</v>
          </cell>
        </row>
        <row r="123">
          <cell r="A123">
            <v>4442</v>
          </cell>
          <cell r="B123" t="str">
            <v>Bogota Holding BV</v>
          </cell>
        </row>
        <row r="124">
          <cell r="A124">
            <v>4443</v>
          </cell>
          <cell r="B124" t="str">
            <v>Colombia Holding BV</v>
          </cell>
        </row>
        <row r="125">
          <cell r="A125">
            <v>4447</v>
          </cell>
          <cell r="B125" t="str">
            <v>RVI Nederland Dealers Gr</v>
          </cell>
        </row>
        <row r="126">
          <cell r="A126">
            <v>4480</v>
          </cell>
          <cell r="B126" t="str">
            <v>VCE Holding (NV)</v>
          </cell>
        </row>
        <row r="127">
          <cell r="A127">
            <v>4490</v>
          </cell>
          <cell r="B127" t="str">
            <v>Volvo Penta Benelux</v>
          </cell>
        </row>
        <row r="128">
          <cell r="A128">
            <v>4512</v>
          </cell>
          <cell r="B128" t="str">
            <v>VET</v>
          </cell>
        </row>
        <row r="129">
          <cell r="A129">
            <v>4521</v>
          </cell>
          <cell r="B129" t="str">
            <v>Volvo Continental NV</v>
          </cell>
        </row>
        <row r="130">
          <cell r="A130">
            <v>4524</v>
          </cell>
          <cell r="B130" t="str">
            <v>VFS Fin ServBelgium NV</v>
          </cell>
        </row>
        <row r="131">
          <cell r="A131">
            <v>4526</v>
          </cell>
          <cell r="B131" t="str">
            <v>SUPPORT WAREHOUSE BELGIUM</v>
          </cell>
        </row>
        <row r="132">
          <cell r="A132">
            <v>4528</v>
          </cell>
          <cell r="B132" t="str">
            <v>V Treas Eu Coord Cent NV</v>
          </cell>
        </row>
        <row r="133">
          <cell r="A133">
            <v>4540</v>
          </cell>
          <cell r="B133" t="str">
            <v>Volvo Group Re SA</v>
          </cell>
        </row>
        <row r="134">
          <cell r="A134">
            <v>4545</v>
          </cell>
          <cell r="B134" t="str">
            <v>Volvo Data Belgium NV</v>
          </cell>
        </row>
        <row r="135">
          <cell r="A135">
            <v>4551</v>
          </cell>
          <cell r="B135" t="str">
            <v>VCE SA</v>
          </cell>
        </row>
        <row r="136">
          <cell r="A136">
            <v>4553</v>
          </cell>
          <cell r="B136" t="str">
            <v>VCE Commercial SA</v>
          </cell>
        </row>
        <row r="137">
          <cell r="A137">
            <v>4581</v>
          </cell>
          <cell r="B137" t="str">
            <v>Volvo Event Management SA</v>
          </cell>
        </row>
        <row r="138">
          <cell r="A138">
            <v>4607</v>
          </cell>
          <cell r="B138" t="str">
            <v>Truck &amp; Bus Dealers</v>
          </cell>
        </row>
        <row r="139">
          <cell r="A139">
            <v>4608</v>
          </cell>
          <cell r="B139" t="str">
            <v>VTGB REAL ESTATE</v>
          </cell>
        </row>
        <row r="140">
          <cell r="A140">
            <v>4609</v>
          </cell>
          <cell r="B140" t="str">
            <v>DORMANT CO:S VT (GB) GR</v>
          </cell>
        </row>
        <row r="141">
          <cell r="A141">
            <v>4610</v>
          </cell>
          <cell r="B141" t="str">
            <v>Volvo Penta U K</v>
          </cell>
        </row>
        <row r="142">
          <cell r="A142">
            <v>4611</v>
          </cell>
          <cell r="B142" t="str">
            <v>Roadcrew Solutions Ltd</v>
          </cell>
        </row>
        <row r="143">
          <cell r="A143">
            <v>4617</v>
          </cell>
          <cell r="B143" t="str">
            <v>Cool-it Ltd</v>
          </cell>
        </row>
        <row r="144">
          <cell r="A144">
            <v>4624</v>
          </cell>
          <cell r="B144" t="str">
            <v>VFS Financial Services (U</v>
          </cell>
        </row>
        <row r="145">
          <cell r="A145">
            <v>4627</v>
          </cell>
          <cell r="B145" t="str">
            <v>BRS Ltd</v>
          </cell>
        </row>
        <row r="146">
          <cell r="A146">
            <v>4646</v>
          </cell>
          <cell r="B146" t="str">
            <v>Volvo Data GB Ltd</v>
          </cell>
        </row>
        <row r="147">
          <cell r="A147">
            <v>4652</v>
          </cell>
          <cell r="B147" t="str">
            <v>Volvo Aero Turbines (UK)</v>
          </cell>
        </row>
        <row r="148">
          <cell r="A148">
            <v>4655</v>
          </cell>
          <cell r="B148" t="str">
            <v>Volvo Group Insurance Ltd</v>
          </cell>
        </row>
        <row r="149">
          <cell r="A149">
            <v>4657</v>
          </cell>
          <cell r="B149" t="str">
            <v>Volvo CE Europe Ltd</v>
          </cell>
        </row>
        <row r="150">
          <cell r="A150">
            <v>4658</v>
          </cell>
          <cell r="B150" t="str">
            <v>Volvo CE Europe West</v>
          </cell>
        </row>
        <row r="151">
          <cell r="A151">
            <v>4661</v>
          </cell>
          <cell r="B151" t="str">
            <v>SUPPORT WAREHOUSE UK</v>
          </cell>
        </row>
        <row r="152">
          <cell r="A152">
            <v>4675</v>
          </cell>
          <cell r="B152" t="str">
            <v>V Logistics (UK) Ltd</v>
          </cell>
        </row>
        <row r="153">
          <cell r="A153">
            <v>4687</v>
          </cell>
          <cell r="B153" t="str">
            <v>Volvo Event Management UK</v>
          </cell>
        </row>
        <row r="154">
          <cell r="A154">
            <v>4710</v>
          </cell>
          <cell r="B154" t="str">
            <v>VECO Holding SA</v>
          </cell>
        </row>
        <row r="155">
          <cell r="A155">
            <v>4721</v>
          </cell>
          <cell r="B155" t="str">
            <v>Volvo Truck France</v>
          </cell>
        </row>
        <row r="156">
          <cell r="A156">
            <v>4723</v>
          </cell>
          <cell r="B156" t="str">
            <v>S2 LYON</v>
          </cell>
        </row>
        <row r="157">
          <cell r="A157">
            <v>4725</v>
          </cell>
          <cell r="B157" t="str">
            <v>VFS Location France</v>
          </cell>
        </row>
        <row r="158">
          <cell r="A158">
            <v>4726</v>
          </cell>
          <cell r="B158" t="str">
            <v>VFS Finance France</v>
          </cell>
        </row>
        <row r="159">
          <cell r="A159">
            <v>4727</v>
          </cell>
          <cell r="B159" t="str">
            <v>V Truck France Own Dealer</v>
          </cell>
        </row>
        <row r="160">
          <cell r="A160">
            <v>4743</v>
          </cell>
          <cell r="B160" t="str">
            <v>Volvo Penta France</v>
          </cell>
        </row>
        <row r="161">
          <cell r="A161">
            <v>4751</v>
          </cell>
          <cell r="B161" t="str">
            <v>Volvo Hold France SA</v>
          </cell>
        </row>
        <row r="162">
          <cell r="A162">
            <v>4753</v>
          </cell>
          <cell r="B162" t="str">
            <v>Volvo Com Excavator SA</v>
          </cell>
        </row>
        <row r="163">
          <cell r="A163">
            <v>4757</v>
          </cell>
          <cell r="B163" t="str">
            <v>Volvo CE Europe South</v>
          </cell>
        </row>
        <row r="164">
          <cell r="A164">
            <v>4795</v>
          </cell>
          <cell r="B164" t="str">
            <v>SUPPORT WAREHOUSE FRANCE</v>
          </cell>
        </row>
        <row r="165">
          <cell r="A165">
            <v>4810</v>
          </cell>
          <cell r="B165" t="str">
            <v>Volvo Finance SA</v>
          </cell>
        </row>
        <row r="166">
          <cell r="A166">
            <v>4820</v>
          </cell>
          <cell r="B166" t="str">
            <v>Volvo Trucks (Schweiz) AG</v>
          </cell>
        </row>
        <row r="167">
          <cell r="A167">
            <v>4824</v>
          </cell>
          <cell r="B167" t="str">
            <v>Volvo Finance (Suisse) SA</v>
          </cell>
        </row>
        <row r="168">
          <cell r="A168">
            <v>4840</v>
          </cell>
          <cell r="B168" t="str">
            <v>VPCE Schweiz</v>
          </cell>
        </row>
        <row r="169">
          <cell r="A169">
            <v>4854</v>
          </cell>
          <cell r="B169" t="str">
            <v>Niederl Österreich</v>
          </cell>
        </row>
        <row r="170">
          <cell r="A170">
            <v>4855</v>
          </cell>
          <cell r="B170" t="str">
            <v>Volvo Finance Austria</v>
          </cell>
        </row>
        <row r="171">
          <cell r="A171">
            <v>4875</v>
          </cell>
          <cell r="B171" t="str">
            <v>Truck Dealers Espana</v>
          </cell>
        </row>
        <row r="172">
          <cell r="A172">
            <v>4885</v>
          </cell>
          <cell r="B172" t="str">
            <v>Volvo Truck Espana, SA</v>
          </cell>
        </row>
        <row r="173">
          <cell r="A173">
            <v>4890</v>
          </cell>
          <cell r="B173" t="str">
            <v>Volvo Penta Espana Gr</v>
          </cell>
        </row>
        <row r="174">
          <cell r="A174">
            <v>4895</v>
          </cell>
          <cell r="B174" t="str">
            <v>SUPPORT WAREHOUSE ESPANA</v>
          </cell>
        </row>
        <row r="175">
          <cell r="A175">
            <v>4899</v>
          </cell>
          <cell r="B175" t="str">
            <v>VFS Fin Services Spain</v>
          </cell>
        </row>
        <row r="176">
          <cell r="A176">
            <v>4908</v>
          </cell>
          <cell r="B176" t="str">
            <v>Volvo Estonia OÜ</v>
          </cell>
        </row>
        <row r="177">
          <cell r="A177">
            <v>4911</v>
          </cell>
          <cell r="B177" t="str">
            <v>VFS Servizi Finanziari</v>
          </cell>
        </row>
        <row r="178">
          <cell r="A178">
            <v>4913</v>
          </cell>
          <cell r="B178" t="str">
            <v>Autoesse SPA</v>
          </cell>
        </row>
        <row r="179">
          <cell r="A179">
            <v>4914</v>
          </cell>
          <cell r="B179" t="str">
            <v>V Truck Service &amp; rent</v>
          </cell>
        </row>
        <row r="180">
          <cell r="A180">
            <v>4915</v>
          </cell>
          <cell r="B180" t="str">
            <v>Volvo Italia SpA</v>
          </cell>
        </row>
        <row r="181">
          <cell r="A181">
            <v>4917</v>
          </cell>
          <cell r="B181" t="str">
            <v>Support Warehouse Italy</v>
          </cell>
        </row>
        <row r="182">
          <cell r="A182">
            <v>4920</v>
          </cell>
          <cell r="B182" t="str">
            <v>Volvo Penta Italia Spa</v>
          </cell>
        </row>
        <row r="183">
          <cell r="A183">
            <v>4926</v>
          </cell>
          <cell r="B183" t="str">
            <v>Volvo Truck Latvia SIA</v>
          </cell>
        </row>
        <row r="184">
          <cell r="A184">
            <v>4928</v>
          </cell>
          <cell r="B184" t="str">
            <v>Volvo Belgrade Ltd</v>
          </cell>
        </row>
        <row r="185">
          <cell r="A185">
            <v>4938</v>
          </cell>
          <cell r="B185" t="str">
            <v>Volvo Macedonia</v>
          </cell>
        </row>
        <row r="186">
          <cell r="A186">
            <v>4943</v>
          </cell>
          <cell r="B186" t="str">
            <v>VFS Poland</v>
          </cell>
        </row>
        <row r="187">
          <cell r="A187">
            <v>4944</v>
          </cell>
          <cell r="B187" t="str">
            <v>Volvo Polska</v>
          </cell>
        </row>
        <row r="188">
          <cell r="A188">
            <v>4947</v>
          </cell>
          <cell r="B188" t="str">
            <v>Volvo Poland Truck Dealer</v>
          </cell>
        </row>
        <row r="189">
          <cell r="A189">
            <v>4949</v>
          </cell>
          <cell r="B189" t="str">
            <v>Volvo Truck Czech Republi</v>
          </cell>
        </row>
        <row r="190">
          <cell r="A190">
            <v>4954</v>
          </cell>
          <cell r="B190" t="str">
            <v>Volvo Truck Slovak S R O</v>
          </cell>
        </row>
        <row r="191">
          <cell r="A191">
            <v>4955</v>
          </cell>
          <cell r="B191" t="str">
            <v>ZAO Volvo Vostok</v>
          </cell>
        </row>
        <row r="192">
          <cell r="A192">
            <v>4956</v>
          </cell>
          <cell r="B192" t="str">
            <v>Volvo Ukraine LLC</v>
          </cell>
        </row>
        <row r="193">
          <cell r="A193">
            <v>4957</v>
          </cell>
          <cell r="B193" t="str">
            <v>Volvo Lietuva</v>
          </cell>
        </row>
        <row r="194">
          <cell r="A194">
            <v>4958</v>
          </cell>
          <cell r="B194" t="str">
            <v>Volvo Bulgaria</v>
          </cell>
        </row>
        <row r="195">
          <cell r="A195">
            <v>4962</v>
          </cell>
          <cell r="B195" t="str">
            <v>Volvo Ljubljana</v>
          </cell>
        </row>
        <row r="196">
          <cell r="A196">
            <v>4964</v>
          </cell>
          <cell r="B196" t="str">
            <v>Volvo Hungary Ltd</v>
          </cell>
        </row>
        <row r="197">
          <cell r="A197">
            <v>4968</v>
          </cell>
          <cell r="B197" t="str">
            <v>Volvo Romania</v>
          </cell>
        </row>
        <row r="198">
          <cell r="A198">
            <v>4975</v>
          </cell>
          <cell r="B198" t="str">
            <v>VTS Zelenograd</v>
          </cell>
        </row>
        <row r="199">
          <cell r="A199">
            <v>4976</v>
          </cell>
          <cell r="B199" t="str">
            <v>VFS Czech Republic sro</v>
          </cell>
        </row>
        <row r="200">
          <cell r="A200">
            <v>5003</v>
          </cell>
          <cell r="B200" t="str">
            <v>VNA Holding Inc</v>
          </cell>
        </row>
        <row r="201">
          <cell r="A201">
            <v>5019</v>
          </cell>
          <cell r="B201" t="str">
            <v>V Data North America, Inc</v>
          </cell>
        </row>
        <row r="202">
          <cell r="A202">
            <v>5026</v>
          </cell>
          <cell r="B202" t="str">
            <v>V Commercial Finance USA</v>
          </cell>
        </row>
        <row r="203">
          <cell r="A203">
            <v>5032</v>
          </cell>
          <cell r="B203" t="str">
            <v>VTNA USGAAP</v>
          </cell>
        </row>
        <row r="204">
          <cell r="A204">
            <v>5033</v>
          </cell>
          <cell r="B204" t="str">
            <v>Volvo Parts North America</v>
          </cell>
        </row>
        <row r="205">
          <cell r="A205">
            <v>5034</v>
          </cell>
          <cell r="B205" t="str">
            <v>V Penta of the Amer Parts</v>
          </cell>
        </row>
        <row r="206">
          <cell r="A206">
            <v>5036</v>
          </cell>
          <cell r="B206" t="str">
            <v>Nova Schenectady</v>
          </cell>
        </row>
        <row r="207">
          <cell r="A207">
            <v>5037</v>
          </cell>
          <cell r="B207" t="str">
            <v>Nova Roswell</v>
          </cell>
        </row>
        <row r="208">
          <cell r="A208">
            <v>5045</v>
          </cell>
          <cell r="B208" t="str">
            <v>Ashville plant</v>
          </cell>
        </row>
        <row r="209">
          <cell r="A209">
            <v>5049</v>
          </cell>
          <cell r="B209" t="str">
            <v>Customer Support NAFTA</v>
          </cell>
        </row>
        <row r="210">
          <cell r="A210">
            <v>5050</v>
          </cell>
          <cell r="B210" t="str">
            <v>VAC North America</v>
          </cell>
        </row>
        <row r="211">
          <cell r="A211">
            <v>5057</v>
          </cell>
          <cell r="B211" t="str">
            <v>Volvo Aero Services LP</v>
          </cell>
        </row>
        <row r="212">
          <cell r="A212">
            <v>5068</v>
          </cell>
          <cell r="B212" t="str">
            <v>Volvo CE Rents</v>
          </cell>
        </row>
        <row r="213">
          <cell r="A213">
            <v>5070</v>
          </cell>
          <cell r="B213" t="str">
            <v>Volvo Technology of Amer</v>
          </cell>
        </row>
        <row r="214">
          <cell r="A214">
            <v>5075</v>
          </cell>
          <cell r="B214" t="str">
            <v>Volvo Logistics North Am</v>
          </cell>
        </row>
        <row r="215">
          <cell r="A215">
            <v>5081</v>
          </cell>
          <cell r="B215" t="str">
            <v>Volvo Group North America</v>
          </cell>
        </row>
        <row r="216">
          <cell r="A216">
            <v>5084</v>
          </cell>
          <cell r="B216" t="str">
            <v>V G Treasury Canada Inc</v>
          </cell>
        </row>
        <row r="217">
          <cell r="A217">
            <v>5085</v>
          </cell>
          <cell r="B217" t="str">
            <v>V.G.Treasury US Inc</v>
          </cell>
        </row>
        <row r="218">
          <cell r="A218">
            <v>5086</v>
          </cell>
          <cell r="B218" t="str">
            <v>V.G.Treasury North Amer.</v>
          </cell>
        </row>
        <row r="219">
          <cell r="A219">
            <v>5088</v>
          </cell>
          <cell r="B219" t="str">
            <v>Volvo Treasury Mexico</v>
          </cell>
        </row>
        <row r="220">
          <cell r="A220">
            <v>5126</v>
          </cell>
          <cell r="B220" t="str">
            <v>V Commercial Fin Canada</v>
          </cell>
        </row>
        <row r="221">
          <cell r="A221">
            <v>5127</v>
          </cell>
          <cell r="B221" t="str">
            <v>Arrow Truck</v>
          </cell>
        </row>
        <row r="222">
          <cell r="A222">
            <v>5128</v>
          </cell>
          <cell r="B222" t="str">
            <v>Volvo Transp Services</v>
          </cell>
        </row>
        <row r="223">
          <cell r="A223">
            <v>5130</v>
          </cell>
          <cell r="B223" t="str">
            <v>Volvo Trucks Canada</v>
          </cell>
        </row>
        <row r="224">
          <cell r="A224">
            <v>5131</v>
          </cell>
          <cell r="B224" t="str">
            <v>V Trucks Canada I Inc</v>
          </cell>
        </row>
        <row r="225">
          <cell r="A225">
            <v>5132</v>
          </cell>
          <cell r="B225" t="str">
            <v>VTCI Waterloo</v>
          </cell>
        </row>
        <row r="226">
          <cell r="A226">
            <v>5137</v>
          </cell>
          <cell r="B226" t="str">
            <v>Nova St Eustache</v>
          </cell>
        </row>
        <row r="227">
          <cell r="A227">
            <v>5145</v>
          </cell>
          <cell r="B227" t="str">
            <v>V Motor Graders Ltd</v>
          </cell>
        </row>
        <row r="228">
          <cell r="A228">
            <v>5200</v>
          </cell>
          <cell r="B228" t="str">
            <v>Comercio e Participacao</v>
          </cell>
        </row>
        <row r="229">
          <cell r="A229">
            <v>5220</v>
          </cell>
          <cell r="B229" t="str">
            <v>Volvo do Brasil Veiculos</v>
          </cell>
        </row>
        <row r="230">
          <cell r="A230">
            <v>5221</v>
          </cell>
          <cell r="B230" t="str">
            <v>Banco Volvo Brazil</v>
          </cell>
        </row>
        <row r="231">
          <cell r="A231">
            <v>5222</v>
          </cell>
          <cell r="B231" t="str">
            <v>Consorcio</v>
          </cell>
        </row>
        <row r="232">
          <cell r="A232">
            <v>5223</v>
          </cell>
          <cell r="B232" t="str">
            <v>Vedebe Trading SA</v>
          </cell>
        </row>
        <row r="233">
          <cell r="A233">
            <v>5321</v>
          </cell>
          <cell r="B233" t="str">
            <v>Volvo Peru SA</v>
          </cell>
        </row>
        <row r="234">
          <cell r="A234">
            <v>5324</v>
          </cell>
          <cell r="B234" t="str">
            <v>V Peru Finance &amp; Leasing</v>
          </cell>
        </row>
        <row r="235">
          <cell r="A235">
            <v>5326</v>
          </cell>
          <cell r="B235" t="str">
            <v>Ridal</v>
          </cell>
        </row>
        <row r="236">
          <cell r="A236">
            <v>5327</v>
          </cell>
          <cell r="B236" t="str">
            <v>Volvo Service Peru</v>
          </cell>
        </row>
        <row r="237">
          <cell r="A237">
            <v>5328</v>
          </cell>
          <cell r="B237" t="str">
            <v>Volvo Finance Peru</v>
          </cell>
        </row>
        <row r="238">
          <cell r="A238">
            <v>5410</v>
          </cell>
          <cell r="B238" t="str">
            <v>Volvo Truck Argentina SA</v>
          </cell>
        </row>
        <row r="239">
          <cell r="A239">
            <v>5464</v>
          </cell>
          <cell r="B239" t="str">
            <v>Volvo Türk Trucks (PDC)</v>
          </cell>
        </row>
        <row r="240">
          <cell r="A240">
            <v>5465</v>
          </cell>
          <cell r="B240" t="str">
            <v>Volvo Türk Ltd</v>
          </cell>
        </row>
        <row r="241">
          <cell r="A241">
            <v>5485</v>
          </cell>
          <cell r="B241" t="str">
            <v>Volvo India PVT Ltd</v>
          </cell>
        </row>
        <row r="242">
          <cell r="A242">
            <v>5509</v>
          </cell>
          <cell r="B242" t="str">
            <v>Volvo Bus de Mexico</v>
          </cell>
        </row>
        <row r="243">
          <cell r="A243">
            <v>5511</v>
          </cell>
          <cell r="B243" t="str">
            <v>Volvo Hold Mexico, SA</v>
          </cell>
        </row>
        <row r="244">
          <cell r="A244">
            <v>5520</v>
          </cell>
          <cell r="B244" t="str">
            <v>Volvo Trucks de Mexico</v>
          </cell>
        </row>
        <row r="245">
          <cell r="A245">
            <v>5521</v>
          </cell>
          <cell r="B245" t="str">
            <v>V Comm Credit de Mexico</v>
          </cell>
        </row>
        <row r="246">
          <cell r="A246">
            <v>5522</v>
          </cell>
          <cell r="B246" t="str">
            <v>Volvo de Mexico, SA de CV</v>
          </cell>
        </row>
        <row r="247">
          <cell r="A247">
            <v>5611</v>
          </cell>
          <cell r="B247" t="str">
            <v>Volvo East Asia Sdn Bhd</v>
          </cell>
        </row>
        <row r="248">
          <cell r="A248">
            <v>5612</v>
          </cell>
          <cell r="B248" t="str">
            <v>Volvo Malaysia Sdn Bhd</v>
          </cell>
        </row>
        <row r="249">
          <cell r="A249">
            <v>5810</v>
          </cell>
          <cell r="B249" t="str">
            <v>Volvo East Asia (PTE) Ltd</v>
          </cell>
        </row>
        <row r="250">
          <cell r="A250">
            <v>5821</v>
          </cell>
          <cell r="B250" t="str">
            <v>V Truck E Asia (PTE) Ltd</v>
          </cell>
        </row>
        <row r="251">
          <cell r="A251">
            <v>5843</v>
          </cell>
          <cell r="B251" t="str">
            <v>VCE East Asia</v>
          </cell>
        </row>
        <row r="252">
          <cell r="A252">
            <v>5846</v>
          </cell>
          <cell r="B252" t="str">
            <v>Volvo Penta Asia (PTE)</v>
          </cell>
        </row>
        <row r="253">
          <cell r="A253">
            <v>5886</v>
          </cell>
          <cell r="B253" t="str">
            <v>Volvo Treasury Asia Ltd</v>
          </cell>
        </row>
        <row r="254">
          <cell r="A254">
            <v>5887</v>
          </cell>
          <cell r="B254" t="str">
            <v>V Treasury Australia Pty</v>
          </cell>
        </row>
        <row r="255">
          <cell r="A255">
            <v>5955</v>
          </cell>
          <cell r="B255" t="str">
            <v>Volvo Penta Subic Corp</v>
          </cell>
        </row>
        <row r="256">
          <cell r="A256">
            <v>6021</v>
          </cell>
          <cell r="B256" t="str">
            <v>Volvo Nippon K.K.</v>
          </cell>
        </row>
        <row r="257">
          <cell r="A257">
            <v>6040</v>
          </cell>
          <cell r="B257" t="str">
            <v>V Penta Japan Corp</v>
          </cell>
        </row>
        <row r="258">
          <cell r="A258">
            <v>6053</v>
          </cell>
          <cell r="B258" t="str">
            <v>V Bus &amp; Truck Hong Kong</v>
          </cell>
        </row>
        <row r="259">
          <cell r="A259">
            <v>6054</v>
          </cell>
          <cell r="B259" t="str">
            <v>Volvo (China) Investment</v>
          </cell>
        </row>
        <row r="260">
          <cell r="A260">
            <v>6056</v>
          </cell>
          <cell r="B260" t="str">
            <v>Volvo Parts (Shanghai)</v>
          </cell>
        </row>
        <row r="261">
          <cell r="A261">
            <v>6057</v>
          </cell>
          <cell r="B261" t="str">
            <v>V Penta China Cons.Co LTD</v>
          </cell>
        </row>
        <row r="262">
          <cell r="A262">
            <v>6058</v>
          </cell>
          <cell r="B262" t="str">
            <v>Shangh Sunwin Bus Co 100%</v>
          </cell>
        </row>
        <row r="263">
          <cell r="A263">
            <v>6059</v>
          </cell>
          <cell r="B263" t="str">
            <v>Xian Silver Bus Co 100%</v>
          </cell>
        </row>
        <row r="264">
          <cell r="A264">
            <v>6062</v>
          </cell>
          <cell r="B264" t="str">
            <v>Volvo Truck Korea Ltd</v>
          </cell>
        </row>
        <row r="265">
          <cell r="A265">
            <v>6063</v>
          </cell>
          <cell r="B265" t="str">
            <v>VCE Korea</v>
          </cell>
        </row>
        <row r="266">
          <cell r="A266">
            <v>6064</v>
          </cell>
          <cell r="B266" t="str">
            <v>Volvo Penta Korea Ltd</v>
          </cell>
        </row>
        <row r="267">
          <cell r="A267">
            <v>6065</v>
          </cell>
          <cell r="B267" t="str">
            <v>Wuxi Da Hao Power Co., Lt</v>
          </cell>
        </row>
        <row r="268">
          <cell r="A268">
            <v>6090</v>
          </cell>
          <cell r="B268" t="str">
            <v>Volvo CE China CO, LTD</v>
          </cell>
        </row>
        <row r="269">
          <cell r="A269">
            <v>6120</v>
          </cell>
          <cell r="B269" t="str">
            <v>Volvo Truck Australia</v>
          </cell>
        </row>
        <row r="270">
          <cell r="A270">
            <v>6124</v>
          </cell>
          <cell r="B270" t="str">
            <v>V Fin Australia PTY Ltd</v>
          </cell>
        </row>
        <row r="271">
          <cell r="A271">
            <v>6130</v>
          </cell>
          <cell r="B271" t="str">
            <v>VCE Australia Pty Ltd</v>
          </cell>
        </row>
        <row r="272">
          <cell r="A272">
            <v>6206</v>
          </cell>
          <cell r="B272" t="str">
            <v>V Southern Africa Pty Ltd</v>
          </cell>
        </row>
        <row r="273">
          <cell r="A273">
            <v>6207</v>
          </cell>
          <cell r="B273" t="str">
            <v>V Truck &amp; Bus Botswana</v>
          </cell>
        </row>
        <row r="274">
          <cell r="A274">
            <v>6210</v>
          </cell>
          <cell r="B274" t="str">
            <v>Volvo South Africa Repr</v>
          </cell>
        </row>
        <row r="275">
          <cell r="A275">
            <v>6243</v>
          </cell>
          <cell r="B275" t="str">
            <v>Marocco</v>
          </cell>
        </row>
        <row r="276">
          <cell r="A276" t="str">
            <v>AT01</v>
          </cell>
          <cell r="B276" t="str">
            <v>Volvo Austria GmbH</v>
          </cell>
        </row>
        <row r="277">
          <cell r="A277" t="str">
            <v>AT06</v>
          </cell>
          <cell r="B277" t="str">
            <v>R Lkw Osterreich GmbH</v>
          </cell>
        </row>
        <row r="278">
          <cell r="A278" t="str">
            <v>AT07</v>
          </cell>
          <cell r="B278" t="str">
            <v>Bilia Baumasch.</v>
          </cell>
        </row>
        <row r="279">
          <cell r="A279" t="str">
            <v>BE20</v>
          </cell>
          <cell r="B279" t="str">
            <v>Renault VI Belgium</v>
          </cell>
        </row>
        <row r="280">
          <cell r="A280" t="str">
            <v>CA06</v>
          </cell>
          <cell r="B280" t="str">
            <v>Prévost Canada</v>
          </cell>
        </row>
        <row r="281">
          <cell r="A281" t="str">
            <v>CA07</v>
          </cell>
          <cell r="B281" t="str">
            <v>Volvo Penta Canada Inc</v>
          </cell>
        </row>
        <row r="282">
          <cell r="A282" t="str">
            <v>CA13</v>
          </cell>
          <cell r="B282" t="str">
            <v>Volvo Trucks Canada Parts</v>
          </cell>
        </row>
        <row r="283">
          <cell r="A283" t="str">
            <v>CH14</v>
          </cell>
          <cell r="B283" t="str">
            <v>Interautomobile - Switzer</v>
          </cell>
        </row>
        <row r="284">
          <cell r="A284" t="str">
            <v>CH15</v>
          </cell>
          <cell r="B284" t="str">
            <v>Renault VI Switzerland</v>
          </cell>
        </row>
        <row r="285">
          <cell r="A285" t="str">
            <v>CN09</v>
          </cell>
          <cell r="B285" t="str">
            <v>Jinan Hua Wo Truck C 100%</v>
          </cell>
        </row>
        <row r="286">
          <cell r="A286" t="str">
            <v>CZ04</v>
          </cell>
          <cell r="B286" t="str">
            <v>Renault Trucks Czeska Rep</v>
          </cell>
        </row>
        <row r="287">
          <cell r="A287" t="str">
            <v>CZ05</v>
          </cell>
          <cell r="B287" t="str">
            <v>Bilia Stavebni Stroje sro</v>
          </cell>
        </row>
        <row r="288">
          <cell r="A288" t="str">
            <v>DE32</v>
          </cell>
          <cell r="B288" t="str">
            <v>Renault VI Germany</v>
          </cell>
        </row>
        <row r="289">
          <cell r="A289" t="str">
            <v>DE35</v>
          </cell>
          <cell r="B289" t="str">
            <v>Catena Deutschland GmbH</v>
          </cell>
        </row>
        <row r="290">
          <cell r="A290" t="str">
            <v>DE36</v>
          </cell>
          <cell r="B290" t="str">
            <v>Bilia Trucks RVI GmbH</v>
          </cell>
        </row>
        <row r="291">
          <cell r="A291" t="str">
            <v>DE37</v>
          </cell>
          <cell r="B291" t="str">
            <v>Bilia Trucks GmbH</v>
          </cell>
        </row>
        <row r="292">
          <cell r="A292" t="str">
            <v>DE38</v>
          </cell>
          <cell r="B292" t="str">
            <v>Catena Grundstücksverwail</v>
          </cell>
        </row>
        <row r="293">
          <cell r="A293" t="str">
            <v>DK08</v>
          </cell>
          <cell r="B293" t="str">
            <v>Renault Lastbiler Danmark</v>
          </cell>
        </row>
        <row r="294">
          <cell r="A294" t="str">
            <v>DK09</v>
          </cell>
          <cell r="B294" t="str">
            <v>Bilia Lastvogne A/S</v>
          </cell>
        </row>
        <row r="295">
          <cell r="A295" t="str">
            <v>DK10</v>
          </cell>
          <cell r="B295" t="str">
            <v>Volvo Truck Center Köpenh</v>
          </cell>
        </row>
        <row r="296">
          <cell r="A296" t="str">
            <v>DK11</v>
          </cell>
          <cell r="B296" t="str">
            <v>Bilia Entreprenörmask. AS</v>
          </cell>
        </row>
        <row r="297">
          <cell r="A297" t="str">
            <v>ES14</v>
          </cell>
          <cell r="B297" t="str">
            <v>Renault Vehiculos Industr</v>
          </cell>
        </row>
        <row r="298">
          <cell r="A298" t="str">
            <v>ES15</v>
          </cell>
          <cell r="B298" t="str">
            <v>Barnavisa</v>
          </cell>
        </row>
        <row r="299">
          <cell r="A299" t="str">
            <v>ES16</v>
          </cell>
          <cell r="B299" t="str">
            <v>Macasa</v>
          </cell>
        </row>
        <row r="300">
          <cell r="A300" t="str">
            <v>ES17</v>
          </cell>
          <cell r="B300" t="str">
            <v>Iruvisa</v>
          </cell>
        </row>
        <row r="301">
          <cell r="A301" t="str">
            <v>ES18</v>
          </cell>
          <cell r="B301" t="str">
            <v>Muvisa</v>
          </cell>
        </row>
        <row r="302">
          <cell r="A302" t="str">
            <v>ES19</v>
          </cell>
          <cell r="B302" t="str">
            <v>Sevisa</v>
          </cell>
        </row>
        <row r="303">
          <cell r="A303" t="str">
            <v>ES20</v>
          </cell>
          <cell r="B303" t="str">
            <v>Renault Trucks Espana</v>
          </cell>
        </row>
        <row r="304">
          <cell r="A304" t="str">
            <v>ESBR</v>
          </cell>
          <cell r="B304" t="str">
            <v>Spain Dealers Renault</v>
          </cell>
        </row>
        <row r="305">
          <cell r="A305" t="str">
            <v>FI22</v>
          </cell>
          <cell r="B305" t="str">
            <v>Volvo Sisä-S Kourma</v>
          </cell>
        </row>
        <row r="306">
          <cell r="A306" t="str">
            <v>FI23</v>
          </cell>
          <cell r="B306" t="str">
            <v>Ajoneuvo OY</v>
          </cell>
        </row>
        <row r="307">
          <cell r="A307" t="str">
            <v>FI24</v>
          </cell>
          <cell r="B307" t="str">
            <v>Fast AB Björneborgsverkst</v>
          </cell>
        </row>
        <row r="308">
          <cell r="A308" t="str">
            <v>FI25</v>
          </cell>
          <cell r="B308" t="str">
            <v>OY Rolac AB</v>
          </cell>
        </row>
        <row r="309">
          <cell r="A309" t="str">
            <v>FR46</v>
          </cell>
          <cell r="B309" t="str">
            <v>Renault VI SA</v>
          </cell>
        </row>
        <row r="310">
          <cell r="A310" t="str">
            <v>FR47</v>
          </cell>
          <cell r="B310" t="str">
            <v>Chardin Val d'Or</v>
          </cell>
        </row>
        <row r="311">
          <cell r="A311" t="str">
            <v>FR49</v>
          </cell>
          <cell r="B311" t="str">
            <v>Okelia</v>
          </cell>
        </row>
        <row r="312">
          <cell r="A312" t="str">
            <v>FR50</v>
          </cell>
          <cell r="B312" t="str">
            <v>France Véhicules Industri</v>
          </cell>
        </row>
        <row r="313">
          <cell r="A313" t="str">
            <v>FR57</v>
          </cell>
          <cell r="B313" t="str">
            <v>Laudate</v>
          </cell>
        </row>
        <row r="314">
          <cell r="A314" t="str">
            <v>FR78</v>
          </cell>
          <cell r="B314" t="str">
            <v>SCI les Norgands</v>
          </cell>
        </row>
        <row r="315">
          <cell r="A315" t="str">
            <v>FR79</v>
          </cell>
          <cell r="B315" t="str">
            <v>SCI Thomas</v>
          </cell>
        </row>
        <row r="316">
          <cell r="A316" t="str">
            <v>FR80</v>
          </cell>
          <cell r="B316" t="str">
            <v>SCI Très le Bois</v>
          </cell>
        </row>
        <row r="317">
          <cell r="A317" t="str">
            <v>FR81</v>
          </cell>
          <cell r="B317" t="str">
            <v>SCI Mermoz</v>
          </cell>
        </row>
        <row r="318">
          <cell r="A318" t="str">
            <v>FRA3</v>
          </cell>
          <cell r="B318" t="str">
            <v>Bilia France SA</v>
          </cell>
        </row>
        <row r="319">
          <cell r="A319" t="str">
            <v>FRA4</v>
          </cell>
          <cell r="B319" t="str">
            <v>Bilia Trucks France SA</v>
          </cell>
        </row>
        <row r="320">
          <cell r="A320" t="str">
            <v>FRA5</v>
          </cell>
          <cell r="B320" t="str">
            <v>T.O.S</v>
          </cell>
        </row>
        <row r="321">
          <cell r="A321" t="str">
            <v>FRA6</v>
          </cell>
          <cell r="B321" t="str">
            <v>LOCAVI</v>
          </cell>
        </row>
        <row r="322">
          <cell r="A322" t="str">
            <v>FRA7</v>
          </cell>
          <cell r="B322" t="str">
            <v>Bilia Investissements SA</v>
          </cell>
        </row>
        <row r="323">
          <cell r="A323" t="str">
            <v>FRA8</v>
          </cell>
          <cell r="B323" t="str">
            <v>SCI Croix Chanvril</v>
          </cell>
        </row>
        <row r="324">
          <cell r="A324" t="str">
            <v>FRA9</v>
          </cell>
          <cell r="B324" t="str">
            <v>SCI St Evarzec</v>
          </cell>
        </row>
        <row r="325">
          <cell r="A325" t="str">
            <v>FRBR</v>
          </cell>
          <cell r="B325" t="str">
            <v>French Dealers</v>
          </cell>
        </row>
        <row r="326">
          <cell r="A326" t="str">
            <v>GB03</v>
          </cell>
          <cell r="B326" t="str">
            <v>Volvo Truck and Bus Ltd</v>
          </cell>
        </row>
        <row r="327">
          <cell r="A327" t="str">
            <v>GB36</v>
          </cell>
          <cell r="B327" t="str">
            <v>Renault Trucks UK</v>
          </cell>
        </row>
        <row r="328">
          <cell r="A328" t="str">
            <v>GB37</v>
          </cell>
          <cell r="B328" t="str">
            <v>Renault Trucks Commercial</v>
          </cell>
        </row>
        <row r="329">
          <cell r="A329" t="str">
            <v>HR01</v>
          </cell>
          <cell r="B329" t="str">
            <v>Bilia Gradevinski Strojev</v>
          </cell>
        </row>
        <row r="330">
          <cell r="A330" t="str">
            <v>HR02</v>
          </cell>
          <cell r="B330" t="str">
            <v>Volvo Zagreb d.o.o</v>
          </cell>
        </row>
        <row r="331">
          <cell r="A331" t="str">
            <v>HU03</v>
          </cell>
          <cell r="B331" t="str">
            <v>Renault Trucks Hungaria</v>
          </cell>
        </row>
        <row r="332">
          <cell r="A332" t="str">
            <v>HU04</v>
          </cell>
          <cell r="B332" t="str">
            <v>Bilia Epitögepek</v>
          </cell>
        </row>
        <row r="333">
          <cell r="A333" t="str">
            <v>IT04</v>
          </cell>
          <cell r="B333" t="str">
            <v>Volvo Veicoli Industriali</v>
          </cell>
        </row>
        <row r="334">
          <cell r="A334" t="str">
            <v>IT11</v>
          </cell>
          <cell r="B334" t="str">
            <v>Veneta Trucks SPA</v>
          </cell>
        </row>
        <row r="335">
          <cell r="A335" t="str">
            <v>IT12</v>
          </cell>
          <cell r="B335" t="str">
            <v>RVI Italia Spa</v>
          </cell>
        </row>
        <row r="336">
          <cell r="A336" t="str">
            <v>KZ02</v>
          </cell>
          <cell r="B336" t="str">
            <v>Volvo Central Asia</v>
          </cell>
        </row>
        <row r="337">
          <cell r="A337" t="str">
            <v>MX08</v>
          </cell>
          <cell r="B337" t="str">
            <v>Volvo Parts Mexico</v>
          </cell>
        </row>
        <row r="338">
          <cell r="A338" t="str">
            <v>NL19</v>
          </cell>
          <cell r="B338" t="str">
            <v>VBW Real Estate BV</v>
          </cell>
        </row>
        <row r="339">
          <cell r="A339" t="str">
            <v>NL20</v>
          </cell>
          <cell r="B339" t="str">
            <v>NEBIM Rotterdam BV</v>
          </cell>
        </row>
        <row r="340">
          <cell r="A340" t="str">
            <v>NL33</v>
          </cell>
          <cell r="B340" t="str">
            <v>Renault Trucks Nederland</v>
          </cell>
        </row>
        <row r="341">
          <cell r="A341" t="str">
            <v>NL34</v>
          </cell>
          <cell r="B341" t="str">
            <v>Bilia International BV</v>
          </cell>
        </row>
        <row r="342">
          <cell r="A342" t="str">
            <v>NO14</v>
          </cell>
          <cell r="B342" t="str">
            <v>Bilia Last og Buss AS</v>
          </cell>
        </row>
        <row r="343">
          <cell r="A343" t="str">
            <v>NO15</v>
          </cell>
          <cell r="B343" t="str">
            <v>Bilia Last ogBuss Oppland</v>
          </cell>
        </row>
        <row r="344">
          <cell r="A344" t="str">
            <v>NO16</v>
          </cell>
          <cell r="B344" t="str">
            <v>Bilia Volmax Bus</v>
          </cell>
        </row>
        <row r="345">
          <cell r="A345" t="str">
            <v>NO17</v>
          </cell>
          <cell r="B345" t="str">
            <v>KFAB Eiendom AS</v>
          </cell>
        </row>
        <row r="346">
          <cell r="A346" t="str">
            <v>NO18</v>
          </cell>
          <cell r="B346" t="str">
            <v>Bilia Maskin AS</v>
          </cell>
        </row>
        <row r="347">
          <cell r="A347" t="str">
            <v>NO19</v>
          </cell>
          <cell r="B347" t="str">
            <v>Renault Truck Norway AS</v>
          </cell>
        </row>
        <row r="348">
          <cell r="A348" t="str">
            <v>PL07</v>
          </cell>
          <cell r="B348" t="str">
            <v>Renault Trucks Polska SP</v>
          </cell>
        </row>
        <row r="349">
          <cell r="A349" t="str">
            <v>PL08</v>
          </cell>
          <cell r="B349" t="str">
            <v>Bilia Mazyny Budowlane</v>
          </cell>
        </row>
        <row r="350">
          <cell r="A350" t="str">
            <v>PL09</v>
          </cell>
          <cell r="B350" t="str">
            <v>Truck and Bus Service SP</v>
          </cell>
        </row>
        <row r="351">
          <cell r="A351" t="str">
            <v>PT01</v>
          </cell>
          <cell r="B351" t="str">
            <v>Renau Trucks Portugal LDA</v>
          </cell>
        </row>
        <row r="352">
          <cell r="A352" t="str">
            <v>PT03</v>
          </cell>
          <cell r="B352" t="str">
            <v>Renault Trucks Lisboa Lda</v>
          </cell>
        </row>
        <row r="353">
          <cell r="A353" t="str">
            <v>PT04</v>
          </cell>
          <cell r="B353" t="str">
            <v>Renault Trucks Porto Lda</v>
          </cell>
        </row>
        <row r="354">
          <cell r="A354" t="str">
            <v>SEA7</v>
          </cell>
          <cell r="B354" t="str">
            <v>Volvo Bussar Sverige AB</v>
          </cell>
        </row>
        <row r="355">
          <cell r="A355" t="str">
            <v>SED8</v>
          </cell>
          <cell r="B355" t="str">
            <v>Kommersiella Fordon AB</v>
          </cell>
        </row>
        <row r="356">
          <cell r="A356" t="str">
            <v>SED9</v>
          </cell>
          <cell r="B356" t="str">
            <v>Bilia Lastbilar AB</v>
          </cell>
        </row>
        <row r="357">
          <cell r="A357" t="str">
            <v>SEE0</v>
          </cell>
          <cell r="B357" t="str">
            <v>Fast.bolag. Etnografen AB</v>
          </cell>
        </row>
        <row r="358">
          <cell r="A358" t="str">
            <v>SEE1</v>
          </cell>
          <cell r="B358" t="str">
            <v>Lastbilsbolaget i GBG AB</v>
          </cell>
        </row>
        <row r="359">
          <cell r="A359" t="str">
            <v>SEE2</v>
          </cell>
          <cell r="B359" t="str">
            <v>Bilia fastigh. kungens ku</v>
          </cell>
        </row>
        <row r="360">
          <cell r="A360" t="str">
            <v>SEE3</v>
          </cell>
          <cell r="B360" t="str">
            <v>CPAC</v>
          </cell>
        </row>
        <row r="361">
          <cell r="A361" t="str">
            <v>SEE4</v>
          </cell>
          <cell r="B361" t="str">
            <v>Enatics</v>
          </cell>
        </row>
        <row r="362">
          <cell r="A362" t="str">
            <v>SEE5</v>
          </cell>
          <cell r="B362" t="str">
            <v>HSSA</v>
          </cell>
        </row>
        <row r="363">
          <cell r="A363" t="str">
            <v>SEE8</v>
          </cell>
          <cell r="B363" t="str">
            <v>Powercell</v>
          </cell>
        </row>
        <row r="364">
          <cell r="A364" t="str">
            <v>SEE9</v>
          </cell>
          <cell r="B364" t="str">
            <v>Wirelesscar</v>
          </cell>
        </row>
        <row r="365">
          <cell r="A365" t="str">
            <v>SEF0</v>
          </cell>
          <cell r="B365" t="str">
            <v>Enrad AB</v>
          </cell>
        </row>
        <row r="366">
          <cell r="A366" t="str">
            <v>SK02</v>
          </cell>
          <cell r="B366" t="str">
            <v>Bilia Stavebne Stroje sro</v>
          </cell>
        </row>
        <row r="367">
          <cell r="A367" t="str">
            <v>TH03</v>
          </cell>
          <cell r="B367" t="str">
            <v>Volvo Truck Thailand</v>
          </cell>
        </row>
        <row r="368">
          <cell r="A368" t="str">
            <v>TH04</v>
          </cell>
          <cell r="B368" t="str">
            <v>Volvo Truck &amp; Bus Thailan</v>
          </cell>
        </row>
        <row r="369">
          <cell r="A369" t="str">
            <v>TR03</v>
          </cell>
          <cell r="B369" t="str">
            <v>Renault Trucks Ticaret</v>
          </cell>
        </row>
        <row r="370">
          <cell r="A370" t="str">
            <v>TUNI</v>
          </cell>
          <cell r="B370" t="str">
            <v>Renault Trucks Tunisia C</v>
          </cell>
        </row>
        <row r="371">
          <cell r="A371" t="str">
            <v>US16</v>
          </cell>
          <cell r="B371" t="str">
            <v>V Penta of the Americas</v>
          </cell>
        </row>
        <row r="372">
          <cell r="A372" t="str">
            <v>US36</v>
          </cell>
          <cell r="B372" t="str">
            <v>Prévost US</v>
          </cell>
        </row>
        <row r="373">
          <cell r="A373" t="str">
            <v>US37</v>
          </cell>
          <cell r="B373" t="str">
            <v>Volvo Truck Parts NA</v>
          </cell>
        </row>
      </sheetData>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s>
    <sheetDataSet>
      <sheetData sheetId="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가공"/>
      <sheetName val="부품"/>
      <sheetName val="조립"/>
      <sheetName val="Gross Profit Margin"/>
      <sheetName val="Calculation"/>
      <sheetName val="Data"/>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For Provision"/>
      <sheetName val="Result for BCS"/>
      <sheetName val="CN25"/>
      <sheetName val="CN02"/>
      <sheetName val="SG07"/>
      <sheetName val="CN08&amp;SE01"/>
      <sheetName val="Summary Report"/>
      <sheetName val="Parameters"/>
      <sheetName val="Retail balance history"/>
      <sheetName val="Validation"/>
      <sheetName val="Workout Summary Report"/>
      <sheetName val="DealerDesignatedRate"/>
      <sheetName val="Summary May 2016"/>
      <sheetName val="Tool Summary Reports"/>
      <sheetName val="Summary by Dealer"/>
      <sheetName val="Calculations-Receivables"/>
      <sheetName val="AR Report"/>
      <sheetName val="AR-Legal Entity"/>
      <sheetName val="Repayment"/>
      <sheetName val="UE Reports"/>
      <sheetName val="UE Buyback"/>
      <sheetName val="SD"/>
      <sheetName val="SD SAP"/>
      <sheetName val="Buyback"/>
      <sheetName val="Buyback SAP"/>
      <sheetName val="DN+Entrustment Loan"/>
      <sheetName val="OR Repo Cost"/>
      <sheetName val="Calculations-Off Balance"/>
      <sheetName val="Off-Balance Data"/>
      <sheetName val="SMFL UE Wholesale"/>
      <sheetName val="LE02-G25"/>
      <sheetName val="LE25-G25"/>
      <sheetName val="LEVEA-G25"/>
      <sheetName val="LE02-G02"/>
      <sheetName val="LE25-G02"/>
      <sheetName val="LEVEA-G02"/>
      <sheetName val="Share Model"/>
      <sheetName val="Common_IS"/>
      <sheetName val="Mult-LTM-1"/>
      <sheetName val="Offeq"/>
      <sheetName val="조립"/>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sheetData sheetId="18" refreshError="1"/>
      <sheetData sheetId="19"/>
      <sheetData sheetId="20"/>
      <sheetData sheetId="21" refreshError="1"/>
      <sheetData sheetId="22" refreshError="1"/>
      <sheetData sheetId="23" refreshError="1"/>
      <sheetData sheetId="24" refreshError="1"/>
      <sheetData sheetId="25" refreshError="1"/>
      <sheetData sheetId="26" refreshError="1"/>
      <sheetData sheetId="27">
        <row r="448">
          <cell r="X448" t="str">
            <v>Dealer</v>
          </cell>
          <cell r="Y448" t="str">
            <v>Provision Required</v>
          </cell>
        </row>
        <row r="451">
          <cell r="X451" t="str">
            <v>SXWY</v>
          </cell>
        </row>
        <row r="452">
          <cell r="X452" t="str">
            <v>JNTY</v>
          </cell>
        </row>
        <row r="453">
          <cell r="X453" t="str">
            <v>NMLA</v>
          </cell>
        </row>
        <row r="454">
          <cell r="X454" t="str">
            <v>JSBL</v>
          </cell>
        </row>
        <row r="455">
          <cell r="X455" t="str">
            <v>JSHQ</v>
          </cell>
        </row>
        <row r="456">
          <cell r="X456" t="str">
            <v>HNWT</v>
          </cell>
        </row>
        <row r="457">
          <cell r="X457" t="str">
            <v>LZTG</v>
          </cell>
        </row>
        <row r="458">
          <cell r="X458" t="str">
            <v>XATG</v>
          </cell>
        </row>
        <row r="459">
          <cell r="X459" t="str">
            <v>QHTG</v>
          </cell>
        </row>
        <row r="460">
          <cell r="X460" t="str">
            <v>TGZG</v>
          </cell>
        </row>
        <row r="461">
          <cell r="X461" t="str">
            <v>FZHD</v>
          </cell>
        </row>
        <row r="462">
          <cell r="X462" t="str">
            <v>HBHD</v>
          </cell>
        </row>
        <row r="463">
          <cell r="X463" t="str">
            <v>BJHD</v>
          </cell>
        </row>
        <row r="464">
          <cell r="X464" t="str">
            <v>WHZN</v>
          </cell>
        </row>
        <row r="465">
          <cell r="X465" t="str">
            <v>CSJW</v>
          </cell>
        </row>
        <row r="466">
          <cell r="X466" t="str">
            <v>JXJW</v>
          </cell>
        </row>
        <row r="467">
          <cell r="X467" t="str">
            <v>LNZA</v>
          </cell>
        </row>
        <row r="468">
          <cell r="X468" t="str">
            <v>LAGS</v>
          </cell>
        </row>
        <row r="469">
          <cell r="X469" t="str">
            <v>LNZW</v>
          </cell>
        </row>
        <row r="470">
          <cell r="X470" t="str">
            <v>WHHL</v>
          </cell>
        </row>
        <row r="471">
          <cell r="X471" t="str">
            <v>JXHW</v>
          </cell>
        </row>
        <row r="472">
          <cell r="X472" t="str">
            <v>GXZN</v>
          </cell>
        </row>
        <row r="473">
          <cell r="X473" t="str">
            <v>GZZN</v>
          </cell>
        </row>
        <row r="474">
          <cell r="X474" t="str">
            <v>CQRH</v>
          </cell>
        </row>
        <row r="475">
          <cell r="X475" t="str">
            <v>GZRH</v>
          </cell>
        </row>
        <row r="476">
          <cell r="X476" t="str">
            <v>KMYW</v>
          </cell>
        </row>
        <row r="477">
          <cell r="X477" t="str">
            <v>XJSM</v>
          </cell>
        </row>
        <row r="478">
          <cell r="X478" t="str">
            <v>XJXW</v>
          </cell>
        </row>
        <row r="479">
          <cell r="X479" t="str">
            <v>GSXW</v>
          </cell>
        </row>
        <row r="480">
          <cell r="X480" t="str">
            <v>BHR</v>
          </cell>
        </row>
        <row r="481">
          <cell r="X481" t="str">
            <v>BJCD</v>
          </cell>
        </row>
        <row r="482">
          <cell r="X482" t="str">
            <v>LWGS</v>
          </cell>
        </row>
        <row r="483">
          <cell r="X483" t="str">
            <v>JLBK</v>
          </cell>
        </row>
        <row r="484">
          <cell r="X484" t="str">
            <v>JSZD</v>
          </cell>
        </row>
        <row r="485">
          <cell r="X485" t="str">
            <v>JSRD</v>
          </cell>
        </row>
        <row r="486">
          <cell r="X486" t="str">
            <v>BJZW</v>
          </cell>
        </row>
        <row r="487">
          <cell r="X487" t="str">
            <v>CDFS</v>
          </cell>
        </row>
        <row r="488">
          <cell r="X488" t="str">
            <v>NXSW</v>
          </cell>
        </row>
        <row r="489">
          <cell r="X489" t="str">
            <v>SCDF</v>
          </cell>
        </row>
        <row r="490">
          <cell r="X490" t="str">
            <v>SHFLF</v>
          </cell>
        </row>
        <row r="491">
          <cell r="X491" t="str">
            <v>VCEIC</v>
          </cell>
        </row>
        <row r="492">
          <cell r="X492" t="str">
            <v>ZJLY</v>
          </cell>
        </row>
        <row r="498">
          <cell r="X498" t="str">
            <v>Dealer</v>
          </cell>
          <cell r="Y498" t="str">
            <v>Provision Required</v>
          </cell>
        </row>
        <row r="501">
          <cell r="X501" t="str">
            <v>SXWY</v>
          </cell>
          <cell r="Y501">
            <v>83.562000000000012</v>
          </cell>
        </row>
        <row r="502">
          <cell r="X502" t="str">
            <v>JNTY</v>
          </cell>
          <cell r="Y502">
            <v>1364.8239820000001</v>
          </cell>
        </row>
        <row r="503">
          <cell r="X503" t="str">
            <v>NMLA</v>
          </cell>
          <cell r="Y503">
            <v>0</v>
          </cell>
        </row>
        <row r="504">
          <cell r="X504" t="str">
            <v>JSBL</v>
          </cell>
          <cell r="Y504">
            <v>0</v>
          </cell>
        </row>
        <row r="505">
          <cell r="X505" t="str">
            <v>JSHQ</v>
          </cell>
          <cell r="Y505">
            <v>0</v>
          </cell>
        </row>
        <row r="506">
          <cell r="X506" t="str">
            <v>HNWT</v>
          </cell>
          <cell r="Y506">
            <v>229.49738060000004</v>
          </cell>
        </row>
        <row r="507">
          <cell r="X507" t="str">
            <v>LZTG</v>
          </cell>
          <cell r="Y507">
            <v>165.9025686</v>
          </cell>
        </row>
        <row r="508">
          <cell r="X508" t="str">
            <v>XATG</v>
          </cell>
          <cell r="Y508">
            <v>183.85307180000001</v>
          </cell>
        </row>
        <row r="509">
          <cell r="X509" t="str">
            <v>QHTG</v>
          </cell>
          <cell r="Y509">
            <v>0</v>
          </cell>
        </row>
        <row r="510">
          <cell r="X510" t="str">
            <v>TGZG</v>
          </cell>
          <cell r="Y510">
            <v>0</v>
          </cell>
        </row>
        <row r="511">
          <cell r="X511" t="str">
            <v>FZHD</v>
          </cell>
          <cell r="Y511">
            <v>0</v>
          </cell>
        </row>
        <row r="512">
          <cell r="X512" t="str">
            <v>HBHD</v>
          </cell>
          <cell r="Y512">
            <v>0</v>
          </cell>
        </row>
        <row r="513">
          <cell r="X513" t="str">
            <v>BJHD</v>
          </cell>
          <cell r="Y513">
            <v>0</v>
          </cell>
        </row>
        <row r="514">
          <cell r="X514" t="str">
            <v>WHZN</v>
          </cell>
          <cell r="Y514">
            <v>348.47960760000001</v>
          </cell>
        </row>
        <row r="515">
          <cell r="X515" t="str">
            <v>CSJW</v>
          </cell>
          <cell r="Y515">
            <v>293.00438680000002</v>
          </cell>
        </row>
        <row r="516">
          <cell r="X516" t="str">
            <v>JXJW</v>
          </cell>
          <cell r="Y516">
            <v>38.059822599999997</v>
          </cell>
        </row>
        <row r="517">
          <cell r="X517" t="str">
            <v>LNZA</v>
          </cell>
          <cell r="Y517">
            <v>65.255200000000002</v>
          </cell>
        </row>
        <row r="518">
          <cell r="X518" t="str">
            <v>LAGS</v>
          </cell>
          <cell r="Y518">
            <v>0</v>
          </cell>
        </row>
        <row r="519">
          <cell r="X519" t="str">
            <v>LNZW</v>
          </cell>
          <cell r="Y519">
            <v>0</v>
          </cell>
        </row>
        <row r="520">
          <cell r="X520" t="str">
            <v>WHHL</v>
          </cell>
          <cell r="Y520">
            <v>424.19644439999996</v>
          </cell>
        </row>
        <row r="521">
          <cell r="X521" t="str">
            <v>JXHW</v>
          </cell>
          <cell r="Y521">
            <v>24.627571600000003</v>
          </cell>
        </row>
        <row r="522">
          <cell r="X522" t="str">
            <v>GXZN</v>
          </cell>
          <cell r="Y522">
            <v>494.48619459999992</v>
          </cell>
        </row>
        <row r="523">
          <cell r="X523" t="str">
            <v>GZZN</v>
          </cell>
          <cell r="Y523">
            <v>252.81395040000001</v>
          </cell>
        </row>
        <row r="524">
          <cell r="X524" t="str">
            <v>CQRH</v>
          </cell>
          <cell r="Y524">
            <v>0</v>
          </cell>
        </row>
        <row r="525">
          <cell r="X525" t="str">
            <v>GZRH</v>
          </cell>
          <cell r="Y525">
            <v>84.644412799999998</v>
          </cell>
        </row>
        <row r="526">
          <cell r="X526" t="str">
            <v>KMYW</v>
          </cell>
          <cell r="Y526">
            <v>651.95208439999999</v>
          </cell>
        </row>
        <row r="527">
          <cell r="X527" t="str">
            <v>XJSM</v>
          </cell>
          <cell r="Y527">
            <v>310.10583259999999</v>
          </cell>
        </row>
        <row r="528">
          <cell r="X528" t="str">
            <v>XJXW</v>
          </cell>
          <cell r="Y528">
            <v>0</v>
          </cell>
        </row>
        <row r="529">
          <cell r="X529" t="str">
            <v>GSXW</v>
          </cell>
          <cell r="Y529">
            <v>114.40273020000001</v>
          </cell>
        </row>
        <row r="530">
          <cell r="X530" t="str">
            <v>BHR</v>
          </cell>
          <cell r="Y530">
            <v>0</v>
          </cell>
        </row>
        <row r="531">
          <cell r="X531" t="str">
            <v>BJCD</v>
          </cell>
          <cell r="Y531">
            <v>0</v>
          </cell>
        </row>
        <row r="532">
          <cell r="X532" t="str">
            <v>LWGS</v>
          </cell>
          <cell r="Y532">
            <v>168.36684439999996</v>
          </cell>
        </row>
        <row r="533">
          <cell r="X533" t="str">
            <v>JLBK</v>
          </cell>
          <cell r="Y533">
            <v>24.8964</v>
          </cell>
        </row>
        <row r="534">
          <cell r="X534" t="str">
            <v>JSZD</v>
          </cell>
          <cell r="Y534">
            <v>40.164298200000005</v>
          </cell>
        </row>
        <row r="535">
          <cell r="X535" t="str">
            <v>JSRD</v>
          </cell>
          <cell r="Y535">
            <v>0</v>
          </cell>
        </row>
        <row r="536">
          <cell r="X536" t="str">
            <v>BJZW</v>
          </cell>
          <cell r="Y536">
            <v>0</v>
          </cell>
        </row>
        <row r="537">
          <cell r="X537" t="str">
            <v>CDFS</v>
          </cell>
          <cell r="Y537">
            <v>260.29289220000004</v>
          </cell>
        </row>
        <row r="538">
          <cell r="X538" t="str">
            <v>NXSW</v>
          </cell>
          <cell r="Y538">
            <v>0</v>
          </cell>
        </row>
        <row r="539">
          <cell r="X539" t="str">
            <v>SCDF</v>
          </cell>
          <cell r="Y539">
            <v>0</v>
          </cell>
        </row>
        <row r="540">
          <cell r="X540" t="str">
            <v>SHFLF</v>
          </cell>
          <cell r="Y540">
            <v>0</v>
          </cell>
        </row>
        <row r="541">
          <cell r="X541" t="str">
            <v>VCEIC</v>
          </cell>
          <cell r="Y541">
            <v>0</v>
          </cell>
        </row>
        <row r="542">
          <cell r="X542" t="str">
            <v>ZJLY</v>
          </cell>
          <cell r="Y542">
            <v>156.36642939999999</v>
          </cell>
        </row>
        <row r="543">
          <cell r="X543" t="str">
            <v>Total</v>
          </cell>
          <cell r="Y543">
            <v>5779.7541052000015</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合并"/>
      <sheetName val="Equity合并"/>
      <sheetName val="PL合并"/>
      <sheetName val="BS单体"/>
      <sheetName val="Equity单体"/>
      <sheetName val="PL单体"/>
      <sheetName val="Detail 详细-复本(用于编制长投抵消分录) (2)"/>
      <sheetName val="关联方往来和交易抵消"/>
      <sheetName val="FS Lines 财务报表项目"/>
      <sheetName val="Journal Set - AJE"/>
      <sheetName val="Collateral"/>
      <sheetName val="Calculations-Off Balance"/>
      <sheetName val="Offeq"/>
      <sheetName val="Gross Profit Margin"/>
      <sheetName val="Disposition"/>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风场资金计划汇总(国内）%20to%20FPA%20-%202"/>
      <sheetName val="风场资金计划汇总(国内） to FPA - 2018（2+10"/>
    </sheetNames>
    <definedNames>
      <definedName name="Data.Top.Left"/>
    </definedNames>
    <sheetDataSet>
      <sheetData sheetId="0" refreshError="1"/>
      <sheetData sheetId="1"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s>
    <sheetDataSet>
      <sheetData sheetId="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8 Period Budget"/>
    </sheetNames>
    <sheetDataSet>
      <sheetData sheetId="0"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For Provision"/>
      <sheetName val="Result for BCS"/>
      <sheetName val="Repo UE Buyback New"/>
      <sheetName val="OR-Dealer Note"/>
      <sheetName val="OR-SD Net Off"/>
      <sheetName val="CN25"/>
      <sheetName val="CN02"/>
      <sheetName val="SG07"/>
      <sheetName val="CN08&amp;SEB1"/>
      <sheetName val="Summary Report"/>
      <sheetName val="High level summary"/>
      <sheetName val="Parameters"/>
      <sheetName val="Retail balance history"/>
      <sheetName val="DealerDesignatedRate"/>
      <sheetName val="Validation"/>
      <sheetName val="Workout Summary Report"/>
      <sheetName val="Summary Dec 2016"/>
      <sheetName val="Tool Summary Reports"/>
      <sheetName val="Summary by Dealer"/>
      <sheetName val="Calculations-Receivables"/>
      <sheetName val="AR Report"/>
      <sheetName val="AR-Legal Entity"/>
      <sheetName val="Repayment"/>
      <sheetName val="UE Reports"/>
      <sheetName val="UE Buyback"/>
      <sheetName val="SD"/>
      <sheetName val="SD SAP"/>
      <sheetName val="Buyback"/>
      <sheetName val="Buyback SAP"/>
      <sheetName val="DN+Entrustment Loan"/>
      <sheetName val="OR Repo Cost"/>
      <sheetName val="Calculations-Off Balance"/>
      <sheetName val="Off-Balance Data"/>
      <sheetName val="UE Wholesale"/>
      <sheetName val="LE02-G25"/>
      <sheetName val="LE25-G25"/>
      <sheetName val="LEVEA-G25"/>
      <sheetName val="LE02-G02"/>
      <sheetName val="LE25-G02"/>
      <sheetName val="LEVEA-G02"/>
      <sheetName val="Share Model"/>
      <sheetName val="cover"/>
      <sheetName val="Equity合并"/>
      <sheetName val="Equity单体"/>
      <sheetName val="PL单体"/>
      <sheetName val="18 Period Budget"/>
    </sheetNames>
    <sheetDataSet>
      <sheetData sheetId="0"/>
      <sheetData sheetId="1"/>
      <sheetData sheetId="2"/>
      <sheetData sheetId="3"/>
      <sheetData sheetId="4">
        <row r="3">
          <cell r="F3">
            <v>107553.63999998942</v>
          </cell>
        </row>
      </sheetData>
      <sheetData sheetId="5"/>
      <sheetData sheetId="6"/>
      <sheetData sheetId="7"/>
      <sheetData sheetId="8"/>
      <sheetData sheetId="9">
        <row r="21">
          <cell r="BF21">
            <v>9094.06531</v>
          </cell>
        </row>
      </sheetData>
      <sheetData sheetId="10"/>
      <sheetData sheetId="11">
        <row r="1">
          <cell r="B1">
            <v>42735</v>
          </cell>
        </row>
        <row r="2">
          <cell r="B2">
            <v>1.3090999999999999</v>
          </cell>
        </row>
      </sheetData>
      <sheetData sheetId="12"/>
      <sheetData sheetId="13"/>
      <sheetData sheetId="14"/>
      <sheetData sheetId="15"/>
      <sheetData sheetId="16"/>
      <sheetData sheetId="17"/>
      <sheetData sheetId="18"/>
      <sheetData sheetId="19">
        <row r="105">
          <cell r="C105" t="str">
            <v>SXWY</v>
          </cell>
        </row>
      </sheetData>
      <sheetData sheetId="20"/>
      <sheetData sheetId="21"/>
      <sheetData sheetId="22"/>
      <sheetData sheetId="23"/>
      <sheetData sheetId="24"/>
      <sheetData sheetId="25">
        <row r="41">
          <cell r="J41" t="str">
            <v>Deposit</v>
          </cell>
          <cell r="K41" t="str">
            <v>Net off by Channel</v>
          </cell>
        </row>
        <row r="42">
          <cell r="J42" t="str">
            <v>Dealer</v>
          </cell>
          <cell r="K42" t="str">
            <v>CMB</v>
          </cell>
          <cell r="L42" t="str">
            <v>CEB</v>
          </cell>
          <cell r="M42" t="str">
            <v>SMFL</v>
          </cell>
          <cell r="N42" t="str">
            <v>VFS</v>
          </cell>
          <cell r="O42" t="str">
            <v>Grand Total</v>
          </cell>
        </row>
        <row r="43">
          <cell r="J43" t="str">
            <v>NXSW</v>
          </cell>
          <cell r="K43">
            <v>108029.87000000104</v>
          </cell>
          <cell r="L43">
            <v>0</v>
          </cell>
          <cell r="M43">
            <v>0</v>
          </cell>
          <cell r="N43">
            <v>-476.23000001162291</v>
          </cell>
          <cell r="O43">
            <v>107553.63999998942</v>
          </cell>
        </row>
        <row r="44">
          <cell r="J44" t="str">
            <v>RN Group</v>
          </cell>
          <cell r="K44">
            <v>150936303.19</v>
          </cell>
          <cell r="L44">
            <v>0</v>
          </cell>
          <cell r="M44">
            <v>1210461.53</v>
          </cell>
          <cell r="N44">
            <v>211306449.47</v>
          </cell>
          <cell r="O44">
            <v>363453214.18999994</v>
          </cell>
        </row>
        <row r="45">
          <cell r="J45" t="str">
            <v>SXWY</v>
          </cell>
          <cell r="K45">
            <v>112555589.17</v>
          </cell>
          <cell r="L45">
            <v>0</v>
          </cell>
          <cell r="M45">
            <v>0</v>
          </cell>
          <cell r="N45">
            <v>27205948.460000001</v>
          </cell>
          <cell r="O45">
            <v>139761537.63</v>
          </cell>
        </row>
        <row r="46">
          <cell r="J46" t="str">
            <v>NMLA</v>
          </cell>
          <cell r="K46">
            <v>38380714.020000003</v>
          </cell>
          <cell r="L46">
            <v>0</v>
          </cell>
          <cell r="M46">
            <v>0</v>
          </cell>
          <cell r="N46">
            <v>8550329.8300000001</v>
          </cell>
          <cell r="O46">
            <v>46931043.850000001</v>
          </cell>
        </row>
        <row r="47">
          <cell r="J47" t="str">
            <v>JNTY</v>
          </cell>
          <cell r="K47">
            <v>0</v>
          </cell>
          <cell r="L47">
            <v>0</v>
          </cell>
          <cell r="M47">
            <v>0</v>
          </cell>
          <cell r="N47">
            <v>142652181.19999999</v>
          </cell>
          <cell r="O47">
            <v>142652181.19999999</v>
          </cell>
        </row>
        <row r="48">
          <cell r="J48" t="str">
            <v>JSHQ</v>
          </cell>
          <cell r="K48">
            <v>0</v>
          </cell>
          <cell r="L48">
            <v>0</v>
          </cell>
          <cell r="M48">
            <v>0</v>
          </cell>
          <cell r="N48">
            <v>15230369.399999999</v>
          </cell>
          <cell r="O48">
            <v>15230369.399999999</v>
          </cell>
        </row>
        <row r="49">
          <cell r="J49" t="str">
            <v>JSBL</v>
          </cell>
          <cell r="K49">
            <v>0</v>
          </cell>
          <cell r="L49">
            <v>0</v>
          </cell>
          <cell r="M49">
            <v>1210461.53</v>
          </cell>
          <cell r="N49">
            <v>17667620.580000002</v>
          </cell>
          <cell r="O49">
            <v>18878082.110000003</v>
          </cell>
        </row>
        <row r="50">
          <cell r="J50" t="str">
            <v>HD Group</v>
          </cell>
          <cell r="K50">
            <v>0</v>
          </cell>
          <cell r="L50">
            <v>189987.18</v>
          </cell>
          <cell r="M50">
            <v>0</v>
          </cell>
          <cell r="N50">
            <v>171370.51</v>
          </cell>
          <cell r="O50">
            <v>361357.68999999994</v>
          </cell>
        </row>
        <row r="51">
          <cell r="J51" t="str">
            <v>BJHD</v>
          </cell>
          <cell r="K51">
            <v>0</v>
          </cell>
          <cell r="L51">
            <v>118923.09</v>
          </cell>
          <cell r="M51">
            <v>0</v>
          </cell>
          <cell r="N51">
            <v>0</v>
          </cell>
          <cell r="O51">
            <v>118923.09</v>
          </cell>
        </row>
        <row r="52">
          <cell r="J52" t="str">
            <v>FZHD</v>
          </cell>
          <cell r="K52">
            <v>0</v>
          </cell>
          <cell r="L52">
            <v>0</v>
          </cell>
          <cell r="M52">
            <v>0</v>
          </cell>
          <cell r="N52">
            <v>171370.51</v>
          </cell>
          <cell r="O52">
            <v>171370.51</v>
          </cell>
        </row>
        <row r="53">
          <cell r="J53" t="str">
            <v>HBHD</v>
          </cell>
          <cell r="K53">
            <v>0</v>
          </cell>
          <cell r="L53">
            <v>71064.09</v>
          </cell>
          <cell r="M53">
            <v>0</v>
          </cell>
          <cell r="N53">
            <v>0</v>
          </cell>
          <cell r="O53">
            <v>71064.09</v>
          </cell>
        </row>
        <row r="54">
          <cell r="J54" t="str">
            <v>WHZN Group</v>
          </cell>
          <cell r="K54">
            <v>0</v>
          </cell>
          <cell r="L54">
            <v>0</v>
          </cell>
          <cell r="M54">
            <v>0</v>
          </cell>
          <cell r="N54">
            <v>2153295.5200000051</v>
          </cell>
          <cell r="O54">
            <v>2153295.5200000051</v>
          </cell>
        </row>
        <row r="55">
          <cell r="J55" t="str">
            <v>WHZN</v>
          </cell>
          <cell r="K55">
            <v>0</v>
          </cell>
          <cell r="L55">
            <v>0</v>
          </cell>
          <cell r="M55">
            <v>0</v>
          </cell>
          <cell r="N55">
            <v>7.4505805969238281E-9</v>
          </cell>
          <cell r="O55">
            <v>7.4505805969238281E-9</v>
          </cell>
        </row>
        <row r="56">
          <cell r="J56" t="str">
            <v>JXJW</v>
          </cell>
          <cell r="K56">
            <v>0</v>
          </cell>
          <cell r="L56">
            <v>0</v>
          </cell>
          <cell r="M56">
            <v>0</v>
          </cell>
          <cell r="N56">
            <v>1070584.0699999984</v>
          </cell>
          <cell r="O56">
            <v>1070584.0699999984</v>
          </cell>
        </row>
        <row r="57">
          <cell r="J57" t="str">
            <v>CSJW</v>
          </cell>
          <cell r="K57">
            <v>0</v>
          </cell>
          <cell r="L57">
            <v>0</v>
          </cell>
          <cell r="M57">
            <v>0</v>
          </cell>
          <cell r="N57">
            <v>1082711.4499999993</v>
          </cell>
          <cell r="O57">
            <v>1082711.4499999993</v>
          </cell>
        </row>
        <row r="58">
          <cell r="J58" t="str">
            <v>HL Group</v>
          </cell>
          <cell r="K58">
            <v>0</v>
          </cell>
          <cell r="L58">
            <v>0</v>
          </cell>
          <cell r="M58">
            <v>0</v>
          </cell>
          <cell r="N58">
            <v>432168.32999999821</v>
          </cell>
          <cell r="O58">
            <v>432168.32999999821</v>
          </cell>
        </row>
        <row r="59">
          <cell r="J59" t="str">
            <v>JXHW</v>
          </cell>
          <cell r="K59">
            <v>0</v>
          </cell>
          <cell r="L59">
            <v>0</v>
          </cell>
          <cell r="M59">
            <v>0</v>
          </cell>
          <cell r="N59">
            <v>-3.7252902984619141E-9</v>
          </cell>
          <cell r="O59">
            <v>-3.7252902984619141E-9</v>
          </cell>
        </row>
        <row r="60">
          <cell r="J60" t="str">
            <v>WHHL</v>
          </cell>
          <cell r="K60">
            <v>0</v>
          </cell>
          <cell r="L60">
            <v>0</v>
          </cell>
          <cell r="M60">
            <v>0</v>
          </cell>
          <cell r="N60">
            <v>432168.33000000194</v>
          </cell>
          <cell r="O60">
            <v>432168.33000000194</v>
          </cell>
        </row>
        <row r="61">
          <cell r="J61" t="str">
            <v>JLBK</v>
          </cell>
          <cell r="K61">
            <v>0</v>
          </cell>
          <cell r="L61">
            <v>0</v>
          </cell>
          <cell r="M61">
            <v>0</v>
          </cell>
          <cell r="N61">
            <v>2948124.9200000018</v>
          </cell>
          <cell r="O61">
            <v>2948124.9200000018</v>
          </cell>
        </row>
        <row r="62">
          <cell r="J62" t="str">
            <v>GZRH</v>
          </cell>
          <cell r="K62">
            <v>0</v>
          </cell>
          <cell r="L62">
            <v>0</v>
          </cell>
          <cell r="M62">
            <v>0</v>
          </cell>
          <cell r="N62">
            <v>0</v>
          </cell>
          <cell r="O62">
            <v>0</v>
          </cell>
        </row>
        <row r="63">
          <cell r="J63" t="str">
            <v>CQRH</v>
          </cell>
          <cell r="K63">
            <v>0</v>
          </cell>
          <cell r="L63">
            <v>0</v>
          </cell>
          <cell r="M63">
            <v>0</v>
          </cell>
          <cell r="N63">
            <v>0</v>
          </cell>
          <cell r="O63">
            <v>0</v>
          </cell>
        </row>
        <row r="64">
          <cell r="J64" t="str">
            <v>KMYW</v>
          </cell>
          <cell r="K64">
            <v>0</v>
          </cell>
          <cell r="L64">
            <v>0</v>
          </cell>
          <cell r="M64">
            <v>0</v>
          </cell>
          <cell r="N64">
            <v>0</v>
          </cell>
          <cell r="O64">
            <v>0</v>
          </cell>
        </row>
        <row r="65">
          <cell r="J65" t="str">
            <v>SCDF</v>
          </cell>
          <cell r="K65">
            <v>0</v>
          </cell>
          <cell r="L65">
            <v>238808.13</v>
          </cell>
          <cell r="M65">
            <v>0</v>
          </cell>
          <cell r="N65">
            <v>813228.96</v>
          </cell>
          <cell r="O65">
            <v>1052037.0899999999</v>
          </cell>
        </row>
        <row r="66">
          <cell r="J66" t="str">
            <v>GZZN</v>
          </cell>
          <cell r="K66">
            <v>0</v>
          </cell>
          <cell r="L66">
            <v>0</v>
          </cell>
          <cell r="M66">
            <v>0</v>
          </cell>
          <cell r="N66">
            <v>0</v>
          </cell>
          <cell r="O66">
            <v>0</v>
          </cell>
        </row>
        <row r="67">
          <cell r="J67" t="str">
            <v>GXZN</v>
          </cell>
          <cell r="K67">
            <v>0</v>
          </cell>
          <cell r="L67">
            <v>0</v>
          </cell>
          <cell r="M67">
            <v>0</v>
          </cell>
          <cell r="N67">
            <v>0</v>
          </cell>
          <cell r="O67">
            <v>0</v>
          </cell>
        </row>
        <row r="68">
          <cell r="J68" t="str">
            <v>XJSM</v>
          </cell>
          <cell r="K68">
            <v>0</v>
          </cell>
          <cell r="L68">
            <v>0</v>
          </cell>
          <cell r="M68">
            <v>0</v>
          </cell>
          <cell r="N68">
            <v>3652362.25</v>
          </cell>
          <cell r="O68">
            <v>3652362.25</v>
          </cell>
        </row>
        <row r="69">
          <cell r="J69" t="str">
            <v>XJXW</v>
          </cell>
          <cell r="K69">
            <v>0</v>
          </cell>
          <cell r="L69">
            <v>0</v>
          </cell>
          <cell r="M69">
            <v>0</v>
          </cell>
          <cell r="N69">
            <v>365086.81999999995</v>
          </cell>
          <cell r="O69">
            <v>365086.81999999995</v>
          </cell>
        </row>
        <row r="70">
          <cell r="J70" t="str">
            <v>GSXW</v>
          </cell>
          <cell r="K70">
            <v>0</v>
          </cell>
          <cell r="L70">
            <v>0</v>
          </cell>
          <cell r="M70">
            <v>0</v>
          </cell>
          <cell r="N70">
            <v>3229654.63</v>
          </cell>
          <cell r="O70">
            <v>3229654.63</v>
          </cell>
        </row>
        <row r="71">
          <cell r="J71" t="str">
            <v>LNZA</v>
          </cell>
          <cell r="K71">
            <v>0</v>
          </cell>
          <cell r="L71">
            <v>0</v>
          </cell>
          <cell r="M71">
            <v>0</v>
          </cell>
          <cell r="N71">
            <v>367342.66</v>
          </cell>
          <cell r="O71">
            <v>367342.66</v>
          </cell>
        </row>
        <row r="72">
          <cell r="J72" t="str">
            <v>LNZW</v>
          </cell>
        </row>
        <row r="73">
          <cell r="J73" t="str">
            <v>TG Group</v>
          </cell>
          <cell r="K73">
            <v>0</v>
          </cell>
          <cell r="L73">
            <v>0</v>
          </cell>
          <cell r="M73">
            <v>0</v>
          </cell>
          <cell r="N73">
            <v>13578667.579999998</v>
          </cell>
          <cell r="O73">
            <v>13578667.579999998</v>
          </cell>
        </row>
        <row r="74">
          <cell r="J74" t="str">
            <v>XATG</v>
          </cell>
          <cell r="K74">
            <v>0</v>
          </cell>
          <cell r="L74">
            <v>0</v>
          </cell>
          <cell r="M74">
            <v>0</v>
          </cell>
          <cell r="N74">
            <v>1793459.4800000042</v>
          </cell>
          <cell r="O74">
            <v>1793459.4800000042</v>
          </cell>
        </row>
        <row r="75">
          <cell r="J75" t="str">
            <v>QHTG</v>
          </cell>
          <cell r="K75">
            <v>0</v>
          </cell>
          <cell r="L75">
            <v>0</v>
          </cell>
          <cell r="M75">
            <v>0</v>
          </cell>
          <cell r="N75">
            <v>2822930.4999999981</v>
          </cell>
          <cell r="O75">
            <v>2822930.4999999981</v>
          </cell>
        </row>
        <row r="76">
          <cell r="J76" t="str">
            <v>HNWT</v>
          </cell>
          <cell r="K76">
            <v>0</v>
          </cell>
          <cell r="L76">
            <v>0</v>
          </cell>
          <cell r="M76">
            <v>0</v>
          </cell>
          <cell r="N76">
            <v>7172125.9799999967</v>
          </cell>
          <cell r="O76">
            <v>7172125.9799999967</v>
          </cell>
        </row>
        <row r="77">
          <cell r="J77" t="str">
            <v>LZTG</v>
          </cell>
          <cell r="K77">
            <v>0</v>
          </cell>
          <cell r="L77">
            <v>0</v>
          </cell>
          <cell r="M77">
            <v>0</v>
          </cell>
          <cell r="N77">
            <v>1790151.6199999992</v>
          </cell>
          <cell r="O77">
            <v>1790151.6199999992</v>
          </cell>
        </row>
        <row r="78">
          <cell r="J78" t="str">
            <v>Grand Total</v>
          </cell>
          <cell r="K78">
            <v>151044333.06</v>
          </cell>
          <cell r="L78">
            <v>428795.31</v>
          </cell>
          <cell r="M78">
            <v>1210461.53</v>
          </cell>
          <cell r="N78">
            <v>239017275.41999996</v>
          </cell>
          <cell r="O78">
            <v>391700865.31999987</v>
          </cell>
        </row>
        <row r="80">
          <cell r="J80" t="str">
            <v>Deposit</v>
          </cell>
          <cell r="K80" t="str">
            <v>SD Loan</v>
          </cell>
        </row>
        <row r="81">
          <cell r="J81" t="str">
            <v>Dealer</v>
          </cell>
          <cell r="K81" t="str">
            <v>CMB</v>
          </cell>
          <cell r="L81" t="str">
            <v>CEB</v>
          </cell>
          <cell r="M81" t="str">
            <v>SMFL</v>
          </cell>
          <cell r="N81" t="str">
            <v>VFS</v>
          </cell>
          <cell r="O81" t="str">
            <v>Grand Total</v>
          </cell>
        </row>
        <row r="82">
          <cell r="J82" t="str">
            <v>NXSW</v>
          </cell>
          <cell r="K82">
            <v>0</v>
          </cell>
          <cell r="L82">
            <v>0</v>
          </cell>
          <cell r="M82">
            <v>0</v>
          </cell>
          <cell r="N82">
            <v>0</v>
          </cell>
          <cell r="O82">
            <v>0</v>
          </cell>
        </row>
        <row r="83">
          <cell r="J83" t="str">
            <v>RN Group</v>
          </cell>
          <cell r="K83">
            <v>0</v>
          </cell>
          <cell r="L83">
            <v>0</v>
          </cell>
          <cell r="M83">
            <v>0</v>
          </cell>
          <cell r="N83">
            <v>0</v>
          </cell>
          <cell r="O83">
            <v>0</v>
          </cell>
        </row>
        <row r="84">
          <cell r="J84" t="str">
            <v>SXWY</v>
          </cell>
          <cell r="K84">
            <v>0</v>
          </cell>
          <cell r="L84">
            <v>0</v>
          </cell>
          <cell r="M84">
            <v>0</v>
          </cell>
          <cell r="N84">
            <v>0</v>
          </cell>
          <cell r="O84">
            <v>0</v>
          </cell>
        </row>
        <row r="85">
          <cell r="J85" t="str">
            <v>NMLA</v>
          </cell>
          <cell r="K85">
            <v>0</v>
          </cell>
          <cell r="L85">
            <v>0</v>
          </cell>
          <cell r="M85">
            <v>0</v>
          </cell>
          <cell r="N85">
            <v>0</v>
          </cell>
          <cell r="O85">
            <v>0</v>
          </cell>
        </row>
        <row r="86">
          <cell r="J86" t="str">
            <v>JNTY</v>
          </cell>
          <cell r="K86">
            <v>0</v>
          </cell>
          <cell r="L86">
            <v>0</v>
          </cell>
          <cell r="M86">
            <v>0</v>
          </cell>
          <cell r="N86">
            <v>0</v>
          </cell>
          <cell r="O86">
            <v>0</v>
          </cell>
        </row>
        <row r="87">
          <cell r="J87" t="str">
            <v>JSHQ</v>
          </cell>
          <cell r="K87">
            <v>0</v>
          </cell>
          <cell r="L87">
            <v>0</v>
          </cell>
          <cell r="M87">
            <v>0</v>
          </cell>
          <cell r="N87">
            <v>0</v>
          </cell>
          <cell r="O87">
            <v>0</v>
          </cell>
        </row>
        <row r="88">
          <cell r="J88" t="str">
            <v>JSBL</v>
          </cell>
          <cell r="K88">
            <v>0</v>
          </cell>
          <cell r="L88">
            <v>0</v>
          </cell>
          <cell r="M88">
            <v>0</v>
          </cell>
          <cell r="N88">
            <v>0</v>
          </cell>
          <cell r="O88">
            <v>0</v>
          </cell>
        </row>
        <row r="89">
          <cell r="J89" t="str">
            <v>HD Group</v>
          </cell>
          <cell r="K89">
            <v>-12308072.85</v>
          </cell>
          <cell r="L89">
            <v>0</v>
          </cell>
          <cell r="M89">
            <v>-4819086.6100000003</v>
          </cell>
          <cell r="N89">
            <v>0</v>
          </cell>
          <cell r="O89">
            <v>-17127159.460000001</v>
          </cell>
        </row>
        <row r="90">
          <cell r="J90" t="str">
            <v>BJHD</v>
          </cell>
          <cell r="K90">
            <v>0</v>
          </cell>
          <cell r="L90">
            <v>0</v>
          </cell>
          <cell r="M90">
            <v>0</v>
          </cell>
          <cell r="N90">
            <v>0</v>
          </cell>
          <cell r="O90">
            <v>0</v>
          </cell>
        </row>
        <row r="91">
          <cell r="J91" t="str">
            <v>FZHD</v>
          </cell>
          <cell r="K91">
            <v>-12308072.85</v>
          </cell>
          <cell r="L91">
            <v>0</v>
          </cell>
          <cell r="M91">
            <v>-4819086.6100000003</v>
          </cell>
          <cell r="N91">
            <v>0</v>
          </cell>
          <cell r="O91">
            <v>-17127159.460000001</v>
          </cell>
        </row>
        <row r="92">
          <cell r="J92" t="str">
            <v>HBHD</v>
          </cell>
          <cell r="K92">
            <v>0</v>
          </cell>
          <cell r="L92">
            <v>0</v>
          </cell>
          <cell r="M92">
            <v>0</v>
          </cell>
          <cell r="N92">
            <v>0</v>
          </cell>
          <cell r="O92">
            <v>0</v>
          </cell>
        </row>
        <row r="93">
          <cell r="J93" t="str">
            <v>WHZN Group</v>
          </cell>
          <cell r="K93">
            <v>0</v>
          </cell>
          <cell r="L93">
            <v>0</v>
          </cell>
          <cell r="M93">
            <v>-7971356.6099999994</v>
          </cell>
          <cell r="N93">
            <v>-80021778.949999988</v>
          </cell>
          <cell r="O93">
            <v>-87993135.559999987</v>
          </cell>
        </row>
        <row r="94">
          <cell r="J94" t="str">
            <v>WHZN</v>
          </cell>
          <cell r="K94">
            <v>0</v>
          </cell>
          <cell r="L94">
            <v>0</v>
          </cell>
          <cell r="M94">
            <v>-850961.89</v>
          </cell>
          <cell r="N94">
            <v>-37768584.699999996</v>
          </cell>
          <cell r="O94">
            <v>-38619546.589999996</v>
          </cell>
        </row>
        <row r="95">
          <cell r="J95" t="str">
            <v>JXJW</v>
          </cell>
          <cell r="K95">
            <v>0</v>
          </cell>
          <cell r="L95">
            <v>0</v>
          </cell>
          <cell r="M95">
            <v>-3256376.83</v>
          </cell>
          <cell r="N95">
            <v>-10368117.48</v>
          </cell>
          <cell r="O95">
            <v>-13624494.310000001</v>
          </cell>
        </row>
        <row r="96">
          <cell r="J96" t="str">
            <v>CSJW</v>
          </cell>
          <cell r="K96">
            <v>0</v>
          </cell>
          <cell r="L96">
            <v>0</v>
          </cell>
          <cell r="M96">
            <v>-3864017.8899999997</v>
          </cell>
          <cell r="N96">
            <v>-31885076.77</v>
          </cell>
          <cell r="O96">
            <v>-35749094.659999996</v>
          </cell>
        </row>
        <row r="97">
          <cell r="J97" t="str">
            <v>HL Group</v>
          </cell>
          <cell r="K97">
            <v>0</v>
          </cell>
          <cell r="L97">
            <v>0</v>
          </cell>
          <cell r="M97">
            <v>-34965990.68</v>
          </cell>
          <cell r="N97">
            <v>-38997121.519999996</v>
          </cell>
          <cell r="O97">
            <v>-73963112.199999988</v>
          </cell>
        </row>
        <row r="98">
          <cell r="J98" t="str">
            <v>JXHW</v>
          </cell>
          <cell r="K98">
            <v>0</v>
          </cell>
          <cell r="L98">
            <v>0</v>
          </cell>
          <cell r="M98">
            <v>-741319.41</v>
          </cell>
          <cell r="N98">
            <v>-19651638.34</v>
          </cell>
          <cell r="O98">
            <v>-20392957.75</v>
          </cell>
        </row>
        <row r="99">
          <cell r="J99" t="str">
            <v>WHHL</v>
          </cell>
          <cell r="K99">
            <v>0</v>
          </cell>
          <cell r="L99">
            <v>0</v>
          </cell>
          <cell r="M99">
            <v>-34224671.270000003</v>
          </cell>
          <cell r="N99">
            <v>-19345483.18</v>
          </cell>
          <cell r="O99">
            <v>-53570154.450000003</v>
          </cell>
        </row>
        <row r="100">
          <cell r="J100" t="str">
            <v>JLBK</v>
          </cell>
          <cell r="K100">
            <v>-4714274</v>
          </cell>
          <cell r="L100">
            <v>0</v>
          </cell>
          <cell r="M100">
            <v>0</v>
          </cell>
          <cell r="N100">
            <v>-5213110.22</v>
          </cell>
          <cell r="O100">
            <v>-9927384.2199999988</v>
          </cell>
        </row>
        <row r="101">
          <cell r="J101" t="str">
            <v>GZRH</v>
          </cell>
          <cell r="K101">
            <v>0</v>
          </cell>
          <cell r="L101">
            <v>0</v>
          </cell>
          <cell r="M101">
            <v>-1740768.02</v>
          </cell>
          <cell r="N101">
            <v>-4480732.2</v>
          </cell>
          <cell r="O101">
            <v>-6221500.2200000007</v>
          </cell>
        </row>
        <row r="102">
          <cell r="J102" t="str">
            <v>CQRH</v>
          </cell>
          <cell r="K102">
            <v>0</v>
          </cell>
          <cell r="L102">
            <v>0</v>
          </cell>
          <cell r="M102">
            <v>-378858.42</v>
          </cell>
          <cell r="N102">
            <v>-1082569.45</v>
          </cell>
          <cell r="O102">
            <v>-1461427.8699999999</v>
          </cell>
        </row>
        <row r="103">
          <cell r="J103" t="str">
            <v>KMYW</v>
          </cell>
          <cell r="K103">
            <v>0</v>
          </cell>
          <cell r="L103">
            <v>0</v>
          </cell>
          <cell r="M103">
            <v>-209748</v>
          </cell>
          <cell r="N103">
            <v>-505106.88</v>
          </cell>
          <cell r="O103">
            <v>-714854.88</v>
          </cell>
        </row>
        <row r="104">
          <cell r="J104" t="str">
            <v>SCDF</v>
          </cell>
          <cell r="K104">
            <v>0</v>
          </cell>
          <cell r="L104">
            <v>0</v>
          </cell>
          <cell r="M104">
            <v>0</v>
          </cell>
          <cell r="N104">
            <v>0</v>
          </cell>
          <cell r="O104">
            <v>0</v>
          </cell>
        </row>
        <row r="105">
          <cell r="J105" t="str">
            <v>GZZN</v>
          </cell>
          <cell r="K105">
            <v>0</v>
          </cell>
          <cell r="L105">
            <v>0</v>
          </cell>
          <cell r="M105">
            <v>-9458087.7100000009</v>
          </cell>
          <cell r="N105">
            <v>0</v>
          </cell>
          <cell r="O105">
            <v>-9458087.7100000009</v>
          </cell>
        </row>
        <row r="106">
          <cell r="J106" t="str">
            <v>GXZN</v>
          </cell>
          <cell r="K106">
            <v>-3313408.16</v>
          </cell>
          <cell r="L106">
            <v>0</v>
          </cell>
          <cell r="M106">
            <v>-7078830.5700000003</v>
          </cell>
          <cell r="N106">
            <v>0</v>
          </cell>
          <cell r="O106">
            <v>-10392238.73</v>
          </cell>
        </row>
        <row r="107">
          <cell r="J107" t="str">
            <v>XJSM</v>
          </cell>
          <cell r="K107">
            <v>0</v>
          </cell>
          <cell r="L107">
            <v>0</v>
          </cell>
          <cell r="M107">
            <v>-24914168.210000001</v>
          </cell>
          <cell r="N107">
            <v>0</v>
          </cell>
          <cell r="O107">
            <v>-24914168.210000001</v>
          </cell>
        </row>
        <row r="108">
          <cell r="J108" t="str">
            <v>XJXW</v>
          </cell>
          <cell r="K108">
            <v>0</v>
          </cell>
          <cell r="L108">
            <v>0</v>
          </cell>
          <cell r="M108">
            <v>-3286978.15</v>
          </cell>
          <cell r="N108">
            <v>0</v>
          </cell>
          <cell r="O108">
            <v>-3286978.15</v>
          </cell>
        </row>
        <row r="109">
          <cell r="J109" t="str">
            <v>GSXW</v>
          </cell>
          <cell r="K109">
            <v>0</v>
          </cell>
          <cell r="L109">
            <v>0</v>
          </cell>
          <cell r="M109">
            <v>0</v>
          </cell>
          <cell r="N109">
            <v>0</v>
          </cell>
          <cell r="O109">
            <v>0</v>
          </cell>
        </row>
        <row r="110">
          <cell r="J110" t="str">
            <v>LNZA</v>
          </cell>
          <cell r="K110">
            <v>0</v>
          </cell>
          <cell r="L110">
            <v>0</v>
          </cell>
          <cell r="M110">
            <v>0</v>
          </cell>
          <cell r="N110">
            <v>0</v>
          </cell>
          <cell r="O110">
            <v>0</v>
          </cell>
        </row>
        <row r="111">
          <cell r="J111" t="str">
            <v>LNZW</v>
          </cell>
          <cell r="K111">
            <v>0</v>
          </cell>
          <cell r="L111">
            <v>0</v>
          </cell>
          <cell r="M111">
            <v>0</v>
          </cell>
          <cell r="N111">
            <v>0</v>
          </cell>
          <cell r="O111">
            <v>0</v>
          </cell>
        </row>
        <row r="112">
          <cell r="J112" t="str">
            <v>TG Group</v>
          </cell>
          <cell r="K112">
            <v>-12868149.51</v>
          </cell>
          <cell r="L112">
            <v>0</v>
          </cell>
          <cell r="M112">
            <v>-3706831.74</v>
          </cell>
          <cell r="N112">
            <v>-66151201.350000009</v>
          </cell>
          <cell r="O112">
            <v>-82726182.600000009</v>
          </cell>
        </row>
        <row r="113">
          <cell r="J113" t="str">
            <v>XATG</v>
          </cell>
          <cell r="K113">
            <v>-12868149.51</v>
          </cell>
          <cell r="L113">
            <v>0</v>
          </cell>
          <cell r="M113">
            <v>0</v>
          </cell>
          <cell r="N113">
            <v>-24980047.52</v>
          </cell>
          <cell r="O113">
            <v>-37848197.030000001</v>
          </cell>
        </row>
        <row r="114">
          <cell r="J114" t="str">
            <v>QHTG</v>
          </cell>
          <cell r="K114">
            <v>0</v>
          </cell>
          <cell r="L114">
            <v>0</v>
          </cell>
          <cell r="M114">
            <v>0</v>
          </cell>
          <cell r="N114">
            <v>-11535966.869999999</v>
          </cell>
          <cell r="O114">
            <v>-11535966.869999999</v>
          </cell>
        </row>
        <row r="115">
          <cell r="J115" t="str">
            <v>HNWT</v>
          </cell>
          <cell r="K115">
            <v>0</v>
          </cell>
          <cell r="L115">
            <v>0</v>
          </cell>
          <cell r="M115">
            <v>-1140000</v>
          </cell>
          <cell r="N115">
            <v>-22844345.73</v>
          </cell>
          <cell r="O115">
            <v>-23984345.73</v>
          </cell>
        </row>
        <row r="116">
          <cell r="J116" t="str">
            <v>LZTG</v>
          </cell>
          <cell r="K116">
            <v>0</v>
          </cell>
          <cell r="L116">
            <v>0</v>
          </cell>
          <cell r="M116">
            <v>-2566831.7400000002</v>
          </cell>
          <cell r="N116">
            <v>-6790841.2300000004</v>
          </cell>
          <cell r="O116">
            <v>-9357672.9700000007</v>
          </cell>
        </row>
        <row r="117">
          <cell r="J117" t="str">
            <v>Grand Total</v>
          </cell>
          <cell r="K117">
            <v>-33203904.520000003</v>
          </cell>
          <cell r="L117">
            <v>0</v>
          </cell>
          <cell r="M117">
            <v>-98530704.720000014</v>
          </cell>
          <cell r="N117">
            <v>-196451620.56999999</v>
          </cell>
          <cell r="O117">
            <v>-328186229.81</v>
          </cell>
        </row>
        <row r="119">
          <cell r="B119" t="str">
            <v>Deposit</v>
          </cell>
          <cell r="C119" t="str">
            <v>Total Balance-OR Channels</v>
          </cell>
        </row>
        <row r="120">
          <cell r="B120" t="str">
            <v>Dealer</v>
          </cell>
          <cell r="C120" t="str">
            <v>CMB</v>
          </cell>
          <cell r="D120" t="str">
            <v>CEB</v>
          </cell>
          <cell r="E120" t="str">
            <v>SMFL</v>
          </cell>
          <cell r="F120" t="str">
            <v>VFS</v>
          </cell>
          <cell r="G120" t="str">
            <v>Grand Total</v>
          </cell>
        </row>
        <row r="121">
          <cell r="B121" t="str">
            <v>NXSW</v>
          </cell>
          <cell r="C121">
            <v>1558376.6599999978</v>
          </cell>
          <cell r="D121">
            <v>0</v>
          </cell>
          <cell r="E121">
            <v>863872.99999999395</v>
          </cell>
          <cell r="F121">
            <v>0</v>
          </cell>
          <cell r="G121">
            <v>2422249.6599999918</v>
          </cell>
        </row>
        <row r="122">
          <cell r="B122" t="str">
            <v>RN Group</v>
          </cell>
          <cell r="C122">
            <v>74502948.74000001</v>
          </cell>
          <cell r="D122">
            <v>0</v>
          </cell>
          <cell r="E122">
            <v>64642588.890000015</v>
          </cell>
          <cell r="F122">
            <v>-4.7730281949043274E-9</v>
          </cell>
          <cell r="G122">
            <v>139145537.63000003</v>
          </cell>
        </row>
        <row r="123">
          <cell r="B123" t="str">
            <v>SXWY</v>
          </cell>
          <cell r="C123">
            <v>61539662.760000005</v>
          </cell>
          <cell r="D123">
            <v>0</v>
          </cell>
          <cell r="E123">
            <v>38066850.650000006</v>
          </cell>
          <cell r="F123">
            <v>-3.4924596548080444E-10</v>
          </cell>
          <cell r="G123">
            <v>99606513.410000011</v>
          </cell>
        </row>
        <row r="124">
          <cell r="B124" t="str">
            <v>NMLA</v>
          </cell>
          <cell r="C124">
            <v>11069285.979999997</v>
          </cell>
          <cell r="D124">
            <v>0</v>
          </cell>
          <cell r="E124">
            <v>4702088.2700000005</v>
          </cell>
          <cell r="F124">
            <v>0</v>
          </cell>
          <cell r="G124">
            <v>15771374.249999996</v>
          </cell>
        </row>
        <row r="125">
          <cell r="B125" t="str">
            <v>JNTY</v>
          </cell>
          <cell r="C125">
            <v>0</v>
          </cell>
          <cell r="D125">
            <v>0</v>
          </cell>
          <cell r="E125">
            <v>20601874.470000003</v>
          </cell>
          <cell r="F125">
            <v>0</v>
          </cell>
          <cell r="G125">
            <v>20601874.470000003</v>
          </cell>
        </row>
        <row r="126">
          <cell r="B126" t="str">
            <v>JSHQ</v>
          </cell>
          <cell r="C126">
            <v>0</v>
          </cell>
          <cell r="D126">
            <v>0</v>
          </cell>
          <cell r="E126">
            <v>0</v>
          </cell>
          <cell r="F126">
            <v>-7.4214767664670944E-10</v>
          </cell>
          <cell r="G126">
            <v>-7.4214767664670944E-10</v>
          </cell>
        </row>
        <row r="127">
          <cell r="B127" t="str">
            <v>JSBL</v>
          </cell>
          <cell r="C127">
            <v>1894000</v>
          </cell>
          <cell r="D127">
            <v>0</v>
          </cell>
          <cell r="E127">
            <v>1271775.5000000002</v>
          </cell>
          <cell r="F127">
            <v>0</v>
          </cell>
          <cell r="G127">
            <v>3165775.5</v>
          </cell>
        </row>
        <row r="128">
          <cell r="B128" t="str">
            <v>HD Group</v>
          </cell>
          <cell r="C128">
            <v>4821604.8699999992</v>
          </cell>
          <cell r="D128">
            <v>0</v>
          </cell>
          <cell r="E128">
            <v>3898059.0300000021</v>
          </cell>
          <cell r="F128">
            <v>0</v>
          </cell>
          <cell r="G128">
            <v>8719663.9000000022</v>
          </cell>
        </row>
        <row r="129">
          <cell r="B129" t="str">
            <v>BJHD</v>
          </cell>
          <cell r="C129">
            <v>2212890.46</v>
          </cell>
          <cell r="D129">
            <v>0</v>
          </cell>
          <cell r="E129">
            <v>651570</v>
          </cell>
          <cell r="F129">
            <v>0</v>
          </cell>
          <cell r="G129">
            <v>2864460.46</v>
          </cell>
        </row>
        <row r="130">
          <cell r="B130" t="str">
            <v>FZHD</v>
          </cell>
          <cell r="C130">
            <v>0</v>
          </cell>
          <cell r="D130">
            <v>0</v>
          </cell>
          <cell r="E130">
            <v>2215479.54</v>
          </cell>
          <cell r="F130">
            <v>0</v>
          </cell>
          <cell r="G130">
            <v>2215479.54</v>
          </cell>
        </row>
        <row r="131">
          <cell r="B131" t="str">
            <v>HBHD</v>
          </cell>
          <cell r="C131">
            <v>2608714.41</v>
          </cell>
          <cell r="D131">
            <v>0</v>
          </cell>
          <cell r="E131">
            <v>1031009.4900000002</v>
          </cell>
          <cell r="F131">
            <v>0</v>
          </cell>
          <cell r="G131">
            <v>3639723.9000000004</v>
          </cell>
        </row>
        <row r="132">
          <cell r="B132" t="str">
            <v>WHZN Group</v>
          </cell>
          <cell r="C132">
            <v>0</v>
          </cell>
          <cell r="D132">
            <v>0</v>
          </cell>
          <cell r="E132">
            <v>0</v>
          </cell>
          <cell r="F132">
            <v>0</v>
          </cell>
          <cell r="G132">
            <v>0</v>
          </cell>
        </row>
        <row r="133">
          <cell r="B133" t="str">
            <v>WHZN</v>
          </cell>
          <cell r="C133">
            <v>0</v>
          </cell>
          <cell r="D133">
            <v>0</v>
          </cell>
          <cell r="E133">
            <v>0</v>
          </cell>
          <cell r="F133">
            <v>0</v>
          </cell>
          <cell r="G133">
            <v>0</v>
          </cell>
        </row>
        <row r="134">
          <cell r="B134" t="str">
            <v>JXJW</v>
          </cell>
          <cell r="C134">
            <v>0</v>
          </cell>
          <cell r="D134">
            <v>0</v>
          </cell>
          <cell r="E134">
            <v>0</v>
          </cell>
          <cell r="F134">
            <v>0</v>
          </cell>
          <cell r="G134">
            <v>0</v>
          </cell>
        </row>
        <row r="135">
          <cell r="B135" t="str">
            <v>CSJW</v>
          </cell>
          <cell r="C135">
            <v>0</v>
          </cell>
          <cell r="D135">
            <v>0</v>
          </cell>
          <cell r="E135">
            <v>0</v>
          </cell>
          <cell r="F135">
            <v>0</v>
          </cell>
          <cell r="G135">
            <v>0</v>
          </cell>
        </row>
        <row r="136">
          <cell r="B136" t="str">
            <v>HL Group</v>
          </cell>
          <cell r="C136">
            <v>0</v>
          </cell>
          <cell r="D136">
            <v>0</v>
          </cell>
          <cell r="E136">
            <v>1759409</v>
          </cell>
          <cell r="F136">
            <v>0</v>
          </cell>
          <cell r="G136">
            <v>1759409</v>
          </cell>
        </row>
        <row r="137">
          <cell r="B137" t="str">
            <v>JXHW</v>
          </cell>
          <cell r="C137">
            <v>0</v>
          </cell>
          <cell r="D137">
            <v>0</v>
          </cell>
          <cell r="E137">
            <v>0</v>
          </cell>
          <cell r="F137">
            <v>0</v>
          </cell>
          <cell r="G137">
            <v>0</v>
          </cell>
        </row>
        <row r="138">
          <cell r="B138" t="str">
            <v>WHHL</v>
          </cell>
          <cell r="C138">
            <v>0</v>
          </cell>
          <cell r="D138">
            <v>0</v>
          </cell>
          <cell r="E138">
            <v>1759409</v>
          </cell>
          <cell r="F138">
            <v>0</v>
          </cell>
          <cell r="G138">
            <v>1759409</v>
          </cell>
        </row>
        <row r="139">
          <cell r="B139" t="str">
            <v>JLBK</v>
          </cell>
          <cell r="C139">
            <v>0</v>
          </cell>
          <cell r="D139">
            <v>0</v>
          </cell>
          <cell r="E139">
            <v>1766700</v>
          </cell>
          <cell r="F139">
            <v>0</v>
          </cell>
          <cell r="G139">
            <v>1766700</v>
          </cell>
        </row>
        <row r="140">
          <cell r="B140" t="str">
            <v>GZRH</v>
          </cell>
          <cell r="C140">
            <v>0</v>
          </cell>
          <cell r="D140">
            <v>0</v>
          </cell>
          <cell r="E140">
            <v>0</v>
          </cell>
          <cell r="F140">
            <v>0</v>
          </cell>
          <cell r="G140">
            <v>0</v>
          </cell>
        </row>
        <row r="141">
          <cell r="B141" t="str">
            <v>CQRH</v>
          </cell>
          <cell r="C141">
            <v>0</v>
          </cell>
          <cell r="D141">
            <v>0</v>
          </cell>
          <cell r="E141">
            <v>0</v>
          </cell>
          <cell r="F141">
            <v>0</v>
          </cell>
          <cell r="G141">
            <v>0</v>
          </cell>
        </row>
        <row r="142">
          <cell r="B142" t="str">
            <v>KMYW</v>
          </cell>
          <cell r="C142">
            <v>0</v>
          </cell>
          <cell r="D142">
            <v>0</v>
          </cell>
          <cell r="E142">
            <v>0</v>
          </cell>
          <cell r="F142">
            <v>0</v>
          </cell>
          <cell r="G142">
            <v>0</v>
          </cell>
        </row>
        <row r="143">
          <cell r="B143" t="str">
            <v>SCDF</v>
          </cell>
          <cell r="C143">
            <v>0</v>
          </cell>
          <cell r="D143">
            <v>0</v>
          </cell>
          <cell r="E143">
            <v>81714.890000000014</v>
          </cell>
          <cell r="F143">
            <v>3.0559021979570389E-10</v>
          </cell>
          <cell r="G143">
            <v>81714.89000000032</v>
          </cell>
        </row>
        <row r="144">
          <cell r="B144" t="str">
            <v>GZZN</v>
          </cell>
          <cell r="C144">
            <v>0</v>
          </cell>
          <cell r="D144">
            <v>0</v>
          </cell>
          <cell r="E144">
            <v>0</v>
          </cell>
          <cell r="F144">
            <v>0</v>
          </cell>
          <cell r="G144">
            <v>0</v>
          </cell>
        </row>
        <row r="145">
          <cell r="B145" t="str">
            <v>GXZN</v>
          </cell>
          <cell r="C145">
            <v>246591.83999999985</v>
          </cell>
          <cell r="D145">
            <v>0</v>
          </cell>
          <cell r="E145">
            <v>0</v>
          </cell>
          <cell r="F145">
            <v>0</v>
          </cell>
          <cell r="G145">
            <v>246591.83999999985</v>
          </cell>
        </row>
        <row r="146">
          <cell r="B146" t="str">
            <v>XJSM</v>
          </cell>
          <cell r="C146">
            <v>0</v>
          </cell>
          <cell r="D146">
            <v>0</v>
          </cell>
          <cell r="E146">
            <v>30011059.160000004</v>
          </cell>
          <cell r="F146">
            <v>0</v>
          </cell>
          <cell r="G146">
            <v>30011059.160000004</v>
          </cell>
        </row>
        <row r="147">
          <cell r="B147" t="str">
            <v>XJXW</v>
          </cell>
          <cell r="C147">
            <v>0</v>
          </cell>
          <cell r="D147">
            <v>0</v>
          </cell>
          <cell r="E147">
            <v>1976095.2100000004</v>
          </cell>
          <cell r="F147">
            <v>0</v>
          </cell>
          <cell r="G147">
            <v>1976095.2100000004</v>
          </cell>
        </row>
        <row r="148">
          <cell r="B148" t="str">
            <v>GSXW</v>
          </cell>
          <cell r="C148">
            <v>0</v>
          </cell>
          <cell r="D148">
            <v>0</v>
          </cell>
          <cell r="E148">
            <v>0</v>
          </cell>
          <cell r="F148">
            <v>0</v>
          </cell>
          <cell r="G148">
            <v>0</v>
          </cell>
        </row>
        <row r="149">
          <cell r="B149" t="str">
            <v>LNZA</v>
          </cell>
          <cell r="C149">
            <v>8400000</v>
          </cell>
          <cell r="D149">
            <v>0</v>
          </cell>
          <cell r="E149">
            <v>0</v>
          </cell>
          <cell r="F149">
            <v>0</v>
          </cell>
          <cell r="G149">
            <v>8400000</v>
          </cell>
        </row>
        <row r="150">
          <cell r="B150" t="str">
            <v>LNZW</v>
          </cell>
          <cell r="C150">
            <v>334748.07</v>
          </cell>
          <cell r="D150">
            <v>0</v>
          </cell>
          <cell r="E150">
            <v>2472336.7000000002</v>
          </cell>
          <cell r="F150">
            <v>0</v>
          </cell>
          <cell r="G150">
            <v>2807084.77</v>
          </cell>
        </row>
        <row r="151">
          <cell r="B151" t="str">
            <v>TG Group</v>
          </cell>
          <cell r="C151">
            <v>0</v>
          </cell>
          <cell r="D151">
            <v>0</v>
          </cell>
          <cell r="E151">
            <v>3857085.0999999996</v>
          </cell>
          <cell r="F151">
            <v>0</v>
          </cell>
          <cell r="G151">
            <v>3857085.0999999996</v>
          </cell>
        </row>
        <row r="152">
          <cell r="B152" t="str">
            <v>XATG</v>
          </cell>
          <cell r="C152">
            <v>0</v>
          </cell>
          <cell r="D152">
            <v>0</v>
          </cell>
          <cell r="E152">
            <v>1030218.89</v>
          </cell>
          <cell r="F152">
            <v>0</v>
          </cell>
          <cell r="G152">
            <v>1030218.89</v>
          </cell>
        </row>
        <row r="153">
          <cell r="B153" t="str">
            <v>QHTG</v>
          </cell>
          <cell r="C153">
            <v>0</v>
          </cell>
          <cell r="D153">
            <v>0</v>
          </cell>
          <cell r="E153">
            <v>1995537.96</v>
          </cell>
          <cell r="F153">
            <v>0</v>
          </cell>
          <cell r="G153">
            <v>1995537.96</v>
          </cell>
        </row>
        <row r="154">
          <cell r="B154" t="str">
            <v>HNWT</v>
          </cell>
          <cell r="C154">
            <v>0</v>
          </cell>
          <cell r="D154">
            <v>0</v>
          </cell>
          <cell r="E154">
            <v>831328.25</v>
          </cell>
          <cell r="F154">
            <v>0</v>
          </cell>
          <cell r="G154">
            <v>831328.25</v>
          </cell>
        </row>
        <row r="155">
          <cell r="B155" t="str">
            <v>LZTG</v>
          </cell>
          <cell r="C155">
            <v>0</v>
          </cell>
          <cell r="D155">
            <v>0</v>
          </cell>
          <cell r="E155">
            <v>0</v>
          </cell>
          <cell r="F155">
            <v>0</v>
          </cell>
          <cell r="G155">
            <v>0</v>
          </cell>
        </row>
        <row r="156">
          <cell r="B156" t="str">
            <v>Grand Total</v>
          </cell>
          <cell r="C156">
            <v>89864270.180000007</v>
          </cell>
          <cell r="D156">
            <v>0</v>
          </cell>
          <cell r="E156">
            <v>111328920.98000002</v>
          </cell>
          <cell r="F156">
            <v>-4.4674379751086235E-9</v>
          </cell>
          <cell r="G156">
            <v>201193191.16000003</v>
          </cell>
        </row>
      </sheetData>
      <sheetData sheetId="26"/>
      <sheetData sheetId="27">
        <row r="2">
          <cell r="P2" t="str">
            <v>Buyback</v>
          </cell>
        </row>
        <row r="3">
          <cell r="P3" t="str">
            <v>Dealer</v>
          </cell>
          <cell r="Q3" t="str">
            <v>CMB</v>
          </cell>
          <cell r="R3" t="str">
            <v>CEB</v>
          </cell>
          <cell r="S3" t="str">
            <v>SMFL</v>
          </cell>
          <cell r="T3" t="str">
            <v>VFS</v>
          </cell>
          <cell r="U3" t="str">
            <v>Grand Total</v>
          </cell>
        </row>
        <row r="4">
          <cell r="P4" t="str">
            <v>NXSW</v>
          </cell>
          <cell r="Q4">
            <v>0</v>
          </cell>
          <cell r="R4">
            <v>0</v>
          </cell>
          <cell r="S4">
            <v>0</v>
          </cell>
          <cell r="T4">
            <v>0</v>
          </cell>
          <cell r="U4">
            <v>0</v>
          </cell>
        </row>
        <row r="5">
          <cell r="P5" t="str">
            <v>RN Group</v>
          </cell>
          <cell r="Q5">
            <v>0</v>
          </cell>
          <cell r="R5">
            <v>0</v>
          </cell>
          <cell r="S5">
            <v>0</v>
          </cell>
          <cell r="T5">
            <v>0</v>
          </cell>
          <cell r="U5">
            <v>0</v>
          </cell>
        </row>
        <row r="6">
          <cell r="P6" t="str">
            <v>SXWY</v>
          </cell>
          <cell r="Q6">
            <v>0</v>
          </cell>
          <cell r="R6">
            <v>0</v>
          </cell>
          <cell r="S6">
            <v>0</v>
          </cell>
          <cell r="T6">
            <v>0</v>
          </cell>
          <cell r="U6">
            <v>0</v>
          </cell>
        </row>
        <row r="7">
          <cell r="P7" t="str">
            <v>JNTY</v>
          </cell>
          <cell r="Q7">
            <v>0</v>
          </cell>
          <cell r="R7">
            <v>0</v>
          </cell>
          <cell r="S7">
            <v>0</v>
          </cell>
          <cell r="T7">
            <v>0</v>
          </cell>
          <cell r="U7">
            <v>0</v>
          </cell>
        </row>
        <row r="8">
          <cell r="P8" t="str">
            <v>JSHQ</v>
          </cell>
          <cell r="Q8">
            <v>0</v>
          </cell>
          <cell r="R8">
            <v>0</v>
          </cell>
          <cell r="S8">
            <v>0</v>
          </cell>
          <cell r="T8">
            <v>0</v>
          </cell>
          <cell r="U8">
            <v>0</v>
          </cell>
        </row>
        <row r="9">
          <cell r="P9" t="str">
            <v>JSBL</v>
          </cell>
          <cell r="Q9">
            <v>0</v>
          </cell>
          <cell r="R9">
            <v>0</v>
          </cell>
          <cell r="S9">
            <v>0</v>
          </cell>
          <cell r="T9">
            <v>0</v>
          </cell>
          <cell r="U9">
            <v>0</v>
          </cell>
        </row>
        <row r="10">
          <cell r="P10" t="str">
            <v>HD Group</v>
          </cell>
          <cell r="Q10">
            <v>-5531927.1500000004</v>
          </cell>
          <cell r="R10">
            <v>0</v>
          </cell>
          <cell r="S10">
            <v>-731397.26</v>
          </cell>
          <cell r="T10">
            <v>0</v>
          </cell>
          <cell r="U10">
            <v>-6263324.4100000001</v>
          </cell>
        </row>
        <row r="11">
          <cell r="P11" t="str">
            <v>BJHD</v>
          </cell>
          <cell r="Q11">
            <v>0</v>
          </cell>
          <cell r="R11">
            <v>0</v>
          </cell>
          <cell r="S11">
            <v>0</v>
          </cell>
          <cell r="T11">
            <v>0</v>
          </cell>
          <cell r="U11">
            <v>0</v>
          </cell>
        </row>
        <row r="12">
          <cell r="P12" t="str">
            <v>FZHD</v>
          </cell>
          <cell r="Q12">
            <v>-5531927.1500000004</v>
          </cell>
          <cell r="R12">
            <v>0</v>
          </cell>
          <cell r="S12">
            <v>-731397.26</v>
          </cell>
          <cell r="T12">
            <v>0</v>
          </cell>
          <cell r="U12">
            <v>-6263324.4100000001</v>
          </cell>
        </row>
        <row r="13">
          <cell r="P13" t="str">
            <v>HBHD</v>
          </cell>
          <cell r="Q13">
            <v>0</v>
          </cell>
          <cell r="R13">
            <v>0</v>
          </cell>
          <cell r="S13">
            <v>0</v>
          </cell>
          <cell r="T13">
            <v>0</v>
          </cell>
          <cell r="U13">
            <v>0</v>
          </cell>
        </row>
        <row r="14">
          <cell r="P14" t="str">
            <v>WHZN Group</v>
          </cell>
          <cell r="Q14">
            <v>-806566.63</v>
          </cell>
          <cell r="R14">
            <v>0</v>
          </cell>
          <cell r="S14">
            <v>0</v>
          </cell>
          <cell r="T14">
            <v>-2137668</v>
          </cell>
          <cell r="U14">
            <v>-2944234.63</v>
          </cell>
        </row>
        <row r="15">
          <cell r="P15" t="str">
            <v>WHZN</v>
          </cell>
          <cell r="Q15">
            <v>-806566.63</v>
          </cell>
          <cell r="R15">
            <v>0</v>
          </cell>
          <cell r="S15">
            <v>0</v>
          </cell>
          <cell r="T15">
            <v>-657651.36</v>
          </cell>
          <cell r="U15">
            <v>-1464217.99</v>
          </cell>
        </row>
        <row r="16">
          <cell r="P16" t="str">
            <v>JXJW</v>
          </cell>
          <cell r="Q16">
            <v>0</v>
          </cell>
          <cell r="R16">
            <v>0</v>
          </cell>
          <cell r="S16">
            <v>0</v>
          </cell>
          <cell r="T16">
            <v>0</v>
          </cell>
          <cell r="U16">
            <v>0</v>
          </cell>
        </row>
        <row r="17">
          <cell r="P17" t="str">
            <v>CSJW</v>
          </cell>
          <cell r="Q17">
            <v>0</v>
          </cell>
          <cell r="R17">
            <v>0</v>
          </cell>
          <cell r="S17">
            <v>0</v>
          </cell>
          <cell r="T17">
            <v>-1480016.64</v>
          </cell>
          <cell r="U17">
            <v>-1480016.64</v>
          </cell>
        </row>
        <row r="18">
          <cell r="P18" t="str">
            <v>HL Group</v>
          </cell>
          <cell r="Q18">
            <v>0</v>
          </cell>
          <cell r="R18">
            <v>0</v>
          </cell>
          <cell r="S18">
            <v>-5075069.6100000003</v>
          </cell>
          <cell r="T18">
            <v>-3548392.61</v>
          </cell>
          <cell r="U18">
            <v>-8623462.2200000007</v>
          </cell>
        </row>
        <row r="19">
          <cell r="P19" t="str">
            <v>JXHW</v>
          </cell>
          <cell r="Q19">
            <v>0</v>
          </cell>
          <cell r="R19">
            <v>0</v>
          </cell>
          <cell r="S19">
            <v>0</v>
          </cell>
          <cell r="T19">
            <v>-1131405.42</v>
          </cell>
          <cell r="U19">
            <v>-1131405.42</v>
          </cell>
        </row>
        <row r="20">
          <cell r="P20" t="str">
            <v>WHHL</v>
          </cell>
          <cell r="Q20">
            <v>0</v>
          </cell>
          <cell r="R20">
            <v>0</v>
          </cell>
          <cell r="S20">
            <v>-5075069.6100000003</v>
          </cell>
          <cell r="T20">
            <v>-2416987.19</v>
          </cell>
          <cell r="U20">
            <v>-7492056.8000000007</v>
          </cell>
        </row>
        <row r="21">
          <cell r="P21" t="str">
            <v>GXZN</v>
          </cell>
          <cell r="Q21">
            <v>0</v>
          </cell>
          <cell r="R21">
            <v>0</v>
          </cell>
          <cell r="S21">
            <v>-3935604.06</v>
          </cell>
          <cell r="T21">
            <v>0</v>
          </cell>
          <cell r="U21">
            <v>-3935604.06</v>
          </cell>
        </row>
        <row r="22">
          <cell r="P22" t="str">
            <v>JLBK</v>
          </cell>
          <cell r="Q22">
            <v>-7026573.46</v>
          </cell>
          <cell r="R22">
            <v>0</v>
          </cell>
          <cell r="S22">
            <v>-9566796.9600000009</v>
          </cell>
          <cell r="T22">
            <v>-4375494.0200000005</v>
          </cell>
          <cell r="U22">
            <v>-20968864.440000001</v>
          </cell>
        </row>
        <row r="23">
          <cell r="P23" t="str">
            <v>XJXW</v>
          </cell>
          <cell r="Q23">
            <v>0</v>
          </cell>
          <cell r="R23">
            <v>0</v>
          </cell>
          <cell r="S23">
            <v>-1254850.27</v>
          </cell>
          <cell r="T23">
            <v>0</v>
          </cell>
          <cell r="U23">
            <v>-1254850.27</v>
          </cell>
        </row>
        <row r="24">
          <cell r="P24" t="str">
            <v>XJSM</v>
          </cell>
          <cell r="Q24">
            <v>0</v>
          </cell>
          <cell r="R24">
            <v>0</v>
          </cell>
          <cell r="S24">
            <v>-14540506.770000001</v>
          </cell>
          <cell r="T24">
            <v>-1317540.49</v>
          </cell>
          <cell r="U24">
            <v>-15858047.260000002</v>
          </cell>
        </row>
        <row r="25">
          <cell r="P25" t="str">
            <v>GSXW</v>
          </cell>
          <cell r="Q25">
            <v>0</v>
          </cell>
          <cell r="R25">
            <v>0</v>
          </cell>
          <cell r="S25">
            <v>0</v>
          </cell>
          <cell r="T25">
            <v>0</v>
          </cell>
          <cell r="U25">
            <v>0</v>
          </cell>
        </row>
        <row r="26">
          <cell r="P26" t="str">
            <v>SCDF</v>
          </cell>
          <cell r="Q26">
            <v>0</v>
          </cell>
          <cell r="R26">
            <v>0</v>
          </cell>
          <cell r="S26">
            <v>0</v>
          </cell>
          <cell r="T26">
            <v>0</v>
          </cell>
          <cell r="U26">
            <v>0</v>
          </cell>
        </row>
        <row r="27">
          <cell r="P27" t="str">
            <v>TG Group</v>
          </cell>
          <cell r="Q27">
            <v>0</v>
          </cell>
          <cell r="R27">
            <v>0</v>
          </cell>
          <cell r="S27">
            <v>-575009.52</v>
          </cell>
          <cell r="T27">
            <v>-32227080.790000003</v>
          </cell>
          <cell r="U27">
            <v>-32802090.310000002</v>
          </cell>
        </row>
        <row r="28">
          <cell r="P28" t="str">
            <v>XATG</v>
          </cell>
          <cell r="Q28">
            <v>0</v>
          </cell>
          <cell r="R28">
            <v>0</v>
          </cell>
          <cell r="S28">
            <v>0</v>
          </cell>
          <cell r="T28">
            <v>-7043176.9400000004</v>
          </cell>
          <cell r="U28">
            <v>-7043176.9400000004</v>
          </cell>
        </row>
        <row r="29">
          <cell r="P29" t="str">
            <v>QHTG</v>
          </cell>
          <cell r="Q29">
            <v>0</v>
          </cell>
          <cell r="R29">
            <v>0</v>
          </cell>
          <cell r="S29">
            <v>-575009.52</v>
          </cell>
          <cell r="T29">
            <v>0</v>
          </cell>
          <cell r="U29">
            <v>-575009.52</v>
          </cell>
        </row>
        <row r="30">
          <cell r="P30" t="str">
            <v>HNWT</v>
          </cell>
          <cell r="Q30">
            <v>0</v>
          </cell>
          <cell r="R30">
            <v>0</v>
          </cell>
          <cell r="S30">
            <v>0</v>
          </cell>
          <cell r="T30">
            <v>-21609335.100000001</v>
          </cell>
          <cell r="U30">
            <v>-21609335.100000001</v>
          </cell>
        </row>
        <row r="31">
          <cell r="P31" t="str">
            <v>LZTG</v>
          </cell>
          <cell r="Q31">
            <v>0</v>
          </cell>
          <cell r="R31">
            <v>0</v>
          </cell>
          <cell r="S31">
            <v>0</v>
          </cell>
          <cell r="T31">
            <v>-3574568.75</v>
          </cell>
          <cell r="U31">
            <v>-3574568.75</v>
          </cell>
        </row>
        <row r="32">
          <cell r="P32" t="str">
            <v>Grand Total</v>
          </cell>
          <cell r="Q32">
            <v>-13365067.24</v>
          </cell>
          <cell r="R32">
            <v>0</v>
          </cell>
          <cell r="S32">
            <v>-31743630.390000004</v>
          </cell>
          <cell r="T32">
            <v>-43606175.910000004</v>
          </cell>
          <cell r="U32">
            <v>-92650477.600000009</v>
          </cell>
        </row>
        <row r="36">
          <cell r="W36" t="str">
            <v>Buyback</v>
          </cell>
        </row>
        <row r="37">
          <cell r="W37" t="str">
            <v>Dealer</v>
          </cell>
          <cell r="X37" t="str">
            <v>CMB</v>
          </cell>
          <cell r="Y37" t="str">
            <v>CEB</v>
          </cell>
          <cell r="Z37" t="str">
            <v>SMFL</v>
          </cell>
          <cell r="AA37" t="str">
            <v>VFS</v>
          </cell>
          <cell r="AB37" t="str">
            <v>Grand Total</v>
          </cell>
        </row>
        <row r="38">
          <cell r="W38" t="str">
            <v>NXSW</v>
          </cell>
          <cell r="X38">
            <v>2.145029604434967E-3</v>
          </cell>
          <cell r="Y38">
            <v>0</v>
          </cell>
          <cell r="Z38">
            <v>-4.5933602377772331E-3</v>
          </cell>
          <cell r="AA38">
            <v>3.4924596548080444E-9</v>
          </cell>
          <cell r="AB38">
            <v>-2.4483271408826113E-3</v>
          </cell>
        </row>
        <row r="39">
          <cell r="W39" t="str">
            <v>RN Group</v>
          </cell>
          <cell r="X39">
            <v>-41001016.49999997</v>
          </cell>
          <cell r="Y39">
            <v>0</v>
          </cell>
          <cell r="Z39">
            <v>-2332225.5735446764</v>
          </cell>
          <cell r="AA39">
            <v>-975267.09999999776</v>
          </cell>
          <cell r="AB39">
            <v>-44308509.173544645</v>
          </cell>
        </row>
        <row r="40">
          <cell r="W40" t="str">
            <v>SXWY</v>
          </cell>
          <cell r="X40">
            <v>-41001016.49999997</v>
          </cell>
          <cell r="Y40">
            <v>0</v>
          </cell>
          <cell r="Z40">
            <v>-2259770.7749686763</v>
          </cell>
          <cell r="AA40">
            <v>-975267.09999999776</v>
          </cell>
          <cell r="AB40">
            <v>-44236054.374968648</v>
          </cell>
        </row>
        <row r="41">
          <cell r="W41" t="str">
            <v>JNTY</v>
          </cell>
          <cell r="X41">
            <v>0</v>
          </cell>
          <cell r="Y41">
            <v>0</v>
          </cell>
          <cell r="Z41">
            <v>0</v>
          </cell>
          <cell r="AA41">
            <v>0</v>
          </cell>
          <cell r="AB41">
            <v>0</v>
          </cell>
        </row>
        <row r="42">
          <cell r="W42" t="str">
            <v>JSHQ</v>
          </cell>
          <cell r="X42">
            <v>0</v>
          </cell>
          <cell r="Y42">
            <v>0</v>
          </cell>
          <cell r="Z42">
            <v>0</v>
          </cell>
          <cell r="AA42">
            <v>0</v>
          </cell>
          <cell r="AB42">
            <v>0</v>
          </cell>
        </row>
        <row r="43">
          <cell r="W43" t="str">
            <v>JSBL</v>
          </cell>
          <cell r="X43">
            <v>0</v>
          </cell>
          <cell r="Y43">
            <v>0</v>
          </cell>
          <cell r="Z43">
            <v>-72454.798576000001</v>
          </cell>
          <cell r="AA43">
            <v>0</v>
          </cell>
          <cell r="AB43">
            <v>-72454.798576000001</v>
          </cell>
        </row>
        <row r="44">
          <cell r="W44" t="str">
            <v>HD Group</v>
          </cell>
          <cell r="X44">
            <v>0</v>
          </cell>
          <cell r="Y44">
            <v>0.99999999999272404</v>
          </cell>
          <cell r="Z44">
            <v>4.3073669075965881E-9</v>
          </cell>
          <cell r="AA44">
            <v>0</v>
          </cell>
          <cell r="AB44">
            <v>1.0000000043000909</v>
          </cell>
        </row>
        <row r="45">
          <cell r="W45" t="str">
            <v>BJHD</v>
          </cell>
          <cell r="X45">
            <v>0</v>
          </cell>
          <cell r="Y45">
            <v>1</v>
          </cell>
          <cell r="Z45">
            <v>0</v>
          </cell>
          <cell r="AA45">
            <v>0</v>
          </cell>
          <cell r="AB45">
            <v>1</v>
          </cell>
        </row>
        <row r="46">
          <cell r="W46" t="str">
            <v>FZHD</v>
          </cell>
          <cell r="X46">
            <v>0</v>
          </cell>
          <cell r="Y46">
            <v>0</v>
          </cell>
          <cell r="Z46">
            <v>0</v>
          </cell>
          <cell r="AA46">
            <v>0</v>
          </cell>
          <cell r="AB46">
            <v>0</v>
          </cell>
        </row>
        <row r="47">
          <cell r="W47" t="str">
            <v>HBHD</v>
          </cell>
          <cell r="X47">
            <v>0</v>
          </cell>
          <cell r="Y47">
            <v>-7.2759576141834259E-12</v>
          </cell>
          <cell r="Z47">
            <v>4.3073669075965881E-9</v>
          </cell>
          <cell r="AA47">
            <v>0</v>
          </cell>
          <cell r="AB47">
            <v>4.3000909499824047E-9</v>
          </cell>
        </row>
        <row r="48">
          <cell r="W48" t="str">
            <v>WHZN Group</v>
          </cell>
          <cell r="X48">
            <v>0</v>
          </cell>
          <cell r="Y48">
            <v>0</v>
          </cell>
          <cell r="Z48">
            <v>0</v>
          </cell>
          <cell r="AA48">
            <v>0</v>
          </cell>
          <cell r="AB48">
            <v>0</v>
          </cell>
        </row>
        <row r="49">
          <cell r="W49" t="str">
            <v>WHZN</v>
          </cell>
          <cell r="X49">
            <v>0</v>
          </cell>
          <cell r="Y49">
            <v>0</v>
          </cell>
          <cell r="Z49">
            <v>0</v>
          </cell>
          <cell r="AA49">
            <v>0</v>
          </cell>
          <cell r="AB49">
            <v>0</v>
          </cell>
        </row>
        <row r="50">
          <cell r="W50" t="str">
            <v>JXJW</v>
          </cell>
          <cell r="X50">
            <v>0</v>
          </cell>
          <cell r="Y50">
            <v>0</v>
          </cell>
          <cell r="Z50">
            <v>0</v>
          </cell>
          <cell r="AA50">
            <v>0</v>
          </cell>
          <cell r="AB50">
            <v>0</v>
          </cell>
        </row>
        <row r="51">
          <cell r="W51" t="str">
            <v>CSJW</v>
          </cell>
          <cell r="X51">
            <v>0</v>
          </cell>
          <cell r="Y51">
            <v>0</v>
          </cell>
          <cell r="Z51">
            <v>0</v>
          </cell>
          <cell r="AA51">
            <v>0</v>
          </cell>
          <cell r="AB51">
            <v>0</v>
          </cell>
        </row>
        <row r="52">
          <cell r="W52" t="str">
            <v>HL Group</v>
          </cell>
          <cell r="X52">
            <v>0</v>
          </cell>
          <cell r="Y52">
            <v>0</v>
          </cell>
          <cell r="Z52">
            <v>0</v>
          </cell>
          <cell r="AA52">
            <v>0</v>
          </cell>
          <cell r="AB52">
            <v>0</v>
          </cell>
        </row>
        <row r="53">
          <cell r="W53" t="str">
            <v>JXHW</v>
          </cell>
          <cell r="X53">
            <v>0</v>
          </cell>
          <cell r="Y53">
            <v>0</v>
          </cell>
          <cell r="Z53">
            <v>0</v>
          </cell>
          <cell r="AA53">
            <v>0</v>
          </cell>
          <cell r="AB53">
            <v>0</v>
          </cell>
        </row>
        <row r="54">
          <cell r="W54" t="str">
            <v>WHHL</v>
          </cell>
          <cell r="X54">
            <v>0</v>
          </cell>
          <cell r="Y54">
            <v>0</v>
          </cell>
          <cell r="Z54">
            <v>0</v>
          </cell>
          <cell r="AA54">
            <v>0</v>
          </cell>
          <cell r="AB54">
            <v>0</v>
          </cell>
        </row>
        <row r="55">
          <cell r="W55" t="str">
            <v>GXZN</v>
          </cell>
          <cell r="X55">
            <v>0</v>
          </cell>
          <cell r="Y55">
            <v>0</v>
          </cell>
          <cell r="Z55">
            <v>0</v>
          </cell>
          <cell r="AA55">
            <v>0</v>
          </cell>
          <cell r="AB55">
            <v>0</v>
          </cell>
        </row>
        <row r="56">
          <cell r="W56" t="str">
            <v>JLBK</v>
          </cell>
          <cell r="X56">
            <v>0</v>
          </cell>
          <cell r="Y56">
            <v>0</v>
          </cell>
          <cell r="Z56">
            <v>0</v>
          </cell>
          <cell r="AA56">
            <v>0</v>
          </cell>
          <cell r="AB56">
            <v>0</v>
          </cell>
        </row>
        <row r="57">
          <cell r="W57" t="str">
            <v>XJXW</v>
          </cell>
          <cell r="X57">
            <v>0</v>
          </cell>
          <cell r="Y57">
            <v>0</v>
          </cell>
          <cell r="Z57">
            <v>0</v>
          </cell>
          <cell r="AA57">
            <v>0</v>
          </cell>
          <cell r="AB57">
            <v>0</v>
          </cell>
        </row>
        <row r="58">
          <cell r="W58" t="str">
            <v>XJSM</v>
          </cell>
          <cell r="X58">
            <v>0</v>
          </cell>
          <cell r="Y58">
            <v>0</v>
          </cell>
          <cell r="Z58">
            <v>0</v>
          </cell>
          <cell r="AA58">
            <v>0</v>
          </cell>
          <cell r="AB58">
            <v>0</v>
          </cell>
        </row>
        <row r="59">
          <cell r="W59" t="str">
            <v>GSXW</v>
          </cell>
          <cell r="X59">
            <v>0</v>
          </cell>
          <cell r="Y59">
            <v>0</v>
          </cell>
          <cell r="Z59">
            <v>0</v>
          </cell>
          <cell r="AA59">
            <v>0</v>
          </cell>
          <cell r="AB59">
            <v>0</v>
          </cell>
        </row>
        <row r="60">
          <cell r="W60" t="str">
            <v>SCDF</v>
          </cell>
          <cell r="X60">
            <v>-5.1222741603851318E-9</v>
          </cell>
          <cell r="Y60">
            <v>-1.1641532182693481E-10</v>
          </cell>
          <cell r="Z60">
            <v>2.1030474454164505E-2</v>
          </cell>
          <cell r="AA60">
            <v>1.0000000009313226</v>
          </cell>
          <cell r="AB60">
            <v>1.0210304701467976</v>
          </cell>
        </row>
        <row r="61">
          <cell r="W61" t="str">
            <v>TG Group</v>
          </cell>
          <cell r="X61">
            <v>0</v>
          </cell>
          <cell r="Y61">
            <v>0</v>
          </cell>
          <cell r="Z61">
            <v>0</v>
          </cell>
          <cell r="AA61">
            <v>0</v>
          </cell>
          <cell r="AB61">
            <v>0</v>
          </cell>
        </row>
        <row r="62">
          <cell r="W62" t="str">
            <v>XATG</v>
          </cell>
          <cell r="X62">
            <v>0</v>
          </cell>
          <cell r="Y62">
            <v>0</v>
          </cell>
          <cell r="Z62">
            <v>0</v>
          </cell>
          <cell r="AA62">
            <v>0</v>
          </cell>
          <cell r="AB62">
            <v>0</v>
          </cell>
        </row>
        <row r="63">
          <cell r="W63" t="str">
            <v>QHTG</v>
          </cell>
          <cell r="X63">
            <v>0</v>
          </cell>
          <cell r="Y63">
            <v>0</v>
          </cell>
          <cell r="Z63">
            <v>0</v>
          </cell>
          <cell r="AA63">
            <v>0</v>
          </cell>
          <cell r="AB63">
            <v>0</v>
          </cell>
        </row>
        <row r="64">
          <cell r="W64" t="str">
            <v>HNWT</v>
          </cell>
          <cell r="X64">
            <v>0</v>
          </cell>
          <cell r="Y64">
            <v>0</v>
          </cell>
          <cell r="Z64">
            <v>0</v>
          </cell>
          <cell r="AA64">
            <v>0</v>
          </cell>
          <cell r="AB64">
            <v>0</v>
          </cell>
        </row>
        <row r="65">
          <cell r="W65" t="str">
            <v>LZTG</v>
          </cell>
          <cell r="X65">
            <v>0</v>
          </cell>
          <cell r="Y65">
            <v>0</v>
          </cell>
          <cell r="Z65">
            <v>0</v>
          </cell>
          <cell r="AA65">
            <v>0</v>
          </cell>
          <cell r="AB65">
            <v>0</v>
          </cell>
        </row>
        <row r="66">
          <cell r="W66" t="str">
            <v>Grand Total</v>
          </cell>
          <cell r="X66">
            <v>-41001016.497854948</v>
          </cell>
          <cell r="Y66">
            <v>0.99999999987630872</v>
          </cell>
          <cell r="Z66">
            <v>-2332225.557107558</v>
          </cell>
          <cell r="AA66">
            <v>-975266.09999999334</v>
          </cell>
          <cell r="AB66">
            <v>-44308507.154962495</v>
          </cell>
        </row>
        <row r="103">
          <cell r="B103" t="str">
            <v>Buyback</v>
          </cell>
        </row>
        <row r="104">
          <cell r="B104" t="str">
            <v>Dealer</v>
          </cell>
          <cell r="C104" t="str">
            <v>CMB</v>
          </cell>
          <cell r="D104" t="str">
            <v>CEB</v>
          </cell>
          <cell r="E104" t="str">
            <v>SMFL</v>
          </cell>
          <cell r="F104" t="str">
            <v>VFS</v>
          </cell>
          <cell r="G104" t="str">
            <v>Grand Total</v>
          </cell>
        </row>
        <row r="105">
          <cell r="B105" t="str">
            <v>NXSW</v>
          </cell>
          <cell r="C105">
            <v>0</v>
          </cell>
          <cell r="D105">
            <v>0</v>
          </cell>
          <cell r="E105">
            <v>214813.85</v>
          </cell>
          <cell r="F105">
            <v>2.3283064365386963E-10</v>
          </cell>
          <cell r="G105">
            <v>214813.85000000024</v>
          </cell>
        </row>
        <row r="106">
          <cell r="B106" t="str">
            <v>RN Group</v>
          </cell>
          <cell r="C106">
            <v>0</v>
          </cell>
          <cell r="D106">
            <v>0</v>
          </cell>
          <cell r="E106">
            <v>0</v>
          </cell>
          <cell r="F106">
            <v>-4.6566128730773926E-10</v>
          </cell>
          <cell r="G106">
            <v>-4.6566128730773926E-10</v>
          </cell>
        </row>
        <row r="107">
          <cell r="B107" t="str">
            <v>SXWY</v>
          </cell>
          <cell r="C107">
            <v>0</v>
          </cell>
          <cell r="D107">
            <v>0</v>
          </cell>
          <cell r="E107">
            <v>0</v>
          </cell>
          <cell r="F107">
            <v>0</v>
          </cell>
          <cell r="G107">
            <v>0</v>
          </cell>
        </row>
        <row r="108">
          <cell r="B108" t="str">
            <v>JNTY</v>
          </cell>
          <cell r="C108">
            <v>0</v>
          </cell>
          <cell r="D108">
            <v>0</v>
          </cell>
          <cell r="E108">
            <v>0</v>
          </cell>
          <cell r="F108">
            <v>-4.6566128730773926E-10</v>
          </cell>
          <cell r="G108">
            <v>-4.6566128730773926E-10</v>
          </cell>
        </row>
        <row r="109">
          <cell r="B109" t="str">
            <v>JSHQ</v>
          </cell>
          <cell r="C109">
            <v>0</v>
          </cell>
          <cell r="D109">
            <v>0</v>
          </cell>
          <cell r="E109">
            <v>0</v>
          </cell>
          <cell r="F109">
            <v>0</v>
          </cell>
          <cell r="G109">
            <v>0</v>
          </cell>
        </row>
        <row r="110">
          <cell r="B110" t="str">
            <v>JSBL</v>
          </cell>
          <cell r="C110">
            <v>0</v>
          </cell>
          <cell r="D110">
            <v>0</v>
          </cell>
          <cell r="E110">
            <v>0</v>
          </cell>
          <cell r="F110">
            <v>0</v>
          </cell>
          <cell r="G110">
            <v>0</v>
          </cell>
        </row>
        <row r="111">
          <cell r="B111" t="str">
            <v>HD Group</v>
          </cell>
          <cell r="C111">
            <v>0</v>
          </cell>
          <cell r="D111">
            <v>-5.1869619710487314E-10</v>
          </cell>
          <cell r="E111">
            <v>-7.4487616075202823E-10</v>
          </cell>
          <cell r="F111">
            <v>-4.6554760047001764E-11</v>
          </cell>
          <cell r="G111">
            <v>-1.3101271179039031E-9</v>
          </cell>
        </row>
        <row r="112">
          <cell r="B112" t="str">
            <v>BJHD</v>
          </cell>
          <cell r="C112">
            <v>0</v>
          </cell>
          <cell r="D112">
            <v>-5.2159521146677434E-10</v>
          </cell>
          <cell r="E112">
            <v>0</v>
          </cell>
          <cell r="F112">
            <v>0</v>
          </cell>
          <cell r="G112">
            <v>-5.2159521146677434E-10</v>
          </cell>
        </row>
        <row r="113">
          <cell r="B113" t="str">
            <v>FZHD</v>
          </cell>
          <cell r="C113">
            <v>0</v>
          </cell>
          <cell r="D113">
            <v>0</v>
          </cell>
          <cell r="E113">
            <v>0</v>
          </cell>
          <cell r="F113">
            <v>0</v>
          </cell>
          <cell r="G113">
            <v>0</v>
          </cell>
        </row>
        <row r="114">
          <cell r="B114" t="str">
            <v>HBHD</v>
          </cell>
          <cell r="C114">
            <v>0</v>
          </cell>
          <cell r="D114">
            <v>2.8990143619012088E-12</v>
          </cell>
          <cell r="E114">
            <v>-7.4487616075202823E-10</v>
          </cell>
          <cell r="F114">
            <v>-4.6554760047001764E-11</v>
          </cell>
          <cell r="G114">
            <v>-7.8853190643712878E-10</v>
          </cell>
        </row>
        <row r="115">
          <cell r="B115" t="str">
            <v>WHZN Group</v>
          </cell>
          <cell r="C115">
            <v>0</v>
          </cell>
          <cell r="D115">
            <v>0</v>
          </cell>
          <cell r="E115">
            <v>0</v>
          </cell>
          <cell r="F115">
            <v>0</v>
          </cell>
          <cell r="G115">
            <v>0</v>
          </cell>
        </row>
        <row r="116">
          <cell r="B116" t="str">
            <v>WHZN</v>
          </cell>
          <cell r="C116">
            <v>0</v>
          </cell>
          <cell r="D116">
            <v>0</v>
          </cell>
          <cell r="E116">
            <v>0</v>
          </cell>
          <cell r="F116">
            <v>0</v>
          </cell>
          <cell r="G116">
            <v>0</v>
          </cell>
        </row>
        <row r="117">
          <cell r="B117" t="str">
            <v>JXJW</v>
          </cell>
          <cell r="C117">
            <v>0</v>
          </cell>
          <cell r="D117">
            <v>0</v>
          </cell>
          <cell r="E117">
            <v>0</v>
          </cell>
          <cell r="F117">
            <v>0</v>
          </cell>
          <cell r="G117">
            <v>0</v>
          </cell>
        </row>
        <row r="118">
          <cell r="B118" t="str">
            <v>CSJW</v>
          </cell>
          <cell r="C118">
            <v>0</v>
          </cell>
          <cell r="D118">
            <v>0</v>
          </cell>
          <cell r="E118">
            <v>0</v>
          </cell>
          <cell r="F118">
            <v>0</v>
          </cell>
          <cell r="G118">
            <v>0</v>
          </cell>
        </row>
        <row r="119">
          <cell r="B119" t="str">
            <v>HL Group</v>
          </cell>
          <cell r="C119">
            <v>0</v>
          </cell>
          <cell r="D119">
            <v>0</v>
          </cell>
          <cell r="E119">
            <v>2.3283064365386963E-10</v>
          </cell>
          <cell r="F119">
            <v>0</v>
          </cell>
        </row>
        <row r="120">
          <cell r="B120" t="str">
            <v>JXHW</v>
          </cell>
          <cell r="C120">
            <v>0</v>
          </cell>
          <cell r="D120">
            <v>0</v>
          </cell>
          <cell r="E120">
            <v>0</v>
          </cell>
          <cell r="F120">
            <v>0</v>
          </cell>
        </row>
        <row r="121">
          <cell r="B121" t="str">
            <v>WHHL</v>
          </cell>
          <cell r="C121">
            <v>0</v>
          </cell>
          <cell r="D121">
            <v>0</v>
          </cell>
          <cell r="E121">
            <v>2.3283064365386963E-10</v>
          </cell>
          <cell r="F121">
            <v>0</v>
          </cell>
        </row>
        <row r="122">
          <cell r="B122" t="str">
            <v>GXZN</v>
          </cell>
          <cell r="C122">
            <v>0</v>
          </cell>
          <cell r="D122">
            <v>0</v>
          </cell>
          <cell r="E122">
            <v>0</v>
          </cell>
          <cell r="F122">
            <v>0</v>
          </cell>
        </row>
        <row r="123">
          <cell r="B123" t="str">
            <v>JLBK</v>
          </cell>
          <cell r="C123">
            <v>0</v>
          </cell>
          <cell r="D123">
            <v>0</v>
          </cell>
          <cell r="E123">
            <v>0</v>
          </cell>
          <cell r="F123">
            <v>0</v>
          </cell>
        </row>
        <row r="124">
          <cell r="B124" t="str">
            <v>XJXW</v>
          </cell>
          <cell r="C124">
            <v>0</v>
          </cell>
          <cell r="D124">
            <v>0</v>
          </cell>
          <cell r="E124">
            <v>0</v>
          </cell>
          <cell r="F124">
            <v>0</v>
          </cell>
        </row>
        <row r="125">
          <cell r="B125" t="str">
            <v>XJSM</v>
          </cell>
          <cell r="C125">
            <v>0</v>
          </cell>
          <cell r="D125">
            <v>0</v>
          </cell>
          <cell r="E125">
            <v>0</v>
          </cell>
          <cell r="F125">
            <v>0</v>
          </cell>
        </row>
        <row r="126">
          <cell r="B126" t="str">
            <v>GSXW</v>
          </cell>
          <cell r="C126">
            <v>0</v>
          </cell>
          <cell r="D126">
            <v>0</v>
          </cell>
          <cell r="E126">
            <v>0</v>
          </cell>
          <cell r="F126">
            <v>0</v>
          </cell>
        </row>
        <row r="127">
          <cell r="B127" t="str">
            <v>SCDF</v>
          </cell>
          <cell r="C127">
            <v>0</v>
          </cell>
          <cell r="D127">
            <v>0</v>
          </cell>
          <cell r="E127">
            <v>1571081.2999999993</v>
          </cell>
          <cell r="F127">
            <v>-1.2200871424283832E-9</v>
          </cell>
          <cell r="G127">
            <v>1571081.2999999982</v>
          </cell>
        </row>
        <row r="128">
          <cell r="B128" t="str">
            <v>TG Group</v>
          </cell>
          <cell r="C128">
            <v>0</v>
          </cell>
          <cell r="D128">
            <v>0</v>
          </cell>
          <cell r="E128">
            <v>0</v>
          </cell>
          <cell r="F128">
            <v>3.6470737541094422E-10</v>
          </cell>
          <cell r="G128">
            <v>3.6470737541094422E-10</v>
          </cell>
        </row>
        <row r="129">
          <cell r="B129" t="str">
            <v>XATG</v>
          </cell>
          <cell r="C129">
            <v>0</v>
          </cell>
          <cell r="D129">
            <v>0</v>
          </cell>
          <cell r="E129">
            <v>0</v>
          </cell>
          <cell r="F129">
            <v>1.0004441719502211E-11</v>
          </cell>
          <cell r="G129">
            <v>1.0004441719502211E-11</v>
          </cell>
        </row>
        <row r="130">
          <cell r="B130" t="str">
            <v>QHTG</v>
          </cell>
          <cell r="C130">
            <v>0</v>
          </cell>
          <cell r="D130">
            <v>0</v>
          </cell>
          <cell r="E130">
            <v>0</v>
          </cell>
          <cell r="F130">
            <v>0</v>
          </cell>
          <cell r="G130">
            <v>0</v>
          </cell>
        </row>
        <row r="131">
          <cell r="B131" t="str">
            <v>HNWT</v>
          </cell>
          <cell r="C131">
            <v>0</v>
          </cell>
          <cell r="D131">
            <v>0</v>
          </cell>
          <cell r="E131">
            <v>0</v>
          </cell>
          <cell r="F131">
            <v>3.4924596548080444E-10</v>
          </cell>
          <cell r="G131">
            <v>3.4924596548080444E-10</v>
          </cell>
        </row>
        <row r="132">
          <cell r="B132" t="str">
            <v>LZTG</v>
          </cell>
          <cell r="C132">
            <v>0</v>
          </cell>
          <cell r="D132">
            <v>0</v>
          </cell>
          <cell r="E132">
            <v>0</v>
          </cell>
          <cell r="F132">
            <v>5.4569682106375694E-12</v>
          </cell>
          <cell r="G132">
            <v>5.4569682106375694E-12</v>
          </cell>
        </row>
        <row r="133">
          <cell r="B133" t="str">
            <v>Grand Total</v>
          </cell>
          <cell r="C133">
            <v>0</v>
          </cell>
          <cell r="D133">
            <v>-5.1869619710487314E-10</v>
          </cell>
          <cell r="E133">
            <v>1785895.1499999987</v>
          </cell>
          <cell r="F133">
            <v>-1.1347651707183104E-9</v>
          </cell>
          <cell r="G133">
            <v>1785895.1499999971</v>
          </cell>
        </row>
      </sheetData>
      <sheetData sheetId="28"/>
      <sheetData sheetId="29"/>
      <sheetData sheetId="30"/>
      <sheetData sheetId="31">
        <row r="9">
          <cell r="C9" t="str">
            <v>SXWY</v>
          </cell>
          <cell r="D9">
            <v>0.2</v>
          </cell>
          <cell r="E9">
            <v>15871.051520000001</v>
          </cell>
          <cell r="F9">
            <v>3322.1077199999995</v>
          </cell>
          <cell r="G9">
            <v>649.71297000000027</v>
          </cell>
          <cell r="H9">
            <v>1</v>
          </cell>
          <cell r="I9">
            <v>0.2</v>
          </cell>
          <cell r="J9">
            <v>914.46421999999995</v>
          </cell>
          <cell r="K9">
            <v>245.21696000000003</v>
          </cell>
          <cell r="L9">
            <v>1</v>
          </cell>
          <cell r="M9">
            <v>0.2</v>
          </cell>
          <cell r="N9">
            <v>921.02695999999992</v>
          </cell>
          <cell r="O9">
            <v>312.74014000000005</v>
          </cell>
          <cell r="P9">
            <v>1</v>
          </cell>
          <cell r="Q9">
            <v>0.2</v>
          </cell>
          <cell r="R9">
            <v>10713.452620000002</v>
          </cell>
          <cell r="S9">
            <v>2932.4592600000001</v>
          </cell>
          <cell r="T9">
            <v>1</v>
          </cell>
          <cell r="U9">
            <v>0.2</v>
          </cell>
        </row>
        <row r="10">
          <cell r="C10" t="str">
            <v>JNTY</v>
          </cell>
          <cell r="D10">
            <v>0.2</v>
          </cell>
          <cell r="E10">
            <v>47439.832079999993</v>
          </cell>
          <cell r="F10">
            <v>16880.932099999998</v>
          </cell>
          <cell r="G10">
            <v>2637.3365199999998</v>
          </cell>
          <cell r="H10">
            <v>1</v>
          </cell>
          <cell r="I10">
            <v>0.2</v>
          </cell>
          <cell r="J10">
            <v>3072.6109699999997</v>
          </cell>
          <cell r="K10">
            <v>447.73793000000001</v>
          </cell>
          <cell r="L10">
            <v>1</v>
          </cell>
          <cell r="M10">
            <v>0.2</v>
          </cell>
          <cell r="N10">
            <v>2465.7496000000001</v>
          </cell>
          <cell r="O10">
            <v>375.46136999999999</v>
          </cell>
          <cell r="P10">
            <v>1</v>
          </cell>
          <cell r="Q10">
            <v>0.2</v>
          </cell>
          <cell r="R10">
            <v>25020.539409999994</v>
          </cell>
          <cell r="S10">
            <v>3635.8471800000011</v>
          </cell>
          <cell r="T10">
            <v>1</v>
          </cell>
          <cell r="U10">
            <v>0.2</v>
          </cell>
        </row>
        <row r="11">
          <cell r="C11" t="str">
            <v>NMLA</v>
          </cell>
          <cell r="D11">
            <v>0.2</v>
          </cell>
          <cell r="E11">
            <v>10881.448910000001</v>
          </cell>
          <cell r="F11">
            <v>5567.7431699999997</v>
          </cell>
          <cell r="G11">
            <v>1092.49749</v>
          </cell>
          <cell r="H11">
            <v>1</v>
          </cell>
          <cell r="I11">
            <v>0.2</v>
          </cell>
          <cell r="J11">
            <v>0</v>
          </cell>
          <cell r="K11">
            <v>0</v>
          </cell>
          <cell r="L11">
            <v>1</v>
          </cell>
          <cell r="M11">
            <v>0.2</v>
          </cell>
          <cell r="N11">
            <v>0</v>
          </cell>
          <cell r="O11">
            <v>0</v>
          </cell>
          <cell r="P11">
            <v>1</v>
          </cell>
          <cell r="Q11">
            <v>0.2</v>
          </cell>
          <cell r="R11">
            <v>5313.7057400000012</v>
          </cell>
          <cell r="S11">
            <v>1005.1075000000002</v>
          </cell>
          <cell r="T11">
            <v>1</v>
          </cell>
          <cell r="U11">
            <v>0.2</v>
          </cell>
        </row>
        <row r="12">
          <cell r="C12" t="str">
            <v>JSBL</v>
          </cell>
          <cell r="D12">
            <v>1</v>
          </cell>
          <cell r="E12">
            <v>2022.799</v>
          </cell>
          <cell r="F12">
            <v>0</v>
          </cell>
          <cell r="G12">
            <v>0</v>
          </cell>
          <cell r="H12">
            <v>1</v>
          </cell>
          <cell r="I12">
            <v>1</v>
          </cell>
          <cell r="J12">
            <v>0</v>
          </cell>
          <cell r="K12">
            <v>0</v>
          </cell>
          <cell r="L12">
            <v>1</v>
          </cell>
          <cell r="M12">
            <v>1</v>
          </cell>
          <cell r="N12">
            <v>0</v>
          </cell>
          <cell r="O12">
            <v>0</v>
          </cell>
          <cell r="P12">
            <v>1</v>
          </cell>
          <cell r="Q12">
            <v>1</v>
          </cell>
          <cell r="R12">
            <v>2022.799</v>
          </cell>
          <cell r="S12">
            <v>407.39143999999999</v>
          </cell>
          <cell r="T12">
            <v>1</v>
          </cell>
          <cell r="U12">
            <v>1</v>
          </cell>
        </row>
        <row r="13">
          <cell r="C13" t="str">
            <v>JSHQ</v>
          </cell>
          <cell r="D13">
            <v>0.2</v>
          </cell>
          <cell r="E13">
            <v>10093.128349999999</v>
          </cell>
          <cell r="F13">
            <v>3191.2069999999994</v>
          </cell>
          <cell r="G13">
            <v>309.98165</v>
          </cell>
          <cell r="H13">
            <v>1</v>
          </cell>
          <cell r="I13">
            <v>0.2</v>
          </cell>
          <cell r="J13">
            <v>2129.01154</v>
          </cell>
          <cell r="K13">
            <v>274.09190999999998</v>
          </cell>
          <cell r="L13">
            <v>1</v>
          </cell>
          <cell r="M13">
            <v>0.2</v>
          </cell>
          <cell r="N13">
            <v>161.95420000000001</v>
          </cell>
          <cell r="O13">
            <v>17.44265</v>
          </cell>
          <cell r="P13">
            <v>1</v>
          </cell>
          <cell r="Q13">
            <v>0.2</v>
          </cell>
          <cell r="R13">
            <v>4610.9556099999991</v>
          </cell>
          <cell r="S13">
            <v>589.75563999999997</v>
          </cell>
          <cell r="T13">
            <v>1</v>
          </cell>
          <cell r="U13">
            <v>0.2</v>
          </cell>
        </row>
        <row r="14">
          <cell r="C14" t="str">
            <v>HNWT</v>
          </cell>
          <cell r="D14">
            <v>0.04</v>
          </cell>
          <cell r="E14">
            <v>50135.160499999998</v>
          </cell>
          <cell r="F14">
            <v>39936.024999999994</v>
          </cell>
          <cell r="G14">
            <v>4988.5943000000034</v>
          </cell>
          <cell r="H14">
            <v>1</v>
          </cell>
          <cell r="I14">
            <v>0.04</v>
          </cell>
          <cell r="J14">
            <v>4774.6599000000006</v>
          </cell>
          <cell r="K14">
            <v>599.52852999999993</v>
          </cell>
          <cell r="L14">
            <v>1</v>
          </cell>
          <cell r="M14">
            <v>0.04</v>
          </cell>
          <cell r="N14">
            <v>997.77248999999995</v>
          </cell>
          <cell r="O14">
            <v>232.57169000000002</v>
          </cell>
          <cell r="P14">
            <v>1</v>
          </cell>
          <cell r="Q14">
            <v>0.04</v>
          </cell>
          <cell r="R14">
            <v>4426.7031100000004</v>
          </cell>
          <cell r="S14">
            <v>511.19857999999994</v>
          </cell>
          <cell r="T14">
            <v>1</v>
          </cell>
          <cell r="U14">
            <v>0.04</v>
          </cell>
        </row>
        <row r="15">
          <cell r="C15" t="str">
            <v>LZTG</v>
          </cell>
          <cell r="D15">
            <v>0.04</v>
          </cell>
          <cell r="E15">
            <v>18829.17484</v>
          </cell>
          <cell r="F15">
            <v>13805.143819999999</v>
          </cell>
          <cell r="G15">
            <v>1523.41976</v>
          </cell>
          <cell r="H15">
            <v>1</v>
          </cell>
          <cell r="I15">
            <v>0.04</v>
          </cell>
          <cell r="J15">
            <v>2797.8629200000005</v>
          </cell>
          <cell r="K15">
            <v>296.92417999999998</v>
          </cell>
          <cell r="L15">
            <v>1</v>
          </cell>
          <cell r="M15">
            <v>0.04</v>
          </cell>
          <cell r="N15">
            <v>753.74682000000007</v>
          </cell>
          <cell r="O15">
            <v>79.780619999999999</v>
          </cell>
          <cell r="P15">
            <v>1</v>
          </cell>
          <cell r="Q15">
            <v>0.04</v>
          </cell>
          <cell r="R15">
            <v>1472.4212799999998</v>
          </cell>
          <cell r="S15">
            <v>190.42827</v>
          </cell>
          <cell r="T15">
            <v>1</v>
          </cell>
          <cell r="U15">
            <v>0.04</v>
          </cell>
        </row>
        <row r="16">
          <cell r="C16" t="str">
            <v>XATG</v>
          </cell>
          <cell r="D16">
            <v>0.04</v>
          </cell>
          <cell r="E16">
            <v>11099.408939999999</v>
          </cell>
          <cell r="F16">
            <v>8763.9984799999984</v>
          </cell>
          <cell r="G16">
            <v>1014.3160799999998</v>
          </cell>
          <cell r="H16">
            <v>1</v>
          </cell>
          <cell r="I16">
            <v>0.04</v>
          </cell>
          <cell r="J16">
            <v>1547.00026</v>
          </cell>
          <cell r="K16">
            <v>216.58838</v>
          </cell>
          <cell r="L16">
            <v>1</v>
          </cell>
          <cell r="M16">
            <v>0.04</v>
          </cell>
          <cell r="N16">
            <v>276.48929000000004</v>
          </cell>
          <cell r="O16">
            <v>75.015950000000004</v>
          </cell>
          <cell r="P16">
            <v>1</v>
          </cell>
          <cell r="Q16">
            <v>0.04</v>
          </cell>
          <cell r="R16">
            <v>511.92091000000005</v>
          </cell>
          <cell r="S16">
            <v>84.841119999999989</v>
          </cell>
          <cell r="T16">
            <v>1</v>
          </cell>
          <cell r="U16">
            <v>0.04</v>
          </cell>
        </row>
        <row r="17">
          <cell r="C17" t="str">
            <v>QHTG</v>
          </cell>
          <cell r="D17">
            <v>0.04</v>
          </cell>
          <cell r="E17">
            <v>2313.5371499999997</v>
          </cell>
          <cell r="F17">
            <v>1389.3493100000001</v>
          </cell>
          <cell r="G17">
            <v>179.87927999999999</v>
          </cell>
          <cell r="H17">
            <v>1</v>
          </cell>
          <cell r="I17">
            <v>0.04</v>
          </cell>
          <cell r="J17">
            <v>728.07409999999993</v>
          </cell>
          <cell r="K17">
            <v>72.546729999999997</v>
          </cell>
          <cell r="L17">
            <v>1</v>
          </cell>
          <cell r="M17">
            <v>0.04</v>
          </cell>
          <cell r="N17">
            <v>196.11373999999998</v>
          </cell>
          <cell r="O17">
            <v>44.107729999999997</v>
          </cell>
          <cell r="P17">
            <v>1</v>
          </cell>
          <cell r="Q17">
            <v>0.04</v>
          </cell>
          <cell r="R17">
            <v>0</v>
          </cell>
          <cell r="S17">
            <v>0</v>
          </cell>
          <cell r="T17">
            <v>1</v>
          </cell>
          <cell r="U17">
            <v>0.04</v>
          </cell>
        </row>
        <row r="18">
          <cell r="C18" t="str">
            <v>TGZG</v>
          </cell>
          <cell r="D18">
            <v>0.04</v>
          </cell>
          <cell r="E18">
            <v>1298.11052</v>
          </cell>
          <cell r="F18">
            <v>1298.11052</v>
          </cell>
          <cell r="G18">
            <v>81.824960000000004</v>
          </cell>
          <cell r="H18">
            <v>1</v>
          </cell>
          <cell r="I18">
            <v>0.04</v>
          </cell>
          <cell r="J18">
            <v>0</v>
          </cell>
          <cell r="K18">
            <v>0</v>
          </cell>
          <cell r="L18">
            <v>1</v>
          </cell>
          <cell r="M18">
            <v>0.04</v>
          </cell>
          <cell r="N18">
            <v>0</v>
          </cell>
          <cell r="O18">
            <v>0</v>
          </cell>
          <cell r="P18">
            <v>1</v>
          </cell>
          <cell r="Q18">
            <v>0.04</v>
          </cell>
          <cell r="R18">
            <v>0</v>
          </cell>
          <cell r="S18">
            <v>0</v>
          </cell>
          <cell r="T18">
            <v>1</v>
          </cell>
          <cell r="U18">
            <v>0.04</v>
          </cell>
        </row>
        <row r="19">
          <cell r="C19" t="str">
            <v>FZHD</v>
          </cell>
          <cell r="D19">
            <v>0.04</v>
          </cell>
          <cell r="E19">
            <v>987.54013999999984</v>
          </cell>
          <cell r="F19">
            <v>599.5158899999999</v>
          </cell>
          <cell r="G19">
            <v>263.04775999999993</v>
          </cell>
          <cell r="H19">
            <v>1</v>
          </cell>
          <cell r="I19">
            <v>0.04</v>
          </cell>
          <cell r="J19">
            <v>0</v>
          </cell>
          <cell r="K19">
            <v>0</v>
          </cell>
          <cell r="L19">
            <v>1</v>
          </cell>
          <cell r="M19">
            <v>0.04</v>
          </cell>
          <cell r="N19">
            <v>122.78881999999999</v>
          </cell>
          <cell r="O19">
            <v>80.566879999999983</v>
          </cell>
          <cell r="P19">
            <v>1</v>
          </cell>
          <cell r="Q19">
            <v>0.04</v>
          </cell>
          <cell r="R19">
            <v>265.23543000000001</v>
          </cell>
          <cell r="S19">
            <v>54.152910000000006</v>
          </cell>
          <cell r="T19">
            <v>1</v>
          </cell>
          <cell r="U19">
            <v>0.04</v>
          </cell>
        </row>
        <row r="20">
          <cell r="C20" t="str">
            <v>HBHD</v>
          </cell>
          <cell r="D20">
            <v>0.75</v>
          </cell>
          <cell r="E20">
            <v>1195.635</v>
          </cell>
          <cell r="F20">
            <v>1101.9423899999999</v>
          </cell>
          <cell r="G20">
            <v>93.043940000000006</v>
          </cell>
          <cell r="H20">
            <v>1</v>
          </cell>
          <cell r="I20">
            <v>0.75</v>
          </cell>
          <cell r="J20">
            <v>0</v>
          </cell>
          <cell r="K20">
            <v>0</v>
          </cell>
          <cell r="L20">
            <v>1</v>
          </cell>
          <cell r="M20">
            <v>0.75</v>
          </cell>
          <cell r="N20">
            <v>0</v>
          </cell>
          <cell r="O20">
            <v>0</v>
          </cell>
          <cell r="P20">
            <v>1</v>
          </cell>
          <cell r="Q20">
            <v>0.75</v>
          </cell>
          <cell r="R20">
            <v>93.692610000000002</v>
          </cell>
          <cell r="S20">
            <v>11.931799999999999</v>
          </cell>
          <cell r="T20">
            <v>1</v>
          </cell>
          <cell r="U20">
            <v>0.75</v>
          </cell>
        </row>
        <row r="21">
          <cell r="C21" t="str">
            <v>BJHD</v>
          </cell>
          <cell r="D21">
            <v>0.75</v>
          </cell>
          <cell r="E21">
            <v>0</v>
          </cell>
          <cell r="F21">
            <v>0</v>
          </cell>
          <cell r="G21">
            <v>0</v>
          </cell>
          <cell r="H21">
            <v>1</v>
          </cell>
          <cell r="I21">
            <v>0.75</v>
          </cell>
          <cell r="J21">
            <v>0</v>
          </cell>
          <cell r="K21">
            <v>0</v>
          </cell>
          <cell r="L21">
            <v>1</v>
          </cell>
          <cell r="M21">
            <v>0.75</v>
          </cell>
          <cell r="N21">
            <v>0</v>
          </cell>
          <cell r="O21">
            <v>0</v>
          </cell>
          <cell r="P21">
            <v>1</v>
          </cell>
          <cell r="Q21">
            <v>0.75</v>
          </cell>
          <cell r="R21">
            <v>0</v>
          </cell>
          <cell r="S21">
            <v>0</v>
          </cell>
          <cell r="T21">
            <v>1</v>
          </cell>
          <cell r="U21">
            <v>0.75</v>
          </cell>
        </row>
        <row r="22">
          <cell r="C22" t="str">
            <v>WHZN</v>
          </cell>
          <cell r="D22">
            <v>0.04</v>
          </cell>
          <cell r="E22">
            <v>44392.350909999994</v>
          </cell>
          <cell r="F22">
            <v>21027.162019999996</v>
          </cell>
          <cell r="G22">
            <v>2359.1313500000001</v>
          </cell>
          <cell r="H22">
            <v>1</v>
          </cell>
          <cell r="I22">
            <v>0.04</v>
          </cell>
          <cell r="J22">
            <v>8487.3489800000007</v>
          </cell>
          <cell r="K22">
            <v>951.16953999999998</v>
          </cell>
          <cell r="L22">
            <v>1</v>
          </cell>
          <cell r="M22">
            <v>0.04</v>
          </cell>
          <cell r="N22">
            <v>4143.0852100000002</v>
          </cell>
          <cell r="O22">
            <v>759.49068999999997</v>
          </cell>
          <cell r="P22">
            <v>1</v>
          </cell>
          <cell r="Q22">
            <v>0.04</v>
          </cell>
          <cell r="R22">
            <v>10734.7547</v>
          </cell>
          <cell r="S22">
            <v>1141.5606599999999</v>
          </cell>
          <cell r="T22">
            <v>1</v>
          </cell>
          <cell r="U22">
            <v>0.04</v>
          </cell>
        </row>
        <row r="23">
          <cell r="C23" t="str">
            <v>CSJW</v>
          </cell>
          <cell r="D23">
            <v>0.04</v>
          </cell>
          <cell r="E23">
            <v>29791.43908</v>
          </cell>
          <cell r="F23">
            <v>14672.67764</v>
          </cell>
          <cell r="G23">
            <v>1659.8220400000005</v>
          </cell>
          <cell r="H23">
            <v>1</v>
          </cell>
          <cell r="I23">
            <v>0.04</v>
          </cell>
          <cell r="J23">
            <v>4308.0185400000009</v>
          </cell>
          <cell r="K23">
            <v>541.5172</v>
          </cell>
          <cell r="L23">
            <v>1</v>
          </cell>
          <cell r="M23">
            <v>0.04</v>
          </cell>
          <cell r="N23">
            <v>4529.2901599999996</v>
          </cell>
          <cell r="O23">
            <v>574.88351</v>
          </cell>
          <cell r="P23">
            <v>1</v>
          </cell>
          <cell r="Q23">
            <v>0.04</v>
          </cell>
          <cell r="R23">
            <v>6281.4527399999997</v>
          </cell>
          <cell r="S23">
            <v>808.89324000000022</v>
          </cell>
          <cell r="T23">
            <v>1</v>
          </cell>
          <cell r="U23">
            <v>0.04</v>
          </cell>
        </row>
        <row r="24">
          <cell r="C24" t="str">
            <v>JXJW</v>
          </cell>
          <cell r="D24">
            <v>0.04</v>
          </cell>
          <cell r="E24">
            <v>3563.5469900000003</v>
          </cell>
          <cell r="F24">
            <v>2822.2480100000002</v>
          </cell>
          <cell r="G24">
            <v>215.09146000000001</v>
          </cell>
          <cell r="H24">
            <v>1</v>
          </cell>
          <cell r="I24">
            <v>0.04</v>
          </cell>
          <cell r="J24">
            <v>0</v>
          </cell>
          <cell r="K24">
            <v>0</v>
          </cell>
          <cell r="L24">
            <v>1</v>
          </cell>
          <cell r="M24">
            <v>0.04</v>
          </cell>
          <cell r="N24">
            <v>620.79015000000004</v>
          </cell>
          <cell r="O24">
            <v>51.919559999999997</v>
          </cell>
          <cell r="P24">
            <v>1</v>
          </cell>
          <cell r="Q24">
            <v>0.04</v>
          </cell>
          <cell r="R24">
            <v>120.50883</v>
          </cell>
          <cell r="S24">
            <v>40.726579999999998</v>
          </cell>
          <cell r="T24">
            <v>1</v>
          </cell>
          <cell r="U24">
            <v>0.04</v>
          </cell>
        </row>
        <row r="25">
          <cell r="C25" t="str">
            <v>LNZA</v>
          </cell>
          <cell r="D25">
            <v>0.04</v>
          </cell>
          <cell r="E25">
            <v>7894.6660300000003</v>
          </cell>
          <cell r="F25">
            <v>4217.8045300000003</v>
          </cell>
          <cell r="G25">
            <v>528.75623999999993</v>
          </cell>
          <cell r="H25">
            <v>1</v>
          </cell>
          <cell r="I25">
            <v>0.04</v>
          </cell>
          <cell r="J25">
            <v>0</v>
          </cell>
          <cell r="K25">
            <v>0</v>
          </cell>
          <cell r="L25">
            <v>1</v>
          </cell>
          <cell r="M25">
            <v>0.04</v>
          </cell>
          <cell r="N25">
            <v>311.36119000000002</v>
          </cell>
          <cell r="O25">
            <v>34.43233</v>
          </cell>
          <cell r="P25">
            <v>1</v>
          </cell>
          <cell r="Q25">
            <v>0.04</v>
          </cell>
          <cell r="R25">
            <v>3365.5003099999999</v>
          </cell>
          <cell r="S25">
            <v>403.04199000000006</v>
          </cell>
          <cell r="T25">
            <v>1</v>
          </cell>
          <cell r="U25">
            <v>0.04</v>
          </cell>
        </row>
        <row r="26">
          <cell r="C26" t="str">
            <v>LAGS</v>
          </cell>
          <cell r="D26">
            <v>0.04</v>
          </cell>
          <cell r="E26">
            <v>0</v>
          </cell>
          <cell r="F26">
            <v>0</v>
          </cell>
          <cell r="G26">
            <v>0</v>
          </cell>
          <cell r="H26">
            <v>1</v>
          </cell>
          <cell r="I26">
            <v>0.04</v>
          </cell>
          <cell r="J26">
            <v>0</v>
          </cell>
          <cell r="K26">
            <v>0</v>
          </cell>
          <cell r="L26">
            <v>1</v>
          </cell>
          <cell r="M26">
            <v>0.04</v>
          </cell>
          <cell r="N26">
            <v>0</v>
          </cell>
          <cell r="O26">
            <v>0</v>
          </cell>
          <cell r="P26">
            <v>1</v>
          </cell>
          <cell r="Q26">
            <v>0.04</v>
          </cell>
          <cell r="R26">
            <v>0</v>
          </cell>
          <cell r="S26">
            <v>0</v>
          </cell>
          <cell r="T26">
            <v>1</v>
          </cell>
          <cell r="U26">
            <v>0.04</v>
          </cell>
        </row>
        <row r="27">
          <cell r="C27" t="str">
            <v>LNZW</v>
          </cell>
          <cell r="D27">
            <v>0.04</v>
          </cell>
          <cell r="E27">
            <v>2120.5956200000001</v>
          </cell>
          <cell r="F27">
            <v>1053.83573</v>
          </cell>
          <cell r="G27">
            <v>112.7581</v>
          </cell>
          <cell r="H27">
            <v>1</v>
          </cell>
          <cell r="I27">
            <v>0.04</v>
          </cell>
          <cell r="J27">
            <v>390.59328999999997</v>
          </cell>
          <cell r="K27">
            <v>20.235060000000001</v>
          </cell>
          <cell r="L27">
            <v>1</v>
          </cell>
          <cell r="M27">
            <v>0.04</v>
          </cell>
          <cell r="N27">
            <v>128.86960999999999</v>
          </cell>
          <cell r="O27">
            <v>13.578790000000001</v>
          </cell>
          <cell r="P27">
            <v>1</v>
          </cell>
          <cell r="Q27">
            <v>0.04</v>
          </cell>
          <cell r="R27">
            <v>547.29698999999994</v>
          </cell>
          <cell r="S27">
            <v>65.354950000000002</v>
          </cell>
          <cell r="T27">
            <v>1</v>
          </cell>
          <cell r="U27">
            <v>0.04</v>
          </cell>
        </row>
        <row r="28">
          <cell r="C28" t="str">
            <v>WHHL</v>
          </cell>
          <cell r="D28">
            <v>0.04</v>
          </cell>
          <cell r="E28">
            <v>18130.905470000002</v>
          </cell>
          <cell r="F28">
            <v>9858.980230000001</v>
          </cell>
          <cell r="G28">
            <v>1454.67858</v>
          </cell>
          <cell r="H28">
            <v>1</v>
          </cell>
          <cell r="I28">
            <v>0.04</v>
          </cell>
          <cell r="J28">
            <v>2423.9596800000004</v>
          </cell>
          <cell r="K28">
            <v>161.66286999999997</v>
          </cell>
          <cell r="L28">
            <v>1</v>
          </cell>
          <cell r="M28">
            <v>0.04</v>
          </cell>
          <cell r="N28">
            <v>855.60491999999999</v>
          </cell>
          <cell r="O28">
            <v>102.62877999999999</v>
          </cell>
          <cell r="P28">
            <v>1</v>
          </cell>
          <cell r="Q28">
            <v>0.04</v>
          </cell>
          <cell r="R28">
            <v>4992.3606399999999</v>
          </cell>
          <cell r="S28">
            <v>481.13741999999996</v>
          </cell>
          <cell r="T28">
            <v>1</v>
          </cell>
          <cell r="U28">
            <v>0.04</v>
          </cell>
        </row>
        <row r="29">
          <cell r="C29" t="str">
            <v>JXHW</v>
          </cell>
          <cell r="D29">
            <v>0.04</v>
          </cell>
          <cell r="E29">
            <v>5352.6068199999991</v>
          </cell>
          <cell r="F29">
            <v>4790.6676999999991</v>
          </cell>
          <cell r="G29">
            <v>324.55074999999994</v>
          </cell>
          <cell r="H29">
            <v>1</v>
          </cell>
          <cell r="I29">
            <v>0.04</v>
          </cell>
          <cell r="J29">
            <v>0</v>
          </cell>
          <cell r="K29">
            <v>0</v>
          </cell>
          <cell r="L29">
            <v>1</v>
          </cell>
          <cell r="M29">
            <v>0.04</v>
          </cell>
          <cell r="N29">
            <v>0</v>
          </cell>
          <cell r="O29">
            <v>0</v>
          </cell>
          <cell r="P29">
            <v>1</v>
          </cell>
          <cell r="Q29">
            <v>0.04</v>
          </cell>
          <cell r="R29">
            <v>561.93912</v>
          </cell>
          <cell r="S29">
            <v>29.111789999999999</v>
          </cell>
          <cell r="T29">
            <v>1</v>
          </cell>
          <cell r="U29">
            <v>0.04</v>
          </cell>
        </row>
        <row r="30">
          <cell r="C30" t="str">
            <v>GXZN</v>
          </cell>
          <cell r="D30">
            <v>0.04</v>
          </cell>
          <cell r="E30">
            <v>23154.807769999999</v>
          </cell>
          <cell r="F30">
            <v>17253.31034</v>
          </cell>
          <cell r="G30">
            <v>1423.7446800000005</v>
          </cell>
          <cell r="H30">
            <v>1</v>
          </cell>
          <cell r="I30">
            <v>0.04</v>
          </cell>
          <cell r="J30">
            <v>4090.8046100000001</v>
          </cell>
          <cell r="K30">
            <v>328.31181999999995</v>
          </cell>
          <cell r="L30">
            <v>1</v>
          </cell>
          <cell r="M30">
            <v>0.04</v>
          </cell>
          <cell r="N30">
            <v>604.29869999999994</v>
          </cell>
          <cell r="O30">
            <v>36.01238</v>
          </cell>
          <cell r="P30">
            <v>1</v>
          </cell>
          <cell r="Q30">
            <v>0.04</v>
          </cell>
          <cell r="R30">
            <v>1206.3941199999999</v>
          </cell>
          <cell r="S30">
            <v>135.51856000000001</v>
          </cell>
          <cell r="T30">
            <v>1</v>
          </cell>
          <cell r="U30">
            <v>0.04</v>
          </cell>
        </row>
        <row r="31">
          <cell r="C31" t="str">
            <v>GZZN</v>
          </cell>
          <cell r="D31">
            <v>0.04</v>
          </cell>
          <cell r="E31">
            <v>25150.368149999995</v>
          </cell>
          <cell r="F31">
            <v>17559.013329999998</v>
          </cell>
          <cell r="G31">
            <v>1410.8484099999998</v>
          </cell>
          <cell r="H31">
            <v>1</v>
          </cell>
          <cell r="I31">
            <v>0.04</v>
          </cell>
          <cell r="J31">
            <v>2114.62565</v>
          </cell>
          <cell r="K31">
            <v>172.32148000000001</v>
          </cell>
          <cell r="L31">
            <v>1</v>
          </cell>
          <cell r="M31">
            <v>0.04</v>
          </cell>
          <cell r="N31">
            <v>2121.2283700000003</v>
          </cell>
          <cell r="O31">
            <v>168.92027000000002</v>
          </cell>
          <cell r="P31">
            <v>1</v>
          </cell>
          <cell r="Q31">
            <v>0.04</v>
          </cell>
          <cell r="R31">
            <v>3355.5007999999998</v>
          </cell>
          <cell r="S31">
            <v>493.17695999999989</v>
          </cell>
          <cell r="T31">
            <v>1</v>
          </cell>
          <cell r="U31">
            <v>0.04</v>
          </cell>
        </row>
        <row r="32">
          <cell r="C32" t="str">
            <v>CQRH</v>
          </cell>
          <cell r="D32">
            <v>0.04</v>
          </cell>
          <cell r="E32">
            <v>10071.358850000001</v>
          </cell>
          <cell r="F32">
            <v>5152.4927500000003</v>
          </cell>
          <cell r="G32">
            <v>816.57028000000014</v>
          </cell>
          <cell r="H32">
            <v>1</v>
          </cell>
          <cell r="I32">
            <v>0.04</v>
          </cell>
          <cell r="J32">
            <v>1695.7916</v>
          </cell>
          <cell r="K32">
            <v>274.32213999999993</v>
          </cell>
          <cell r="L32">
            <v>1</v>
          </cell>
          <cell r="M32">
            <v>0.04</v>
          </cell>
          <cell r="N32">
            <v>1192.1111599999999</v>
          </cell>
          <cell r="O32">
            <v>170.77460000000002</v>
          </cell>
          <cell r="P32">
            <v>1</v>
          </cell>
          <cell r="Q32">
            <v>0.04</v>
          </cell>
          <cell r="R32">
            <v>2030.96334</v>
          </cell>
          <cell r="S32">
            <v>237.24127000000001</v>
          </cell>
          <cell r="T32">
            <v>1</v>
          </cell>
          <cell r="U32">
            <v>0.04</v>
          </cell>
        </row>
        <row r="33">
          <cell r="C33" t="str">
            <v>GZRH</v>
          </cell>
          <cell r="D33">
            <v>0.04</v>
          </cell>
          <cell r="E33">
            <v>37746.405639999997</v>
          </cell>
          <cell r="F33">
            <v>21596.528689999999</v>
          </cell>
          <cell r="G33">
            <v>2761.6657899999996</v>
          </cell>
          <cell r="H33">
            <v>1</v>
          </cell>
          <cell r="I33">
            <v>0.04</v>
          </cell>
          <cell r="J33">
            <v>5261.1512399999992</v>
          </cell>
          <cell r="K33">
            <v>650.55351999999982</v>
          </cell>
          <cell r="L33">
            <v>1</v>
          </cell>
          <cell r="M33">
            <v>0.04</v>
          </cell>
          <cell r="N33">
            <v>4667.9804999999997</v>
          </cell>
          <cell r="O33">
            <v>498.2639200000001</v>
          </cell>
          <cell r="P33">
            <v>1</v>
          </cell>
          <cell r="Q33">
            <v>0.04</v>
          </cell>
          <cell r="R33">
            <v>6220.7452099999991</v>
          </cell>
          <cell r="S33">
            <v>719.97065999999984</v>
          </cell>
          <cell r="T33">
            <v>1</v>
          </cell>
          <cell r="U33">
            <v>0.04</v>
          </cell>
        </row>
        <row r="34">
          <cell r="C34" t="str">
            <v>KMYW</v>
          </cell>
          <cell r="D34">
            <v>0.04</v>
          </cell>
          <cell r="E34">
            <v>38241.476409999996</v>
          </cell>
          <cell r="F34">
            <v>26698.419139999995</v>
          </cell>
          <cell r="G34">
            <v>2810.1646300000011</v>
          </cell>
          <cell r="H34">
            <v>1</v>
          </cell>
          <cell r="I34">
            <v>0.04</v>
          </cell>
          <cell r="J34">
            <v>6568.5238199999985</v>
          </cell>
          <cell r="K34">
            <v>495.40557999999999</v>
          </cell>
          <cell r="L34">
            <v>1</v>
          </cell>
          <cell r="M34">
            <v>0.04</v>
          </cell>
          <cell r="N34">
            <v>4251.0453699999998</v>
          </cell>
          <cell r="O34">
            <v>562.27350999999999</v>
          </cell>
          <cell r="P34">
            <v>1</v>
          </cell>
          <cell r="Q34">
            <v>0.04</v>
          </cell>
          <cell r="R34">
            <v>723.48808000000008</v>
          </cell>
          <cell r="S34">
            <v>92.259059999999991</v>
          </cell>
          <cell r="T34">
            <v>1</v>
          </cell>
          <cell r="U34">
            <v>0.04</v>
          </cell>
        </row>
        <row r="35">
          <cell r="C35" t="str">
            <v>XJSM</v>
          </cell>
          <cell r="D35">
            <v>0.04</v>
          </cell>
          <cell r="E35">
            <v>33292.997889999999</v>
          </cell>
          <cell r="F35">
            <v>14983.46788</v>
          </cell>
          <cell r="G35">
            <v>1436.3463199999999</v>
          </cell>
          <cell r="H35">
            <v>1</v>
          </cell>
          <cell r="I35">
            <v>0.04</v>
          </cell>
          <cell r="J35">
            <v>6387.9890200000009</v>
          </cell>
          <cell r="K35">
            <v>507.26969000000008</v>
          </cell>
          <cell r="L35">
            <v>1</v>
          </cell>
          <cell r="M35">
            <v>0.04</v>
          </cell>
          <cell r="N35">
            <v>4120.9290700000001</v>
          </cell>
          <cell r="O35">
            <v>418.45190000000002</v>
          </cell>
          <cell r="P35">
            <v>1</v>
          </cell>
          <cell r="Q35">
            <v>0.04</v>
          </cell>
          <cell r="R35">
            <v>7800.6119199999994</v>
          </cell>
          <cell r="S35">
            <v>583.78400999999985</v>
          </cell>
          <cell r="T35">
            <v>1</v>
          </cell>
          <cell r="U35">
            <v>0.04</v>
          </cell>
        </row>
        <row r="36">
          <cell r="C36" t="str">
            <v>XJXW</v>
          </cell>
          <cell r="D36">
            <v>0.04</v>
          </cell>
          <cell r="E36">
            <v>0</v>
          </cell>
          <cell r="F36">
            <v>0</v>
          </cell>
          <cell r="G36">
            <v>0</v>
          </cell>
          <cell r="H36">
            <v>1</v>
          </cell>
          <cell r="I36">
            <v>0.04</v>
          </cell>
          <cell r="J36">
            <v>0</v>
          </cell>
          <cell r="K36">
            <v>0</v>
          </cell>
          <cell r="L36">
            <v>1</v>
          </cell>
          <cell r="M36">
            <v>0.04</v>
          </cell>
          <cell r="N36">
            <v>0</v>
          </cell>
          <cell r="O36">
            <v>0</v>
          </cell>
          <cell r="P36">
            <v>1</v>
          </cell>
          <cell r="Q36">
            <v>0.04</v>
          </cell>
          <cell r="R36">
            <v>0</v>
          </cell>
          <cell r="S36">
            <v>0</v>
          </cell>
          <cell r="T36">
            <v>1</v>
          </cell>
          <cell r="U36">
            <v>0.04</v>
          </cell>
        </row>
        <row r="37">
          <cell r="C37" t="str">
            <v>GSXW</v>
          </cell>
          <cell r="D37">
            <v>0.04</v>
          </cell>
          <cell r="E37">
            <v>18660.617289999998</v>
          </cell>
          <cell r="F37">
            <v>10966.487420000001</v>
          </cell>
          <cell r="G37">
            <v>1046.3141699999999</v>
          </cell>
          <cell r="H37">
            <v>1</v>
          </cell>
          <cell r="I37">
            <v>0.04</v>
          </cell>
          <cell r="J37">
            <v>4466.5142999999998</v>
          </cell>
          <cell r="K37">
            <v>409.88376</v>
          </cell>
          <cell r="L37">
            <v>1</v>
          </cell>
          <cell r="M37">
            <v>0.04</v>
          </cell>
          <cell r="N37">
            <v>527.69356999999991</v>
          </cell>
          <cell r="O37">
            <v>78.535679999999999</v>
          </cell>
          <cell r="P37">
            <v>1</v>
          </cell>
          <cell r="Q37">
            <v>0.04</v>
          </cell>
          <cell r="R37">
            <v>2699.922</v>
          </cell>
          <cell r="S37">
            <v>422.93170000000009</v>
          </cell>
          <cell r="T37">
            <v>1</v>
          </cell>
          <cell r="U37">
            <v>0.04</v>
          </cell>
        </row>
        <row r="38">
          <cell r="C38" t="str">
            <v>BHR</v>
          </cell>
          <cell r="D38">
            <v>0</v>
          </cell>
          <cell r="E38">
            <v>2126.6479800000002</v>
          </cell>
          <cell r="F38">
            <v>2126.6479800000002</v>
          </cell>
          <cell r="G38">
            <v>460.23462000000001</v>
          </cell>
          <cell r="H38">
            <v>1</v>
          </cell>
          <cell r="I38">
            <v>0</v>
          </cell>
          <cell r="J38">
            <v>0</v>
          </cell>
          <cell r="K38">
            <v>0</v>
          </cell>
          <cell r="L38">
            <v>1</v>
          </cell>
          <cell r="M38">
            <v>0</v>
          </cell>
          <cell r="N38">
            <v>0</v>
          </cell>
          <cell r="O38">
            <v>0</v>
          </cell>
          <cell r="P38">
            <v>1</v>
          </cell>
          <cell r="Q38">
            <v>0</v>
          </cell>
          <cell r="R38">
            <v>0</v>
          </cell>
          <cell r="S38">
            <v>0</v>
          </cell>
          <cell r="T38">
            <v>1</v>
          </cell>
          <cell r="U38">
            <v>0</v>
          </cell>
        </row>
        <row r="39">
          <cell r="C39" t="str">
            <v>BJCD</v>
          </cell>
          <cell r="D39">
            <v>0.04</v>
          </cell>
          <cell r="E39">
            <v>0</v>
          </cell>
          <cell r="F39">
            <v>0</v>
          </cell>
          <cell r="G39">
            <v>0</v>
          </cell>
          <cell r="H39">
            <v>1</v>
          </cell>
          <cell r="I39">
            <v>0.04</v>
          </cell>
          <cell r="J39">
            <v>0</v>
          </cell>
          <cell r="K39">
            <v>0</v>
          </cell>
          <cell r="L39">
            <v>1</v>
          </cell>
          <cell r="M39">
            <v>0.04</v>
          </cell>
          <cell r="N39">
            <v>0</v>
          </cell>
          <cell r="O39">
            <v>0</v>
          </cell>
          <cell r="P39">
            <v>1</v>
          </cell>
          <cell r="Q39">
            <v>0.04</v>
          </cell>
          <cell r="R39">
            <v>0</v>
          </cell>
          <cell r="S39">
            <v>0</v>
          </cell>
          <cell r="T39">
            <v>1</v>
          </cell>
          <cell r="U39">
            <v>0.04</v>
          </cell>
        </row>
        <row r="40">
          <cell r="C40" t="str">
            <v>LWGS</v>
          </cell>
          <cell r="D40">
            <v>0.04</v>
          </cell>
          <cell r="E40">
            <v>6164.3511200000003</v>
          </cell>
          <cell r="F40">
            <v>5415.2694599999995</v>
          </cell>
          <cell r="G40">
            <v>295.83762000000002</v>
          </cell>
          <cell r="H40">
            <v>1</v>
          </cell>
          <cell r="I40">
            <v>0.04</v>
          </cell>
          <cell r="J40">
            <v>494.43536</v>
          </cell>
          <cell r="K40">
            <v>84.667740000000009</v>
          </cell>
          <cell r="L40">
            <v>1</v>
          </cell>
          <cell r="M40">
            <v>0.04</v>
          </cell>
          <cell r="N40">
            <v>254.6463</v>
          </cell>
          <cell r="O40">
            <v>26.28876</v>
          </cell>
          <cell r="P40">
            <v>1</v>
          </cell>
          <cell r="Q40">
            <v>0.04</v>
          </cell>
          <cell r="R40">
            <v>0</v>
          </cell>
          <cell r="S40">
            <v>0</v>
          </cell>
          <cell r="T40">
            <v>1</v>
          </cell>
          <cell r="U40">
            <v>0.04</v>
          </cell>
        </row>
        <row r="41">
          <cell r="C41" t="str">
            <v>JLBK</v>
          </cell>
          <cell r="D41">
            <v>0.04</v>
          </cell>
          <cell r="E41">
            <v>8188.5674500000014</v>
          </cell>
          <cell r="F41">
            <v>122.19184</v>
          </cell>
          <cell r="G41">
            <v>14.11129</v>
          </cell>
          <cell r="H41">
            <v>1</v>
          </cell>
          <cell r="I41">
            <v>0.04</v>
          </cell>
          <cell r="J41">
            <v>612.8530199999999</v>
          </cell>
          <cell r="K41">
            <v>83.382499999999993</v>
          </cell>
          <cell r="L41">
            <v>1</v>
          </cell>
          <cell r="M41">
            <v>0.04</v>
          </cell>
          <cell r="N41">
            <v>0</v>
          </cell>
          <cell r="O41">
            <v>0</v>
          </cell>
          <cell r="P41">
            <v>1</v>
          </cell>
          <cell r="Q41">
            <v>0.04</v>
          </cell>
          <cell r="R41">
            <v>7453.5225900000014</v>
          </cell>
          <cell r="S41">
            <v>666.56993000000011</v>
          </cell>
          <cell r="T41">
            <v>1</v>
          </cell>
          <cell r="U41">
            <v>0.04</v>
          </cell>
        </row>
        <row r="42">
          <cell r="C42" t="str">
            <v>JSZD</v>
          </cell>
          <cell r="D42">
            <v>0.04</v>
          </cell>
          <cell r="E42">
            <v>14712.924390000004</v>
          </cell>
          <cell r="F42">
            <v>10099.263140000005</v>
          </cell>
          <cell r="G42">
            <v>1091.2875499999998</v>
          </cell>
          <cell r="H42">
            <v>1</v>
          </cell>
          <cell r="I42">
            <v>0.04</v>
          </cell>
          <cell r="J42">
            <v>2200.5646000000002</v>
          </cell>
          <cell r="K42">
            <v>203.21893</v>
          </cell>
          <cell r="L42">
            <v>1</v>
          </cell>
          <cell r="M42">
            <v>0.04</v>
          </cell>
          <cell r="N42">
            <v>2064.1237000000001</v>
          </cell>
          <cell r="O42">
            <v>297.04528999999997</v>
          </cell>
          <cell r="P42">
            <v>1</v>
          </cell>
          <cell r="Q42">
            <v>0.04</v>
          </cell>
          <cell r="R42">
            <v>348.97295000000003</v>
          </cell>
          <cell r="S42">
            <v>23.115200000000002</v>
          </cell>
          <cell r="T42">
            <v>1</v>
          </cell>
          <cell r="U42">
            <v>0.04</v>
          </cell>
        </row>
        <row r="43">
          <cell r="C43" t="str">
            <v>JSRD</v>
          </cell>
          <cell r="D43">
            <v>0.04</v>
          </cell>
          <cell r="E43">
            <v>3615.8381300000001</v>
          </cell>
          <cell r="F43">
            <v>1982.3204800000001</v>
          </cell>
          <cell r="G43">
            <v>86.619049999999987</v>
          </cell>
          <cell r="H43">
            <v>1</v>
          </cell>
          <cell r="I43">
            <v>0.04</v>
          </cell>
          <cell r="J43">
            <v>133.50388000000001</v>
          </cell>
          <cell r="K43">
            <v>19.710759999999997</v>
          </cell>
          <cell r="L43">
            <v>1</v>
          </cell>
          <cell r="M43">
            <v>0.04</v>
          </cell>
          <cell r="N43">
            <v>1500.01377</v>
          </cell>
          <cell r="O43">
            <v>76.798869999999994</v>
          </cell>
          <cell r="P43">
            <v>1</v>
          </cell>
          <cell r="Q43">
            <v>0.04</v>
          </cell>
          <cell r="R43">
            <v>0</v>
          </cell>
          <cell r="S43">
            <v>0</v>
          </cell>
          <cell r="T43">
            <v>1</v>
          </cell>
          <cell r="U43">
            <v>0.04</v>
          </cell>
        </row>
        <row r="44">
          <cell r="C44" t="str">
            <v>BJZW</v>
          </cell>
          <cell r="D44">
            <v>1</v>
          </cell>
          <cell r="E44">
            <v>0</v>
          </cell>
          <cell r="F44">
            <v>0</v>
          </cell>
          <cell r="G44">
            <v>0</v>
          </cell>
          <cell r="H44">
            <v>1</v>
          </cell>
          <cell r="I44">
            <v>1</v>
          </cell>
          <cell r="J44">
            <v>0</v>
          </cell>
          <cell r="K44">
            <v>0</v>
          </cell>
          <cell r="L44">
            <v>1</v>
          </cell>
          <cell r="M44">
            <v>1</v>
          </cell>
          <cell r="N44">
            <v>0</v>
          </cell>
          <cell r="O44">
            <v>0</v>
          </cell>
          <cell r="P44">
            <v>1</v>
          </cell>
          <cell r="Q44">
            <v>1</v>
          </cell>
          <cell r="R44">
            <v>0</v>
          </cell>
          <cell r="S44">
            <v>0</v>
          </cell>
          <cell r="T44">
            <v>1</v>
          </cell>
          <cell r="U44">
            <v>1</v>
          </cell>
        </row>
        <row r="45">
          <cell r="C45" t="str">
            <v>CDFS</v>
          </cell>
          <cell r="D45">
            <v>0.04</v>
          </cell>
          <cell r="E45">
            <v>39103.796799999996</v>
          </cell>
          <cell r="F45">
            <v>24310.577179999997</v>
          </cell>
          <cell r="G45">
            <v>2488.4003700000007</v>
          </cell>
          <cell r="H45">
            <v>1</v>
          </cell>
          <cell r="I45">
            <v>0.04</v>
          </cell>
          <cell r="J45">
            <v>7144.5629599999993</v>
          </cell>
          <cell r="K45">
            <v>732.64612999999997</v>
          </cell>
          <cell r="L45">
            <v>1</v>
          </cell>
          <cell r="M45">
            <v>0.04</v>
          </cell>
          <cell r="N45">
            <v>1987.1597199999999</v>
          </cell>
          <cell r="O45">
            <v>270.23560000000003</v>
          </cell>
          <cell r="P45">
            <v>1</v>
          </cell>
          <cell r="Q45">
            <v>0.04</v>
          </cell>
          <cell r="R45">
            <v>5661.49694</v>
          </cell>
          <cell r="S45">
            <v>579.01040999999998</v>
          </cell>
          <cell r="T45">
            <v>1</v>
          </cell>
          <cell r="U45">
            <v>0.04</v>
          </cell>
        </row>
        <row r="46">
          <cell r="C46" t="str">
            <v>NXSW</v>
          </cell>
          <cell r="D46">
            <v>1</v>
          </cell>
          <cell r="E46">
            <v>0</v>
          </cell>
          <cell r="F46">
            <v>0</v>
          </cell>
          <cell r="G46">
            <v>0</v>
          </cell>
          <cell r="H46">
            <v>1</v>
          </cell>
          <cell r="I46">
            <v>1</v>
          </cell>
          <cell r="J46">
            <v>0</v>
          </cell>
          <cell r="K46">
            <v>0</v>
          </cell>
          <cell r="L46">
            <v>1</v>
          </cell>
          <cell r="M46">
            <v>1</v>
          </cell>
          <cell r="N46">
            <v>0</v>
          </cell>
          <cell r="O46">
            <v>0</v>
          </cell>
          <cell r="P46">
            <v>1</v>
          </cell>
          <cell r="Q46">
            <v>1</v>
          </cell>
          <cell r="R46">
            <v>0</v>
          </cell>
          <cell r="S46">
            <v>0</v>
          </cell>
          <cell r="T46">
            <v>1</v>
          </cell>
          <cell r="U46">
            <v>1</v>
          </cell>
        </row>
        <row r="47">
          <cell r="C47" t="str">
            <v>SCDF</v>
          </cell>
          <cell r="D47">
            <v>1</v>
          </cell>
          <cell r="E47">
            <v>0</v>
          </cell>
          <cell r="F47">
            <v>0</v>
          </cell>
          <cell r="G47">
            <v>0</v>
          </cell>
          <cell r="H47">
            <v>1</v>
          </cell>
          <cell r="I47">
            <v>1</v>
          </cell>
          <cell r="J47">
            <v>0</v>
          </cell>
          <cell r="K47">
            <v>0</v>
          </cell>
          <cell r="L47">
            <v>1</v>
          </cell>
          <cell r="M47">
            <v>1</v>
          </cell>
          <cell r="N47">
            <v>0</v>
          </cell>
          <cell r="O47">
            <v>0</v>
          </cell>
          <cell r="P47">
            <v>1</v>
          </cell>
          <cell r="Q47">
            <v>1</v>
          </cell>
          <cell r="R47">
            <v>0</v>
          </cell>
          <cell r="S47">
            <v>0</v>
          </cell>
          <cell r="T47">
            <v>1</v>
          </cell>
          <cell r="U47">
            <v>1</v>
          </cell>
        </row>
        <row r="48">
          <cell r="C48" t="str">
            <v>SHFLF</v>
          </cell>
          <cell r="D48">
            <v>0.04</v>
          </cell>
          <cell r="E48">
            <v>388.86124999999998</v>
          </cell>
          <cell r="F48">
            <v>388.86124999999998</v>
          </cell>
          <cell r="G48">
            <v>25.171779999999998</v>
          </cell>
          <cell r="H48">
            <v>1</v>
          </cell>
          <cell r="I48">
            <v>0.04</v>
          </cell>
          <cell r="J48">
            <v>0</v>
          </cell>
          <cell r="K48">
            <v>0</v>
          </cell>
          <cell r="L48">
            <v>1</v>
          </cell>
          <cell r="M48">
            <v>0.04</v>
          </cell>
          <cell r="N48">
            <v>0</v>
          </cell>
          <cell r="O48">
            <v>0</v>
          </cell>
          <cell r="P48">
            <v>1</v>
          </cell>
          <cell r="Q48">
            <v>0.04</v>
          </cell>
          <cell r="R48">
            <v>0</v>
          </cell>
          <cell r="S48">
            <v>0</v>
          </cell>
          <cell r="T48">
            <v>1</v>
          </cell>
          <cell r="U48">
            <v>0.04</v>
          </cell>
        </row>
        <row r="49">
          <cell r="C49" t="str">
            <v>VCEIC</v>
          </cell>
          <cell r="D49">
            <v>0.04</v>
          </cell>
          <cell r="E49">
            <v>612.27774999999997</v>
          </cell>
          <cell r="F49">
            <v>612.27774999999997</v>
          </cell>
          <cell r="G49">
            <v>24.893999999999998</v>
          </cell>
          <cell r="H49">
            <v>1</v>
          </cell>
          <cell r="I49">
            <v>0.04</v>
          </cell>
          <cell r="J49">
            <v>0</v>
          </cell>
          <cell r="K49">
            <v>0</v>
          </cell>
          <cell r="L49">
            <v>1</v>
          </cell>
          <cell r="M49">
            <v>0.04</v>
          </cell>
          <cell r="N49">
            <v>0</v>
          </cell>
          <cell r="O49">
            <v>0</v>
          </cell>
          <cell r="P49">
            <v>1</v>
          </cell>
          <cell r="Q49">
            <v>0.04</v>
          </cell>
          <cell r="R49">
            <v>0</v>
          </cell>
          <cell r="S49">
            <v>0</v>
          </cell>
          <cell r="T49">
            <v>1</v>
          </cell>
          <cell r="U49">
            <v>0.04</v>
          </cell>
        </row>
        <row r="50">
          <cell r="C50" t="str">
            <v>ZJLY</v>
          </cell>
          <cell r="D50">
            <v>0.04</v>
          </cell>
          <cell r="E50">
            <v>20220.835119999996</v>
          </cell>
          <cell r="F50">
            <v>18485.818869999996</v>
          </cell>
          <cell r="G50">
            <v>2156.9819300000004</v>
          </cell>
          <cell r="H50">
            <v>1</v>
          </cell>
          <cell r="I50">
            <v>0.04</v>
          </cell>
          <cell r="J50">
            <v>172.37151</v>
          </cell>
          <cell r="K50">
            <v>65.903190000000009</v>
          </cell>
          <cell r="L50">
            <v>1</v>
          </cell>
          <cell r="M50">
            <v>0.04</v>
          </cell>
          <cell r="N50">
            <v>1562.64474</v>
          </cell>
          <cell r="O50">
            <v>128.04436999999999</v>
          </cell>
          <cell r="P50">
            <v>1</v>
          </cell>
          <cell r="Q50">
            <v>0.04</v>
          </cell>
          <cell r="R50">
            <v>0</v>
          </cell>
          <cell r="S50">
            <v>0</v>
          </cell>
          <cell r="T50">
            <v>1</v>
          </cell>
          <cell r="U50">
            <v>0.04</v>
          </cell>
        </row>
        <row r="58">
          <cell r="C58" t="str">
            <v>SXWY</v>
          </cell>
          <cell r="D58">
            <v>0.2</v>
          </cell>
          <cell r="E58">
            <v>0</v>
          </cell>
          <cell r="F58">
            <v>0</v>
          </cell>
          <cell r="G58">
            <v>0</v>
          </cell>
          <cell r="H58">
            <v>1</v>
          </cell>
          <cell r="I58">
            <v>0.2</v>
          </cell>
          <cell r="J58">
            <v>0</v>
          </cell>
          <cell r="K58">
            <v>0</v>
          </cell>
          <cell r="L58">
            <v>1</v>
          </cell>
          <cell r="M58">
            <v>0.2</v>
          </cell>
          <cell r="N58">
            <v>0</v>
          </cell>
          <cell r="O58">
            <v>0</v>
          </cell>
          <cell r="P58">
            <v>1</v>
          </cell>
          <cell r="Q58">
            <v>0.2</v>
          </cell>
          <cell r="R58">
            <v>0</v>
          </cell>
          <cell r="S58">
            <v>0</v>
          </cell>
          <cell r="T58">
            <v>1</v>
          </cell>
          <cell r="U58">
            <v>0.2</v>
          </cell>
        </row>
        <row r="59">
          <cell r="C59" t="str">
            <v>JNTY</v>
          </cell>
          <cell r="D59">
            <v>0.2</v>
          </cell>
          <cell r="E59">
            <v>0</v>
          </cell>
          <cell r="F59">
            <v>0</v>
          </cell>
          <cell r="G59">
            <v>0</v>
          </cell>
          <cell r="H59">
            <v>1</v>
          </cell>
          <cell r="I59">
            <v>0.2</v>
          </cell>
          <cell r="J59">
            <v>0</v>
          </cell>
          <cell r="K59">
            <v>0</v>
          </cell>
          <cell r="L59">
            <v>1</v>
          </cell>
          <cell r="M59">
            <v>0.2</v>
          </cell>
          <cell r="N59">
            <v>0</v>
          </cell>
          <cell r="O59">
            <v>0</v>
          </cell>
          <cell r="P59">
            <v>1</v>
          </cell>
          <cell r="Q59">
            <v>0.2</v>
          </cell>
          <cell r="R59">
            <v>0</v>
          </cell>
          <cell r="S59">
            <v>0</v>
          </cell>
          <cell r="T59">
            <v>1</v>
          </cell>
          <cell r="U59">
            <v>0.2</v>
          </cell>
        </row>
        <row r="60">
          <cell r="C60" t="str">
            <v>NMLA</v>
          </cell>
          <cell r="D60">
            <v>0.2</v>
          </cell>
          <cell r="E60">
            <v>0</v>
          </cell>
          <cell r="F60">
            <v>0</v>
          </cell>
          <cell r="G60">
            <v>0</v>
          </cell>
          <cell r="H60">
            <v>1</v>
          </cell>
          <cell r="I60">
            <v>0.2</v>
          </cell>
          <cell r="J60">
            <v>0</v>
          </cell>
          <cell r="K60">
            <v>0</v>
          </cell>
          <cell r="L60">
            <v>1</v>
          </cell>
          <cell r="M60">
            <v>0.2</v>
          </cell>
          <cell r="N60">
            <v>0</v>
          </cell>
          <cell r="O60">
            <v>0</v>
          </cell>
          <cell r="P60">
            <v>1</v>
          </cell>
          <cell r="Q60">
            <v>0.2</v>
          </cell>
          <cell r="R60">
            <v>0</v>
          </cell>
          <cell r="S60">
            <v>0</v>
          </cell>
          <cell r="T60">
            <v>1</v>
          </cell>
          <cell r="U60">
            <v>0.2</v>
          </cell>
        </row>
        <row r="61">
          <cell r="C61" t="str">
            <v>JSBL</v>
          </cell>
          <cell r="D61">
            <v>1</v>
          </cell>
          <cell r="E61">
            <v>0</v>
          </cell>
          <cell r="F61">
            <v>0</v>
          </cell>
          <cell r="G61">
            <v>0</v>
          </cell>
          <cell r="H61">
            <v>1</v>
          </cell>
          <cell r="I61">
            <v>1</v>
          </cell>
          <cell r="J61">
            <v>0</v>
          </cell>
          <cell r="K61">
            <v>0</v>
          </cell>
          <cell r="L61">
            <v>1</v>
          </cell>
          <cell r="M61">
            <v>1</v>
          </cell>
          <cell r="N61">
            <v>0</v>
          </cell>
          <cell r="O61">
            <v>0</v>
          </cell>
          <cell r="P61">
            <v>1</v>
          </cell>
          <cell r="Q61">
            <v>1</v>
          </cell>
          <cell r="R61">
            <v>0</v>
          </cell>
          <cell r="S61">
            <v>0</v>
          </cell>
          <cell r="T61">
            <v>1</v>
          </cell>
          <cell r="U61">
            <v>1</v>
          </cell>
        </row>
        <row r="62">
          <cell r="C62" t="str">
            <v>JSHQ</v>
          </cell>
          <cell r="D62">
            <v>0.2</v>
          </cell>
          <cell r="E62">
            <v>0</v>
          </cell>
          <cell r="F62">
            <v>0</v>
          </cell>
          <cell r="G62">
            <v>0</v>
          </cell>
          <cell r="H62">
            <v>1</v>
          </cell>
          <cell r="I62">
            <v>0.2</v>
          </cell>
          <cell r="J62">
            <v>0</v>
          </cell>
          <cell r="K62">
            <v>0</v>
          </cell>
          <cell r="L62">
            <v>1</v>
          </cell>
          <cell r="M62">
            <v>0.2</v>
          </cell>
          <cell r="N62">
            <v>0</v>
          </cell>
          <cell r="O62">
            <v>0</v>
          </cell>
          <cell r="P62">
            <v>1</v>
          </cell>
          <cell r="Q62">
            <v>0.2</v>
          </cell>
          <cell r="R62">
            <v>0</v>
          </cell>
          <cell r="S62">
            <v>0</v>
          </cell>
          <cell r="T62">
            <v>1</v>
          </cell>
          <cell r="U62">
            <v>0.2</v>
          </cell>
        </row>
        <row r="63">
          <cell r="C63" t="str">
            <v>HNWT</v>
          </cell>
          <cell r="D63">
            <v>0.04</v>
          </cell>
          <cell r="E63">
            <v>0</v>
          </cell>
          <cell r="F63">
            <v>0</v>
          </cell>
          <cell r="G63">
            <v>0</v>
          </cell>
          <cell r="H63">
            <v>1</v>
          </cell>
          <cell r="I63">
            <v>0.04</v>
          </cell>
          <cell r="J63">
            <v>0</v>
          </cell>
          <cell r="K63">
            <v>0</v>
          </cell>
          <cell r="L63">
            <v>1</v>
          </cell>
          <cell r="M63">
            <v>0.04</v>
          </cell>
          <cell r="N63">
            <v>0</v>
          </cell>
          <cell r="O63">
            <v>0</v>
          </cell>
          <cell r="P63">
            <v>1</v>
          </cell>
          <cell r="Q63">
            <v>0.04</v>
          </cell>
          <cell r="R63">
            <v>0</v>
          </cell>
          <cell r="S63">
            <v>0</v>
          </cell>
          <cell r="T63">
            <v>1</v>
          </cell>
          <cell r="U63">
            <v>0.04</v>
          </cell>
        </row>
        <row r="64">
          <cell r="C64" t="str">
            <v>LZTG</v>
          </cell>
          <cell r="D64">
            <v>0.04</v>
          </cell>
          <cell r="E64">
            <v>0</v>
          </cell>
          <cell r="F64">
            <v>0</v>
          </cell>
          <cell r="G64">
            <v>0</v>
          </cell>
          <cell r="H64">
            <v>1</v>
          </cell>
          <cell r="I64">
            <v>0.04</v>
          </cell>
          <cell r="J64">
            <v>0</v>
          </cell>
          <cell r="K64">
            <v>0</v>
          </cell>
          <cell r="L64">
            <v>1</v>
          </cell>
          <cell r="M64">
            <v>0.04</v>
          </cell>
          <cell r="N64">
            <v>0</v>
          </cell>
          <cell r="O64">
            <v>0</v>
          </cell>
          <cell r="P64">
            <v>1</v>
          </cell>
          <cell r="Q64">
            <v>0.04</v>
          </cell>
          <cell r="R64">
            <v>0</v>
          </cell>
          <cell r="S64">
            <v>0</v>
          </cell>
          <cell r="T64">
            <v>1</v>
          </cell>
          <cell r="U64">
            <v>0.04</v>
          </cell>
        </row>
        <row r="65">
          <cell r="C65" t="str">
            <v>XATG</v>
          </cell>
          <cell r="D65">
            <v>0.04</v>
          </cell>
          <cell r="E65">
            <v>0</v>
          </cell>
          <cell r="F65">
            <v>0</v>
          </cell>
          <cell r="G65">
            <v>0</v>
          </cell>
          <cell r="H65">
            <v>1</v>
          </cell>
          <cell r="I65">
            <v>0.04</v>
          </cell>
          <cell r="J65">
            <v>0</v>
          </cell>
          <cell r="K65">
            <v>0</v>
          </cell>
          <cell r="L65">
            <v>1</v>
          </cell>
          <cell r="M65">
            <v>0.04</v>
          </cell>
          <cell r="N65">
            <v>0</v>
          </cell>
          <cell r="O65">
            <v>0</v>
          </cell>
          <cell r="P65">
            <v>1</v>
          </cell>
          <cell r="Q65">
            <v>0.04</v>
          </cell>
          <cell r="R65">
            <v>0</v>
          </cell>
          <cell r="S65">
            <v>0</v>
          </cell>
          <cell r="T65">
            <v>1</v>
          </cell>
          <cell r="U65">
            <v>0.04</v>
          </cell>
        </row>
        <row r="66">
          <cell r="C66" t="str">
            <v>QHTG</v>
          </cell>
          <cell r="D66">
            <v>0.04</v>
          </cell>
          <cell r="E66">
            <v>0</v>
          </cell>
          <cell r="F66">
            <v>0</v>
          </cell>
          <cell r="G66">
            <v>0</v>
          </cell>
          <cell r="H66">
            <v>1</v>
          </cell>
          <cell r="I66">
            <v>0.04</v>
          </cell>
          <cell r="J66">
            <v>0</v>
          </cell>
          <cell r="K66">
            <v>0</v>
          </cell>
          <cell r="L66">
            <v>1</v>
          </cell>
          <cell r="M66">
            <v>0.04</v>
          </cell>
          <cell r="N66">
            <v>0</v>
          </cell>
          <cell r="O66">
            <v>0</v>
          </cell>
          <cell r="P66">
            <v>1</v>
          </cell>
          <cell r="Q66">
            <v>0.04</v>
          </cell>
          <cell r="R66">
            <v>0</v>
          </cell>
          <cell r="S66">
            <v>0</v>
          </cell>
          <cell r="T66">
            <v>1</v>
          </cell>
          <cell r="U66">
            <v>0.04</v>
          </cell>
        </row>
        <row r="67">
          <cell r="C67" t="str">
            <v>TGZG</v>
          </cell>
          <cell r="D67">
            <v>0.04</v>
          </cell>
          <cell r="E67">
            <v>0</v>
          </cell>
          <cell r="F67">
            <v>0</v>
          </cell>
          <cell r="G67">
            <v>0</v>
          </cell>
          <cell r="H67">
            <v>1</v>
          </cell>
          <cell r="I67">
            <v>0.04</v>
          </cell>
          <cell r="J67">
            <v>0</v>
          </cell>
          <cell r="K67">
            <v>0</v>
          </cell>
          <cell r="L67">
            <v>1</v>
          </cell>
          <cell r="M67">
            <v>0.04</v>
          </cell>
          <cell r="N67">
            <v>0</v>
          </cell>
          <cell r="O67">
            <v>0</v>
          </cell>
          <cell r="P67">
            <v>1</v>
          </cell>
          <cell r="Q67">
            <v>0.04</v>
          </cell>
          <cell r="R67">
            <v>0</v>
          </cell>
          <cell r="S67">
            <v>0</v>
          </cell>
          <cell r="T67">
            <v>1</v>
          </cell>
          <cell r="U67">
            <v>0.04</v>
          </cell>
        </row>
        <row r="68">
          <cell r="C68" t="str">
            <v>FZHD</v>
          </cell>
          <cell r="D68">
            <v>0.04</v>
          </cell>
          <cell r="E68">
            <v>0</v>
          </cell>
          <cell r="F68">
            <v>0</v>
          </cell>
          <cell r="G68">
            <v>0</v>
          </cell>
          <cell r="H68">
            <v>1</v>
          </cell>
          <cell r="I68">
            <v>0.04</v>
          </cell>
          <cell r="J68">
            <v>0</v>
          </cell>
          <cell r="K68">
            <v>0</v>
          </cell>
          <cell r="L68">
            <v>1</v>
          </cell>
          <cell r="M68">
            <v>0.04</v>
          </cell>
          <cell r="N68">
            <v>0</v>
          </cell>
          <cell r="O68">
            <v>0</v>
          </cell>
          <cell r="P68">
            <v>1</v>
          </cell>
          <cell r="Q68">
            <v>0.04</v>
          </cell>
          <cell r="R68">
            <v>0</v>
          </cell>
          <cell r="S68">
            <v>0</v>
          </cell>
          <cell r="T68">
            <v>1</v>
          </cell>
          <cell r="U68">
            <v>0.04</v>
          </cell>
        </row>
        <row r="69">
          <cell r="C69" t="str">
            <v>HBHD</v>
          </cell>
          <cell r="D69">
            <v>0.75</v>
          </cell>
          <cell r="E69">
            <v>0</v>
          </cell>
          <cell r="F69">
            <v>0</v>
          </cell>
          <cell r="G69">
            <v>0</v>
          </cell>
          <cell r="H69">
            <v>1</v>
          </cell>
          <cell r="I69">
            <v>0.75</v>
          </cell>
          <cell r="J69">
            <v>0</v>
          </cell>
          <cell r="K69">
            <v>0</v>
          </cell>
          <cell r="L69">
            <v>1</v>
          </cell>
          <cell r="M69">
            <v>0.75</v>
          </cell>
          <cell r="N69">
            <v>0</v>
          </cell>
          <cell r="O69">
            <v>0</v>
          </cell>
          <cell r="P69">
            <v>1</v>
          </cell>
          <cell r="Q69">
            <v>0.75</v>
          </cell>
          <cell r="R69">
            <v>0</v>
          </cell>
          <cell r="S69">
            <v>0</v>
          </cell>
          <cell r="T69">
            <v>1</v>
          </cell>
          <cell r="U69">
            <v>0.75</v>
          </cell>
        </row>
        <row r="70">
          <cell r="C70" t="str">
            <v>BJHD</v>
          </cell>
          <cell r="D70">
            <v>0.75</v>
          </cell>
          <cell r="E70">
            <v>0</v>
          </cell>
          <cell r="F70">
            <v>0</v>
          </cell>
          <cell r="G70">
            <v>0</v>
          </cell>
          <cell r="H70">
            <v>1</v>
          </cell>
          <cell r="I70">
            <v>0.75</v>
          </cell>
          <cell r="J70">
            <v>0</v>
          </cell>
          <cell r="K70">
            <v>0</v>
          </cell>
          <cell r="L70">
            <v>1</v>
          </cell>
          <cell r="M70">
            <v>0.75</v>
          </cell>
          <cell r="N70">
            <v>0</v>
          </cell>
          <cell r="O70">
            <v>0</v>
          </cell>
          <cell r="P70">
            <v>1</v>
          </cell>
          <cell r="Q70">
            <v>0.75</v>
          </cell>
          <cell r="R70">
            <v>0</v>
          </cell>
          <cell r="S70">
            <v>0</v>
          </cell>
          <cell r="T70">
            <v>1</v>
          </cell>
          <cell r="U70">
            <v>0.75</v>
          </cell>
        </row>
        <row r="71">
          <cell r="C71" t="str">
            <v>WHZN</v>
          </cell>
          <cell r="D71">
            <v>0.04</v>
          </cell>
          <cell r="E71">
            <v>0</v>
          </cell>
          <cell r="F71">
            <v>0</v>
          </cell>
          <cell r="G71">
            <v>0</v>
          </cell>
          <cell r="H71">
            <v>1</v>
          </cell>
          <cell r="I71">
            <v>0.04</v>
          </cell>
          <cell r="J71">
            <v>0</v>
          </cell>
          <cell r="K71">
            <v>0</v>
          </cell>
          <cell r="L71">
            <v>1</v>
          </cell>
          <cell r="M71">
            <v>0.04</v>
          </cell>
          <cell r="N71">
            <v>0</v>
          </cell>
          <cell r="O71">
            <v>0</v>
          </cell>
          <cell r="P71">
            <v>1</v>
          </cell>
          <cell r="Q71">
            <v>0.04</v>
          </cell>
          <cell r="R71">
            <v>0</v>
          </cell>
          <cell r="S71">
            <v>0</v>
          </cell>
          <cell r="T71">
            <v>1</v>
          </cell>
          <cell r="U71">
            <v>0.04</v>
          </cell>
        </row>
        <row r="72">
          <cell r="C72" t="str">
            <v>CSJW</v>
          </cell>
          <cell r="D72">
            <v>0.04</v>
          </cell>
          <cell r="E72">
            <v>0</v>
          </cell>
          <cell r="F72">
            <v>0</v>
          </cell>
          <cell r="G72">
            <v>0</v>
          </cell>
          <cell r="H72">
            <v>1</v>
          </cell>
          <cell r="I72">
            <v>0.04</v>
          </cell>
          <cell r="J72">
            <v>0</v>
          </cell>
          <cell r="K72">
            <v>0</v>
          </cell>
          <cell r="L72">
            <v>1</v>
          </cell>
          <cell r="M72">
            <v>0.04</v>
          </cell>
          <cell r="N72">
            <v>0</v>
          </cell>
          <cell r="O72">
            <v>0</v>
          </cell>
          <cell r="P72">
            <v>1</v>
          </cell>
          <cell r="Q72">
            <v>0.04</v>
          </cell>
          <cell r="R72">
            <v>0</v>
          </cell>
          <cell r="S72">
            <v>0</v>
          </cell>
          <cell r="T72">
            <v>1</v>
          </cell>
          <cell r="U72">
            <v>0.04</v>
          </cell>
        </row>
        <row r="73">
          <cell r="C73" t="str">
            <v>JXJW</v>
          </cell>
          <cell r="D73">
            <v>0.04</v>
          </cell>
          <cell r="E73">
            <v>0</v>
          </cell>
          <cell r="F73">
            <v>0</v>
          </cell>
          <cell r="G73">
            <v>0</v>
          </cell>
          <cell r="H73">
            <v>1</v>
          </cell>
          <cell r="I73">
            <v>0.04</v>
          </cell>
          <cell r="J73">
            <v>0</v>
          </cell>
          <cell r="K73">
            <v>0</v>
          </cell>
          <cell r="L73">
            <v>1</v>
          </cell>
          <cell r="M73">
            <v>0.04</v>
          </cell>
          <cell r="N73">
            <v>0</v>
          </cell>
          <cell r="O73">
            <v>0</v>
          </cell>
          <cell r="P73">
            <v>1</v>
          </cell>
          <cell r="Q73">
            <v>0.04</v>
          </cell>
          <cell r="R73">
            <v>0</v>
          </cell>
          <cell r="S73">
            <v>0</v>
          </cell>
          <cell r="T73">
            <v>1</v>
          </cell>
          <cell r="U73">
            <v>0.04</v>
          </cell>
        </row>
        <row r="74">
          <cell r="C74" t="str">
            <v>LNZA</v>
          </cell>
          <cell r="D74">
            <v>0.04</v>
          </cell>
          <cell r="E74">
            <v>0</v>
          </cell>
          <cell r="F74">
            <v>0</v>
          </cell>
          <cell r="G74">
            <v>0</v>
          </cell>
          <cell r="H74">
            <v>1</v>
          </cell>
          <cell r="I74">
            <v>0.04</v>
          </cell>
          <cell r="J74">
            <v>0</v>
          </cell>
          <cell r="K74">
            <v>0</v>
          </cell>
          <cell r="L74">
            <v>1</v>
          </cell>
          <cell r="M74">
            <v>0.04</v>
          </cell>
          <cell r="N74">
            <v>0</v>
          </cell>
          <cell r="O74">
            <v>0</v>
          </cell>
          <cell r="P74">
            <v>1</v>
          </cell>
          <cell r="Q74">
            <v>0.04</v>
          </cell>
          <cell r="R74">
            <v>0</v>
          </cell>
          <cell r="S74">
            <v>0</v>
          </cell>
          <cell r="T74">
            <v>1</v>
          </cell>
          <cell r="U74">
            <v>0.04</v>
          </cell>
        </row>
        <row r="75">
          <cell r="C75" t="str">
            <v>LAGS</v>
          </cell>
          <cell r="D75">
            <v>0.04</v>
          </cell>
          <cell r="E75">
            <v>0</v>
          </cell>
          <cell r="F75">
            <v>0</v>
          </cell>
          <cell r="G75">
            <v>0</v>
          </cell>
          <cell r="H75">
            <v>1</v>
          </cell>
          <cell r="I75">
            <v>0.04</v>
          </cell>
          <cell r="J75">
            <v>0</v>
          </cell>
          <cell r="K75">
            <v>0</v>
          </cell>
          <cell r="L75">
            <v>1</v>
          </cell>
          <cell r="M75">
            <v>0.04</v>
          </cell>
          <cell r="N75">
            <v>0</v>
          </cell>
          <cell r="O75">
            <v>0</v>
          </cell>
          <cell r="P75">
            <v>1</v>
          </cell>
          <cell r="Q75">
            <v>0.04</v>
          </cell>
          <cell r="R75">
            <v>0</v>
          </cell>
          <cell r="S75">
            <v>0</v>
          </cell>
          <cell r="T75">
            <v>1</v>
          </cell>
          <cell r="U75">
            <v>0.04</v>
          </cell>
        </row>
        <row r="76">
          <cell r="C76" t="str">
            <v>LNZW</v>
          </cell>
          <cell r="D76">
            <v>0.04</v>
          </cell>
          <cell r="E76">
            <v>0</v>
          </cell>
          <cell r="F76">
            <v>0</v>
          </cell>
          <cell r="G76">
            <v>0</v>
          </cell>
          <cell r="H76">
            <v>1</v>
          </cell>
          <cell r="I76">
            <v>0.04</v>
          </cell>
          <cell r="J76">
            <v>0</v>
          </cell>
          <cell r="K76">
            <v>0</v>
          </cell>
          <cell r="L76">
            <v>1</v>
          </cell>
          <cell r="M76">
            <v>0.04</v>
          </cell>
          <cell r="N76">
            <v>0</v>
          </cell>
          <cell r="O76">
            <v>0</v>
          </cell>
          <cell r="P76">
            <v>1</v>
          </cell>
          <cell r="Q76">
            <v>0.04</v>
          </cell>
          <cell r="R76">
            <v>0</v>
          </cell>
          <cell r="S76">
            <v>0</v>
          </cell>
          <cell r="T76">
            <v>1</v>
          </cell>
          <cell r="U76">
            <v>0.04</v>
          </cell>
        </row>
        <row r="77">
          <cell r="C77" t="str">
            <v>WHHL</v>
          </cell>
          <cell r="D77">
            <v>0.04</v>
          </cell>
          <cell r="E77">
            <v>0</v>
          </cell>
          <cell r="F77">
            <v>0</v>
          </cell>
          <cell r="G77">
            <v>0</v>
          </cell>
          <cell r="H77">
            <v>1</v>
          </cell>
          <cell r="I77">
            <v>0.04</v>
          </cell>
          <cell r="J77">
            <v>0</v>
          </cell>
          <cell r="K77">
            <v>0</v>
          </cell>
          <cell r="L77">
            <v>1</v>
          </cell>
          <cell r="M77">
            <v>0.04</v>
          </cell>
          <cell r="N77">
            <v>0</v>
          </cell>
          <cell r="O77">
            <v>0</v>
          </cell>
          <cell r="P77">
            <v>1</v>
          </cell>
          <cell r="Q77">
            <v>0.04</v>
          </cell>
          <cell r="R77">
            <v>0</v>
          </cell>
          <cell r="S77">
            <v>0</v>
          </cell>
          <cell r="T77">
            <v>1</v>
          </cell>
          <cell r="U77">
            <v>0.04</v>
          </cell>
        </row>
        <row r="78">
          <cell r="C78" t="str">
            <v>JXHW</v>
          </cell>
          <cell r="D78">
            <v>0.04</v>
          </cell>
          <cell r="E78">
            <v>0</v>
          </cell>
          <cell r="F78">
            <v>0</v>
          </cell>
          <cell r="G78">
            <v>0</v>
          </cell>
          <cell r="H78">
            <v>1</v>
          </cell>
          <cell r="I78">
            <v>0.04</v>
          </cell>
          <cell r="J78">
            <v>0</v>
          </cell>
          <cell r="K78">
            <v>0</v>
          </cell>
          <cell r="L78">
            <v>1</v>
          </cell>
          <cell r="M78">
            <v>0.04</v>
          </cell>
          <cell r="N78">
            <v>0</v>
          </cell>
          <cell r="O78">
            <v>0</v>
          </cell>
          <cell r="P78">
            <v>1</v>
          </cell>
          <cell r="Q78">
            <v>0.04</v>
          </cell>
          <cell r="R78">
            <v>0</v>
          </cell>
          <cell r="S78">
            <v>0</v>
          </cell>
          <cell r="T78">
            <v>1</v>
          </cell>
          <cell r="U78">
            <v>0.04</v>
          </cell>
        </row>
        <row r="79">
          <cell r="C79" t="str">
            <v>GXZN</v>
          </cell>
          <cell r="D79">
            <v>0.04</v>
          </cell>
          <cell r="E79">
            <v>0</v>
          </cell>
          <cell r="F79">
            <v>0</v>
          </cell>
          <cell r="G79">
            <v>0</v>
          </cell>
          <cell r="H79">
            <v>1</v>
          </cell>
          <cell r="I79">
            <v>0.04</v>
          </cell>
          <cell r="J79">
            <v>0</v>
          </cell>
          <cell r="K79">
            <v>0</v>
          </cell>
          <cell r="L79">
            <v>1</v>
          </cell>
          <cell r="M79">
            <v>0.04</v>
          </cell>
          <cell r="N79">
            <v>0</v>
          </cell>
          <cell r="O79">
            <v>0</v>
          </cell>
          <cell r="P79">
            <v>1</v>
          </cell>
          <cell r="Q79">
            <v>0.04</v>
          </cell>
          <cell r="R79">
            <v>0</v>
          </cell>
          <cell r="S79">
            <v>0</v>
          </cell>
          <cell r="T79">
            <v>1</v>
          </cell>
          <cell r="U79">
            <v>0.04</v>
          </cell>
        </row>
        <row r="80">
          <cell r="C80" t="str">
            <v>GZZN</v>
          </cell>
          <cell r="D80">
            <v>0.04</v>
          </cell>
          <cell r="E80">
            <v>0</v>
          </cell>
          <cell r="F80">
            <v>0</v>
          </cell>
          <cell r="G80">
            <v>0</v>
          </cell>
          <cell r="H80">
            <v>1</v>
          </cell>
          <cell r="I80">
            <v>0.04</v>
          </cell>
          <cell r="J80">
            <v>0</v>
          </cell>
          <cell r="K80">
            <v>0</v>
          </cell>
          <cell r="L80">
            <v>1</v>
          </cell>
          <cell r="M80">
            <v>0.04</v>
          </cell>
          <cell r="N80">
            <v>0</v>
          </cell>
          <cell r="O80">
            <v>0</v>
          </cell>
          <cell r="P80">
            <v>1</v>
          </cell>
          <cell r="Q80">
            <v>0.04</v>
          </cell>
          <cell r="R80">
            <v>0</v>
          </cell>
          <cell r="S80">
            <v>0</v>
          </cell>
          <cell r="T80">
            <v>1</v>
          </cell>
          <cell r="U80">
            <v>0.04</v>
          </cell>
        </row>
        <row r="81">
          <cell r="C81" t="str">
            <v>CQRH</v>
          </cell>
          <cell r="D81">
            <v>0.04</v>
          </cell>
          <cell r="E81">
            <v>0</v>
          </cell>
          <cell r="F81">
            <v>0</v>
          </cell>
          <cell r="G81">
            <v>0</v>
          </cell>
          <cell r="H81">
            <v>1</v>
          </cell>
          <cell r="I81">
            <v>0.04</v>
          </cell>
          <cell r="J81">
            <v>0</v>
          </cell>
          <cell r="K81">
            <v>0</v>
          </cell>
          <cell r="L81">
            <v>1</v>
          </cell>
          <cell r="M81">
            <v>0.04</v>
          </cell>
          <cell r="N81">
            <v>0</v>
          </cell>
          <cell r="O81">
            <v>0</v>
          </cell>
          <cell r="P81">
            <v>1</v>
          </cell>
          <cell r="Q81">
            <v>0.04</v>
          </cell>
          <cell r="R81">
            <v>0</v>
          </cell>
          <cell r="S81">
            <v>0</v>
          </cell>
          <cell r="T81">
            <v>1</v>
          </cell>
          <cell r="U81">
            <v>0.04</v>
          </cell>
        </row>
        <row r="82">
          <cell r="C82" t="str">
            <v>GZRH</v>
          </cell>
          <cell r="D82">
            <v>0.04</v>
          </cell>
          <cell r="E82">
            <v>0</v>
          </cell>
          <cell r="F82">
            <v>0</v>
          </cell>
          <cell r="G82">
            <v>0</v>
          </cell>
          <cell r="H82">
            <v>1</v>
          </cell>
          <cell r="I82">
            <v>0.04</v>
          </cell>
          <cell r="J82">
            <v>0</v>
          </cell>
          <cell r="K82">
            <v>0</v>
          </cell>
          <cell r="L82">
            <v>1</v>
          </cell>
          <cell r="M82">
            <v>0.04</v>
          </cell>
          <cell r="N82">
            <v>0</v>
          </cell>
          <cell r="O82">
            <v>0</v>
          </cell>
          <cell r="P82">
            <v>1</v>
          </cell>
          <cell r="Q82">
            <v>0.04</v>
          </cell>
          <cell r="R82">
            <v>0</v>
          </cell>
          <cell r="S82">
            <v>0</v>
          </cell>
          <cell r="T82">
            <v>1</v>
          </cell>
          <cell r="U82">
            <v>0.04</v>
          </cell>
        </row>
        <row r="83">
          <cell r="C83" t="str">
            <v>KMYW</v>
          </cell>
          <cell r="D83">
            <v>0.04</v>
          </cell>
          <cell r="E83">
            <v>0</v>
          </cell>
          <cell r="F83">
            <v>0</v>
          </cell>
          <cell r="G83">
            <v>0</v>
          </cell>
          <cell r="H83">
            <v>1</v>
          </cell>
          <cell r="I83">
            <v>0.04</v>
          </cell>
          <cell r="J83">
            <v>0</v>
          </cell>
          <cell r="K83">
            <v>0</v>
          </cell>
          <cell r="L83">
            <v>1</v>
          </cell>
          <cell r="M83">
            <v>0.04</v>
          </cell>
          <cell r="N83">
            <v>0</v>
          </cell>
          <cell r="O83">
            <v>0</v>
          </cell>
          <cell r="P83">
            <v>1</v>
          </cell>
          <cell r="Q83">
            <v>0.04</v>
          </cell>
          <cell r="R83">
            <v>0</v>
          </cell>
          <cell r="S83">
            <v>0</v>
          </cell>
          <cell r="T83">
            <v>1</v>
          </cell>
          <cell r="U83">
            <v>0.04</v>
          </cell>
        </row>
        <row r="84">
          <cell r="C84" t="str">
            <v>XJSM</v>
          </cell>
          <cell r="D84">
            <v>0.04</v>
          </cell>
          <cell r="E84">
            <v>0</v>
          </cell>
          <cell r="F84">
            <v>0</v>
          </cell>
          <cell r="G84">
            <v>0</v>
          </cell>
          <cell r="H84">
            <v>1</v>
          </cell>
          <cell r="I84">
            <v>0.04</v>
          </cell>
          <cell r="J84">
            <v>0</v>
          </cell>
          <cell r="K84">
            <v>0</v>
          </cell>
          <cell r="L84">
            <v>1</v>
          </cell>
          <cell r="M84">
            <v>0.04</v>
          </cell>
          <cell r="N84">
            <v>0</v>
          </cell>
          <cell r="O84">
            <v>0</v>
          </cell>
          <cell r="P84">
            <v>1</v>
          </cell>
          <cell r="Q84">
            <v>0.04</v>
          </cell>
          <cell r="R84">
            <v>0</v>
          </cell>
          <cell r="S84">
            <v>0</v>
          </cell>
          <cell r="T84">
            <v>1</v>
          </cell>
          <cell r="U84">
            <v>0.04</v>
          </cell>
        </row>
        <row r="85">
          <cell r="C85" t="str">
            <v>XJXW</v>
          </cell>
          <cell r="D85">
            <v>0.04</v>
          </cell>
          <cell r="E85">
            <v>0</v>
          </cell>
          <cell r="F85">
            <v>0</v>
          </cell>
          <cell r="G85">
            <v>0</v>
          </cell>
          <cell r="H85">
            <v>1</v>
          </cell>
          <cell r="I85">
            <v>0.04</v>
          </cell>
          <cell r="J85">
            <v>0</v>
          </cell>
          <cell r="K85">
            <v>0</v>
          </cell>
          <cell r="L85">
            <v>1</v>
          </cell>
          <cell r="M85">
            <v>0.04</v>
          </cell>
          <cell r="N85">
            <v>0</v>
          </cell>
          <cell r="O85">
            <v>0</v>
          </cell>
          <cell r="P85">
            <v>1</v>
          </cell>
          <cell r="Q85">
            <v>0.04</v>
          </cell>
          <cell r="R85">
            <v>0</v>
          </cell>
          <cell r="S85">
            <v>0</v>
          </cell>
          <cell r="T85">
            <v>1</v>
          </cell>
          <cell r="U85">
            <v>0.04</v>
          </cell>
        </row>
        <row r="86">
          <cell r="C86" t="str">
            <v>GSXW</v>
          </cell>
          <cell r="D86">
            <v>0.04</v>
          </cell>
          <cell r="E86">
            <v>0</v>
          </cell>
          <cell r="F86">
            <v>0</v>
          </cell>
          <cell r="G86">
            <v>0</v>
          </cell>
          <cell r="H86">
            <v>1</v>
          </cell>
          <cell r="I86">
            <v>0.04</v>
          </cell>
          <cell r="J86">
            <v>0</v>
          </cell>
          <cell r="K86">
            <v>0</v>
          </cell>
          <cell r="L86">
            <v>1</v>
          </cell>
          <cell r="M86">
            <v>0.04</v>
          </cell>
          <cell r="N86">
            <v>0</v>
          </cell>
          <cell r="O86">
            <v>0</v>
          </cell>
          <cell r="P86">
            <v>1</v>
          </cell>
          <cell r="Q86">
            <v>0.04</v>
          </cell>
          <cell r="R86">
            <v>0</v>
          </cell>
          <cell r="S86">
            <v>0</v>
          </cell>
          <cell r="T86">
            <v>1</v>
          </cell>
          <cell r="U86">
            <v>0.04</v>
          </cell>
        </row>
        <row r="87">
          <cell r="C87" t="str">
            <v>BHR</v>
          </cell>
          <cell r="D87">
            <v>0</v>
          </cell>
          <cell r="E87">
            <v>0</v>
          </cell>
          <cell r="F87">
            <v>0</v>
          </cell>
          <cell r="G87">
            <v>0</v>
          </cell>
          <cell r="H87">
            <v>1</v>
          </cell>
          <cell r="I87">
            <v>0</v>
          </cell>
          <cell r="J87">
            <v>0</v>
          </cell>
          <cell r="K87">
            <v>0</v>
          </cell>
          <cell r="L87">
            <v>1</v>
          </cell>
          <cell r="M87">
            <v>0</v>
          </cell>
          <cell r="N87">
            <v>0</v>
          </cell>
          <cell r="O87">
            <v>0</v>
          </cell>
          <cell r="P87">
            <v>1</v>
          </cell>
          <cell r="Q87">
            <v>0</v>
          </cell>
          <cell r="R87">
            <v>0</v>
          </cell>
          <cell r="S87">
            <v>0</v>
          </cell>
          <cell r="T87">
            <v>1</v>
          </cell>
          <cell r="U87">
            <v>0</v>
          </cell>
        </row>
        <row r="88">
          <cell r="C88" t="str">
            <v>BJCD</v>
          </cell>
          <cell r="D88">
            <v>0.04</v>
          </cell>
          <cell r="E88">
            <v>4066.8424299999997</v>
          </cell>
          <cell r="F88">
            <v>4066.8424299999997</v>
          </cell>
          <cell r="G88">
            <v>173.12102000000002</v>
          </cell>
          <cell r="H88">
            <v>1</v>
          </cell>
          <cell r="I88">
            <v>0.04</v>
          </cell>
          <cell r="J88">
            <v>0</v>
          </cell>
          <cell r="K88">
            <v>0</v>
          </cell>
          <cell r="L88">
            <v>1</v>
          </cell>
          <cell r="M88">
            <v>0.04</v>
          </cell>
          <cell r="N88">
            <v>0</v>
          </cell>
          <cell r="O88">
            <v>0</v>
          </cell>
          <cell r="P88">
            <v>1</v>
          </cell>
          <cell r="Q88">
            <v>0.04</v>
          </cell>
          <cell r="R88">
            <v>0</v>
          </cell>
          <cell r="S88">
            <v>0</v>
          </cell>
          <cell r="T88">
            <v>1</v>
          </cell>
          <cell r="U88">
            <v>0.04</v>
          </cell>
        </row>
        <row r="89">
          <cell r="C89" t="str">
            <v>LWGS</v>
          </cell>
          <cell r="D89">
            <v>0.04</v>
          </cell>
          <cell r="E89">
            <v>0</v>
          </cell>
          <cell r="F89">
            <v>0</v>
          </cell>
          <cell r="G89">
            <v>0</v>
          </cell>
          <cell r="H89">
            <v>1</v>
          </cell>
          <cell r="I89">
            <v>0.04</v>
          </cell>
          <cell r="J89">
            <v>0</v>
          </cell>
          <cell r="K89">
            <v>0</v>
          </cell>
          <cell r="L89">
            <v>1</v>
          </cell>
          <cell r="M89">
            <v>0.04</v>
          </cell>
          <cell r="N89">
            <v>0</v>
          </cell>
          <cell r="O89">
            <v>0</v>
          </cell>
          <cell r="P89">
            <v>1</v>
          </cell>
          <cell r="Q89">
            <v>0.04</v>
          </cell>
          <cell r="R89">
            <v>0</v>
          </cell>
          <cell r="S89">
            <v>0</v>
          </cell>
          <cell r="T89">
            <v>1</v>
          </cell>
          <cell r="U89">
            <v>0.04</v>
          </cell>
        </row>
        <row r="90">
          <cell r="C90" t="str">
            <v>JLBK</v>
          </cell>
          <cell r="D90">
            <v>0.04</v>
          </cell>
          <cell r="E90">
            <v>0</v>
          </cell>
          <cell r="F90">
            <v>0</v>
          </cell>
          <cell r="G90">
            <v>0</v>
          </cell>
          <cell r="H90">
            <v>1</v>
          </cell>
          <cell r="I90">
            <v>0.04</v>
          </cell>
          <cell r="J90">
            <v>0</v>
          </cell>
          <cell r="K90">
            <v>0</v>
          </cell>
          <cell r="L90">
            <v>1</v>
          </cell>
          <cell r="M90">
            <v>0.04</v>
          </cell>
          <cell r="N90">
            <v>0</v>
          </cell>
          <cell r="O90">
            <v>0</v>
          </cell>
          <cell r="P90">
            <v>1</v>
          </cell>
          <cell r="Q90">
            <v>0.04</v>
          </cell>
          <cell r="R90">
            <v>0</v>
          </cell>
          <cell r="S90">
            <v>0</v>
          </cell>
          <cell r="T90">
            <v>1</v>
          </cell>
          <cell r="U90">
            <v>0.04</v>
          </cell>
        </row>
        <row r="91">
          <cell r="C91" t="str">
            <v>JSZD</v>
          </cell>
          <cell r="D91">
            <v>0.04</v>
          </cell>
          <cell r="E91">
            <v>0</v>
          </cell>
          <cell r="F91">
            <v>0</v>
          </cell>
          <cell r="G91">
            <v>0</v>
          </cell>
          <cell r="H91">
            <v>1</v>
          </cell>
          <cell r="I91">
            <v>0.04</v>
          </cell>
          <cell r="J91">
            <v>0</v>
          </cell>
          <cell r="K91">
            <v>0</v>
          </cell>
          <cell r="L91">
            <v>1</v>
          </cell>
          <cell r="M91">
            <v>0.04</v>
          </cell>
          <cell r="N91">
            <v>0</v>
          </cell>
          <cell r="O91">
            <v>0</v>
          </cell>
          <cell r="P91">
            <v>1</v>
          </cell>
          <cell r="Q91">
            <v>0.04</v>
          </cell>
          <cell r="R91">
            <v>0</v>
          </cell>
          <cell r="S91">
            <v>0</v>
          </cell>
          <cell r="T91">
            <v>1</v>
          </cell>
          <cell r="U91">
            <v>0.04</v>
          </cell>
        </row>
        <row r="92">
          <cell r="C92" t="str">
            <v>JSRD</v>
          </cell>
          <cell r="D92">
            <v>0.04</v>
          </cell>
          <cell r="E92">
            <v>0</v>
          </cell>
          <cell r="F92">
            <v>0</v>
          </cell>
          <cell r="G92">
            <v>0</v>
          </cell>
          <cell r="H92">
            <v>1</v>
          </cell>
          <cell r="I92">
            <v>0.04</v>
          </cell>
          <cell r="J92">
            <v>0</v>
          </cell>
          <cell r="K92">
            <v>0</v>
          </cell>
          <cell r="L92">
            <v>1</v>
          </cell>
          <cell r="M92">
            <v>0.04</v>
          </cell>
          <cell r="N92">
            <v>0</v>
          </cell>
          <cell r="O92">
            <v>0</v>
          </cell>
          <cell r="P92">
            <v>1</v>
          </cell>
          <cell r="Q92">
            <v>0.04</v>
          </cell>
          <cell r="R92">
            <v>0</v>
          </cell>
          <cell r="S92">
            <v>0</v>
          </cell>
          <cell r="T92">
            <v>1</v>
          </cell>
          <cell r="U92">
            <v>0.04</v>
          </cell>
        </row>
        <row r="93">
          <cell r="C93" t="str">
            <v>BJZW</v>
          </cell>
          <cell r="D93">
            <v>1</v>
          </cell>
          <cell r="E93">
            <v>0</v>
          </cell>
          <cell r="F93">
            <v>0</v>
          </cell>
          <cell r="G93">
            <v>0</v>
          </cell>
          <cell r="H93">
            <v>1</v>
          </cell>
          <cell r="I93">
            <v>1</v>
          </cell>
          <cell r="J93">
            <v>0</v>
          </cell>
          <cell r="K93">
            <v>0</v>
          </cell>
          <cell r="L93">
            <v>1</v>
          </cell>
          <cell r="M93">
            <v>1</v>
          </cell>
          <cell r="N93">
            <v>0</v>
          </cell>
          <cell r="O93">
            <v>0</v>
          </cell>
          <cell r="P93">
            <v>1</v>
          </cell>
          <cell r="Q93">
            <v>1</v>
          </cell>
          <cell r="R93">
            <v>0</v>
          </cell>
          <cell r="S93">
            <v>0</v>
          </cell>
          <cell r="T93">
            <v>1</v>
          </cell>
          <cell r="U93">
            <v>1</v>
          </cell>
        </row>
        <row r="94">
          <cell r="C94" t="str">
            <v>CDFS</v>
          </cell>
          <cell r="D94">
            <v>0.04</v>
          </cell>
          <cell r="E94">
            <v>0</v>
          </cell>
          <cell r="F94">
            <v>0</v>
          </cell>
          <cell r="G94">
            <v>0</v>
          </cell>
          <cell r="H94">
            <v>1</v>
          </cell>
          <cell r="I94">
            <v>0.04</v>
          </cell>
          <cell r="J94">
            <v>0</v>
          </cell>
          <cell r="K94">
            <v>0</v>
          </cell>
          <cell r="L94">
            <v>1</v>
          </cell>
          <cell r="M94">
            <v>0.04</v>
          </cell>
          <cell r="N94">
            <v>0</v>
          </cell>
          <cell r="O94">
            <v>0</v>
          </cell>
          <cell r="P94">
            <v>1</v>
          </cell>
          <cell r="Q94">
            <v>0.04</v>
          </cell>
          <cell r="R94">
            <v>0</v>
          </cell>
          <cell r="S94">
            <v>0</v>
          </cell>
          <cell r="T94">
            <v>1</v>
          </cell>
          <cell r="U94">
            <v>0.04</v>
          </cell>
        </row>
        <row r="95">
          <cell r="C95" t="str">
            <v>NXSW</v>
          </cell>
          <cell r="D95">
            <v>1</v>
          </cell>
          <cell r="E95">
            <v>0</v>
          </cell>
          <cell r="F95">
            <v>0</v>
          </cell>
          <cell r="G95">
            <v>0</v>
          </cell>
          <cell r="H95">
            <v>1</v>
          </cell>
          <cell r="I95">
            <v>1</v>
          </cell>
          <cell r="J95">
            <v>0</v>
          </cell>
          <cell r="K95">
            <v>0</v>
          </cell>
          <cell r="L95">
            <v>1</v>
          </cell>
          <cell r="M95">
            <v>1</v>
          </cell>
          <cell r="N95">
            <v>0</v>
          </cell>
          <cell r="O95">
            <v>0</v>
          </cell>
          <cell r="P95">
            <v>1</v>
          </cell>
          <cell r="Q95">
            <v>1</v>
          </cell>
          <cell r="R95">
            <v>0</v>
          </cell>
          <cell r="S95">
            <v>0</v>
          </cell>
          <cell r="T95">
            <v>1</v>
          </cell>
          <cell r="U95">
            <v>1</v>
          </cell>
        </row>
        <row r="96">
          <cell r="C96" t="str">
            <v>SCDF</v>
          </cell>
          <cell r="D96">
            <v>1</v>
          </cell>
          <cell r="E96">
            <v>0</v>
          </cell>
          <cell r="F96">
            <v>0</v>
          </cell>
          <cell r="G96">
            <v>0</v>
          </cell>
          <cell r="H96">
            <v>1</v>
          </cell>
          <cell r="I96">
            <v>1</v>
          </cell>
          <cell r="J96">
            <v>0</v>
          </cell>
          <cell r="K96">
            <v>0</v>
          </cell>
          <cell r="L96">
            <v>1</v>
          </cell>
          <cell r="M96">
            <v>1</v>
          </cell>
          <cell r="N96">
            <v>0</v>
          </cell>
          <cell r="O96">
            <v>0</v>
          </cell>
          <cell r="P96">
            <v>1</v>
          </cell>
          <cell r="Q96">
            <v>1</v>
          </cell>
          <cell r="R96">
            <v>0</v>
          </cell>
          <cell r="S96">
            <v>0</v>
          </cell>
          <cell r="T96">
            <v>1</v>
          </cell>
          <cell r="U96">
            <v>1</v>
          </cell>
        </row>
        <row r="97">
          <cell r="C97" t="str">
            <v>SHFLF</v>
          </cell>
          <cell r="D97">
            <v>0.04</v>
          </cell>
          <cell r="E97">
            <v>0</v>
          </cell>
          <cell r="F97">
            <v>0</v>
          </cell>
          <cell r="G97">
            <v>0</v>
          </cell>
          <cell r="H97">
            <v>1</v>
          </cell>
          <cell r="I97">
            <v>0.04</v>
          </cell>
          <cell r="J97">
            <v>0</v>
          </cell>
          <cell r="K97">
            <v>0</v>
          </cell>
          <cell r="L97">
            <v>1</v>
          </cell>
          <cell r="M97">
            <v>0.04</v>
          </cell>
          <cell r="N97">
            <v>0</v>
          </cell>
          <cell r="O97">
            <v>0</v>
          </cell>
          <cell r="P97">
            <v>1</v>
          </cell>
          <cell r="Q97">
            <v>0.04</v>
          </cell>
          <cell r="R97">
            <v>0</v>
          </cell>
          <cell r="S97">
            <v>0</v>
          </cell>
          <cell r="T97">
            <v>1</v>
          </cell>
          <cell r="U97">
            <v>0.04</v>
          </cell>
        </row>
        <row r="98">
          <cell r="C98" t="str">
            <v>VCEIC</v>
          </cell>
          <cell r="D98">
            <v>0.04</v>
          </cell>
          <cell r="E98">
            <v>0</v>
          </cell>
          <cell r="F98">
            <v>0</v>
          </cell>
          <cell r="G98">
            <v>0</v>
          </cell>
          <cell r="H98">
            <v>1</v>
          </cell>
          <cell r="I98">
            <v>0.04</v>
          </cell>
          <cell r="J98">
            <v>0</v>
          </cell>
          <cell r="K98">
            <v>0</v>
          </cell>
          <cell r="L98">
            <v>1</v>
          </cell>
          <cell r="M98">
            <v>0.04</v>
          </cell>
          <cell r="N98">
            <v>0</v>
          </cell>
          <cell r="O98">
            <v>0</v>
          </cell>
          <cell r="P98">
            <v>1</v>
          </cell>
          <cell r="Q98">
            <v>0.04</v>
          </cell>
          <cell r="R98">
            <v>0</v>
          </cell>
          <cell r="S98">
            <v>0</v>
          </cell>
          <cell r="T98">
            <v>1</v>
          </cell>
          <cell r="U98">
            <v>0.04</v>
          </cell>
        </row>
        <row r="99">
          <cell r="C99" t="str">
            <v>ZJLY</v>
          </cell>
          <cell r="D99">
            <v>0.04</v>
          </cell>
          <cell r="E99">
            <v>0</v>
          </cell>
          <cell r="F99">
            <v>0</v>
          </cell>
          <cell r="G99">
            <v>0</v>
          </cell>
          <cell r="H99">
            <v>1</v>
          </cell>
          <cell r="I99">
            <v>0.04</v>
          </cell>
          <cell r="J99">
            <v>0</v>
          </cell>
          <cell r="K99">
            <v>0</v>
          </cell>
          <cell r="L99">
            <v>1</v>
          </cell>
          <cell r="M99">
            <v>0.04</v>
          </cell>
          <cell r="N99">
            <v>0</v>
          </cell>
          <cell r="O99">
            <v>0</v>
          </cell>
          <cell r="P99">
            <v>1</v>
          </cell>
          <cell r="Q99">
            <v>0.04</v>
          </cell>
          <cell r="R99">
            <v>0</v>
          </cell>
          <cell r="S99">
            <v>0</v>
          </cell>
          <cell r="T99">
            <v>1</v>
          </cell>
          <cell r="U99">
            <v>0.04</v>
          </cell>
        </row>
        <row r="107">
          <cell r="C107" t="str">
            <v>SXWY</v>
          </cell>
          <cell r="D107">
            <v>0.2</v>
          </cell>
          <cell r="E107">
            <v>30309.090483599997</v>
          </cell>
          <cell r="F107">
            <v>0</v>
          </cell>
          <cell r="G107">
            <v>0</v>
          </cell>
          <cell r="H107">
            <v>1</v>
          </cell>
          <cell r="I107">
            <v>0.2</v>
          </cell>
          <cell r="J107">
            <v>132.85553580000001</v>
          </cell>
          <cell r="K107">
            <v>67.200999999999993</v>
          </cell>
          <cell r="L107">
            <v>1</v>
          </cell>
          <cell r="M107">
            <v>0.2</v>
          </cell>
          <cell r="N107">
            <v>11.266629999999999</v>
          </cell>
          <cell r="O107">
            <v>11.388879999999999</v>
          </cell>
          <cell r="P107">
            <v>1</v>
          </cell>
          <cell r="Q107">
            <v>0.2</v>
          </cell>
          <cell r="R107">
            <v>30164.968317799998</v>
          </cell>
          <cell r="S107">
            <v>2534.5289199999997</v>
          </cell>
          <cell r="T107">
            <v>1</v>
          </cell>
          <cell r="U107">
            <v>0.2</v>
          </cell>
        </row>
        <row r="108">
          <cell r="C108" t="str">
            <v>JNTY</v>
          </cell>
          <cell r="D108">
            <v>0.2</v>
          </cell>
          <cell r="E108">
            <v>12755.1419541</v>
          </cell>
          <cell r="F108">
            <v>61.747838099999996</v>
          </cell>
          <cell r="G108">
            <v>20.91</v>
          </cell>
          <cell r="H108">
            <v>1</v>
          </cell>
          <cell r="I108">
            <v>0.2</v>
          </cell>
          <cell r="J108">
            <v>0</v>
          </cell>
          <cell r="K108">
            <v>0</v>
          </cell>
          <cell r="L108">
            <v>1</v>
          </cell>
          <cell r="M108">
            <v>0.2</v>
          </cell>
          <cell r="N108">
            <v>0</v>
          </cell>
          <cell r="O108">
            <v>0</v>
          </cell>
          <cell r="P108">
            <v>1</v>
          </cell>
          <cell r="Q108">
            <v>0.2</v>
          </cell>
          <cell r="R108">
            <v>12693.394115999999</v>
          </cell>
          <cell r="S108">
            <v>910.14499999999998</v>
          </cell>
          <cell r="T108">
            <v>1</v>
          </cell>
          <cell r="U108">
            <v>0.2</v>
          </cell>
        </row>
        <row r="109">
          <cell r="C109" t="str">
            <v>NMLA</v>
          </cell>
          <cell r="D109">
            <v>0.2</v>
          </cell>
          <cell r="E109">
            <v>4858.3497104999997</v>
          </cell>
          <cell r="F109">
            <v>0</v>
          </cell>
          <cell r="G109">
            <v>0</v>
          </cell>
          <cell r="H109">
            <v>1</v>
          </cell>
          <cell r="I109">
            <v>0.2</v>
          </cell>
          <cell r="J109">
            <v>0</v>
          </cell>
          <cell r="K109">
            <v>0</v>
          </cell>
          <cell r="L109">
            <v>1</v>
          </cell>
          <cell r="M109">
            <v>0.2</v>
          </cell>
          <cell r="N109">
            <v>0</v>
          </cell>
          <cell r="O109">
            <v>0</v>
          </cell>
          <cell r="P109">
            <v>1</v>
          </cell>
          <cell r="Q109">
            <v>0.2</v>
          </cell>
          <cell r="R109">
            <v>4858.3497104999997</v>
          </cell>
          <cell r="S109">
            <v>361.30700000000002</v>
          </cell>
          <cell r="T109">
            <v>1</v>
          </cell>
          <cell r="U109">
            <v>0.2</v>
          </cell>
        </row>
        <row r="110">
          <cell r="C110" t="str">
            <v>JSBL</v>
          </cell>
          <cell r="D110">
            <v>1</v>
          </cell>
          <cell r="E110">
            <v>0</v>
          </cell>
          <cell r="F110">
            <v>0</v>
          </cell>
          <cell r="G110">
            <v>0</v>
          </cell>
          <cell r="H110">
            <v>1</v>
          </cell>
          <cell r="I110">
            <v>1</v>
          </cell>
          <cell r="J110">
            <v>0</v>
          </cell>
          <cell r="K110">
            <v>0</v>
          </cell>
          <cell r="L110">
            <v>1</v>
          </cell>
          <cell r="M110">
            <v>1</v>
          </cell>
          <cell r="N110">
            <v>0</v>
          </cell>
          <cell r="O110">
            <v>0</v>
          </cell>
          <cell r="P110">
            <v>1</v>
          </cell>
          <cell r="Q110">
            <v>1</v>
          </cell>
          <cell r="R110">
            <v>0</v>
          </cell>
          <cell r="S110">
            <v>0</v>
          </cell>
          <cell r="T110">
            <v>1</v>
          </cell>
          <cell r="U110">
            <v>1</v>
          </cell>
        </row>
        <row r="111">
          <cell r="C111" t="str">
            <v>JSHQ</v>
          </cell>
          <cell r="D111">
            <v>0.2</v>
          </cell>
          <cell r="E111">
            <v>0</v>
          </cell>
          <cell r="F111">
            <v>0</v>
          </cell>
          <cell r="G111">
            <v>0</v>
          </cell>
          <cell r="H111">
            <v>1</v>
          </cell>
          <cell r="I111">
            <v>0.2</v>
          </cell>
          <cell r="J111">
            <v>0</v>
          </cell>
          <cell r="K111">
            <v>0</v>
          </cell>
          <cell r="L111">
            <v>1</v>
          </cell>
          <cell r="M111">
            <v>0.2</v>
          </cell>
          <cell r="N111">
            <v>0</v>
          </cell>
          <cell r="O111">
            <v>0</v>
          </cell>
          <cell r="P111">
            <v>1</v>
          </cell>
          <cell r="Q111">
            <v>0.2</v>
          </cell>
          <cell r="R111">
            <v>0</v>
          </cell>
          <cell r="S111">
            <v>0</v>
          </cell>
          <cell r="T111">
            <v>1</v>
          </cell>
          <cell r="U111">
            <v>0.2</v>
          </cell>
        </row>
        <row r="112">
          <cell r="C112" t="str">
            <v>HNWT</v>
          </cell>
          <cell r="D112">
            <v>0.04</v>
          </cell>
          <cell r="E112">
            <v>3446.0086060999997</v>
          </cell>
          <cell r="F112">
            <v>145.5042861</v>
          </cell>
          <cell r="G112">
            <v>37.365880000000004</v>
          </cell>
          <cell r="H112">
            <v>1</v>
          </cell>
          <cell r="I112">
            <v>0.04</v>
          </cell>
          <cell r="J112">
            <v>507.60980999999998</v>
          </cell>
          <cell r="K112">
            <v>83.988810000000001</v>
          </cell>
          <cell r="L112">
            <v>1</v>
          </cell>
          <cell r="M112">
            <v>0.04</v>
          </cell>
          <cell r="N112">
            <v>0</v>
          </cell>
          <cell r="O112">
            <v>0</v>
          </cell>
          <cell r="P112">
            <v>1</v>
          </cell>
          <cell r="Q112">
            <v>0.04</v>
          </cell>
          <cell r="R112">
            <v>2792.8945099999996</v>
          </cell>
          <cell r="S112">
            <v>515</v>
          </cell>
          <cell r="T112">
            <v>1</v>
          </cell>
          <cell r="U112">
            <v>0.04</v>
          </cell>
        </row>
        <row r="113">
          <cell r="C113" t="str">
            <v>LZTG</v>
          </cell>
          <cell r="D113">
            <v>0.04</v>
          </cell>
          <cell r="E113">
            <v>1372.8868335</v>
          </cell>
          <cell r="F113">
            <v>618.74752679999995</v>
          </cell>
          <cell r="G113">
            <v>112.623</v>
          </cell>
          <cell r="H113">
            <v>1</v>
          </cell>
          <cell r="I113">
            <v>0.04</v>
          </cell>
          <cell r="J113">
            <v>156.05273970000002</v>
          </cell>
          <cell r="K113">
            <v>31.94</v>
          </cell>
          <cell r="L113">
            <v>1</v>
          </cell>
          <cell r="M113">
            <v>0.04</v>
          </cell>
          <cell r="N113">
            <v>0</v>
          </cell>
          <cell r="O113">
            <v>0</v>
          </cell>
          <cell r="P113">
            <v>1</v>
          </cell>
          <cell r="Q113">
            <v>0.04</v>
          </cell>
          <cell r="R113">
            <v>598.08656700000006</v>
          </cell>
          <cell r="S113">
            <v>67.632000000000005</v>
          </cell>
          <cell r="T113">
            <v>1</v>
          </cell>
          <cell r="U113">
            <v>0.04</v>
          </cell>
        </row>
        <row r="114">
          <cell r="C114" t="str">
            <v>XATG</v>
          </cell>
          <cell r="D114">
            <v>0.04</v>
          </cell>
          <cell r="E114">
            <v>4703.0759918999993</v>
          </cell>
          <cell r="F114">
            <v>1537.3062899999995</v>
          </cell>
          <cell r="G114">
            <v>258.42200000000003</v>
          </cell>
          <cell r="H114">
            <v>1</v>
          </cell>
          <cell r="I114">
            <v>0.04</v>
          </cell>
          <cell r="J114">
            <v>468.18440370000002</v>
          </cell>
          <cell r="K114">
            <v>84.671999999999997</v>
          </cell>
          <cell r="L114">
            <v>1</v>
          </cell>
          <cell r="M114">
            <v>0.04</v>
          </cell>
          <cell r="N114">
            <v>844.92113940000002</v>
          </cell>
          <cell r="O114">
            <v>124.825</v>
          </cell>
          <cell r="P114">
            <v>1</v>
          </cell>
          <cell r="Q114">
            <v>0.04</v>
          </cell>
          <cell r="R114">
            <v>1852.6641587999998</v>
          </cell>
          <cell r="S114">
            <v>222.488</v>
          </cell>
          <cell r="T114">
            <v>1</v>
          </cell>
          <cell r="U114">
            <v>0.04</v>
          </cell>
        </row>
        <row r="115">
          <cell r="C115" t="str">
            <v>QHTG</v>
          </cell>
          <cell r="D115">
            <v>0.04</v>
          </cell>
          <cell r="E115">
            <v>2558.5144716</v>
          </cell>
          <cell r="F115">
            <v>38.597504399999998</v>
          </cell>
          <cell r="G115">
            <v>9.8369999999999997</v>
          </cell>
          <cell r="H115">
            <v>1</v>
          </cell>
          <cell r="I115">
            <v>0.04</v>
          </cell>
          <cell r="J115">
            <v>117.62207729999999</v>
          </cell>
          <cell r="K115">
            <v>20.186</v>
          </cell>
          <cell r="L115">
            <v>1</v>
          </cell>
          <cell r="M115">
            <v>0.04</v>
          </cell>
          <cell r="N115">
            <v>0</v>
          </cell>
          <cell r="O115">
            <v>0</v>
          </cell>
          <cell r="P115">
            <v>1</v>
          </cell>
          <cell r="Q115">
            <v>0.04</v>
          </cell>
          <cell r="R115">
            <v>2402.2948898999998</v>
          </cell>
          <cell r="S115">
            <v>273.42307</v>
          </cell>
          <cell r="T115">
            <v>1</v>
          </cell>
          <cell r="U115">
            <v>0.04</v>
          </cell>
        </row>
        <row r="116">
          <cell r="C116" t="str">
            <v>TGZG</v>
          </cell>
          <cell r="D116">
            <v>0.04</v>
          </cell>
          <cell r="E116">
            <v>0</v>
          </cell>
          <cell r="F116">
            <v>0</v>
          </cell>
          <cell r="G116">
            <v>0</v>
          </cell>
          <cell r="H116">
            <v>1</v>
          </cell>
          <cell r="I116">
            <v>0.04</v>
          </cell>
          <cell r="J116">
            <v>0</v>
          </cell>
          <cell r="K116">
            <v>0</v>
          </cell>
          <cell r="L116">
            <v>1</v>
          </cell>
          <cell r="M116">
            <v>0.04</v>
          </cell>
          <cell r="N116">
            <v>0</v>
          </cell>
          <cell r="O116">
            <v>0</v>
          </cell>
          <cell r="P116">
            <v>1</v>
          </cell>
          <cell r="Q116">
            <v>0.04</v>
          </cell>
          <cell r="R116">
            <v>0</v>
          </cell>
          <cell r="S116">
            <v>0</v>
          </cell>
          <cell r="T116">
            <v>1</v>
          </cell>
          <cell r="U116">
            <v>0.04</v>
          </cell>
        </row>
        <row r="117">
          <cell r="C117" t="str">
            <v>FZHD</v>
          </cell>
          <cell r="D117">
            <v>0.04</v>
          </cell>
          <cell r="E117">
            <v>2184.6746876999996</v>
          </cell>
          <cell r="F117">
            <v>1413.9400040999999</v>
          </cell>
          <cell r="G117">
            <v>481.74099999999999</v>
          </cell>
          <cell r="H117">
            <v>1</v>
          </cell>
          <cell r="I117">
            <v>0.04</v>
          </cell>
          <cell r="J117">
            <v>288.8976285</v>
          </cell>
          <cell r="K117">
            <v>89.941999999999993</v>
          </cell>
          <cell r="L117">
            <v>1</v>
          </cell>
          <cell r="M117">
            <v>0.04</v>
          </cell>
          <cell r="N117">
            <v>0</v>
          </cell>
          <cell r="O117">
            <v>0</v>
          </cell>
          <cell r="P117">
            <v>1</v>
          </cell>
          <cell r="Q117">
            <v>0.04</v>
          </cell>
          <cell r="R117">
            <v>481.83705509999999</v>
          </cell>
          <cell r="S117">
            <v>75.511309999999995</v>
          </cell>
          <cell r="T117">
            <v>1</v>
          </cell>
          <cell r="U117">
            <v>0.04</v>
          </cell>
        </row>
        <row r="118">
          <cell r="C118" t="str">
            <v>HBHD</v>
          </cell>
          <cell r="D118">
            <v>0.75</v>
          </cell>
          <cell r="E118">
            <v>2688.2768030999996</v>
          </cell>
          <cell r="F118">
            <v>749.80110269999989</v>
          </cell>
          <cell r="G118">
            <v>202.67523</v>
          </cell>
          <cell r="H118">
            <v>1</v>
          </cell>
          <cell r="I118">
            <v>0.75</v>
          </cell>
          <cell r="J118">
            <v>79.256663399999994</v>
          </cell>
          <cell r="K118">
            <v>34.755099999999999</v>
          </cell>
          <cell r="L118">
            <v>1</v>
          </cell>
          <cell r="M118">
            <v>0.75</v>
          </cell>
          <cell r="N118">
            <v>157.67866530000001</v>
          </cell>
          <cell r="O118">
            <v>23.251999999999999</v>
          </cell>
          <cell r="P118">
            <v>1</v>
          </cell>
          <cell r="Q118">
            <v>0.75</v>
          </cell>
          <cell r="R118">
            <v>1701.5403716999999</v>
          </cell>
          <cell r="S118">
            <v>216.50299999999999</v>
          </cell>
          <cell r="T118">
            <v>1</v>
          </cell>
          <cell r="U118">
            <v>0.75</v>
          </cell>
        </row>
        <row r="119">
          <cell r="C119" t="str">
            <v>BJHD</v>
          </cell>
          <cell r="D119">
            <v>0.75</v>
          </cell>
          <cell r="E119">
            <v>612.88531199999989</v>
          </cell>
          <cell r="F119">
            <v>0</v>
          </cell>
          <cell r="G119">
            <v>0</v>
          </cell>
          <cell r="H119">
            <v>1</v>
          </cell>
          <cell r="I119">
            <v>0.75</v>
          </cell>
          <cell r="J119">
            <v>0</v>
          </cell>
          <cell r="K119">
            <v>0</v>
          </cell>
          <cell r="L119">
            <v>1</v>
          </cell>
          <cell r="M119">
            <v>0.75</v>
          </cell>
          <cell r="N119">
            <v>0</v>
          </cell>
          <cell r="O119">
            <v>0</v>
          </cell>
          <cell r="P119">
            <v>1</v>
          </cell>
          <cell r="Q119">
            <v>0.75</v>
          </cell>
          <cell r="R119">
            <v>612.88531199999989</v>
          </cell>
          <cell r="S119">
            <v>43.438000000000002</v>
          </cell>
          <cell r="T119">
            <v>1</v>
          </cell>
          <cell r="U119">
            <v>0.75</v>
          </cell>
        </row>
        <row r="120">
          <cell r="C120" t="str">
            <v>WHZN</v>
          </cell>
          <cell r="D120">
            <v>0.04</v>
          </cell>
          <cell r="E120">
            <v>977.8895892999999</v>
          </cell>
          <cell r="F120">
            <v>229.91643999999999</v>
          </cell>
          <cell r="G120">
            <v>26.983840000000001</v>
          </cell>
          <cell r="H120">
            <v>1</v>
          </cell>
          <cell r="I120">
            <v>0.04</v>
          </cell>
          <cell r="J120">
            <v>0</v>
          </cell>
          <cell r="K120">
            <v>0</v>
          </cell>
          <cell r="L120">
            <v>1</v>
          </cell>
          <cell r="M120">
            <v>0.04</v>
          </cell>
          <cell r="N120">
            <v>179.92474109999998</v>
          </cell>
          <cell r="O120">
            <v>12.327999999999999</v>
          </cell>
          <cell r="P120">
            <v>1</v>
          </cell>
          <cell r="Q120">
            <v>0.04</v>
          </cell>
          <cell r="R120">
            <v>568.04840819999993</v>
          </cell>
          <cell r="S120">
            <v>62.353000000000002</v>
          </cell>
          <cell r="T120">
            <v>1</v>
          </cell>
          <cell r="U120">
            <v>0.04</v>
          </cell>
        </row>
        <row r="121">
          <cell r="C121" t="str">
            <v>CSJW</v>
          </cell>
          <cell r="D121">
            <v>0.04</v>
          </cell>
          <cell r="E121">
            <v>4497.7137308999991</v>
          </cell>
          <cell r="F121">
            <v>1038.5907011999998</v>
          </cell>
          <cell r="G121">
            <v>207.078</v>
          </cell>
          <cell r="H121">
            <v>1</v>
          </cell>
          <cell r="I121">
            <v>0.04</v>
          </cell>
          <cell r="J121">
            <v>1139.3139653999999</v>
          </cell>
          <cell r="K121">
            <v>228.30199999999999</v>
          </cell>
          <cell r="L121">
            <v>1</v>
          </cell>
          <cell r="M121">
            <v>0.04</v>
          </cell>
          <cell r="N121">
            <v>544.3792613999999</v>
          </cell>
          <cell r="O121">
            <v>71.891999999999996</v>
          </cell>
          <cell r="P121">
            <v>1</v>
          </cell>
          <cell r="Q121">
            <v>0.04</v>
          </cell>
          <cell r="R121">
            <v>1775.4298028999997</v>
          </cell>
          <cell r="S121">
            <v>299.15699999999998</v>
          </cell>
          <cell r="T121">
            <v>1</v>
          </cell>
          <cell r="U121">
            <v>0.04</v>
          </cell>
        </row>
        <row r="122">
          <cell r="C122" t="str">
            <v>JXJW</v>
          </cell>
          <cell r="D122">
            <v>0.04</v>
          </cell>
          <cell r="E122">
            <v>9377.1682953999989</v>
          </cell>
          <cell r="F122">
            <v>3369.4123749999999</v>
          </cell>
          <cell r="G122">
            <v>623.32411000000002</v>
          </cell>
          <cell r="H122">
            <v>1</v>
          </cell>
          <cell r="I122">
            <v>0.04</v>
          </cell>
          <cell r="J122">
            <v>886.99219830000004</v>
          </cell>
          <cell r="K122">
            <v>103.732</v>
          </cell>
          <cell r="L122">
            <v>1</v>
          </cell>
          <cell r="M122">
            <v>0.04</v>
          </cell>
          <cell r="N122">
            <v>399.14367479999999</v>
          </cell>
          <cell r="O122">
            <v>77.066999999999993</v>
          </cell>
          <cell r="P122">
            <v>1</v>
          </cell>
          <cell r="Q122">
            <v>0.04</v>
          </cell>
          <cell r="R122">
            <v>4721.6200472999999</v>
          </cell>
          <cell r="S122">
            <v>723.65700000000004</v>
          </cell>
          <cell r="T122">
            <v>1</v>
          </cell>
          <cell r="U122">
            <v>0.04</v>
          </cell>
        </row>
        <row r="123">
          <cell r="C123" t="str">
            <v>LNZA</v>
          </cell>
          <cell r="D123">
            <v>0.04</v>
          </cell>
          <cell r="E123">
            <v>2852.0174348999994</v>
          </cell>
          <cell r="F123">
            <v>1361.7666092999998</v>
          </cell>
          <cell r="G123">
            <v>342.24366000000003</v>
          </cell>
          <cell r="H123">
            <v>1</v>
          </cell>
          <cell r="I123">
            <v>0.04</v>
          </cell>
          <cell r="J123">
            <v>214.58980389999999</v>
          </cell>
          <cell r="K123">
            <v>35.057220000000001</v>
          </cell>
          <cell r="L123">
            <v>1</v>
          </cell>
          <cell r="M123">
            <v>0.04</v>
          </cell>
          <cell r="N123">
            <v>426.51332100000002</v>
          </cell>
          <cell r="O123">
            <v>78.730999999999995</v>
          </cell>
          <cell r="P123">
            <v>1</v>
          </cell>
          <cell r="Q123">
            <v>0.04</v>
          </cell>
          <cell r="R123">
            <v>849.14770069999997</v>
          </cell>
          <cell r="S123">
            <v>98.224339999999998</v>
          </cell>
          <cell r="T123">
            <v>1</v>
          </cell>
          <cell r="U123">
            <v>0.04</v>
          </cell>
        </row>
        <row r="124">
          <cell r="C124" t="str">
            <v>LAGS</v>
          </cell>
          <cell r="D124">
            <v>0.04</v>
          </cell>
          <cell r="E124">
            <v>0</v>
          </cell>
          <cell r="F124">
            <v>0</v>
          </cell>
          <cell r="G124">
            <v>0</v>
          </cell>
          <cell r="H124">
            <v>1</v>
          </cell>
          <cell r="I124">
            <v>0.04</v>
          </cell>
          <cell r="J124">
            <v>0</v>
          </cell>
          <cell r="K124">
            <v>0</v>
          </cell>
          <cell r="L124">
            <v>1</v>
          </cell>
          <cell r="M124">
            <v>0.04</v>
          </cell>
          <cell r="N124">
            <v>0</v>
          </cell>
          <cell r="O124">
            <v>0</v>
          </cell>
          <cell r="P124">
            <v>1</v>
          </cell>
          <cell r="Q124">
            <v>0.04</v>
          </cell>
          <cell r="R124">
            <v>0</v>
          </cell>
          <cell r="S124">
            <v>0</v>
          </cell>
          <cell r="T124">
            <v>1</v>
          </cell>
          <cell r="U124">
            <v>0.04</v>
          </cell>
        </row>
        <row r="125">
          <cell r="C125" t="str">
            <v>LNZW</v>
          </cell>
          <cell r="D125">
            <v>0.04</v>
          </cell>
          <cell r="E125">
            <v>2894.7875930999994</v>
          </cell>
          <cell r="F125">
            <v>0</v>
          </cell>
          <cell r="G125">
            <v>0</v>
          </cell>
          <cell r="H125">
            <v>1</v>
          </cell>
          <cell r="I125">
            <v>0.04</v>
          </cell>
          <cell r="J125">
            <v>317.87218709999996</v>
          </cell>
          <cell r="K125">
            <v>54.424999999999997</v>
          </cell>
          <cell r="L125">
            <v>1</v>
          </cell>
          <cell r="M125">
            <v>0.04</v>
          </cell>
          <cell r="N125">
            <v>0</v>
          </cell>
          <cell r="O125">
            <v>0</v>
          </cell>
          <cell r="P125">
            <v>1</v>
          </cell>
          <cell r="Q125">
            <v>0.04</v>
          </cell>
          <cell r="R125">
            <v>2576.9154059999996</v>
          </cell>
          <cell r="S125">
            <v>790.95</v>
          </cell>
          <cell r="T125">
            <v>1</v>
          </cell>
          <cell r="U125">
            <v>0.04</v>
          </cell>
        </row>
        <row r="126">
          <cell r="C126" t="str">
            <v>WHHL</v>
          </cell>
          <cell r="D126">
            <v>0.04</v>
          </cell>
          <cell r="E126">
            <v>5920.9729271999986</v>
          </cell>
          <cell r="F126">
            <v>3926.1501161999995</v>
          </cell>
          <cell r="G126">
            <v>781.64300000000003</v>
          </cell>
          <cell r="H126">
            <v>1</v>
          </cell>
          <cell r="I126">
            <v>0.04</v>
          </cell>
          <cell r="J126">
            <v>244.00512629999997</v>
          </cell>
          <cell r="K126">
            <v>67.775999999999996</v>
          </cell>
          <cell r="L126">
            <v>1</v>
          </cell>
          <cell r="M126">
            <v>0.04</v>
          </cell>
          <cell r="N126">
            <v>49.24754639999999</v>
          </cell>
          <cell r="O126">
            <v>8.4320000000000004</v>
          </cell>
          <cell r="P126">
            <v>1</v>
          </cell>
          <cell r="Q126">
            <v>0.04</v>
          </cell>
          <cell r="R126">
            <v>1701.5701383000001</v>
          </cell>
          <cell r="S126">
            <v>234.69144</v>
          </cell>
          <cell r="T126">
            <v>1</v>
          </cell>
          <cell r="U126">
            <v>0.04</v>
          </cell>
        </row>
        <row r="127">
          <cell r="C127" t="str">
            <v>JXHW</v>
          </cell>
          <cell r="D127">
            <v>0.04</v>
          </cell>
          <cell r="E127">
            <v>0</v>
          </cell>
          <cell r="F127">
            <v>0</v>
          </cell>
          <cell r="G127">
            <v>0</v>
          </cell>
          <cell r="H127">
            <v>1</v>
          </cell>
          <cell r="I127">
            <v>0.04</v>
          </cell>
          <cell r="J127">
            <v>0</v>
          </cell>
          <cell r="K127">
            <v>0</v>
          </cell>
          <cell r="L127">
            <v>1</v>
          </cell>
          <cell r="M127">
            <v>0.04</v>
          </cell>
          <cell r="N127">
            <v>0</v>
          </cell>
          <cell r="O127">
            <v>0</v>
          </cell>
          <cell r="P127">
            <v>1</v>
          </cell>
          <cell r="Q127">
            <v>0.04</v>
          </cell>
          <cell r="R127">
            <v>0</v>
          </cell>
          <cell r="S127">
            <v>0</v>
          </cell>
          <cell r="T127">
            <v>1</v>
          </cell>
          <cell r="U127">
            <v>0.04</v>
          </cell>
        </row>
        <row r="128">
          <cell r="C128" t="str">
            <v>GXZN</v>
          </cell>
          <cell r="D128">
            <v>0.04</v>
          </cell>
          <cell r="E128">
            <v>13744.769283</v>
          </cell>
          <cell r="F128">
            <v>9014.4284886000005</v>
          </cell>
          <cell r="G128">
            <v>1833.8949499999999</v>
          </cell>
          <cell r="H128">
            <v>1</v>
          </cell>
          <cell r="I128">
            <v>0.04</v>
          </cell>
          <cell r="J128">
            <v>68.3638488</v>
          </cell>
          <cell r="K128">
            <v>55.276000000000003</v>
          </cell>
          <cell r="L128">
            <v>1</v>
          </cell>
          <cell r="M128">
            <v>0.04</v>
          </cell>
          <cell r="N128">
            <v>1360.3563675</v>
          </cell>
          <cell r="O128">
            <v>180.01499999999999</v>
          </cell>
          <cell r="P128">
            <v>1</v>
          </cell>
          <cell r="Q128">
            <v>0.04</v>
          </cell>
          <cell r="R128">
            <v>3301.6205780999994</v>
          </cell>
          <cell r="S128">
            <v>249.42699999999999</v>
          </cell>
          <cell r="T128">
            <v>1</v>
          </cell>
          <cell r="U128">
            <v>0.04</v>
          </cell>
        </row>
        <row r="129">
          <cell r="C129" t="str">
            <v>GZZN</v>
          </cell>
          <cell r="D129">
            <v>0.04</v>
          </cell>
          <cell r="E129">
            <v>20014.530236999999</v>
          </cell>
          <cell r="F129">
            <v>6403.9259582999985</v>
          </cell>
          <cell r="G129">
            <v>1113.5119999999999</v>
          </cell>
          <cell r="H129">
            <v>1</v>
          </cell>
          <cell r="I129">
            <v>0.04</v>
          </cell>
          <cell r="J129">
            <v>1421.3323331999998</v>
          </cell>
          <cell r="K129">
            <v>166.142</v>
          </cell>
          <cell r="L129">
            <v>1</v>
          </cell>
          <cell r="M129">
            <v>0.04</v>
          </cell>
          <cell r="N129">
            <v>3192.7529087999997</v>
          </cell>
          <cell r="O129">
            <v>318.78300000000002</v>
          </cell>
          <cell r="P129">
            <v>1</v>
          </cell>
          <cell r="Q129">
            <v>0.04</v>
          </cell>
          <cell r="R129">
            <v>8996.5190366999996</v>
          </cell>
          <cell r="S129">
            <v>856.35900000000004</v>
          </cell>
          <cell r="T129">
            <v>1</v>
          </cell>
          <cell r="U129">
            <v>0.04</v>
          </cell>
        </row>
        <row r="130">
          <cell r="C130" t="str">
            <v>CQRH</v>
          </cell>
          <cell r="D130">
            <v>0.04</v>
          </cell>
          <cell r="E130">
            <v>602.54063999999994</v>
          </cell>
          <cell r="F130">
            <v>602.54063999999994</v>
          </cell>
          <cell r="G130">
            <v>60.128999999999998</v>
          </cell>
          <cell r="H130">
            <v>1</v>
          </cell>
          <cell r="I130">
            <v>0.04</v>
          </cell>
          <cell r="J130">
            <v>0</v>
          </cell>
          <cell r="K130">
            <v>0</v>
          </cell>
          <cell r="L130">
            <v>1</v>
          </cell>
          <cell r="M130">
            <v>0.04</v>
          </cell>
          <cell r="N130">
            <v>0</v>
          </cell>
          <cell r="O130">
            <v>0</v>
          </cell>
          <cell r="P130">
            <v>1</v>
          </cell>
          <cell r="Q130">
            <v>0.04</v>
          </cell>
          <cell r="R130">
            <v>0</v>
          </cell>
          <cell r="S130">
            <v>0</v>
          </cell>
          <cell r="T130">
            <v>1</v>
          </cell>
          <cell r="U130">
            <v>0.04</v>
          </cell>
        </row>
        <row r="131">
          <cell r="C131" t="str">
            <v>GZRH</v>
          </cell>
          <cell r="D131">
            <v>0.04</v>
          </cell>
          <cell r="E131">
            <v>2288.2370121000004</v>
          </cell>
          <cell r="F131">
            <v>1500.3446679000001</v>
          </cell>
          <cell r="G131">
            <v>159.04599999999999</v>
          </cell>
          <cell r="H131">
            <v>1</v>
          </cell>
          <cell r="I131">
            <v>0.04</v>
          </cell>
          <cell r="J131">
            <v>598.00540409999996</v>
          </cell>
          <cell r="K131">
            <v>56.646999999999998</v>
          </cell>
          <cell r="L131">
            <v>1</v>
          </cell>
          <cell r="M131">
            <v>0.04</v>
          </cell>
          <cell r="N131">
            <v>0</v>
          </cell>
          <cell r="O131">
            <v>0</v>
          </cell>
          <cell r="P131">
            <v>1</v>
          </cell>
          <cell r="Q131">
            <v>0.04</v>
          </cell>
          <cell r="R131">
            <v>189.8869401</v>
          </cell>
          <cell r="S131">
            <v>60.813000000000002</v>
          </cell>
          <cell r="T131">
            <v>1</v>
          </cell>
          <cell r="U131">
            <v>0.04</v>
          </cell>
        </row>
        <row r="132">
          <cell r="C132" t="str">
            <v>KMYW</v>
          </cell>
          <cell r="D132">
            <v>0.04</v>
          </cell>
          <cell r="E132">
            <v>2040.1932681000001</v>
          </cell>
          <cell r="F132">
            <v>1001.7448155</v>
          </cell>
          <cell r="G132">
            <v>181.66</v>
          </cell>
          <cell r="H132">
            <v>1</v>
          </cell>
          <cell r="I132">
            <v>0.04</v>
          </cell>
          <cell r="J132">
            <v>274.46230889999998</v>
          </cell>
          <cell r="K132">
            <v>30.814</v>
          </cell>
          <cell r="L132">
            <v>1</v>
          </cell>
          <cell r="M132">
            <v>0.04</v>
          </cell>
          <cell r="N132">
            <v>548.73348659999999</v>
          </cell>
          <cell r="O132">
            <v>60.454999999999998</v>
          </cell>
          <cell r="P132">
            <v>1</v>
          </cell>
          <cell r="Q132">
            <v>0.04</v>
          </cell>
          <cell r="R132">
            <v>215.25265709999999</v>
          </cell>
          <cell r="S132">
            <v>24.913</v>
          </cell>
          <cell r="T132">
            <v>1</v>
          </cell>
          <cell r="U132">
            <v>0.04</v>
          </cell>
        </row>
        <row r="133">
          <cell r="C133" t="str">
            <v>XJSM</v>
          </cell>
          <cell r="D133">
            <v>0.04</v>
          </cell>
          <cell r="E133">
            <v>24594.264888999998</v>
          </cell>
          <cell r="F133">
            <v>8115.0139279999976</v>
          </cell>
          <cell r="G133">
            <v>1777.2501999999999</v>
          </cell>
          <cell r="H133">
            <v>1</v>
          </cell>
          <cell r="I133">
            <v>0.04</v>
          </cell>
          <cell r="J133">
            <v>1236.0610411999999</v>
          </cell>
          <cell r="K133">
            <v>303.61673999999999</v>
          </cell>
          <cell r="L133">
            <v>1</v>
          </cell>
          <cell r="M133">
            <v>0.04</v>
          </cell>
          <cell r="N133">
            <v>1171.8530856000002</v>
          </cell>
          <cell r="O133">
            <v>330.88891999999998</v>
          </cell>
          <cell r="P133">
            <v>1</v>
          </cell>
          <cell r="Q133">
            <v>0.04</v>
          </cell>
          <cell r="R133">
            <v>14071.336834200003</v>
          </cell>
          <cell r="S133">
            <v>2150.7343300000002</v>
          </cell>
          <cell r="T133">
            <v>1</v>
          </cell>
          <cell r="U133">
            <v>0.04</v>
          </cell>
        </row>
        <row r="134">
          <cell r="C134" t="str">
            <v>XJXW</v>
          </cell>
          <cell r="D134">
            <v>0.04</v>
          </cell>
          <cell r="E134">
            <v>0</v>
          </cell>
          <cell r="F134">
            <v>0</v>
          </cell>
          <cell r="G134">
            <v>0</v>
          </cell>
          <cell r="H134">
            <v>1</v>
          </cell>
          <cell r="I134">
            <v>0.04</v>
          </cell>
          <cell r="J134">
            <v>0</v>
          </cell>
          <cell r="K134">
            <v>0</v>
          </cell>
          <cell r="L134">
            <v>1</v>
          </cell>
          <cell r="M134">
            <v>0.04</v>
          </cell>
          <cell r="N134">
            <v>0</v>
          </cell>
          <cell r="O134">
            <v>0</v>
          </cell>
          <cell r="P134">
            <v>1</v>
          </cell>
          <cell r="Q134">
            <v>0.04</v>
          </cell>
          <cell r="R134">
            <v>0</v>
          </cell>
          <cell r="S134">
            <v>0</v>
          </cell>
          <cell r="T134">
            <v>1</v>
          </cell>
          <cell r="U134">
            <v>0.04</v>
          </cell>
        </row>
        <row r="135">
          <cell r="C135" t="str">
            <v>GSXW</v>
          </cell>
          <cell r="D135">
            <v>0.04</v>
          </cell>
          <cell r="E135">
            <v>96.047288999999978</v>
          </cell>
          <cell r="F135">
            <v>67.326632099999983</v>
          </cell>
          <cell r="G135">
            <v>69.531000000000006</v>
          </cell>
          <cell r="H135">
            <v>1</v>
          </cell>
          <cell r="I135">
            <v>0.04</v>
          </cell>
          <cell r="J135">
            <v>0</v>
          </cell>
          <cell r="K135">
            <v>0</v>
          </cell>
          <cell r="L135">
            <v>1</v>
          </cell>
          <cell r="M135">
            <v>0.04</v>
          </cell>
          <cell r="N135">
            <v>0</v>
          </cell>
          <cell r="O135">
            <v>0</v>
          </cell>
          <cell r="P135">
            <v>1</v>
          </cell>
          <cell r="Q135">
            <v>0.04</v>
          </cell>
          <cell r="R135">
            <v>28.720656899999998</v>
          </cell>
          <cell r="S135">
            <v>29.384</v>
          </cell>
          <cell r="T135">
            <v>1</v>
          </cell>
          <cell r="U135">
            <v>0.04</v>
          </cell>
        </row>
        <row r="136">
          <cell r="C136" t="str">
            <v>BHR</v>
          </cell>
          <cell r="D136">
            <v>0</v>
          </cell>
          <cell r="E136">
            <v>0</v>
          </cell>
          <cell r="F136">
            <v>0</v>
          </cell>
          <cell r="G136">
            <v>0</v>
          </cell>
          <cell r="H136">
            <v>1</v>
          </cell>
          <cell r="I136">
            <v>0</v>
          </cell>
          <cell r="J136">
            <v>0</v>
          </cell>
          <cell r="K136">
            <v>0</v>
          </cell>
          <cell r="L136">
            <v>1</v>
          </cell>
          <cell r="M136">
            <v>0</v>
          </cell>
          <cell r="N136">
            <v>0</v>
          </cell>
          <cell r="O136">
            <v>0</v>
          </cell>
          <cell r="P136">
            <v>1</v>
          </cell>
          <cell r="Q136">
            <v>0</v>
          </cell>
          <cell r="R136">
            <v>0</v>
          </cell>
          <cell r="S136">
            <v>0</v>
          </cell>
          <cell r="T136">
            <v>1</v>
          </cell>
          <cell r="U136">
            <v>0</v>
          </cell>
        </row>
        <row r="137">
          <cell r="C137" t="str">
            <v>BJCD</v>
          </cell>
          <cell r="D137">
            <v>0.04</v>
          </cell>
          <cell r="E137">
            <v>0</v>
          </cell>
          <cell r="F137">
            <v>0</v>
          </cell>
          <cell r="G137">
            <v>0</v>
          </cell>
          <cell r="H137">
            <v>1</v>
          </cell>
          <cell r="I137">
            <v>0.04</v>
          </cell>
          <cell r="J137">
            <v>0</v>
          </cell>
          <cell r="K137">
            <v>0</v>
          </cell>
          <cell r="L137">
            <v>1</v>
          </cell>
          <cell r="M137">
            <v>0.04</v>
          </cell>
          <cell r="N137">
            <v>0</v>
          </cell>
          <cell r="O137">
            <v>0</v>
          </cell>
          <cell r="P137">
            <v>1</v>
          </cell>
          <cell r="Q137">
            <v>0.04</v>
          </cell>
          <cell r="R137">
            <v>0</v>
          </cell>
          <cell r="S137">
            <v>0</v>
          </cell>
          <cell r="T137">
            <v>1</v>
          </cell>
          <cell r="U137">
            <v>0.04</v>
          </cell>
        </row>
        <row r="138">
          <cell r="C138" t="str">
            <v>LWGS</v>
          </cell>
          <cell r="D138">
            <v>0.04</v>
          </cell>
          <cell r="E138">
            <v>1017.1259982</v>
          </cell>
          <cell r="F138">
            <v>1017.1259982</v>
          </cell>
          <cell r="G138">
            <v>197.89699999999999</v>
          </cell>
          <cell r="H138">
            <v>1</v>
          </cell>
          <cell r="I138">
            <v>0.04</v>
          </cell>
          <cell r="J138">
            <v>0</v>
          </cell>
          <cell r="K138">
            <v>0</v>
          </cell>
          <cell r="L138">
            <v>1</v>
          </cell>
          <cell r="M138">
            <v>0.04</v>
          </cell>
          <cell r="N138">
            <v>0</v>
          </cell>
          <cell r="O138">
            <v>0</v>
          </cell>
          <cell r="P138">
            <v>1</v>
          </cell>
          <cell r="Q138">
            <v>0.04</v>
          </cell>
          <cell r="R138">
            <v>0</v>
          </cell>
          <cell r="S138">
            <v>0</v>
          </cell>
          <cell r="T138">
            <v>1</v>
          </cell>
          <cell r="U138">
            <v>0.04</v>
          </cell>
        </row>
        <row r="139">
          <cell r="C139" t="str">
            <v>JLBK</v>
          </cell>
          <cell r="D139">
            <v>0.04</v>
          </cell>
          <cell r="E139">
            <v>0</v>
          </cell>
          <cell r="F139">
            <v>0</v>
          </cell>
          <cell r="G139">
            <v>0</v>
          </cell>
          <cell r="H139">
            <v>1</v>
          </cell>
          <cell r="I139">
            <v>0.04</v>
          </cell>
          <cell r="J139">
            <v>0</v>
          </cell>
          <cell r="K139">
            <v>0</v>
          </cell>
          <cell r="L139">
            <v>1</v>
          </cell>
          <cell r="M139">
            <v>0.04</v>
          </cell>
          <cell r="N139">
            <v>0</v>
          </cell>
          <cell r="O139">
            <v>0</v>
          </cell>
          <cell r="P139">
            <v>1</v>
          </cell>
          <cell r="Q139">
            <v>0.04</v>
          </cell>
          <cell r="R139">
            <v>0</v>
          </cell>
          <cell r="S139">
            <v>0</v>
          </cell>
          <cell r="T139">
            <v>1</v>
          </cell>
          <cell r="U139">
            <v>0.04</v>
          </cell>
        </row>
        <row r="140">
          <cell r="C140" t="str">
            <v>JSZD</v>
          </cell>
          <cell r="D140">
            <v>0.04</v>
          </cell>
          <cell r="E140">
            <v>1426.7011473</v>
          </cell>
          <cell r="F140">
            <v>187.71192179999997</v>
          </cell>
          <cell r="G140">
            <v>35.107999999999997</v>
          </cell>
          <cell r="H140">
            <v>1</v>
          </cell>
          <cell r="I140">
            <v>0.04</v>
          </cell>
          <cell r="J140">
            <v>0</v>
          </cell>
          <cell r="K140">
            <v>0</v>
          </cell>
          <cell r="L140">
            <v>1</v>
          </cell>
          <cell r="M140">
            <v>0.04</v>
          </cell>
          <cell r="N140">
            <v>176.07526559999999</v>
          </cell>
          <cell r="O140">
            <v>25.041</v>
          </cell>
          <cell r="P140">
            <v>1</v>
          </cell>
          <cell r="Q140">
            <v>0.04</v>
          </cell>
          <cell r="R140">
            <v>1062.9139599</v>
          </cell>
          <cell r="S140">
            <v>111.78700000000001</v>
          </cell>
          <cell r="T140">
            <v>1</v>
          </cell>
          <cell r="U140">
            <v>0.04</v>
          </cell>
        </row>
        <row r="141">
          <cell r="C141" t="str">
            <v>JSRD</v>
          </cell>
          <cell r="D141">
            <v>0.04</v>
          </cell>
          <cell r="E141">
            <v>0</v>
          </cell>
          <cell r="F141">
            <v>0</v>
          </cell>
          <cell r="G141">
            <v>0</v>
          </cell>
          <cell r="H141">
            <v>1</v>
          </cell>
          <cell r="I141">
            <v>0.04</v>
          </cell>
          <cell r="J141">
            <v>0</v>
          </cell>
          <cell r="K141">
            <v>0</v>
          </cell>
          <cell r="L141">
            <v>1</v>
          </cell>
          <cell r="M141">
            <v>0.04</v>
          </cell>
          <cell r="N141">
            <v>0</v>
          </cell>
          <cell r="O141">
            <v>0</v>
          </cell>
          <cell r="P141">
            <v>1</v>
          </cell>
          <cell r="Q141">
            <v>0.04</v>
          </cell>
          <cell r="R141">
            <v>0</v>
          </cell>
          <cell r="S141">
            <v>0</v>
          </cell>
          <cell r="T141">
            <v>1</v>
          </cell>
          <cell r="U141">
            <v>0.04</v>
          </cell>
        </row>
        <row r="142">
          <cell r="C142" t="str">
            <v>BJZW</v>
          </cell>
          <cell r="D142">
            <v>1</v>
          </cell>
          <cell r="E142">
            <v>0</v>
          </cell>
          <cell r="F142">
            <v>0</v>
          </cell>
          <cell r="G142">
            <v>0</v>
          </cell>
          <cell r="H142">
            <v>1</v>
          </cell>
          <cell r="I142">
            <v>1</v>
          </cell>
          <cell r="J142">
            <v>0</v>
          </cell>
          <cell r="K142">
            <v>0</v>
          </cell>
          <cell r="L142">
            <v>1</v>
          </cell>
          <cell r="M142">
            <v>1</v>
          </cell>
          <cell r="N142">
            <v>0</v>
          </cell>
          <cell r="O142">
            <v>0</v>
          </cell>
          <cell r="P142">
            <v>1</v>
          </cell>
          <cell r="Q142">
            <v>1</v>
          </cell>
          <cell r="R142">
            <v>0</v>
          </cell>
          <cell r="S142">
            <v>0</v>
          </cell>
          <cell r="T142">
            <v>1</v>
          </cell>
          <cell r="U142">
            <v>1</v>
          </cell>
        </row>
        <row r="143">
          <cell r="C143" t="str">
            <v>CDFS</v>
          </cell>
          <cell r="D143">
            <v>0.04</v>
          </cell>
          <cell r="E143">
            <v>1457.3820807</v>
          </cell>
          <cell r="F143">
            <v>0</v>
          </cell>
          <cell r="G143">
            <v>0</v>
          </cell>
          <cell r="H143">
            <v>1</v>
          </cell>
          <cell r="I143">
            <v>0.04</v>
          </cell>
          <cell r="J143">
            <v>0</v>
          </cell>
          <cell r="K143">
            <v>0</v>
          </cell>
          <cell r="L143">
            <v>1</v>
          </cell>
          <cell r="M143">
            <v>0.04</v>
          </cell>
          <cell r="N143">
            <v>766.44197369999995</v>
          </cell>
          <cell r="O143">
            <v>55.383000000000003</v>
          </cell>
          <cell r="P143">
            <v>1</v>
          </cell>
          <cell r="Q143">
            <v>0.04</v>
          </cell>
          <cell r="R143">
            <v>690.94010700000001</v>
          </cell>
          <cell r="S143">
            <v>46.695999999999998</v>
          </cell>
          <cell r="T143">
            <v>1</v>
          </cell>
          <cell r="U143">
            <v>0.04</v>
          </cell>
        </row>
        <row r="144">
          <cell r="C144" t="str">
            <v>NXSW</v>
          </cell>
          <cell r="D144">
            <v>1</v>
          </cell>
          <cell r="E144">
            <v>898.80180389999987</v>
          </cell>
          <cell r="F144">
            <v>28.792939499999996</v>
          </cell>
          <cell r="G144">
            <v>14.564</v>
          </cell>
          <cell r="H144">
            <v>1</v>
          </cell>
          <cell r="I144">
            <v>1</v>
          </cell>
          <cell r="J144">
            <v>0</v>
          </cell>
          <cell r="K144">
            <v>0</v>
          </cell>
          <cell r="L144">
            <v>1</v>
          </cell>
          <cell r="M144">
            <v>1</v>
          </cell>
          <cell r="N144">
            <v>0</v>
          </cell>
          <cell r="O144">
            <v>0</v>
          </cell>
          <cell r="P144">
            <v>1</v>
          </cell>
          <cell r="Q144">
            <v>1</v>
          </cell>
          <cell r="R144">
            <v>870.00886439999988</v>
          </cell>
          <cell r="S144">
            <v>229.61699999999999</v>
          </cell>
          <cell r="T144">
            <v>1</v>
          </cell>
          <cell r="U144">
            <v>1</v>
          </cell>
        </row>
        <row r="145">
          <cell r="C145" t="str">
            <v>SCDF</v>
          </cell>
          <cell r="D145">
            <v>1</v>
          </cell>
          <cell r="E145">
            <v>4102.3077316999997</v>
          </cell>
          <cell r="F145">
            <v>1967.3896650999998</v>
          </cell>
          <cell r="G145">
            <v>369.52562999999998</v>
          </cell>
          <cell r="H145">
            <v>1</v>
          </cell>
          <cell r="I145">
            <v>1</v>
          </cell>
          <cell r="J145">
            <v>112.68892</v>
          </cell>
          <cell r="K145">
            <v>27.333369999999999</v>
          </cell>
          <cell r="L145">
            <v>1</v>
          </cell>
          <cell r="M145">
            <v>1</v>
          </cell>
          <cell r="N145">
            <v>0</v>
          </cell>
          <cell r="O145">
            <v>0</v>
          </cell>
          <cell r="P145">
            <v>1</v>
          </cell>
          <cell r="Q145">
            <v>1</v>
          </cell>
          <cell r="R145">
            <v>2022.2291465999999</v>
          </cell>
          <cell r="S145">
            <v>313.44799999999998</v>
          </cell>
          <cell r="T145">
            <v>1</v>
          </cell>
          <cell r="U145">
            <v>1</v>
          </cell>
        </row>
        <row r="146">
          <cell r="C146" t="str">
            <v>SHFLF</v>
          </cell>
          <cell r="D146">
            <v>0.04</v>
          </cell>
          <cell r="E146">
            <v>1961.0006246999999</v>
          </cell>
          <cell r="F146">
            <v>171.81579869999999</v>
          </cell>
          <cell r="G146">
            <v>40.5</v>
          </cell>
          <cell r="H146">
            <v>1</v>
          </cell>
          <cell r="I146">
            <v>0.04</v>
          </cell>
          <cell r="J146">
            <v>699.90853140000002</v>
          </cell>
          <cell r="K146">
            <v>84.018000000000001</v>
          </cell>
          <cell r="L146">
            <v>1</v>
          </cell>
          <cell r="M146">
            <v>0.04</v>
          </cell>
          <cell r="N146">
            <v>169.97640659999999</v>
          </cell>
          <cell r="O146">
            <v>25.041</v>
          </cell>
          <cell r="P146">
            <v>1</v>
          </cell>
          <cell r="Q146">
            <v>0.04</v>
          </cell>
          <cell r="R146">
            <v>919.29988800000001</v>
          </cell>
          <cell r="S146">
            <v>74.611000000000004</v>
          </cell>
          <cell r="T146">
            <v>1</v>
          </cell>
          <cell r="U146">
            <v>0.04</v>
          </cell>
        </row>
        <row r="147">
          <cell r="C147" t="str">
            <v>VCEIC</v>
          </cell>
          <cell r="D147">
            <v>0.04</v>
          </cell>
          <cell r="E147">
            <v>0</v>
          </cell>
          <cell r="F147">
            <v>0</v>
          </cell>
          <cell r="G147">
            <v>0</v>
          </cell>
          <cell r="H147">
            <v>1</v>
          </cell>
          <cell r="I147">
            <v>0.04</v>
          </cell>
          <cell r="J147">
            <v>0</v>
          </cell>
          <cell r="K147">
            <v>0</v>
          </cell>
          <cell r="L147">
            <v>1</v>
          </cell>
          <cell r="M147">
            <v>0.04</v>
          </cell>
          <cell r="N147">
            <v>0</v>
          </cell>
          <cell r="O147">
            <v>0</v>
          </cell>
          <cell r="P147">
            <v>1</v>
          </cell>
          <cell r="Q147">
            <v>0.04</v>
          </cell>
          <cell r="R147">
            <v>0</v>
          </cell>
          <cell r="S147">
            <v>0</v>
          </cell>
          <cell r="T147">
            <v>1</v>
          </cell>
          <cell r="U147">
            <v>0.04</v>
          </cell>
        </row>
        <row r="148">
          <cell r="C148" t="str">
            <v>ZJLY</v>
          </cell>
          <cell r="D148">
            <v>0.04</v>
          </cell>
          <cell r="E148">
            <v>1759.2823518999999</v>
          </cell>
          <cell r="F148">
            <v>1759.2823518999999</v>
          </cell>
          <cell r="G148">
            <v>312.60878000000002</v>
          </cell>
          <cell r="H148">
            <v>1</v>
          </cell>
          <cell r="I148">
            <v>0.04</v>
          </cell>
          <cell r="J148">
            <v>0</v>
          </cell>
          <cell r="K148">
            <v>0</v>
          </cell>
          <cell r="L148">
            <v>1</v>
          </cell>
          <cell r="M148">
            <v>0.04</v>
          </cell>
          <cell r="N148">
            <v>0</v>
          </cell>
          <cell r="O148">
            <v>0</v>
          </cell>
          <cell r="P148">
            <v>1</v>
          </cell>
          <cell r="Q148">
            <v>0.04</v>
          </cell>
          <cell r="R148">
            <v>0</v>
          </cell>
          <cell r="S148">
            <v>0</v>
          </cell>
          <cell r="T148">
            <v>1</v>
          </cell>
          <cell r="U148">
            <v>0.04</v>
          </cell>
        </row>
        <row r="156">
          <cell r="C156" t="str">
            <v>SXWY</v>
          </cell>
          <cell r="D156">
            <v>0.2</v>
          </cell>
          <cell r="E156">
            <v>1298.3353199999999</v>
          </cell>
          <cell r="F156">
            <v>0</v>
          </cell>
          <cell r="G156">
            <v>0</v>
          </cell>
          <cell r="H156">
            <v>1</v>
          </cell>
          <cell r="I156">
            <v>0.2</v>
          </cell>
          <cell r="J156">
            <v>0</v>
          </cell>
          <cell r="K156">
            <v>0</v>
          </cell>
          <cell r="L156">
            <v>1</v>
          </cell>
          <cell r="M156">
            <v>0.2</v>
          </cell>
          <cell r="N156">
            <v>0</v>
          </cell>
          <cell r="O156">
            <v>0</v>
          </cell>
          <cell r="P156">
            <v>1</v>
          </cell>
          <cell r="Q156">
            <v>0.2</v>
          </cell>
          <cell r="R156">
            <v>1298.3353199999999</v>
          </cell>
          <cell r="S156">
            <v>265.83999999999997</v>
          </cell>
          <cell r="T156">
            <v>1</v>
          </cell>
          <cell r="U156">
            <v>0.2</v>
          </cell>
        </row>
        <row r="157">
          <cell r="C157" t="str">
            <v>JNTY</v>
          </cell>
          <cell r="D157">
            <v>0.2</v>
          </cell>
          <cell r="E157">
            <v>0</v>
          </cell>
          <cell r="F157">
            <v>0</v>
          </cell>
          <cell r="G157">
            <v>0</v>
          </cell>
          <cell r="H157">
            <v>1</v>
          </cell>
          <cell r="I157">
            <v>0.2</v>
          </cell>
          <cell r="J157">
            <v>0</v>
          </cell>
          <cell r="K157">
            <v>0</v>
          </cell>
          <cell r="L157">
            <v>1</v>
          </cell>
          <cell r="M157">
            <v>0.2</v>
          </cell>
          <cell r="N157">
            <v>0</v>
          </cell>
          <cell r="O157">
            <v>0</v>
          </cell>
          <cell r="P157">
            <v>1</v>
          </cell>
          <cell r="Q157">
            <v>0.2</v>
          </cell>
          <cell r="R157">
            <v>0</v>
          </cell>
          <cell r="S157">
            <v>0</v>
          </cell>
          <cell r="T157">
            <v>1</v>
          </cell>
          <cell r="U157">
            <v>0.2</v>
          </cell>
        </row>
        <row r="158">
          <cell r="C158" t="str">
            <v>NMLA</v>
          </cell>
          <cell r="D158">
            <v>0.2</v>
          </cell>
          <cell r="E158">
            <v>0</v>
          </cell>
          <cell r="F158">
            <v>0</v>
          </cell>
          <cell r="G158">
            <v>0</v>
          </cell>
          <cell r="H158">
            <v>1</v>
          </cell>
          <cell r="I158">
            <v>0.2</v>
          </cell>
          <cell r="J158">
            <v>0</v>
          </cell>
          <cell r="K158">
            <v>0</v>
          </cell>
          <cell r="L158">
            <v>1</v>
          </cell>
          <cell r="M158">
            <v>0.2</v>
          </cell>
          <cell r="N158">
            <v>0</v>
          </cell>
          <cell r="O158">
            <v>0</v>
          </cell>
          <cell r="P158">
            <v>1</v>
          </cell>
          <cell r="Q158">
            <v>0.2</v>
          </cell>
          <cell r="R158">
            <v>0</v>
          </cell>
          <cell r="S158">
            <v>0</v>
          </cell>
          <cell r="T158">
            <v>1</v>
          </cell>
          <cell r="U158">
            <v>0.2</v>
          </cell>
        </row>
        <row r="159">
          <cell r="C159" t="str">
            <v>JSBL</v>
          </cell>
          <cell r="D159">
            <v>1</v>
          </cell>
          <cell r="E159">
            <v>1116.9380100000001</v>
          </cell>
          <cell r="F159">
            <v>0</v>
          </cell>
          <cell r="G159">
            <v>0</v>
          </cell>
          <cell r="H159">
            <v>1</v>
          </cell>
          <cell r="I159">
            <v>1</v>
          </cell>
          <cell r="J159">
            <v>0</v>
          </cell>
          <cell r="K159">
            <v>0</v>
          </cell>
          <cell r="L159">
            <v>1</v>
          </cell>
          <cell r="M159">
            <v>1</v>
          </cell>
          <cell r="N159">
            <v>0</v>
          </cell>
          <cell r="O159">
            <v>0</v>
          </cell>
          <cell r="P159">
            <v>1</v>
          </cell>
          <cell r="Q159">
            <v>1</v>
          </cell>
          <cell r="R159">
            <v>1116.9380100000001</v>
          </cell>
          <cell r="S159">
            <v>120.8775</v>
          </cell>
          <cell r="T159">
            <v>1</v>
          </cell>
          <cell r="U159">
            <v>1</v>
          </cell>
        </row>
        <row r="160">
          <cell r="C160" t="str">
            <v>JSHQ</v>
          </cell>
          <cell r="D160">
            <v>0.2</v>
          </cell>
          <cell r="E160">
            <v>0</v>
          </cell>
          <cell r="F160">
            <v>0</v>
          </cell>
          <cell r="G160">
            <v>0</v>
          </cell>
          <cell r="H160">
            <v>1</v>
          </cell>
          <cell r="I160">
            <v>0.2</v>
          </cell>
          <cell r="J160">
            <v>0</v>
          </cell>
          <cell r="K160">
            <v>0</v>
          </cell>
          <cell r="L160">
            <v>1</v>
          </cell>
          <cell r="M160">
            <v>0.2</v>
          </cell>
          <cell r="N160">
            <v>0</v>
          </cell>
          <cell r="O160">
            <v>0</v>
          </cell>
          <cell r="P160">
            <v>1</v>
          </cell>
          <cell r="Q160">
            <v>0.2</v>
          </cell>
          <cell r="R160">
            <v>0</v>
          </cell>
          <cell r="S160">
            <v>0</v>
          </cell>
          <cell r="T160">
            <v>1</v>
          </cell>
          <cell r="U160">
            <v>0.2</v>
          </cell>
        </row>
        <row r="161">
          <cell r="C161" t="str">
            <v>HNWT</v>
          </cell>
          <cell r="D161">
            <v>0.04</v>
          </cell>
          <cell r="E161">
            <v>0</v>
          </cell>
          <cell r="F161">
            <v>0</v>
          </cell>
          <cell r="G161">
            <v>0</v>
          </cell>
          <cell r="H161">
            <v>1</v>
          </cell>
          <cell r="I161">
            <v>0.04</v>
          </cell>
          <cell r="J161">
            <v>0</v>
          </cell>
          <cell r="K161">
            <v>0</v>
          </cell>
          <cell r="L161">
            <v>1</v>
          </cell>
          <cell r="M161">
            <v>0.04</v>
          </cell>
          <cell r="N161">
            <v>0</v>
          </cell>
          <cell r="O161">
            <v>0</v>
          </cell>
          <cell r="P161">
            <v>1</v>
          </cell>
          <cell r="Q161">
            <v>0.04</v>
          </cell>
          <cell r="R161">
            <v>0</v>
          </cell>
          <cell r="S161">
            <v>0</v>
          </cell>
          <cell r="T161">
            <v>1</v>
          </cell>
          <cell r="U161">
            <v>0.04</v>
          </cell>
        </row>
        <row r="162">
          <cell r="C162" t="str">
            <v>LZTG</v>
          </cell>
          <cell r="D162">
            <v>0.04</v>
          </cell>
          <cell r="E162">
            <v>0</v>
          </cell>
          <cell r="F162">
            <v>0</v>
          </cell>
          <cell r="G162">
            <v>0</v>
          </cell>
          <cell r="H162">
            <v>1</v>
          </cell>
          <cell r="I162">
            <v>0.04</v>
          </cell>
          <cell r="J162">
            <v>0</v>
          </cell>
          <cell r="K162">
            <v>0</v>
          </cell>
          <cell r="L162">
            <v>1</v>
          </cell>
          <cell r="M162">
            <v>0.04</v>
          </cell>
          <cell r="N162">
            <v>0</v>
          </cell>
          <cell r="O162">
            <v>0</v>
          </cell>
          <cell r="P162">
            <v>1</v>
          </cell>
          <cell r="Q162">
            <v>0.04</v>
          </cell>
          <cell r="R162">
            <v>0</v>
          </cell>
          <cell r="S162">
            <v>0</v>
          </cell>
          <cell r="T162">
            <v>1</v>
          </cell>
          <cell r="U162">
            <v>0.04</v>
          </cell>
        </row>
        <row r="163">
          <cell r="C163" t="str">
            <v>XATG</v>
          </cell>
          <cell r="D163">
            <v>0.04</v>
          </cell>
          <cell r="E163">
            <v>0</v>
          </cell>
          <cell r="F163">
            <v>0</v>
          </cell>
          <cell r="G163">
            <v>0</v>
          </cell>
          <cell r="H163">
            <v>1</v>
          </cell>
          <cell r="I163">
            <v>0.04</v>
          </cell>
          <cell r="J163">
            <v>0</v>
          </cell>
          <cell r="K163">
            <v>0</v>
          </cell>
          <cell r="L163">
            <v>1</v>
          </cell>
          <cell r="M163">
            <v>0.04</v>
          </cell>
          <cell r="N163">
            <v>0</v>
          </cell>
          <cell r="O163">
            <v>0</v>
          </cell>
          <cell r="P163">
            <v>1</v>
          </cell>
          <cell r="Q163">
            <v>0.04</v>
          </cell>
          <cell r="R163">
            <v>0</v>
          </cell>
          <cell r="S163">
            <v>0</v>
          </cell>
          <cell r="T163">
            <v>1</v>
          </cell>
          <cell r="U163">
            <v>0.04</v>
          </cell>
        </row>
        <row r="164">
          <cell r="C164" t="str">
            <v>QHTG</v>
          </cell>
          <cell r="D164">
            <v>0.04</v>
          </cell>
          <cell r="E164">
            <v>0</v>
          </cell>
          <cell r="F164">
            <v>0</v>
          </cell>
          <cell r="G164">
            <v>0</v>
          </cell>
          <cell r="H164">
            <v>1</v>
          </cell>
          <cell r="I164">
            <v>0.04</v>
          </cell>
          <cell r="J164">
            <v>0</v>
          </cell>
          <cell r="K164">
            <v>0</v>
          </cell>
          <cell r="L164">
            <v>1</v>
          </cell>
          <cell r="M164">
            <v>0.04</v>
          </cell>
          <cell r="N164">
            <v>0</v>
          </cell>
          <cell r="O164">
            <v>0</v>
          </cell>
          <cell r="P164">
            <v>1</v>
          </cell>
          <cell r="Q164">
            <v>0.04</v>
          </cell>
          <cell r="R164">
            <v>0</v>
          </cell>
          <cell r="S164">
            <v>0</v>
          </cell>
          <cell r="T164">
            <v>1</v>
          </cell>
          <cell r="U164">
            <v>0.04</v>
          </cell>
        </row>
        <row r="165">
          <cell r="C165" t="str">
            <v>TGZG</v>
          </cell>
          <cell r="D165">
            <v>0.04</v>
          </cell>
          <cell r="E165">
            <v>0</v>
          </cell>
          <cell r="F165">
            <v>0</v>
          </cell>
          <cell r="G165">
            <v>0</v>
          </cell>
          <cell r="H165">
            <v>1</v>
          </cell>
          <cell r="I165">
            <v>0.04</v>
          </cell>
          <cell r="J165">
            <v>0</v>
          </cell>
          <cell r="K165">
            <v>0</v>
          </cell>
          <cell r="L165">
            <v>1</v>
          </cell>
          <cell r="M165">
            <v>0.04</v>
          </cell>
          <cell r="N165">
            <v>0</v>
          </cell>
          <cell r="O165">
            <v>0</v>
          </cell>
          <cell r="P165">
            <v>1</v>
          </cell>
          <cell r="Q165">
            <v>0.04</v>
          </cell>
          <cell r="R165">
            <v>0</v>
          </cell>
          <cell r="S165">
            <v>0</v>
          </cell>
          <cell r="T165">
            <v>1</v>
          </cell>
          <cell r="U165">
            <v>0.04</v>
          </cell>
        </row>
        <row r="166">
          <cell r="C166" t="str">
            <v>FZHD</v>
          </cell>
          <cell r="D166">
            <v>0.04</v>
          </cell>
          <cell r="E166">
            <v>0</v>
          </cell>
          <cell r="F166">
            <v>0</v>
          </cell>
          <cell r="G166">
            <v>0</v>
          </cell>
          <cell r="H166">
            <v>1</v>
          </cell>
          <cell r="I166">
            <v>0.04</v>
          </cell>
          <cell r="J166">
            <v>0</v>
          </cell>
          <cell r="K166">
            <v>0</v>
          </cell>
          <cell r="L166">
            <v>1</v>
          </cell>
          <cell r="M166">
            <v>0.04</v>
          </cell>
          <cell r="N166">
            <v>0</v>
          </cell>
          <cell r="O166">
            <v>0</v>
          </cell>
          <cell r="P166">
            <v>1</v>
          </cell>
          <cell r="Q166">
            <v>0.04</v>
          </cell>
          <cell r="R166">
            <v>0</v>
          </cell>
          <cell r="S166">
            <v>0</v>
          </cell>
          <cell r="T166">
            <v>1</v>
          </cell>
          <cell r="U166">
            <v>0.04</v>
          </cell>
        </row>
        <row r="167">
          <cell r="C167" t="str">
            <v>HBHD</v>
          </cell>
          <cell r="D167">
            <v>0.75</v>
          </cell>
          <cell r="E167">
            <v>212.96424999999999</v>
          </cell>
          <cell r="F167">
            <v>0</v>
          </cell>
          <cell r="G167">
            <v>0</v>
          </cell>
          <cell r="H167">
            <v>1</v>
          </cell>
          <cell r="I167">
            <v>0.75</v>
          </cell>
          <cell r="J167">
            <v>0</v>
          </cell>
          <cell r="K167">
            <v>0</v>
          </cell>
          <cell r="L167">
            <v>1</v>
          </cell>
          <cell r="M167">
            <v>0.75</v>
          </cell>
          <cell r="N167">
            <v>0</v>
          </cell>
          <cell r="O167">
            <v>0</v>
          </cell>
          <cell r="P167">
            <v>1</v>
          </cell>
          <cell r="Q167">
            <v>0.75</v>
          </cell>
          <cell r="R167">
            <v>212.96424999999999</v>
          </cell>
          <cell r="S167">
            <v>108.06</v>
          </cell>
          <cell r="T167">
            <v>1</v>
          </cell>
          <cell r="U167">
            <v>0.75</v>
          </cell>
        </row>
        <row r="168">
          <cell r="C168" t="str">
            <v>BJHD</v>
          </cell>
          <cell r="D168">
            <v>0.75</v>
          </cell>
          <cell r="E168">
            <v>0</v>
          </cell>
          <cell r="F168">
            <v>0</v>
          </cell>
          <cell r="G168">
            <v>0</v>
          </cell>
          <cell r="H168">
            <v>1</v>
          </cell>
          <cell r="I168">
            <v>0.75</v>
          </cell>
          <cell r="J168">
            <v>0</v>
          </cell>
          <cell r="K168">
            <v>0</v>
          </cell>
          <cell r="L168">
            <v>1</v>
          </cell>
          <cell r="M168">
            <v>0.75</v>
          </cell>
          <cell r="N168">
            <v>0</v>
          </cell>
          <cell r="O168">
            <v>0</v>
          </cell>
          <cell r="P168">
            <v>1</v>
          </cell>
          <cell r="Q168">
            <v>0.75</v>
          </cell>
          <cell r="R168">
            <v>0</v>
          </cell>
          <cell r="S168">
            <v>0</v>
          </cell>
          <cell r="T168">
            <v>1</v>
          </cell>
          <cell r="U168">
            <v>0.75</v>
          </cell>
        </row>
        <row r="169">
          <cell r="C169" t="str">
            <v>WHZN</v>
          </cell>
          <cell r="D169">
            <v>0.04</v>
          </cell>
          <cell r="E169">
            <v>58.010069999999999</v>
          </cell>
          <cell r="F169">
            <v>0</v>
          </cell>
          <cell r="G169">
            <v>0</v>
          </cell>
          <cell r="H169">
            <v>1</v>
          </cell>
          <cell r="I169">
            <v>0.04</v>
          </cell>
          <cell r="J169">
            <v>0</v>
          </cell>
          <cell r="K169">
            <v>0</v>
          </cell>
          <cell r="L169">
            <v>1</v>
          </cell>
          <cell r="M169">
            <v>0.04</v>
          </cell>
          <cell r="N169">
            <v>0</v>
          </cell>
          <cell r="O169">
            <v>0</v>
          </cell>
          <cell r="P169">
            <v>1</v>
          </cell>
          <cell r="Q169">
            <v>0.04</v>
          </cell>
          <cell r="R169">
            <v>58.010069999999999</v>
          </cell>
          <cell r="S169">
            <v>54.149000000000001</v>
          </cell>
          <cell r="T169">
            <v>1</v>
          </cell>
          <cell r="U169">
            <v>0.04</v>
          </cell>
        </row>
        <row r="170">
          <cell r="C170" t="str">
            <v>CSJW</v>
          </cell>
          <cell r="D170">
            <v>0.04</v>
          </cell>
          <cell r="E170">
            <v>65.812629999999999</v>
          </cell>
          <cell r="F170">
            <v>0</v>
          </cell>
          <cell r="G170">
            <v>0</v>
          </cell>
          <cell r="H170">
            <v>1</v>
          </cell>
          <cell r="I170">
            <v>0.04</v>
          </cell>
          <cell r="J170">
            <v>0</v>
          </cell>
          <cell r="K170">
            <v>0</v>
          </cell>
          <cell r="L170">
            <v>1</v>
          </cell>
          <cell r="M170">
            <v>0.04</v>
          </cell>
          <cell r="N170">
            <v>0</v>
          </cell>
          <cell r="O170">
            <v>0</v>
          </cell>
          <cell r="P170">
            <v>1</v>
          </cell>
          <cell r="Q170">
            <v>0.04</v>
          </cell>
          <cell r="R170">
            <v>65.812629999999999</v>
          </cell>
          <cell r="S170">
            <v>41.453000000000003</v>
          </cell>
          <cell r="T170">
            <v>1</v>
          </cell>
          <cell r="U170">
            <v>0.04</v>
          </cell>
        </row>
        <row r="171">
          <cell r="C171" t="str">
            <v>JXJW</v>
          </cell>
          <cell r="D171">
            <v>0.04</v>
          </cell>
          <cell r="E171">
            <v>0</v>
          </cell>
          <cell r="F171">
            <v>0</v>
          </cell>
          <cell r="G171">
            <v>0</v>
          </cell>
          <cell r="H171">
            <v>1</v>
          </cell>
          <cell r="I171">
            <v>0.04</v>
          </cell>
          <cell r="J171">
            <v>0</v>
          </cell>
          <cell r="K171">
            <v>0</v>
          </cell>
          <cell r="L171">
            <v>1</v>
          </cell>
          <cell r="M171">
            <v>0.04</v>
          </cell>
          <cell r="N171">
            <v>0</v>
          </cell>
          <cell r="O171">
            <v>0</v>
          </cell>
          <cell r="P171">
            <v>1</v>
          </cell>
          <cell r="Q171">
            <v>0.04</v>
          </cell>
          <cell r="R171">
            <v>0</v>
          </cell>
          <cell r="S171">
            <v>0</v>
          </cell>
          <cell r="T171">
            <v>1</v>
          </cell>
          <cell r="U171">
            <v>0.04</v>
          </cell>
        </row>
        <row r="172">
          <cell r="C172" t="str">
            <v>LNZA</v>
          </cell>
          <cell r="D172">
            <v>0.04</v>
          </cell>
          <cell r="E172">
            <v>0</v>
          </cell>
          <cell r="F172">
            <v>0</v>
          </cell>
          <cell r="G172">
            <v>0</v>
          </cell>
          <cell r="H172">
            <v>1</v>
          </cell>
          <cell r="I172">
            <v>0.04</v>
          </cell>
          <cell r="J172">
            <v>0</v>
          </cell>
          <cell r="K172">
            <v>0</v>
          </cell>
          <cell r="L172">
            <v>1</v>
          </cell>
          <cell r="M172">
            <v>0.04</v>
          </cell>
          <cell r="N172">
            <v>0</v>
          </cell>
          <cell r="O172">
            <v>0</v>
          </cell>
          <cell r="P172">
            <v>1</v>
          </cell>
          <cell r="Q172">
            <v>0.04</v>
          </cell>
          <cell r="R172">
            <v>0</v>
          </cell>
          <cell r="S172">
            <v>0</v>
          </cell>
          <cell r="T172">
            <v>1</v>
          </cell>
          <cell r="U172">
            <v>0.04</v>
          </cell>
        </row>
        <row r="173">
          <cell r="C173" t="str">
            <v>LAGS</v>
          </cell>
          <cell r="D173">
            <v>0.04</v>
          </cell>
          <cell r="E173">
            <v>0</v>
          </cell>
          <cell r="F173">
            <v>0</v>
          </cell>
          <cell r="G173">
            <v>0</v>
          </cell>
          <cell r="H173">
            <v>1</v>
          </cell>
          <cell r="I173">
            <v>0.04</v>
          </cell>
          <cell r="J173">
            <v>0</v>
          </cell>
          <cell r="K173">
            <v>0</v>
          </cell>
          <cell r="L173">
            <v>1</v>
          </cell>
          <cell r="M173">
            <v>0.04</v>
          </cell>
          <cell r="N173">
            <v>0</v>
          </cell>
          <cell r="O173">
            <v>0</v>
          </cell>
          <cell r="P173">
            <v>1</v>
          </cell>
          <cell r="Q173">
            <v>0.04</v>
          </cell>
          <cell r="R173">
            <v>0</v>
          </cell>
          <cell r="S173">
            <v>0</v>
          </cell>
          <cell r="T173">
            <v>1</v>
          </cell>
          <cell r="U173">
            <v>0.04</v>
          </cell>
        </row>
        <row r="174">
          <cell r="C174" t="str">
            <v>LNZW</v>
          </cell>
          <cell r="D174">
            <v>0.04</v>
          </cell>
          <cell r="E174">
            <v>0</v>
          </cell>
          <cell r="F174">
            <v>0</v>
          </cell>
          <cell r="G174">
            <v>0</v>
          </cell>
          <cell r="H174">
            <v>1</v>
          </cell>
          <cell r="I174">
            <v>0.04</v>
          </cell>
          <cell r="J174">
            <v>0</v>
          </cell>
          <cell r="K174">
            <v>0</v>
          </cell>
          <cell r="L174">
            <v>1</v>
          </cell>
          <cell r="M174">
            <v>0.04</v>
          </cell>
          <cell r="N174">
            <v>0</v>
          </cell>
          <cell r="O174">
            <v>0</v>
          </cell>
          <cell r="P174">
            <v>1</v>
          </cell>
          <cell r="Q174">
            <v>0.04</v>
          </cell>
          <cell r="R174">
            <v>0</v>
          </cell>
          <cell r="S174">
            <v>0</v>
          </cell>
          <cell r="T174">
            <v>1</v>
          </cell>
          <cell r="U174">
            <v>0.04</v>
          </cell>
        </row>
        <row r="175">
          <cell r="C175" t="str">
            <v>WHHL</v>
          </cell>
          <cell r="D175">
            <v>0.04</v>
          </cell>
          <cell r="E175">
            <v>0</v>
          </cell>
          <cell r="F175">
            <v>0</v>
          </cell>
          <cell r="G175">
            <v>0</v>
          </cell>
          <cell r="H175">
            <v>1</v>
          </cell>
          <cell r="I175">
            <v>0.04</v>
          </cell>
          <cell r="J175">
            <v>0</v>
          </cell>
          <cell r="K175">
            <v>0</v>
          </cell>
          <cell r="L175">
            <v>1</v>
          </cell>
          <cell r="M175">
            <v>0.04</v>
          </cell>
          <cell r="N175">
            <v>0</v>
          </cell>
          <cell r="O175">
            <v>0</v>
          </cell>
          <cell r="P175">
            <v>1</v>
          </cell>
          <cell r="Q175">
            <v>0.04</v>
          </cell>
          <cell r="R175">
            <v>0</v>
          </cell>
          <cell r="S175">
            <v>0</v>
          </cell>
          <cell r="T175">
            <v>1</v>
          </cell>
          <cell r="U175">
            <v>0.04</v>
          </cell>
        </row>
        <row r="176">
          <cell r="C176" t="str">
            <v>JXHW</v>
          </cell>
          <cell r="D176">
            <v>0.04</v>
          </cell>
          <cell r="E176">
            <v>0</v>
          </cell>
          <cell r="F176">
            <v>0</v>
          </cell>
          <cell r="G176">
            <v>0</v>
          </cell>
          <cell r="H176">
            <v>1</v>
          </cell>
          <cell r="I176">
            <v>0.04</v>
          </cell>
          <cell r="J176">
            <v>0</v>
          </cell>
          <cell r="K176">
            <v>0</v>
          </cell>
          <cell r="L176">
            <v>1</v>
          </cell>
          <cell r="M176">
            <v>0.04</v>
          </cell>
          <cell r="N176">
            <v>0</v>
          </cell>
          <cell r="O176">
            <v>0</v>
          </cell>
          <cell r="P176">
            <v>1</v>
          </cell>
          <cell r="Q176">
            <v>0.04</v>
          </cell>
          <cell r="R176">
            <v>0</v>
          </cell>
          <cell r="S176">
            <v>0</v>
          </cell>
          <cell r="T176">
            <v>1</v>
          </cell>
          <cell r="U176">
            <v>0.04</v>
          </cell>
        </row>
        <row r="177">
          <cell r="C177" t="str">
            <v>GXZN</v>
          </cell>
          <cell r="D177">
            <v>0.04</v>
          </cell>
          <cell r="E177">
            <v>0</v>
          </cell>
          <cell r="F177">
            <v>0</v>
          </cell>
          <cell r="G177">
            <v>0</v>
          </cell>
          <cell r="H177">
            <v>1</v>
          </cell>
          <cell r="I177">
            <v>0.04</v>
          </cell>
          <cell r="J177">
            <v>0</v>
          </cell>
          <cell r="K177">
            <v>0</v>
          </cell>
          <cell r="L177">
            <v>1</v>
          </cell>
          <cell r="M177">
            <v>0.04</v>
          </cell>
          <cell r="N177">
            <v>0</v>
          </cell>
          <cell r="O177">
            <v>0</v>
          </cell>
          <cell r="P177">
            <v>1</v>
          </cell>
          <cell r="Q177">
            <v>0.04</v>
          </cell>
          <cell r="R177">
            <v>0</v>
          </cell>
          <cell r="S177">
            <v>0</v>
          </cell>
          <cell r="T177">
            <v>1</v>
          </cell>
          <cell r="U177">
            <v>0.04</v>
          </cell>
        </row>
        <row r="178">
          <cell r="C178" t="str">
            <v>GZZN</v>
          </cell>
          <cell r="D178">
            <v>0.04</v>
          </cell>
          <cell r="E178">
            <v>0</v>
          </cell>
          <cell r="F178">
            <v>0</v>
          </cell>
          <cell r="G178">
            <v>0</v>
          </cell>
          <cell r="H178">
            <v>1</v>
          </cell>
          <cell r="I178">
            <v>0.04</v>
          </cell>
          <cell r="J178">
            <v>0</v>
          </cell>
          <cell r="K178">
            <v>0</v>
          </cell>
          <cell r="L178">
            <v>1</v>
          </cell>
          <cell r="M178">
            <v>0.04</v>
          </cell>
          <cell r="N178">
            <v>0</v>
          </cell>
          <cell r="O178">
            <v>0</v>
          </cell>
          <cell r="P178">
            <v>1</v>
          </cell>
          <cell r="Q178">
            <v>0.04</v>
          </cell>
          <cell r="R178">
            <v>0</v>
          </cell>
          <cell r="S178">
            <v>0</v>
          </cell>
          <cell r="T178">
            <v>1</v>
          </cell>
          <cell r="U178">
            <v>0.04</v>
          </cell>
        </row>
        <row r="179">
          <cell r="C179" t="str">
            <v>CQRH</v>
          </cell>
          <cell r="D179">
            <v>0.04</v>
          </cell>
          <cell r="E179">
            <v>0</v>
          </cell>
          <cell r="F179">
            <v>0</v>
          </cell>
          <cell r="G179">
            <v>0</v>
          </cell>
          <cell r="H179">
            <v>1</v>
          </cell>
          <cell r="I179">
            <v>0.04</v>
          </cell>
          <cell r="J179">
            <v>0</v>
          </cell>
          <cell r="K179">
            <v>0</v>
          </cell>
          <cell r="L179">
            <v>1</v>
          </cell>
          <cell r="M179">
            <v>0.04</v>
          </cell>
          <cell r="N179">
            <v>0</v>
          </cell>
          <cell r="O179">
            <v>0</v>
          </cell>
          <cell r="P179">
            <v>1</v>
          </cell>
          <cell r="Q179">
            <v>0.04</v>
          </cell>
          <cell r="R179">
            <v>0</v>
          </cell>
          <cell r="S179">
            <v>0</v>
          </cell>
          <cell r="T179">
            <v>1</v>
          </cell>
          <cell r="U179">
            <v>0.04</v>
          </cell>
        </row>
        <row r="180">
          <cell r="C180" t="str">
            <v>GZRH</v>
          </cell>
          <cell r="D180">
            <v>0.04</v>
          </cell>
          <cell r="E180">
            <v>0</v>
          </cell>
          <cell r="F180">
            <v>0</v>
          </cell>
          <cell r="G180">
            <v>0</v>
          </cell>
          <cell r="H180">
            <v>1</v>
          </cell>
          <cell r="I180">
            <v>0.04</v>
          </cell>
          <cell r="J180">
            <v>0</v>
          </cell>
          <cell r="K180">
            <v>0</v>
          </cell>
          <cell r="L180">
            <v>1</v>
          </cell>
          <cell r="M180">
            <v>0.04</v>
          </cell>
          <cell r="N180">
            <v>0</v>
          </cell>
          <cell r="O180">
            <v>0</v>
          </cell>
          <cell r="P180">
            <v>1</v>
          </cell>
          <cell r="Q180">
            <v>0.04</v>
          </cell>
          <cell r="R180">
            <v>0</v>
          </cell>
          <cell r="S180">
            <v>0</v>
          </cell>
          <cell r="T180">
            <v>1</v>
          </cell>
          <cell r="U180">
            <v>0.04</v>
          </cell>
        </row>
        <row r="181">
          <cell r="C181" t="str">
            <v>KMYW</v>
          </cell>
          <cell r="D181">
            <v>0.04</v>
          </cell>
          <cell r="E181">
            <v>0</v>
          </cell>
          <cell r="F181">
            <v>0</v>
          </cell>
          <cell r="G181">
            <v>0</v>
          </cell>
          <cell r="H181">
            <v>1</v>
          </cell>
          <cell r="I181">
            <v>0.04</v>
          </cell>
          <cell r="J181">
            <v>0</v>
          </cell>
          <cell r="K181">
            <v>0</v>
          </cell>
          <cell r="L181">
            <v>1</v>
          </cell>
          <cell r="M181">
            <v>0.04</v>
          </cell>
          <cell r="N181">
            <v>0</v>
          </cell>
          <cell r="O181">
            <v>0</v>
          </cell>
          <cell r="P181">
            <v>1</v>
          </cell>
          <cell r="Q181">
            <v>0.04</v>
          </cell>
          <cell r="R181">
            <v>0</v>
          </cell>
          <cell r="S181">
            <v>0</v>
          </cell>
          <cell r="T181">
            <v>1</v>
          </cell>
          <cell r="U181">
            <v>0.04</v>
          </cell>
        </row>
        <row r="182">
          <cell r="C182" t="str">
            <v>XJSM</v>
          </cell>
          <cell r="D182">
            <v>0.04</v>
          </cell>
          <cell r="E182">
            <v>0</v>
          </cell>
          <cell r="F182">
            <v>0</v>
          </cell>
          <cell r="G182">
            <v>0</v>
          </cell>
          <cell r="H182">
            <v>1</v>
          </cell>
          <cell r="I182">
            <v>0.04</v>
          </cell>
          <cell r="J182">
            <v>0</v>
          </cell>
          <cell r="K182">
            <v>0</v>
          </cell>
          <cell r="L182">
            <v>1</v>
          </cell>
          <cell r="M182">
            <v>0.04</v>
          </cell>
          <cell r="N182">
            <v>0</v>
          </cell>
          <cell r="O182">
            <v>0</v>
          </cell>
          <cell r="P182">
            <v>1</v>
          </cell>
          <cell r="Q182">
            <v>0.04</v>
          </cell>
          <cell r="R182">
            <v>0</v>
          </cell>
          <cell r="S182">
            <v>0</v>
          </cell>
          <cell r="T182">
            <v>1</v>
          </cell>
          <cell r="U182">
            <v>0.04</v>
          </cell>
        </row>
        <row r="183">
          <cell r="C183" t="str">
            <v>XJXW</v>
          </cell>
          <cell r="D183">
            <v>0.04</v>
          </cell>
          <cell r="E183">
            <v>0</v>
          </cell>
          <cell r="F183">
            <v>0</v>
          </cell>
          <cell r="G183">
            <v>0</v>
          </cell>
          <cell r="H183">
            <v>1</v>
          </cell>
          <cell r="I183">
            <v>0.04</v>
          </cell>
          <cell r="J183">
            <v>0</v>
          </cell>
          <cell r="K183">
            <v>0</v>
          </cell>
          <cell r="L183">
            <v>1</v>
          </cell>
          <cell r="M183">
            <v>0.04</v>
          </cell>
          <cell r="N183">
            <v>0</v>
          </cell>
          <cell r="O183">
            <v>0</v>
          </cell>
          <cell r="P183">
            <v>1</v>
          </cell>
          <cell r="Q183">
            <v>0.04</v>
          </cell>
          <cell r="R183">
            <v>0</v>
          </cell>
          <cell r="S183">
            <v>0</v>
          </cell>
          <cell r="T183">
            <v>1</v>
          </cell>
          <cell r="U183">
            <v>0.04</v>
          </cell>
        </row>
        <row r="184">
          <cell r="C184" t="str">
            <v>GSXW</v>
          </cell>
          <cell r="D184">
            <v>0.04</v>
          </cell>
          <cell r="E184">
            <v>0</v>
          </cell>
          <cell r="F184">
            <v>0</v>
          </cell>
          <cell r="G184">
            <v>0</v>
          </cell>
          <cell r="H184">
            <v>1</v>
          </cell>
          <cell r="I184">
            <v>0.04</v>
          </cell>
          <cell r="J184">
            <v>0</v>
          </cell>
          <cell r="K184">
            <v>0</v>
          </cell>
          <cell r="L184">
            <v>1</v>
          </cell>
          <cell r="M184">
            <v>0.04</v>
          </cell>
          <cell r="N184">
            <v>0</v>
          </cell>
          <cell r="O184">
            <v>0</v>
          </cell>
          <cell r="P184">
            <v>1</v>
          </cell>
          <cell r="Q184">
            <v>0.04</v>
          </cell>
          <cell r="R184">
            <v>0</v>
          </cell>
          <cell r="S184">
            <v>0</v>
          </cell>
          <cell r="T184">
            <v>1</v>
          </cell>
          <cell r="U184">
            <v>0.04</v>
          </cell>
        </row>
        <row r="185">
          <cell r="C185" t="str">
            <v>BHR</v>
          </cell>
          <cell r="D185">
            <v>0</v>
          </cell>
          <cell r="E185">
            <v>0</v>
          </cell>
          <cell r="F185">
            <v>0</v>
          </cell>
          <cell r="G185">
            <v>0</v>
          </cell>
          <cell r="H185">
            <v>1</v>
          </cell>
          <cell r="I185">
            <v>0</v>
          </cell>
          <cell r="J185">
            <v>0</v>
          </cell>
          <cell r="K185">
            <v>0</v>
          </cell>
          <cell r="L185">
            <v>1</v>
          </cell>
          <cell r="M185">
            <v>0</v>
          </cell>
          <cell r="N185">
            <v>0</v>
          </cell>
          <cell r="O185">
            <v>0</v>
          </cell>
          <cell r="P185">
            <v>1</v>
          </cell>
          <cell r="Q185">
            <v>0</v>
          </cell>
          <cell r="R185">
            <v>0</v>
          </cell>
          <cell r="S185">
            <v>0</v>
          </cell>
          <cell r="T185">
            <v>1</v>
          </cell>
          <cell r="U185">
            <v>0</v>
          </cell>
        </row>
        <row r="186">
          <cell r="C186" t="str">
            <v>BJCD</v>
          </cell>
          <cell r="D186">
            <v>0.04</v>
          </cell>
          <cell r="E186">
            <v>0</v>
          </cell>
          <cell r="F186">
            <v>0</v>
          </cell>
          <cell r="G186">
            <v>0</v>
          </cell>
          <cell r="H186">
            <v>1</v>
          </cell>
          <cell r="I186">
            <v>0.04</v>
          </cell>
          <cell r="J186">
            <v>0</v>
          </cell>
          <cell r="K186">
            <v>0</v>
          </cell>
          <cell r="L186">
            <v>1</v>
          </cell>
          <cell r="M186">
            <v>0.04</v>
          </cell>
          <cell r="N186">
            <v>0</v>
          </cell>
          <cell r="O186">
            <v>0</v>
          </cell>
          <cell r="P186">
            <v>1</v>
          </cell>
          <cell r="Q186">
            <v>0.04</v>
          </cell>
          <cell r="R186">
            <v>0</v>
          </cell>
          <cell r="S186">
            <v>0</v>
          </cell>
          <cell r="T186">
            <v>1</v>
          </cell>
          <cell r="U186">
            <v>0.04</v>
          </cell>
        </row>
        <row r="187">
          <cell r="C187" t="str">
            <v>LWGS</v>
          </cell>
          <cell r="D187">
            <v>0.04</v>
          </cell>
          <cell r="E187">
            <v>0</v>
          </cell>
          <cell r="F187">
            <v>0</v>
          </cell>
          <cell r="G187">
            <v>0</v>
          </cell>
          <cell r="H187">
            <v>1</v>
          </cell>
          <cell r="I187">
            <v>0.04</v>
          </cell>
          <cell r="J187">
            <v>0</v>
          </cell>
          <cell r="K187">
            <v>0</v>
          </cell>
          <cell r="L187">
            <v>1</v>
          </cell>
          <cell r="M187">
            <v>0.04</v>
          </cell>
          <cell r="N187">
            <v>0</v>
          </cell>
          <cell r="O187">
            <v>0</v>
          </cell>
          <cell r="P187">
            <v>1</v>
          </cell>
          <cell r="Q187">
            <v>0.04</v>
          </cell>
          <cell r="R187">
            <v>0</v>
          </cell>
          <cell r="S187">
            <v>0</v>
          </cell>
          <cell r="T187">
            <v>1</v>
          </cell>
          <cell r="U187">
            <v>0.04</v>
          </cell>
        </row>
        <row r="188">
          <cell r="C188" t="str">
            <v>JLBK</v>
          </cell>
          <cell r="D188">
            <v>0.04</v>
          </cell>
          <cell r="E188">
            <v>0</v>
          </cell>
          <cell r="F188">
            <v>0</v>
          </cell>
          <cell r="G188">
            <v>0</v>
          </cell>
          <cell r="H188">
            <v>1</v>
          </cell>
          <cell r="I188">
            <v>0.04</v>
          </cell>
          <cell r="J188">
            <v>0</v>
          </cell>
          <cell r="K188">
            <v>0</v>
          </cell>
          <cell r="L188">
            <v>1</v>
          </cell>
          <cell r="M188">
            <v>0.04</v>
          </cell>
          <cell r="N188">
            <v>0</v>
          </cell>
          <cell r="O188">
            <v>0</v>
          </cell>
          <cell r="P188">
            <v>1</v>
          </cell>
          <cell r="Q188">
            <v>0.04</v>
          </cell>
          <cell r="R188">
            <v>0</v>
          </cell>
          <cell r="S188">
            <v>0</v>
          </cell>
          <cell r="T188">
            <v>1</v>
          </cell>
          <cell r="U188">
            <v>0.04</v>
          </cell>
        </row>
        <row r="189">
          <cell r="C189" t="str">
            <v>JSZD</v>
          </cell>
          <cell r="D189">
            <v>0.04</v>
          </cell>
          <cell r="E189">
            <v>0</v>
          </cell>
          <cell r="F189">
            <v>0</v>
          </cell>
          <cell r="G189">
            <v>0</v>
          </cell>
          <cell r="H189">
            <v>1</v>
          </cell>
          <cell r="I189">
            <v>0.04</v>
          </cell>
          <cell r="J189">
            <v>0</v>
          </cell>
          <cell r="K189">
            <v>0</v>
          </cell>
          <cell r="L189">
            <v>1</v>
          </cell>
          <cell r="M189">
            <v>0.04</v>
          </cell>
          <cell r="N189">
            <v>0</v>
          </cell>
          <cell r="O189">
            <v>0</v>
          </cell>
          <cell r="P189">
            <v>1</v>
          </cell>
          <cell r="Q189">
            <v>0.04</v>
          </cell>
          <cell r="R189">
            <v>0</v>
          </cell>
          <cell r="S189">
            <v>0</v>
          </cell>
          <cell r="T189">
            <v>1</v>
          </cell>
          <cell r="U189">
            <v>0.04</v>
          </cell>
        </row>
        <row r="190">
          <cell r="C190" t="str">
            <v>JSRD</v>
          </cell>
          <cell r="D190">
            <v>0.04</v>
          </cell>
          <cell r="E190">
            <v>0</v>
          </cell>
          <cell r="F190">
            <v>0</v>
          </cell>
          <cell r="G190">
            <v>0</v>
          </cell>
          <cell r="H190">
            <v>1</v>
          </cell>
          <cell r="I190">
            <v>0.04</v>
          </cell>
          <cell r="J190">
            <v>0</v>
          </cell>
          <cell r="K190">
            <v>0</v>
          </cell>
          <cell r="L190">
            <v>1</v>
          </cell>
          <cell r="M190">
            <v>0.04</v>
          </cell>
          <cell r="N190">
            <v>0</v>
          </cell>
          <cell r="O190">
            <v>0</v>
          </cell>
          <cell r="P190">
            <v>1</v>
          </cell>
          <cell r="Q190">
            <v>0.04</v>
          </cell>
          <cell r="R190">
            <v>0</v>
          </cell>
          <cell r="S190">
            <v>0</v>
          </cell>
          <cell r="T190">
            <v>1</v>
          </cell>
          <cell r="U190">
            <v>0.04</v>
          </cell>
        </row>
        <row r="191">
          <cell r="C191" t="str">
            <v>BJZW</v>
          </cell>
          <cell r="D191">
            <v>1</v>
          </cell>
          <cell r="E191">
            <v>0</v>
          </cell>
          <cell r="F191">
            <v>0</v>
          </cell>
          <cell r="G191">
            <v>0</v>
          </cell>
          <cell r="H191">
            <v>1</v>
          </cell>
          <cell r="I191">
            <v>1</v>
          </cell>
          <cell r="J191">
            <v>0</v>
          </cell>
          <cell r="K191">
            <v>0</v>
          </cell>
          <cell r="L191">
            <v>1</v>
          </cell>
          <cell r="M191">
            <v>1</v>
          </cell>
          <cell r="N191">
            <v>0</v>
          </cell>
          <cell r="O191">
            <v>0</v>
          </cell>
          <cell r="P191">
            <v>1</v>
          </cell>
          <cell r="Q191">
            <v>1</v>
          </cell>
          <cell r="R191">
            <v>0</v>
          </cell>
          <cell r="S191">
            <v>0</v>
          </cell>
          <cell r="T191">
            <v>1</v>
          </cell>
          <cell r="U191">
            <v>1</v>
          </cell>
        </row>
        <row r="192">
          <cell r="C192" t="str">
            <v>CDFS</v>
          </cell>
          <cell r="D192">
            <v>0.04</v>
          </cell>
          <cell r="E192">
            <v>0</v>
          </cell>
          <cell r="F192">
            <v>0</v>
          </cell>
          <cell r="G192">
            <v>0</v>
          </cell>
          <cell r="H192">
            <v>1</v>
          </cell>
          <cell r="I192">
            <v>0.04</v>
          </cell>
          <cell r="J192">
            <v>0</v>
          </cell>
          <cell r="K192">
            <v>0</v>
          </cell>
          <cell r="L192">
            <v>1</v>
          </cell>
          <cell r="M192">
            <v>0.04</v>
          </cell>
          <cell r="N192">
            <v>0</v>
          </cell>
          <cell r="O192">
            <v>0</v>
          </cell>
          <cell r="P192">
            <v>1</v>
          </cell>
          <cell r="Q192">
            <v>0.04</v>
          </cell>
          <cell r="R192">
            <v>0</v>
          </cell>
          <cell r="S192">
            <v>0</v>
          </cell>
          <cell r="T192">
            <v>1</v>
          </cell>
          <cell r="U192">
            <v>0.04</v>
          </cell>
        </row>
        <row r="193">
          <cell r="C193" t="str">
            <v>NXSW</v>
          </cell>
          <cell r="D193">
            <v>1</v>
          </cell>
          <cell r="E193">
            <v>0</v>
          </cell>
          <cell r="F193">
            <v>0</v>
          </cell>
          <cell r="G193">
            <v>0</v>
          </cell>
          <cell r="H193">
            <v>1</v>
          </cell>
          <cell r="I193">
            <v>1</v>
          </cell>
          <cell r="J193">
            <v>0</v>
          </cell>
          <cell r="K193">
            <v>0</v>
          </cell>
          <cell r="L193">
            <v>1</v>
          </cell>
          <cell r="M193">
            <v>1</v>
          </cell>
          <cell r="N193">
            <v>0</v>
          </cell>
          <cell r="O193">
            <v>0</v>
          </cell>
          <cell r="P193">
            <v>1</v>
          </cell>
          <cell r="Q193">
            <v>1</v>
          </cell>
          <cell r="R193">
            <v>0</v>
          </cell>
          <cell r="S193">
            <v>0</v>
          </cell>
          <cell r="T193">
            <v>1</v>
          </cell>
          <cell r="U193">
            <v>1</v>
          </cell>
        </row>
        <row r="194">
          <cell r="C194" t="str">
            <v>SCDF</v>
          </cell>
          <cell r="D194">
            <v>1</v>
          </cell>
          <cell r="E194">
            <v>0</v>
          </cell>
          <cell r="F194">
            <v>0</v>
          </cell>
          <cell r="G194">
            <v>0</v>
          </cell>
          <cell r="H194">
            <v>1</v>
          </cell>
          <cell r="I194">
            <v>1</v>
          </cell>
          <cell r="J194">
            <v>0</v>
          </cell>
          <cell r="K194">
            <v>0</v>
          </cell>
          <cell r="L194">
            <v>1</v>
          </cell>
          <cell r="M194">
            <v>1</v>
          </cell>
          <cell r="N194">
            <v>0</v>
          </cell>
          <cell r="O194">
            <v>0</v>
          </cell>
          <cell r="P194">
            <v>1</v>
          </cell>
          <cell r="Q194">
            <v>1</v>
          </cell>
          <cell r="R194">
            <v>0</v>
          </cell>
          <cell r="S194">
            <v>0</v>
          </cell>
          <cell r="T194">
            <v>1</v>
          </cell>
          <cell r="U194">
            <v>1</v>
          </cell>
        </row>
        <row r="195">
          <cell r="C195" t="str">
            <v>SHFLF</v>
          </cell>
          <cell r="D195">
            <v>0.04</v>
          </cell>
          <cell r="E195">
            <v>0</v>
          </cell>
          <cell r="F195">
            <v>0</v>
          </cell>
          <cell r="G195">
            <v>0</v>
          </cell>
          <cell r="H195">
            <v>1</v>
          </cell>
          <cell r="I195">
            <v>0.04</v>
          </cell>
          <cell r="J195">
            <v>0</v>
          </cell>
          <cell r="K195">
            <v>0</v>
          </cell>
          <cell r="L195">
            <v>1</v>
          </cell>
          <cell r="M195">
            <v>0.04</v>
          </cell>
          <cell r="N195">
            <v>0</v>
          </cell>
          <cell r="O195">
            <v>0</v>
          </cell>
          <cell r="P195">
            <v>1</v>
          </cell>
          <cell r="Q195">
            <v>0.04</v>
          </cell>
          <cell r="R195">
            <v>0</v>
          </cell>
          <cell r="S195">
            <v>0</v>
          </cell>
          <cell r="T195">
            <v>1</v>
          </cell>
          <cell r="U195">
            <v>0.04</v>
          </cell>
        </row>
        <row r="196">
          <cell r="C196" t="str">
            <v>VCEIC</v>
          </cell>
          <cell r="D196">
            <v>0.04</v>
          </cell>
          <cell r="F196">
            <v>0</v>
          </cell>
          <cell r="G196">
            <v>0</v>
          </cell>
          <cell r="H196">
            <v>1</v>
          </cell>
          <cell r="I196">
            <v>0.04</v>
          </cell>
          <cell r="J196">
            <v>0</v>
          </cell>
          <cell r="K196">
            <v>0</v>
          </cell>
          <cell r="L196">
            <v>1</v>
          </cell>
          <cell r="M196">
            <v>0.04</v>
          </cell>
          <cell r="N196">
            <v>0</v>
          </cell>
          <cell r="O196">
            <v>0</v>
          </cell>
          <cell r="P196">
            <v>1</v>
          </cell>
          <cell r="Q196">
            <v>0.04</v>
          </cell>
          <cell r="R196">
            <v>0</v>
          </cell>
          <cell r="S196">
            <v>0</v>
          </cell>
          <cell r="T196">
            <v>1</v>
          </cell>
          <cell r="U196">
            <v>0.04</v>
          </cell>
        </row>
        <row r="197">
          <cell r="C197" t="str">
            <v>ZJLY</v>
          </cell>
          <cell r="D197">
            <v>0.04</v>
          </cell>
          <cell r="E197">
            <v>0</v>
          </cell>
          <cell r="F197">
            <v>0</v>
          </cell>
          <cell r="G197">
            <v>0</v>
          </cell>
          <cell r="H197">
            <v>1</v>
          </cell>
          <cell r="I197">
            <v>0.04</v>
          </cell>
          <cell r="J197">
            <v>0</v>
          </cell>
          <cell r="K197">
            <v>0</v>
          </cell>
          <cell r="L197">
            <v>1</v>
          </cell>
          <cell r="M197">
            <v>0.04</v>
          </cell>
          <cell r="N197">
            <v>0</v>
          </cell>
          <cell r="O197">
            <v>0</v>
          </cell>
          <cell r="P197">
            <v>1</v>
          </cell>
          <cell r="Q197">
            <v>0.04</v>
          </cell>
          <cell r="R197">
            <v>0</v>
          </cell>
          <cell r="S197">
            <v>0</v>
          </cell>
          <cell r="T197">
            <v>1</v>
          </cell>
          <cell r="U197">
            <v>0.04</v>
          </cell>
        </row>
        <row r="205">
          <cell r="C205" t="str">
            <v>SXWY</v>
          </cell>
          <cell r="D205">
            <v>0.2</v>
          </cell>
          <cell r="E205">
            <v>5526.5614799999994</v>
          </cell>
          <cell r="F205">
            <v>237.82531999999998</v>
          </cell>
          <cell r="G205">
            <v>241.06805</v>
          </cell>
          <cell r="H205">
            <v>1</v>
          </cell>
          <cell r="I205">
            <v>0.2</v>
          </cell>
          <cell r="J205">
            <v>54.416730000000001</v>
          </cell>
          <cell r="K205">
            <v>27.70194</v>
          </cell>
          <cell r="L205">
            <v>1</v>
          </cell>
          <cell r="M205">
            <v>0.2</v>
          </cell>
          <cell r="N205">
            <v>0</v>
          </cell>
          <cell r="O205">
            <v>0</v>
          </cell>
          <cell r="P205">
            <v>1</v>
          </cell>
          <cell r="Q205">
            <v>0.2</v>
          </cell>
          <cell r="R205">
            <v>5234.3194299999996</v>
          </cell>
          <cell r="S205">
            <v>716.26377000000002</v>
          </cell>
          <cell r="T205">
            <v>1</v>
          </cell>
          <cell r="U205">
            <v>0.2</v>
          </cell>
        </row>
        <row r="206">
          <cell r="C206" t="str">
            <v>JNTY</v>
          </cell>
          <cell r="D206">
            <v>0.2</v>
          </cell>
          <cell r="E206">
            <v>10031.846349999998</v>
          </cell>
          <cell r="F206">
            <v>3374.4481399999986</v>
          </cell>
          <cell r="G206">
            <v>571.14400000000001</v>
          </cell>
          <cell r="H206">
            <v>1</v>
          </cell>
          <cell r="I206">
            <v>0.2</v>
          </cell>
          <cell r="J206">
            <v>0</v>
          </cell>
          <cell r="K206">
            <v>0</v>
          </cell>
          <cell r="L206">
            <v>1</v>
          </cell>
          <cell r="M206">
            <v>0.2</v>
          </cell>
          <cell r="N206">
            <v>0</v>
          </cell>
          <cell r="O206">
            <v>0</v>
          </cell>
          <cell r="P206">
            <v>1</v>
          </cell>
          <cell r="Q206">
            <v>0.2</v>
          </cell>
          <cell r="R206">
            <v>6657.3982099999994</v>
          </cell>
          <cell r="S206">
            <v>859.57348999999988</v>
          </cell>
          <cell r="T206">
            <v>1</v>
          </cell>
          <cell r="U206">
            <v>0.2</v>
          </cell>
        </row>
        <row r="207">
          <cell r="C207" t="str">
            <v>NMLA</v>
          </cell>
          <cell r="D207">
            <v>0.2</v>
          </cell>
          <cell r="E207">
            <v>0</v>
          </cell>
          <cell r="F207">
            <v>0</v>
          </cell>
          <cell r="G207">
            <v>0</v>
          </cell>
          <cell r="H207">
            <v>1</v>
          </cell>
          <cell r="I207">
            <v>0.2</v>
          </cell>
          <cell r="J207">
            <v>0</v>
          </cell>
          <cell r="K207">
            <v>0</v>
          </cell>
          <cell r="L207">
            <v>1</v>
          </cell>
          <cell r="M207">
            <v>0.2</v>
          </cell>
          <cell r="N207">
            <v>0</v>
          </cell>
          <cell r="O207">
            <v>0</v>
          </cell>
          <cell r="P207">
            <v>1</v>
          </cell>
          <cell r="Q207">
            <v>0.2</v>
          </cell>
          <cell r="R207">
            <v>0</v>
          </cell>
          <cell r="S207">
            <v>0</v>
          </cell>
          <cell r="T207">
            <v>1</v>
          </cell>
          <cell r="U207">
            <v>0.2</v>
          </cell>
        </row>
        <row r="208">
          <cell r="C208" t="str">
            <v>JSBL</v>
          </cell>
          <cell r="D208">
            <v>1</v>
          </cell>
          <cell r="E208">
            <v>0</v>
          </cell>
          <cell r="F208">
            <v>0</v>
          </cell>
          <cell r="G208">
            <v>0</v>
          </cell>
          <cell r="H208">
            <v>1</v>
          </cell>
          <cell r="I208">
            <v>1</v>
          </cell>
          <cell r="J208">
            <v>0</v>
          </cell>
          <cell r="K208">
            <v>0</v>
          </cell>
          <cell r="L208">
            <v>1</v>
          </cell>
          <cell r="M208">
            <v>1</v>
          </cell>
          <cell r="N208">
            <v>0</v>
          </cell>
          <cell r="O208">
            <v>0</v>
          </cell>
          <cell r="P208">
            <v>1</v>
          </cell>
          <cell r="Q208">
            <v>1</v>
          </cell>
          <cell r="R208">
            <v>0</v>
          </cell>
          <cell r="S208">
            <v>0</v>
          </cell>
          <cell r="T208">
            <v>1</v>
          </cell>
          <cell r="U208">
            <v>1</v>
          </cell>
        </row>
        <row r="209">
          <cell r="C209" t="str">
            <v>JSHQ</v>
          </cell>
          <cell r="D209">
            <v>0.2</v>
          </cell>
          <cell r="E209">
            <v>0</v>
          </cell>
          <cell r="F209">
            <v>0</v>
          </cell>
          <cell r="G209">
            <v>0</v>
          </cell>
          <cell r="H209">
            <v>1</v>
          </cell>
          <cell r="I209">
            <v>0.2</v>
          </cell>
          <cell r="J209">
            <v>0</v>
          </cell>
          <cell r="K209">
            <v>0</v>
          </cell>
          <cell r="L209">
            <v>1</v>
          </cell>
          <cell r="M209">
            <v>0.2</v>
          </cell>
          <cell r="N209">
            <v>0</v>
          </cell>
          <cell r="O209">
            <v>0</v>
          </cell>
          <cell r="P209">
            <v>1</v>
          </cell>
          <cell r="Q209">
            <v>0.2</v>
          </cell>
          <cell r="R209">
            <v>0</v>
          </cell>
          <cell r="S209">
            <v>0</v>
          </cell>
          <cell r="T209">
            <v>1</v>
          </cell>
          <cell r="U209">
            <v>0.2</v>
          </cell>
        </row>
        <row r="210">
          <cell r="C210" t="str">
            <v>HNWT</v>
          </cell>
          <cell r="D210">
            <v>0.04</v>
          </cell>
          <cell r="E210">
            <v>0</v>
          </cell>
          <cell r="F210">
            <v>0</v>
          </cell>
          <cell r="G210">
            <v>0</v>
          </cell>
          <cell r="H210">
            <v>1</v>
          </cell>
          <cell r="I210">
            <v>0.04</v>
          </cell>
          <cell r="J210">
            <v>0</v>
          </cell>
          <cell r="K210">
            <v>0</v>
          </cell>
          <cell r="L210">
            <v>1</v>
          </cell>
          <cell r="M210">
            <v>0.04</v>
          </cell>
          <cell r="N210">
            <v>0</v>
          </cell>
          <cell r="O210">
            <v>0</v>
          </cell>
          <cell r="P210">
            <v>1</v>
          </cell>
          <cell r="Q210">
            <v>0.04</v>
          </cell>
          <cell r="R210">
            <v>0</v>
          </cell>
          <cell r="S210">
            <v>0</v>
          </cell>
          <cell r="T210">
            <v>1</v>
          </cell>
          <cell r="U210">
            <v>0.04</v>
          </cell>
        </row>
        <row r="211">
          <cell r="C211" t="str">
            <v>LZTG</v>
          </cell>
          <cell r="D211">
            <v>0.04</v>
          </cell>
          <cell r="E211">
            <v>0</v>
          </cell>
          <cell r="F211">
            <v>0</v>
          </cell>
          <cell r="G211">
            <v>0</v>
          </cell>
          <cell r="H211">
            <v>1</v>
          </cell>
          <cell r="I211">
            <v>0.04</v>
          </cell>
          <cell r="J211">
            <v>0</v>
          </cell>
          <cell r="K211">
            <v>0</v>
          </cell>
          <cell r="L211">
            <v>1</v>
          </cell>
          <cell r="M211">
            <v>0.04</v>
          </cell>
          <cell r="N211">
            <v>0</v>
          </cell>
          <cell r="O211">
            <v>0</v>
          </cell>
          <cell r="P211">
            <v>1</v>
          </cell>
          <cell r="Q211">
            <v>0.04</v>
          </cell>
          <cell r="R211">
            <v>0</v>
          </cell>
          <cell r="S211">
            <v>0</v>
          </cell>
          <cell r="T211">
            <v>1</v>
          </cell>
          <cell r="U211">
            <v>0.04</v>
          </cell>
        </row>
        <row r="212">
          <cell r="C212" t="str">
            <v>XATG</v>
          </cell>
          <cell r="D212">
            <v>0.04</v>
          </cell>
          <cell r="E212">
            <v>288.93544289999994</v>
          </cell>
          <cell r="F212">
            <v>288.93544289999994</v>
          </cell>
          <cell r="G212">
            <v>19.271000000000001</v>
          </cell>
          <cell r="H212">
            <v>1</v>
          </cell>
          <cell r="I212">
            <v>0.04</v>
          </cell>
          <cell r="J212">
            <v>0</v>
          </cell>
          <cell r="K212">
            <v>0</v>
          </cell>
          <cell r="L212">
            <v>1</v>
          </cell>
          <cell r="M212">
            <v>0.04</v>
          </cell>
          <cell r="N212">
            <v>0</v>
          </cell>
          <cell r="O212">
            <v>0</v>
          </cell>
          <cell r="P212">
            <v>1</v>
          </cell>
          <cell r="Q212">
            <v>0.04</v>
          </cell>
          <cell r="R212">
            <v>0</v>
          </cell>
          <cell r="S212">
            <v>0</v>
          </cell>
          <cell r="T212">
            <v>1</v>
          </cell>
          <cell r="U212">
            <v>0.04</v>
          </cell>
        </row>
        <row r="213">
          <cell r="C213" t="str">
            <v>QHTG</v>
          </cell>
          <cell r="D213">
            <v>0.04</v>
          </cell>
          <cell r="E213">
            <v>0</v>
          </cell>
          <cell r="F213">
            <v>0</v>
          </cell>
          <cell r="G213">
            <v>0</v>
          </cell>
          <cell r="H213">
            <v>1</v>
          </cell>
          <cell r="I213">
            <v>0.04</v>
          </cell>
          <cell r="J213">
            <v>0</v>
          </cell>
          <cell r="K213">
            <v>0</v>
          </cell>
          <cell r="L213">
            <v>1</v>
          </cell>
          <cell r="M213">
            <v>0.04</v>
          </cell>
          <cell r="N213">
            <v>0</v>
          </cell>
          <cell r="O213">
            <v>0</v>
          </cell>
          <cell r="P213">
            <v>1</v>
          </cell>
          <cell r="Q213">
            <v>0.04</v>
          </cell>
          <cell r="R213">
            <v>0</v>
          </cell>
          <cell r="S213">
            <v>0</v>
          </cell>
          <cell r="T213">
            <v>1</v>
          </cell>
          <cell r="U213">
            <v>0.04</v>
          </cell>
        </row>
        <row r="214">
          <cell r="C214" t="str">
            <v>TGZG</v>
          </cell>
          <cell r="D214">
            <v>0.04</v>
          </cell>
          <cell r="E214">
            <v>0</v>
          </cell>
          <cell r="F214">
            <v>0</v>
          </cell>
          <cell r="G214">
            <v>0</v>
          </cell>
          <cell r="H214">
            <v>1</v>
          </cell>
          <cell r="I214">
            <v>0.04</v>
          </cell>
          <cell r="J214">
            <v>0</v>
          </cell>
          <cell r="K214">
            <v>0</v>
          </cell>
          <cell r="L214">
            <v>1</v>
          </cell>
          <cell r="M214">
            <v>0.04</v>
          </cell>
          <cell r="N214">
            <v>0</v>
          </cell>
          <cell r="O214">
            <v>0</v>
          </cell>
          <cell r="P214">
            <v>1</v>
          </cell>
          <cell r="Q214">
            <v>0.04</v>
          </cell>
          <cell r="R214">
            <v>0</v>
          </cell>
          <cell r="S214">
            <v>0</v>
          </cell>
          <cell r="T214">
            <v>1</v>
          </cell>
          <cell r="U214">
            <v>0.04</v>
          </cell>
        </row>
        <row r="215">
          <cell r="C215" t="str">
            <v>FZHD</v>
          </cell>
          <cell r="D215">
            <v>0.04</v>
          </cell>
          <cell r="E215">
            <v>4777.7251482000001</v>
          </cell>
          <cell r="F215">
            <v>1394.0338344000002</v>
          </cell>
          <cell r="G215">
            <v>177.90246000000002</v>
          </cell>
          <cell r="H215">
            <v>1</v>
          </cell>
          <cell r="I215">
            <v>0.04</v>
          </cell>
          <cell r="J215">
            <v>0</v>
          </cell>
          <cell r="K215">
            <v>0</v>
          </cell>
          <cell r="L215">
            <v>1</v>
          </cell>
          <cell r="M215">
            <v>0.04</v>
          </cell>
          <cell r="N215">
            <v>0</v>
          </cell>
          <cell r="O215">
            <v>0</v>
          </cell>
          <cell r="P215">
            <v>1</v>
          </cell>
          <cell r="Q215">
            <v>0.04</v>
          </cell>
          <cell r="R215">
            <v>3383.6913138</v>
          </cell>
          <cell r="S215">
            <v>587.54466000000002</v>
          </cell>
          <cell r="T215">
            <v>1</v>
          </cell>
          <cell r="U215">
            <v>0.04</v>
          </cell>
        </row>
        <row r="216">
          <cell r="C216" t="str">
            <v>HBHD</v>
          </cell>
          <cell r="D216">
            <v>0.75</v>
          </cell>
          <cell r="E216">
            <v>1773.6978402</v>
          </cell>
          <cell r="F216">
            <v>849.69604979999997</v>
          </cell>
          <cell r="G216">
            <v>76.977000000000004</v>
          </cell>
          <cell r="H216">
            <v>1</v>
          </cell>
          <cell r="I216">
            <v>0.75</v>
          </cell>
          <cell r="J216">
            <v>252.92010509999997</v>
          </cell>
          <cell r="K216">
            <v>16.433</v>
          </cell>
          <cell r="L216">
            <v>1</v>
          </cell>
          <cell r="M216">
            <v>0.75</v>
          </cell>
          <cell r="N216">
            <v>0</v>
          </cell>
          <cell r="O216">
            <v>0</v>
          </cell>
          <cell r="P216">
            <v>1</v>
          </cell>
          <cell r="Q216">
            <v>0.75</v>
          </cell>
          <cell r="R216">
            <v>671.0816853</v>
          </cell>
          <cell r="S216">
            <v>52.070999999999998</v>
          </cell>
          <cell r="T216">
            <v>1</v>
          </cell>
          <cell r="U216">
            <v>0.75</v>
          </cell>
        </row>
        <row r="217">
          <cell r="C217" t="str">
            <v>BJHD</v>
          </cell>
          <cell r="D217">
            <v>0.75</v>
          </cell>
          <cell r="E217">
            <v>0</v>
          </cell>
          <cell r="F217">
            <v>0</v>
          </cell>
          <cell r="G217">
            <v>0</v>
          </cell>
          <cell r="H217">
            <v>1</v>
          </cell>
          <cell r="I217">
            <v>0.75</v>
          </cell>
          <cell r="J217">
            <v>0</v>
          </cell>
          <cell r="K217">
            <v>0</v>
          </cell>
          <cell r="L217">
            <v>1</v>
          </cell>
          <cell r="M217">
            <v>0.75</v>
          </cell>
          <cell r="N217">
            <v>0</v>
          </cell>
          <cell r="O217">
            <v>0</v>
          </cell>
          <cell r="P217">
            <v>1</v>
          </cell>
          <cell r="Q217">
            <v>0.75</v>
          </cell>
          <cell r="R217">
            <v>0</v>
          </cell>
          <cell r="S217">
            <v>0</v>
          </cell>
          <cell r="T217">
            <v>1</v>
          </cell>
          <cell r="U217">
            <v>0.75</v>
          </cell>
        </row>
        <row r="218">
          <cell r="C218" t="str">
            <v>WHZN</v>
          </cell>
          <cell r="D218">
            <v>0.04</v>
          </cell>
          <cell r="E218">
            <v>5016.2445917999994</v>
          </cell>
          <cell r="F218">
            <v>3797.2815776999992</v>
          </cell>
          <cell r="G218">
            <v>228.36199999999999</v>
          </cell>
          <cell r="H218">
            <v>1</v>
          </cell>
          <cell r="I218">
            <v>0.04</v>
          </cell>
          <cell r="J218">
            <v>358.73836830000005</v>
          </cell>
          <cell r="K218">
            <v>31.754000000000001</v>
          </cell>
          <cell r="L218">
            <v>1</v>
          </cell>
          <cell r="M218">
            <v>0.04</v>
          </cell>
          <cell r="N218">
            <v>653.85196109999993</v>
          </cell>
          <cell r="O218">
            <v>33.256999999999998</v>
          </cell>
          <cell r="P218">
            <v>1</v>
          </cell>
          <cell r="Q218">
            <v>0.04</v>
          </cell>
          <cell r="R218">
            <v>206.37268469999998</v>
          </cell>
          <cell r="S218">
            <v>8.391</v>
          </cell>
          <cell r="T218">
            <v>1</v>
          </cell>
          <cell r="U218">
            <v>0.04</v>
          </cell>
        </row>
        <row r="219">
          <cell r="C219" t="str">
            <v>CSJW</v>
          </cell>
          <cell r="D219">
            <v>0.04</v>
          </cell>
          <cell r="E219">
            <v>11414.540428400001</v>
          </cell>
          <cell r="F219">
            <v>8788.3737810000002</v>
          </cell>
          <cell r="G219">
            <v>627.73648000000003</v>
          </cell>
          <cell r="H219">
            <v>1</v>
          </cell>
          <cell r="I219">
            <v>0.04</v>
          </cell>
          <cell r="J219">
            <v>390.62437829999999</v>
          </cell>
          <cell r="K219">
            <v>34.427999999999997</v>
          </cell>
          <cell r="L219">
            <v>1</v>
          </cell>
          <cell r="M219">
            <v>0.04</v>
          </cell>
          <cell r="N219">
            <v>906.12966599999982</v>
          </cell>
          <cell r="O219">
            <v>51.781999999999996</v>
          </cell>
          <cell r="P219">
            <v>1</v>
          </cell>
          <cell r="Q219">
            <v>0.04</v>
          </cell>
          <cell r="R219">
            <v>1329.4126030999998</v>
          </cell>
          <cell r="S219">
            <v>137.67171999999999</v>
          </cell>
          <cell r="T219">
            <v>1</v>
          </cell>
          <cell r="U219">
            <v>0.04</v>
          </cell>
        </row>
        <row r="220">
          <cell r="C220" t="str">
            <v>JXJW</v>
          </cell>
          <cell r="D220">
            <v>0.04</v>
          </cell>
          <cell r="E220">
            <v>6923.1888798999989</v>
          </cell>
          <cell r="F220">
            <v>2618.7888085</v>
          </cell>
          <cell r="G220">
            <v>202.05629999999999</v>
          </cell>
          <cell r="H220">
            <v>1</v>
          </cell>
          <cell r="I220">
            <v>0.04</v>
          </cell>
          <cell r="J220">
            <v>1288.9948850999999</v>
          </cell>
          <cell r="K220">
            <v>84.031000000000006</v>
          </cell>
          <cell r="L220">
            <v>1</v>
          </cell>
          <cell r="M220">
            <v>0.04</v>
          </cell>
          <cell r="N220">
            <v>0</v>
          </cell>
          <cell r="O220">
            <v>0</v>
          </cell>
          <cell r="P220">
            <v>1</v>
          </cell>
          <cell r="Q220">
            <v>0.04</v>
          </cell>
          <cell r="R220">
            <v>3015.4051862999995</v>
          </cell>
          <cell r="S220">
            <v>149.81</v>
          </cell>
          <cell r="T220">
            <v>1</v>
          </cell>
          <cell r="U220">
            <v>0.04</v>
          </cell>
        </row>
        <row r="221">
          <cell r="C221" t="str">
            <v>LNZA</v>
          </cell>
          <cell r="D221">
            <v>0.04</v>
          </cell>
          <cell r="E221">
            <v>1764.9399836</v>
          </cell>
          <cell r="F221">
            <v>113.31717929999999</v>
          </cell>
          <cell r="G221">
            <v>7.7610000000000001</v>
          </cell>
          <cell r="H221">
            <v>1</v>
          </cell>
          <cell r="I221">
            <v>0.04</v>
          </cell>
          <cell r="J221">
            <v>0</v>
          </cell>
          <cell r="K221">
            <v>0</v>
          </cell>
          <cell r="L221">
            <v>1</v>
          </cell>
          <cell r="M221">
            <v>0.04</v>
          </cell>
          <cell r="N221">
            <v>204.80335199999999</v>
          </cell>
          <cell r="O221">
            <v>11.747999999999999</v>
          </cell>
          <cell r="P221">
            <v>1</v>
          </cell>
          <cell r="Q221">
            <v>0.04</v>
          </cell>
          <cell r="R221">
            <v>1446.8194523</v>
          </cell>
          <cell r="S221">
            <v>80.100010000000012</v>
          </cell>
          <cell r="T221">
            <v>1</v>
          </cell>
          <cell r="U221">
            <v>0.04</v>
          </cell>
        </row>
        <row r="222">
          <cell r="C222" t="str">
            <v>LAGS</v>
          </cell>
          <cell r="D222">
            <v>0.04</v>
          </cell>
          <cell r="E222">
            <v>0</v>
          </cell>
          <cell r="F222">
            <v>0</v>
          </cell>
          <cell r="G222">
            <v>0</v>
          </cell>
          <cell r="H222">
            <v>1</v>
          </cell>
          <cell r="I222">
            <v>0.04</v>
          </cell>
          <cell r="J222">
            <v>0</v>
          </cell>
          <cell r="K222">
            <v>0</v>
          </cell>
          <cell r="L222">
            <v>1</v>
          </cell>
          <cell r="M222">
            <v>0.04</v>
          </cell>
          <cell r="N222">
            <v>0</v>
          </cell>
          <cell r="O222">
            <v>0</v>
          </cell>
          <cell r="P222">
            <v>1</v>
          </cell>
          <cell r="Q222">
            <v>0.04</v>
          </cell>
          <cell r="R222">
            <v>0</v>
          </cell>
          <cell r="S222">
            <v>0</v>
          </cell>
          <cell r="T222">
            <v>1</v>
          </cell>
          <cell r="U222">
            <v>0.04</v>
          </cell>
        </row>
        <row r="223">
          <cell r="C223" t="str">
            <v>LNZW</v>
          </cell>
          <cell r="D223">
            <v>0.04</v>
          </cell>
          <cell r="E223">
            <v>0</v>
          </cell>
          <cell r="F223">
            <v>0</v>
          </cell>
          <cell r="G223">
            <v>0</v>
          </cell>
          <cell r="H223">
            <v>1</v>
          </cell>
          <cell r="I223">
            <v>0.04</v>
          </cell>
          <cell r="J223">
            <v>0</v>
          </cell>
          <cell r="K223">
            <v>0</v>
          </cell>
          <cell r="L223">
            <v>1</v>
          </cell>
          <cell r="M223">
            <v>0.04</v>
          </cell>
          <cell r="N223">
            <v>0</v>
          </cell>
          <cell r="O223">
            <v>0</v>
          </cell>
          <cell r="P223">
            <v>1</v>
          </cell>
          <cell r="Q223">
            <v>0.04</v>
          </cell>
          <cell r="R223">
            <v>0</v>
          </cell>
          <cell r="S223">
            <v>0</v>
          </cell>
          <cell r="T223">
            <v>1</v>
          </cell>
          <cell r="U223">
            <v>0.04</v>
          </cell>
        </row>
        <row r="224">
          <cell r="C224" t="str">
            <v>WHHL</v>
          </cell>
          <cell r="D224">
            <v>0.04</v>
          </cell>
          <cell r="E224">
            <v>9962.7272701000002</v>
          </cell>
          <cell r="F224">
            <v>204.91879</v>
          </cell>
          <cell r="G224">
            <v>42.455529999999996</v>
          </cell>
          <cell r="H224">
            <v>1</v>
          </cell>
          <cell r="I224">
            <v>0.04</v>
          </cell>
          <cell r="J224">
            <v>0</v>
          </cell>
          <cell r="K224">
            <v>0</v>
          </cell>
          <cell r="L224">
            <v>1</v>
          </cell>
          <cell r="M224">
            <v>0.04</v>
          </cell>
          <cell r="N224">
            <v>0</v>
          </cell>
          <cell r="O224">
            <v>0</v>
          </cell>
          <cell r="P224">
            <v>1</v>
          </cell>
          <cell r="Q224">
            <v>0.04</v>
          </cell>
          <cell r="R224">
            <v>9757.8084801000005</v>
          </cell>
          <cell r="S224">
            <v>1175.8828799999999</v>
          </cell>
          <cell r="T224">
            <v>1</v>
          </cell>
          <cell r="U224">
            <v>0.04</v>
          </cell>
        </row>
        <row r="225">
          <cell r="C225" t="str">
            <v>JXHW</v>
          </cell>
          <cell r="D225">
            <v>0.04</v>
          </cell>
          <cell r="E225">
            <v>0</v>
          </cell>
          <cell r="F225">
            <v>0</v>
          </cell>
          <cell r="G225">
            <v>0</v>
          </cell>
          <cell r="H225">
            <v>1</v>
          </cell>
          <cell r="I225">
            <v>0.04</v>
          </cell>
          <cell r="J225">
            <v>0</v>
          </cell>
          <cell r="K225">
            <v>0</v>
          </cell>
          <cell r="L225">
            <v>1</v>
          </cell>
          <cell r="M225">
            <v>0.04</v>
          </cell>
          <cell r="N225">
            <v>0</v>
          </cell>
          <cell r="O225">
            <v>0</v>
          </cell>
          <cell r="P225">
            <v>1</v>
          </cell>
          <cell r="Q225">
            <v>0.04</v>
          </cell>
          <cell r="R225">
            <v>0</v>
          </cell>
          <cell r="S225">
            <v>0</v>
          </cell>
          <cell r="T225">
            <v>1</v>
          </cell>
          <cell r="U225">
            <v>0.04</v>
          </cell>
        </row>
        <row r="226">
          <cell r="C226" t="str">
            <v>GXZN</v>
          </cell>
          <cell r="D226">
            <v>0.04</v>
          </cell>
          <cell r="E226">
            <v>19993.042434899999</v>
          </cell>
          <cell r="F226">
            <v>17083.203891599998</v>
          </cell>
          <cell r="G226">
            <v>1223.0565300000001</v>
          </cell>
          <cell r="H226">
            <v>1</v>
          </cell>
          <cell r="I226">
            <v>0.04</v>
          </cell>
          <cell r="J226">
            <v>1307.7540684000001</v>
          </cell>
          <cell r="K226">
            <v>97.084000000000003</v>
          </cell>
          <cell r="L226">
            <v>1</v>
          </cell>
          <cell r="M226">
            <v>0.04</v>
          </cell>
          <cell r="N226">
            <v>0</v>
          </cell>
          <cell r="O226">
            <v>0</v>
          </cell>
          <cell r="P226">
            <v>1</v>
          </cell>
          <cell r="Q226">
            <v>0.04</v>
          </cell>
          <cell r="R226">
            <v>1602.0844748999998</v>
          </cell>
          <cell r="S226">
            <v>81.986000000000004</v>
          </cell>
          <cell r="T226">
            <v>1</v>
          </cell>
          <cell r="U226">
            <v>0.04</v>
          </cell>
        </row>
        <row r="227">
          <cell r="C227" t="str">
            <v>GZZN</v>
          </cell>
          <cell r="D227">
            <v>0.04</v>
          </cell>
          <cell r="E227">
            <v>19467.160265299997</v>
          </cell>
          <cell r="F227">
            <v>6217.1175572999982</v>
          </cell>
          <cell r="G227">
            <v>492.577</v>
          </cell>
          <cell r="H227">
            <v>1</v>
          </cell>
          <cell r="I227">
            <v>0.04</v>
          </cell>
          <cell r="J227">
            <v>2098.3819427999997</v>
          </cell>
          <cell r="K227">
            <v>155.00800000000001</v>
          </cell>
          <cell r="L227">
            <v>1</v>
          </cell>
          <cell r="M227">
            <v>0.04</v>
          </cell>
          <cell r="N227">
            <v>4279.3910023999997</v>
          </cell>
          <cell r="O227">
            <v>293.64157</v>
          </cell>
          <cell r="P227">
            <v>1</v>
          </cell>
          <cell r="Q227">
            <v>0.04</v>
          </cell>
          <cell r="R227">
            <v>6872.2697627999987</v>
          </cell>
          <cell r="S227">
            <v>373.46701000000002</v>
          </cell>
          <cell r="T227">
            <v>1</v>
          </cell>
          <cell r="U227">
            <v>0.04</v>
          </cell>
        </row>
        <row r="228">
          <cell r="C228" t="str">
            <v>CQRH</v>
          </cell>
          <cell r="D228">
            <v>0.04</v>
          </cell>
          <cell r="E228">
            <v>1338.5530781999996</v>
          </cell>
          <cell r="F228">
            <v>0</v>
          </cell>
          <cell r="G228">
            <v>0</v>
          </cell>
          <cell r="H228">
            <v>1</v>
          </cell>
          <cell r="I228">
            <v>0.04</v>
          </cell>
          <cell r="J228">
            <v>0</v>
          </cell>
          <cell r="K228">
            <v>0</v>
          </cell>
          <cell r="L228">
            <v>1</v>
          </cell>
          <cell r="M228">
            <v>0.04</v>
          </cell>
          <cell r="N228">
            <v>249.98024609999996</v>
          </cell>
          <cell r="O228">
            <v>16.077999999999999</v>
          </cell>
          <cell r="P228">
            <v>1</v>
          </cell>
          <cell r="Q228">
            <v>0.04</v>
          </cell>
          <cell r="R228">
            <v>1088.5728320999997</v>
          </cell>
          <cell r="S228">
            <v>74.688000000000002</v>
          </cell>
          <cell r="T228">
            <v>1</v>
          </cell>
          <cell r="U228">
            <v>0.04</v>
          </cell>
        </row>
        <row r="229">
          <cell r="C229" t="str">
            <v>GZRH</v>
          </cell>
          <cell r="D229">
            <v>0.04</v>
          </cell>
          <cell r="E229">
            <v>25.728767999999999</v>
          </cell>
          <cell r="F229">
            <v>25.728767999999999</v>
          </cell>
          <cell r="G229">
            <v>25.815999999999999</v>
          </cell>
          <cell r="H229">
            <v>1</v>
          </cell>
          <cell r="I229">
            <v>0.04</v>
          </cell>
          <cell r="J229">
            <v>0</v>
          </cell>
          <cell r="K229">
            <v>0</v>
          </cell>
          <cell r="L229">
            <v>1</v>
          </cell>
          <cell r="M229">
            <v>0.04</v>
          </cell>
          <cell r="N229">
            <v>0</v>
          </cell>
          <cell r="O229">
            <v>0</v>
          </cell>
          <cell r="P229">
            <v>1</v>
          </cell>
          <cell r="Q229">
            <v>0.04</v>
          </cell>
          <cell r="R229">
            <v>0</v>
          </cell>
          <cell r="S229">
            <v>0</v>
          </cell>
          <cell r="T229">
            <v>1</v>
          </cell>
          <cell r="U229">
            <v>0.04</v>
          </cell>
        </row>
        <row r="230">
          <cell r="C230" t="str">
            <v>KMYW</v>
          </cell>
          <cell r="D230">
            <v>0.04</v>
          </cell>
          <cell r="E230">
            <v>10040.3123634</v>
          </cell>
          <cell r="F230">
            <v>8277.4365596999996</v>
          </cell>
          <cell r="G230">
            <v>632.94464000000005</v>
          </cell>
          <cell r="H230">
            <v>1</v>
          </cell>
          <cell r="I230">
            <v>0.04</v>
          </cell>
          <cell r="J230">
            <v>850.45450599999992</v>
          </cell>
          <cell r="K230">
            <v>52.200749999999999</v>
          </cell>
          <cell r="L230">
            <v>1</v>
          </cell>
          <cell r="M230">
            <v>0.04</v>
          </cell>
          <cell r="N230">
            <v>428.24930030000002</v>
          </cell>
          <cell r="O230">
            <v>56.893459999999997</v>
          </cell>
          <cell r="P230">
            <v>1</v>
          </cell>
          <cell r="Q230">
            <v>0.04</v>
          </cell>
          <cell r="R230">
            <v>484.17199739999995</v>
          </cell>
          <cell r="S230">
            <v>20.632999999999999</v>
          </cell>
          <cell r="T230">
            <v>1</v>
          </cell>
          <cell r="U230">
            <v>0.04</v>
          </cell>
        </row>
        <row r="231">
          <cell r="C231" t="str">
            <v>XJSM</v>
          </cell>
          <cell r="D231">
            <v>0.04</v>
          </cell>
          <cell r="E231">
            <v>51238.928137399998</v>
          </cell>
          <cell r="F231">
            <v>10326.0672634</v>
          </cell>
          <cell r="G231">
            <v>953.56396999999993</v>
          </cell>
          <cell r="H231">
            <v>1</v>
          </cell>
          <cell r="I231">
            <v>0.04</v>
          </cell>
          <cell r="J231">
            <v>800.34893119999992</v>
          </cell>
          <cell r="K231">
            <v>172.77352999999999</v>
          </cell>
          <cell r="L231">
            <v>1</v>
          </cell>
          <cell r="M231">
            <v>0.04</v>
          </cell>
          <cell r="N231">
            <v>5135.7895651999988</v>
          </cell>
          <cell r="O231">
            <v>322.33113000000003</v>
          </cell>
          <cell r="P231">
            <v>1</v>
          </cell>
          <cell r="Q231">
            <v>0.04</v>
          </cell>
          <cell r="R231">
            <v>34976.722377600003</v>
          </cell>
          <cell r="S231">
            <v>2712.6414500000001</v>
          </cell>
          <cell r="T231">
            <v>1</v>
          </cell>
          <cell r="U231">
            <v>0.04</v>
          </cell>
        </row>
        <row r="232">
          <cell r="C232" t="str">
            <v>XJXW</v>
          </cell>
          <cell r="D232">
            <v>0.04</v>
          </cell>
          <cell r="E232">
            <v>0</v>
          </cell>
          <cell r="F232">
            <v>0</v>
          </cell>
          <cell r="G232">
            <v>0</v>
          </cell>
          <cell r="H232">
            <v>1</v>
          </cell>
          <cell r="I232">
            <v>0.04</v>
          </cell>
          <cell r="J232">
            <v>0</v>
          </cell>
          <cell r="K232">
            <v>0</v>
          </cell>
          <cell r="L232">
            <v>1</v>
          </cell>
          <cell r="M232">
            <v>0.04</v>
          </cell>
          <cell r="N232">
            <v>0</v>
          </cell>
          <cell r="O232">
            <v>0</v>
          </cell>
          <cell r="P232">
            <v>1</v>
          </cell>
          <cell r="Q232">
            <v>0.04</v>
          </cell>
          <cell r="R232">
            <v>0</v>
          </cell>
          <cell r="S232">
            <v>0</v>
          </cell>
          <cell r="T232">
            <v>1</v>
          </cell>
          <cell r="U232">
            <v>0.04</v>
          </cell>
        </row>
        <row r="233">
          <cell r="C233" t="str">
            <v>GSXW</v>
          </cell>
          <cell r="D233">
            <v>0.04</v>
          </cell>
          <cell r="E233">
            <v>1313.1995993999999</v>
          </cell>
          <cell r="F233">
            <v>145.96152479999998</v>
          </cell>
          <cell r="G233">
            <v>13.894</v>
          </cell>
          <cell r="H233">
            <v>1</v>
          </cell>
          <cell r="I233">
            <v>0.04</v>
          </cell>
          <cell r="J233">
            <v>261.36631169999998</v>
          </cell>
          <cell r="K233">
            <v>26.33</v>
          </cell>
          <cell r="L233">
            <v>1</v>
          </cell>
          <cell r="M233">
            <v>0.04</v>
          </cell>
          <cell r="N233">
            <v>905.87176290000002</v>
          </cell>
          <cell r="O233">
            <v>49.139000000000003</v>
          </cell>
          <cell r="P233">
            <v>1</v>
          </cell>
          <cell r="Q233">
            <v>0.04</v>
          </cell>
          <cell r="R233">
            <v>0</v>
          </cell>
          <cell r="S233">
            <v>0</v>
          </cell>
          <cell r="T233">
            <v>1</v>
          </cell>
          <cell r="U233">
            <v>0.04</v>
          </cell>
        </row>
        <row r="234">
          <cell r="C234" t="str">
            <v>BHR</v>
          </cell>
          <cell r="D234">
            <v>0</v>
          </cell>
          <cell r="E234">
            <v>0</v>
          </cell>
          <cell r="F234">
            <v>0</v>
          </cell>
          <cell r="G234">
            <v>0</v>
          </cell>
          <cell r="H234">
            <v>1</v>
          </cell>
          <cell r="I234">
            <v>0</v>
          </cell>
          <cell r="J234">
            <v>0</v>
          </cell>
          <cell r="K234">
            <v>0</v>
          </cell>
          <cell r="L234">
            <v>1</v>
          </cell>
          <cell r="M234">
            <v>0</v>
          </cell>
          <cell r="N234">
            <v>0</v>
          </cell>
          <cell r="O234">
            <v>0</v>
          </cell>
          <cell r="P234">
            <v>1</v>
          </cell>
          <cell r="Q234">
            <v>0</v>
          </cell>
          <cell r="R234">
            <v>0</v>
          </cell>
          <cell r="S234">
            <v>0</v>
          </cell>
          <cell r="T234">
            <v>1</v>
          </cell>
          <cell r="U234">
            <v>0</v>
          </cell>
        </row>
        <row r="235">
          <cell r="C235" t="str">
            <v>BJCD</v>
          </cell>
          <cell r="D235">
            <v>0.04</v>
          </cell>
          <cell r="E235">
            <v>0</v>
          </cell>
          <cell r="F235">
            <v>0</v>
          </cell>
          <cell r="G235">
            <v>0</v>
          </cell>
          <cell r="H235">
            <v>1</v>
          </cell>
          <cell r="I235">
            <v>0.04</v>
          </cell>
          <cell r="J235">
            <v>0</v>
          </cell>
          <cell r="K235">
            <v>0</v>
          </cell>
          <cell r="L235">
            <v>1</v>
          </cell>
          <cell r="M235">
            <v>0.04</v>
          </cell>
          <cell r="N235">
            <v>0</v>
          </cell>
          <cell r="O235">
            <v>0</v>
          </cell>
          <cell r="P235">
            <v>1</v>
          </cell>
          <cell r="Q235">
            <v>0.04</v>
          </cell>
          <cell r="R235">
            <v>0</v>
          </cell>
          <cell r="S235">
            <v>0</v>
          </cell>
          <cell r="T235">
            <v>1</v>
          </cell>
          <cell r="U235">
            <v>0.04</v>
          </cell>
        </row>
        <row r="236">
          <cell r="C236" t="str">
            <v>LWGS</v>
          </cell>
          <cell r="D236">
            <v>0.04</v>
          </cell>
          <cell r="E236">
            <v>0</v>
          </cell>
          <cell r="F236">
            <v>0</v>
          </cell>
          <cell r="G236">
            <v>0</v>
          </cell>
          <cell r="H236">
            <v>1</v>
          </cell>
          <cell r="I236">
            <v>0.04</v>
          </cell>
          <cell r="J236">
            <v>0</v>
          </cell>
          <cell r="K236">
            <v>0</v>
          </cell>
          <cell r="L236">
            <v>1</v>
          </cell>
          <cell r="M236">
            <v>0.04</v>
          </cell>
          <cell r="N236">
            <v>0</v>
          </cell>
          <cell r="O236">
            <v>0</v>
          </cell>
          <cell r="P236">
            <v>1</v>
          </cell>
          <cell r="Q236">
            <v>0.04</v>
          </cell>
          <cell r="R236">
            <v>0</v>
          </cell>
          <cell r="S236">
            <v>0</v>
          </cell>
          <cell r="T236">
            <v>1</v>
          </cell>
          <cell r="U236">
            <v>0.04</v>
          </cell>
        </row>
        <row r="237">
          <cell r="C237" t="str">
            <v>JLBK</v>
          </cell>
          <cell r="D237">
            <v>0.04</v>
          </cell>
          <cell r="E237">
            <v>8284.7319632999988</v>
          </cell>
          <cell r="F237">
            <v>1723.7300066999999</v>
          </cell>
          <cell r="G237">
            <v>110.55</v>
          </cell>
          <cell r="H237">
            <v>1</v>
          </cell>
          <cell r="I237">
            <v>0.04</v>
          </cell>
          <cell r="J237">
            <v>0</v>
          </cell>
          <cell r="K237">
            <v>0</v>
          </cell>
          <cell r="L237">
            <v>1</v>
          </cell>
          <cell r="M237">
            <v>0.04</v>
          </cell>
          <cell r="N237">
            <v>0</v>
          </cell>
          <cell r="O237">
            <v>0</v>
          </cell>
          <cell r="P237">
            <v>1</v>
          </cell>
          <cell r="Q237">
            <v>0.04</v>
          </cell>
          <cell r="R237">
            <v>6561.0019565999992</v>
          </cell>
          <cell r="S237">
            <v>271.8</v>
          </cell>
          <cell r="T237">
            <v>1</v>
          </cell>
          <cell r="U237">
            <v>0.04</v>
          </cell>
        </row>
        <row r="238">
          <cell r="C238" t="str">
            <v>JSZD</v>
          </cell>
          <cell r="D238">
            <v>0.04</v>
          </cell>
          <cell r="E238">
            <v>1131.6829914</v>
          </cell>
          <cell r="F238">
            <v>1131.6829914</v>
          </cell>
          <cell r="G238">
            <v>65.644000000000005</v>
          </cell>
          <cell r="H238">
            <v>1</v>
          </cell>
          <cell r="I238">
            <v>0.04</v>
          </cell>
          <cell r="J238">
            <v>0</v>
          </cell>
          <cell r="K238">
            <v>0</v>
          </cell>
          <cell r="L238">
            <v>1</v>
          </cell>
          <cell r="M238">
            <v>0.04</v>
          </cell>
          <cell r="N238">
            <v>0</v>
          </cell>
          <cell r="O238">
            <v>0</v>
          </cell>
          <cell r="P238">
            <v>1</v>
          </cell>
          <cell r="Q238">
            <v>0.04</v>
          </cell>
          <cell r="R238">
            <v>0</v>
          </cell>
          <cell r="S238">
            <v>0</v>
          </cell>
          <cell r="T238">
            <v>1</v>
          </cell>
          <cell r="U238">
            <v>0.04</v>
          </cell>
        </row>
        <row r="239">
          <cell r="C239" t="str">
            <v>JSRD</v>
          </cell>
          <cell r="D239">
            <v>0.04</v>
          </cell>
          <cell r="E239">
            <v>0</v>
          </cell>
          <cell r="F239">
            <v>0</v>
          </cell>
          <cell r="G239">
            <v>0</v>
          </cell>
          <cell r="H239">
            <v>1</v>
          </cell>
          <cell r="I239">
            <v>0.04</v>
          </cell>
          <cell r="J239">
            <v>0</v>
          </cell>
          <cell r="K239">
            <v>0</v>
          </cell>
          <cell r="L239">
            <v>1</v>
          </cell>
          <cell r="M239">
            <v>0.04</v>
          </cell>
          <cell r="N239">
            <v>0</v>
          </cell>
          <cell r="O239">
            <v>0</v>
          </cell>
          <cell r="P239">
            <v>1</v>
          </cell>
          <cell r="Q239">
            <v>0.04</v>
          </cell>
          <cell r="R239">
            <v>0</v>
          </cell>
          <cell r="S239">
            <v>0</v>
          </cell>
          <cell r="T239">
            <v>1</v>
          </cell>
          <cell r="U239">
            <v>0.04</v>
          </cell>
        </row>
        <row r="240">
          <cell r="C240" t="str">
            <v>BJZW</v>
          </cell>
          <cell r="D240">
            <v>1</v>
          </cell>
          <cell r="E240">
            <v>0</v>
          </cell>
          <cell r="F240">
            <v>0</v>
          </cell>
          <cell r="G240">
            <v>0</v>
          </cell>
          <cell r="H240">
            <v>1</v>
          </cell>
          <cell r="I240">
            <v>1</v>
          </cell>
          <cell r="J240">
            <v>0</v>
          </cell>
          <cell r="K240">
            <v>0</v>
          </cell>
          <cell r="L240">
            <v>1</v>
          </cell>
          <cell r="M240">
            <v>1</v>
          </cell>
          <cell r="N240">
            <v>0</v>
          </cell>
          <cell r="O240">
            <v>0</v>
          </cell>
          <cell r="P240">
            <v>1</v>
          </cell>
          <cell r="Q240">
            <v>1</v>
          </cell>
          <cell r="R240">
            <v>0</v>
          </cell>
          <cell r="S240">
            <v>0</v>
          </cell>
          <cell r="T240">
            <v>1</v>
          </cell>
          <cell r="U240">
            <v>1</v>
          </cell>
        </row>
        <row r="241">
          <cell r="C241" t="str">
            <v>CDFS</v>
          </cell>
          <cell r="D241">
            <v>0.04</v>
          </cell>
          <cell r="E241">
            <v>1229.1455592</v>
          </cell>
          <cell r="F241">
            <v>1050.3980369999999</v>
          </cell>
          <cell r="G241">
            <v>155.39699999999999</v>
          </cell>
          <cell r="H241">
            <v>1</v>
          </cell>
          <cell r="I241">
            <v>0.04</v>
          </cell>
          <cell r="J241">
            <v>178.74752220000002</v>
          </cell>
          <cell r="K241">
            <v>10.262</v>
          </cell>
          <cell r="L241">
            <v>1</v>
          </cell>
          <cell r="M241">
            <v>0.04</v>
          </cell>
          <cell r="N241">
            <v>0</v>
          </cell>
          <cell r="O241">
            <v>0</v>
          </cell>
          <cell r="P241">
            <v>1</v>
          </cell>
          <cell r="Q241">
            <v>0.04</v>
          </cell>
          <cell r="R241">
            <v>0</v>
          </cell>
          <cell r="S241">
            <v>0</v>
          </cell>
          <cell r="T241">
            <v>1</v>
          </cell>
          <cell r="U241">
            <v>0.04</v>
          </cell>
        </row>
        <row r="242">
          <cell r="C242" t="str">
            <v>NXSW</v>
          </cell>
          <cell r="D242">
            <v>1</v>
          </cell>
          <cell r="E242">
            <v>0</v>
          </cell>
          <cell r="F242">
            <v>0</v>
          </cell>
          <cell r="G242">
            <v>0</v>
          </cell>
          <cell r="H242">
            <v>1</v>
          </cell>
          <cell r="I242">
            <v>1</v>
          </cell>
          <cell r="J242">
            <v>0</v>
          </cell>
          <cell r="K242">
            <v>0</v>
          </cell>
          <cell r="L242">
            <v>1</v>
          </cell>
          <cell r="M242">
            <v>1</v>
          </cell>
          <cell r="N242">
            <v>0</v>
          </cell>
          <cell r="O242">
            <v>0</v>
          </cell>
          <cell r="P242">
            <v>1</v>
          </cell>
          <cell r="Q242">
            <v>1</v>
          </cell>
          <cell r="R242">
            <v>0</v>
          </cell>
          <cell r="S242">
            <v>0</v>
          </cell>
          <cell r="T242">
            <v>1</v>
          </cell>
          <cell r="U242">
            <v>1</v>
          </cell>
        </row>
        <row r="243">
          <cell r="C243" t="str">
            <v>SCDF</v>
          </cell>
          <cell r="D243">
            <v>1</v>
          </cell>
          <cell r="E243">
            <v>486.16254179999999</v>
          </cell>
          <cell r="F243">
            <v>230.81180849999998</v>
          </cell>
          <cell r="G243">
            <v>18.733000000000001</v>
          </cell>
          <cell r="H243">
            <v>1</v>
          </cell>
          <cell r="I243">
            <v>1</v>
          </cell>
          <cell r="J243">
            <v>0</v>
          </cell>
          <cell r="K243">
            <v>0</v>
          </cell>
          <cell r="L243">
            <v>1</v>
          </cell>
          <cell r="M243">
            <v>1</v>
          </cell>
          <cell r="N243">
            <v>0</v>
          </cell>
          <cell r="O243">
            <v>0</v>
          </cell>
          <cell r="P243">
            <v>1</v>
          </cell>
          <cell r="Q243">
            <v>1</v>
          </cell>
          <cell r="R243">
            <v>255.35073329999997</v>
          </cell>
          <cell r="S243">
            <v>16.170999999999999</v>
          </cell>
          <cell r="T243">
            <v>1</v>
          </cell>
          <cell r="U243">
            <v>1</v>
          </cell>
        </row>
        <row r="244">
          <cell r="C244" t="str">
            <v>SHFLF</v>
          </cell>
          <cell r="D244">
            <v>0.04</v>
          </cell>
          <cell r="E244">
            <v>96.831633599999989</v>
          </cell>
          <cell r="F244">
            <v>26.7458724</v>
          </cell>
          <cell r="G244">
            <v>13.441000000000001</v>
          </cell>
          <cell r="H244">
            <v>1</v>
          </cell>
          <cell r="I244">
            <v>0.04</v>
          </cell>
          <cell r="J244">
            <v>0</v>
          </cell>
          <cell r="K244">
            <v>0</v>
          </cell>
          <cell r="L244">
            <v>1</v>
          </cell>
          <cell r="M244">
            <v>0.04</v>
          </cell>
          <cell r="N244">
            <v>0</v>
          </cell>
          <cell r="O244">
            <v>0</v>
          </cell>
          <cell r="P244">
            <v>1</v>
          </cell>
          <cell r="Q244">
            <v>0.04</v>
          </cell>
          <cell r="R244">
            <v>70.085761199999993</v>
          </cell>
          <cell r="S244">
            <v>11.82</v>
          </cell>
          <cell r="T244">
            <v>1</v>
          </cell>
          <cell r="U244">
            <v>0.04</v>
          </cell>
        </row>
        <row r="245">
          <cell r="C245" t="str">
            <v>VCEIC</v>
          </cell>
          <cell r="D245">
            <v>0.04</v>
          </cell>
          <cell r="E245">
            <v>0</v>
          </cell>
          <cell r="F245">
            <v>0</v>
          </cell>
          <cell r="G245">
            <v>0</v>
          </cell>
          <cell r="H245">
            <v>1</v>
          </cell>
          <cell r="I245">
            <v>0.04</v>
          </cell>
          <cell r="J245">
            <v>0</v>
          </cell>
          <cell r="K245">
            <v>0</v>
          </cell>
          <cell r="L245">
            <v>1</v>
          </cell>
          <cell r="M245">
            <v>0.04</v>
          </cell>
          <cell r="N245">
            <v>0</v>
          </cell>
          <cell r="O245">
            <v>0</v>
          </cell>
          <cell r="P245">
            <v>1</v>
          </cell>
          <cell r="Q245">
            <v>0.04</v>
          </cell>
          <cell r="R245">
            <v>0</v>
          </cell>
          <cell r="S245">
            <v>0</v>
          </cell>
          <cell r="T245">
            <v>1</v>
          </cell>
          <cell r="U245">
            <v>0.04</v>
          </cell>
        </row>
        <row r="246">
          <cell r="C246" t="str">
            <v>ZJLY</v>
          </cell>
          <cell r="D246">
            <v>0.04</v>
          </cell>
          <cell r="E246">
            <v>5300.3410987999996</v>
          </cell>
          <cell r="F246">
            <v>4748.3121667999994</v>
          </cell>
          <cell r="G246">
            <v>353.61457999999999</v>
          </cell>
          <cell r="H246">
            <v>1</v>
          </cell>
          <cell r="I246">
            <v>0.04</v>
          </cell>
          <cell r="J246">
            <v>552.02893199999994</v>
          </cell>
          <cell r="K246">
            <v>31.381</v>
          </cell>
          <cell r="L246">
            <v>1</v>
          </cell>
          <cell r="M246">
            <v>0.04</v>
          </cell>
          <cell r="N246">
            <v>0</v>
          </cell>
          <cell r="O246">
            <v>0</v>
          </cell>
          <cell r="P246">
            <v>1</v>
          </cell>
          <cell r="Q246">
            <v>0.04</v>
          </cell>
          <cell r="R246">
            <v>0</v>
          </cell>
          <cell r="S246">
            <v>0</v>
          </cell>
          <cell r="T246">
            <v>1</v>
          </cell>
          <cell r="U246">
            <v>0.04</v>
          </cell>
        </row>
        <row r="255">
          <cell r="C255" t="str">
            <v>SXWY</v>
          </cell>
          <cell r="D255">
            <v>0.2</v>
          </cell>
          <cell r="E255">
            <v>48758.43084000003</v>
          </cell>
          <cell r="F255">
            <v>0</v>
          </cell>
          <cell r="G255">
            <v>0</v>
          </cell>
          <cell r="H255">
            <v>1</v>
          </cell>
          <cell r="I255">
            <v>0.2</v>
          </cell>
          <cell r="J255">
            <v>0</v>
          </cell>
          <cell r="K255">
            <v>0</v>
          </cell>
          <cell r="L255">
            <v>1</v>
          </cell>
          <cell r="M255">
            <v>0.2</v>
          </cell>
          <cell r="N255">
            <v>0</v>
          </cell>
          <cell r="O255">
            <v>0</v>
          </cell>
          <cell r="P255">
            <v>1</v>
          </cell>
          <cell r="Q255">
            <v>0.2</v>
          </cell>
          <cell r="R255">
            <v>48758.43084000003</v>
          </cell>
          <cell r="S255">
            <v>4903.9518900000012</v>
          </cell>
          <cell r="T255">
            <v>1</v>
          </cell>
          <cell r="U255">
            <v>0.2</v>
          </cell>
        </row>
        <row r="256">
          <cell r="C256" t="str">
            <v>JNTY</v>
          </cell>
          <cell r="D256">
            <v>0.2</v>
          </cell>
          <cell r="E256">
            <v>0</v>
          </cell>
          <cell r="F256">
            <v>0</v>
          </cell>
          <cell r="G256">
            <v>0</v>
          </cell>
          <cell r="H256">
            <v>1</v>
          </cell>
          <cell r="I256">
            <v>0.2</v>
          </cell>
          <cell r="J256">
            <v>0</v>
          </cell>
          <cell r="K256">
            <v>0</v>
          </cell>
          <cell r="L256">
            <v>1</v>
          </cell>
          <cell r="M256">
            <v>0.2</v>
          </cell>
          <cell r="N256">
            <v>0</v>
          </cell>
          <cell r="O256">
            <v>0</v>
          </cell>
          <cell r="P256">
            <v>1</v>
          </cell>
          <cell r="Q256">
            <v>0.2</v>
          </cell>
          <cell r="R256">
            <v>0</v>
          </cell>
          <cell r="S256">
            <v>0</v>
          </cell>
          <cell r="T256">
            <v>1</v>
          </cell>
          <cell r="U256">
            <v>0.2</v>
          </cell>
        </row>
        <row r="257">
          <cell r="C257" t="str">
            <v>NMLA</v>
          </cell>
          <cell r="D257">
            <v>0.2</v>
          </cell>
          <cell r="E257">
            <v>13965.509459999999</v>
          </cell>
          <cell r="F257">
            <v>0</v>
          </cell>
          <cell r="G257">
            <v>0</v>
          </cell>
          <cell r="H257">
            <v>1</v>
          </cell>
          <cell r="I257">
            <v>0.2</v>
          </cell>
          <cell r="J257">
            <v>0</v>
          </cell>
          <cell r="K257">
            <v>0</v>
          </cell>
          <cell r="L257">
            <v>1</v>
          </cell>
          <cell r="M257">
            <v>0.2</v>
          </cell>
          <cell r="N257">
            <v>0</v>
          </cell>
          <cell r="O257">
            <v>0</v>
          </cell>
          <cell r="P257">
            <v>1</v>
          </cell>
          <cell r="Q257">
            <v>0.2</v>
          </cell>
          <cell r="R257">
            <v>13965.509459999999</v>
          </cell>
          <cell r="S257">
            <v>1352.9798499999999</v>
          </cell>
          <cell r="T257">
            <v>1</v>
          </cell>
          <cell r="U257">
            <v>0.2</v>
          </cell>
        </row>
        <row r="258">
          <cell r="C258" t="str">
            <v>JSBL</v>
          </cell>
          <cell r="D258">
            <v>1</v>
          </cell>
          <cell r="E258">
            <v>2070.1401300000002</v>
          </cell>
          <cell r="F258">
            <v>0</v>
          </cell>
          <cell r="G258">
            <v>0</v>
          </cell>
          <cell r="H258">
            <v>1</v>
          </cell>
          <cell r="I258">
            <v>1</v>
          </cell>
          <cell r="J258">
            <v>0</v>
          </cell>
          <cell r="K258">
            <v>0</v>
          </cell>
          <cell r="L258">
            <v>1</v>
          </cell>
          <cell r="M258">
            <v>1</v>
          </cell>
          <cell r="N258">
            <v>0</v>
          </cell>
          <cell r="O258">
            <v>0</v>
          </cell>
          <cell r="P258">
            <v>1</v>
          </cell>
          <cell r="Q258">
            <v>1</v>
          </cell>
          <cell r="R258">
            <v>2070.1401300000002</v>
          </cell>
          <cell r="S258">
            <v>101.25318000000001</v>
          </cell>
          <cell r="T258">
            <v>1</v>
          </cell>
          <cell r="U258">
            <v>1</v>
          </cell>
        </row>
        <row r="259">
          <cell r="C259" t="str">
            <v>JSHQ</v>
          </cell>
          <cell r="D259">
            <v>0.2</v>
          </cell>
          <cell r="E259">
            <v>0</v>
          </cell>
          <cell r="F259">
            <v>0</v>
          </cell>
          <cell r="G259">
            <v>0</v>
          </cell>
          <cell r="H259">
            <v>1</v>
          </cell>
          <cell r="I259">
            <v>0.2</v>
          </cell>
          <cell r="J259">
            <v>0</v>
          </cell>
          <cell r="K259">
            <v>0</v>
          </cell>
          <cell r="L259">
            <v>1</v>
          </cell>
          <cell r="M259">
            <v>0.2</v>
          </cell>
          <cell r="N259">
            <v>0</v>
          </cell>
          <cell r="O259">
            <v>0</v>
          </cell>
          <cell r="P259">
            <v>1</v>
          </cell>
          <cell r="Q259">
            <v>0.2</v>
          </cell>
          <cell r="R259">
            <v>0</v>
          </cell>
          <cell r="S259">
            <v>0</v>
          </cell>
          <cell r="T259">
            <v>1</v>
          </cell>
          <cell r="U259">
            <v>0.2</v>
          </cell>
        </row>
        <row r="260">
          <cell r="C260" t="str">
            <v>HNWT</v>
          </cell>
          <cell r="D260">
            <v>0.04</v>
          </cell>
          <cell r="E260">
            <v>0</v>
          </cell>
          <cell r="F260">
            <v>0</v>
          </cell>
          <cell r="G260">
            <v>0</v>
          </cell>
          <cell r="H260">
            <v>1</v>
          </cell>
          <cell r="I260">
            <v>0.04</v>
          </cell>
          <cell r="J260">
            <v>0</v>
          </cell>
          <cell r="K260">
            <v>0</v>
          </cell>
          <cell r="L260">
            <v>1</v>
          </cell>
          <cell r="M260">
            <v>0.04</v>
          </cell>
          <cell r="N260">
            <v>0</v>
          </cell>
          <cell r="O260">
            <v>0</v>
          </cell>
          <cell r="P260">
            <v>1</v>
          </cell>
          <cell r="Q260">
            <v>0.04</v>
          </cell>
          <cell r="R260">
            <v>0</v>
          </cell>
          <cell r="S260">
            <v>0</v>
          </cell>
          <cell r="T260">
            <v>1</v>
          </cell>
          <cell r="U260">
            <v>0.04</v>
          </cell>
        </row>
        <row r="261">
          <cell r="C261" t="str">
            <v>LZTG</v>
          </cell>
          <cell r="D261">
            <v>0.04</v>
          </cell>
          <cell r="E261">
            <v>0</v>
          </cell>
          <cell r="F261">
            <v>0</v>
          </cell>
          <cell r="G261">
            <v>0</v>
          </cell>
          <cell r="H261">
            <v>1</v>
          </cell>
          <cell r="I261">
            <v>0.04</v>
          </cell>
          <cell r="J261">
            <v>0</v>
          </cell>
          <cell r="K261">
            <v>0</v>
          </cell>
          <cell r="L261">
            <v>1</v>
          </cell>
          <cell r="M261">
            <v>0.04</v>
          </cell>
          <cell r="N261">
            <v>0</v>
          </cell>
          <cell r="O261">
            <v>0</v>
          </cell>
          <cell r="P261">
            <v>1</v>
          </cell>
          <cell r="Q261">
            <v>0.04</v>
          </cell>
          <cell r="R261">
            <v>0</v>
          </cell>
          <cell r="S261">
            <v>0</v>
          </cell>
          <cell r="T261">
            <v>1</v>
          </cell>
          <cell r="U261">
            <v>0.04</v>
          </cell>
        </row>
        <row r="262">
          <cell r="C262" t="str">
            <v>XATG</v>
          </cell>
          <cell r="D262">
            <v>0.04</v>
          </cell>
          <cell r="E262">
            <v>0</v>
          </cell>
          <cell r="F262">
            <v>0</v>
          </cell>
          <cell r="G262">
            <v>0</v>
          </cell>
          <cell r="H262">
            <v>1</v>
          </cell>
          <cell r="I262">
            <v>0.04</v>
          </cell>
          <cell r="J262">
            <v>0</v>
          </cell>
          <cell r="K262">
            <v>0</v>
          </cell>
          <cell r="L262">
            <v>1</v>
          </cell>
          <cell r="M262">
            <v>0.04</v>
          </cell>
          <cell r="N262">
            <v>0</v>
          </cell>
          <cell r="O262">
            <v>0</v>
          </cell>
          <cell r="P262">
            <v>1</v>
          </cell>
          <cell r="Q262">
            <v>0.04</v>
          </cell>
          <cell r="R262">
            <v>0</v>
          </cell>
          <cell r="S262">
            <v>0</v>
          </cell>
          <cell r="T262">
            <v>1</v>
          </cell>
          <cell r="U262">
            <v>0.04</v>
          </cell>
        </row>
        <row r="263">
          <cell r="C263" t="str">
            <v>QHTG</v>
          </cell>
          <cell r="D263">
            <v>0.04</v>
          </cell>
          <cell r="E263">
            <v>0</v>
          </cell>
          <cell r="F263">
            <v>0</v>
          </cell>
          <cell r="G263">
            <v>0</v>
          </cell>
          <cell r="H263">
            <v>1</v>
          </cell>
          <cell r="I263">
            <v>0.04</v>
          </cell>
          <cell r="J263">
            <v>0</v>
          </cell>
          <cell r="K263">
            <v>0</v>
          </cell>
          <cell r="L263">
            <v>1</v>
          </cell>
          <cell r="M263">
            <v>0.04</v>
          </cell>
          <cell r="N263">
            <v>0</v>
          </cell>
          <cell r="O263">
            <v>0</v>
          </cell>
          <cell r="P263">
            <v>1</v>
          </cell>
          <cell r="Q263">
            <v>0.04</v>
          </cell>
          <cell r="R263">
            <v>0</v>
          </cell>
          <cell r="S263">
            <v>0</v>
          </cell>
          <cell r="T263">
            <v>1</v>
          </cell>
          <cell r="U263">
            <v>0.04</v>
          </cell>
        </row>
        <row r="264">
          <cell r="C264" t="str">
            <v>TGZG</v>
          </cell>
          <cell r="D264">
            <v>0.04</v>
          </cell>
          <cell r="E264">
            <v>0</v>
          </cell>
          <cell r="F264">
            <v>0</v>
          </cell>
          <cell r="G264">
            <v>0</v>
          </cell>
          <cell r="H264">
            <v>1</v>
          </cell>
          <cell r="I264">
            <v>0.04</v>
          </cell>
          <cell r="J264">
            <v>0</v>
          </cell>
          <cell r="K264">
            <v>0</v>
          </cell>
          <cell r="L264">
            <v>1</v>
          </cell>
          <cell r="M264">
            <v>0.04</v>
          </cell>
          <cell r="N264">
            <v>0</v>
          </cell>
          <cell r="O264">
            <v>0</v>
          </cell>
          <cell r="P264">
            <v>1</v>
          </cell>
          <cell r="Q264">
            <v>0.04</v>
          </cell>
          <cell r="R264">
            <v>0</v>
          </cell>
          <cell r="S264">
            <v>0</v>
          </cell>
          <cell r="T264">
            <v>1</v>
          </cell>
          <cell r="U264">
            <v>0.04</v>
          </cell>
        </row>
        <row r="265">
          <cell r="C265" t="str">
            <v>FZHD</v>
          </cell>
          <cell r="D265">
            <v>0.04</v>
          </cell>
          <cell r="E265">
            <v>0</v>
          </cell>
          <cell r="F265">
            <v>0</v>
          </cell>
          <cell r="G265">
            <v>0</v>
          </cell>
          <cell r="H265">
            <v>1</v>
          </cell>
          <cell r="I265">
            <v>0.04</v>
          </cell>
          <cell r="J265">
            <v>0</v>
          </cell>
          <cell r="K265">
            <v>0</v>
          </cell>
          <cell r="L265">
            <v>1</v>
          </cell>
          <cell r="M265">
            <v>0.04</v>
          </cell>
          <cell r="N265">
            <v>0</v>
          </cell>
          <cell r="O265">
            <v>0</v>
          </cell>
          <cell r="P265">
            <v>1</v>
          </cell>
          <cell r="Q265">
            <v>0.04</v>
          </cell>
          <cell r="R265">
            <v>0</v>
          </cell>
          <cell r="S265">
            <v>0</v>
          </cell>
          <cell r="T265">
            <v>1</v>
          </cell>
          <cell r="U265">
            <v>0.04</v>
          </cell>
        </row>
        <row r="266">
          <cell r="C266" t="str">
            <v>HBHD</v>
          </cell>
          <cell r="D266">
            <v>0.75</v>
          </cell>
          <cell r="E266">
            <v>2320.4089800000002</v>
          </cell>
          <cell r="F266">
            <v>31.563170000000003</v>
          </cell>
          <cell r="G266">
            <v>27.756809999999998</v>
          </cell>
          <cell r="H266">
            <v>1</v>
          </cell>
          <cell r="I266">
            <v>0.75</v>
          </cell>
          <cell r="J266">
            <v>0</v>
          </cell>
          <cell r="K266">
            <v>0</v>
          </cell>
          <cell r="L266">
            <v>1</v>
          </cell>
          <cell r="M266">
            <v>0.75</v>
          </cell>
          <cell r="N266">
            <v>72.298289999999994</v>
          </cell>
          <cell r="O266">
            <v>26.055289999999999</v>
          </cell>
          <cell r="P266">
            <v>1</v>
          </cell>
          <cell r="Q266">
            <v>0.75</v>
          </cell>
          <cell r="R266">
            <v>2216.5475200000001</v>
          </cell>
          <cell r="S266">
            <v>418.75361999999996</v>
          </cell>
          <cell r="T266">
            <v>1</v>
          </cell>
          <cell r="U266">
            <v>0.75</v>
          </cell>
        </row>
        <row r="267">
          <cell r="C267" t="str">
            <v>BJHD</v>
          </cell>
          <cell r="D267">
            <v>0.75</v>
          </cell>
          <cell r="E267">
            <v>293.52522000000005</v>
          </cell>
          <cell r="F267">
            <v>0</v>
          </cell>
          <cell r="G267">
            <v>0</v>
          </cell>
          <cell r="H267">
            <v>1</v>
          </cell>
          <cell r="I267">
            <v>0.75</v>
          </cell>
          <cell r="J267">
            <v>0</v>
          </cell>
          <cell r="K267">
            <v>0</v>
          </cell>
          <cell r="L267">
            <v>1</v>
          </cell>
          <cell r="M267">
            <v>0.75</v>
          </cell>
          <cell r="N267">
            <v>0</v>
          </cell>
          <cell r="O267">
            <v>0</v>
          </cell>
          <cell r="P267">
            <v>1</v>
          </cell>
          <cell r="Q267">
            <v>0.75</v>
          </cell>
          <cell r="R267">
            <v>293.52522000000005</v>
          </cell>
          <cell r="S267">
            <v>55.257259999999995</v>
          </cell>
          <cell r="T267">
            <v>1</v>
          </cell>
          <cell r="U267">
            <v>0.75</v>
          </cell>
        </row>
        <row r="268">
          <cell r="C268" t="str">
            <v>WHZN</v>
          </cell>
          <cell r="D268">
            <v>0.04</v>
          </cell>
          <cell r="E268">
            <v>0</v>
          </cell>
          <cell r="F268">
            <v>0</v>
          </cell>
          <cell r="G268">
            <v>0</v>
          </cell>
          <cell r="H268">
            <v>1</v>
          </cell>
          <cell r="I268">
            <v>0.04</v>
          </cell>
          <cell r="J268">
            <v>0</v>
          </cell>
          <cell r="K268">
            <v>0</v>
          </cell>
          <cell r="L268">
            <v>1</v>
          </cell>
          <cell r="M268">
            <v>0.04</v>
          </cell>
          <cell r="N268">
            <v>0</v>
          </cell>
          <cell r="O268">
            <v>0</v>
          </cell>
          <cell r="P268">
            <v>1</v>
          </cell>
          <cell r="Q268">
            <v>0.04</v>
          </cell>
          <cell r="R268">
            <v>0</v>
          </cell>
          <cell r="S268">
            <v>0</v>
          </cell>
          <cell r="T268">
            <v>1</v>
          </cell>
          <cell r="U268">
            <v>0.04</v>
          </cell>
        </row>
        <row r="269">
          <cell r="C269" t="str">
            <v>CSJW</v>
          </cell>
          <cell r="D269">
            <v>0.04</v>
          </cell>
          <cell r="E269">
            <v>210.07679000000002</v>
          </cell>
          <cell r="F269">
            <v>27.258470000000003</v>
          </cell>
          <cell r="G269">
            <v>27.258470000000003</v>
          </cell>
          <cell r="H269">
            <v>1</v>
          </cell>
          <cell r="I269">
            <v>0.04</v>
          </cell>
          <cell r="J269">
            <v>0</v>
          </cell>
          <cell r="K269">
            <v>0</v>
          </cell>
          <cell r="L269">
            <v>1</v>
          </cell>
          <cell r="M269">
            <v>0.04</v>
          </cell>
          <cell r="N269">
            <v>0</v>
          </cell>
          <cell r="O269">
            <v>0</v>
          </cell>
          <cell r="P269">
            <v>1</v>
          </cell>
          <cell r="Q269">
            <v>0.04</v>
          </cell>
          <cell r="R269">
            <v>182.81832</v>
          </cell>
          <cell r="S269">
            <v>45.70458</v>
          </cell>
          <cell r="T269">
            <v>1</v>
          </cell>
          <cell r="U269">
            <v>0.04</v>
          </cell>
        </row>
        <row r="270">
          <cell r="C270" t="str">
            <v>JXJW</v>
          </cell>
          <cell r="D270">
            <v>0.04</v>
          </cell>
          <cell r="E270">
            <v>32.238390000000003</v>
          </cell>
          <cell r="F270">
            <v>32.238390000000003</v>
          </cell>
          <cell r="G270">
            <v>32.238390000000003</v>
          </cell>
          <cell r="H270">
            <v>1</v>
          </cell>
          <cell r="I270">
            <v>0.04</v>
          </cell>
          <cell r="J270">
            <v>0</v>
          </cell>
          <cell r="K270">
            <v>0</v>
          </cell>
          <cell r="L270">
            <v>1</v>
          </cell>
          <cell r="M270">
            <v>0.04</v>
          </cell>
          <cell r="N270">
            <v>0</v>
          </cell>
          <cell r="O270">
            <v>0</v>
          </cell>
          <cell r="P270">
            <v>1</v>
          </cell>
          <cell r="Q270">
            <v>0.04</v>
          </cell>
          <cell r="R270">
            <v>0</v>
          </cell>
          <cell r="S270">
            <v>0</v>
          </cell>
          <cell r="T270">
            <v>1</v>
          </cell>
          <cell r="U270">
            <v>0.04</v>
          </cell>
        </row>
        <row r="271">
          <cell r="C271" t="str">
            <v>LNZA</v>
          </cell>
          <cell r="D271">
            <v>0.04</v>
          </cell>
          <cell r="E271">
            <v>1093.6714200000001</v>
          </cell>
          <cell r="F271">
            <v>81.625600000000006</v>
          </cell>
          <cell r="G271">
            <v>66.993359999999996</v>
          </cell>
          <cell r="H271">
            <v>1</v>
          </cell>
          <cell r="I271">
            <v>0.04</v>
          </cell>
          <cell r="J271">
            <v>0</v>
          </cell>
          <cell r="K271">
            <v>0</v>
          </cell>
          <cell r="L271">
            <v>1</v>
          </cell>
          <cell r="M271">
            <v>0.04</v>
          </cell>
          <cell r="N271">
            <v>0</v>
          </cell>
          <cell r="O271">
            <v>0</v>
          </cell>
          <cell r="P271">
            <v>1</v>
          </cell>
          <cell r="Q271">
            <v>0.04</v>
          </cell>
          <cell r="R271">
            <v>1012.04582</v>
          </cell>
          <cell r="S271">
            <v>279.00642999999997</v>
          </cell>
          <cell r="T271">
            <v>1</v>
          </cell>
          <cell r="U271">
            <v>0.04</v>
          </cell>
        </row>
        <row r="272">
          <cell r="C272" t="str">
            <v>LAGS</v>
          </cell>
          <cell r="D272">
            <v>0.04</v>
          </cell>
          <cell r="E272">
            <v>0</v>
          </cell>
          <cell r="F272">
            <v>0</v>
          </cell>
          <cell r="G272">
            <v>0</v>
          </cell>
          <cell r="H272">
            <v>1</v>
          </cell>
          <cell r="I272">
            <v>0.04</v>
          </cell>
          <cell r="J272">
            <v>0</v>
          </cell>
          <cell r="K272">
            <v>0</v>
          </cell>
          <cell r="L272">
            <v>1</v>
          </cell>
          <cell r="M272">
            <v>0.04</v>
          </cell>
          <cell r="N272">
            <v>0</v>
          </cell>
          <cell r="O272">
            <v>0</v>
          </cell>
          <cell r="P272">
            <v>1</v>
          </cell>
          <cell r="Q272">
            <v>0.04</v>
          </cell>
          <cell r="R272">
            <v>0</v>
          </cell>
          <cell r="S272">
            <v>0</v>
          </cell>
          <cell r="T272">
            <v>1</v>
          </cell>
          <cell r="U272">
            <v>0.04</v>
          </cell>
        </row>
        <row r="273">
          <cell r="C273" t="str">
            <v>LNZW</v>
          </cell>
          <cell r="D273">
            <v>0.04</v>
          </cell>
          <cell r="E273">
            <v>50.769629999999999</v>
          </cell>
          <cell r="F273">
            <v>0</v>
          </cell>
          <cell r="G273">
            <v>0</v>
          </cell>
          <cell r="H273">
            <v>1</v>
          </cell>
          <cell r="I273">
            <v>0.04</v>
          </cell>
          <cell r="J273">
            <v>0</v>
          </cell>
          <cell r="K273">
            <v>0</v>
          </cell>
          <cell r="L273">
            <v>1</v>
          </cell>
          <cell r="M273">
            <v>0.04</v>
          </cell>
          <cell r="N273">
            <v>0</v>
          </cell>
          <cell r="O273">
            <v>0</v>
          </cell>
          <cell r="P273">
            <v>1</v>
          </cell>
          <cell r="Q273">
            <v>0.04</v>
          </cell>
          <cell r="R273">
            <v>50.769629999999999</v>
          </cell>
          <cell r="S273">
            <v>51.681050000000006</v>
          </cell>
          <cell r="T273">
            <v>1</v>
          </cell>
          <cell r="U273">
            <v>0.04</v>
          </cell>
        </row>
        <row r="274">
          <cell r="C274" t="str">
            <v>WHHL</v>
          </cell>
          <cell r="D274">
            <v>0.04</v>
          </cell>
          <cell r="E274">
            <v>0</v>
          </cell>
          <cell r="F274">
            <v>0</v>
          </cell>
          <cell r="G274">
            <v>0</v>
          </cell>
          <cell r="H274">
            <v>1</v>
          </cell>
          <cell r="I274">
            <v>0.04</v>
          </cell>
          <cell r="J274">
            <v>0</v>
          </cell>
          <cell r="K274">
            <v>0</v>
          </cell>
          <cell r="L274">
            <v>1</v>
          </cell>
          <cell r="M274">
            <v>0.04</v>
          </cell>
          <cell r="N274">
            <v>0</v>
          </cell>
          <cell r="O274">
            <v>0</v>
          </cell>
          <cell r="P274">
            <v>1</v>
          </cell>
          <cell r="Q274">
            <v>0.04</v>
          </cell>
          <cell r="R274">
            <v>0</v>
          </cell>
          <cell r="S274">
            <v>0</v>
          </cell>
          <cell r="T274">
            <v>1</v>
          </cell>
          <cell r="U274">
            <v>0.04</v>
          </cell>
        </row>
        <row r="275">
          <cell r="C275" t="str">
            <v>JXHW</v>
          </cell>
          <cell r="D275">
            <v>0.04</v>
          </cell>
          <cell r="E275">
            <v>0</v>
          </cell>
          <cell r="F275">
            <v>0</v>
          </cell>
          <cell r="G275">
            <v>0</v>
          </cell>
          <cell r="H275">
            <v>1</v>
          </cell>
          <cell r="I275">
            <v>0.04</v>
          </cell>
          <cell r="J275">
            <v>0</v>
          </cell>
          <cell r="K275">
            <v>0</v>
          </cell>
          <cell r="L275">
            <v>1</v>
          </cell>
          <cell r="M275">
            <v>0.04</v>
          </cell>
          <cell r="N275">
            <v>0</v>
          </cell>
          <cell r="O275">
            <v>0</v>
          </cell>
          <cell r="P275">
            <v>1</v>
          </cell>
          <cell r="Q275">
            <v>0.04</v>
          </cell>
          <cell r="R275">
            <v>0</v>
          </cell>
          <cell r="S275">
            <v>0</v>
          </cell>
          <cell r="T275">
            <v>1</v>
          </cell>
          <cell r="U275">
            <v>0.04</v>
          </cell>
        </row>
        <row r="276">
          <cell r="C276" t="str">
            <v>GXZN</v>
          </cell>
          <cell r="D276">
            <v>0.04</v>
          </cell>
          <cell r="E276">
            <v>328.44597999999996</v>
          </cell>
          <cell r="F276">
            <v>0</v>
          </cell>
          <cell r="G276">
            <v>0</v>
          </cell>
          <cell r="H276">
            <v>1</v>
          </cell>
          <cell r="I276">
            <v>0.04</v>
          </cell>
          <cell r="J276">
            <v>0</v>
          </cell>
          <cell r="K276">
            <v>0</v>
          </cell>
          <cell r="L276">
            <v>1</v>
          </cell>
          <cell r="M276">
            <v>0.04</v>
          </cell>
          <cell r="N276">
            <v>0</v>
          </cell>
          <cell r="O276">
            <v>0</v>
          </cell>
          <cell r="P276">
            <v>1</v>
          </cell>
          <cell r="Q276">
            <v>0.04</v>
          </cell>
          <cell r="R276">
            <v>328.44597999999996</v>
          </cell>
          <cell r="S276">
            <v>151.03493</v>
          </cell>
          <cell r="T276">
            <v>1</v>
          </cell>
          <cell r="U276">
            <v>0.04</v>
          </cell>
        </row>
        <row r="277">
          <cell r="C277" t="str">
            <v>GZZN</v>
          </cell>
          <cell r="D277">
            <v>0.04</v>
          </cell>
          <cell r="E277">
            <v>0</v>
          </cell>
          <cell r="F277">
            <v>0</v>
          </cell>
          <cell r="G277">
            <v>0</v>
          </cell>
          <cell r="H277">
            <v>1</v>
          </cell>
          <cell r="I277">
            <v>0.04</v>
          </cell>
          <cell r="J277">
            <v>0</v>
          </cell>
          <cell r="K277">
            <v>0</v>
          </cell>
          <cell r="L277">
            <v>1</v>
          </cell>
          <cell r="M277">
            <v>0.04</v>
          </cell>
          <cell r="N277">
            <v>0</v>
          </cell>
          <cell r="O277">
            <v>0</v>
          </cell>
          <cell r="P277">
            <v>1</v>
          </cell>
          <cell r="Q277">
            <v>0.04</v>
          </cell>
          <cell r="R277">
            <v>0</v>
          </cell>
          <cell r="S277">
            <v>0</v>
          </cell>
          <cell r="T277">
            <v>1</v>
          </cell>
          <cell r="U277">
            <v>0.04</v>
          </cell>
        </row>
        <row r="278">
          <cell r="C278" t="str">
            <v>CQRH</v>
          </cell>
          <cell r="D278">
            <v>0.04</v>
          </cell>
          <cell r="E278">
            <v>339.09621999999996</v>
          </cell>
          <cell r="F278">
            <v>0</v>
          </cell>
          <cell r="G278">
            <v>0</v>
          </cell>
          <cell r="H278">
            <v>1</v>
          </cell>
          <cell r="I278">
            <v>0.04</v>
          </cell>
          <cell r="J278">
            <v>0</v>
          </cell>
          <cell r="K278">
            <v>0</v>
          </cell>
          <cell r="L278">
            <v>1</v>
          </cell>
          <cell r="M278">
            <v>0.04</v>
          </cell>
          <cell r="N278">
            <v>0</v>
          </cell>
          <cell r="O278">
            <v>0</v>
          </cell>
          <cell r="P278">
            <v>1</v>
          </cell>
          <cell r="Q278">
            <v>0.04</v>
          </cell>
          <cell r="R278">
            <v>339.09621999999996</v>
          </cell>
          <cell r="S278">
            <v>80.534260000000003</v>
          </cell>
          <cell r="T278">
            <v>1</v>
          </cell>
          <cell r="U278">
            <v>0.04</v>
          </cell>
        </row>
        <row r="279">
          <cell r="C279" t="str">
            <v>GZRH</v>
          </cell>
          <cell r="D279">
            <v>0.04</v>
          </cell>
          <cell r="E279">
            <v>0</v>
          </cell>
          <cell r="F279">
            <v>0</v>
          </cell>
          <cell r="G279">
            <v>0</v>
          </cell>
          <cell r="H279">
            <v>1</v>
          </cell>
          <cell r="I279">
            <v>0.04</v>
          </cell>
          <cell r="J279">
            <v>0</v>
          </cell>
          <cell r="K279">
            <v>0</v>
          </cell>
          <cell r="L279">
            <v>1</v>
          </cell>
          <cell r="M279">
            <v>0.04</v>
          </cell>
          <cell r="N279">
            <v>0</v>
          </cell>
          <cell r="O279">
            <v>0</v>
          </cell>
          <cell r="P279">
            <v>1</v>
          </cell>
          <cell r="Q279">
            <v>0.04</v>
          </cell>
          <cell r="R279">
            <v>0</v>
          </cell>
          <cell r="S279">
            <v>0</v>
          </cell>
          <cell r="T279">
            <v>1</v>
          </cell>
          <cell r="U279">
            <v>0.04</v>
          </cell>
        </row>
        <row r="280">
          <cell r="C280" t="str">
            <v>KMYW</v>
          </cell>
          <cell r="D280">
            <v>0.04</v>
          </cell>
          <cell r="E280">
            <v>0</v>
          </cell>
          <cell r="F280">
            <v>0</v>
          </cell>
          <cell r="G280">
            <v>0</v>
          </cell>
          <cell r="H280">
            <v>1</v>
          </cell>
          <cell r="I280">
            <v>0.04</v>
          </cell>
          <cell r="J280">
            <v>0</v>
          </cell>
          <cell r="K280">
            <v>0</v>
          </cell>
          <cell r="L280">
            <v>1</v>
          </cell>
          <cell r="M280">
            <v>0.04</v>
          </cell>
          <cell r="N280">
            <v>0</v>
          </cell>
          <cell r="O280">
            <v>0</v>
          </cell>
          <cell r="P280">
            <v>1</v>
          </cell>
          <cell r="Q280">
            <v>0.04</v>
          </cell>
          <cell r="R280">
            <v>0</v>
          </cell>
          <cell r="S280">
            <v>0</v>
          </cell>
          <cell r="T280">
            <v>1</v>
          </cell>
          <cell r="U280">
            <v>0.04</v>
          </cell>
        </row>
        <row r="281">
          <cell r="C281" t="str">
            <v>XJSM</v>
          </cell>
          <cell r="D281">
            <v>0.04</v>
          </cell>
          <cell r="E281">
            <v>0</v>
          </cell>
          <cell r="F281">
            <v>0</v>
          </cell>
          <cell r="G281">
            <v>0</v>
          </cell>
          <cell r="H281">
            <v>1</v>
          </cell>
          <cell r="I281">
            <v>0.04</v>
          </cell>
          <cell r="J281">
            <v>0</v>
          </cell>
          <cell r="K281">
            <v>0</v>
          </cell>
          <cell r="L281">
            <v>1</v>
          </cell>
          <cell r="M281">
            <v>0.04</v>
          </cell>
          <cell r="N281">
            <v>0</v>
          </cell>
          <cell r="O281">
            <v>0</v>
          </cell>
          <cell r="P281">
            <v>1</v>
          </cell>
          <cell r="Q281">
            <v>0.04</v>
          </cell>
          <cell r="R281">
            <v>0</v>
          </cell>
          <cell r="S281">
            <v>0</v>
          </cell>
          <cell r="T281">
            <v>1</v>
          </cell>
          <cell r="U281">
            <v>0.04</v>
          </cell>
        </row>
        <row r="282">
          <cell r="C282" t="str">
            <v>XJXW</v>
          </cell>
          <cell r="D282">
            <v>0.04</v>
          </cell>
          <cell r="E282">
            <v>0</v>
          </cell>
          <cell r="F282">
            <v>0</v>
          </cell>
          <cell r="G282">
            <v>0</v>
          </cell>
          <cell r="H282">
            <v>1</v>
          </cell>
          <cell r="I282">
            <v>0.04</v>
          </cell>
          <cell r="J282">
            <v>0</v>
          </cell>
          <cell r="K282">
            <v>0</v>
          </cell>
          <cell r="L282">
            <v>1</v>
          </cell>
          <cell r="M282">
            <v>0.04</v>
          </cell>
          <cell r="N282">
            <v>0</v>
          </cell>
          <cell r="O282">
            <v>0</v>
          </cell>
          <cell r="P282">
            <v>1</v>
          </cell>
          <cell r="Q282">
            <v>0.04</v>
          </cell>
          <cell r="R282">
            <v>0</v>
          </cell>
          <cell r="S282">
            <v>0</v>
          </cell>
          <cell r="T282">
            <v>1</v>
          </cell>
          <cell r="U282">
            <v>0.04</v>
          </cell>
        </row>
        <row r="283">
          <cell r="C283" t="str">
            <v>GSXW</v>
          </cell>
          <cell r="D283">
            <v>0.04</v>
          </cell>
          <cell r="E283">
            <v>0</v>
          </cell>
          <cell r="F283">
            <v>0</v>
          </cell>
          <cell r="G283">
            <v>0</v>
          </cell>
          <cell r="H283">
            <v>1</v>
          </cell>
          <cell r="I283">
            <v>0.04</v>
          </cell>
          <cell r="J283">
            <v>0</v>
          </cell>
          <cell r="K283">
            <v>0</v>
          </cell>
          <cell r="L283">
            <v>1</v>
          </cell>
          <cell r="M283">
            <v>0.04</v>
          </cell>
          <cell r="N283">
            <v>0</v>
          </cell>
          <cell r="O283">
            <v>0</v>
          </cell>
          <cell r="P283">
            <v>1</v>
          </cell>
          <cell r="Q283">
            <v>0.04</v>
          </cell>
          <cell r="R283">
            <v>0</v>
          </cell>
          <cell r="S283">
            <v>0</v>
          </cell>
          <cell r="T283">
            <v>1</v>
          </cell>
          <cell r="U283">
            <v>0.04</v>
          </cell>
        </row>
        <row r="284">
          <cell r="C284" t="str">
            <v>BHR</v>
          </cell>
          <cell r="D284">
            <v>0</v>
          </cell>
          <cell r="E284">
            <v>0</v>
          </cell>
          <cell r="F284">
            <v>0</v>
          </cell>
          <cell r="G284">
            <v>0</v>
          </cell>
          <cell r="H284">
            <v>1</v>
          </cell>
          <cell r="I284">
            <v>0</v>
          </cell>
          <cell r="J284">
            <v>0</v>
          </cell>
          <cell r="K284">
            <v>0</v>
          </cell>
          <cell r="L284">
            <v>1</v>
          </cell>
          <cell r="M284">
            <v>0</v>
          </cell>
          <cell r="N284">
            <v>0</v>
          </cell>
          <cell r="O284">
            <v>0</v>
          </cell>
          <cell r="P284">
            <v>1</v>
          </cell>
          <cell r="Q284">
            <v>0</v>
          </cell>
          <cell r="R284">
            <v>0</v>
          </cell>
          <cell r="S284">
            <v>0</v>
          </cell>
          <cell r="T284">
            <v>1</v>
          </cell>
          <cell r="U284">
            <v>0</v>
          </cell>
        </row>
        <row r="285">
          <cell r="C285" t="str">
            <v>BJCD</v>
          </cell>
          <cell r="D285">
            <v>0.04</v>
          </cell>
          <cell r="E285">
            <v>0</v>
          </cell>
          <cell r="F285">
            <v>0</v>
          </cell>
          <cell r="G285">
            <v>0</v>
          </cell>
          <cell r="H285">
            <v>1</v>
          </cell>
          <cell r="I285">
            <v>0.04</v>
          </cell>
          <cell r="J285">
            <v>0</v>
          </cell>
          <cell r="K285">
            <v>0</v>
          </cell>
          <cell r="L285">
            <v>1</v>
          </cell>
          <cell r="M285">
            <v>0.04</v>
          </cell>
          <cell r="N285">
            <v>0</v>
          </cell>
          <cell r="O285">
            <v>0</v>
          </cell>
          <cell r="P285">
            <v>1</v>
          </cell>
          <cell r="Q285">
            <v>0.04</v>
          </cell>
          <cell r="R285">
            <v>0</v>
          </cell>
          <cell r="S285">
            <v>0</v>
          </cell>
          <cell r="T285">
            <v>1</v>
          </cell>
          <cell r="U285">
            <v>0.04</v>
          </cell>
        </row>
        <row r="286">
          <cell r="C286" t="str">
            <v>LWGS</v>
          </cell>
          <cell r="D286">
            <v>0.04</v>
          </cell>
          <cell r="E286">
            <v>0</v>
          </cell>
          <cell r="F286">
            <v>0</v>
          </cell>
          <cell r="G286">
            <v>0</v>
          </cell>
          <cell r="H286">
            <v>1</v>
          </cell>
          <cell r="I286">
            <v>0.04</v>
          </cell>
          <cell r="J286">
            <v>0</v>
          </cell>
          <cell r="K286">
            <v>0</v>
          </cell>
          <cell r="L286">
            <v>1</v>
          </cell>
          <cell r="M286">
            <v>0.04</v>
          </cell>
          <cell r="N286">
            <v>0</v>
          </cell>
          <cell r="O286">
            <v>0</v>
          </cell>
          <cell r="P286">
            <v>1</v>
          </cell>
          <cell r="Q286">
            <v>0.04</v>
          </cell>
          <cell r="R286">
            <v>0</v>
          </cell>
          <cell r="S286">
            <v>0</v>
          </cell>
          <cell r="T286">
            <v>1</v>
          </cell>
          <cell r="U286">
            <v>0.04</v>
          </cell>
        </row>
        <row r="287">
          <cell r="C287" t="str">
            <v>JLBK</v>
          </cell>
          <cell r="D287">
            <v>0.04</v>
          </cell>
          <cell r="E287">
            <v>0</v>
          </cell>
          <cell r="F287">
            <v>0</v>
          </cell>
          <cell r="G287">
            <v>0</v>
          </cell>
          <cell r="H287">
            <v>1</v>
          </cell>
          <cell r="I287">
            <v>0.04</v>
          </cell>
          <cell r="J287">
            <v>0</v>
          </cell>
          <cell r="K287">
            <v>0</v>
          </cell>
          <cell r="L287">
            <v>1</v>
          </cell>
          <cell r="M287">
            <v>0.04</v>
          </cell>
          <cell r="N287">
            <v>0</v>
          </cell>
          <cell r="O287">
            <v>0</v>
          </cell>
          <cell r="P287">
            <v>1</v>
          </cell>
          <cell r="Q287">
            <v>0.04</v>
          </cell>
          <cell r="R287">
            <v>0</v>
          </cell>
          <cell r="S287">
            <v>0</v>
          </cell>
          <cell r="T287">
            <v>1</v>
          </cell>
          <cell r="U287">
            <v>0.04</v>
          </cell>
        </row>
        <row r="288">
          <cell r="C288" t="str">
            <v>JSZD</v>
          </cell>
          <cell r="D288">
            <v>0.04</v>
          </cell>
          <cell r="E288">
            <v>0</v>
          </cell>
          <cell r="F288">
            <v>0</v>
          </cell>
          <cell r="G288">
            <v>0</v>
          </cell>
          <cell r="H288">
            <v>1</v>
          </cell>
          <cell r="I288">
            <v>0.04</v>
          </cell>
          <cell r="J288">
            <v>0</v>
          </cell>
          <cell r="K288">
            <v>0</v>
          </cell>
          <cell r="L288">
            <v>1</v>
          </cell>
          <cell r="M288">
            <v>0.04</v>
          </cell>
          <cell r="N288">
            <v>0</v>
          </cell>
          <cell r="O288">
            <v>0</v>
          </cell>
          <cell r="P288">
            <v>1</v>
          </cell>
          <cell r="Q288">
            <v>0.04</v>
          </cell>
          <cell r="R288">
            <v>0</v>
          </cell>
          <cell r="S288">
            <v>0</v>
          </cell>
          <cell r="T288">
            <v>1</v>
          </cell>
          <cell r="U288">
            <v>0.04</v>
          </cell>
        </row>
        <row r="289">
          <cell r="C289" t="str">
            <v>JSRD</v>
          </cell>
          <cell r="D289">
            <v>0.04</v>
          </cell>
          <cell r="E289">
            <v>0</v>
          </cell>
          <cell r="F289">
            <v>0</v>
          </cell>
          <cell r="G289">
            <v>0</v>
          </cell>
          <cell r="H289">
            <v>1</v>
          </cell>
          <cell r="I289">
            <v>0.04</v>
          </cell>
          <cell r="J289">
            <v>0</v>
          </cell>
          <cell r="K289">
            <v>0</v>
          </cell>
          <cell r="L289">
            <v>1</v>
          </cell>
          <cell r="M289">
            <v>0.04</v>
          </cell>
          <cell r="N289">
            <v>0</v>
          </cell>
          <cell r="O289">
            <v>0</v>
          </cell>
          <cell r="P289">
            <v>1</v>
          </cell>
          <cell r="Q289">
            <v>0.04</v>
          </cell>
          <cell r="R289">
            <v>0</v>
          </cell>
          <cell r="S289">
            <v>0</v>
          </cell>
          <cell r="T289">
            <v>1</v>
          </cell>
          <cell r="U289">
            <v>0.04</v>
          </cell>
        </row>
        <row r="290">
          <cell r="C290" t="str">
            <v>BJZW</v>
          </cell>
          <cell r="D290">
            <v>1</v>
          </cell>
          <cell r="E290">
            <v>0</v>
          </cell>
          <cell r="F290">
            <v>0</v>
          </cell>
          <cell r="G290">
            <v>0</v>
          </cell>
          <cell r="H290">
            <v>1</v>
          </cell>
          <cell r="I290">
            <v>1</v>
          </cell>
          <cell r="J290">
            <v>0</v>
          </cell>
          <cell r="K290">
            <v>0</v>
          </cell>
          <cell r="L290">
            <v>1</v>
          </cell>
          <cell r="M290">
            <v>1</v>
          </cell>
          <cell r="N290">
            <v>0</v>
          </cell>
          <cell r="O290">
            <v>0</v>
          </cell>
          <cell r="P290">
            <v>1</v>
          </cell>
          <cell r="Q290">
            <v>1</v>
          </cell>
          <cell r="R290">
            <v>0</v>
          </cell>
          <cell r="S290">
            <v>0</v>
          </cell>
          <cell r="T290">
            <v>1</v>
          </cell>
          <cell r="U290">
            <v>1</v>
          </cell>
        </row>
        <row r="291">
          <cell r="C291" t="str">
            <v>CDFS</v>
          </cell>
          <cell r="D291">
            <v>0.04</v>
          </cell>
          <cell r="E291">
            <v>607.54795999999999</v>
          </cell>
          <cell r="F291">
            <v>53.770350000000001</v>
          </cell>
          <cell r="G291">
            <v>53.770350000000001</v>
          </cell>
          <cell r="H291">
            <v>1</v>
          </cell>
          <cell r="I291">
            <v>0.04</v>
          </cell>
          <cell r="J291">
            <v>145.69854999999998</v>
          </cell>
          <cell r="K291">
            <v>84.827719999999999</v>
          </cell>
          <cell r="L291">
            <v>1</v>
          </cell>
          <cell r="M291">
            <v>0.04</v>
          </cell>
          <cell r="N291">
            <v>83.473960000000005</v>
          </cell>
          <cell r="O291">
            <v>83.473960000000005</v>
          </cell>
          <cell r="P291">
            <v>1</v>
          </cell>
          <cell r="Q291">
            <v>0.04</v>
          </cell>
          <cell r="R291">
            <v>324.60509999999999</v>
          </cell>
          <cell r="S291">
            <v>55.101300000000002</v>
          </cell>
          <cell r="T291">
            <v>1</v>
          </cell>
          <cell r="U291">
            <v>0.04</v>
          </cell>
        </row>
        <row r="292">
          <cell r="C292" t="str">
            <v>NXSW</v>
          </cell>
          <cell r="D292">
            <v>1</v>
          </cell>
          <cell r="E292">
            <v>0</v>
          </cell>
          <cell r="F292">
            <v>0</v>
          </cell>
          <cell r="G292">
            <v>0</v>
          </cell>
          <cell r="H292">
            <v>1</v>
          </cell>
          <cell r="I292">
            <v>1</v>
          </cell>
          <cell r="J292">
            <v>0</v>
          </cell>
          <cell r="K292">
            <v>0</v>
          </cell>
          <cell r="L292">
            <v>1</v>
          </cell>
          <cell r="M292">
            <v>1</v>
          </cell>
          <cell r="N292">
            <v>0</v>
          </cell>
          <cell r="O292">
            <v>0</v>
          </cell>
          <cell r="P292">
            <v>1</v>
          </cell>
          <cell r="Q292">
            <v>1</v>
          </cell>
          <cell r="R292">
            <v>0</v>
          </cell>
          <cell r="S292">
            <v>0</v>
          </cell>
          <cell r="T292">
            <v>1</v>
          </cell>
          <cell r="U292">
            <v>1</v>
          </cell>
        </row>
        <row r="293">
          <cell r="C293" t="str">
            <v>SCDF</v>
          </cell>
          <cell r="D293">
            <v>1</v>
          </cell>
          <cell r="E293">
            <v>610.42495999999994</v>
          </cell>
          <cell r="F293">
            <v>84.504589999999993</v>
          </cell>
          <cell r="G293">
            <v>28.583009999999998</v>
          </cell>
          <cell r="H293">
            <v>1</v>
          </cell>
          <cell r="I293">
            <v>1</v>
          </cell>
          <cell r="J293">
            <v>0</v>
          </cell>
          <cell r="K293">
            <v>0</v>
          </cell>
          <cell r="L293">
            <v>1</v>
          </cell>
          <cell r="M293">
            <v>1</v>
          </cell>
          <cell r="N293">
            <v>44.921669999999999</v>
          </cell>
          <cell r="O293">
            <v>44.921669999999999</v>
          </cell>
          <cell r="P293">
            <v>1</v>
          </cell>
          <cell r="Q293">
            <v>1</v>
          </cell>
          <cell r="R293">
            <v>480.99869999999993</v>
          </cell>
          <cell r="S293">
            <v>145.9564</v>
          </cell>
          <cell r="T293">
            <v>1</v>
          </cell>
          <cell r="U293">
            <v>1</v>
          </cell>
        </row>
        <row r="294">
          <cell r="C294" t="str">
            <v>SHFLF</v>
          </cell>
          <cell r="D294">
            <v>0.04</v>
          </cell>
          <cell r="E294">
            <v>0</v>
          </cell>
          <cell r="F294">
            <v>0</v>
          </cell>
          <cell r="G294">
            <v>0</v>
          </cell>
          <cell r="H294">
            <v>1</v>
          </cell>
          <cell r="I294">
            <v>0.04</v>
          </cell>
          <cell r="J294">
            <v>0</v>
          </cell>
          <cell r="K294">
            <v>0</v>
          </cell>
          <cell r="L294">
            <v>1</v>
          </cell>
          <cell r="M294">
            <v>0.04</v>
          </cell>
          <cell r="N294">
            <v>0</v>
          </cell>
          <cell r="O294">
            <v>0</v>
          </cell>
          <cell r="P294">
            <v>1</v>
          </cell>
          <cell r="Q294">
            <v>0.04</v>
          </cell>
          <cell r="R294">
            <v>0</v>
          </cell>
          <cell r="S294">
            <v>0</v>
          </cell>
          <cell r="T294">
            <v>1</v>
          </cell>
          <cell r="U294">
            <v>0.04</v>
          </cell>
        </row>
        <row r="295">
          <cell r="C295" t="str">
            <v>VCEIC</v>
          </cell>
          <cell r="D295">
            <v>0.04</v>
          </cell>
          <cell r="E295">
            <v>0</v>
          </cell>
          <cell r="F295">
            <v>0</v>
          </cell>
          <cell r="G295">
            <v>0</v>
          </cell>
          <cell r="H295">
            <v>1</v>
          </cell>
          <cell r="I295">
            <v>0.04</v>
          </cell>
          <cell r="J295">
            <v>0</v>
          </cell>
          <cell r="K295">
            <v>0</v>
          </cell>
          <cell r="L295">
            <v>1</v>
          </cell>
          <cell r="M295">
            <v>0.04</v>
          </cell>
          <cell r="N295">
            <v>0</v>
          </cell>
          <cell r="O295">
            <v>0</v>
          </cell>
          <cell r="P295">
            <v>1</v>
          </cell>
          <cell r="Q295">
            <v>0.04</v>
          </cell>
          <cell r="R295">
            <v>0</v>
          </cell>
          <cell r="S295">
            <v>0</v>
          </cell>
          <cell r="T295">
            <v>1</v>
          </cell>
          <cell r="U295">
            <v>0.04</v>
          </cell>
        </row>
        <row r="296">
          <cell r="C296" t="str">
            <v>ZJLY</v>
          </cell>
          <cell r="D296">
            <v>0.04</v>
          </cell>
          <cell r="E296">
            <v>0</v>
          </cell>
          <cell r="F296">
            <v>0</v>
          </cell>
          <cell r="G296">
            <v>0</v>
          </cell>
          <cell r="H296">
            <v>1</v>
          </cell>
          <cell r="I296">
            <v>0.04</v>
          </cell>
          <cell r="J296">
            <v>0</v>
          </cell>
          <cell r="K296">
            <v>0</v>
          </cell>
          <cell r="L296">
            <v>1</v>
          </cell>
          <cell r="M296">
            <v>0.04</v>
          </cell>
          <cell r="N296">
            <v>0</v>
          </cell>
          <cell r="O296">
            <v>0</v>
          </cell>
          <cell r="P296">
            <v>1</v>
          </cell>
          <cell r="Q296">
            <v>0.04</v>
          </cell>
          <cell r="R296">
            <v>0</v>
          </cell>
          <cell r="S296">
            <v>0</v>
          </cell>
          <cell r="T296">
            <v>1</v>
          </cell>
          <cell r="U296">
            <v>0.04</v>
          </cell>
        </row>
        <row r="304">
          <cell r="C304" t="str">
            <v>SXWY</v>
          </cell>
          <cell r="D304">
            <v>0.2</v>
          </cell>
          <cell r="E304">
            <v>0</v>
          </cell>
          <cell r="F304">
            <v>0</v>
          </cell>
          <cell r="G304">
            <v>0</v>
          </cell>
          <cell r="H304">
            <v>1</v>
          </cell>
          <cell r="I304">
            <v>0.2</v>
          </cell>
          <cell r="J304">
            <v>0</v>
          </cell>
          <cell r="K304">
            <v>0</v>
          </cell>
          <cell r="L304">
            <v>1</v>
          </cell>
          <cell r="M304">
            <v>0.2</v>
          </cell>
          <cell r="N304">
            <v>0</v>
          </cell>
          <cell r="O304">
            <v>0</v>
          </cell>
          <cell r="P304">
            <v>1</v>
          </cell>
          <cell r="Q304">
            <v>0.2</v>
          </cell>
          <cell r="R304">
            <v>0</v>
          </cell>
          <cell r="S304">
            <v>0</v>
          </cell>
          <cell r="T304">
            <v>1</v>
          </cell>
          <cell r="U304">
            <v>0.2</v>
          </cell>
        </row>
        <row r="305">
          <cell r="C305" t="str">
            <v>JNTY</v>
          </cell>
          <cell r="D305">
            <v>0.2</v>
          </cell>
          <cell r="E305">
            <v>0</v>
          </cell>
          <cell r="F305">
            <v>0</v>
          </cell>
          <cell r="G305">
            <v>0</v>
          </cell>
          <cell r="H305">
            <v>1</v>
          </cell>
          <cell r="I305">
            <v>0.2</v>
          </cell>
          <cell r="J305">
            <v>0</v>
          </cell>
          <cell r="K305">
            <v>0</v>
          </cell>
          <cell r="L305">
            <v>1</v>
          </cell>
          <cell r="M305">
            <v>0.2</v>
          </cell>
          <cell r="N305">
            <v>0</v>
          </cell>
          <cell r="O305">
            <v>0</v>
          </cell>
          <cell r="P305">
            <v>1</v>
          </cell>
          <cell r="Q305">
            <v>0.2</v>
          </cell>
          <cell r="R305">
            <v>0</v>
          </cell>
          <cell r="S305">
            <v>0</v>
          </cell>
          <cell r="T305">
            <v>1</v>
          </cell>
          <cell r="U305">
            <v>0.2</v>
          </cell>
        </row>
        <row r="306">
          <cell r="C306" t="str">
            <v>NMLA</v>
          </cell>
          <cell r="D306">
            <v>0.2</v>
          </cell>
          <cell r="E306">
            <v>0</v>
          </cell>
          <cell r="F306">
            <v>0</v>
          </cell>
          <cell r="G306">
            <v>0</v>
          </cell>
          <cell r="H306">
            <v>1</v>
          </cell>
          <cell r="I306">
            <v>0.2</v>
          </cell>
          <cell r="J306">
            <v>0</v>
          </cell>
          <cell r="K306">
            <v>0</v>
          </cell>
          <cell r="L306">
            <v>1</v>
          </cell>
          <cell r="M306">
            <v>0.2</v>
          </cell>
          <cell r="N306">
            <v>0</v>
          </cell>
          <cell r="O306">
            <v>0</v>
          </cell>
          <cell r="P306">
            <v>1</v>
          </cell>
          <cell r="Q306">
            <v>0.2</v>
          </cell>
          <cell r="R306">
            <v>0</v>
          </cell>
          <cell r="S306">
            <v>0</v>
          </cell>
          <cell r="T306">
            <v>1</v>
          </cell>
          <cell r="U306">
            <v>0.2</v>
          </cell>
        </row>
        <row r="307">
          <cell r="C307" t="str">
            <v>JSBL</v>
          </cell>
          <cell r="D307">
            <v>1</v>
          </cell>
          <cell r="E307">
            <v>0</v>
          </cell>
          <cell r="F307">
            <v>0</v>
          </cell>
          <cell r="G307">
            <v>0</v>
          </cell>
          <cell r="H307">
            <v>1</v>
          </cell>
          <cell r="I307">
            <v>1</v>
          </cell>
          <cell r="J307">
            <v>0</v>
          </cell>
          <cell r="K307">
            <v>0</v>
          </cell>
          <cell r="L307">
            <v>1</v>
          </cell>
          <cell r="M307">
            <v>1</v>
          </cell>
          <cell r="N307">
            <v>0</v>
          </cell>
          <cell r="O307">
            <v>0</v>
          </cell>
          <cell r="P307">
            <v>1</v>
          </cell>
          <cell r="Q307">
            <v>1</v>
          </cell>
          <cell r="R307">
            <v>0</v>
          </cell>
          <cell r="S307">
            <v>0</v>
          </cell>
          <cell r="T307">
            <v>1</v>
          </cell>
          <cell r="U307">
            <v>1</v>
          </cell>
        </row>
        <row r="308">
          <cell r="C308" t="str">
            <v>JSHQ</v>
          </cell>
          <cell r="D308">
            <v>0.2</v>
          </cell>
          <cell r="E308">
            <v>0</v>
          </cell>
          <cell r="F308">
            <v>0</v>
          </cell>
          <cell r="G308">
            <v>0</v>
          </cell>
          <cell r="H308">
            <v>1</v>
          </cell>
          <cell r="I308">
            <v>0.2</v>
          </cell>
          <cell r="J308">
            <v>0</v>
          </cell>
          <cell r="K308">
            <v>0</v>
          </cell>
          <cell r="L308">
            <v>1</v>
          </cell>
          <cell r="M308">
            <v>0.2</v>
          </cell>
          <cell r="N308">
            <v>0</v>
          </cell>
          <cell r="O308">
            <v>0</v>
          </cell>
          <cell r="P308">
            <v>1</v>
          </cell>
          <cell r="Q308">
            <v>0.2</v>
          </cell>
          <cell r="R308">
            <v>0</v>
          </cell>
          <cell r="S308">
            <v>0</v>
          </cell>
          <cell r="T308">
            <v>1</v>
          </cell>
          <cell r="U308">
            <v>0.2</v>
          </cell>
        </row>
        <row r="309">
          <cell r="C309" t="str">
            <v>HNWT</v>
          </cell>
          <cell r="D309">
            <v>0.04</v>
          </cell>
          <cell r="E309">
            <v>0</v>
          </cell>
          <cell r="F309">
            <v>0</v>
          </cell>
          <cell r="G309">
            <v>0</v>
          </cell>
          <cell r="H309">
            <v>1</v>
          </cell>
          <cell r="I309">
            <v>0.04</v>
          </cell>
          <cell r="J309">
            <v>0</v>
          </cell>
          <cell r="K309">
            <v>0</v>
          </cell>
          <cell r="L309">
            <v>1</v>
          </cell>
          <cell r="M309">
            <v>0.04</v>
          </cell>
          <cell r="N309">
            <v>0</v>
          </cell>
          <cell r="O309">
            <v>0</v>
          </cell>
          <cell r="P309">
            <v>1</v>
          </cell>
          <cell r="Q309">
            <v>0.04</v>
          </cell>
          <cell r="R309">
            <v>0</v>
          </cell>
          <cell r="S309">
            <v>0</v>
          </cell>
          <cell r="T309">
            <v>1</v>
          </cell>
          <cell r="U309">
            <v>0.04</v>
          </cell>
        </row>
        <row r="310">
          <cell r="C310" t="str">
            <v>LZTG</v>
          </cell>
          <cell r="D310">
            <v>0.04</v>
          </cell>
          <cell r="E310">
            <v>0</v>
          </cell>
          <cell r="F310">
            <v>0</v>
          </cell>
          <cell r="G310">
            <v>0</v>
          </cell>
          <cell r="H310">
            <v>1</v>
          </cell>
          <cell r="I310">
            <v>0.04</v>
          </cell>
          <cell r="J310">
            <v>0</v>
          </cell>
          <cell r="K310">
            <v>0</v>
          </cell>
          <cell r="L310">
            <v>1</v>
          </cell>
          <cell r="M310">
            <v>0.04</v>
          </cell>
          <cell r="N310">
            <v>0</v>
          </cell>
          <cell r="O310">
            <v>0</v>
          </cell>
          <cell r="P310">
            <v>1</v>
          </cell>
          <cell r="Q310">
            <v>0.04</v>
          </cell>
          <cell r="R310">
            <v>0</v>
          </cell>
          <cell r="S310">
            <v>0</v>
          </cell>
          <cell r="T310">
            <v>1</v>
          </cell>
          <cell r="U310">
            <v>0.04</v>
          </cell>
        </row>
        <row r="311">
          <cell r="C311" t="str">
            <v>XATG</v>
          </cell>
          <cell r="D311">
            <v>0.04</v>
          </cell>
          <cell r="E311">
            <v>0</v>
          </cell>
          <cell r="F311">
            <v>0</v>
          </cell>
          <cell r="G311">
            <v>0</v>
          </cell>
          <cell r="H311">
            <v>1</v>
          </cell>
          <cell r="I311">
            <v>0.04</v>
          </cell>
          <cell r="J311">
            <v>0</v>
          </cell>
          <cell r="K311">
            <v>0</v>
          </cell>
          <cell r="L311">
            <v>1</v>
          </cell>
          <cell r="M311">
            <v>0.04</v>
          </cell>
          <cell r="N311">
            <v>0</v>
          </cell>
          <cell r="O311">
            <v>0</v>
          </cell>
          <cell r="P311">
            <v>1</v>
          </cell>
          <cell r="Q311">
            <v>0.04</v>
          </cell>
          <cell r="R311">
            <v>0</v>
          </cell>
          <cell r="S311">
            <v>0</v>
          </cell>
          <cell r="T311">
            <v>1</v>
          </cell>
          <cell r="U311">
            <v>0.04</v>
          </cell>
        </row>
        <row r="312">
          <cell r="C312" t="str">
            <v>QHTG</v>
          </cell>
          <cell r="D312">
            <v>0.04</v>
          </cell>
          <cell r="E312">
            <v>0</v>
          </cell>
          <cell r="F312">
            <v>0</v>
          </cell>
          <cell r="G312">
            <v>0</v>
          </cell>
          <cell r="H312">
            <v>1</v>
          </cell>
          <cell r="I312">
            <v>0.04</v>
          </cell>
          <cell r="J312">
            <v>0</v>
          </cell>
          <cell r="K312">
            <v>0</v>
          </cell>
          <cell r="L312">
            <v>1</v>
          </cell>
          <cell r="M312">
            <v>0.04</v>
          </cell>
          <cell r="N312">
            <v>0</v>
          </cell>
          <cell r="O312">
            <v>0</v>
          </cell>
          <cell r="P312">
            <v>1</v>
          </cell>
          <cell r="Q312">
            <v>0.04</v>
          </cell>
          <cell r="R312">
            <v>0</v>
          </cell>
          <cell r="S312">
            <v>0</v>
          </cell>
          <cell r="T312">
            <v>1</v>
          </cell>
          <cell r="U312">
            <v>0.04</v>
          </cell>
        </row>
        <row r="313">
          <cell r="C313" t="str">
            <v>TGZG</v>
          </cell>
          <cell r="D313">
            <v>0.04</v>
          </cell>
          <cell r="E313">
            <v>0</v>
          </cell>
          <cell r="F313">
            <v>0</v>
          </cell>
          <cell r="G313">
            <v>0</v>
          </cell>
          <cell r="H313">
            <v>1</v>
          </cell>
          <cell r="I313">
            <v>0.04</v>
          </cell>
          <cell r="J313">
            <v>0</v>
          </cell>
          <cell r="K313">
            <v>0</v>
          </cell>
          <cell r="L313">
            <v>1</v>
          </cell>
          <cell r="M313">
            <v>0.04</v>
          </cell>
          <cell r="N313">
            <v>0</v>
          </cell>
          <cell r="O313">
            <v>0</v>
          </cell>
          <cell r="P313">
            <v>1</v>
          </cell>
          <cell r="Q313">
            <v>0.04</v>
          </cell>
          <cell r="R313">
            <v>0</v>
          </cell>
          <cell r="S313">
            <v>0</v>
          </cell>
          <cell r="T313">
            <v>1</v>
          </cell>
          <cell r="U313">
            <v>0.04</v>
          </cell>
        </row>
        <row r="314">
          <cell r="C314" t="str">
            <v>FZHD</v>
          </cell>
          <cell r="D314">
            <v>0.04</v>
          </cell>
          <cell r="E314">
            <v>0</v>
          </cell>
          <cell r="F314">
            <v>0</v>
          </cell>
          <cell r="G314">
            <v>0</v>
          </cell>
          <cell r="H314">
            <v>1</v>
          </cell>
          <cell r="I314">
            <v>0.04</v>
          </cell>
          <cell r="J314">
            <v>0</v>
          </cell>
          <cell r="K314">
            <v>0</v>
          </cell>
          <cell r="L314">
            <v>1</v>
          </cell>
          <cell r="M314">
            <v>0.04</v>
          </cell>
          <cell r="N314">
            <v>0</v>
          </cell>
          <cell r="O314">
            <v>0</v>
          </cell>
          <cell r="P314">
            <v>1</v>
          </cell>
          <cell r="Q314">
            <v>0.04</v>
          </cell>
          <cell r="R314">
            <v>0</v>
          </cell>
          <cell r="S314">
            <v>0</v>
          </cell>
          <cell r="T314">
            <v>1</v>
          </cell>
          <cell r="U314">
            <v>0.04</v>
          </cell>
        </row>
        <row r="315">
          <cell r="C315" t="str">
            <v>HBHD</v>
          </cell>
          <cell r="D315">
            <v>0.75</v>
          </cell>
          <cell r="E315">
            <v>0</v>
          </cell>
          <cell r="F315">
            <v>0</v>
          </cell>
          <cell r="G315">
            <v>0</v>
          </cell>
          <cell r="H315">
            <v>1</v>
          </cell>
          <cell r="I315">
            <v>0.75</v>
          </cell>
          <cell r="J315">
            <v>0</v>
          </cell>
          <cell r="K315">
            <v>0</v>
          </cell>
          <cell r="L315">
            <v>1</v>
          </cell>
          <cell r="M315">
            <v>0.75</v>
          </cell>
          <cell r="N315">
            <v>0</v>
          </cell>
          <cell r="O315">
            <v>0</v>
          </cell>
          <cell r="P315">
            <v>1</v>
          </cell>
          <cell r="Q315">
            <v>0.75</v>
          </cell>
          <cell r="R315">
            <v>0</v>
          </cell>
          <cell r="S315">
            <v>0</v>
          </cell>
          <cell r="T315">
            <v>1</v>
          </cell>
          <cell r="U315">
            <v>0.75</v>
          </cell>
        </row>
        <row r="316">
          <cell r="C316" t="str">
            <v>BJHD</v>
          </cell>
          <cell r="D316">
            <v>0.75</v>
          </cell>
          <cell r="E316">
            <v>0</v>
          </cell>
          <cell r="F316">
            <v>0</v>
          </cell>
          <cell r="G316">
            <v>0</v>
          </cell>
          <cell r="H316">
            <v>1</v>
          </cell>
          <cell r="I316">
            <v>0.75</v>
          </cell>
          <cell r="J316">
            <v>0</v>
          </cell>
          <cell r="K316">
            <v>0</v>
          </cell>
          <cell r="L316">
            <v>1</v>
          </cell>
          <cell r="M316">
            <v>0.75</v>
          </cell>
          <cell r="N316">
            <v>0</v>
          </cell>
          <cell r="O316">
            <v>0</v>
          </cell>
          <cell r="P316">
            <v>1</v>
          </cell>
          <cell r="Q316">
            <v>0.75</v>
          </cell>
          <cell r="R316">
            <v>0</v>
          </cell>
          <cell r="S316">
            <v>0</v>
          </cell>
          <cell r="T316">
            <v>1</v>
          </cell>
          <cell r="U316">
            <v>0.75</v>
          </cell>
        </row>
        <row r="317">
          <cell r="C317" t="str">
            <v>WHZN</v>
          </cell>
          <cell r="D317">
            <v>0.04</v>
          </cell>
          <cell r="E317">
            <v>0</v>
          </cell>
          <cell r="F317">
            <v>0</v>
          </cell>
          <cell r="G317">
            <v>0</v>
          </cell>
          <cell r="H317">
            <v>1</v>
          </cell>
          <cell r="I317">
            <v>0.04</v>
          </cell>
          <cell r="J317">
            <v>0</v>
          </cell>
          <cell r="K317">
            <v>0</v>
          </cell>
          <cell r="L317">
            <v>1</v>
          </cell>
          <cell r="M317">
            <v>0.04</v>
          </cell>
          <cell r="N317">
            <v>0</v>
          </cell>
          <cell r="O317">
            <v>0</v>
          </cell>
          <cell r="P317">
            <v>1</v>
          </cell>
          <cell r="Q317">
            <v>0.04</v>
          </cell>
          <cell r="R317">
            <v>0</v>
          </cell>
          <cell r="S317">
            <v>0</v>
          </cell>
          <cell r="T317">
            <v>1</v>
          </cell>
          <cell r="U317">
            <v>0.04</v>
          </cell>
        </row>
        <row r="318">
          <cell r="C318" t="str">
            <v>CSJW</v>
          </cell>
          <cell r="D318">
            <v>0.04</v>
          </cell>
          <cell r="E318">
            <v>0</v>
          </cell>
          <cell r="F318">
            <v>0</v>
          </cell>
          <cell r="G318">
            <v>0</v>
          </cell>
          <cell r="H318">
            <v>1</v>
          </cell>
          <cell r="I318">
            <v>0.04</v>
          </cell>
          <cell r="J318">
            <v>0</v>
          </cell>
          <cell r="K318">
            <v>0</v>
          </cell>
          <cell r="L318">
            <v>1</v>
          </cell>
          <cell r="M318">
            <v>0.04</v>
          </cell>
          <cell r="N318">
            <v>0</v>
          </cell>
          <cell r="O318">
            <v>0</v>
          </cell>
          <cell r="P318">
            <v>1</v>
          </cell>
          <cell r="Q318">
            <v>0.04</v>
          </cell>
          <cell r="R318">
            <v>0</v>
          </cell>
          <cell r="S318">
            <v>0</v>
          </cell>
          <cell r="T318">
            <v>1</v>
          </cell>
          <cell r="U318">
            <v>0.04</v>
          </cell>
        </row>
        <row r="319">
          <cell r="C319" t="str">
            <v>JXJW</v>
          </cell>
          <cell r="D319">
            <v>0.04</v>
          </cell>
          <cell r="E319">
            <v>0</v>
          </cell>
          <cell r="F319">
            <v>0</v>
          </cell>
          <cell r="G319">
            <v>0</v>
          </cell>
          <cell r="H319">
            <v>1</v>
          </cell>
          <cell r="I319">
            <v>0.04</v>
          </cell>
          <cell r="J319">
            <v>0</v>
          </cell>
          <cell r="K319">
            <v>0</v>
          </cell>
          <cell r="L319">
            <v>1</v>
          </cell>
          <cell r="M319">
            <v>0.04</v>
          </cell>
          <cell r="N319">
            <v>0</v>
          </cell>
          <cell r="O319">
            <v>0</v>
          </cell>
          <cell r="P319">
            <v>1</v>
          </cell>
          <cell r="Q319">
            <v>0.04</v>
          </cell>
          <cell r="R319">
            <v>0</v>
          </cell>
          <cell r="S319">
            <v>0</v>
          </cell>
          <cell r="T319">
            <v>1</v>
          </cell>
          <cell r="U319">
            <v>0.04</v>
          </cell>
        </row>
        <row r="320">
          <cell r="C320" t="str">
            <v>LNZA</v>
          </cell>
          <cell r="D320">
            <v>0.04</v>
          </cell>
          <cell r="E320">
            <v>0</v>
          </cell>
          <cell r="F320">
            <v>0</v>
          </cell>
          <cell r="G320">
            <v>0</v>
          </cell>
          <cell r="H320">
            <v>1</v>
          </cell>
          <cell r="I320">
            <v>0.04</v>
          </cell>
          <cell r="J320">
            <v>0</v>
          </cell>
          <cell r="K320">
            <v>0</v>
          </cell>
          <cell r="L320">
            <v>1</v>
          </cell>
          <cell r="M320">
            <v>0.04</v>
          </cell>
          <cell r="N320">
            <v>0</v>
          </cell>
          <cell r="O320">
            <v>0</v>
          </cell>
          <cell r="P320">
            <v>1</v>
          </cell>
          <cell r="Q320">
            <v>0.04</v>
          </cell>
          <cell r="R320">
            <v>0</v>
          </cell>
          <cell r="S320">
            <v>0</v>
          </cell>
          <cell r="T320">
            <v>1</v>
          </cell>
          <cell r="U320">
            <v>0.04</v>
          </cell>
        </row>
        <row r="321">
          <cell r="C321" t="str">
            <v>LAGS</v>
          </cell>
          <cell r="D321">
            <v>0.04</v>
          </cell>
          <cell r="E321">
            <v>0</v>
          </cell>
          <cell r="F321">
            <v>0</v>
          </cell>
          <cell r="G321">
            <v>0</v>
          </cell>
          <cell r="H321">
            <v>1</v>
          </cell>
          <cell r="I321">
            <v>0.04</v>
          </cell>
          <cell r="J321">
            <v>0</v>
          </cell>
          <cell r="K321">
            <v>0</v>
          </cell>
          <cell r="L321">
            <v>1</v>
          </cell>
          <cell r="M321">
            <v>0.04</v>
          </cell>
          <cell r="N321">
            <v>0</v>
          </cell>
          <cell r="O321">
            <v>0</v>
          </cell>
          <cell r="P321">
            <v>1</v>
          </cell>
          <cell r="Q321">
            <v>0.04</v>
          </cell>
          <cell r="R321">
            <v>0</v>
          </cell>
          <cell r="S321">
            <v>0</v>
          </cell>
          <cell r="T321">
            <v>1</v>
          </cell>
          <cell r="U321">
            <v>0.04</v>
          </cell>
        </row>
        <row r="322">
          <cell r="C322" t="str">
            <v>LNZW</v>
          </cell>
          <cell r="D322">
            <v>0.04</v>
          </cell>
          <cell r="E322">
            <v>0</v>
          </cell>
          <cell r="F322">
            <v>0</v>
          </cell>
          <cell r="G322">
            <v>0</v>
          </cell>
          <cell r="H322">
            <v>1</v>
          </cell>
          <cell r="I322">
            <v>0.04</v>
          </cell>
          <cell r="J322">
            <v>0</v>
          </cell>
          <cell r="K322">
            <v>0</v>
          </cell>
          <cell r="L322">
            <v>1</v>
          </cell>
          <cell r="M322">
            <v>0.04</v>
          </cell>
          <cell r="N322">
            <v>0</v>
          </cell>
          <cell r="O322">
            <v>0</v>
          </cell>
          <cell r="P322">
            <v>1</v>
          </cell>
          <cell r="Q322">
            <v>0.04</v>
          </cell>
          <cell r="R322">
            <v>0</v>
          </cell>
          <cell r="S322">
            <v>0</v>
          </cell>
          <cell r="T322">
            <v>1</v>
          </cell>
          <cell r="U322">
            <v>0.04</v>
          </cell>
        </row>
        <row r="323">
          <cell r="C323" t="str">
            <v>WHHL</v>
          </cell>
          <cell r="D323">
            <v>0.04</v>
          </cell>
          <cell r="E323">
            <v>0</v>
          </cell>
          <cell r="F323">
            <v>0</v>
          </cell>
          <cell r="G323">
            <v>0</v>
          </cell>
          <cell r="H323">
            <v>1</v>
          </cell>
          <cell r="I323">
            <v>0.04</v>
          </cell>
          <cell r="J323">
            <v>0</v>
          </cell>
          <cell r="K323">
            <v>0</v>
          </cell>
          <cell r="L323">
            <v>1</v>
          </cell>
          <cell r="M323">
            <v>0.04</v>
          </cell>
          <cell r="N323">
            <v>0</v>
          </cell>
          <cell r="O323">
            <v>0</v>
          </cell>
          <cell r="P323">
            <v>1</v>
          </cell>
          <cell r="Q323">
            <v>0.04</v>
          </cell>
          <cell r="R323">
            <v>0</v>
          </cell>
          <cell r="S323">
            <v>0</v>
          </cell>
          <cell r="T323">
            <v>1</v>
          </cell>
          <cell r="U323">
            <v>0.04</v>
          </cell>
        </row>
        <row r="324">
          <cell r="C324" t="str">
            <v>JXHW</v>
          </cell>
          <cell r="D324">
            <v>0.04</v>
          </cell>
          <cell r="E324">
            <v>0</v>
          </cell>
          <cell r="F324">
            <v>0</v>
          </cell>
          <cell r="G324">
            <v>0</v>
          </cell>
          <cell r="H324">
            <v>1</v>
          </cell>
          <cell r="I324">
            <v>0.04</v>
          </cell>
          <cell r="J324">
            <v>0</v>
          </cell>
          <cell r="K324">
            <v>0</v>
          </cell>
          <cell r="L324">
            <v>1</v>
          </cell>
          <cell r="M324">
            <v>0.04</v>
          </cell>
          <cell r="N324">
            <v>0</v>
          </cell>
          <cell r="O324">
            <v>0</v>
          </cell>
          <cell r="P324">
            <v>1</v>
          </cell>
          <cell r="Q324">
            <v>0.04</v>
          </cell>
          <cell r="R324">
            <v>0</v>
          </cell>
          <cell r="S324">
            <v>0</v>
          </cell>
          <cell r="T324">
            <v>1</v>
          </cell>
          <cell r="U324">
            <v>0.04</v>
          </cell>
        </row>
        <row r="325">
          <cell r="C325" t="str">
            <v>GXZN</v>
          </cell>
          <cell r="D325">
            <v>0.04</v>
          </cell>
          <cell r="E325">
            <v>0</v>
          </cell>
          <cell r="F325">
            <v>0</v>
          </cell>
          <cell r="G325">
            <v>0</v>
          </cell>
          <cell r="H325">
            <v>1</v>
          </cell>
          <cell r="I325">
            <v>0.04</v>
          </cell>
          <cell r="J325">
            <v>0</v>
          </cell>
          <cell r="K325">
            <v>0</v>
          </cell>
          <cell r="L325">
            <v>1</v>
          </cell>
          <cell r="M325">
            <v>0.04</v>
          </cell>
          <cell r="N325">
            <v>0</v>
          </cell>
          <cell r="O325">
            <v>0</v>
          </cell>
          <cell r="P325">
            <v>1</v>
          </cell>
          <cell r="Q325">
            <v>0.04</v>
          </cell>
          <cell r="R325">
            <v>0</v>
          </cell>
          <cell r="S325">
            <v>0</v>
          </cell>
          <cell r="T325">
            <v>1</v>
          </cell>
          <cell r="U325">
            <v>0.04</v>
          </cell>
        </row>
        <row r="326">
          <cell r="C326" t="str">
            <v>GZZN</v>
          </cell>
          <cell r="D326">
            <v>0.04</v>
          </cell>
          <cell r="E326">
            <v>0</v>
          </cell>
          <cell r="F326">
            <v>0</v>
          </cell>
          <cell r="G326">
            <v>0</v>
          </cell>
          <cell r="H326">
            <v>1</v>
          </cell>
          <cell r="I326">
            <v>0.04</v>
          </cell>
          <cell r="J326">
            <v>0</v>
          </cell>
          <cell r="K326">
            <v>0</v>
          </cell>
          <cell r="L326">
            <v>1</v>
          </cell>
          <cell r="M326">
            <v>0.04</v>
          </cell>
          <cell r="N326">
            <v>0</v>
          </cell>
          <cell r="O326">
            <v>0</v>
          </cell>
          <cell r="P326">
            <v>1</v>
          </cell>
          <cell r="Q326">
            <v>0.04</v>
          </cell>
          <cell r="R326">
            <v>0</v>
          </cell>
          <cell r="S326">
            <v>0</v>
          </cell>
          <cell r="T326">
            <v>1</v>
          </cell>
          <cell r="U326">
            <v>0.04</v>
          </cell>
        </row>
        <row r="327">
          <cell r="C327" t="str">
            <v>CQRH</v>
          </cell>
          <cell r="D327">
            <v>0.04</v>
          </cell>
          <cell r="E327">
            <v>0</v>
          </cell>
          <cell r="F327">
            <v>0</v>
          </cell>
          <cell r="G327">
            <v>0</v>
          </cell>
          <cell r="H327">
            <v>1</v>
          </cell>
          <cell r="I327">
            <v>0.04</v>
          </cell>
          <cell r="J327">
            <v>0</v>
          </cell>
          <cell r="K327">
            <v>0</v>
          </cell>
          <cell r="L327">
            <v>1</v>
          </cell>
          <cell r="M327">
            <v>0.04</v>
          </cell>
          <cell r="N327">
            <v>0</v>
          </cell>
          <cell r="O327">
            <v>0</v>
          </cell>
          <cell r="P327">
            <v>1</v>
          </cell>
          <cell r="Q327">
            <v>0.04</v>
          </cell>
          <cell r="R327">
            <v>0</v>
          </cell>
          <cell r="S327">
            <v>0</v>
          </cell>
          <cell r="T327">
            <v>1</v>
          </cell>
          <cell r="U327">
            <v>0.04</v>
          </cell>
        </row>
        <row r="328">
          <cell r="C328" t="str">
            <v>GZRH</v>
          </cell>
          <cell r="D328">
            <v>0.04</v>
          </cell>
          <cell r="E328">
            <v>0</v>
          </cell>
          <cell r="F328">
            <v>0</v>
          </cell>
          <cell r="G328">
            <v>0</v>
          </cell>
          <cell r="H328">
            <v>1</v>
          </cell>
          <cell r="I328">
            <v>0.04</v>
          </cell>
          <cell r="J328">
            <v>0</v>
          </cell>
          <cell r="K328">
            <v>0</v>
          </cell>
          <cell r="L328">
            <v>1</v>
          </cell>
          <cell r="M328">
            <v>0.04</v>
          </cell>
          <cell r="N328">
            <v>0</v>
          </cell>
          <cell r="O328">
            <v>0</v>
          </cell>
          <cell r="P328">
            <v>1</v>
          </cell>
          <cell r="Q328">
            <v>0.04</v>
          </cell>
          <cell r="R328">
            <v>0</v>
          </cell>
          <cell r="S328">
            <v>0</v>
          </cell>
          <cell r="T328">
            <v>1</v>
          </cell>
          <cell r="U328">
            <v>0.04</v>
          </cell>
        </row>
        <row r="329">
          <cell r="C329" t="str">
            <v>KMYW</v>
          </cell>
          <cell r="D329">
            <v>0.04</v>
          </cell>
          <cell r="E329">
            <v>0</v>
          </cell>
          <cell r="F329">
            <v>0</v>
          </cell>
          <cell r="G329">
            <v>0</v>
          </cell>
          <cell r="H329">
            <v>1</v>
          </cell>
          <cell r="I329">
            <v>0.04</v>
          </cell>
          <cell r="J329">
            <v>0</v>
          </cell>
          <cell r="K329">
            <v>0</v>
          </cell>
          <cell r="L329">
            <v>1</v>
          </cell>
          <cell r="M329">
            <v>0.04</v>
          </cell>
          <cell r="N329">
            <v>0</v>
          </cell>
          <cell r="O329">
            <v>0</v>
          </cell>
          <cell r="P329">
            <v>1</v>
          </cell>
          <cell r="Q329">
            <v>0.04</v>
          </cell>
          <cell r="R329">
            <v>0</v>
          </cell>
          <cell r="S329">
            <v>0</v>
          </cell>
          <cell r="T329">
            <v>1</v>
          </cell>
          <cell r="U329">
            <v>0.04</v>
          </cell>
        </row>
        <row r="330">
          <cell r="C330" t="str">
            <v>XJSM</v>
          </cell>
          <cell r="D330">
            <v>0.04</v>
          </cell>
          <cell r="E330">
            <v>0</v>
          </cell>
          <cell r="F330">
            <v>0</v>
          </cell>
          <cell r="G330">
            <v>0</v>
          </cell>
          <cell r="H330">
            <v>1</v>
          </cell>
          <cell r="I330">
            <v>0.04</v>
          </cell>
          <cell r="J330">
            <v>0</v>
          </cell>
          <cell r="K330">
            <v>0</v>
          </cell>
          <cell r="L330">
            <v>1</v>
          </cell>
          <cell r="M330">
            <v>0.04</v>
          </cell>
          <cell r="N330">
            <v>0</v>
          </cell>
          <cell r="O330">
            <v>0</v>
          </cell>
          <cell r="P330">
            <v>1</v>
          </cell>
          <cell r="Q330">
            <v>0.04</v>
          </cell>
          <cell r="R330">
            <v>0</v>
          </cell>
          <cell r="S330">
            <v>0</v>
          </cell>
          <cell r="T330">
            <v>1</v>
          </cell>
          <cell r="U330">
            <v>0.04</v>
          </cell>
        </row>
        <row r="331">
          <cell r="C331" t="str">
            <v>XJXW</v>
          </cell>
          <cell r="D331">
            <v>0.04</v>
          </cell>
          <cell r="E331">
            <v>0</v>
          </cell>
          <cell r="F331">
            <v>0</v>
          </cell>
          <cell r="G331">
            <v>0</v>
          </cell>
          <cell r="H331">
            <v>1</v>
          </cell>
          <cell r="I331">
            <v>0.04</v>
          </cell>
          <cell r="J331">
            <v>0</v>
          </cell>
          <cell r="K331">
            <v>0</v>
          </cell>
          <cell r="L331">
            <v>1</v>
          </cell>
          <cell r="M331">
            <v>0.04</v>
          </cell>
          <cell r="N331">
            <v>0</v>
          </cell>
          <cell r="O331">
            <v>0</v>
          </cell>
          <cell r="P331">
            <v>1</v>
          </cell>
          <cell r="Q331">
            <v>0.04</v>
          </cell>
          <cell r="R331">
            <v>0</v>
          </cell>
          <cell r="S331">
            <v>0</v>
          </cell>
          <cell r="T331">
            <v>1</v>
          </cell>
          <cell r="U331">
            <v>0.04</v>
          </cell>
        </row>
        <row r="332">
          <cell r="C332" t="str">
            <v>GSXW</v>
          </cell>
          <cell r="D332">
            <v>0.04</v>
          </cell>
          <cell r="E332">
            <v>0</v>
          </cell>
          <cell r="F332">
            <v>0</v>
          </cell>
          <cell r="G332">
            <v>0</v>
          </cell>
          <cell r="H332">
            <v>1</v>
          </cell>
          <cell r="I332">
            <v>0.04</v>
          </cell>
          <cell r="J332">
            <v>0</v>
          </cell>
          <cell r="K332">
            <v>0</v>
          </cell>
          <cell r="L332">
            <v>1</v>
          </cell>
          <cell r="M332">
            <v>0.04</v>
          </cell>
          <cell r="N332">
            <v>0</v>
          </cell>
          <cell r="O332">
            <v>0</v>
          </cell>
          <cell r="P332">
            <v>1</v>
          </cell>
          <cell r="Q332">
            <v>0.04</v>
          </cell>
          <cell r="R332">
            <v>0</v>
          </cell>
          <cell r="S332">
            <v>0</v>
          </cell>
          <cell r="T332">
            <v>1</v>
          </cell>
          <cell r="U332">
            <v>0.04</v>
          </cell>
        </row>
        <row r="333">
          <cell r="C333" t="str">
            <v>BHR</v>
          </cell>
          <cell r="D333">
            <v>0</v>
          </cell>
          <cell r="E333">
            <v>0</v>
          </cell>
          <cell r="F333">
            <v>0</v>
          </cell>
          <cell r="G333">
            <v>0</v>
          </cell>
          <cell r="H333">
            <v>1</v>
          </cell>
          <cell r="I333">
            <v>0</v>
          </cell>
          <cell r="J333">
            <v>0</v>
          </cell>
          <cell r="K333">
            <v>0</v>
          </cell>
          <cell r="L333">
            <v>1</v>
          </cell>
          <cell r="M333">
            <v>0</v>
          </cell>
          <cell r="N333">
            <v>0</v>
          </cell>
          <cell r="O333">
            <v>0</v>
          </cell>
          <cell r="P333">
            <v>1</v>
          </cell>
          <cell r="Q333">
            <v>0</v>
          </cell>
          <cell r="R333">
            <v>0</v>
          </cell>
          <cell r="S333">
            <v>0</v>
          </cell>
          <cell r="T333">
            <v>1</v>
          </cell>
          <cell r="U333">
            <v>0</v>
          </cell>
        </row>
        <row r="334">
          <cell r="C334" t="str">
            <v>BJCD</v>
          </cell>
          <cell r="D334">
            <v>0.04</v>
          </cell>
          <cell r="E334">
            <v>0</v>
          </cell>
          <cell r="F334">
            <v>0</v>
          </cell>
          <cell r="G334">
            <v>0</v>
          </cell>
          <cell r="H334">
            <v>1</v>
          </cell>
          <cell r="I334">
            <v>0.04</v>
          </cell>
          <cell r="J334">
            <v>0</v>
          </cell>
          <cell r="K334">
            <v>0</v>
          </cell>
          <cell r="L334">
            <v>1</v>
          </cell>
          <cell r="M334">
            <v>0.04</v>
          </cell>
          <cell r="N334">
            <v>0</v>
          </cell>
          <cell r="O334">
            <v>0</v>
          </cell>
          <cell r="P334">
            <v>1</v>
          </cell>
          <cell r="Q334">
            <v>0.04</v>
          </cell>
          <cell r="R334">
            <v>0</v>
          </cell>
          <cell r="S334">
            <v>0</v>
          </cell>
          <cell r="T334">
            <v>1</v>
          </cell>
          <cell r="U334">
            <v>0.04</v>
          </cell>
        </row>
        <row r="335">
          <cell r="C335" t="str">
            <v>LWGS</v>
          </cell>
          <cell r="D335">
            <v>0.04</v>
          </cell>
          <cell r="E335">
            <v>0</v>
          </cell>
          <cell r="F335">
            <v>0</v>
          </cell>
          <cell r="G335">
            <v>0</v>
          </cell>
          <cell r="H335">
            <v>1</v>
          </cell>
          <cell r="I335">
            <v>0.04</v>
          </cell>
          <cell r="J335">
            <v>0</v>
          </cell>
          <cell r="K335">
            <v>0</v>
          </cell>
          <cell r="L335">
            <v>1</v>
          </cell>
          <cell r="M335">
            <v>0.04</v>
          </cell>
          <cell r="N335">
            <v>0</v>
          </cell>
          <cell r="O335">
            <v>0</v>
          </cell>
          <cell r="P335">
            <v>1</v>
          </cell>
          <cell r="Q335">
            <v>0.04</v>
          </cell>
          <cell r="R335">
            <v>0</v>
          </cell>
          <cell r="S335">
            <v>0</v>
          </cell>
          <cell r="T335">
            <v>1</v>
          </cell>
          <cell r="U335">
            <v>0.04</v>
          </cell>
        </row>
        <row r="336">
          <cell r="C336" t="str">
            <v>JLBK</v>
          </cell>
          <cell r="D336">
            <v>0.04</v>
          </cell>
          <cell r="E336">
            <v>0</v>
          </cell>
          <cell r="F336">
            <v>0</v>
          </cell>
          <cell r="G336">
            <v>0</v>
          </cell>
          <cell r="H336">
            <v>1</v>
          </cell>
          <cell r="I336">
            <v>0.04</v>
          </cell>
          <cell r="J336">
            <v>0</v>
          </cell>
          <cell r="K336">
            <v>0</v>
          </cell>
          <cell r="L336">
            <v>1</v>
          </cell>
          <cell r="M336">
            <v>0.04</v>
          </cell>
          <cell r="N336">
            <v>0</v>
          </cell>
          <cell r="O336">
            <v>0</v>
          </cell>
          <cell r="P336">
            <v>1</v>
          </cell>
          <cell r="Q336">
            <v>0.04</v>
          </cell>
          <cell r="R336">
            <v>0</v>
          </cell>
          <cell r="S336">
            <v>0</v>
          </cell>
          <cell r="T336">
            <v>1</v>
          </cell>
          <cell r="U336">
            <v>0.04</v>
          </cell>
        </row>
        <row r="337">
          <cell r="C337" t="str">
            <v>JSZD</v>
          </cell>
          <cell r="D337">
            <v>0.04</v>
          </cell>
          <cell r="E337">
            <v>0</v>
          </cell>
          <cell r="F337">
            <v>0</v>
          </cell>
          <cell r="G337">
            <v>0</v>
          </cell>
          <cell r="H337">
            <v>1</v>
          </cell>
          <cell r="I337">
            <v>0.04</v>
          </cell>
          <cell r="J337">
            <v>0</v>
          </cell>
          <cell r="K337">
            <v>0</v>
          </cell>
          <cell r="L337">
            <v>1</v>
          </cell>
          <cell r="M337">
            <v>0.04</v>
          </cell>
          <cell r="N337">
            <v>0</v>
          </cell>
          <cell r="O337">
            <v>0</v>
          </cell>
          <cell r="P337">
            <v>1</v>
          </cell>
          <cell r="Q337">
            <v>0.04</v>
          </cell>
          <cell r="R337">
            <v>0</v>
          </cell>
          <cell r="S337">
            <v>0</v>
          </cell>
          <cell r="T337">
            <v>1</v>
          </cell>
          <cell r="U337">
            <v>0.04</v>
          </cell>
        </row>
        <row r="338">
          <cell r="C338" t="str">
            <v>JSRD</v>
          </cell>
          <cell r="D338">
            <v>0.04</v>
          </cell>
          <cell r="E338">
            <v>0</v>
          </cell>
          <cell r="F338">
            <v>0</v>
          </cell>
          <cell r="G338">
            <v>0</v>
          </cell>
          <cell r="H338">
            <v>1</v>
          </cell>
          <cell r="I338">
            <v>0.04</v>
          </cell>
          <cell r="J338">
            <v>0</v>
          </cell>
          <cell r="K338">
            <v>0</v>
          </cell>
          <cell r="L338">
            <v>1</v>
          </cell>
          <cell r="M338">
            <v>0.04</v>
          </cell>
          <cell r="N338">
            <v>0</v>
          </cell>
          <cell r="O338">
            <v>0</v>
          </cell>
          <cell r="P338">
            <v>1</v>
          </cell>
          <cell r="Q338">
            <v>0.04</v>
          </cell>
          <cell r="R338">
            <v>0</v>
          </cell>
          <cell r="S338">
            <v>0</v>
          </cell>
          <cell r="T338">
            <v>1</v>
          </cell>
          <cell r="U338">
            <v>0.04</v>
          </cell>
        </row>
        <row r="339">
          <cell r="C339" t="str">
            <v>BJZW</v>
          </cell>
          <cell r="D339">
            <v>1</v>
          </cell>
          <cell r="E339">
            <v>0</v>
          </cell>
          <cell r="F339">
            <v>0</v>
          </cell>
          <cell r="G339">
            <v>0</v>
          </cell>
          <cell r="H339">
            <v>1</v>
          </cell>
          <cell r="I339">
            <v>1</v>
          </cell>
          <cell r="J339">
            <v>0</v>
          </cell>
          <cell r="K339">
            <v>0</v>
          </cell>
          <cell r="L339">
            <v>1</v>
          </cell>
          <cell r="M339">
            <v>1</v>
          </cell>
          <cell r="N339">
            <v>0</v>
          </cell>
          <cell r="O339">
            <v>0</v>
          </cell>
          <cell r="P339">
            <v>1</v>
          </cell>
          <cell r="Q339">
            <v>1</v>
          </cell>
          <cell r="R339">
            <v>0</v>
          </cell>
          <cell r="S339">
            <v>0</v>
          </cell>
          <cell r="T339">
            <v>1</v>
          </cell>
          <cell r="U339">
            <v>1</v>
          </cell>
        </row>
        <row r="340">
          <cell r="C340" t="str">
            <v>CDFS</v>
          </cell>
          <cell r="D340">
            <v>0.04</v>
          </cell>
          <cell r="E340">
            <v>0</v>
          </cell>
          <cell r="F340">
            <v>0</v>
          </cell>
          <cell r="G340">
            <v>0</v>
          </cell>
          <cell r="H340">
            <v>1</v>
          </cell>
          <cell r="I340">
            <v>0.04</v>
          </cell>
          <cell r="J340">
            <v>0</v>
          </cell>
          <cell r="K340">
            <v>0</v>
          </cell>
          <cell r="L340">
            <v>1</v>
          </cell>
          <cell r="M340">
            <v>0.04</v>
          </cell>
          <cell r="N340">
            <v>0</v>
          </cell>
          <cell r="O340">
            <v>0</v>
          </cell>
          <cell r="P340">
            <v>1</v>
          </cell>
          <cell r="Q340">
            <v>0.04</v>
          </cell>
          <cell r="R340">
            <v>0</v>
          </cell>
          <cell r="S340">
            <v>0</v>
          </cell>
          <cell r="T340">
            <v>1</v>
          </cell>
          <cell r="U340">
            <v>0.04</v>
          </cell>
        </row>
        <row r="341">
          <cell r="C341" t="str">
            <v>NXSW</v>
          </cell>
          <cell r="D341">
            <v>1</v>
          </cell>
          <cell r="E341">
            <v>0</v>
          </cell>
          <cell r="F341">
            <v>0</v>
          </cell>
          <cell r="G341">
            <v>0</v>
          </cell>
          <cell r="H341">
            <v>1</v>
          </cell>
          <cell r="I341">
            <v>1</v>
          </cell>
          <cell r="J341">
            <v>0</v>
          </cell>
          <cell r="K341">
            <v>0</v>
          </cell>
          <cell r="L341">
            <v>1</v>
          </cell>
          <cell r="M341">
            <v>1</v>
          </cell>
          <cell r="N341">
            <v>0</v>
          </cell>
          <cell r="O341">
            <v>0</v>
          </cell>
          <cell r="P341">
            <v>1</v>
          </cell>
          <cell r="Q341">
            <v>1</v>
          </cell>
          <cell r="R341">
            <v>0</v>
          </cell>
          <cell r="S341">
            <v>0</v>
          </cell>
          <cell r="T341">
            <v>1</v>
          </cell>
          <cell r="U341">
            <v>1</v>
          </cell>
        </row>
        <row r="342">
          <cell r="C342" t="str">
            <v>SCDF</v>
          </cell>
          <cell r="D342">
            <v>1</v>
          </cell>
          <cell r="E342">
            <v>0</v>
          </cell>
          <cell r="F342">
            <v>0</v>
          </cell>
          <cell r="G342">
            <v>0</v>
          </cell>
          <cell r="H342">
            <v>1</v>
          </cell>
          <cell r="I342">
            <v>1</v>
          </cell>
          <cell r="J342">
            <v>0</v>
          </cell>
          <cell r="K342">
            <v>0</v>
          </cell>
          <cell r="L342">
            <v>1</v>
          </cell>
          <cell r="M342">
            <v>1</v>
          </cell>
          <cell r="N342">
            <v>0</v>
          </cell>
          <cell r="O342">
            <v>0</v>
          </cell>
          <cell r="P342">
            <v>1</v>
          </cell>
          <cell r="Q342">
            <v>1</v>
          </cell>
          <cell r="R342">
            <v>0</v>
          </cell>
          <cell r="S342">
            <v>0</v>
          </cell>
          <cell r="T342">
            <v>1</v>
          </cell>
          <cell r="U342">
            <v>1</v>
          </cell>
        </row>
        <row r="343">
          <cell r="C343" t="str">
            <v>SHFLF</v>
          </cell>
          <cell r="D343">
            <v>0.04</v>
          </cell>
          <cell r="E343">
            <v>0</v>
          </cell>
          <cell r="F343">
            <v>0</v>
          </cell>
          <cell r="G343">
            <v>0</v>
          </cell>
          <cell r="H343">
            <v>1</v>
          </cell>
          <cell r="I343">
            <v>0.04</v>
          </cell>
          <cell r="J343">
            <v>0</v>
          </cell>
          <cell r="K343">
            <v>0</v>
          </cell>
          <cell r="L343">
            <v>1</v>
          </cell>
          <cell r="M343">
            <v>0.04</v>
          </cell>
          <cell r="N343">
            <v>0</v>
          </cell>
          <cell r="O343">
            <v>0</v>
          </cell>
          <cell r="P343">
            <v>1</v>
          </cell>
          <cell r="Q343">
            <v>0.04</v>
          </cell>
          <cell r="R343">
            <v>0</v>
          </cell>
          <cell r="S343">
            <v>0</v>
          </cell>
          <cell r="T343">
            <v>1</v>
          </cell>
          <cell r="U343">
            <v>0.04</v>
          </cell>
        </row>
        <row r="344">
          <cell r="C344" t="str">
            <v>VCEIC</v>
          </cell>
          <cell r="D344">
            <v>0.04</v>
          </cell>
          <cell r="E344">
            <v>0</v>
          </cell>
          <cell r="F344">
            <v>0</v>
          </cell>
          <cell r="G344">
            <v>0</v>
          </cell>
          <cell r="H344">
            <v>1</v>
          </cell>
          <cell r="I344">
            <v>0.04</v>
          </cell>
          <cell r="J344">
            <v>0</v>
          </cell>
          <cell r="K344">
            <v>0</v>
          </cell>
          <cell r="L344">
            <v>1</v>
          </cell>
          <cell r="M344">
            <v>0.04</v>
          </cell>
          <cell r="N344">
            <v>0</v>
          </cell>
          <cell r="O344">
            <v>0</v>
          </cell>
          <cell r="P344">
            <v>1</v>
          </cell>
          <cell r="Q344">
            <v>0.04</v>
          </cell>
          <cell r="R344">
            <v>0</v>
          </cell>
          <cell r="S344">
            <v>0</v>
          </cell>
          <cell r="T344">
            <v>1</v>
          </cell>
          <cell r="U344">
            <v>0.04</v>
          </cell>
        </row>
        <row r="345">
          <cell r="C345" t="str">
            <v>ZJLY</v>
          </cell>
          <cell r="D345">
            <v>0.04</v>
          </cell>
          <cell r="E345">
            <v>0</v>
          </cell>
          <cell r="F345">
            <v>0</v>
          </cell>
          <cell r="G345">
            <v>0</v>
          </cell>
          <cell r="H345">
            <v>1</v>
          </cell>
          <cell r="I345">
            <v>0.04</v>
          </cell>
          <cell r="J345">
            <v>0</v>
          </cell>
          <cell r="K345">
            <v>0</v>
          </cell>
          <cell r="L345">
            <v>1</v>
          </cell>
          <cell r="M345">
            <v>0.04</v>
          </cell>
          <cell r="N345">
            <v>0</v>
          </cell>
          <cell r="O345">
            <v>0</v>
          </cell>
          <cell r="P345">
            <v>1</v>
          </cell>
          <cell r="Q345">
            <v>0.04</v>
          </cell>
          <cell r="R345">
            <v>0</v>
          </cell>
          <cell r="S345">
            <v>0</v>
          </cell>
          <cell r="T345">
            <v>1</v>
          </cell>
          <cell r="U345">
            <v>0.04</v>
          </cell>
        </row>
        <row r="353">
          <cell r="C353" t="str">
            <v>SXWY</v>
          </cell>
          <cell r="D353">
            <v>0.2</v>
          </cell>
          <cell r="E353">
            <v>0</v>
          </cell>
          <cell r="F353">
            <v>0</v>
          </cell>
          <cell r="G353">
            <v>0</v>
          </cell>
          <cell r="H353">
            <v>1</v>
          </cell>
          <cell r="I353">
            <v>0.2</v>
          </cell>
          <cell r="J353">
            <v>0</v>
          </cell>
          <cell r="K353">
            <v>0</v>
          </cell>
          <cell r="L353">
            <v>1</v>
          </cell>
          <cell r="M353">
            <v>0.2</v>
          </cell>
          <cell r="N353">
            <v>0</v>
          </cell>
          <cell r="O353">
            <v>0</v>
          </cell>
          <cell r="P353">
            <v>1</v>
          </cell>
          <cell r="Q353">
            <v>0.2</v>
          </cell>
          <cell r="R353">
            <v>0</v>
          </cell>
          <cell r="S353">
            <v>0</v>
          </cell>
          <cell r="T353">
            <v>1</v>
          </cell>
          <cell r="U353">
            <v>0.2</v>
          </cell>
        </row>
        <row r="354">
          <cell r="C354" t="str">
            <v>JNTY</v>
          </cell>
          <cell r="D354">
            <v>0.2</v>
          </cell>
          <cell r="E354">
            <v>0</v>
          </cell>
          <cell r="F354">
            <v>0</v>
          </cell>
          <cell r="G354">
            <v>0</v>
          </cell>
          <cell r="H354">
            <v>1</v>
          </cell>
          <cell r="I354">
            <v>0.2</v>
          </cell>
          <cell r="J354">
            <v>0</v>
          </cell>
          <cell r="K354">
            <v>0</v>
          </cell>
          <cell r="L354">
            <v>1</v>
          </cell>
          <cell r="M354">
            <v>0.2</v>
          </cell>
          <cell r="N354">
            <v>0</v>
          </cell>
          <cell r="O354">
            <v>0</v>
          </cell>
          <cell r="P354">
            <v>1</v>
          </cell>
          <cell r="Q354">
            <v>0.2</v>
          </cell>
          <cell r="R354">
            <v>0</v>
          </cell>
          <cell r="S354">
            <v>0</v>
          </cell>
          <cell r="T354">
            <v>1</v>
          </cell>
          <cell r="U354">
            <v>0.2</v>
          </cell>
        </row>
        <row r="355">
          <cell r="C355" t="str">
            <v>NMLA</v>
          </cell>
          <cell r="D355">
            <v>0.2</v>
          </cell>
          <cell r="E355">
            <v>0</v>
          </cell>
          <cell r="F355">
            <v>0</v>
          </cell>
          <cell r="G355">
            <v>0</v>
          </cell>
          <cell r="H355">
            <v>1</v>
          </cell>
          <cell r="I355">
            <v>0.2</v>
          </cell>
          <cell r="J355">
            <v>0</v>
          </cell>
          <cell r="K355">
            <v>0</v>
          </cell>
          <cell r="L355">
            <v>1</v>
          </cell>
          <cell r="M355">
            <v>0.2</v>
          </cell>
          <cell r="N355">
            <v>0</v>
          </cell>
          <cell r="O355">
            <v>0</v>
          </cell>
          <cell r="P355">
            <v>1</v>
          </cell>
          <cell r="Q355">
            <v>0.2</v>
          </cell>
          <cell r="R355">
            <v>0</v>
          </cell>
          <cell r="S355">
            <v>0</v>
          </cell>
          <cell r="T355">
            <v>1</v>
          </cell>
          <cell r="U355">
            <v>0.2</v>
          </cell>
        </row>
        <row r="356">
          <cell r="C356" t="str">
            <v>JSBL</v>
          </cell>
          <cell r="D356">
            <v>1</v>
          </cell>
          <cell r="E356">
            <v>0</v>
          </cell>
          <cell r="F356">
            <v>0</v>
          </cell>
          <cell r="G356">
            <v>0</v>
          </cell>
          <cell r="H356">
            <v>1</v>
          </cell>
          <cell r="I356">
            <v>1</v>
          </cell>
          <cell r="J356">
            <v>0</v>
          </cell>
          <cell r="K356">
            <v>0</v>
          </cell>
          <cell r="L356">
            <v>1</v>
          </cell>
          <cell r="M356">
            <v>1</v>
          </cell>
          <cell r="N356">
            <v>0</v>
          </cell>
          <cell r="O356">
            <v>0</v>
          </cell>
          <cell r="P356">
            <v>1</v>
          </cell>
          <cell r="Q356">
            <v>1</v>
          </cell>
          <cell r="R356">
            <v>0</v>
          </cell>
          <cell r="S356">
            <v>0</v>
          </cell>
          <cell r="T356">
            <v>1</v>
          </cell>
          <cell r="U356">
            <v>1</v>
          </cell>
        </row>
        <row r="357">
          <cell r="C357" t="str">
            <v>JSHQ</v>
          </cell>
          <cell r="D357">
            <v>0.2</v>
          </cell>
          <cell r="E357">
            <v>0</v>
          </cell>
          <cell r="F357">
            <v>0</v>
          </cell>
          <cell r="G357">
            <v>0</v>
          </cell>
          <cell r="H357">
            <v>1</v>
          </cell>
          <cell r="I357">
            <v>0.2</v>
          </cell>
          <cell r="J357">
            <v>0</v>
          </cell>
          <cell r="K357">
            <v>0</v>
          </cell>
          <cell r="L357">
            <v>1</v>
          </cell>
          <cell r="M357">
            <v>0.2</v>
          </cell>
          <cell r="N357">
            <v>0</v>
          </cell>
          <cell r="O357">
            <v>0</v>
          </cell>
          <cell r="P357">
            <v>1</v>
          </cell>
          <cell r="Q357">
            <v>0.2</v>
          </cell>
          <cell r="R357">
            <v>0</v>
          </cell>
          <cell r="S357">
            <v>0</v>
          </cell>
          <cell r="T357">
            <v>1</v>
          </cell>
          <cell r="U357">
            <v>0.2</v>
          </cell>
        </row>
        <row r="358">
          <cell r="C358" t="str">
            <v>HNWT</v>
          </cell>
          <cell r="D358">
            <v>0.04</v>
          </cell>
          <cell r="E358">
            <v>0</v>
          </cell>
          <cell r="F358">
            <v>0</v>
          </cell>
          <cell r="G358">
            <v>0</v>
          </cell>
          <cell r="H358">
            <v>1</v>
          </cell>
          <cell r="I358">
            <v>0.04</v>
          </cell>
          <cell r="J358">
            <v>0</v>
          </cell>
          <cell r="K358">
            <v>0</v>
          </cell>
          <cell r="L358">
            <v>1</v>
          </cell>
          <cell r="M358">
            <v>0.04</v>
          </cell>
          <cell r="N358">
            <v>0</v>
          </cell>
          <cell r="O358">
            <v>0</v>
          </cell>
          <cell r="P358">
            <v>1</v>
          </cell>
          <cell r="Q358">
            <v>0.04</v>
          </cell>
          <cell r="R358">
            <v>0</v>
          </cell>
          <cell r="S358">
            <v>0</v>
          </cell>
          <cell r="T358">
            <v>1</v>
          </cell>
          <cell r="U358">
            <v>0.04</v>
          </cell>
        </row>
        <row r="359">
          <cell r="C359" t="str">
            <v>LZTG</v>
          </cell>
          <cell r="D359">
            <v>0.04</v>
          </cell>
          <cell r="E359">
            <v>0</v>
          </cell>
          <cell r="F359">
            <v>0</v>
          </cell>
          <cell r="G359">
            <v>0</v>
          </cell>
          <cell r="H359">
            <v>1</v>
          </cell>
          <cell r="I359">
            <v>0.04</v>
          </cell>
          <cell r="J359">
            <v>0</v>
          </cell>
          <cell r="K359">
            <v>0</v>
          </cell>
          <cell r="L359">
            <v>1</v>
          </cell>
          <cell r="M359">
            <v>0.04</v>
          </cell>
          <cell r="N359">
            <v>0</v>
          </cell>
          <cell r="O359">
            <v>0</v>
          </cell>
          <cell r="P359">
            <v>1</v>
          </cell>
          <cell r="Q359">
            <v>0.04</v>
          </cell>
          <cell r="R359">
            <v>0</v>
          </cell>
          <cell r="S359">
            <v>0</v>
          </cell>
          <cell r="T359">
            <v>1</v>
          </cell>
          <cell r="U359">
            <v>0.04</v>
          </cell>
        </row>
        <row r="360">
          <cell r="C360" t="str">
            <v>XATG</v>
          </cell>
          <cell r="D360">
            <v>0.04</v>
          </cell>
          <cell r="E360">
            <v>0</v>
          </cell>
          <cell r="F360">
            <v>0</v>
          </cell>
          <cell r="G360">
            <v>0</v>
          </cell>
          <cell r="H360">
            <v>1</v>
          </cell>
          <cell r="I360">
            <v>0.04</v>
          </cell>
          <cell r="J360">
            <v>0</v>
          </cell>
          <cell r="K360">
            <v>0</v>
          </cell>
          <cell r="L360">
            <v>1</v>
          </cell>
          <cell r="M360">
            <v>0.04</v>
          </cell>
          <cell r="N360">
            <v>0</v>
          </cell>
          <cell r="O360">
            <v>0</v>
          </cell>
          <cell r="P360">
            <v>1</v>
          </cell>
          <cell r="Q360">
            <v>0.04</v>
          </cell>
          <cell r="R360">
            <v>0</v>
          </cell>
          <cell r="S360">
            <v>0</v>
          </cell>
          <cell r="T360">
            <v>1</v>
          </cell>
          <cell r="U360">
            <v>0.04</v>
          </cell>
        </row>
        <row r="361">
          <cell r="C361" t="str">
            <v>QHTG</v>
          </cell>
          <cell r="D361">
            <v>0.04</v>
          </cell>
          <cell r="E361">
            <v>0</v>
          </cell>
          <cell r="F361">
            <v>0</v>
          </cell>
          <cell r="G361">
            <v>0</v>
          </cell>
          <cell r="H361">
            <v>1</v>
          </cell>
          <cell r="I361">
            <v>0.04</v>
          </cell>
          <cell r="J361">
            <v>0</v>
          </cell>
          <cell r="K361">
            <v>0</v>
          </cell>
          <cell r="L361">
            <v>1</v>
          </cell>
          <cell r="M361">
            <v>0.04</v>
          </cell>
          <cell r="N361">
            <v>0</v>
          </cell>
          <cell r="O361">
            <v>0</v>
          </cell>
          <cell r="P361">
            <v>1</v>
          </cell>
          <cell r="Q361">
            <v>0.04</v>
          </cell>
          <cell r="R361">
            <v>0</v>
          </cell>
          <cell r="S361">
            <v>0</v>
          </cell>
          <cell r="T361">
            <v>1</v>
          </cell>
          <cell r="U361">
            <v>0.04</v>
          </cell>
        </row>
        <row r="362">
          <cell r="C362" t="str">
            <v>TGZG</v>
          </cell>
          <cell r="D362">
            <v>0.04</v>
          </cell>
          <cell r="E362">
            <v>0</v>
          </cell>
          <cell r="F362">
            <v>0</v>
          </cell>
          <cell r="G362">
            <v>0</v>
          </cell>
          <cell r="H362">
            <v>1</v>
          </cell>
          <cell r="I362">
            <v>0.04</v>
          </cell>
          <cell r="J362">
            <v>0</v>
          </cell>
          <cell r="K362">
            <v>0</v>
          </cell>
          <cell r="L362">
            <v>1</v>
          </cell>
          <cell r="M362">
            <v>0.04</v>
          </cell>
          <cell r="N362">
            <v>0</v>
          </cell>
          <cell r="O362">
            <v>0</v>
          </cell>
          <cell r="P362">
            <v>1</v>
          </cell>
          <cell r="Q362">
            <v>0.04</v>
          </cell>
          <cell r="R362">
            <v>0</v>
          </cell>
          <cell r="S362">
            <v>0</v>
          </cell>
          <cell r="T362">
            <v>1</v>
          </cell>
          <cell r="U362">
            <v>0.04</v>
          </cell>
        </row>
        <row r="363">
          <cell r="C363" t="str">
            <v>FZHD</v>
          </cell>
          <cell r="D363">
            <v>0.04</v>
          </cell>
          <cell r="E363">
            <v>0</v>
          </cell>
          <cell r="F363">
            <v>0</v>
          </cell>
          <cell r="G363">
            <v>0</v>
          </cell>
          <cell r="H363">
            <v>1</v>
          </cell>
          <cell r="I363">
            <v>0.04</v>
          </cell>
          <cell r="J363">
            <v>0</v>
          </cell>
          <cell r="K363">
            <v>0</v>
          </cell>
          <cell r="L363">
            <v>1</v>
          </cell>
          <cell r="M363">
            <v>0.04</v>
          </cell>
          <cell r="N363">
            <v>0</v>
          </cell>
          <cell r="O363">
            <v>0</v>
          </cell>
          <cell r="P363">
            <v>1</v>
          </cell>
          <cell r="Q363">
            <v>0.04</v>
          </cell>
          <cell r="R363">
            <v>0</v>
          </cell>
          <cell r="S363">
            <v>0</v>
          </cell>
          <cell r="T363">
            <v>1</v>
          </cell>
          <cell r="U363">
            <v>0.04</v>
          </cell>
        </row>
        <row r="364">
          <cell r="C364" t="str">
            <v>HBHD</v>
          </cell>
          <cell r="D364">
            <v>0.75</v>
          </cell>
          <cell r="E364">
            <v>0</v>
          </cell>
          <cell r="F364">
            <v>0</v>
          </cell>
          <cell r="G364">
            <v>0</v>
          </cell>
          <cell r="H364">
            <v>1</v>
          </cell>
          <cell r="I364">
            <v>0.75</v>
          </cell>
          <cell r="J364">
            <v>0</v>
          </cell>
          <cell r="K364">
            <v>0</v>
          </cell>
          <cell r="L364">
            <v>1</v>
          </cell>
          <cell r="M364">
            <v>0.75</v>
          </cell>
          <cell r="N364">
            <v>0</v>
          </cell>
          <cell r="O364">
            <v>0</v>
          </cell>
          <cell r="P364">
            <v>1</v>
          </cell>
          <cell r="Q364">
            <v>0.75</v>
          </cell>
          <cell r="R364">
            <v>0</v>
          </cell>
          <cell r="S364">
            <v>0</v>
          </cell>
          <cell r="T364">
            <v>1</v>
          </cell>
          <cell r="U364">
            <v>0.75</v>
          </cell>
        </row>
        <row r="365">
          <cell r="C365" t="str">
            <v>BJHD</v>
          </cell>
          <cell r="D365">
            <v>0.75</v>
          </cell>
          <cell r="E365">
            <v>0</v>
          </cell>
          <cell r="F365">
            <v>0</v>
          </cell>
          <cell r="G365">
            <v>0</v>
          </cell>
          <cell r="H365">
            <v>1</v>
          </cell>
          <cell r="I365">
            <v>0.75</v>
          </cell>
          <cell r="J365">
            <v>0</v>
          </cell>
          <cell r="K365">
            <v>0</v>
          </cell>
          <cell r="L365">
            <v>1</v>
          </cell>
          <cell r="M365">
            <v>0.75</v>
          </cell>
          <cell r="N365">
            <v>0</v>
          </cell>
          <cell r="O365">
            <v>0</v>
          </cell>
          <cell r="P365">
            <v>1</v>
          </cell>
          <cell r="Q365">
            <v>0.75</v>
          </cell>
          <cell r="R365">
            <v>0</v>
          </cell>
          <cell r="S365">
            <v>0</v>
          </cell>
          <cell r="T365">
            <v>1</v>
          </cell>
          <cell r="U365">
            <v>0.75</v>
          </cell>
        </row>
        <row r="366">
          <cell r="C366" t="str">
            <v>WHZN</v>
          </cell>
          <cell r="D366">
            <v>0.04</v>
          </cell>
          <cell r="E366">
            <v>0</v>
          </cell>
          <cell r="F366">
            <v>0</v>
          </cell>
          <cell r="G366">
            <v>0</v>
          </cell>
          <cell r="H366">
            <v>1</v>
          </cell>
          <cell r="I366">
            <v>0.04</v>
          </cell>
          <cell r="J366">
            <v>0</v>
          </cell>
          <cell r="K366">
            <v>0</v>
          </cell>
          <cell r="L366">
            <v>1</v>
          </cell>
          <cell r="M366">
            <v>0.04</v>
          </cell>
          <cell r="N366">
            <v>0</v>
          </cell>
          <cell r="O366">
            <v>0</v>
          </cell>
          <cell r="P366">
            <v>1</v>
          </cell>
          <cell r="Q366">
            <v>0.04</v>
          </cell>
          <cell r="R366">
            <v>0</v>
          </cell>
          <cell r="S366">
            <v>0</v>
          </cell>
          <cell r="T366">
            <v>1</v>
          </cell>
          <cell r="U366">
            <v>0.04</v>
          </cell>
        </row>
        <row r="367">
          <cell r="C367" t="str">
            <v>CSJW</v>
          </cell>
          <cell r="D367">
            <v>0.04</v>
          </cell>
          <cell r="E367">
            <v>0</v>
          </cell>
          <cell r="F367">
            <v>0</v>
          </cell>
          <cell r="G367">
            <v>0</v>
          </cell>
          <cell r="H367">
            <v>1</v>
          </cell>
          <cell r="I367">
            <v>0.04</v>
          </cell>
          <cell r="J367">
            <v>0</v>
          </cell>
          <cell r="K367">
            <v>0</v>
          </cell>
          <cell r="L367">
            <v>1</v>
          </cell>
          <cell r="M367">
            <v>0.04</v>
          </cell>
          <cell r="N367">
            <v>0</v>
          </cell>
          <cell r="O367">
            <v>0</v>
          </cell>
          <cell r="P367">
            <v>1</v>
          </cell>
          <cell r="Q367">
            <v>0.04</v>
          </cell>
          <cell r="R367">
            <v>0</v>
          </cell>
          <cell r="S367">
            <v>0</v>
          </cell>
          <cell r="T367">
            <v>1</v>
          </cell>
          <cell r="U367">
            <v>0.04</v>
          </cell>
        </row>
        <row r="368">
          <cell r="C368" t="str">
            <v>JXJW</v>
          </cell>
          <cell r="D368">
            <v>0.04</v>
          </cell>
          <cell r="E368">
            <v>0</v>
          </cell>
          <cell r="F368">
            <v>0</v>
          </cell>
          <cell r="G368">
            <v>0</v>
          </cell>
          <cell r="H368">
            <v>1</v>
          </cell>
          <cell r="I368">
            <v>0.04</v>
          </cell>
          <cell r="J368">
            <v>0</v>
          </cell>
          <cell r="K368">
            <v>0</v>
          </cell>
          <cell r="L368">
            <v>1</v>
          </cell>
          <cell r="M368">
            <v>0.04</v>
          </cell>
          <cell r="N368">
            <v>0</v>
          </cell>
          <cell r="O368">
            <v>0</v>
          </cell>
          <cell r="P368">
            <v>1</v>
          </cell>
          <cell r="Q368">
            <v>0.04</v>
          </cell>
          <cell r="R368">
            <v>0</v>
          </cell>
          <cell r="S368">
            <v>0</v>
          </cell>
          <cell r="T368">
            <v>1</v>
          </cell>
          <cell r="U368">
            <v>0.04</v>
          </cell>
        </row>
        <row r="369">
          <cell r="C369" t="str">
            <v>LNZA</v>
          </cell>
          <cell r="D369">
            <v>0.04</v>
          </cell>
          <cell r="E369">
            <v>0</v>
          </cell>
          <cell r="F369">
            <v>0</v>
          </cell>
          <cell r="G369">
            <v>0</v>
          </cell>
          <cell r="H369">
            <v>1</v>
          </cell>
          <cell r="I369">
            <v>0.04</v>
          </cell>
          <cell r="J369">
            <v>0</v>
          </cell>
          <cell r="K369">
            <v>0</v>
          </cell>
          <cell r="L369">
            <v>1</v>
          </cell>
          <cell r="M369">
            <v>0.04</v>
          </cell>
          <cell r="N369">
            <v>0</v>
          </cell>
          <cell r="O369">
            <v>0</v>
          </cell>
          <cell r="P369">
            <v>1</v>
          </cell>
          <cell r="Q369">
            <v>0.04</v>
          </cell>
          <cell r="R369">
            <v>0</v>
          </cell>
          <cell r="S369">
            <v>0</v>
          </cell>
          <cell r="T369">
            <v>1</v>
          </cell>
          <cell r="U369">
            <v>0.04</v>
          </cell>
        </row>
        <row r="370">
          <cell r="C370" t="str">
            <v>LAGS</v>
          </cell>
          <cell r="D370">
            <v>0.04</v>
          </cell>
          <cell r="E370">
            <v>0</v>
          </cell>
          <cell r="F370">
            <v>0</v>
          </cell>
          <cell r="G370">
            <v>0</v>
          </cell>
          <cell r="H370">
            <v>1</v>
          </cell>
          <cell r="I370">
            <v>0.04</v>
          </cell>
          <cell r="J370">
            <v>0</v>
          </cell>
          <cell r="K370">
            <v>0</v>
          </cell>
          <cell r="L370">
            <v>1</v>
          </cell>
          <cell r="M370">
            <v>0.04</v>
          </cell>
          <cell r="N370">
            <v>0</v>
          </cell>
          <cell r="O370">
            <v>0</v>
          </cell>
          <cell r="P370">
            <v>1</v>
          </cell>
          <cell r="Q370">
            <v>0.04</v>
          </cell>
          <cell r="R370">
            <v>0</v>
          </cell>
          <cell r="S370">
            <v>0</v>
          </cell>
          <cell r="T370">
            <v>1</v>
          </cell>
          <cell r="U370">
            <v>0.04</v>
          </cell>
        </row>
        <row r="371">
          <cell r="C371" t="str">
            <v>LNZW</v>
          </cell>
          <cell r="D371">
            <v>0.04</v>
          </cell>
          <cell r="E371">
            <v>0</v>
          </cell>
          <cell r="F371">
            <v>0</v>
          </cell>
          <cell r="G371">
            <v>0</v>
          </cell>
          <cell r="H371">
            <v>1</v>
          </cell>
          <cell r="I371">
            <v>0.04</v>
          </cell>
          <cell r="J371">
            <v>0</v>
          </cell>
          <cell r="K371">
            <v>0</v>
          </cell>
          <cell r="L371">
            <v>1</v>
          </cell>
          <cell r="M371">
            <v>0.04</v>
          </cell>
          <cell r="N371">
            <v>0</v>
          </cell>
          <cell r="O371">
            <v>0</v>
          </cell>
          <cell r="P371">
            <v>1</v>
          </cell>
          <cell r="Q371">
            <v>0.04</v>
          </cell>
          <cell r="R371">
            <v>0</v>
          </cell>
          <cell r="S371">
            <v>0</v>
          </cell>
          <cell r="T371">
            <v>1</v>
          </cell>
          <cell r="U371">
            <v>0.04</v>
          </cell>
        </row>
        <row r="372">
          <cell r="C372" t="str">
            <v>WHHL</v>
          </cell>
          <cell r="D372">
            <v>0.04</v>
          </cell>
          <cell r="E372">
            <v>0</v>
          </cell>
          <cell r="F372">
            <v>0</v>
          </cell>
          <cell r="G372">
            <v>0</v>
          </cell>
          <cell r="H372">
            <v>1</v>
          </cell>
          <cell r="I372">
            <v>0.04</v>
          </cell>
          <cell r="J372">
            <v>0</v>
          </cell>
          <cell r="K372">
            <v>0</v>
          </cell>
          <cell r="L372">
            <v>1</v>
          </cell>
          <cell r="M372">
            <v>0.04</v>
          </cell>
          <cell r="N372">
            <v>0</v>
          </cell>
          <cell r="O372">
            <v>0</v>
          </cell>
          <cell r="P372">
            <v>1</v>
          </cell>
          <cell r="Q372">
            <v>0.04</v>
          </cell>
          <cell r="R372">
            <v>0</v>
          </cell>
          <cell r="S372">
            <v>0</v>
          </cell>
          <cell r="T372">
            <v>1</v>
          </cell>
          <cell r="U372">
            <v>0.04</v>
          </cell>
        </row>
        <row r="373">
          <cell r="C373" t="str">
            <v>JXHW</v>
          </cell>
          <cell r="D373">
            <v>0.04</v>
          </cell>
          <cell r="E373">
            <v>0</v>
          </cell>
          <cell r="F373">
            <v>0</v>
          </cell>
          <cell r="G373">
            <v>0</v>
          </cell>
          <cell r="H373">
            <v>1</v>
          </cell>
          <cell r="I373">
            <v>0.04</v>
          </cell>
          <cell r="J373">
            <v>0</v>
          </cell>
          <cell r="K373">
            <v>0</v>
          </cell>
          <cell r="L373">
            <v>1</v>
          </cell>
          <cell r="M373">
            <v>0.04</v>
          </cell>
          <cell r="N373">
            <v>0</v>
          </cell>
          <cell r="O373">
            <v>0</v>
          </cell>
          <cell r="P373">
            <v>1</v>
          </cell>
          <cell r="Q373">
            <v>0.04</v>
          </cell>
          <cell r="R373">
            <v>0</v>
          </cell>
          <cell r="S373">
            <v>0</v>
          </cell>
          <cell r="T373">
            <v>1</v>
          </cell>
          <cell r="U373">
            <v>0.04</v>
          </cell>
        </row>
        <row r="374">
          <cell r="C374" t="str">
            <v>GXZN</v>
          </cell>
          <cell r="D374">
            <v>0.04</v>
          </cell>
          <cell r="E374">
            <v>0</v>
          </cell>
          <cell r="F374">
            <v>0</v>
          </cell>
          <cell r="G374">
            <v>0</v>
          </cell>
          <cell r="H374">
            <v>1</v>
          </cell>
          <cell r="I374">
            <v>0.04</v>
          </cell>
          <cell r="J374">
            <v>0</v>
          </cell>
          <cell r="K374">
            <v>0</v>
          </cell>
          <cell r="L374">
            <v>1</v>
          </cell>
          <cell r="M374">
            <v>0.04</v>
          </cell>
          <cell r="N374">
            <v>0</v>
          </cell>
          <cell r="O374">
            <v>0</v>
          </cell>
          <cell r="P374">
            <v>1</v>
          </cell>
          <cell r="Q374">
            <v>0.04</v>
          </cell>
          <cell r="R374">
            <v>0</v>
          </cell>
          <cell r="S374">
            <v>0</v>
          </cell>
          <cell r="T374">
            <v>1</v>
          </cell>
          <cell r="U374">
            <v>0.04</v>
          </cell>
        </row>
        <row r="375">
          <cell r="C375" t="str">
            <v>GZZN</v>
          </cell>
          <cell r="D375">
            <v>0.04</v>
          </cell>
          <cell r="E375">
            <v>0</v>
          </cell>
          <cell r="F375">
            <v>0</v>
          </cell>
          <cell r="G375">
            <v>0</v>
          </cell>
          <cell r="H375">
            <v>1</v>
          </cell>
          <cell r="I375">
            <v>0.04</v>
          </cell>
          <cell r="J375">
            <v>0</v>
          </cell>
          <cell r="K375">
            <v>0</v>
          </cell>
          <cell r="L375">
            <v>1</v>
          </cell>
          <cell r="M375">
            <v>0.04</v>
          </cell>
          <cell r="N375">
            <v>0</v>
          </cell>
          <cell r="O375">
            <v>0</v>
          </cell>
          <cell r="P375">
            <v>1</v>
          </cell>
          <cell r="Q375">
            <v>0.04</v>
          </cell>
          <cell r="R375">
            <v>0</v>
          </cell>
          <cell r="S375">
            <v>0</v>
          </cell>
          <cell r="T375">
            <v>1</v>
          </cell>
          <cell r="U375">
            <v>0.04</v>
          </cell>
        </row>
        <row r="376">
          <cell r="C376" t="str">
            <v>CQRH</v>
          </cell>
          <cell r="D376">
            <v>0.04</v>
          </cell>
          <cell r="E376">
            <v>0</v>
          </cell>
          <cell r="F376">
            <v>0</v>
          </cell>
          <cell r="G376">
            <v>0</v>
          </cell>
          <cell r="H376">
            <v>1</v>
          </cell>
          <cell r="I376">
            <v>0.04</v>
          </cell>
          <cell r="J376">
            <v>0</v>
          </cell>
          <cell r="K376">
            <v>0</v>
          </cell>
          <cell r="L376">
            <v>1</v>
          </cell>
          <cell r="M376">
            <v>0.04</v>
          </cell>
          <cell r="N376">
            <v>0</v>
          </cell>
          <cell r="O376">
            <v>0</v>
          </cell>
          <cell r="P376">
            <v>1</v>
          </cell>
          <cell r="Q376">
            <v>0.04</v>
          </cell>
          <cell r="R376">
            <v>0</v>
          </cell>
          <cell r="S376">
            <v>0</v>
          </cell>
          <cell r="T376">
            <v>1</v>
          </cell>
          <cell r="U376">
            <v>0.04</v>
          </cell>
        </row>
        <row r="377">
          <cell r="C377" t="str">
            <v>GZRH</v>
          </cell>
          <cell r="D377">
            <v>0.04</v>
          </cell>
          <cell r="E377">
            <v>0</v>
          </cell>
          <cell r="F377">
            <v>0</v>
          </cell>
          <cell r="G377">
            <v>0</v>
          </cell>
          <cell r="H377">
            <v>1</v>
          </cell>
          <cell r="I377">
            <v>0.04</v>
          </cell>
          <cell r="J377">
            <v>0</v>
          </cell>
          <cell r="K377">
            <v>0</v>
          </cell>
          <cell r="L377">
            <v>1</v>
          </cell>
          <cell r="M377">
            <v>0.04</v>
          </cell>
          <cell r="N377">
            <v>0</v>
          </cell>
          <cell r="O377">
            <v>0</v>
          </cell>
          <cell r="P377">
            <v>1</v>
          </cell>
          <cell r="Q377">
            <v>0.04</v>
          </cell>
          <cell r="R377">
            <v>0</v>
          </cell>
          <cell r="S377">
            <v>0</v>
          </cell>
          <cell r="T377">
            <v>1</v>
          </cell>
          <cell r="U377">
            <v>0.04</v>
          </cell>
        </row>
        <row r="378">
          <cell r="C378" t="str">
            <v>KMYW</v>
          </cell>
          <cell r="D378">
            <v>0.04</v>
          </cell>
          <cell r="E378">
            <v>0</v>
          </cell>
          <cell r="F378">
            <v>0</v>
          </cell>
          <cell r="G378">
            <v>0</v>
          </cell>
          <cell r="H378">
            <v>1</v>
          </cell>
          <cell r="I378">
            <v>0.04</v>
          </cell>
          <cell r="J378">
            <v>0</v>
          </cell>
          <cell r="K378">
            <v>0</v>
          </cell>
          <cell r="L378">
            <v>1</v>
          </cell>
          <cell r="M378">
            <v>0.04</v>
          </cell>
          <cell r="N378">
            <v>0</v>
          </cell>
          <cell r="O378">
            <v>0</v>
          </cell>
          <cell r="P378">
            <v>1</v>
          </cell>
          <cell r="Q378">
            <v>0.04</v>
          </cell>
          <cell r="R378">
            <v>0</v>
          </cell>
          <cell r="S378">
            <v>0</v>
          </cell>
          <cell r="T378">
            <v>1</v>
          </cell>
          <cell r="U378">
            <v>0.04</v>
          </cell>
        </row>
        <row r="379">
          <cell r="C379" t="str">
            <v>XJSM</v>
          </cell>
          <cell r="D379">
            <v>0.04</v>
          </cell>
          <cell r="E379">
            <v>0</v>
          </cell>
          <cell r="F379">
            <v>0</v>
          </cell>
          <cell r="G379">
            <v>0</v>
          </cell>
          <cell r="H379">
            <v>1</v>
          </cell>
          <cell r="I379">
            <v>0.04</v>
          </cell>
          <cell r="J379">
            <v>0</v>
          </cell>
          <cell r="K379">
            <v>0</v>
          </cell>
          <cell r="L379">
            <v>1</v>
          </cell>
          <cell r="M379">
            <v>0.04</v>
          </cell>
          <cell r="N379">
            <v>0</v>
          </cell>
          <cell r="O379">
            <v>0</v>
          </cell>
          <cell r="P379">
            <v>1</v>
          </cell>
          <cell r="Q379">
            <v>0.04</v>
          </cell>
          <cell r="R379">
            <v>0</v>
          </cell>
          <cell r="S379">
            <v>0</v>
          </cell>
          <cell r="T379">
            <v>1</v>
          </cell>
          <cell r="U379">
            <v>0.04</v>
          </cell>
        </row>
        <row r="380">
          <cell r="C380" t="str">
            <v>XJXW</v>
          </cell>
          <cell r="D380">
            <v>0.04</v>
          </cell>
          <cell r="E380">
            <v>0</v>
          </cell>
          <cell r="F380">
            <v>0</v>
          </cell>
          <cell r="G380">
            <v>0</v>
          </cell>
          <cell r="H380">
            <v>1</v>
          </cell>
          <cell r="I380">
            <v>0.04</v>
          </cell>
          <cell r="J380">
            <v>0</v>
          </cell>
          <cell r="K380">
            <v>0</v>
          </cell>
          <cell r="L380">
            <v>1</v>
          </cell>
          <cell r="M380">
            <v>0.04</v>
          </cell>
          <cell r="N380">
            <v>0</v>
          </cell>
          <cell r="O380">
            <v>0</v>
          </cell>
          <cell r="P380">
            <v>1</v>
          </cell>
          <cell r="Q380">
            <v>0.04</v>
          </cell>
          <cell r="R380">
            <v>0</v>
          </cell>
          <cell r="S380">
            <v>0</v>
          </cell>
          <cell r="T380">
            <v>1</v>
          </cell>
          <cell r="U380">
            <v>0.04</v>
          </cell>
        </row>
        <row r="381">
          <cell r="C381" t="str">
            <v>GSXW</v>
          </cell>
          <cell r="D381">
            <v>0.04</v>
          </cell>
          <cell r="E381">
            <v>0</v>
          </cell>
          <cell r="F381">
            <v>0</v>
          </cell>
          <cell r="G381">
            <v>0</v>
          </cell>
          <cell r="H381">
            <v>1</v>
          </cell>
          <cell r="I381">
            <v>0.04</v>
          </cell>
          <cell r="J381">
            <v>0</v>
          </cell>
          <cell r="K381">
            <v>0</v>
          </cell>
          <cell r="L381">
            <v>1</v>
          </cell>
          <cell r="M381">
            <v>0.04</v>
          </cell>
          <cell r="N381">
            <v>0</v>
          </cell>
          <cell r="O381">
            <v>0</v>
          </cell>
          <cell r="P381">
            <v>1</v>
          </cell>
          <cell r="Q381">
            <v>0.04</v>
          </cell>
          <cell r="R381">
            <v>0</v>
          </cell>
          <cell r="S381">
            <v>0</v>
          </cell>
          <cell r="T381">
            <v>1</v>
          </cell>
          <cell r="U381">
            <v>0.04</v>
          </cell>
        </row>
        <row r="382">
          <cell r="C382" t="str">
            <v>BHR</v>
          </cell>
          <cell r="D382">
            <v>0</v>
          </cell>
          <cell r="E382">
            <v>0</v>
          </cell>
          <cell r="F382">
            <v>0</v>
          </cell>
          <cell r="G382">
            <v>0</v>
          </cell>
          <cell r="H382">
            <v>1</v>
          </cell>
          <cell r="I382">
            <v>0</v>
          </cell>
          <cell r="J382">
            <v>0</v>
          </cell>
          <cell r="K382">
            <v>0</v>
          </cell>
          <cell r="L382">
            <v>1</v>
          </cell>
          <cell r="M382">
            <v>0</v>
          </cell>
          <cell r="N382">
            <v>0</v>
          </cell>
          <cell r="O382">
            <v>0</v>
          </cell>
          <cell r="P382">
            <v>1</v>
          </cell>
          <cell r="Q382">
            <v>0</v>
          </cell>
          <cell r="R382">
            <v>0</v>
          </cell>
          <cell r="S382">
            <v>0</v>
          </cell>
          <cell r="T382">
            <v>1</v>
          </cell>
          <cell r="U382">
            <v>0</v>
          </cell>
        </row>
        <row r="383">
          <cell r="C383" t="str">
            <v>BJCD</v>
          </cell>
          <cell r="D383">
            <v>0.04</v>
          </cell>
          <cell r="E383">
            <v>0</v>
          </cell>
          <cell r="F383">
            <v>0</v>
          </cell>
          <cell r="G383">
            <v>0</v>
          </cell>
          <cell r="H383">
            <v>1</v>
          </cell>
          <cell r="I383">
            <v>0.04</v>
          </cell>
          <cell r="J383">
            <v>0</v>
          </cell>
          <cell r="K383">
            <v>0</v>
          </cell>
          <cell r="L383">
            <v>1</v>
          </cell>
          <cell r="M383">
            <v>0.04</v>
          </cell>
          <cell r="N383">
            <v>0</v>
          </cell>
          <cell r="O383">
            <v>0</v>
          </cell>
          <cell r="P383">
            <v>1</v>
          </cell>
          <cell r="Q383">
            <v>0.04</v>
          </cell>
          <cell r="R383">
            <v>0</v>
          </cell>
          <cell r="S383">
            <v>0</v>
          </cell>
          <cell r="T383">
            <v>1</v>
          </cell>
          <cell r="U383">
            <v>0.04</v>
          </cell>
        </row>
        <row r="384">
          <cell r="C384" t="str">
            <v>LWGS</v>
          </cell>
          <cell r="D384">
            <v>0.04</v>
          </cell>
          <cell r="E384">
            <v>0</v>
          </cell>
          <cell r="F384">
            <v>0</v>
          </cell>
          <cell r="G384">
            <v>0</v>
          </cell>
          <cell r="H384">
            <v>1</v>
          </cell>
          <cell r="I384">
            <v>0.04</v>
          </cell>
          <cell r="J384">
            <v>0</v>
          </cell>
          <cell r="K384">
            <v>0</v>
          </cell>
          <cell r="L384">
            <v>1</v>
          </cell>
          <cell r="M384">
            <v>0.04</v>
          </cell>
          <cell r="N384">
            <v>0</v>
          </cell>
          <cell r="O384">
            <v>0</v>
          </cell>
          <cell r="P384">
            <v>1</v>
          </cell>
          <cell r="Q384">
            <v>0.04</v>
          </cell>
          <cell r="R384">
            <v>0</v>
          </cell>
          <cell r="S384">
            <v>0</v>
          </cell>
          <cell r="T384">
            <v>1</v>
          </cell>
          <cell r="U384">
            <v>0.04</v>
          </cell>
        </row>
        <row r="385">
          <cell r="C385" t="str">
            <v>JLBK</v>
          </cell>
          <cell r="D385">
            <v>0.04</v>
          </cell>
          <cell r="E385">
            <v>0</v>
          </cell>
          <cell r="F385">
            <v>0</v>
          </cell>
          <cell r="G385">
            <v>0</v>
          </cell>
          <cell r="H385">
            <v>1</v>
          </cell>
          <cell r="I385">
            <v>0.04</v>
          </cell>
          <cell r="J385">
            <v>0</v>
          </cell>
          <cell r="K385">
            <v>0</v>
          </cell>
          <cell r="L385">
            <v>1</v>
          </cell>
          <cell r="M385">
            <v>0.04</v>
          </cell>
          <cell r="N385">
            <v>0</v>
          </cell>
          <cell r="O385">
            <v>0</v>
          </cell>
          <cell r="P385">
            <v>1</v>
          </cell>
          <cell r="Q385">
            <v>0.04</v>
          </cell>
          <cell r="R385">
            <v>0</v>
          </cell>
          <cell r="S385">
            <v>0</v>
          </cell>
          <cell r="T385">
            <v>1</v>
          </cell>
          <cell r="U385">
            <v>0.04</v>
          </cell>
        </row>
        <row r="386">
          <cell r="C386" t="str">
            <v>JSZD</v>
          </cell>
          <cell r="D386">
            <v>0.04</v>
          </cell>
          <cell r="E386">
            <v>0</v>
          </cell>
          <cell r="F386">
            <v>0</v>
          </cell>
          <cell r="G386">
            <v>0</v>
          </cell>
          <cell r="H386">
            <v>1</v>
          </cell>
          <cell r="I386">
            <v>0.04</v>
          </cell>
          <cell r="J386">
            <v>0</v>
          </cell>
          <cell r="K386">
            <v>0</v>
          </cell>
          <cell r="L386">
            <v>1</v>
          </cell>
          <cell r="M386">
            <v>0.04</v>
          </cell>
          <cell r="N386">
            <v>0</v>
          </cell>
          <cell r="O386">
            <v>0</v>
          </cell>
          <cell r="P386">
            <v>1</v>
          </cell>
          <cell r="Q386">
            <v>0.04</v>
          </cell>
          <cell r="R386">
            <v>0</v>
          </cell>
          <cell r="S386">
            <v>0</v>
          </cell>
          <cell r="T386">
            <v>1</v>
          </cell>
          <cell r="U386">
            <v>0.04</v>
          </cell>
        </row>
        <row r="387">
          <cell r="C387" t="str">
            <v>JSRD</v>
          </cell>
          <cell r="D387">
            <v>0.04</v>
          </cell>
          <cell r="E387">
            <v>0</v>
          </cell>
          <cell r="F387">
            <v>0</v>
          </cell>
          <cell r="G387">
            <v>0</v>
          </cell>
          <cell r="H387">
            <v>1</v>
          </cell>
          <cell r="I387">
            <v>0.04</v>
          </cell>
          <cell r="J387">
            <v>0</v>
          </cell>
          <cell r="K387">
            <v>0</v>
          </cell>
          <cell r="L387">
            <v>1</v>
          </cell>
          <cell r="M387">
            <v>0.04</v>
          </cell>
          <cell r="N387">
            <v>0</v>
          </cell>
          <cell r="O387">
            <v>0</v>
          </cell>
          <cell r="P387">
            <v>1</v>
          </cell>
          <cell r="Q387">
            <v>0.04</v>
          </cell>
          <cell r="R387">
            <v>0</v>
          </cell>
          <cell r="S387">
            <v>0</v>
          </cell>
          <cell r="T387">
            <v>1</v>
          </cell>
          <cell r="U387">
            <v>0.04</v>
          </cell>
        </row>
        <row r="388">
          <cell r="C388" t="str">
            <v>BJZW</v>
          </cell>
          <cell r="D388">
            <v>1</v>
          </cell>
          <cell r="E388">
            <v>0</v>
          </cell>
          <cell r="F388">
            <v>0</v>
          </cell>
          <cell r="G388">
            <v>0</v>
          </cell>
          <cell r="H388">
            <v>1</v>
          </cell>
          <cell r="I388">
            <v>1</v>
          </cell>
          <cell r="J388">
            <v>0</v>
          </cell>
          <cell r="K388">
            <v>0</v>
          </cell>
          <cell r="L388">
            <v>1</v>
          </cell>
          <cell r="M388">
            <v>1</v>
          </cell>
          <cell r="N388">
            <v>0</v>
          </cell>
          <cell r="O388">
            <v>0</v>
          </cell>
          <cell r="P388">
            <v>1</v>
          </cell>
          <cell r="Q388">
            <v>1</v>
          </cell>
          <cell r="R388">
            <v>0</v>
          </cell>
          <cell r="S388">
            <v>0</v>
          </cell>
          <cell r="T388">
            <v>1</v>
          </cell>
          <cell r="U388">
            <v>1</v>
          </cell>
        </row>
        <row r="389">
          <cell r="C389" t="str">
            <v>CDFS</v>
          </cell>
          <cell r="D389">
            <v>0.04</v>
          </cell>
          <cell r="E389">
            <v>0</v>
          </cell>
          <cell r="F389">
            <v>0</v>
          </cell>
          <cell r="G389">
            <v>0</v>
          </cell>
          <cell r="H389">
            <v>1</v>
          </cell>
          <cell r="I389">
            <v>0.04</v>
          </cell>
          <cell r="J389">
            <v>0</v>
          </cell>
          <cell r="K389">
            <v>0</v>
          </cell>
          <cell r="L389">
            <v>1</v>
          </cell>
          <cell r="M389">
            <v>0.04</v>
          </cell>
          <cell r="N389">
            <v>0</v>
          </cell>
          <cell r="O389">
            <v>0</v>
          </cell>
          <cell r="P389">
            <v>1</v>
          </cell>
          <cell r="Q389">
            <v>0.04</v>
          </cell>
          <cell r="R389">
            <v>0</v>
          </cell>
          <cell r="S389">
            <v>0</v>
          </cell>
          <cell r="T389">
            <v>1</v>
          </cell>
          <cell r="U389">
            <v>0.04</v>
          </cell>
        </row>
        <row r="390">
          <cell r="C390" t="str">
            <v>NXSW</v>
          </cell>
          <cell r="D390">
            <v>1</v>
          </cell>
          <cell r="E390">
            <v>0</v>
          </cell>
          <cell r="F390">
            <v>0</v>
          </cell>
          <cell r="G390">
            <v>0</v>
          </cell>
          <cell r="H390">
            <v>1</v>
          </cell>
          <cell r="I390">
            <v>1</v>
          </cell>
          <cell r="J390">
            <v>0</v>
          </cell>
          <cell r="K390">
            <v>0</v>
          </cell>
          <cell r="L390">
            <v>1</v>
          </cell>
          <cell r="M390">
            <v>1</v>
          </cell>
          <cell r="N390">
            <v>0</v>
          </cell>
          <cell r="O390">
            <v>0</v>
          </cell>
          <cell r="P390">
            <v>1</v>
          </cell>
          <cell r="Q390">
            <v>1</v>
          </cell>
          <cell r="R390">
            <v>0</v>
          </cell>
          <cell r="S390">
            <v>0</v>
          </cell>
          <cell r="T390">
            <v>1</v>
          </cell>
          <cell r="U390">
            <v>1</v>
          </cell>
        </row>
        <row r="391">
          <cell r="C391" t="str">
            <v>SCDF</v>
          </cell>
          <cell r="D391">
            <v>1</v>
          </cell>
          <cell r="E391">
            <v>0</v>
          </cell>
          <cell r="F391">
            <v>0</v>
          </cell>
          <cell r="G391">
            <v>0</v>
          </cell>
          <cell r="H391">
            <v>1</v>
          </cell>
          <cell r="I391">
            <v>1</v>
          </cell>
          <cell r="J391">
            <v>0</v>
          </cell>
          <cell r="K391">
            <v>0</v>
          </cell>
          <cell r="L391">
            <v>1</v>
          </cell>
          <cell r="M391">
            <v>1</v>
          </cell>
          <cell r="N391">
            <v>0</v>
          </cell>
          <cell r="O391">
            <v>0</v>
          </cell>
          <cell r="P391">
            <v>1</v>
          </cell>
          <cell r="Q391">
            <v>1</v>
          </cell>
          <cell r="R391">
            <v>0</v>
          </cell>
          <cell r="S391">
            <v>0</v>
          </cell>
          <cell r="T391">
            <v>1</v>
          </cell>
          <cell r="U391">
            <v>1</v>
          </cell>
        </row>
        <row r="392">
          <cell r="C392" t="str">
            <v>SHFLF</v>
          </cell>
          <cell r="D392">
            <v>0.04</v>
          </cell>
          <cell r="E392">
            <v>48.721410000000006</v>
          </cell>
          <cell r="F392">
            <v>48.721410000000006</v>
          </cell>
          <cell r="G392">
            <v>67.070449999999994</v>
          </cell>
          <cell r="H392">
            <v>1</v>
          </cell>
          <cell r="I392">
            <v>0.04</v>
          </cell>
          <cell r="J392">
            <v>0</v>
          </cell>
          <cell r="K392">
            <v>0</v>
          </cell>
          <cell r="L392">
            <v>1</v>
          </cell>
          <cell r="M392">
            <v>0.04</v>
          </cell>
          <cell r="N392">
            <v>0</v>
          </cell>
          <cell r="O392">
            <v>0</v>
          </cell>
          <cell r="P392">
            <v>1</v>
          </cell>
          <cell r="Q392">
            <v>0.04</v>
          </cell>
          <cell r="R392">
            <v>0</v>
          </cell>
          <cell r="S392">
            <v>0</v>
          </cell>
          <cell r="T392">
            <v>1</v>
          </cell>
          <cell r="U392">
            <v>0.04</v>
          </cell>
        </row>
        <row r="393">
          <cell r="C393" t="str">
            <v>VCEIC</v>
          </cell>
          <cell r="D393">
            <v>0.04</v>
          </cell>
          <cell r="E393">
            <v>0</v>
          </cell>
          <cell r="F393">
            <v>0</v>
          </cell>
          <cell r="G393">
            <v>0</v>
          </cell>
          <cell r="H393">
            <v>1</v>
          </cell>
          <cell r="I393">
            <v>0.04</v>
          </cell>
          <cell r="J393">
            <v>0</v>
          </cell>
          <cell r="K393">
            <v>0</v>
          </cell>
          <cell r="L393">
            <v>1</v>
          </cell>
          <cell r="M393">
            <v>0.04</v>
          </cell>
          <cell r="N393">
            <v>0</v>
          </cell>
          <cell r="O393">
            <v>0</v>
          </cell>
          <cell r="P393">
            <v>1</v>
          </cell>
          <cell r="Q393">
            <v>0.04</v>
          </cell>
          <cell r="R393">
            <v>0</v>
          </cell>
          <cell r="S393">
            <v>0</v>
          </cell>
          <cell r="T393">
            <v>1</v>
          </cell>
          <cell r="U393">
            <v>0.04</v>
          </cell>
        </row>
        <row r="394">
          <cell r="C394" t="str">
            <v>ZJLY</v>
          </cell>
          <cell r="D394">
            <v>0.04</v>
          </cell>
          <cell r="E394">
            <v>92.592570000000009</v>
          </cell>
          <cell r="F394">
            <v>92.592570000000009</v>
          </cell>
          <cell r="G394">
            <v>31.58473</v>
          </cell>
          <cell r="H394">
            <v>1</v>
          </cell>
          <cell r="I394">
            <v>0.04</v>
          </cell>
          <cell r="J394">
            <v>0</v>
          </cell>
          <cell r="K394">
            <v>0</v>
          </cell>
          <cell r="L394">
            <v>1</v>
          </cell>
          <cell r="M394">
            <v>0.04</v>
          </cell>
          <cell r="N394">
            <v>0</v>
          </cell>
          <cell r="O394">
            <v>0</v>
          </cell>
          <cell r="P394">
            <v>1</v>
          </cell>
          <cell r="Q394">
            <v>0.04</v>
          </cell>
          <cell r="R394">
            <v>0</v>
          </cell>
          <cell r="S394">
            <v>0</v>
          </cell>
          <cell r="T394">
            <v>1</v>
          </cell>
          <cell r="U394">
            <v>0.04</v>
          </cell>
        </row>
        <row r="399">
          <cell r="C399" t="str">
            <v>Dealer</v>
          </cell>
          <cell r="E399" t="str">
            <v>Total Balance</v>
          </cell>
          <cell r="X399" t="str">
            <v>Dealer</v>
          </cell>
          <cell r="Y399" t="str">
            <v>Provision Required</v>
          </cell>
        </row>
        <row r="402">
          <cell r="C402" t="str">
            <v>SXWY</v>
          </cell>
          <cell r="D402">
            <v>0.2</v>
          </cell>
          <cell r="E402">
            <v>95675.684840480026</v>
          </cell>
          <cell r="X402" t="str">
            <v>SXWY</v>
          </cell>
          <cell r="Y402">
            <v>19135.136968096005</v>
          </cell>
        </row>
        <row r="403">
          <cell r="C403" t="str">
            <v>JNTY</v>
          </cell>
          <cell r="D403">
            <v>0.2</v>
          </cell>
          <cell r="E403">
            <v>67675.79199328</v>
          </cell>
          <cell r="X403" t="str">
            <v>JNTY</v>
          </cell>
          <cell r="Y403">
            <v>13535.158398656</v>
          </cell>
        </row>
        <row r="404">
          <cell r="C404" t="str">
            <v>NMLA</v>
          </cell>
          <cell r="D404">
            <v>0.2</v>
          </cell>
          <cell r="E404">
            <v>28733.638138399998</v>
          </cell>
          <cell r="X404" t="str">
            <v>NMLA</v>
          </cell>
          <cell r="Y404">
            <v>5746.7276276800003</v>
          </cell>
        </row>
        <row r="405">
          <cell r="C405" t="str">
            <v>JSBL</v>
          </cell>
          <cell r="D405">
            <v>1</v>
          </cell>
          <cell r="E405">
            <v>5187.5383798000003</v>
          </cell>
          <cell r="X405" t="str">
            <v>JSBL</v>
          </cell>
          <cell r="Y405">
            <v>5187.5383798000003</v>
          </cell>
        </row>
        <row r="406">
          <cell r="C406" t="str">
            <v>JSHQ</v>
          </cell>
          <cell r="D406">
            <v>0.2</v>
          </cell>
          <cell r="E406">
            <v>10093.128349999999</v>
          </cell>
          <cell r="X406" t="str">
            <v>JSHQ</v>
          </cell>
          <cell r="Y406">
            <v>2018.6256699999999</v>
          </cell>
        </row>
        <row r="407">
          <cell r="C407" t="str">
            <v>HNWT</v>
          </cell>
          <cell r="D407">
            <v>0.04</v>
          </cell>
          <cell r="E407">
            <v>52891.967384880001</v>
          </cell>
          <cell r="X407" t="str">
            <v>HNWT</v>
          </cell>
          <cell r="Y407">
            <v>2115.6786953951996</v>
          </cell>
        </row>
        <row r="408">
          <cell r="C408" t="str">
            <v>LZTG</v>
          </cell>
          <cell r="D408">
            <v>0.04</v>
          </cell>
          <cell r="E408">
            <v>19927.484306800001</v>
          </cell>
          <cell r="X408" t="str">
            <v>LZTG</v>
          </cell>
          <cell r="Y408">
            <v>797.0993722720001</v>
          </cell>
        </row>
        <row r="409">
          <cell r="C409" t="str">
            <v>XATG</v>
          </cell>
          <cell r="D409">
            <v>0.04</v>
          </cell>
          <cell r="E409">
            <v>15150.805176419997</v>
          </cell>
          <cell r="X409" t="str">
            <v>XATG</v>
          </cell>
          <cell r="Y409">
            <v>606.03220705679996</v>
          </cell>
        </row>
        <row r="410">
          <cell r="C410" t="str">
            <v>QHTG</v>
          </cell>
          <cell r="D410">
            <v>0.04</v>
          </cell>
          <cell r="E410">
            <v>4360.3487272799994</v>
          </cell>
          <cell r="X410" t="str">
            <v>QHTG</v>
          </cell>
          <cell r="Y410">
            <v>174.41394909119998</v>
          </cell>
        </row>
        <row r="411">
          <cell r="C411" t="str">
            <v>TGZG</v>
          </cell>
          <cell r="D411">
            <v>0.04</v>
          </cell>
          <cell r="E411">
            <v>1298.11052</v>
          </cell>
          <cell r="X411" t="str">
            <v>TGZG</v>
          </cell>
          <cell r="Y411">
            <v>51.9244208</v>
          </cell>
        </row>
        <row r="412">
          <cell r="C412" t="str">
            <v>FZHD</v>
          </cell>
          <cell r="D412">
            <v>0.04</v>
          </cell>
          <cell r="E412">
            <v>7513.0050383599992</v>
          </cell>
          <cell r="X412" t="str">
            <v>FZHD</v>
          </cell>
          <cell r="Y412">
            <v>300.52020153440003</v>
          </cell>
        </row>
        <row r="413">
          <cell r="C413" t="str">
            <v>HBHD</v>
          </cell>
          <cell r="D413">
            <v>0.75</v>
          </cell>
          <cell r="E413">
            <v>7649.0682276799998</v>
          </cell>
          <cell r="X413" t="str">
            <v>HBHD</v>
          </cell>
          <cell r="Y413">
            <v>5736.8011707599999</v>
          </cell>
        </row>
        <row r="414">
          <cell r="C414" t="str">
            <v>BJHD</v>
          </cell>
          <cell r="D414">
            <v>0.75</v>
          </cell>
          <cell r="E414">
            <v>783.83346959999994</v>
          </cell>
          <cell r="X414" t="str">
            <v>BJHD</v>
          </cell>
          <cell r="Y414">
            <v>587.87510220000001</v>
          </cell>
        </row>
        <row r="415">
          <cell r="C415" t="str">
            <v>WHZN</v>
          </cell>
          <cell r="D415">
            <v>0.04</v>
          </cell>
          <cell r="E415">
            <v>50247.757041839999</v>
          </cell>
          <cell r="X415" t="str">
            <v>WHZN</v>
          </cell>
          <cell r="Y415">
            <v>2009.9102816735997</v>
          </cell>
        </row>
        <row r="416">
          <cell r="C416" t="str">
            <v>CSJW</v>
          </cell>
          <cell r="D416">
            <v>0.04</v>
          </cell>
          <cell r="E416">
            <v>45078.723660520001</v>
          </cell>
          <cell r="X416" t="str">
            <v>CSJW</v>
          </cell>
          <cell r="Y416">
            <v>1803.1489464207998</v>
          </cell>
        </row>
        <row r="417">
          <cell r="C417" t="str">
            <v>JXJW</v>
          </cell>
          <cell r="D417">
            <v>0.04</v>
          </cell>
          <cell r="E417">
            <v>18020.70889622</v>
          </cell>
          <cell r="X417" t="str">
            <v>JXJW</v>
          </cell>
          <cell r="Y417">
            <v>720.82835584880002</v>
          </cell>
        </row>
        <row r="418">
          <cell r="C418" t="str">
            <v>LNZA</v>
          </cell>
          <cell r="D418">
            <v>0.04</v>
          </cell>
          <cell r="E418">
            <v>13034.891381519999</v>
          </cell>
          <cell r="X418" t="str">
            <v>LNZA</v>
          </cell>
          <cell r="Y418">
            <v>521.39565526080003</v>
          </cell>
        </row>
        <row r="419">
          <cell r="C419" t="str">
            <v>LAGS</v>
          </cell>
          <cell r="D419">
            <v>0.04</v>
          </cell>
          <cell r="E419">
            <v>0</v>
          </cell>
          <cell r="X419" t="str">
            <v>LAGS</v>
          </cell>
          <cell r="Y419">
            <v>0</v>
          </cell>
        </row>
        <row r="420">
          <cell r="C420" t="str">
            <v>LNZW</v>
          </cell>
          <cell r="D420">
            <v>0.04</v>
          </cell>
          <cell r="E420">
            <v>4487.1953244799997</v>
          </cell>
          <cell r="X420" t="str">
            <v>LNZW</v>
          </cell>
          <cell r="Y420">
            <v>179.48781297919999</v>
          </cell>
        </row>
        <row r="421">
          <cell r="C421" t="str">
            <v>WHHL</v>
          </cell>
          <cell r="D421">
            <v>0.04</v>
          </cell>
          <cell r="E421">
            <v>32830.411081860002</v>
          </cell>
          <cell r="X421" t="str">
            <v>WHHL</v>
          </cell>
          <cell r="Y421">
            <v>1313.2164432744</v>
          </cell>
        </row>
        <row r="422">
          <cell r="C422" t="str">
            <v>JXHW</v>
          </cell>
          <cell r="D422">
            <v>0.04</v>
          </cell>
          <cell r="E422">
            <v>5352.6068199999991</v>
          </cell>
          <cell r="X422" t="str">
            <v>JXHW</v>
          </cell>
          <cell r="Y422">
            <v>214.10427279999999</v>
          </cell>
        </row>
        <row r="423">
          <cell r="C423" t="str">
            <v>GXZN</v>
          </cell>
          <cell r="D423">
            <v>0.04</v>
          </cell>
          <cell r="E423">
            <v>54472.111611300003</v>
          </cell>
          <cell r="X423" t="str">
            <v>GXZN</v>
          </cell>
          <cell r="Y423">
            <v>2178.8844644520004</v>
          </cell>
        </row>
        <row r="424">
          <cell r="C424" t="str">
            <v>GZZN</v>
          </cell>
          <cell r="D424">
            <v>0.04</v>
          </cell>
          <cell r="E424">
            <v>60629.152604899988</v>
          </cell>
          <cell r="X424" t="str">
            <v>GZZN</v>
          </cell>
          <cell r="Y424">
            <v>2425.1661041959997</v>
          </cell>
        </row>
        <row r="425">
          <cell r="C425" t="str">
            <v>CQRH</v>
          </cell>
          <cell r="D425">
            <v>0.04</v>
          </cell>
          <cell r="E425">
            <v>12231.0406602</v>
          </cell>
          <cell r="X425" t="str">
            <v>CQRH</v>
          </cell>
          <cell r="Y425">
            <v>489.241626408</v>
          </cell>
        </row>
        <row r="426">
          <cell r="C426" t="str">
            <v>GZRH</v>
          </cell>
          <cell r="D426">
            <v>0.04</v>
          </cell>
          <cell r="E426">
            <v>39602.724017679997</v>
          </cell>
          <cell r="X426" t="str">
            <v>GZRH</v>
          </cell>
          <cell r="Y426">
            <v>1584.1089607072001</v>
          </cell>
        </row>
        <row r="427">
          <cell r="C427" t="str">
            <v>KMYW</v>
          </cell>
          <cell r="D427">
            <v>0.04</v>
          </cell>
          <cell r="E427">
            <v>49913.943387879997</v>
          </cell>
          <cell r="X427" t="str">
            <v>KMYW</v>
          </cell>
          <cell r="Y427">
            <v>1996.5577355151995</v>
          </cell>
        </row>
        <row r="428">
          <cell r="C428" t="str">
            <v>XJSM</v>
          </cell>
          <cell r="D428">
            <v>0.04</v>
          </cell>
          <cell r="E428">
            <v>104207.3379386</v>
          </cell>
          <cell r="X428" t="str">
            <v>XJSM</v>
          </cell>
          <cell r="Y428">
            <v>4168.2935175439998</v>
          </cell>
        </row>
        <row r="429">
          <cell r="C429" t="str">
            <v>XJXW</v>
          </cell>
          <cell r="D429">
            <v>0.04</v>
          </cell>
          <cell r="E429">
            <v>0</v>
          </cell>
          <cell r="X429" t="str">
            <v>XJXW</v>
          </cell>
          <cell r="Y429">
            <v>0</v>
          </cell>
        </row>
        <row r="430">
          <cell r="C430" t="str">
            <v>GSXW</v>
          </cell>
          <cell r="D430">
            <v>0.04</v>
          </cell>
          <cell r="E430">
            <v>20050.6547206</v>
          </cell>
          <cell r="X430" t="str">
            <v>GSXW</v>
          </cell>
          <cell r="Y430">
            <v>802.02618882400009</v>
          </cell>
        </row>
        <row r="431">
          <cell r="C431" t="str">
            <v>BHR</v>
          </cell>
          <cell r="D431">
            <v>0</v>
          </cell>
          <cell r="E431">
            <v>2126.6479800000002</v>
          </cell>
          <cell r="X431" t="str">
            <v>BHR</v>
          </cell>
          <cell r="Y431">
            <v>15.949859850000001</v>
          </cell>
        </row>
        <row r="432">
          <cell r="C432" t="str">
            <v>BJCD</v>
          </cell>
          <cell r="D432">
            <v>0.04</v>
          </cell>
          <cell r="E432">
            <v>4066.8424299999997</v>
          </cell>
          <cell r="X432" t="str">
            <v>BJCD</v>
          </cell>
          <cell r="Y432">
            <v>162.67369719999999</v>
          </cell>
        </row>
        <row r="433">
          <cell r="C433" t="str">
            <v>LWGS</v>
          </cell>
          <cell r="D433">
            <v>0.04</v>
          </cell>
          <cell r="E433">
            <v>6978.0519185600006</v>
          </cell>
          <cell r="X433" t="str">
            <v>LWGS</v>
          </cell>
          <cell r="Y433">
            <v>279.1220767424</v>
          </cell>
        </row>
        <row r="434">
          <cell r="C434" t="str">
            <v>JLBK</v>
          </cell>
          <cell r="D434">
            <v>0.04</v>
          </cell>
          <cell r="E434">
            <v>16473.299413300003</v>
          </cell>
          <cell r="X434" t="str">
            <v>JLBK</v>
          </cell>
          <cell r="Y434">
            <v>658.93197653199991</v>
          </cell>
        </row>
        <row r="435">
          <cell r="C435" t="str">
            <v>JSZD</v>
          </cell>
          <cell r="D435">
            <v>0.04</v>
          </cell>
          <cell r="E435">
            <v>16985.968299240005</v>
          </cell>
          <cell r="X435" t="str">
            <v>JSZD</v>
          </cell>
          <cell r="Y435">
            <v>679.43873196960021</v>
          </cell>
        </row>
        <row r="436">
          <cell r="C436" t="str">
            <v>JSRD</v>
          </cell>
          <cell r="D436">
            <v>0.04</v>
          </cell>
          <cell r="E436">
            <v>3615.8381300000001</v>
          </cell>
          <cell r="X436" t="str">
            <v>JSRD</v>
          </cell>
          <cell r="Y436">
            <v>144.63352520000001</v>
          </cell>
        </row>
        <row r="437">
          <cell r="C437" t="str">
            <v>BJZW</v>
          </cell>
          <cell r="D437">
            <v>1</v>
          </cell>
          <cell r="E437">
            <v>0</v>
          </cell>
          <cell r="X437" t="str">
            <v>BJZW</v>
          </cell>
          <cell r="Y437">
            <v>0</v>
          </cell>
        </row>
        <row r="438">
          <cell r="C438" t="str">
            <v>CDFS</v>
          </cell>
          <cell r="D438">
            <v>0.04</v>
          </cell>
          <cell r="E438">
            <v>42106.395983759998</v>
          </cell>
          <cell r="X438" t="str">
            <v>CDFS</v>
          </cell>
          <cell r="Y438">
            <v>1684.2558393503996</v>
          </cell>
        </row>
        <row r="439">
          <cell r="C439" t="str">
            <v>NXSW</v>
          </cell>
          <cell r="D439">
            <v>1</v>
          </cell>
          <cell r="E439">
            <v>719.04144311999994</v>
          </cell>
          <cell r="X439" t="str">
            <v>NXSW</v>
          </cell>
          <cell r="Y439">
            <v>719.04144311999994</v>
          </cell>
        </row>
        <row r="440">
          <cell r="C440" t="str">
            <v>SCDF</v>
          </cell>
          <cell r="D440">
            <v>1</v>
          </cell>
          <cell r="E440">
            <v>4378.4336871599999</v>
          </cell>
          <cell r="X440" t="str">
            <v>SCDF</v>
          </cell>
          <cell r="Y440">
            <v>4378.4336871599999</v>
          </cell>
        </row>
        <row r="441">
          <cell r="C441" t="str">
            <v>SHFLF</v>
          </cell>
          <cell r="D441">
            <v>0.04</v>
          </cell>
          <cell r="E441">
            <v>2103.2147933599999</v>
          </cell>
          <cell r="X441" t="str">
            <v>SHFLF</v>
          </cell>
          <cell r="Y441">
            <v>84.128591734400018</v>
          </cell>
        </row>
        <row r="442">
          <cell r="C442" t="str">
            <v>VCEIC</v>
          </cell>
          <cell r="D442">
            <v>0.04</v>
          </cell>
          <cell r="E442">
            <v>612.27774999999997</v>
          </cell>
          <cell r="X442" t="str">
            <v>VCEIC</v>
          </cell>
          <cell r="Y442">
            <v>24.491109999999999</v>
          </cell>
        </row>
        <row r="443">
          <cell r="C443" t="str">
            <v>ZJLY</v>
          </cell>
          <cell r="D443">
            <v>0.04</v>
          </cell>
          <cell r="E443">
            <v>27021.194670319994</v>
          </cell>
          <cell r="X443" t="str">
            <v>ZJLY</v>
          </cell>
          <cell r="Y443">
            <v>1080.8477868127998</v>
          </cell>
        </row>
        <row r="448">
          <cell r="C448" t="str">
            <v>Dealer</v>
          </cell>
          <cell r="E448" t="str">
            <v>Total Balance</v>
          </cell>
          <cell r="F448" t="str">
            <v>Total Units</v>
          </cell>
          <cell r="X448" t="str">
            <v>Dealer</v>
          </cell>
          <cell r="Y448" t="str">
            <v>Provision Required</v>
          </cell>
        </row>
        <row r="451">
          <cell r="C451" t="str">
            <v>SXWY</v>
          </cell>
          <cell r="D451">
            <v>0</v>
          </cell>
          <cell r="E451">
            <v>0</v>
          </cell>
          <cell r="F451">
            <v>0</v>
          </cell>
          <cell r="X451" t="str">
            <v>SXWY</v>
          </cell>
        </row>
        <row r="452">
          <cell r="C452" t="str">
            <v>JNTY</v>
          </cell>
          <cell r="D452">
            <v>0</v>
          </cell>
          <cell r="E452">
            <v>0</v>
          </cell>
          <cell r="F452">
            <v>0</v>
          </cell>
          <cell r="X452" t="str">
            <v>JNTY</v>
          </cell>
        </row>
        <row r="453">
          <cell r="C453" t="str">
            <v>NMLA</v>
          </cell>
          <cell r="D453">
            <v>0</v>
          </cell>
          <cell r="E453">
            <v>0</v>
          </cell>
          <cell r="F453">
            <v>0</v>
          </cell>
          <cell r="X453" t="str">
            <v>NMLA</v>
          </cell>
        </row>
        <row r="454">
          <cell r="C454" t="str">
            <v>JSBL</v>
          </cell>
          <cell r="D454">
            <v>0</v>
          </cell>
          <cell r="E454">
            <v>0</v>
          </cell>
          <cell r="F454">
            <v>0</v>
          </cell>
          <cell r="X454" t="str">
            <v>JSBL</v>
          </cell>
        </row>
        <row r="455">
          <cell r="C455" t="str">
            <v>JSHQ</v>
          </cell>
          <cell r="D455">
            <v>0</v>
          </cell>
          <cell r="E455">
            <v>0</v>
          </cell>
          <cell r="F455">
            <v>0</v>
          </cell>
          <cell r="X455" t="str">
            <v>JSHQ</v>
          </cell>
        </row>
        <row r="456">
          <cell r="C456" t="str">
            <v>HNWT</v>
          </cell>
          <cell r="D456">
            <v>0</v>
          </cell>
          <cell r="E456">
            <v>0</v>
          </cell>
          <cell r="F456">
            <v>0</v>
          </cell>
          <cell r="X456" t="str">
            <v>HNWT</v>
          </cell>
        </row>
        <row r="457">
          <cell r="C457" t="str">
            <v>LZTG</v>
          </cell>
          <cell r="D457">
            <v>0</v>
          </cell>
          <cell r="E457">
            <v>0</v>
          </cell>
          <cell r="F457">
            <v>0</v>
          </cell>
          <cell r="X457" t="str">
            <v>LZTG</v>
          </cell>
        </row>
        <row r="458">
          <cell r="C458" t="str">
            <v>XATG</v>
          </cell>
          <cell r="D458">
            <v>0</v>
          </cell>
          <cell r="E458">
            <v>0</v>
          </cell>
          <cell r="F458">
            <v>0</v>
          </cell>
          <cell r="X458" t="str">
            <v>XATG</v>
          </cell>
        </row>
        <row r="459">
          <cell r="C459" t="str">
            <v>QHTG</v>
          </cell>
          <cell r="D459">
            <v>0</v>
          </cell>
          <cell r="E459">
            <v>0</v>
          </cell>
          <cell r="F459">
            <v>0</v>
          </cell>
          <cell r="X459" t="str">
            <v>QHTG</v>
          </cell>
        </row>
        <row r="460">
          <cell r="C460" t="str">
            <v>TGZG</v>
          </cell>
          <cell r="D460">
            <v>0</v>
          </cell>
          <cell r="E460">
            <v>0</v>
          </cell>
          <cell r="F460">
            <v>0</v>
          </cell>
          <cell r="X460" t="str">
            <v>TGZG</v>
          </cell>
        </row>
        <row r="461">
          <cell r="C461" t="str">
            <v>FZHD</v>
          </cell>
          <cell r="D461">
            <v>0</v>
          </cell>
          <cell r="E461">
            <v>0</v>
          </cell>
          <cell r="F461">
            <v>0</v>
          </cell>
          <cell r="X461" t="str">
            <v>FZHD</v>
          </cell>
        </row>
        <row r="462">
          <cell r="C462" t="str">
            <v>HBHD</v>
          </cell>
          <cell r="D462">
            <v>0</v>
          </cell>
          <cell r="E462">
            <v>0</v>
          </cell>
          <cell r="F462">
            <v>0</v>
          </cell>
          <cell r="X462" t="str">
            <v>HBHD</v>
          </cell>
        </row>
        <row r="463">
          <cell r="C463" t="str">
            <v>BJHD</v>
          </cell>
          <cell r="D463">
            <v>0</v>
          </cell>
          <cell r="E463">
            <v>0</v>
          </cell>
          <cell r="F463">
            <v>0</v>
          </cell>
          <cell r="X463" t="str">
            <v>BJHD</v>
          </cell>
        </row>
        <row r="464">
          <cell r="C464" t="str">
            <v>WHZN</v>
          </cell>
          <cell r="D464">
            <v>0</v>
          </cell>
          <cell r="E464">
            <v>0</v>
          </cell>
          <cell r="F464">
            <v>0</v>
          </cell>
          <cell r="X464" t="str">
            <v>WHZN</v>
          </cell>
        </row>
        <row r="465">
          <cell r="C465" t="str">
            <v>CSJW</v>
          </cell>
          <cell r="D465">
            <v>0</v>
          </cell>
          <cell r="E465">
            <v>0</v>
          </cell>
          <cell r="F465">
            <v>0</v>
          </cell>
          <cell r="X465" t="str">
            <v>CSJW</v>
          </cell>
        </row>
        <row r="466">
          <cell r="C466" t="str">
            <v>JXJW</v>
          </cell>
          <cell r="D466">
            <v>0</v>
          </cell>
          <cell r="E466">
            <v>0</v>
          </cell>
          <cell r="F466">
            <v>0</v>
          </cell>
          <cell r="X466" t="str">
            <v>JXJW</v>
          </cell>
        </row>
        <row r="467">
          <cell r="C467" t="str">
            <v>LNZA</v>
          </cell>
          <cell r="D467">
            <v>0</v>
          </cell>
          <cell r="E467">
            <v>0</v>
          </cell>
          <cell r="F467">
            <v>0</v>
          </cell>
          <cell r="X467" t="str">
            <v>LNZA</v>
          </cell>
        </row>
        <row r="468">
          <cell r="C468" t="str">
            <v>LAGS</v>
          </cell>
          <cell r="D468">
            <v>0</v>
          </cell>
          <cell r="E468">
            <v>0</v>
          </cell>
          <cell r="F468">
            <v>0</v>
          </cell>
          <cell r="X468" t="str">
            <v>LAGS</v>
          </cell>
        </row>
        <row r="469">
          <cell r="C469" t="str">
            <v>LNZW</v>
          </cell>
          <cell r="D469">
            <v>0</v>
          </cell>
          <cell r="E469">
            <v>0</v>
          </cell>
          <cell r="F469">
            <v>0</v>
          </cell>
          <cell r="X469" t="str">
            <v>LNZW</v>
          </cell>
        </row>
        <row r="470">
          <cell r="C470" t="str">
            <v>WHHL</v>
          </cell>
          <cell r="D470">
            <v>0</v>
          </cell>
          <cell r="E470">
            <v>0</v>
          </cell>
          <cell r="F470">
            <v>0</v>
          </cell>
          <cell r="X470" t="str">
            <v>WHHL</v>
          </cell>
        </row>
        <row r="471">
          <cell r="C471" t="str">
            <v>JXHW</v>
          </cell>
          <cell r="D471">
            <v>0</v>
          </cell>
          <cell r="E471">
            <v>0</v>
          </cell>
          <cell r="F471">
            <v>0</v>
          </cell>
          <cell r="X471" t="str">
            <v>JXHW</v>
          </cell>
        </row>
        <row r="472">
          <cell r="C472" t="str">
            <v>GXZN</v>
          </cell>
          <cell r="D472">
            <v>0</v>
          </cell>
          <cell r="E472">
            <v>0</v>
          </cell>
          <cell r="F472">
            <v>0</v>
          </cell>
          <cell r="X472" t="str">
            <v>GXZN</v>
          </cell>
        </row>
        <row r="473">
          <cell r="C473" t="str">
            <v>GZZN</v>
          </cell>
          <cell r="D473">
            <v>0</v>
          </cell>
          <cell r="E473">
            <v>0</v>
          </cell>
          <cell r="F473">
            <v>0</v>
          </cell>
          <cell r="X473" t="str">
            <v>GZZN</v>
          </cell>
        </row>
        <row r="474">
          <cell r="C474" t="str">
            <v>CQRH</v>
          </cell>
          <cell r="D474">
            <v>0</v>
          </cell>
          <cell r="E474">
            <v>0</v>
          </cell>
          <cell r="F474">
            <v>0</v>
          </cell>
          <cell r="X474" t="str">
            <v>CQRH</v>
          </cell>
        </row>
        <row r="475">
          <cell r="C475" t="str">
            <v>GZRH</v>
          </cell>
          <cell r="D475">
            <v>0</v>
          </cell>
          <cell r="E475">
            <v>0</v>
          </cell>
          <cell r="F475">
            <v>0</v>
          </cell>
          <cell r="X475" t="str">
            <v>GZRH</v>
          </cell>
        </row>
        <row r="476">
          <cell r="C476" t="str">
            <v>KMYW</v>
          </cell>
          <cell r="D476">
            <v>0</v>
          </cell>
          <cell r="E476">
            <v>0</v>
          </cell>
          <cell r="F476">
            <v>0</v>
          </cell>
          <cell r="X476" t="str">
            <v>KMYW</v>
          </cell>
        </row>
        <row r="477">
          <cell r="C477" t="str">
            <v>XJSM</v>
          </cell>
          <cell r="D477">
            <v>0</v>
          </cell>
          <cell r="E477">
            <v>0</v>
          </cell>
          <cell r="F477">
            <v>0</v>
          </cell>
          <cell r="X477" t="str">
            <v>XJSM</v>
          </cell>
        </row>
        <row r="478">
          <cell r="C478" t="str">
            <v>XJXW</v>
          </cell>
          <cell r="D478">
            <v>0</v>
          </cell>
          <cell r="E478">
            <v>0</v>
          </cell>
          <cell r="F478">
            <v>0</v>
          </cell>
          <cell r="X478" t="str">
            <v>XJXW</v>
          </cell>
        </row>
        <row r="479">
          <cell r="C479" t="str">
            <v>GSXW</v>
          </cell>
          <cell r="D479">
            <v>0</v>
          </cell>
          <cell r="E479">
            <v>0</v>
          </cell>
          <cell r="F479">
            <v>0</v>
          </cell>
          <cell r="X479" t="str">
            <v>GSXW</v>
          </cell>
        </row>
        <row r="480">
          <cell r="C480" t="str">
            <v>BHR</v>
          </cell>
          <cell r="D480">
            <v>0</v>
          </cell>
          <cell r="E480">
            <v>0</v>
          </cell>
          <cell r="F480">
            <v>0</v>
          </cell>
          <cell r="X480" t="str">
            <v>BHR</v>
          </cell>
        </row>
        <row r="481">
          <cell r="C481" t="str">
            <v>BJCD</v>
          </cell>
          <cell r="D481">
            <v>0</v>
          </cell>
          <cell r="E481">
            <v>0</v>
          </cell>
          <cell r="F481">
            <v>0</v>
          </cell>
          <cell r="X481" t="str">
            <v>BJCD</v>
          </cell>
        </row>
        <row r="482">
          <cell r="C482" t="str">
            <v>LWGS</v>
          </cell>
          <cell r="D482">
            <v>0</v>
          </cell>
          <cell r="E482">
            <v>0</v>
          </cell>
          <cell r="F482">
            <v>0</v>
          </cell>
          <cell r="X482" t="str">
            <v>LWGS</v>
          </cell>
        </row>
        <row r="483">
          <cell r="C483" t="str">
            <v>JLBK</v>
          </cell>
          <cell r="D483">
            <v>0</v>
          </cell>
          <cell r="E483">
            <v>0</v>
          </cell>
          <cell r="F483">
            <v>0</v>
          </cell>
          <cell r="X483" t="str">
            <v>JLBK</v>
          </cell>
        </row>
        <row r="484">
          <cell r="C484" t="str">
            <v>JSZD</v>
          </cell>
          <cell r="D484">
            <v>0</v>
          </cell>
          <cell r="E484">
            <v>0</v>
          </cell>
          <cell r="F484">
            <v>0</v>
          </cell>
          <cell r="X484" t="str">
            <v>JSZD</v>
          </cell>
        </row>
        <row r="485">
          <cell r="C485" t="str">
            <v>JSRD</v>
          </cell>
          <cell r="D485">
            <v>0</v>
          </cell>
          <cell r="E485">
            <v>0</v>
          </cell>
          <cell r="F485">
            <v>0</v>
          </cell>
          <cell r="X485" t="str">
            <v>JSRD</v>
          </cell>
        </row>
        <row r="486">
          <cell r="C486" t="str">
            <v>BJZW</v>
          </cell>
          <cell r="D486">
            <v>0</v>
          </cell>
          <cell r="E486">
            <v>0</v>
          </cell>
          <cell r="F486">
            <v>0</v>
          </cell>
          <cell r="X486" t="str">
            <v>BJZW</v>
          </cell>
        </row>
        <row r="487">
          <cell r="C487" t="str">
            <v>CDFS</v>
          </cell>
          <cell r="D487">
            <v>0</v>
          </cell>
          <cell r="E487">
            <v>0</v>
          </cell>
          <cell r="F487">
            <v>0</v>
          </cell>
          <cell r="X487" t="str">
            <v>CDFS</v>
          </cell>
        </row>
        <row r="488">
          <cell r="C488" t="str">
            <v>NXSW</v>
          </cell>
          <cell r="D488">
            <v>0</v>
          </cell>
          <cell r="E488">
            <v>0</v>
          </cell>
          <cell r="F488">
            <v>0</v>
          </cell>
          <cell r="X488" t="str">
            <v>NXSW</v>
          </cell>
        </row>
        <row r="489">
          <cell r="C489" t="str">
            <v>SCDF</v>
          </cell>
          <cell r="D489">
            <v>0</v>
          </cell>
          <cell r="E489">
            <v>0</v>
          </cell>
          <cell r="F489">
            <v>0</v>
          </cell>
          <cell r="X489" t="str">
            <v>SCDF</v>
          </cell>
        </row>
        <row r="490">
          <cell r="C490" t="str">
            <v>SHFLF</v>
          </cell>
          <cell r="D490">
            <v>0</v>
          </cell>
          <cell r="E490">
            <v>0</v>
          </cell>
          <cell r="F490">
            <v>0</v>
          </cell>
          <cell r="X490" t="str">
            <v>SHFLF</v>
          </cell>
        </row>
        <row r="491">
          <cell r="C491" t="str">
            <v>VCEIC</v>
          </cell>
          <cell r="D491">
            <v>0</v>
          </cell>
          <cell r="E491">
            <v>0</v>
          </cell>
          <cell r="F491">
            <v>0</v>
          </cell>
          <cell r="X491" t="str">
            <v>VCEIC</v>
          </cell>
        </row>
        <row r="492">
          <cell r="C492" t="str">
            <v>ZJLY</v>
          </cell>
          <cell r="D492">
            <v>0</v>
          </cell>
          <cell r="E492">
            <v>0</v>
          </cell>
          <cell r="F492">
            <v>0</v>
          </cell>
          <cell r="X492" t="str">
            <v>ZJLY</v>
          </cell>
        </row>
        <row r="493">
          <cell r="E493">
            <v>0</v>
          </cell>
          <cell r="F493">
            <v>0</v>
          </cell>
        </row>
        <row r="498">
          <cell r="X498" t="str">
            <v>Dealer</v>
          </cell>
          <cell r="Y498" t="str">
            <v>Provision Required</v>
          </cell>
        </row>
        <row r="501">
          <cell r="C501" t="str">
            <v>SXWY</v>
          </cell>
          <cell r="D501">
            <v>0.2</v>
          </cell>
          <cell r="E501">
            <v>4800.7754000000004</v>
          </cell>
          <cell r="F501">
            <v>4800.7754000000004</v>
          </cell>
          <cell r="G501">
            <v>280.83767999999998</v>
          </cell>
          <cell r="H501">
            <v>1</v>
          </cell>
          <cell r="I501">
            <v>0.2</v>
          </cell>
          <cell r="J501">
            <v>0</v>
          </cell>
          <cell r="K501">
            <v>0</v>
          </cell>
          <cell r="L501">
            <v>1</v>
          </cell>
          <cell r="M501">
            <v>0.2</v>
          </cell>
          <cell r="N501">
            <v>0</v>
          </cell>
          <cell r="O501">
            <v>0</v>
          </cell>
          <cell r="P501">
            <v>1</v>
          </cell>
          <cell r="Q501">
            <v>0.2</v>
          </cell>
          <cell r="R501">
            <v>0</v>
          </cell>
          <cell r="S501">
            <v>0</v>
          </cell>
          <cell r="T501">
            <v>1</v>
          </cell>
          <cell r="U501">
            <v>0.2</v>
          </cell>
          <cell r="V501">
            <v>4800.7754000000004</v>
          </cell>
          <cell r="X501" t="str">
            <v>SXWY</v>
          </cell>
          <cell r="Y501">
            <v>960.15508000000011</v>
          </cell>
        </row>
        <row r="502">
          <cell r="C502" t="str">
            <v>JNTY</v>
          </cell>
          <cell r="D502">
            <v>0.2</v>
          </cell>
          <cell r="E502">
            <v>21909.066269999999</v>
          </cell>
          <cell r="F502">
            <v>21338.035680000001</v>
          </cell>
          <cell r="G502">
            <v>802.18606999999997</v>
          </cell>
          <cell r="H502">
            <v>1</v>
          </cell>
          <cell r="I502">
            <v>0.2</v>
          </cell>
          <cell r="J502">
            <v>571.03058999999996</v>
          </cell>
          <cell r="K502">
            <v>19.273099999999999</v>
          </cell>
          <cell r="L502">
            <v>1</v>
          </cell>
          <cell r="M502">
            <v>0.2</v>
          </cell>
          <cell r="N502">
            <v>0</v>
          </cell>
          <cell r="O502">
            <v>0</v>
          </cell>
          <cell r="P502">
            <v>1</v>
          </cell>
          <cell r="Q502">
            <v>0.2</v>
          </cell>
          <cell r="R502">
            <v>0</v>
          </cell>
          <cell r="S502">
            <v>0</v>
          </cell>
          <cell r="T502">
            <v>1</v>
          </cell>
          <cell r="U502">
            <v>0.2</v>
          </cell>
          <cell r="V502">
            <v>21909.066269999999</v>
          </cell>
          <cell r="X502" t="str">
            <v>JNTY</v>
          </cell>
          <cell r="Y502">
            <v>4381.8132540000006</v>
          </cell>
        </row>
        <row r="503">
          <cell r="C503" t="str">
            <v>NMLA</v>
          </cell>
          <cell r="D503">
            <v>0.2</v>
          </cell>
          <cell r="E503">
            <v>0</v>
          </cell>
          <cell r="F503">
            <v>0</v>
          </cell>
          <cell r="G503">
            <v>0</v>
          </cell>
          <cell r="H503">
            <v>1</v>
          </cell>
          <cell r="I503">
            <v>0.2</v>
          </cell>
          <cell r="J503">
            <v>0</v>
          </cell>
          <cell r="K503">
            <v>0</v>
          </cell>
          <cell r="L503">
            <v>1</v>
          </cell>
          <cell r="M503">
            <v>0.2</v>
          </cell>
          <cell r="N503">
            <v>0</v>
          </cell>
          <cell r="O503">
            <v>0</v>
          </cell>
          <cell r="P503">
            <v>1</v>
          </cell>
          <cell r="Q503">
            <v>0.2</v>
          </cell>
          <cell r="R503">
            <v>0</v>
          </cell>
          <cell r="S503">
            <v>0</v>
          </cell>
          <cell r="T503">
            <v>1</v>
          </cell>
          <cell r="U503">
            <v>0.2</v>
          </cell>
          <cell r="V503">
            <v>0</v>
          </cell>
          <cell r="X503" t="str">
            <v>NMLA</v>
          </cell>
          <cell r="Y503">
            <v>0</v>
          </cell>
        </row>
        <row r="504">
          <cell r="C504" t="str">
            <v>JSBL</v>
          </cell>
          <cell r="D504">
            <v>0</v>
          </cell>
          <cell r="E504">
            <v>0</v>
          </cell>
          <cell r="F504">
            <v>0</v>
          </cell>
          <cell r="G504">
            <v>0</v>
          </cell>
          <cell r="H504">
            <v>1</v>
          </cell>
          <cell r="I504">
            <v>0</v>
          </cell>
          <cell r="J504">
            <v>0</v>
          </cell>
          <cell r="K504">
            <v>0</v>
          </cell>
          <cell r="L504">
            <v>1</v>
          </cell>
          <cell r="M504">
            <v>0</v>
          </cell>
          <cell r="N504">
            <v>0</v>
          </cell>
          <cell r="O504">
            <v>0</v>
          </cell>
          <cell r="P504">
            <v>1</v>
          </cell>
          <cell r="Q504">
            <v>0</v>
          </cell>
          <cell r="R504">
            <v>0</v>
          </cell>
          <cell r="S504">
            <v>0</v>
          </cell>
          <cell r="T504">
            <v>1</v>
          </cell>
          <cell r="U504">
            <v>0</v>
          </cell>
          <cell r="V504">
            <v>0</v>
          </cell>
          <cell r="X504" t="str">
            <v>JSBL</v>
          </cell>
          <cell r="Y504">
            <v>0</v>
          </cell>
        </row>
        <row r="505">
          <cell r="C505" t="str">
            <v>JSHQ</v>
          </cell>
          <cell r="D505">
            <v>0.2</v>
          </cell>
          <cell r="E505">
            <v>0</v>
          </cell>
          <cell r="F505">
            <v>0</v>
          </cell>
          <cell r="G505">
            <v>0</v>
          </cell>
          <cell r="H505">
            <v>1</v>
          </cell>
          <cell r="I505">
            <v>0.2</v>
          </cell>
          <cell r="J505">
            <v>0</v>
          </cell>
          <cell r="K505">
            <v>0</v>
          </cell>
          <cell r="L505">
            <v>1</v>
          </cell>
          <cell r="M505">
            <v>0.2</v>
          </cell>
          <cell r="N505">
            <v>0</v>
          </cell>
          <cell r="O505">
            <v>0</v>
          </cell>
          <cell r="P505">
            <v>1</v>
          </cell>
          <cell r="Q505">
            <v>0.2</v>
          </cell>
          <cell r="R505">
            <v>0</v>
          </cell>
          <cell r="S505">
            <v>0</v>
          </cell>
          <cell r="T505">
            <v>1</v>
          </cell>
          <cell r="U505">
            <v>0.2</v>
          </cell>
          <cell r="V505">
            <v>0</v>
          </cell>
          <cell r="X505" t="str">
            <v>JSHQ</v>
          </cell>
          <cell r="Y505">
            <v>0</v>
          </cell>
        </row>
        <row r="506">
          <cell r="C506" t="str">
            <v>HNWT</v>
          </cell>
          <cell r="D506">
            <v>0.02</v>
          </cell>
          <cell r="E506">
            <v>39020.716840000001</v>
          </cell>
          <cell r="F506">
            <v>39020.716840000001</v>
          </cell>
          <cell r="G506">
            <v>1484.8021799999997</v>
          </cell>
          <cell r="H506">
            <v>1</v>
          </cell>
          <cell r="I506">
            <v>0.02</v>
          </cell>
          <cell r="J506">
            <v>0</v>
          </cell>
          <cell r="K506">
            <v>0</v>
          </cell>
          <cell r="L506">
            <v>1</v>
          </cell>
          <cell r="M506">
            <v>0.02</v>
          </cell>
          <cell r="N506">
            <v>0</v>
          </cell>
          <cell r="O506">
            <v>0</v>
          </cell>
          <cell r="P506">
            <v>1</v>
          </cell>
          <cell r="Q506">
            <v>0.02</v>
          </cell>
          <cell r="R506">
            <v>0</v>
          </cell>
          <cell r="S506">
            <v>0</v>
          </cell>
          <cell r="T506">
            <v>1</v>
          </cell>
          <cell r="U506">
            <v>0.02</v>
          </cell>
          <cell r="V506">
            <v>39020.716840000001</v>
          </cell>
          <cell r="X506" t="str">
            <v>HNWT</v>
          </cell>
          <cell r="Y506">
            <v>780.4143368</v>
          </cell>
        </row>
        <row r="507">
          <cell r="C507" t="str">
            <v>LZTG</v>
          </cell>
          <cell r="D507">
            <v>0.02</v>
          </cell>
          <cell r="E507">
            <v>16910.984779999999</v>
          </cell>
          <cell r="F507">
            <v>14144.80315</v>
          </cell>
          <cell r="G507">
            <v>624.35273000000007</v>
          </cell>
          <cell r="H507">
            <v>1</v>
          </cell>
          <cell r="I507">
            <v>0.02</v>
          </cell>
          <cell r="J507">
            <v>1840.2395800000002</v>
          </cell>
          <cell r="K507">
            <v>87.944910000000007</v>
          </cell>
          <cell r="L507">
            <v>1</v>
          </cell>
          <cell r="M507">
            <v>0.02</v>
          </cell>
          <cell r="N507">
            <v>0</v>
          </cell>
          <cell r="O507">
            <v>0</v>
          </cell>
          <cell r="P507">
            <v>1</v>
          </cell>
          <cell r="Q507">
            <v>0.02</v>
          </cell>
          <cell r="R507">
            <v>925.94204999999999</v>
          </cell>
          <cell r="S507">
            <v>33.66433</v>
          </cell>
          <cell r="T507">
            <v>1</v>
          </cell>
          <cell r="U507">
            <v>0.02</v>
          </cell>
          <cell r="V507">
            <v>16910.984779999999</v>
          </cell>
          <cell r="X507" t="str">
            <v>LZTG</v>
          </cell>
          <cell r="Y507">
            <v>338.21969560000002</v>
          </cell>
        </row>
        <row r="508">
          <cell r="C508" t="str">
            <v>XATG</v>
          </cell>
          <cell r="D508">
            <v>0.02</v>
          </cell>
          <cell r="E508">
            <v>18039.171742000002</v>
          </cell>
          <cell r="F508">
            <v>14966.550376200003</v>
          </cell>
          <cell r="G508">
            <v>631.33410000000015</v>
          </cell>
          <cell r="H508">
            <v>1</v>
          </cell>
          <cell r="I508">
            <v>0.02</v>
          </cell>
          <cell r="J508">
            <v>1542.5463457999999</v>
          </cell>
          <cell r="K508">
            <v>61.413509999999995</v>
          </cell>
          <cell r="L508">
            <v>1</v>
          </cell>
          <cell r="M508">
            <v>0.02</v>
          </cell>
          <cell r="N508">
            <v>1530.07502</v>
          </cell>
          <cell r="O508">
            <v>54.338410000000003</v>
          </cell>
          <cell r="P508">
            <v>1</v>
          </cell>
          <cell r="Q508">
            <v>0.02</v>
          </cell>
          <cell r="R508">
            <v>0</v>
          </cell>
          <cell r="S508">
            <v>0</v>
          </cell>
          <cell r="T508">
            <v>1</v>
          </cell>
          <cell r="U508">
            <v>0.02</v>
          </cell>
          <cell r="V508">
            <v>18039.171742000002</v>
          </cell>
          <cell r="X508" t="str">
            <v>XATG</v>
          </cell>
          <cell r="Y508">
            <v>360.7834348400001</v>
          </cell>
        </row>
        <row r="509">
          <cell r="C509" t="str">
            <v>QHTG</v>
          </cell>
          <cell r="D509">
            <v>0.02</v>
          </cell>
          <cell r="E509">
            <v>2181.1453500000002</v>
          </cell>
          <cell r="F509">
            <v>2181.1453500000002</v>
          </cell>
          <cell r="G509">
            <v>72.109870000000001</v>
          </cell>
          <cell r="H509">
            <v>1</v>
          </cell>
          <cell r="I509">
            <v>0.02</v>
          </cell>
          <cell r="J509">
            <v>0</v>
          </cell>
          <cell r="K509">
            <v>0</v>
          </cell>
          <cell r="L509">
            <v>1</v>
          </cell>
          <cell r="M509">
            <v>0.02</v>
          </cell>
          <cell r="N509">
            <v>0</v>
          </cell>
          <cell r="O509">
            <v>0</v>
          </cell>
          <cell r="P509">
            <v>1</v>
          </cell>
          <cell r="Q509">
            <v>0.02</v>
          </cell>
          <cell r="R509">
            <v>0</v>
          </cell>
          <cell r="S509">
            <v>0</v>
          </cell>
          <cell r="T509">
            <v>1</v>
          </cell>
          <cell r="U509">
            <v>0.02</v>
          </cell>
          <cell r="V509">
            <v>2181.1453500000002</v>
          </cell>
          <cell r="X509" t="str">
            <v>QHTG</v>
          </cell>
          <cell r="Y509">
            <v>43.622907000000005</v>
          </cell>
        </row>
        <row r="510">
          <cell r="C510" t="str">
            <v>TGZG</v>
          </cell>
          <cell r="D510">
            <v>0.02</v>
          </cell>
          <cell r="E510">
            <v>0</v>
          </cell>
          <cell r="F510">
            <v>0</v>
          </cell>
          <cell r="G510">
            <v>0</v>
          </cell>
          <cell r="H510">
            <v>1</v>
          </cell>
          <cell r="I510">
            <v>0.02</v>
          </cell>
          <cell r="J510">
            <v>0</v>
          </cell>
          <cell r="K510">
            <v>0</v>
          </cell>
          <cell r="L510">
            <v>1</v>
          </cell>
          <cell r="M510">
            <v>0.02</v>
          </cell>
          <cell r="N510">
            <v>0</v>
          </cell>
          <cell r="O510">
            <v>0</v>
          </cell>
          <cell r="P510">
            <v>1</v>
          </cell>
          <cell r="Q510">
            <v>0.02</v>
          </cell>
          <cell r="R510">
            <v>0</v>
          </cell>
          <cell r="S510">
            <v>0</v>
          </cell>
          <cell r="T510">
            <v>1</v>
          </cell>
          <cell r="U510">
            <v>0.02</v>
          </cell>
          <cell r="V510">
            <v>0</v>
          </cell>
          <cell r="X510" t="str">
            <v>TGZG</v>
          </cell>
          <cell r="Y510">
            <v>0</v>
          </cell>
        </row>
        <row r="511">
          <cell r="C511" t="str">
            <v>FZHD</v>
          </cell>
          <cell r="D511">
            <v>0.02</v>
          </cell>
          <cell r="E511">
            <v>0</v>
          </cell>
          <cell r="F511">
            <v>0</v>
          </cell>
          <cell r="G511">
            <v>0</v>
          </cell>
          <cell r="H511">
            <v>1</v>
          </cell>
          <cell r="I511">
            <v>0.02</v>
          </cell>
          <cell r="J511">
            <v>0</v>
          </cell>
          <cell r="K511">
            <v>0</v>
          </cell>
          <cell r="L511">
            <v>1</v>
          </cell>
          <cell r="M511">
            <v>0.02</v>
          </cell>
          <cell r="N511">
            <v>0</v>
          </cell>
          <cell r="O511">
            <v>0</v>
          </cell>
          <cell r="P511">
            <v>1</v>
          </cell>
          <cell r="Q511">
            <v>0.02</v>
          </cell>
          <cell r="R511">
            <v>0</v>
          </cell>
          <cell r="S511">
            <v>0</v>
          </cell>
          <cell r="T511">
            <v>1</v>
          </cell>
          <cell r="U511">
            <v>0.02</v>
          </cell>
          <cell r="V511">
            <v>0</v>
          </cell>
          <cell r="X511" t="str">
            <v>FZHD</v>
          </cell>
          <cell r="Y511">
            <v>0</v>
          </cell>
        </row>
        <row r="512">
          <cell r="C512" t="str">
            <v>HBHD</v>
          </cell>
          <cell r="D512">
            <v>0.75</v>
          </cell>
          <cell r="E512">
            <v>0</v>
          </cell>
          <cell r="F512">
            <v>0</v>
          </cell>
          <cell r="G512">
            <v>0</v>
          </cell>
          <cell r="H512">
            <v>1</v>
          </cell>
          <cell r="I512">
            <v>0.75</v>
          </cell>
          <cell r="J512">
            <v>0</v>
          </cell>
          <cell r="K512">
            <v>0</v>
          </cell>
          <cell r="L512">
            <v>1</v>
          </cell>
          <cell r="M512">
            <v>0.75</v>
          </cell>
          <cell r="N512">
            <v>0</v>
          </cell>
          <cell r="O512">
            <v>0</v>
          </cell>
          <cell r="P512">
            <v>1</v>
          </cell>
          <cell r="Q512">
            <v>0.75</v>
          </cell>
          <cell r="R512">
            <v>0</v>
          </cell>
          <cell r="S512">
            <v>0</v>
          </cell>
          <cell r="T512">
            <v>1</v>
          </cell>
          <cell r="U512">
            <v>0.75</v>
          </cell>
          <cell r="V512">
            <v>0</v>
          </cell>
          <cell r="X512" t="str">
            <v>HBHD</v>
          </cell>
          <cell r="Y512">
            <v>0</v>
          </cell>
        </row>
        <row r="513">
          <cell r="C513" t="str">
            <v>BJHD</v>
          </cell>
          <cell r="D513">
            <v>0.75</v>
          </cell>
          <cell r="E513">
            <v>0</v>
          </cell>
          <cell r="F513">
            <v>0</v>
          </cell>
          <cell r="G513">
            <v>0</v>
          </cell>
          <cell r="H513">
            <v>1</v>
          </cell>
          <cell r="I513">
            <v>0.75</v>
          </cell>
          <cell r="J513">
            <v>0</v>
          </cell>
          <cell r="K513">
            <v>0</v>
          </cell>
          <cell r="L513">
            <v>1</v>
          </cell>
          <cell r="M513">
            <v>0.75</v>
          </cell>
          <cell r="N513">
            <v>0</v>
          </cell>
          <cell r="O513">
            <v>0</v>
          </cell>
          <cell r="P513">
            <v>1</v>
          </cell>
          <cell r="Q513">
            <v>0.75</v>
          </cell>
          <cell r="R513">
            <v>0</v>
          </cell>
          <cell r="S513">
            <v>0</v>
          </cell>
          <cell r="T513">
            <v>1</v>
          </cell>
          <cell r="U513">
            <v>0.75</v>
          </cell>
          <cell r="V513">
            <v>0</v>
          </cell>
          <cell r="X513" t="str">
            <v>BJHD</v>
          </cell>
          <cell r="Y513">
            <v>0</v>
          </cell>
        </row>
        <row r="514">
          <cell r="C514" t="str">
            <v>WHZN</v>
          </cell>
          <cell r="D514">
            <v>0.02</v>
          </cell>
          <cell r="E514">
            <v>36365.37023</v>
          </cell>
          <cell r="F514">
            <v>31404.070020000003</v>
          </cell>
          <cell r="G514">
            <v>1305.2086600000007</v>
          </cell>
          <cell r="H514">
            <v>1</v>
          </cell>
          <cell r="I514">
            <v>0.02</v>
          </cell>
          <cell r="J514">
            <v>4234.6976299999997</v>
          </cell>
          <cell r="K514">
            <v>164.34932000000001</v>
          </cell>
          <cell r="L514">
            <v>1</v>
          </cell>
          <cell r="M514">
            <v>0.02</v>
          </cell>
          <cell r="N514">
            <v>726.60257999999999</v>
          </cell>
          <cell r="O514">
            <v>27.003319999999999</v>
          </cell>
          <cell r="P514">
            <v>1</v>
          </cell>
          <cell r="Q514">
            <v>0.02</v>
          </cell>
          <cell r="R514">
            <v>0</v>
          </cell>
          <cell r="S514">
            <v>0</v>
          </cell>
          <cell r="T514">
            <v>1</v>
          </cell>
          <cell r="U514">
            <v>0.02</v>
          </cell>
          <cell r="V514">
            <v>36365.37023</v>
          </cell>
          <cell r="X514" t="str">
            <v>WHZN</v>
          </cell>
          <cell r="Y514">
            <v>727.30740460000015</v>
          </cell>
        </row>
        <row r="515">
          <cell r="C515" t="str">
            <v>CSJW</v>
          </cell>
          <cell r="D515">
            <v>0.02</v>
          </cell>
          <cell r="E515">
            <v>33466.373406500017</v>
          </cell>
          <cell r="F515">
            <v>26526.177340000017</v>
          </cell>
          <cell r="G515">
            <v>1075.4708299999998</v>
          </cell>
          <cell r="H515">
            <v>1</v>
          </cell>
          <cell r="I515">
            <v>0.02</v>
          </cell>
          <cell r="J515">
            <v>4348.0442464999996</v>
          </cell>
          <cell r="K515">
            <v>164.32263999999998</v>
          </cell>
          <cell r="L515">
            <v>1</v>
          </cell>
          <cell r="M515">
            <v>0.02</v>
          </cell>
          <cell r="N515">
            <v>2592.15182</v>
          </cell>
          <cell r="O515">
            <v>88.655500000000004</v>
          </cell>
          <cell r="P515">
            <v>1</v>
          </cell>
          <cell r="Q515">
            <v>0.02</v>
          </cell>
          <cell r="R515">
            <v>0</v>
          </cell>
          <cell r="S515">
            <v>0</v>
          </cell>
          <cell r="T515">
            <v>1</v>
          </cell>
          <cell r="U515">
            <v>0.02</v>
          </cell>
          <cell r="V515">
            <v>33466.373406500017</v>
          </cell>
          <cell r="X515" t="str">
            <v>CSJW</v>
          </cell>
          <cell r="Y515">
            <v>669.32746813000028</v>
          </cell>
        </row>
        <row r="516">
          <cell r="C516" t="str">
            <v>JXJW</v>
          </cell>
          <cell r="D516">
            <v>0.02</v>
          </cell>
          <cell r="E516">
            <v>11185.8420883</v>
          </cell>
          <cell r="F516">
            <v>10792.2660691</v>
          </cell>
          <cell r="G516">
            <v>403.48624000000007</v>
          </cell>
          <cell r="H516">
            <v>1</v>
          </cell>
          <cell r="I516">
            <v>0.02</v>
          </cell>
          <cell r="J516">
            <v>393.57601919999996</v>
          </cell>
          <cell r="K516">
            <v>13.161</v>
          </cell>
          <cell r="L516">
            <v>1</v>
          </cell>
          <cell r="M516">
            <v>0.02</v>
          </cell>
          <cell r="N516">
            <v>0</v>
          </cell>
          <cell r="O516">
            <v>0</v>
          </cell>
          <cell r="P516">
            <v>1</v>
          </cell>
          <cell r="Q516">
            <v>0.02</v>
          </cell>
          <cell r="R516">
            <v>0</v>
          </cell>
          <cell r="S516">
            <v>0</v>
          </cell>
          <cell r="T516">
            <v>1</v>
          </cell>
          <cell r="U516">
            <v>0.02</v>
          </cell>
          <cell r="V516">
            <v>11185.8420883</v>
          </cell>
          <cell r="X516" t="str">
            <v>JXJW</v>
          </cell>
          <cell r="Y516">
            <v>223.71684176600002</v>
          </cell>
        </row>
        <row r="517">
          <cell r="C517" t="str">
            <v>LNZA</v>
          </cell>
          <cell r="D517">
            <v>0.02</v>
          </cell>
          <cell r="E517">
            <v>5051.6311962</v>
          </cell>
          <cell r="F517">
            <v>1858.0258461999999</v>
          </cell>
          <cell r="G517">
            <v>71.105720000000005</v>
          </cell>
          <cell r="H517">
            <v>1</v>
          </cell>
          <cell r="I517">
            <v>0.02</v>
          </cell>
          <cell r="J517">
            <v>3193.6053500000003</v>
          </cell>
          <cell r="K517">
            <v>114.60820000000001</v>
          </cell>
          <cell r="L517">
            <v>1</v>
          </cell>
          <cell r="M517">
            <v>0.02</v>
          </cell>
          <cell r="N517">
            <v>0</v>
          </cell>
          <cell r="O517">
            <v>0</v>
          </cell>
          <cell r="P517">
            <v>1</v>
          </cell>
          <cell r="Q517">
            <v>0.02</v>
          </cell>
          <cell r="R517">
            <v>0</v>
          </cell>
          <cell r="S517">
            <v>0</v>
          </cell>
          <cell r="T517">
            <v>1</v>
          </cell>
          <cell r="U517">
            <v>0.02</v>
          </cell>
          <cell r="V517">
            <v>5051.6311962</v>
          </cell>
          <cell r="X517" t="str">
            <v>LNZA</v>
          </cell>
          <cell r="Y517">
            <v>101.03262392400001</v>
          </cell>
        </row>
        <row r="518">
          <cell r="C518" t="str">
            <v>LAGS</v>
          </cell>
          <cell r="D518">
            <v>0.02</v>
          </cell>
          <cell r="E518">
            <v>0</v>
          </cell>
          <cell r="F518">
            <v>0</v>
          </cell>
          <cell r="G518">
            <v>0</v>
          </cell>
          <cell r="H518">
            <v>1</v>
          </cell>
          <cell r="I518">
            <v>0.02</v>
          </cell>
          <cell r="J518">
            <v>0</v>
          </cell>
          <cell r="K518">
            <v>0</v>
          </cell>
          <cell r="L518">
            <v>1</v>
          </cell>
          <cell r="M518">
            <v>0.02</v>
          </cell>
          <cell r="N518">
            <v>0</v>
          </cell>
          <cell r="O518">
            <v>0</v>
          </cell>
          <cell r="P518">
            <v>1</v>
          </cell>
          <cell r="Q518">
            <v>0.02</v>
          </cell>
          <cell r="R518">
            <v>0</v>
          </cell>
          <cell r="S518">
            <v>0</v>
          </cell>
          <cell r="T518">
            <v>1</v>
          </cell>
          <cell r="U518">
            <v>0.02</v>
          </cell>
          <cell r="V518">
            <v>0</v>
          </cell>
          <cell r="X518" t="str">
            <v>LAGS</v>
          </cell>
          <cell r="Y518">
            <v>0</v>
          </cell>
        </row>
        <row r="519">
          <cell r="C519" t="str">
            <v>LNZW</v>
          </cell>
          <cell r="D519">
            <v>0.02</v>
          </cell>
          <cell r="E519">
            <v>893.86007000000006</v>
          </cell>
          <cell r="F519">
            <v>893.86007000000006</v>
          </cell>
          <cell r="G519">
            <v>37.679139999999997</v>
          </cell>
          <cell r="H519">
            <v>1</v>
          </cell>
          <cell r="I519">
            <v>0.02</v>
          </cell>
          <cell r="J519">
            <v>0</v>
          </cell>
          <cell r="K519">
            <v>0</v>
          </cell>
          <cell r="L519">
            <v>1</v>
          </cell>
          <cell r="M519">
            <v>0.02</v>
          </cell>
          <cell r="N519">
            <v>0</v>
          </cell>
          <cell r="O519">
            <v>0</v>
          </cell>
          <cell r="P519">
            <v>1</v>
          </cell>
          <cell r="Q519">
            <v>0.02</v>
          </cell>
          <cell r="R519">
            <v>0</v>
          </cell>
          <cell r="S519">
            <v>0</v>
          </cell>
          <cell r="T519">
            <v>1</v>
          </cell>
          <cell r="U519">
            <v>0.02</v>
          </cell>
          <cell r="V519">
            <v>893.86007000000006</v>
          </cell>
          <cell r="X519" t="str">
            <v>LNZW</v>
          </cell>
          <cell r="Y519">
            <v>17.877201400000001</v>
          </cell>
        </row>
        <row r="520">
          <cell r="C520" t="str">
            <v>WHHL</v>
          </cell>
          <cell r="D520">
            <v>0.02</v>
          </cell>
          <cell r="E520">
            <v>26564.687450000009</v>
          </cell>
          <cell r="F520">
            <v>26193.262660000008</v>
          </cell>
          <cell r="G520">
            <v>1584.3806399999999</v>
          </cell>
          <cell r="H520">
            <v>1</v>
          </cell>
          <cell r="I520">
            <v>0.02</v>
          </cell>
          <cell r="J520">
            <v>0</v>
          </cell>
          <cell r="K520">
            <v>0</v>
          </cell>
          <cell r="L520">
            <v>1</v>
          </cell>
          <cell r="M520">
            <v>0.02</v>
          </cell>
          <cell r="N520">
            <v>371.42478999999997</v>
          </cell>
          <cell r="O520">
            <v>12.848739999999999</v>
          </cell>
          <cell r="P520">
            <v>1</v>
          </cell>
          <cell r="Q520">
            <v>0.02</v>
          </cell>
          <cell r="R520">
            <v>0</v>
          </cell>
          <cell r="S520">
            <v>0</v>
          </cell>
          <cell r="T520">
            <v>1</v>
          </cell>
          <cell r="U520">
            <v>0.02</v>
          </cell>
          <cell r="V520">
            <v>26564.687450000009</v>
          </cell>
          <cell r="X520" t="str">
            <v>WHHL</v>
          </cell>
          <cell r="Y520">
            <v>531.29374900000016</v>
          </cell>
        </row>
        <row r="521">
          <cell r="C521" t="str">
            <v>JXHW</v>
          </cell>
          <cell r="D521">
            <v>0.02</v>
          </cell>
          <cell r="E521">
            <v>4089.40283</v>
          </cell>
          <cell r="F521">
            <v>4089.40283</v>
          </cell>
          <cell r="G521">
            <v>149.91852000000003</v>
          </cell>
          <cell r="H521">
            <v>1</v>
          </cell>
          <cell r="I521">
            <v>0.02</v>
          </cell>
          <cell r="J521">
            <v>0</v>
          </cell>
          <cell r="K521">
            <v>0</v>
          </cell>
          <cell r="L521">
            <v>1</v>
          </cell>
          <cell r="M521">
            <v>0.02</v>
          </cell>
          <cell r="N521">
            <v>0</v>
          </cell>
          <cell r="O521">
            <v>0</v>
          </cell>
          <cell r="P521">
            <v>1</v>
          </cell>
          <cell r="Q521">
            <v>0.02</v>
          </cell>
          <cell r="R521">
            <v>0</v>
          </cell>
          <cell r="S521">
            <v>0</v>
          </cell>
          <cell r="T521">
            <v>1</v>
          </cell>
          <cell r="U521">
            <v>0.02</v>
          </cell>
          <cell r="V521">
            <v>4089.40283</v>
          </cell>
          <cell r="X521" t="str">
            <v>JXHW</v>
          </cell>
          <cell r="Y521">
            <v>81.788056600000004</v>
          </cell>
        </row>
        <row r="522">
          <cell r="C522" t="str">
            <v>GXZN</v>
          </cell>
          <cell r="D522">
            <v>0.02</v>
          </cell>
          <cell r="E522">
            <v>56265.911333900003</v>
          </cell>
          <cell r="F522">
            <v>54174.388153899999</v>
          </cell>
          <cell r="G522">
            <v>2417.5784499999991</v>
          </cell>
          <cell r="H522">
            <v>1</v>
          </cell>
          <cell r="I522">
            <v>0.02</v>
          </cell>
          <cell r="J522">
            <v>1389.3431099999998</v>
          </cell>
          <cell r="K522">
            <v>48.978589999999997</v>
          </cell>
          <cell r="L522">
            <v>1</v>
          </cell>
          <cell r="M522">
            <v>0.02</v>
          </cell>
          <cell r="N522">
            <v>702.18007</v>
          </cell>
          <cell r="O522">
            <v>36.583730000000003</v>
          </cell>
          <cell r="P522">
            <v>1</v>
          </cell>
          <cell r="Q522">
            <v>0.02</v>
          </cell>
          <cell r="R522">
            <v>0</v>
          </cell>
          <cell r="S522">
            <v>0</v>
          </cell>
          <cell r="T522">
            <v>1</v>
          </cell>
          <cell r="U522">
            <v>0.02</v>
          </cell>
          <cell r="V522">
            <v>56265.911333900003</v>
          </cell>
          <cell r="X522" t="str">
            <v>GXZN</v>
          </cell>
          <cell r="Y522">
            <v>1125.318226678</v>
          </cell>
        </row>
        <row r="523">
          <cell r="C523" t="str">
            <v>GZZN</v>
          </cell>
          <cell r="D523">
            <v>0.02</v>
          </cell>
          <cell r="E523">
            <v>33130.445641400001</v>
          </cell>
          <cell r="F523">
            <v>31877.759701400002</v>
          </cell>
          <cell r="G523">
            <v>1196.6624100000001</v>
          </cell>
          <cell r="H523">
            <v>1</v>
          </cell>
          <cell r="I523">
            <v>0.02</v>
          </cell>
          <cell r="J523">
            <v>1252.6859399999998</v>
          </cell>
          <cell r="K523">
            <v>43.903660000000002</v>
          </cell>
          <cell r="L523">
            <v>1</v>
          </cell>
          <cell r="M523">
            <v>0.02</v>
          </cell>
          <cell r="N523">
            <v>0</v>
          </cell>
          <cell r="O523">
            <v>0</v>
          </cell>
          <cell r="P523">
            <v>1</v>
          </cell>
          <cell r="Q523">
            <v>0.02</v>
          </cell>
          <cell r="R523">
            <v>0</v>
          </cell>
          <cell r="S523">
            <v>0</v>
          </cell>
          <cell r="T523">
            <v>1</v>
          </cell>
          <cell r="U523">
            <v>0.02</v>
          </cell>
          <cell r="V523">
            <v>33130.445641400001</v>
          </cell>
          <cell r="X523" t="str">
            <v>GZZN</v>
          </cell>
          <cell r="Y523">
            <v>662.60891282800003</v>
          </cell>
        </row>
        <row r="524">
          <cell r="C524" t="str">
            <v>CQRH</v>
          </cell>
          <cell r="D524">
            <v>0.02</v>
          </cell>
          <cell r="E524">
            <v>7119.6165200000005</v>
          </cell>
          <cell r="F524">
            <v>7119.6165200000005</v>
          </cell>
          <cell r="G524">
            <v>250.47679999999997</v>
          </cell>
          <cell r="H524">
            <v>1</v>
          </cell>
          <cell r="I524">
            <v>0.02</v>
          </cell>
          <cell r="J524">
            <v>0</v>
          </cell>
          <cell r="K524">
            <v>0</v>
          </cell>
          <cell r="L524">
            <v>1</v>
          </cell>
          <cell r="M524">
            <v>0.02</v>
          </cell>
          <cell r="N524">
            <v>0</v>
          </cell>
          <cell r="O524">
            <v>0</v>
          </cell>
          <cell r="P524">
            <v>1</v>
          </cell>
          <cell r="Q524">
            <v>0.02</v>
          </cell>
          <cell r="R524">
            <v>0</v>
          </cell>
          <cell r="S524">
            <v>0</v>
          </cell>
          <cell r="T524">
            <v>1</v>
          </cell>
          <cell r="U524">
            <v>0.02</v>
          </cell>
          <cell r="V524">
            <v>7119.6165200000005</v>
          </cell>
          <cell r="X524" t="str">
            <v>CQRH</v>
          </cell>
          <cell r="Y524">
            <v>142.39233040000002</v>
          </cell>
        </row>
        <row r="525">
          <cell r="C525" t="str">
            <v>GZRH</v>
          </cell>
          <cell r="D525">
            <v>0.02</v>
          </cell>
          <cell r="E525">
            <v>29924.970009999994</v>
          </cell>
          <cell r="F525">
            <v>26024.949519999995</v>
          </cell>
          <cell r="G525">
            <v>999.24248000000023</v>
          </cell>
          <cell r="H525">
            <v>1</v>
          </cell>
          <cell r="I525">
            <v>0.02</v>
          </cell>
          <cell r="J525">
            <v>2370.8564699999997</v>
          </cell>
          <cell r="K525">
            <v>93.030589999999989</v>
          </cell>
          <cell r="L525">
            <v>1</v>
          </cell>
          <cell r="M525">
            <v>0.02</v>
          </cell>
          <cell r="N525">
            <v>1529.1640199999999</v>
          </cell>
          <cell r="O525">
            <v>53.617170000000002</v>
          </cell>
          <cell r="P525">
            <v>1</v>
          </cell>
          <cell r="Q525">
            <v>0.02</v>
          </cell>
          <cell r="R525">
            <v>0</v>
          </cell>
          <cell r="S525">
            <v>0</v>
          </cell>
          <cell r="T525">
            <v>1</v>
          </cell>
          <cell r="U525">
            <v>0.02</v>
          </cell>
          <cell r="V525">
            <v>29924.970009999994</v>
          </cell>
          <cell r="X525" t="str">
            <v>GZRH</v>
          </cell>
          <cell r="Y525">
            <v>598.49940019999997</v>
          </cell>
        </row>
        <row r="526">
          <cell r="C526" t="str">
            <v>KMYW</v>
          </cell>
          <cell r="D526">
            <v>0.02</v>
          </cell>
          <cell r="E526">
            <v>65545.603679699998</v>
          </cell>
          <cell r="F526">
            <v>63798.034489700003</v>
          </cell>
          <cell r="G526">
            <v>2531.3846500000004</v>
          </cell>
          <cell r="H526">
            <v>1</v>
          </cell>
          <cell r="I526">
            <v>0.02</v>
          </cell>
          <cell r="J526">
            <v>1747.5691899999999</v>
          </cell>
          <cell r="K526">
            <v>72.404429999999991</v>
          </cell>
          <cell r="L526">
            <v>1</v>
          </cell>
          <cell r="M526">
            <v>0.02</v>
          </cell>
          <cell r="N526">
            <v>0</v>
          </cell>
          <cell r="O526">
            <v>0</v>
          </cell>
          <cell r="P526">
            <v>1</v>
          </cell>
          <cell r="Q526">
            <v>0.02</v>
          </cell>
          <cell r="R526">
            <v>0</v>
          </cell>
          <cell r="S526">
            <v>0</v>
          </cell>
          <cell r="T526">
            <v>1</v>
          </cell>
          <cell r="U526">
            <v>0.02</v>
          </cell>
          <cell r="V526">
            <v>65545.603679699998</v>
          </cell>
          <cell r="X526" t="str">
            <v>KMYW</v>
          </cell>
          <cell r="Y526">
            <v>1310.912073594</v>
          </cell>
        </row>
        <row r="527">
          <cell r="C527" t="str">
            <v>XJSM</v>
          </cell>
          <cell r="D527">
            <v>0.02</v>
          </cell>
          <cell r="E527">
            <v>35979.656240000011</v>
          </cell>
          <cell r="F527">
            <v>31795.037430000011</v>
          </cell>
          <cell r="G527">
            <v>1309.8768400000004</v>
          </cell>
          <cell r="H527">
            <v>1</v>
          </cell>
          <cell r="I527">
            <v>0.02</v>
          </cell>
          <cell r="J527">
            <v>2928.0822700000003</v>
          </cell>
          <cell r="K527">
            <v>126.77101999999999</v>
          </cell>
          <cell r="L527">
            <v>1</v>
          </cell>
          <cell r="M527">
            <v>0.02</v>
          </cell>
          <cell r="N527">
            <v>1042.2354800000001</v>
          </cell>
          <cell r="O527">
            <v>39.028910000000003</v>
          </cell>
          <cell r="P527">
            <v>1</v>
          </cell>
          <cell r="Q527">
            <v>0.02</v>
          </cell>
          <cell r="R527">
            <v>214.30106000000001</v>
          </cell>
          <cell r="S527">
            <v>8.5828600000000002</v>
          </cell>
          <cell r="T527">
            <v>1</v>
          </cell>
          <cell r="U527">
            <v>0.02</v>
          </cell>
          <cell r="V527">
            <v>35979.656240000011</v>
          </cell>
          <cell r="X527" t="str">
            <v>XJSM</v>
          </cell>
          <cell r="Y527">
            <v>719.59312480000028</v>
          </cell>
        </row>
        <row r="528">
          <cell r="C528" t="str">
            <v>XJXW</v>
          </cell>
          <cell r="D528">
            <v>0.02</v>
          </cell>
          <cell r="E528">
            <v>0</v>
          </cell>
          <cell r="F528">
            <v>0</v>
          </cell>
          <cell r="G528">
            <v>0</v>
          </cell>
          <cell r="H528">
            <v>1</v>
          </cell>
          <cell r="I528">
            <v>0.02</v>
          </cell>
          <cell r="J528">
            <v>0</v>
          </cell>
          <cell r="K528">
            <v>0</v>
          </cell>
          <cell r="L528">
            <v>1</v>
          </cell>
          <cell r="M528">
            <v>0.02</v>
          </cell>
          <cell r="N528">
            <v>0</v>
          </cell>
          <cell r="O528">
            <v>0</v>
          </cell>
          <cell r="P528">
            <v>1</v>
          </cell>
          <cell r="Q528">
            <v>0.02</v>
          </cell>
          <cell r="R528">
            <v>0</v>
          </cell>
          <cell r="S528">
            <v>0</v>
          </cell>
          <cell r="T528">
            <v>1</v>
          </cell>
          <cell r="U528">
            <v>0.02</v>
          </cell>
          <cell r="V528">
            <v>0</v>
          </cell>
          <cell r="X528" t="str">
            <v>XJXW</v>
          </cell>
          <cell r="Y528">
            <v>0</v>
          </cell>
        </row>
        <row r="529">
          <cell r="C529" t="str">
            <v>GSXW</v>
          </cell>
          <cell r="D529">
            <v>0.02</v>
          </cell>
          <cell r="E529">
            <v>17527.482989999997</v>
          </cell>
          <cell r="F529">
            <v>14803.164879999995</v>
          </cell>
          <cell r="G529">
            <v>887.79058999999995</v>
          </cell>
          <cell r="H529">
            <v>1</v>
          </cell>
          <cell r="I529">
            <v>0.02</v>
          </cell>
          <cell r="J529">
            <v>1747.1738300000002</v>
          </cell>
          <cell r="K529">
            <v>86.059399999999997</v>
          </cell>
          <cell r="L529">
            <v>1</v>
          </cell>
          <cell r="M529">
            <v>0.02</v>
          </cell>
          <cell r="N529">
            <v>977.14427999999998</v>
          </cell>
          <cell r="O529">
            <v>33.384269999999994</v>
          </cell>
          <cell r="P529">
            <v>1</v>
          </cell>
          <cell r="Q529">
            <v>0.02</v>
          </cell>
          <cell r="R529">
            <v>0</v>
          </cell>
          <cell r="S529">
            <v>0</v>
          </cell>
          <cell r="T529">
            <v>1</v>
          </cell>
          <cell r="U529">
            <v>0.02</v>
          </cell>
          <cell r="V529">
            <v>17527.482989999997</v>
          </cell>
          <cell r="X529" t="str">
            <v>GSXW</v>
          </cell>
          <cell r="Y529">
            <v>350.54965979999986</v>
          </cell>
        </row>
        <row r="530">
          <cell r="C530" t="str">
            <v>BHR</v>
          </cell>
          <cell r="D530">
            <v>0</v>
          </cell>
          <cell r="E530">
            <v>0</v>
          </cell>
          <cell r="F530">
            <v>0</v>
          </cell>
          <cell r="G530">
            <v>0</v>
          </cell>
          <cell r="H530">
            <v>1</v>
          </cell>
          <cell r="I530">
            <v>0</v>
          </cell>
          <cell r="J530">
            <v>0</v>
          </cell>
          <cell r="K530">
            <v>0</v>
          </cell>
          <cell r="L530">
            <v>1</v>
          </cell>
          <cell r="M530">
            <v>0</v>
          </cell>
          <cell r="N530">
            <v>0</v>
          </cell>
          <cell r="O530">
            <v>0</v>
          </cell>
          <cell r="P530">
            <v>1</v>
          </cell>
          <cell r="Q530">
            <v>0</v>
          </cell>
          <cell r="R530">
            <v>0</v>
          </cell>
          <cell r="S530">
            <v>0</v>
          </cell>
          <cell r="T530">
            <v>1</v>
          </cell>
          <cell r="U530">
            <v>0</v>
          </cell>
          <cell r="V530">
            <v>0</v>
          </cell>
          <cell r="X530" t="str">
            <v>BHR</v>
          </cell>
          <cell r="Y530">
            <v>0</v>
          </cell>
        </row>
        <row r="531">
          <cell r="C531" t="str">
            <v>BJCD</v>
          </cell>
          <cell r="D531">
            <v>0.02</v>
          </cell>
          <cell r="E531">
            <v>0</v>
          </cell>
          <cell r="F531">
            <v>0</v>
          </cell>
          <cell r="G531">
            <v>0</v>
          </cell>
          <cell r="H531">
            <v>1</v>
          </cell>
          <cell r="I531">
            <v>0.02</v>
          </cell>
          <cell r="J531">
            <v>0</v>
          </cell>
          <cell r="K531">
            <v>0</v>
          </cell>
          <cell r="L531">
            <v>1</v>
          </cell>
          <cell r="M531">
            <v>0.02</v>
          </cell>
          <cell r="N531">
            <v>0</v>
          </cell>
          <cell r="O531">
            <v>0</v>
          </cell>
          <cell r="P531">
            <v>1</v>
          </cell>
          <cell r="Q531">
            <v>0.02</v>
          </cell>
          <cell r="R531">
            <v>0</v>
          </cell>
          <cell r="S531">
            <v>0</v>
          </cell>
          <cell r="T531">
            <v>1</v>
          </cell>
          <cell r="U531">
            <v>0.02</v>
          </cell>
          <cell r="V531">
            <v>0</v>
          </cell>
          <cell r="X531" t="str">
            <v>BJCD</v>
          </cell>
          <cell r="Y531">
            <v>0</v>
          </cell>
        </row>
        <row r="532">
          <cell r="C532" t="str">
            <v>LWGS</v>
          </cell>
          <cell r="D532">
            <v>0.02</v>
          </cell>
          <cell r="E532">
            <v>29856.468420000001</v>
          </cell>
          <cell r="F532">
            <v>27326.277679999999</v>
          </cell>
          <cell r="G532">
            <v>1202.8902999999998</v>
          </cell>
          <cell r="H532">
            <v>1</v>
          </cell>
          <cell r="I532">
            <v>0.02</v>
          </cell>
          <cell r="J532">
            <v>893.34930000000008</v>
          </cell>
          <cell r="K532">
            <v>32.64414</v>
          </cell>
          <cell r="L532">
            <v>1</v>
          </cell>
          <cell r="M532">
            <v>0.02</v>
          </cell>
          <cell r="N532">
            <v>1636.8414399999999</v>
          </cell>
          <cell r="O532">
            <v>72.917249999999996</v>
          </cell>
          <cell r="P532">
            <v>1</v>
          </cell>
          <cell r="Q532">
            <v>0.02</v>
          </cell>
          <cell r="R532">
            <v>0</v>
          </cell>
          <cell r="S532">
            <v>0</v>
          </cell>
          <cell r="T532">
            <v>1</v>
          </cell>
          <cell r="U532">
            <v>0.02</v>
          </cell>
          <cell r="V532">
            <v>29856.468420000001</v>
          </cell>
          <cell r="X532" t="str">
            <v>LWGS</v>
          </cell>
          <cell r="Y532">
            <v>597.12936839999998</v>
          </cell>
        </row>
        <row r="533">
          <cell r="C533" t="str">
            <v>JLBK</v>
          </cell>
          <cell r="D533">
            <v>0.02</v>
          </cell>
          <cell r="E533">
            <v>4165.9188899999999</v>
          </cell>
          <cell r="F533">
            <v>3182.2264299999997</v>
          </cell>
          <cell r="G533">
            <v>133.16707</v>
          </cell>
          <cell r="H533">
            <v>1</v>
          </cell>
          <cell r="I533">
            <v>0.02</v>
          </cell>
          <cell r="J533">
            <v>983.69245999999998</v>
          </cell>
          <cell r="K533">
            <v>32.376570000000001</v>
          </cell>
          <cell r="L533">
            <v>1</v>
          </cell>
          <cell r="M533">
            <v>0.02</v>
          </cell>
          <cell r="N533">
            <v>0</v>
          </cell>
          <cell r="O533">
            <v>0</v>
          </cell>
          <cell r="P533">
            <v>1</v>
          </cell>
          <cell r="Q533">
            <v>0.02</v>
          </cell>
          <cell r="R533">
            <v>0</v>
          </cell>
          <cell r="S533">
            <v>0</v>
          </cell>
          <cell r="T533">
            <v>1</v>
          </cell>
          <cell r="U533">
            <v>0.02</v>
          </cell>
          <cell r="V533">
            <v>4165.9188899999999</v>
          </cell>
          <cell r="X533" t="str">
            <v>JLBK</v>
          </cell>
          <cell r="Y533">
            <v>83.318377799999993</v>
          </cell>
        </row>
        <row r="534">
          <cell r="C534" t="str">
            <v>JSZD</v>
          </cell>
          <cell r="D534">
            <v>0.02</v>
          </cell>
          <cell r="E534">
            <v>7092.2831430000015</v>
          </cell>
          <cell r="F534">
            <v>6218.1388030000016</v>
          </cell>
          <cell r="G534">
            <v>332.23579999999998</v>
          </cell>
          <cell r="H534">
            <v>1</v>
          </cell>
          <cell r="I534">
            <v>0.02</v>
          </cell>
          <cell r="J534">
            <v>874.14433999999994</v>
          </cell>
          <cell r="K534">
            <v>43.75</v>
          </cell>
          <cell r="L534">
            <v>1</v>
          </cell>
          <cell r="M534">
            <v>0.02</v>
          </cell>
          <cell r="N534">
            <v>0</v>
          </cell>
          <cell r="O534">
            <v>0</v>
          </cell>
          <cell r="P534">
            <v>1</v>
          </cell>
          <cell r="Q534">
            <v>0.02</v>
          </cell>
          <cell r="R534">
            <v>0</v>
          </cell>
          <cell r="S534">
            <v>0</v>
          </cell>
          <cell r="T534">
            <v>1</v>
          </cell>
          <cell r="U534">
            <v>0.02</v>
          </cell>
          <cell r="V534">
            <v>7092.2831430000015</v>
          </cell>
          <cell r="X534" t="str">
            <v>JSZD</v>
          </cell>
          <cell r="Y534">
            <v>141.84566286000003</v>
          </cell>
        </row>
        <row r="535">
          <cell r="C535" t="str">
            <v>JSRD</v>
          </cell>
          <cell r="D535">
            <v>0.02</v>
          </cell>
          <cell r="E535">
            <v>846.40926000000002</v>
          </cell>
          <cell r="F535">
            <v>846.40926000000002</v>
          </cell>
          <cell r="G535">
            <v>50.172839999999994</v>
          </cell>
          <cell r="H535">
            <v>1</v>
          </cell>
          <cell r="I535">
            <v>0.02</v>
          </cell>
          <cell r="J535">
            <v>0</v>
          </cell>
          <cell r="K535">
            <v>0</v>
          </cell>
          <cell r="L535">
            <v>1</v>
          </cell>
          <cell r="M535">
            <v>0.02</v>
          </cell>
          <cell r="N535">
            <v>0</v>
          </cell>
          <cell r="O535">
            <v>0</v>
          </cell>
          <cell r="P535">
            <v>1</v>
          </cell>
          <cell r="Q535">
            <v>0.02</v>
          </cell>
          <cell r="R535">
            <v>0</v>
          </cell>
          <cell r="S535">
            <v>0</v>
          </cell>
          <cell r="T535">
            <v>1</v>
          </cell>
          <cell r="U535">
            <v>0.02</v>
          </cell>
          <cell r="V535">
            <v>846.40926000000002</v>
          </cell>
          <cell r="X535" t="str">
            <v>JSRD</v>
          </cell>
          <cell r="Y535">
            <v>16.928185200000001</v>
          </cell>
        </row>
        <row r="536">
          <cell r="C536" t="str">
            <v>BJZW</v>
          </cell>
          <cell r="D536">
            <v>0</v>
          </cell>
          <cell r="E536">
            <v>0</v>
          </cell>
          <cell r="F536">
            <v>0</v>
          </cell>
          <cell r="G536">
            <v>0</v>
          </cell>
          <cell r="H536">
            <v>1</v>
          </cell>
          <cell r="I536">
            <v>0</v>
          </cell>
          <cell r="J536">
            <v>0</v>
          </cell>
          <cell r="K536">
            <v>0</v>
          </cell>
          <cell r="L536">
            <v>1</v>
          </cell>
          <cell r="M536">
            <v>0</v>
          </cell>
          <cell r="N536">
            <v>0</v>
          </cell>
          <cell r="O536">
            <v>0</v>
          </cell>
          <cell r="P536">
            <v>1</v>
          </cell>
          <cell r="Q536">
            <v>0</v>
          </cell>
          <cell r="R536">
            <v>0</v>
          </cell>
          <cell r="S536">
            <v>0</v>
          </cell>
          <cell r="T536">
            <v>1</v>
          </cell>
          <cell r="U536">
            <v>0</v>
          </cell>
          <cell r="V536">
            <v>0</v>
          </cell>
          <cell r="X536" t="str">
            <v>BJZW</v>
          </cell>
          <cell r="Y536">
            <v>0</v>
          </cell>
        </row>
        <row r="537">
          <cell r="C537" t="str">
            <v>CDFS</v>
          </cell>
          <cell r="D537">
            <v>0.02</v>
          </cell>
          <cell r="E537">
            <v>37225.909169499988</v>
          </cell>
          <cell r="F537">
            <v>36557.676449499988</v>
          </cell>
          <cell r="G537">
            <v>1559.2073300000002</v>
          </cell>
          <cell r="H537">
            <v>1</v>
          </cell>
          <cell r="I537">
            <v>0.02</v>
          </cell>
          <cell r="J537">
            <v>668.23271999999997</v>
          </cell>
          <cell r="K537">
            <v>30.920229999999997</v>
          </cell>
          <cell r="L537">
            <v>1</v>
          </cell>
          <cell r="M537">
            <v>0.02</v>
          </cell>
          <cell r="N537">
            <v>0</v>
          </cell>
          <cell r="O537">
            <v>0</v>
          </cell>
          <cell r="P537">
            <v>1</v>
          </cell>
          <cell r="Q537">
            <v>0.02</v>
          </cell>
          <cell r="R537">
            <v>0</v>
          </cell>
          <cell r="S537">
            <v>0</v>
          </cell>
          <cell r="T537">
            <v>1</v>
          </cell>
          <cell r="U537">
            <v>0.02</v>
          </cell>
          <cell r="V537">
            <v>37225.909169499988</v>
          </cell>
          <cell r="X537" t="str">
            <v>CDFS</v>
          </cell>
          <cell r="Y537">
            <v>744.51818338999976</v>
          </cell>
        </row>
        <row r="538">
          <cell r="C538" t="str">
            <v>NXSW</v>
          </cell>
          <cell r="D538">
            <v>0</v>
          </cell>
          <cell r="E538">
            <v>0</v>
          </cell>
          <cell r="F538">
            <v>0</v>
          </cell>
          <cell r="G538">
            <v>0</v>
          </cell>
          <cell r="H538">
            <v>1</v>
          </cell>
          <cell r="I538">
            <v>0</v>
          </cell>
          <cell r="J538">
            <v>0</v>
          </cell>
          <cell r="K538">
            <v>0</v>
          </cell>
          <cell r="L538">
            <v>1</v>
          </cell>
          <cell r="M538">
            <v>0</v>
          </cell>
          <cell r="N538">
            <v>0</v>
          </cell>
          <cell r="O538">
            <v>0</v>
          </cell>
          <cell r="P538">
            <v>1</v>
          </cell>
          <cell r="Q538">
            <v>0</v>
          </cell>
          <cell r="R538">
            <v>0</v>
          </cell>
          <cell r="S538">
            <v>0</v>
          </cell>
          <cell r="T538">
            <v>1</v>
          </cell>
          <cell r="U538">
            <v>0</v>
          </cell>
          <cell r="V538">
            <v>0</v>
          </cell>
          <cell r="X538" t="str">
            <v>NXSW</v>
          </cell>
          <cell r="Y538">
            <v>0</v>
          </cell>
        </row>
        <row r="539">
          <cell r="C539" t="str">
            <v>SCDF</v>
          </cell>
          <cell r="D539">
            <v>0</v>
          </cell>
          <cell r="E539">
            <v>0</v>
          </cell>
          <cell r="F539">
            <v>0</v>
          </cell>
          <cell r="G539">
            <v>0</v>
          </cell>
          <cell r="H539">
            <v>1</v>
          </cell>
          <cell r="I539">
            <v>0</v>
          </cell>
          <cell r="J539">
            <v>0</v>
          </cell>
          <cell r="K539">
            <v>0</v>
          </cell>
          <cell r="L539">
            <v>1</v>
          </cell>
          <cell r="M539">
            <v>0</v>
          </cell>
          <cell r="N539">
            <v>0</v>
          </cell>
          <cell r="O539">
            <v>0</v>
          </cell>
          <cell r="P539">
            <v>1</v>
          </cell>
          <cell r="Q539">
            <v>0</v>
          </cell>
          <cell r="R539">
            <v>0</v>
          </cell>
          <cell r="S539">
            <v>0</v>
          </cell>
          <cell r="T539">
            <v>1</v>
          </cell>
          <cell r="U539">
            <v>0</v>
          </cell>
          <cell r="V539">
            <v>0</v>
          </cell>
          <cell r="X539" t="str">
            <v>SCDF</v>
          </cell>
          <cell r="Y539">
            <v>0</v>
          </cell>
        </row>
        <row r="540">
          <cell r="C540" t="str">
            <v>SHFLF</v>
          </cell>
          <cell r="D540">
            <v>0.02</v>
          </cell>
          <cell r="E540">
            <v>0</v>
          </cell>
          <cell r="F540">
            <v>0</v>
          </cell>
          <cell r="G540">
            <v>0</v>
          </cell>
          <cell r="H540">
            <v>1</v>
          </cell>
          <cell r="I540">
            <v>0.02</v>
          </cell>
          <cell r="J540">
            <v>0</v>
          </cell>
          <cell r="K540">
            <v>0</v>
          </cell>
          <cell r="L540">
            <v>1</v>
          </cell>
          <cell r="M540">
            <v>0.02</v>
          </cell>
          <cell r="N540">
            <v>0</v>
          </cell>
          <cell r="O540">
            <v>0</v>
          </cell>
          <cell r="P540">
            <v>1</v>
          </cell>
          <cell r="Q540">
            <v>0.02</v>
          </cell>
          <cell r="R540">
            <v>0</v>
          </cell>
          <cell r="S540">
            <v>0</v>
          </cell>
          <cell r="T540">
            <v>1</v>
          </cell>
          <cell r="U540">
            <v>0.02</v>
          </cell>
          <cell r="V540">
            <v>0</v>
          </cell>
          <cell r="X540" t="str">
            <v>SHFLF</v>
          </cell>
          <cell r="Y540">
            <v>0</v>
          </cell>
        </row>
        <row r="541">
          <cell r="C541" t="str">
            <v>GZYW</v>
          </cell>
          <cell r="D541">
            <v>0.02</v>
          </cell>
          <cell r="E541">
            <v>1670.2762399999999</v>
          </cell>
          <cell r="F541">
            <v>1670.2762399999999</v>
          </cell>
          <cell r="G541">
            <v>80.543710000000004</v>
          </cell>
          <cell r="H541">
            <v>1</v>
          </cell>
          <cell r="I541">
            <v>0.02</v>
          </cell>
          <cell r="J541">
            <v>0</v>
          </cell>
          <cell r="K541">
            <v>0</v>
          </cell>
          <cell r="L541">
            <v>1</v>
          </cell>
          <cell r="M541">
            <v>0.02</v>
          </cell>
          <cell r="N541">
            <v>0</v>
          </cell>
          <cell r="O541">
            <v>0</v>
          </cell>
          <cell r="P541">
            <v>1</v>
          </cell>
          <cell r="Q541">
            <v>0.02</v>
          </cell>
          <cell r="R541">
            <v>0</v>
          </cell>
          <cell r="S541">
            <v>0</v>
          </cell>
          <cell r="T541">
            <v>1</v>
          </cell>
          <cell r="U541">
            <v>0.02</v>
          </cell>
          <cell r="V541">
            <v>1670.2762399999999</v>
          </cell>
          <cell r="X541" t="str">
            <v>GZYW</v>
          </cell>
          <cell r="Y541">
            <v>33.405524800000002</v>
          </cell>
        </row>
        <row r="542">
          <cell r="C542" t="str">
            <v>VCEIC</v>
          </cell>
          <cell r="D542">
            <v>0.02</v>
          </cell>
          <cell r="E542">
            <v>2864.4</v>
          </cell>
          <cell r="F542">
            <v>2864.4</v>
          </cell>
          <cell r="G542">
            <v>716.1</v>
          </cell>
          <cell r="H542">
            <v>1</v>
          </cell>
          <cell r="I542">
            <v>0.02</v>
          </cell>
          <cell r="J542">
            <v>0</v>
          </cell>
          <cell r="K542">
            <v>0</v>
          </cell>
          <cell r="L542">
            <v>1</v>
          </cell>
          <cell r="M542">
            <v>0.02</v>
          </cell>
          <cell r="N542">
            <v>0</v>
          </cell>
          <cell r="O542">
            <v>0</v>
          </cell>
          <cell r="P542">
            <v>1</v>
          </cell>
          <cell r="Q542">
            <v>0.02</v>
          </cell>
          <cell r="R542">
            <v>0</v>
          </cell>
          <cell r="S542">
            <v>0</v>
          </cell>
          <cell r="T542">
            <v>1</v>
          </cell>
          <cell r="U542">
            <v>0.02</v>
          </cell>
          <cell r="V542">
            <v>2864.4</v>
          </cell>
          <cell r="X542" t="str">
            <v>VCEIC</v>
          </cell>
          <cell r="Y542">
            <v>57.288000000000004</v>
          </cell>
        </row>
        <row r="543">
          <cell r="C543" t="str">
            <v>ZJLY</v>
          </cell>
          <cell r="D543">
            <v>0.02</v>
          </cell>
          <cell r="E543">
            <v>22056.101700899999</v>
          </cell>
          <cell r="F543">
            <v>22056.101700899999</v>
          </cell>
          <cell r="G543">
            <v>851.11228999999992</v>
          </cell>
          <cell r="H543">
            <v>1</v>
          </cell>
          <cell r="I543">
            <v>0.02</v>
          </cell>
          <cell r="J543">
            <v>0</v>
          </cell>
          <cell r="K543">
            <v>0</v>
          </cell>
          <cell r="L543">
            <v>1</v>
          </cell>
          <cell r="M543">
            <v>0.02</v>
          </cell>
          <cell r="N543">
            <v>0</v>
          </cell>
          <cell r="O543">
            <v>0</v>
          </cell>
          <cell r="P543">
            <v>1</v>
          </cell>
          <cell r="Q543">
            <v>0.02</v>
          </cell>
          <cell r="R543">
            <v>0</v>
          </cell>
          <cell r="S543">
            <v>0</v>
          </cell>
          <cell r="T543">
            <v>1</v>
          </cell>
          <cell r="U543">
            <v>0.02</v>
          </cell>
          <cell r="V543">
            <v>22056.101700899999</v>
          </cell>
          <cell r="X543" t="str">
            <v>ZJLY</v>
          </cell>
          <cell r="Y543">
            <v>441.12203401799997</v>
          </cell>
        </row>
        <row r="544">
          <cell r="E544">
            <v>571750.48089140002</v>
          </cell>
          <cell r="F544">
            <v>528523.54888989986</v>
          </cell>
          <cell r="G544">
            <v>23041.31394</v>
          </cell>
          <cell r="H544">
            <v>1</v>
          </cell>
          <cell r="J544">
            <v>30978.869391499993</v>
          </cell>
          <cell r="K544">
            <v>1235.9113099999997</v>
          </cell>
          <cell r="L544">
            <v>1</v>
          </cell>
          <cell r="N544">
            <v>11107.819500000001</v>
          </cell>
          <cell r="O544">
            <v>418.37729999999999</v>
          </cell>
          <cell r="P544">
            <v>1</v>
          </cell>
          <cell r="R544">
            <v>1140.2431099999999</v>
          </cell>
          <cell r="S544">
            <v>42.247190000000003</v>
          </cell>
          <cell r="T544">
            <v>1</v>
          </cell>
          <cell r="V544">
            <v>571750.48089140002</v>
          </cell>
          <cell r="X544" t="str">
            <v>Total</v>
          </cell>
          <cell r="Y544">
            <v>16242.781118428004</v>
          </cell>
        </row>
      </sheetData>
      <sheetData sheetId="32"/>
      <sheetData sheetId="33"/>
      <sheetData sheetId="34">
        <row r="403">
          <cell r="X403" t="str">
            <v>SXWY</v>
          </cell>
          <cell r="Y403">
            <v>517.24993000000006</v>
          </cell>
          <cell r="Z403">
            <v>0</v>
          </cell>
          <cell r="AA403">
            <v>517.24993000000006</v>
          </cell>
          <cell r="AB403">
            <v>19.765774</v>
          </cell>
          <cell r="AC403">
            <v>10.883346000000001</v>
          </cell>
          <cell r="AD403">
            <v>0</v>
          </cell>
          <cell r="AE403">
            <v>486.60081000000002</v>
          </cell>
        </row>
        <row r="404">
          <cell r="X404" t="str">
            <v>JNTY</v>
          </cell>
          <cell r="Y404">
            <v>659.99855600000001</v>
          </cell>
          <cell r="Z404">
            <v>0</v>
          </cell>
          <cell r="AA404">
            <v>659.99855600000001</v>
          </cell>
          <cell r="AB404">
            <v>136.91562200000001</v>
          </cell>
          <cell r="AC404">
            <v>0</v>
          </cell>
          <cell r="AD404">
            <v>4.9680440000000008</v>
          </cell>
          <cell r="AE404">
            <v>518.11489000000006</v>
          </cell>
        </row>
        <row r="405">
          <cell r="X405" t="str">
            <v>NMLA</v>
          </cell>
          <cell r="Y405">
            <v>334.32183800000007</v>
          </cell>
          <cell r="Z405">
            <v>0</v>
          </cell>
          <cell r="AA405">
            <v>334.32183800000007</v>
          </cell>
          <cell r="AB405">
            <v>25.190448</v>
          </cell>
          <cell r="AC405">
            <v>0</v>
          </cell>
          <cell r="AD405">
            <v>0</v>
          </cell>
          <cell r="AE405">
            <v>309.13139000000007</v>
          </cell>
        </row>
        <row r="406">
          <cell r="X406" t="str">
            <v>JSBL</v>
          </cell>
          <cell r="Y406">
            <v>1581.08673</v>
          </cell>
          <cell r="Z406">
            <v>0</v>
          </cell>
          <cell r="AA406">
            <v>1581.08673</v>
          </cell>
          <cell r="AB406">
            <v>0</v>
          </cell>
          <cell r="AC406">
            <v>0</v>
          </cell>
          <cell r="AD406">
            <v>0</v>
          </cell>
          <cell r="AE406">
            <v>1581.08673</v>
          </cell>
        </row>
        <row r="407">
          <cell r="X407" t="str">
            <v>JSHQ</v>
          </cell>
          <cell r="Y407">
            <v>0</v>
          </cell>
          <cell r="Z407">
            <v>0</v>
          </cell>
          <cell r="AA407">
            <v>0</v>
          </cell>
          <cell r="AB407">
            <v>0</v>
          </cell>
          <cell r="AC407">
            <v>0</v>
          </cell>
          <cell r="AD407">
            <v>0</v>
          </cell>
          <cell r="AE407">
            <v>0</v>
          </cell>
        </row>
        <row r="408">
          <cell r="X408" t="str">
            <v>HNWT</v>
          </cell>
          <cell r="Y408">
            <v>7.0663307999999994</v>
          </cell>
          <cell r="Z408">
            <v>0</v>
          </cell>
          <cell r="AA408">
            <v>7.0663307999999994</v>
          </cell>
          <cell r="AB408">
            <v>0</v>
          </cell>
          <cell r="AC408">
            <v>0</v>
          </cell>
          <cell r="AD408">
            <v>0.86737080000000011</v>
          </cell>
          <cell r="AE408">
            <v>6.1989599999999996</v>
          </cell>
        </row>
        <row r="409">
          <cell r="X409" t="str">
            <v>LZTG</v>
          </cell>
          <cell r="Y409">
            <v>6.8501124000000004</v>
          </cell>
          <cell r="Z409">
            <v>0</v>
          </cell>
          <cell r="AA409">
            <v>6.8501124000000004</v>
          </cell>
          <cell r="AB409">
            <v>6.8501124000000004</v>
          </cell>
          <cell r="AC409">
            <v>0</v>
          </cell>
          <cell r="AD409">
            <v>0</v>
          </cell>
          <cell r="AE409">
            <v>0</v>
          </cell>
        </row>
        <row r="410">
          <cell r="X410" t="str">
            <v>XATG</v>
          </cell>
          <cell r="Y410">
            <v>0</v>
          </cell>
          <cell r="Z410">
            <v>0</v>
          </cell>
          <cell r="AA410">
            <v>0</v>
          </cell>
          <cell r="AB410">
            <v>0</v>
          </cell>
          <cell r="AC410">
            <v>0</v>
          </cell>
          <cell r="AD410">
            <v>0</v>
          </cell>
          <cell r="AE410">
            <v>0</v>
          </cell>
        </row>
        <row r="411">
          <cell r="X411" t="str">
            <v>QHTG</v>
          </cell>
          <cell r="Y411">
            <v>0</v>
          </cell>
          <cell r="Z411">
            <v>0</v>
          </cell>
          <cell r="AA411">
            <v>0</v>
          </cell>
          <cell r="AB411">
            <v>0</v>
          </cell>
          <cell r="AC411">
            <v>0</v>
          </cell>
          <cell r="AD411">
            <v>0</v>
          </cell>
          <cell r="AE411">
            <v>0</v>
          </cell>
        </row>
        <row r="412">
          <cell r="X412" t="str">
            <v>TGZG</v>
          </cell>
          <cell r="Y412">
            <v>0</v>
          </cell>
          <cell r="Z412">
            <v>0</v>
          </cell>
          <cell r="AA412">
            <v>0</v>
          </cell>
          <cell r="AB412">
            <v>0</v>
          </cell>
          <cell r="AC412">
            <v>0</v>
          </cell>
          <cell r="AD412">
            <v>0</v>
          </cell>
          <cell r="AE412">
            <v>0</v>
          </cell>
        </row>
        <row r="413">
          <cell r="X413" t="str">
            <v>FZHD</v>
          </cell>
          <cell r="Y413">
            <v>7.8068388000000004</v>
          </cell>
          <cell r="Z413">
            <v>0</v>
          </cell>
          <cell r="AA413">
            <v>7.8068388000000004</v>
          </cell>
          <cell r="AB413">
            <v>7.8068388000000004</v>
          </cell>
          <cell r="AC413">
            <v>0</v>
          </cell>
          <cell r="AD413">
            <v>0</v>
          </cell>
          <cell r="AE413">
            <v>0</v>
          </cell>
        </row>
        <row r="414">
          <cell r="X414" t="str">
            <v>HBHD</v>
          </cell>
          <cell r="Y414">
            <v>0</v>
          </cell>
          <cell r="Z414">
            <v>0</v>
          </cell>
          <cell r="AA414">
            <v>0</v>
          </cell>
          <cell r="AB414">
            <v>0</v>
          </cell>
          <cell r="AC414">
            <v>0</v>
          </cell>
          <cell r="AD414">
            <v>0</v>
          </cell>
          <cell r="AE414">
            <v>0</v>
          </cell>
        </row>
        <row r="415">
          <cell r="X415" t="str">
            <v>BJHD</v>
          </cell>
          <cell r="Y415">
            <v>0</v>
          </cell>
          <cell r="Z415">
            <v>0</v>
          </cell>
          <cell r="AA415">
            <v>0</v>
          </cell>
          <cell r="AB415">
            <v>0</v>
          </cell>
          <cell r="AC415">
            <v>0</v>
          </cell>
          <cell r="AD415">
            <v>0</v>
          </cell>
          <cell r="AE415">
            <v>0</v>
          </cell>
        </row>
        <row r="416">
          <cell r="X416" t="str">
            <v>WHZN</v>
          </cell>
          <cell r="Y416">
            <v>0</v>
          </cell>
          <cell r="Z416">
            <v>0</v>
          </cell>
          <cell r="AA416">
            <v>0</v>
          </cell>
          <cell r="AB416">
            <v>0</v>
          </cell>
          <cell r="AC416">
            <v>0</v>
          </cell>
          <cell r="AD416">
            <v>0</v>
          </cell>
          <cell r="AE416">
            <v>0</v>
          </cell>
        </row>
        <row r="417">
          <cell r="X417" t="str">
            <v>CSJW</v>
          </cell>
          <cell r="Y417">
            <v>4.9400108000000005</v>
          </cell>
          <cell r="Z417">
            <v>0</v>
          </cell>
          <cell r="AA417">
            <v>4.9400108000000005</v>
          </cell>
          <cell r="AB417">
            <v>0</v>
          </cell>
          <cell r="AC417">
            <v>0</v>
          </cell>
          <cell r="AD417">
            <v>0</v>
          </cell>
          <cell r="AE417">
            <v>4.9400108000000005</v>
          </cell>
        </row>
        <row r="418">
          <cell r="X418" t="str">
            <v>JXJW</v>
          </cell>
          <cell r="Y418">
            <v>5.5621672000000002</v>
          </cell>
          <cell r="Z418">
            <v>0</v>
          </cell>
          <cell r="AA418">
            <v>5.5621672000000002</v>
          </cell>
          <cell r="AB418">
            <v>0</v>
          </cell>
          <cell r="AC418">
            <v>0</v>
          </cell>
          <cell r="AD418">
            <v>0.74181399999999997</v>
          </cell>
          <cell r="AE418">
            <v>4.8203532000000004</v>
          </cell>
        </row>
        <row r="419">
          <cell r="X419" t="str">
            <v>LNZA</v>
          </cell>
          <cell r="Y419">
            <v>0</v>
          </cell>
          <cell r="Z419">
            <v>0</v>
          </cell>
          <cell r="AA419">
            <v>0</v>
          </cell>
          <cell r="AB419">
            <v>0</v>
          </cell>
          <cell r="AC419">
            <v>0</v>
          </cell>
          <cell r="AD419">
            <v>0</v>
          </cell>
          <cell r="AE419">
            <v>0</v>
          </cell>
        </row>
        <row r="420">
          <cell r="X420" t="str">
            <v>LAGS</v>
          </cell>
          <cell r="Y420">
            <v>0</v>
          </cell>
          <cell r="Z420">
            <v>0</v>
          </cell>
          <cell r="AA420">
            <v>0</v>
          </cell>
          <cell r="AB420">
            <v>0</v>
          </cell>
          <cell r="AC420">
            <v>0</v>
          </cell>
          <cell r="AD420">
            <v>0</v>
          </cell>
          <cell r="AE420">
            <v>0</v>
          </cell>
        </row>
        <row r="421">
          <cell r="X421" t="str">
            <v>LNZW</v>
          </cell>
          <cell r="Y421">
            <v>0</v>
          </cell>
          <cell r="Z421">
            <v>0</v>
          </cell>
          <cell r="AA421">
            <v>0</v>
          </cell>
          <cell r="AB421">
            <v>0</v>
          </cell>
          <cell r="AC421">
            <v>0</v>
          </cell>
          <cell r="AD421">
            <v>0</v>
          </cell>
          <cell r="AE421">
            <v>0</v>
          </cell>
        </row>
        <row r="422">
          <cell r="X422" t="str">
            <v>WHHL</v>
          </cell>
          <cell r="Y422">
            <v>27.148717600000001</v>
          </cell>
          <cell r="Z422">
            <v>0</v>
          </cell>
          <cell r="AA422">
            <v>27.148717600000001</v>
          </cell>
          <cell r="AB422">
            <v>0</v>
          </cell>
          <cell r="AC422">
            <v>0</v>
          </cell>
          <cell r="AD422">
            <v>0</v>
          </cell>
          <cell r="AE422">
            <v>27.148717600000001</v>
          </cell>
        </row>
        <row r="423">
          <cell r="X423" t="str">
            <v>JXHW</v>
          </cell>
          <cell r="Y423">
            <v>0</v>
          </cell>
          <cell r="Z423">
            <v>0</v>
          </cell>
          <cell r="AA423">
            <v>0</v>
          </cell>
          <cell r="AB423">
            <v>0</v>
          </cell>
          <cell r="AC423">
            <v>0</v>
          </cell>
          <cell r="AD423">
            <v>0</v>
          </cell>
          <cell r="AE423">
            <v>0</v>
          </cell>
        </row>
        <row r="424">
          <cell r="X424" t="str">
            <v>GXZN</v>
          </cell>
          <cell r="Y424">
            <v>0</v>
          </cell>
          <cell r="Z424">
            <v>0</v>
          </cell>
          <cell r="AA424">
            <v>0</v>
          </cell>
          <cell r="AB424">
            <v>0</v>
          </cell>
          <cell r="AC424">
            <v>0</v>
          </cell>
          <cell r="AD424">
            <v>0</v>
          </cell>
          <cell r="AE424">
            <v>0</v>
          </cell>
        </row>
        <row r="425">
          <cell r="X425" t="str">
            <v>GZZN</v>
          </cell>
          <cell r="Y425">
            <v>68.934869640000002</v>
          </cell>
          <cell r="Z425">
            <v>0</v>
          </cell>
          <cell r="AA425">
            <v>68.934869640000002</v>
          </cell>
          <cell r="AB425">
            <v>0</v>
          </cell>
          <cell r="AC425">
            <v>0</v>
          </cell>
          <cell r="AD425">
            <v>8.7461056800000012</v>
          </cell>
          <cell r="AE425">
            <v>60.188763959999996</v>
          </cell>
        </row>
        <row r="426">
          <cell r="X426" t="str">
            <v>CQRH</v>
          </cell>
          <cell r="Y426">
            <v>23.437611599999997</v>
          </cell>
          <cell r="Z426">
            <v>0</v>
          </cell>
          <cell r="AA426">
            <v>23.437611599999997</v>
          </cell>
          <cell r="AB426">
            <v>0</v>
          </cell>
          <cell r="AC426">
            <v>11.402711999999999</v>
          </cell>
          <cell r="AD426">
            <v>12.034899599999999</v>
          </cell>
          <cell r="AE426">
            <v>0</v>
          </cell>
        </row>
        <row r="427">
          <cell r="X427" t="str">
            <v>GZRH</v>
          </cell>
          <cell r="Y427">
            <v>0</v>
          </cell>
          <cell r="Z427">
            <v>0</v>
          </cell>
          <cell r="AA427">
            <v>0</v>
          </cell>
          <cell r="AB427">
            <v>0</v>
          </cell>
          <cell r="AC427">
            <v>0</v>
          </cell>
          <cell r="AD427">
            <v>0</v>
          </cell>
          <cell r="AE427">
            <v>0</v>
          </cell>
        </row>
        <row r="428">
          <cell r="X428" t="str">
            <v>KMYW</v>
          </cell>
          <cell r="Y428">
            <v>26.496388799999998</v>
          </cell>
          <cell r="Z428">
            <v>0</v>
          </cell>
          <cell r="AA428">
            <v>26.496388799999998</v>
          </cell>
          <cell r="AB428">
            <v>7.8334919999999997</v>
          </cell>
          <cell r="AC428">
            <v>17.188769199999999</v>
          </cell>
          <cell r="AD428">
            <v>1.4741276000000003</v>
          </cell>
          <cell r="AE428">
            <v>0</v>
          </cell>
        </row>
        <row r="429">
          <cell r="X429" t="str">
            <v>XJSM</v>
          </cell>
          <cell r="Y429">
            <v>2.4045910240000001</v>
          </cell>
          <cell r="Z429">
            <v>0</v>
          </cell>
          <cell r="AA429">
            <v>2.4045910240000001</v>
          </cell>
          <cell r="AB429">
            <v>0</v>
          </cell>
          <cell r="AC429">
            <v>1.1707338239999998</v>
          </cell>
          <cell r="AD429">
            <v>0</v>
          </cell>
          <cell r="AE429">
            <v>1.2338572000000001</v>
          </cell>
        </row>
        <row r="430">
          <cell r="X430" t="str">
            <v>XJXW</v>
          </cell>
          <cell r="Y430">
            <v>0</v>
          </cell>
          <cell r="Z430">
            <v>0</v>
          </cell>
          <cell r="AA430">
            <v>0</v>
          </cell>
          <cell r="AB430">
            <v>0</v>
          </cell>
          <cell r="AC430">
            <v>0</v>
          </cell>
          <cell r="AD430">
            <v>0</v>
          </cell>
          <cell r="AE430">
            <v>0</v>
          </cell>
        </row>
        <row r="431">
          <cell r="X431" t="str">
            <v>GSXW</v>
          </cell>
          <cell r="Y431">
            <v>0</v>
          </cell>
          <cell r="Z431">
            <v>0</v>
          </cell>
          <cell r="AA431">
            <v>0</v>
          </cell>
          <cell r="AB431">
            <v>0</v>
          </cell>
          <cell r="AC431">
            <v>0</v>
          </cell>
          <cell r="AD431">
            <v>0</v>
          </cell>
          <cell r="AE431">
            <v>0</v>
          </cell>
        </row>
        <row r="432">
          <cell r="X432" t="str">
            <v>BHR</v>
          </cell>
          <cell r="Y432">
            <v>0</v>
          </cell>
          <cell r="Z432">
            <v>0</v>
          </cell>
          <cell r="AA432">
            <v>0</v>
          </cell>
          <cell r="AB432">
            <v>0</v>
          </cell>
          <cell r="AC432">
            <v>0</v>
          </cell>
          <cell r="AD432">
            <v>0</v>
          </cell>
          <cell r="AE432">
            <v>0</v>
          </cell>
        </row>
        <row r="433">
          <cell r="X433" t="str">
            <v>BJCD</v>
          </cell>
          <cell r="Y433">
            <v>0</v>
          </cell>
          <cell r="Z433">
            <v>0</v>
          </cell>
          <cell r="AA433">
            <v>0</v>
          </cell>
          <cell r="AB433">
            <v>0</v>
          </cell>
          <cell r="AC433">
            <v>0</v>
          </cell>
          <cell r="AD433">
            <v>0</v>
          </cell>
          <cell r="AE433">
            <v>0</v>
          </cell>
        </row>
        <row r="434">
          <cell r="X434" t="str">
            <v>LWGS</v>
          </cell>
          <cell r="Y434">
            <v>0</v>
          </cell>
          <cell r="Z434">
            <v>0</v>
          </cell>
          <cell r="AA434">
            <v>0</v>
          </cell>
          <cell r="AB434">
            <v>0</v>
          </cell>
          <cell r="AC434">
            <v>0</v>
          </cell>
          <cell r="AD434">
            <v>0</v>
          </cell>
          <cell r="AE434">
            <v>0</v>
          </cell>
        </row>
        <row r="435">
          <cell r="X435" t="str">
            <v>JLBK</v>
          </cell>
          <cell r="Y435">
            <v>0</v>
          </cell>
          <cell r="Z435">
            <v>0</v>
          </cell>
          <cell r="AA435">
            <v>0</v>
          </cell>
          <cell r="AB435">
            <v>0</v>
          </cell>
          <cell r="AC435">
            <v>0</v>
          </cell>
          <cell r="AD435">
            <v>0</v>
          </cell>
          <cell r="AE435">
            <v>0</v>
          </cell>
        </row>
        <row r="436">
          <cell r="X436" t="str">
            <v>JSZD</v>
          </cell>
          <cell r="Y436">
            <v>0</v>
          </cell>
          <cell r="Z436">
            <v>0</v>
          </cell>
          <cell r="AA436">
            <v>0</v>
          </cell>
          <cell r="AB436">
            <v>0</v>
          </cell>
          <cell r="AC436">
            <v>0</v>
          </cell>
          <cell r="AD436">
            <v>0</v>
          </cell>
          <cell r="AE436">
            <v>0</v>
          </cell>
        </row>
        <row r="437">
          <cell r="X437" t="str">
            <v>JSRD</v>
          </cell>
          <cell r="Y437">
            <v>0</v>
          </cell>
          <cell r="Z437">
            <v>0</v>
          </cell>
          <cell r="AA437">
            <v>0</v>
          </cell>
          <cell r="AB437">
            <v>0</v>
          </cell>
          <cell r="AC437">
            <v>0</v>
          </cell>
          <cell r="AD437">
            <v>0</v>
          </cell>
          <cell r="AE437">
            <v>0</v>
          </cell>
        </row>
        <row r="438">
          <cell r="X438" t="str">
            <v>BJZW</v>
          </cell>
          <cell r="Y438">
            <v>0</v>
          </cell>
          <cell r="Z438">
            <v>0</v>
          </cell>
          <cell r="AA438">
            <v>0</v>
          </cell>
          <cell r="AB438">
            <v>0</v>
          </cell>
          <cell r="AC438">
            <v>0</v>
          </cell>
          <cell r="AD438">
            <v>0</v>
          </cell>
          <cell r="AE438">
            <v>0</v>
          </cell>
        </row>
        <row r="439">
          <cell r="X439" t="str">
            <v>CDFS</v>
          </cell>
          <cell r="Y439">
            <v>0</v>
          </cell>
          <cell r="Z439">
            <v>0</v>
          </cell>
          <cell r="AA439">
            <v>0</v>
          </cell>
          <cell r="AB439">
            <v>0</v>
          </cell>
          <cell r="AC439">
            <v>0</v>
          </cell>
          <cell r="AD439">
            <v>0</v>
          </cell>
          <cell r="AE439">
            <v>0</v>
          </cell>
        </row>
        <row r="440">
          <cell r="X440" t="str">
            <v>NXSW</v>
          </cell>
          <cell r="Y440">
            <v>0</v>
          </cell>
          <cell r="Z440">
            <v>0</v>
          </cell>
          <cell r="AA440">
            <v>0</v>
          </cell>
          <cell r="AB440">
            <v>0</v>
          </cell>
          <cell r="AC440">
            <v>0</v>
          </cell>
          <cell r="AD440">
            <v>0</v>
          </cell>
          <cell r="AE440">
            <v>0</v>
          </cell>
        </row>
        <row r="441">
          <cell r="X441" t="str">
            <v>SCDF</v>
          </cell>
          <cell r="Y441">
            <v>0</v>
          </cell>
          <cell r="Z441">
            <v>0</v>
          </cell>
          <cell r="AA441">
            <v>0</v>
          </cell>
          <cell r="AB441">
            <v>0</v>
          </cell>
          <cell r="AC441">
            <v>0</v>
          </cell>
          <cell r="AD441">
            <v>0</v>
          </cell>
          <cell r="AE441">
            <v>0</v>
          </cell>
        </row>
        <row r="442">
          <cell r="X442" t="str">
            <v>SHFLF</v>
          </cell>
          <cell r="Y442">
            <v>0</v>
          </cell>
          <cell r="Z442">
            <v>0</v>
          </cell>
          <cell r="AA442">
            <v>0</v>
          </cell>
          <cell r="AB442">
            <v>0</v>
          </cell>
          <cell r="AC442">
            <v>0</v>
          </cell>
          <cell r="AD442">
            <v>0</v>
          </cell>
          <cell r="AE442">
            <v>0</v>
          </cell>
        </row>
        <row r="443">
          <cell r="X443" t="str">
            <v>VCEIC</v>
          </cell>
          <cell r="Y443">
            <v>0</v>
          </cell>
          <cell r="Z443">
            <v>0</v>
          </cell>
          <cell r="AA443">
            <v>0</v>
          </cell>
          <cell r="AB443">
            <v>0</v>
          </cell>
          <cell r="AC443">
            <v>0</v>
          </cell>
          <cell r="AD443">
            <v>0</v>
          </cell>
          <cell r="AE443">
            <v>0</v>
          </cell>
        </row>
        <row r="444">
          <cell r="X444" t="str">
            <v>ZJLY</v>
          </cell>
          <cell r="Y444">
            <v>4.9597660000000001</v>
          </cell>
          <cell r="Z444">
            <v>0</v>
          </cell>
          <cell r="AA444">
            <v>4.9597660000000001</v>
          </cell>
          <cell r="AB444">
            <v>4.9597660000000001</v>
          </cell>
          <cell r="AC444">
            <v>0</v>
          </cell>
          <cell r="AD444">
            <v>0</v>
          </cell>
          <cell r="AE444">
            <v>0</v>
          </cell>
        </row>
        <row r="445">
          <cell r="X445" t="str">
            <v>Total</v>
          </cell>
          <cell r="Y445">
            <v>3278.2644586640008</v>
          </cell>
          <cell r="Z445">
            <v>0</v>
          </cell>
          <cell r="AA445">
            <v>3278.2644586640008</v>
          </cell>
          <cell r="AB445">
            <v>209.32205320000003</v>
          </cell>
          <cell r="AC445">
            <v>40.645561024000003</v>
          </cell>
          <cell r="AD445">
            <v>28.832361680000002</v>
          </cell>
          <cell r="AE445">
            <v>2999.4644827600005</v>
          </cell>
        </row>
      </sheetData>
      <sheetData sheetId="35">
        <row r="400">
          <cell r="X400" t="str">
            <v>Dealer</v>
          </cell>
          <cell r="Y400" t="str">
            <v>Provision Required</v>
          </cell>
          <cell r="AA400" t="str">
            <v>Total Calculated</v>
          </cell>
          <cell r="AB400" t="str">
            <v>Impairment</v>
          </cell>
          <cell r="AF400" t="str">
            <v>Guarantee Ratio</v>
          </cell>
        </row>
        <row r="401">
          <cell r="AB401" t="str">
            <v>Current</v>
          </cell>
          <cell r="AC401" t="str">
            <v>0-30</v>
          </cell>
          <cell r="AD401" t="str">
            <v>31-60</v>
          </cell>
          <cell r="AE401" t="str">
            <v>&gt;60</v>
          </cell>
        </row>
        <row r="403">
          <cell r="X403" t="str">
            <v>SXWY</v>
          </cell>
          <cell r="Y403">
            <v>2199.4747479999996</v>
          </cell>
          <cell r="Z403">
            <v>0</v>
          </cell>
          <cell r="AA403">
            <v>2199.4747479999996</v>
          </cell>
          <cell r="AB403">
            <v>431.45131199999997</v>
          </cell>
          <cell r="AC403">
            <v>174.68195000000003</v>
          </cell>
          <cell r="AD403">
            <v>123.72480000000002</v>
          </cell>
          <cell r="AE403">
            <v>1469.6166859999998</v>
          </cell>
        </row>
        <row r="404">
          <cell r="X404" t="str">
            <v>JNTY</v>
          </cell>
          <cell r="Y404">
            <v>6637.7651800000012</v>
          </cell>
          <cell r="Z404">
            <v>0</v>
          </cell>
          <cell r="AA404">
            <v>6637.7651800000012</v>
          </cell>
          <cell r="AB404">
            <v>3022.7402940000002</v>
          </cell>
          <cell r="AC404">
            <v>592.49755800000003</v>
          </cell>
          <cell r="AD404">
            <v>488.18187600000005</v>
          </cell>
          <cell r="AE404">
            <v>2534.3454520000014</v>
          </cell>
        </row>
        <row r="405">
          <cell r="X405" t="str">
            <v>NMLA</v>
          </cell>
          <cell r="Y405">
            <v>651.553314</v>
          </cell>
          <cell r="Z405">
            <v>0</v>
          </cell>
          <cell r="AA405">
            <v>651.553314</v>
          </cell>
          <cell r="AB405">
            <v>408.96805000000001</v>
          </cell>
          <cell r="AC405">
            <v>0</v>
          </cell>
          <cell r="AD405">
            <v>0</v>
          </cell>
          <cell r="AE405">
            <v>242.58526399999997</v>
          </cell>
        </row>
        <row r="406">
          <cell r="X406" t="str">
            <v>JSBL</v>
          </cell>
          <cell r="Y406">
            <v>0</v>
          </cell>
          <cell r="Z406">
            <v>0</v>
          </cell>
          <cell r="AA406">
            <v>0</v>
          </cell>
          <cell r="AB406">
            <v>0</v>
          </cell>
          <cell r="AC406">
            <v>0</v>
          </cell>
          <cell r="AD406">
            <v>0</v>
          </cell>
          <cell r="AE406">
            <v>0</v>
          </cell>
        </row>
        <row r="407">
          <cell r="X407" t="str">
            <v>JSHQ</v>
          </cell>
          <cell r="Y407">
            <v>1410.7297859999999</v>
          </cell>
          <cell r="Z407">
            <v>0</v>
          </cell>
          <cell r="AA407">
            <v>1410.7297859999999</v>
          </cell>
          <cell r="AB407">
            <v>516.17627999999991</v>
          </cell>
          <cell r="AC407">
            <v>425.80230800000004</v>
          </cell>
          <cell r="AD407">
            <v>32.390840000000004</v>
          </cell>
          <cell r="AE407">
            <v>436.36035799999991</v>
          </cell>
        </row>
        <row r="408">
          <cell r="X408" t="str">
            <v>HNWT</v>
          </cell>
          <cell r="Y408">
            <v>1313.4360614751999</v>
          </cell>
          <cell r="Z408">
            <v>0</v>
          </cell>
          <cell r="AA408">
            <v>1313.4360614751999</v>
          </cell>
          <cell r="AB408">
            <v>1126.6982521952</v>
          </cell>
          <cell r="AC408">
            <v>115.75842847999999</v>
          </cell>
          <cell r="AD408">
            <v>5.1929607999999998</v>
          </cell>
          <cell r="AE408">
            <v>65.786419999999993</v>
          </cell>
        </row>
        <row r="409">
          <cell r="X409" t="str">
            <v>LZTG</v>
          </cell>
          <cell r="Y409">
            <v>568.70807403840001</v>
          </cell>
          <cell r="Z409">
            <v>0</v>
          </cell>
          <cell r="AA409">
            <v>568.70807403840001</v>
          </cell>
          <cell r="AB409">
            <v>418.6381253536</v>
          </cell>
          <cell r="AC409">
            <v>77.169484870400012</v>
          </cell>
          <cell r="AD409">
            <v>18.214833200000001</v>
          </cell>
          <cell r="AE409">
            <v>54.685630614399997</v>
          </cell>
        </row>
        <row r="410">
          <cell r="X410" t="str">
            <v>XATG</v>
          </cell>
          <cell r="Y410">
            <v>530.32957922879996</v>
          </cell>
          <cell r="Z410">
            <v>0</v>
          </cell>
          <cell r="AA410">
            <v>530.32957922879996</v>
          </cell>
          <cell r="AB410">
            <v>364.21230847999988</v>
          </cell>
          <cell r="AC410">
            <v>72.547387119999996</v>
          </cell>
          <cell r="AD410">
            <v>38.097048060800006</v>
          </cell>
          <cell r="AE410">
            <v>55.472835568000001</v>
          </cell>
        </row>
        <row r="411">
          <cell r="X411" t="str">
            <v>QHTG</v>
          </cell>
          <cell r="Y411">
            <v>93.532662591999994</v>
          </cell>
          <cell r="Z411">
            <v>0</v>
          </cell>
          <cell r="AA411">
            <v>93.532662591999994</v>
          </cell>
          <cell r="AB411">
            <v>36.869099340799998</v>
          </cell>
          <cell r="AC411">
            <v>29.122963999999996</v>
          </cell>
          <cell r="AD411">
            <v>5.1168947999999999</v>
          </cell>
          <cell r="AE411">
            <v>22.423704451199995</v>
          </cell>
        </row>
        <row r="412">
          <cell r="X412" t="str">
            <v>TGZG</v>
          </cell>
          <cell r="Y412">
            <v>51.9244208</v>
          </cell>
          <cell r="Z412">
            <v>0</v>
          </cell>
          <cell r="AA412">
            <v>51.9244208</v>
          </cell>
          <cell r="AB412">
            <v>51.9244208</v>
          </cell>
          <cell r="AC412">
            <v>0</v>
          </cell>
          <cell r="AD412">
            <v>0</v>
          </cell>
          <cell r="AE412">
            <v>0</v>
          </cell>
        </row>
        <row r="413">
          <cell r="X413" t="str">
            <v>FZHD</v>
          </cell>
          <cell r="Y413">
            <v>75.293842606400005</v>
          </cell>
          <cell r="Z413">
            <v>0</v>
          </cell>
          <cell r="AA413">
            <v>75.293842606400005</v>
          </cell>
          <cell r="AB413">
            <v>45.598960958399999</v>
          </cell>
          <cell r="AC413">
            <v>7.3299002399999997</v>
          </cell>
          <cell r="AD413">
            <v>4.9115527999999999</v>
          </cell>
          <cell r="AE413">
            <v>17.453428608000003</v>
          </cell>
        </row>
        <row r="414">
          <cell r="X414" t="str">
            <v>HBHD</v>
          </cell>
          <cell r="Y414">
            <v>1869.697294905</v>
          </cell>
          <cell r="Z414">
            <v>0</v>
          </cell>
          <cell r="AA414">
            <v>1869.697294905</v>
          </cell>
          <cell r="AB414">
            <v>950.44221394500005</v>
          </cell>
          <cell r="AC414">
            <v>221.16917686499997</v>
          </cell>
          <cell r="AD414">
            <v>94.607199180000009</v>
          </cell>
          <cell r="AE414">
            <v>603.47870491499998</v>
          </cell>
        </row>
        <row r="415">
          <cell r="X415" t="str">
            <v>BJHD</v>
          </cell>
          <cell r="Y415">
            <v>0</v>
          </cell>
          <cell r="Z415">
            <v>0</v>
          </cell>
          <cell r="AA415">
            <v>0</v>
          </cell>
          <cell r="AB415">
            <v>0</v>
          </cell>
          <cell r="AC415">
            <v>0</v>
          </cell>
          <cell r="AD415">
            <v>0</v>
          </cell>
          <cell r="AE415">
            <v>0</v>
          </cell>
        </row>
        <row r="416">
          <cell r="X416" t="str">
            <v>WHZN</v>
          </cell>
          <cell r="Y416">
            <v>1304.7013313824</v>
          </cell>
          <cell r="Z416">
            <v>0</v>
          </cell>
          <cell r="AA416">
            <v>1304.7013313824</v>
          </cell>
          <cell r="AB416">
            <v>701.84356114800005</v>
          </cell>
          <cell r="AC416">
            <v>198.34242993200002</v>
          </cell>
          <cell r="AD416">
            <v>129.25651655920001</v>
          </cell>
          <cell r="AE416">
            <v>275.25882374319997</v>
          </cell>
        </row>
        <row r="417">
          <cell r="X417" t="str">
            <v>CSJW</v>
          </cell>
          <cell r="Y417">
            <v>1359.7547468192001</v>
          </cell>
          <cell r="Z417">
            <v>0</v>
          </cell>
          <cell r="AA417">
            <v>1359.7547468192001</v>
          </cell>
          <cell r="AB417">
            <v>717.42683752240009</v>
          </cell>
          <cell r="AC417">
            <v>145.04088960399997</v>
          </cell>
          <cell r="AD417">
            <v>210.89425911359999</v>
          </cell>
          <cell r="AE417">
            <v>286.3927605792</v>
          </cell>
        </row>
        <row r="418">
          <cell r="X418" t="str">
            <v>JXJW</v>
          </cell>
          <cell r="Y418">
            <v>288.99880089039999</v>
          </cell>
          <cell r="Z418">
            <v>0</v>
          </cell>
          <cell r="AA418">
            <v>288.99880089039999</v>
          </cell>
          <cell r="AB418">
            <v>181.47484227199999</v>
          </cell>
          <cell r="AC418">
            <v>44.579493410399998</v>
          </cell>
          <cell r="AD418">
            <v>31.102154988800002</v>
          </cell>
          <cell r="AE418">
            <v>31.842310219199998</v>
          </cell>
        </row>
        <row r="419">
          <cell r="X419" t="str">
            <v>LNZA</v>
          </cell>
          <cell r="Y419">
            <v>136.7760185448</v>
          </cell>
          <cell r="Z419">
            <v>0</v>
          </cell>
          <cell r="AA419">
            <v>136.7760185448</v>
          </cell>
          <cell r="AB419">
            <v>67.151178554399991</v>
          </cell>
          <cell r="AC419">
            <v>2.6308964447999998</v>
          </cell>
          <cell r="AD419">
            <v>26.114917945600002</v>
          </cell>
          <cell r="AE419">
            <v>40.879025600000006</v>
          </cell>
        </row>
        <row r="420">
          <cell r="X420" t="str">
            <v>LAGS</v>
          </cell>
          <cell r="Y420">
            <v>0</v>
          </cell>
          <cell r="Z420">
            <v>0</v>
          </cell>
          <cell r="AA420">
            <v>0</v>
          </cell>
          <cell r="AB420">
            <v>0</v>
          </cell>
          <cell r="AC420">
            <v>0</v>
          </cell>
          <cell r="AD420">
            <v>0</v>
          </cell>
          <cell r="AE420">
            <v>0</v>
          </cell>
        </row>
        <row r="421">
          <cell r="X421" t="str">
            <v>LNZW</v>
          </cell>
          <cell r="Y421">
            <v>30.1199048</v>
          </cell>
          <cell r="Z421">
            <v>0</v>
          </cell>
          <cell r="AA421">
            <v>30.1199048</v>
          </cell>
          <cell r="AB421">
            <v>24.9651204</v>
          </cell>
          <cell r="AC421">
            <v>0</v>
          </cell>
          <cell r="AD421">
            <v>5.1547843999999996</v>
          </cell>
          <cell r="AE421">
            <v>0</v>
          </cell>
        </row>
        <row r="422">
          <cell r="X422" t="str">
            <v>WHHL</v>
          </cell>
          <cell r="Y422">
            <v>498.15941548799998</v>
          </cell>
          <cell r="Z422">
            <v>0</v>
          </cell>
          <cell r="AA422">
            <v>498.15941548799998</v>
          </cell>
          <cell r="AB422">
            <v>270.93778180479995</v>
          </cell>
          <cell r="AC422">
            <v>96.958387200000018</v>
          </cell>
          <cell r="AD422">
            <v>27.183523084800001</v>
          </cell>
          <cell r="AE422">
            <v>103.07972339840001</v>
          </cell>
        </row>
        <row r="423">
          <cell r="X423" t="str">
            <v>JXHW</v>
          </cell>
          <cell r="Y423">
            <v>83.643704400000004</v>
          </cell>
          <cell r="Z423">
            <v>0</v>
          </cell>
          <cell r="AA423">
            <v>83.643704400000004</v>
          </cell>
          <cell r="AB423">
            <v>83.643704400000004</v>
          </cell>
          <cell r="AC423">
            <v>0</v>
          </cell>
          <cell r="AD423">
            <v>0</v>
          </cell>
          <cell r="AE423">
            <v>0</v>
          </cell>
        </row>
        <row r="424">
          <cell r="X424" t="str">
            <v>GXZN</v>
          </cell>
          <cell r="Y424">
            <v>1279.1643453167999</v>
          </cell>
          <cell r="Z424">
            <v>0</v>
          </cell>
          <cell r="AA424">
            <v>1279.1643453167999</v>
          </cell>
          <cell r="AB424">
            <v>978.63490089039988</v>
          </cell>
          <cell r="AC424">
            <v>130.26093810880002</v>
          </cell>
          <cell r="AD424">
            <v>15.435170400000001</v>
          </cell>
          <cell r="AE424">
            <v>154.83333591759998</v>
          </cell>
        </row>
        <row r="425">
          <cell r="X425" t="str">
            <v>GZZN</v>
          </cell>
          <cell r="Y425">
            <v>1078.7700696408001</v>
          </cell>
          <cell r="Z425">
            <v>0</v>
          </cell>
          <cell r="AA425">
            <v>1078.7700696408001</v>
          </cell>
          <cell r="AB425">
            <v>529.3718110328</v>
          </cell>
          <cell r="AC425">
            <v>133.02923034079998</v>
          </cell>
          <cell r="AD425">
            <v>125.81263488719999</v>
          </cell>
          <cell r="AE425">
            <v>290.55639337999997</v>
          </cell>
        </row>
        <row r="426">
          <cell r="X426" t="str">
            <v>CQRH</v>
          </cell>
          <cell r="Y426">
            <v>236.33902914399999</v>
          </cell>
          <cell r="Z426">
            <v>0</v>
          </cell>
          <cell r="AA426">
            <v>236.33902914399999</v>
          </cell>
          <cell r="AB426">
            <v>163.46173088</v>
          </cell>
          <cell r="AC426">
            <v>26.944929600000002</v>
          </cell>
          <cell r="AD426">
            <v>24.636196800000004</v>
          </cell>
          <cell r="AE426">
            <v>21.296171864000002</v>
          </cell>
        </row>
        <row r="427">
          <cell r="X427" t="str">
            <v>GZRH</v>
          </cell>
          <cell r="Y427">
            <v>1223.7071769440001</v>
          </cell>
          <cell r="Z427">
            <v>0</v>
          </cell>
          <cell r="AA427">
            <v>1223.7071769440001</v>
          </cell>
          <cell r="AB427">
            <v>680.25478127999997</v>
          </cell>
          <cell r="AC427">
            <v>175.55089686399998</v>
          </cell>
          <cell r="AD427">
            <v>164.2148388</v>
          </cell>
          <cell r="AE427">
            <v>203.68666000000002</v>
          </cell>
        </row>
        <row r="428">
          <cell r="X428" t="str">
            <v>KMYW</v>
          </cell>
          <cell r="Y428">
            <v>1347.6669887648004</v>
          </cell>
          <cell r="Z428">
            <v>0</v>
          </cell>
          <cell r="AA428">
            <v>1347.6669887648004</v>
          </cell>
          <cell r="AB428">
            <v>990.99313292400029</v>
          </cell>
          <cell r="AC428">
            <v>203.69675366080003</v>
          </cell>
          <cell r="AD428">
            <v>105.0416964568</v>
          </cell>
          <cell r="AE428">
            <v>47.935405723200006</v>
          </cell>
        </row>
        <row r="429">
          <cell r="X429" t="str">
            <v>XJSM</v>
          </cell>
          <cell r="Y429">
            <v>1119.0310070215999</v>
          </cell>
          <cell r="Z429">
            <v>0</v>
          </cell>
          <cell r="AA429">
            <v>1119.0310070215999</v>
          </cell>
          <cell r="AB429">
            <v>502.43793327279997</v>
          </cell>
          <cell r="AC429">
            <v>97.229790671199993</v>
          </cell>
          <cell r="AD429">
            <v>42.657519603200001</v>
          </cell>
          <cell r="AE429">
            <v>476.70576347439993</v>
          </cell>
        </row>
        <row r="430">
          <cell r="X430" t="str">
            <v>XJXW</v>
          </cell>
          <cell r="Y430">
            <v>0</v>
          </cell>
          <cell r="Z430">
            <v>0</v>
          </cell>
          <cell r="AA430">
            <v>0</v>
          </cell>
          <cell r="AB430">
            <v>0</v>
          </cell>
          <cell r="AC430">
            <v>0</v>
          </cell>
          <cell r="AD430">
            <v>0</v>
          </cell>
          <cell r="AE430">
            <v>0</v>
          </cell>
        </row>
        <row r="431">
          <cell r="X431" t="str">
            <v>GSXW</v>
          </cell>
          <cell r="Y431">
            <v>407.05511641919998</v>
          </cell>
          <cell r="Z431">
            <v>0</v>
          </cell>
          <cell r="AA431">
            <v>407.05511641919998</v>
          </cell>
          <cell r="AB431">
            <v>191.00069481919999</v>
          </cell>
          <cell r="AC431">
            <v>104.42345519999999</v>
          </cell>
          <cell r="AD431">
            <v>21.107742799999997</v>
          </cell>
          <cell r="AE431">
            <v>90.523223600000009</v>
          </cell>
        </row>
        <row r="432">
          <cell r="X432" t="str">
            <v>BHR</v>
          </cell>
          <cell r="Y432">
            <v>15.949859850000001</v>
          </cell>
          <cell r="Z432">
            <v>0</v>
          </cell>
          <cell r="AA432">
            <v>15.949859850000001</v>
          </cell>
          <cell r="AB432">
            <v>15.949859850000001</v>
          </cell>
          <cell r="AC432">
            <v>0</v>
          </cell>
          <cell r="AD432">
            <v>0</v>
          </cell>
          <cell r="AE432">
            <v>0</v>
          </cell>
        </row>
        <row r="433">
          <cell r="X433" t="str">
            <v>BJCD</v>
          </cell>
          <cell r="Y433">
            <v>0</v>
          </cell>
          <cell r="Z433">
            <v>0</v>
          </cell>
          <cell r="AA433">
            <v>0</v>
          </cell>
          <cell r="AB433">
            <v>0</v>
          </cell>
          <cell r="AC433">
            <v>0</v>
          </cell>
          <cell r="AD433">
            <v>0</v>
          </cell>
          <cell r="AE433">
            <v>0</v>
          </cell>
        </row>
        <row r="434">
          <cell r="X434" t="str">
            <v>LWGS</v>
          </cell>
          <cell r="Y434">
            <v>171.61984831360002</v>
          </cell>
          <cell r="Z434">
            <v>0</v>
          </cell>
          <cell r="AA434">
            <v>171.61984831360002</v>
          </cell>
          <cell r="AB434">
            <v>151.84243391360002</v>
          </cell>
          <cell r="AC434">
            <v>19.777414400000001</v>
          </cell>
          <cell r="AD434">
            <v>0</v>
          </cell>
          <cell r="AE434">
            <v>0</v>
          </cell>
        </row>
        <row r="435">
          <cell r="X435" t="str">
            <v>JLBK</v>
          </cell>
          <cell r="Y435">
            <v>199.701396668</v>
          </cell>
          <cell r="Z435">
            <v>0</v>
          </cell>
          <cell r="AA435">
            <v>199.701396668</v>
          </cell>
          <cell r="AB435">
            <v>73.836873867999998</v>
          </cell>
          <cell r="AC435">
            <v>17.486304799999999</v>
          </cell>
          <cell r="AD435">
            <v>0</v>
          </cell>
          <cell r="AE435">
            <v>108.378218</v>
          </cell>
        </row>
        <row r="436">
          <cell r="X436" t="str">
            <v>JSZD</v>
          </cell>
          <cell r="Y436">
            <v>432.25655782559994</v>
          </cell>
          <cell r="Z436">
            <v>0</v>
          </cell>
          <cell r="AA436">
            <v>432.25655782559994</v>
          </cell>
          <cell r="AB436">
            <v>325.29494856159994</v>
          </cell>
          <cell r="AC436">
            <v>9.3708888000000012</v>
          </cell>
          <cell r="AD436">
            <v>70.547264899200002</v>
          </cell>
          <cell r="AE436">
            <v>27.043455564799999</v>
          </cell>
        </row>
        <row r="437">
          <cell r="X437" t="str">
            <v>JSRD</v>
          </cell>
          <cell r="Y437">
            <v>144.63352520000001</v>
          </cell>
          <cell r="Z437">
            <v>0</v>
          </cell>
          <cell r="AA437">
            <v>144.63352520000001</v>
          </cell>
          <cell r="AB437">
            <v>79.292819200000011</v>
          </cell>
          <cell r="AC437">
            <v>5.3401552000000008</v>
          </cell>
          <cell r="AD437">
            <v>60.000550799999999</v>
          </cell>
          <cell r="AE437">
            <v>0</v>
          </cell>
        </row>
        <row r="438">
          <cell r="X438" t="str">
            <v>BJZW</v>
          </cell>
          <cell r="Y438">
            <v>0</v>
          </cell>
          <cell r="Z438">
            <v>0</v>
          </cell>
          <cell r="AA438">
            <v>0</v>
          </cell>
          <cell r="AB438">
            <v>0</v>
          </cell>
          <cell r="AC438">
            <v>0</v>
          </cell>
          <cell r="AD438">
            <v>0</v>
          </cell>
          <cell r="AE438">
            <v>0</v>
          </cell>
        </row>
        <row r="439">
          <cell r="X439" t="str">
            <v>CDFS</v>
          </cell>
          <cell r="Y439">
            <v>841.6293333384001</v>
          </cell>
          <cell r="Z439">
            <v>0</v>
          </cell>
          <cell r="AA439">
            <v>841.6293333384001</v>
          </cell>
          <cell r="AB439">
            <v>525.67979969200007</v>
          </cell>
          <cell r="AC439">
            <v>149.92736168800002</v>
          </cell>
          <cell r="AD439">
            <v>66.635908758399992</v>
          </cell>
          <cell r="AE439">
            <v>99.386263200000002</v>
          </cell>
        </row>
        <row r="440">
          <cell r="X440" t="str">
            <v>NXSW</v>
          </cell>
          <cell r="Y440">
            <v>0</v>
          </cell>
          <cell r="Z440">
            <v>0</v>
          </cell>
          <cell r="AA440">
            <v>0</v>
          </cell>
          <cell r="AB440">
            <v>0</v>
          </cell>
          <cell r="AC440">
            <v>0</v>
          </cell>
          <cell r="AD440">
            <v>0</v>
          </cell>
          <cell r="AE440">
            <v>0</v>
          </cell>
        </row>
        <row r="441">
          <cell r="X441" t="str">
            <v>SCDF</v>
          </cell>
          <cell r="Y441">
            <v>1749.1706515600001</v>
          </cell>
          <cell r="Z441">
            <v>0</v>
          </cell>
          <cell r="AA441">
            <v>1749.1706515600001</v>
          </cell>
          <cell r="AB441">
            <v>1048.6207940200002</v>
          </cell>
          <cell r="AC441">
            <v>0</v>
          </cell>
          <cell r="AD441">
            <v>0</v>
          </cell>
          <cell r="AE441">
            <v>700.54985753999995</v>
          </cell>
        </row>
        <row r="442">
          <cell r="X442" t="str">
            <v>SHFLF</v>
          </cell>
          <cell r="Y442">
            <v>69.574411424000004</v>
          </cell>
          <cell r="Z442">
            <v>0</v>
          </cell>
          <cell r="AA442">
            <v>69.574411424000004</v>
          </cell>
          <cell r="AB442">
            <v>22.122390454399998</v>
          </cell>
          <cell r="AC442">
            <v>9.7917490944000019</v>
          </cell>
          <cell r="AD442">
            <v>5.4392450112000006</v>
          </cell>
          <cell r="AE442">
            <v>32.221026864000002</v>
          </cell>
        </row>
        <row r="443">
          <cell r="X443" t="str">
            <v>VCEIC</v>
          </cell>
          <cell r="Y443">
            <v>24.491109999999999</v>
          </cell>
          <cell r="Z443">
            <v>0</v>
          </cell>
          <cell r="AA443">
            <v>24.491109999999999</v>
          </cell>
          <cell r="AB443">
            <v>24.491109999999999</v>
          </cell>
          <cell r="AC443">
            <v>0</v>
          </cell>
          <cell r="AD443">
            <v>0</v>
          </cell>
          <cell r="AE443">
            <v>0</v>
          </cell>
        </row>
        <row r="444">
          <cell r="X444" t="str">
            <v>ZJLY</v>
          </cell>
          <cell r="Y444">
            <v>306.89002212959997</v>
          </cell>
          <cell r="Z444">
            <v>0</v>
          </cell>
          <cell r="AA444">
            <v>306.89002212959997</v>
          </cell>
          <cell r="AB444">
            <v>306.89002212959997</v>
          </cell>
          <cell r="AC444">
            <v>0</v>
          </cell>
          <cell r="AD444">
            <v>0</v>
          </cell>
          <cell r="AE444">
            <v>0</v>
          </cell>
        </row>
        <row r="445">
          <cell r="X445" t="str">
            <v>Total</v>
          </cell>
          <cell r="Y445">
            <v>29752.249335530996</v>
          </cell>
          <cell r="Z445">
            <v>0</v>
          </cell>
          <cell r="AA445">
            <v>29752.249335530996</v>
          </cell>
          <cell r="AB445">
            <v>16031.338379963005</v>
          </cell>
          <cell r="AC445">
            <v>3286.4611225946001</v>
          </cell>
          <cell r="AD445">
            <v>1941.6729301488003</v>
          </cell>
          <cell r="AE445">
            <v>8492.7769028246021</v>
          </cell>
        </row>
      </sheetData>
      <sheetData sheetId="36">
        <row r="400">
          <cell r="X400" t="str">
            <v>Dealer</v>
          </cell>
          <cell r="Y400" t="str">
            <v>Provision Required</v>
          </cell>
          <cell r="AA400" t="str">
            <v>Total Calculated</v>
          </cell>
          <cell r="AB400" t="str">
            <v>Impairment</v>
          </cell>
          <cell r="AF400" t="str">
            <v>Guarantee Ratio</v>
          </cell>
        </row>
        <row r="401">
          <cell r="AB401" t="str">
            <v>Current</v>
          </cell>
          <cell r="AC401" t="str">
            <v>0-30</v>
          </cell>
          <cell r="AD401" t="str">
            <v>31-60</v>
          </cell>
          <cell r="AE401" t="str">
            <v>&gt;60</v>
          </cell>
        </row>
        <row r="403">
          <cell r="X403" t="str">
            <v>SXWY</v>
          </cell>
          <cell r="Y403">
            <v>1562.797922</v>
          </cell>
          <cell r="Z403">
            <v>0</v>
          </cell>
          <cell r="AA403">
            <v>1562.797922</v>
          </cell>
          <cell r="AB403">
            <v>260.76952200000005</v>
          </cell>
          <cell r="AC403">
            <v>8.2108940000000015</v>
          </cell>
          <cell r="AD403">
            <v>60.480592000000001</v>
          </cell>
          <cell r="AE403">
            <v>1233.336914</v>
          </cell>
        </row>
        <row r="404">
          <cell r="X404" t="str">
            <v>JNTY</v>
          </cell>
          <cell r="Y404">
            <v>4196.5719500000005</v>
          </cell>
          <cell r="Z404">
            <v>0</v>
          </cell>
          <cell r="AA404">
            <v>4196.5719500000005</v>
          </cell>
          <cell r="AB404">
            <v>891.42013200000008</v>
          </cell>
          <cell r="AC404">
            <v>22.024636000000001</v>
          </cell>
          <cell r="AD404">
            <v>0</v>
          </cell>
          <cell r="AE404">
            <v>3283.1271820000006</v>
          </cell>
        </row>
        <row r="405">
          <cell r="X405" t="str">
            <v>NMLA</v>
          </cell>
          <cell r="Y405">
            <v>1190.4146300000002</v>
          </cell>
          <cell r="Z405">
            <v>0</v>
          </cell>
          <cell r="AA405">
            <v>1190.4146300000002</v>
          </cell>
          <cell r="AB405">
            <v>679.3901360000001</v>
          </cell>
          <cell r="AC405">
            <v>0</v>
          </cell>
          <cell r="AD405">
            <v>0</v>
          </cell>
          <cell r="AE405">
            <v>511.024494</v>
          </cell>
        </row>
        <row r="406">
          <cell r="X406" t="str">
            <v>JSBL</v>
          </cell>
          <cell r="Y406">
            <v>441.71227000000005</v>
          </cell>
          <cell r="Z406">
            <v>0</v>
          </cell>
          <cell r="AA406">
            <v>441.71227000000005</v>
          </cell>
          <cell r="AB406">
            <v>0</v>
          </cell>
          <cell r="AC406">
            <v>0</v>
          </cell>
          <cell r="AD406">
            <v>0</v>
          </cell>
          <cell r="AE406">
            <v>441.71227000000005</v>
          </cell>
        </row>
        <row r="407">
          <cell r="X407" t="str">
            <v>JSHQ</v>
          </cell>
          <cell r="Y407">
            <v>607.89588400000002</v>
          </cell>
          <cell r="Z407">
            <v>0</v>
          </cell>
          <cell r="AA407">
            <v>607.89588400000002</v>
          </cell>
          <cell r="AB407">
            <v>122.06512000000001</v>
          </cell>
          <cell r="AC407">
            <v>0</v>
          </cell>
          <cell r="AD407">
            <v>0</v>
          </cell>
          <cell r="AE407">
            <v>485.83076400000004</v>
          </cell>
        </row>
        <row r="408">
          <cell r="X408" t="str">
            <v>HNWT</v>
          </cell>
          <cell r="Y408">
            <v>794.96647527999983</v>
          </cell>
          <cell r="Z408">
            <v>0</v>
          </cell>
          <cell r="AA408">
            <v>794.96647527999983</v>
          </cell>
          <cell r="AB408">
            <v>475.39888495999986</v>
          </cell>
          <cell r="AC408">
            <v>91.261653599999988</v>
          </cell>
          <cell r="AD408">
            <v>33.850567999999996</v>
          </cell>
          <cell r="AE408">
            <v>194.45536872</v>
          </cell>
        </row>
        <row r="409">
          <cell r="X409" t="str">
            <v>LZTG</v>
          </cell>
          <cell r="Y409">
            <v>221.54118583360003</v>
          </cell>
          <cell r="Z409">
            <v>0</v>
          </cell>
          <cell r="AA409">
            <v>221.54118583360003</v>
          </cell>
          <cell r="AB409">
            <v>146.51743590400002</v>
          </cell>
          <cell r="AC409">
            <v>39.738719600000003</v>
          </cell>
          <cell r="AD409">
            <v>11.9350396</v>
          </cell>
          <cell r="AE409">
            <v>23.349990729600002</v>
          </cell>
        </row>
        <row r="410">
          <cell r="X410" t="str">
            <v>XATG</v>
          </cell>
          <cell r="Y410">
            <v>72.662286045599984</v>
          </cell>
          <cell r="Z410">
            <v>0</v>
          </cell>
          <cell r="AA410">
            <v>72.662286045599984</v>
          </cell>
          <cell r="AB410">
            <v>47.098849715999989</v>
          </cell>
          <cell r="AC410">
            <v>4.3145241984</v>
          </cell>
          <cell r="AD410">
            <v>0</v>
          </cell>
          <cell r="AE410">
            <v>21.248912131199997</v>
          </cell>
        </row>
        <row r="411">
          <cell r="X411" t="str">
            <v>QHTG</v>
          </cell>
          <cell r="Y411">
            <v>33.8868328736</v>
          </cell>
          <cell r="Z411">
            <v>0</v>
          </cell>
          <cell r="AA411">
            <v>33.8868328736</v>
          </cell>
          <cell r="AB411">
            <v>19.9399932</v>
          </cell>
          <cell r="AC411">
            <v>3.7639064735999996</v>
          </cell>
          <cell r="AD411">
            <v>2.7276547999999998</v>
          </cell>
          <cell r="AE411">
            <v>7.455278400000001</v>
          </cell>
        </row>
        <row r="412">
          <cell r="X412" t="str">
            <v>TGZG</v>
          </cell>
          <cell r="Y412">
            <v>0</v>
          </cell>
          <cell r="Z412">
            <v>0</v>
          </cell>
          <cell r="AA412">
            <v>0</v>
          </cell>
          <cell r="AB412">
            <v>0</v>
          </cell>
          <cell r="AC412">
            <v>0</v>
          </cell>
          <cell r="AD412">
            <v>0</v>
          </cell>
          <cell r="AE412">
            <v>0</v>
          </cell>
        </row>
        <row r="413">
          <cell r="X413" t="str">
            <v>FZHD</v>
          </cell>
          <cell r="Y413">
            <v>204.45466364160001</v>
          </cell>
          <cell r="Z413">
            <v>0</v>
          </cell>
          <cell r="AA413">
            <v>204.45466364160001</v>
          </cell>
          <cell r="AB413">
            <v>60.801414609600002</v>
          </cell>
          <cell r="AC413">
            <v>0</v>
          </cell>
          <cell r="AD413">
            <v>0</v>
          </cell>
          <cell r="AE413">
            <v>143.65324903199999</v>
          </cell>
        </row>
        <row r="414">
          <cell r="X414" t="str">
            <v>HBHD</v>
          </cell>
          <cell r="Y414">
            <v>1627.8464627849999</v>
          </cell>
          <cell r="Z414">
            <v>0</v>
          </cell>
          <cell r="AA414">
            <v>1627.8464627849999</v>
          </cell>
          <cell r="AB414">
            <v>918.89310364499988</v>
          </cell>
          <cell r="AC414">
            <v>0</v>
          </cell>
          <cell r="AD414">
            <v>0</v>
          </cell>
          <cell r="AE414">
            <v>708.95335914000009</v>
          </cell>
        </row>
        <row r="415">
          <cell r="X415" t="str">
            <v>BJHD</v>
          </cell>
          <cell r="Y415">
            <v>0</v>
          </cell>
          <cell r="Z415">
            <v>0</v>
          </cell>
          <cell r="AA415">
            <v>0</v>
          </cell>
          <cell r="AB415">
            <v>0</v>
          </cell>
          <cell r="AC415">
            <v>0</v>
          </cell>
          <cell r="AD415">
            <v>0</v>
          </cell>
          <cell r="AE415">
            <v>0</v>
          </cell>
        </row>
        <row r="416">
          <cell r="X416" t="str">
            <v>WHZN</v>
          </cell>
          <cell r="Y416">
            <v>702.93495554719993</v>
          </cell>
          <cell r="Z416">
            <v>0</v>
          </cell>
          <cell r="AA416">
            <v>702.93495554719993</v>
          </cell>
          <cell r="AB416">
            <v>298.49150883999999</v>
          </cell>
          <cell r="AC416">
            <v>155.50106400000001</v>
          </cell>
          <cell r="AD416">
            <v>68.378561999999988</v>
          </cell>
          <cell r="AE416">
            <v>180.56382070719999</v>
          </cell>
        </row>
        <row r="417">
          <cell r="X417" t="str">
            <v>CSJW</v>
          </cell>
          <cell r="Y417">
            <v>395.00453636480006</v>
          </cell>
          <cell r="Z417">
            <v>0</v>
          </cell>
          <cell r="AA417">
            <v>395.00453636480006</v>
          </cell>
          <cell r="AB417">
            <v>241.52314068400003</v>
          </cell>
          <cell r="AC417">
            <v>72.391361441599997</v>
          </cell>
          <cell r="AD417">
            <v>23.942670291200002</v>
          </cell>
          <cell r="AE417">
            <v>57.147363948000006</v>
          </cell>
        </row>
        <row r="418">
          <cell r="X418" t="str">
            <v>JXJW</v>
          </cell>
          <cell r="Y418">
            <v>376.80205121760002</v>
          </cell>
          <cell r="Z418">
            <v>0</v>
          </cell>
          <cell r="AA418">
            <v>376.80205121760002</v>
          </cell>
          <cell r="AB418">
            <v>141.63514329360001</v>
          </cell>
          <cell r="AC418">
            <v>35.364052339200001</v>
          </cell>
          <cell r="AD418">
            <v>0</v>
          </cell>
          <cell r="AE418">
            <v>199.8028555848</v>
          </cell>
        </row>
        <row r="419">
          <cell r="X419" t="str">
            <v>LNZA</v>
          </cell>
          <cell r="Y419">
            <v>340.7523462936</v>
          </cell>
          <cell r="Z419">
            <v>0</v>
          </cell>
          <cell r="AA419">
            <v>340.7523462936</v>
          </cell>
          <cell r="AB419">
            <v>149.67022131520002</v>
          </cell>
          <cell r="AC419">
            <v>4.2359772800000002</v>
          </cell>
          <cell r="AD419">
            <v>8.1800900064000004</v>
          </cell>
          <cell r="AE419">
            <v>178.66605769199998</v>
          </cell>
        </row>
        <row r="420">
          <cell r="X420" t="str">
            <v>LAGS</v>
          </cell>
          <cell r="Y420">
            <v>0</v>
          </cell>
          <cell r="Z420">
            <v>0</v>
          </cell>
          <cell r="AA420">
            <v>0</v>
          </cell>
          <cell r="AB420">
            <v>0</v>
          </cell>
          <cell r="AC420">
            <v>0</v>
          </cell>
          <cell r="AD420">
            <v>0</v>
          </cell>
          <cell r="AE420">
            <v>0</v>
          </cell>
        </row>
        <row r="421">
          <cell r="X421" t="str">
            <v>LNZW</v>
          </cell>
          <cell r="Y421">
            <v>81.197694278399993</v>
          </cell>
          <cell r="Z421">
            <v>0</v>
          </cell>
          <cell r="AA421">
            <v>81.197694278399993</v>
          </cell>
          <cell r="AB421">
            <v>17.188308800000001</v>
          </cell>
          <cell r="AC421">
            <v>25.795641587199999</v>
          </cell>
          <cell r="AD421">
            <v>0</v>
          </cell>
          <cell r="AE421">
            <v>38.213743891199996</v>
          </cell>
        </row>
        <row r="422">
          <cell r="X422" t="str">
            <v>WHHL</v>
          </cell>
          <cell r="Y422">
            <v>767.21802189200002</v>
          </cell>
          <cell r="Z422">
            <v>0</v>
          </cell>
          <cell r="AA422">
            <v>767.21802189200002</v>
          </cell>
          <cell r="AB422">
            <v>249.24688944639999</v>
          </cell>
          <cell r="AC422">
            <v>7.2152162783999998</v>
          </cell>
          <cell r="AD422">
            <v>8.6165952000000008</v>
          </cell>
          <cell r="AE422">
            <v>502.13932096719998</v>
          </cell>
        </row>
        <row r="423">
          <cell r="X423" t="str">
            <v>JXHW</v>
          </cell>
          <cell r="Y423">
            <v>130.4605684</v>
          </cell>
          <cell r="Z423">
            <v>0</v>
          </cell>
          <cell r="AA423">
            <v>130.4605684</v>
          </cell>
          <cell r="AB423">
            <v>107.98300359999999</v>
          </cell>
          <cell r="AC423">
            <v>0</v>
          </cell>
          <cell r="AD423">
            <v>0</v>
          </cell>
          <cell r="AE423">
            <v>22.4775648</v>
          </cell>
        </row>
        <row r="424">
          <cell r="X424" t="str">
            <v>GXZN</v>
          </cell>
          <cell r="Y424">
            <v>800.31420305840004</v>
          </cell>
          <cell r="Z424">
            <v>0</v>
          </cell>
          <cell r="AA424">
            <v>800.31420305840004</v>
          </cell>
          <cell r="AB424">
            <v>626.22302354800001</v>
          </cell>
          <cell r="AC424">
            <v>86.486963200000005</v>
          </cell>
          <cell r="AD424">
            <v>36.990127420799993</v>
          </cell>
          <cell r="AE424">
            <v>50.614088889599998</v>
          </cell>
        </row>
        <row r="425">
          <cell r="X425" t="str">
            <v>GZZN</v>
          </cell>
          <cell r="Y425">
            <v>1237.9869935552001</v>
          </cell>
          <cell r="Z425">
            <v>0</v>
          </cell>
          <cell r="AA425">
            <v>1237.9869935552001</v>
          </cell>
          <cell r="AB425">
            <v>612.54857229920003</v>
          </cell>
          <cell r="AC425">
            <v>78.342610910399998</v>
          </cell>
          <cell r="AD425">
            <v>223.63412741040003</v>
          </cell>
          <cell r="AE425">
            <v>323.46168293519997</v>
          </cell>
        </row>
        <row r="426">
          <cell r="X426" t="str">
            <v>CQRH</v>
          </cell>
          <cell r="Y426">
            <v>215.90113686400002</v>
          </cell>
          <cell r="Z426">
            <v>0</v>
          </cell>
          <cell r="AA426">
            <v>215.90113686400002</v>
          </cell>
          <cell r="AB426">
            <v>61.919279600000003</v>
          </cell>
          <cell r="AC426">
            <v>29.484022400000001</v>
          </cell>
          <cell r="AD426">
            <v>21.012559844000002</v>
          </cell>
          <cell r="AE426">
            <v>103.48527502</v>
          </cell>
        </row>
        <row r="427">
          <cell r="X427" t="str">
            <v>GZRH</v>
          </cell>
          <cell r="Y427">
            <v>354.32540168000003</v>
          </cell>
          <cell r="Z427">
            <v>0</v>
          </cell>
          <cell r="AA427">
            <v>354.32540168000003</v>
          </cell>
          <cell r="AB427">
            <v>232.64654641280001</v>
          </cell>
          <cell r="AC427">
            <v>54.031325667200008</v>
          </cell>
          <cell r="AD427">
            <v>22.504381200000005</v>
          </cell>
          <cell r="AE427">
            <v>45.143148400000001</v>
          </cell>
        </row>
        <row r="428">
          <cell r="X428" t="str">
            <v>KMYW</v>
          </cell>
          <cell r="Y428">
            <v>622.39435795039992</v>
          </cell>
          <cell r="Z428">
            <v>0</v>
          </cell>
          <cell r="AA428">
            <v>622.39435795039992</v>
          </cell>
          <cell r="AB428">
            <v>432.26343715999997</v>
          </cell>
          <cell r="AC428">
            <v>84.656404064</v>
          </cell>
          <cell r="AD428">
            <v>98.2154343264</v>
          </cell>
          <cell r="AE428">
            <v>7.2590823999999996</v>
          </cell>
        </row>
        <row r="429">
          <cell r="X429" t="str">
            <v>XJSM</v>
          </cell>
          <cell r="Y429">
            <v>2987.0437638920002</v>
          </cell>
          <cell r="Z429">
            <v>0</v>
          </cell>
          <cell r="AA429">
            <v>2987.0437638920002</v>
          </cell>
          <cell r="AB429">
            <v>767.14308572720006</v>
          </cell>
          <cell r="AC429">
            <v>228.68694687120001</v>
          </cell>
          <cell r="AD429">
            <v>361.44102939519996</v>
          </cell>
          <cell r="AE429">
            <v>1629.7727018983999</v>
          </cell>
        </row>
        <row r="430">
          <cell r="X430" t="str">
            <v>XJXW</v>
          </cell>
          <cell r="Y430">
            <v>0</v>
          </cell>
          <cell r="Z430">
            <v>0</v>
          </cell>
          <cell r="AA430">
            <v>0</v>
          </cell>
          <cell r="AB430">
            <v>0</v>
          </cell>
          <cell r="AC430">
            <v>0</v>
          </cell>
          <cell r="AD430">
            <v>0</v>
          </cell>
          <cell r="AE430">
            <v>0</v>
          </cell>
        </row>
        <row r="431">
          <cell r="X431" t="str">
            <v>GSXW</v>
          </cell>
          <cell r="Y431">
            <v>394.05201138400002</v>
          </cell>
          <cell r="Z431">
            <v>0</v>
          </cell>
          <cell r="AA431">
            <v>394.05201138400002</v>
          </cell>
          <cell r="AB431">
            <v>255.65171520000004</v>
          </cell>
          <cell r="AC431">
            <v>84.691769268000002</v>
          </cell>
          <cell r="AD431">
            <v>36.234870516000001</v>
          </cell>
          <cell r="AE431">
            <v>17.473656399999999</v>
          </cell>
        </row>
        <row r="432">
          <cell r="X432" t="str">
            <v>BHR</v>
          </cell>
          <cell r="Y432">
            <v>0</v>
          </cell>
          <cell r="Z432">
            <v>0</v>
          </cell>
          <cell r="AA432">
            <v>0</v>
          </cell>
          <cell r="AB432">
            <v>0</v>
          </cell>
          <cell r="AC432">
            <v>0</v>
          </cell>
          <cell r="AD432">
            <v>0</v>
          </cell>
          <cell r="AE432">
            <v>0</v>
          </cell>
        </row>
        <row r="433">
          <cell r="X433" t="str">
            <v>BJCD</v>
          </cell>
          <cell r="Y433">
            <v>162.67369719999999</v>
          </cell>
          <cell r="Z433">
            <v>0</v>
          </cell>
          <cell r="AA433">
            <v>162.67369719999999</v>
          </cell>
          <cell r="AB433">
            <v>162.67369719999999</v>
          </cell>
          <cell r="AC433">
            <v>0</v>
          </cell>
          <cell r="AD433">
            <v>0</v>
          </cell>
          <cell r="AE433">
            <v>0</v>
          </cell>
        </row>
        <row r="434">
          <cell r="X434" t="str">
            <v>LWGS</v>
          </cell>
          <cell r="Y434">
            <v>107.50222842880001</v>
          </cell>
          <cell r="Z434">
            <v>0</v>
          </cell>
          <cell r="AA434">
            <v>107.50222842880001</v>
          </cell>
          <cell r="AB434">
            <v>97.316376428800012</v>
          </cell>
          <cell r="AC434">
            <v>0</v>
          </cell>
          <cell r="AD434">
            <v>10.185852000000001</v>
          </cell>
          <cell r="AE434">
            <v>0</v>
          </cell>
        </row>
        <row r="435">
          <cell r="X435" t="str">
            <v>JLBK</v>
          </cell>
          <cell r="Y435">
            <v>459.23057986399999</v>
          </cell>
          <cell r="Z435">
            <v>0</v>
          </cell>
          <cell r="AA435">
            <v>459.23057986399999</v>
          </cell>
          <cell r="AB435">
            <v>0</v>
          </cell>
          <cell r="AC435">
            <v>7.0278160000000005</v>
          </cell>
          <cell r="AD435">
            <v>0</v>
          </cell>
          <cell r="AE435">
            <v>452.20276386400002</v>
          </cell>
        </row>
        <row r="436">
          <cell r="X436" t="str">
            <v>JSZD</v>
          </cell>
          <cell r="Y436">
            <v>247.18217414400004</v>
          </cell>
          <cell r="Z436">
            <v>0</v>
          </cell>
          <cell r="AA436">
            <v>247.18217414400004</v>
          </cell>
          <cell r="AB436">
            <v>129.94967819200002</v>
          </cell>
          <cell r="AC436">
            <v>78.651695200000006</v>
          </cell>
          <cell r="AD436">
            <v>17.652091599999999</v>
          </cell>
          <cell r="AE436">
            <v>20.928709152</v>
          </cell>
        </row>
        <row r="437">
          <cell r="X437" t="str">
            <v>JSRD</v>
          </cell>
          <cell r="Y437">
            <v>0</v>
          </cell>
          <cell r="Z437">
            <v>0</v>
          </cell>
          <cell r="AA437">
            <v>0</v>
          </cell>
          <cell r="AB437">
            <v>0</v>
          </cell>
          <cell r="AC437">
            <v>0</v>
          </cell>
          <cell r="AD437">
            <v>0</v>
          </cell>
          <cell r="AE437">
            <v>0</v>
          </cell>
        </row>
        <row r="438">
          <cell r="X438" t="str">
            <v>BJZW</v>
          </cell>
          <cell r="Y438">
            <v>0</v>
          </cell>
          <cell r="Z438">
            <v>0</v>
          </cell>
          <cell r="AA438">
            <v>0</v>
          </cell>
          <cell r="AB438">
            <v>0</v>
          </cell>
          <cell r="AC438">
            <v>0</v>
          </cell>
          <cell r="AD438">
            <v>0</v>
          </cell>
          <cell r="AE438">
            <v>0</v>
          </cell>
        </row>
        <row r="439">
          <cell r="X439" t="str">
            <v>CDFS</v>
          </cell>
          <cell r="Y439">
            <v>818.32458761200007</v>
          </cell>
          <cell r="Z439">
            <v>0</v>
          </cell>
          <cell r="AA439">
            <v>818.32458761200007</v>
          </cell>
          <cell r="AB439">
            <v>488.75920898800007</v>
          </cell>
          <cell r="AC439">
            <v>143.00505760000001</v>
          </cell>
          <cell r="AD439">
            <v>37.376623200000004</v>
          </cell>
          <cell r="AE439">
            <v>149.18369782400001</v>
          </cell>
        </row>
        <row r="440">
          <cell r="X440" t="str">
            <v>NXSW</v>
          </cell>
          <cell r="Y440">
            <v>0</v>
          </cell>
          <cell r="Z440">
            <v>0</v>
          </cell>
          <cell r="AA440">
            <v>0</v>
          </cell>
          <cell r="AB440">
            <v>0</v>
          </cell>
          <cell r="AC440">
            <v>0</v>
          </cell>
          <cell r="AD440">
            <v>0</v>
          </cell>
          <cell r="AE440">
            <v>0</v>
          </cell>
        </row>
        <row r="441">
          <cell r="X441" t="str">
            <v>SCDF</v>
          </cell>
          <cell r="Y441">
            <v>1436.7895831200001</v>
          </cell>
          <cell r="Z441">
            <v>2.2737367544323206E-13</v>
          </cell>
          <cell r="AA441">
            <v>1436.7895831199999</v>
          </cell>
          <cell r="AB441">
            <v>633.33994432000009</v>
          </cell>
          <cell r="AC441">
            <v>90.151136000000008</v>
          </cell>
          <cell r="AD441">
            <v>0</v>
          </cell>
          <cell r="AE441">
            <v>713.29850279999994</v>
          </cell>
        </row>
        <row r="442">
          <cell r="X442" t="str">
            <v>SHFLF</v>
          </cell>
          <cell r="Y442">
            <v>12.605323910399997</v>
          </cell>
          <cell r="Z442">
            <v>0</v>
          </cell>
          <cell r="AA442">
            <v>12.605323910399997</v>
          </cell>
          <cell r="AB442">
            <v>0</v>
          </cell>
          <cell r="AC442">
            <v>12.605323910399997</v>
          </cell>
          <cell r="AD442">
            <v>0</v>
          </cell>
          <cell r="AE442">
            <v>0</v>
          </cell>
        </row>
        <row r="443">
          <cell r="X443" t="str">
            <v>VCEIC</v>
          </cell>
          <cell r="Y443">
            <v>0</v>
          </cell>
          <cell r="Z443">
            <v>0</v>
          </cell>
          <cell r="AA443">
            <v>0</v>
          </cell>
          <cell r="AB443">
            <v>0</v>
          </cell>
          <cell r="AC443">
            <v>0</v>
          </cell>
          <cell r="AD443">
            <v>0</v>
          </cell>
          <cell r="AE443">
            <v>0</v>
          </cell>
        </row>
        <row r="444">
          <cell r="X444" t="str">
            <v>ZJLY</v>
          </cell>
          <cell r="Y444">
            <v>765.29429588319999</v>
          </cell>
          <cell r="Z444">
            <v>0</v>
          </cell>
          <cell r="AA444">
            <v>765.29429588319999</v>
          </cell>
          <cell r="AB444">
            <v>673.81248860319999</v>
          </cell>
          <cell r="AC444">
            <v>28.976017679999998</v>
          </cell>
          <cell r="AD444">
            <v>62.5057896</v>
          </cell>
          <cell r="AE444">
            <v>0</v>
          </cell>
        </row>
        <row r="445">
          <cell r="X445" t="str">
            <v>Total</v>
          </cell>
          <cell r="Y445">
            <v>24370.741074999401</v>
          </cell>
          <cell r="Z445">
            <v>2.2737367544323206E-13</v>
          </cell>
          <cell r="AA445">
            <v>24370.741074999401</v>
          </cell>
          <cell r="AB445">
            <v>10002.279861692999</v>
          </cell>
          <cell r="AC445">
            <v>1476.6147355696</v>
          </cell>
          <cell r="AD445">
            <v>1145.8646584103999</v>
          </cell>
          <cell r="AE445">
            <v>11745.981819326402</v>
          </cell>
        </row>
      </sheetData>
      <sheetData sheetId="37">
        <row r="400">
          <cell r="X400" t="str">
            <v>Dealer</v>
          </cell>
          <cell r="Y400" t="str">
            <v>Provision Required</v>
          </cell>
          <cell r="AA400" t="str">
            <v>Total Calculated</v>
          </cell>
          <cell r="AB400" t="str">
            <v>Impairment</v>
          </cell>
          <cell r="AF400" t="str">
            <v>Guarantee Ratio</v>
          </cell>
        </row>
        <row r="401">
          <cell r="AB401" t="str">
            <v>Current</v>
          </cell>
          <cell r="AC401" t="str">
            <v>0-30</v>
          </cell>
          <cell r="AD401" t="str">
            <v>31-60</v>
          </cell>
          <cell r="AE401" t="str">
            <v>&gt;60</v>
          </cell>
        </row>
        <row r="403">
          <cell r="X403" t="str">
            <v>SXWY</v>
          </cell>
          <cell r="Y403">
            <v>2599.7627641119998</v>
          </cell>
          <cell r="Z403">
            <v>0</v>
          </cell>
          <cell r="AA403">
            <v>2599.7627641119998</v>
          </cell>
          <cell r="AB403">
            <v>0</v>
          </cell>
          <cell r="AC403">
            <v>0</v>
          </cell>
          <cell r="AD403">
            <v>0</v>
          </cell>
          <cell r="AE403">
            <v>2599.7627641119998</v>
          </cell>
        </row>
        <row r="404">
          <cell r="X404" t="str">
            <v>JNTY</v>
          </cell>
          <cell r="Y404">
            <v>0</v>
          </cell>
          <cell r="Z404">
            <v>0</v>
          </cell>
          <cell r="AA404">
            <v>0</v>
          </cell>
          <cell r="AB404">
            <v>0</v>
          </cell>
          <cell r="AC404">
            <v>0</v>
          </cell>
          <cell r="AD404">
            <v>0</v>
          </cell>
          <cell r="AE404">
            <v>0</v>
          </cell>
        </row>
        <row r="405">
          <cell r="X405" t="str">
            <v>NMLA</v>
          </cell>
          <cell r="Y405">
            <v>1246.5723186079999</v>
          </cell>
          <cell r="Z405">
            <v>0</v>
          </cell>
          <cell r="AA405">
            <v>1246.5723186079999</v>
          </cell>
          <cell r="AB405">
            <v>0</v>
          </cell>
          <cell r="AC405">
            <v>0</v>
          </cell>
          <cell r="AD405">
            <v>0</v>
          </cell>
          <cell r="AE405">
            <v>1246.5723186079999</v>
          </cell>
        </row>
        <row r="406">
          <cell r="X406" t="str">
            <v>JSBL</v>
          </cell>
          <cell r="Y406">
            <v>1969.1015797999999</v>
          </cell>
          <cell r="Z406">
            <v>0</v>
          </cell>
          <cell r="AA406">
            <v>1969.1015797999999</v>
          </cell>
          <cell r="AB406">
            <v>0</v>
          </cell>
          <cell r="AC406">
            <v>0</v>
          </cell>
          <cell r="AD406">
            <v>0</v>
          </cell>
          <cell r="AE406">
            <v>1969.1015797999999</v>
          </cell>
        </row>
        <row r="407">
          <cell r="X407" t="str">
            <v>JSHQ</v>
          </cell>
          <cell r="Y407">
            <v>0</v>
          </cell>
          <cell r="Z407">
            <v>0</v>
          </cell>
          <cell r="AA407">
            <v>0</v>
          </cell>
          <cell r="AB407">
            <v>0</v>
          </cell>
          <cell r="AC407">
            <v>0</v>
          </cell>
          <cell r="AD407">
            <v>0</v>
          </cell>
          <cell r="AE407">
            <v>0</v>
          </cell>
        </row>
        <row r="408">
          <cell r="X408" t="str">
            <v>HNWT</v>
          </cell>
          <cell r="Y408">
            <v>0</v>
          </cell>
          <cell r="Z408">
            <v>0</v>
          </cell>
          <cell r="AA408">
            <v>0</v>
          </cell>
          <cell r="AB408">
            <v>0</v>
          </cell>
          <cell r="AC408">
            <v>0</v>
          </cell>
          <cell r="AD408">
            <v>0</v>
          </cell>
          <cell r="AE408">
            <v>0</v>
          </cell>
        </row>
        <row r="409">
          <cell r="X409" t="str">
            <v>LZTG</v>
          </cell>
          <cell r="Y409">
            <v>0</v>
          </cell>
          <cell r="Z409">
            <v>0</v>
          </cell>
          <cell r="AA409">
            <v>0</v>
          </cell>
          <cell r="AB409">
            <v>0</v>
          </cell>
          <cell r="AC409">
            <v>0</v>
          </cell>
          <cell r="AD409">
            <v>0</v>
          </cell>
          <cell r="AE409">
            <v>0</v>
          </cell>
        </row>
        <row r="410">
          <cell r="X410" t="str">
            <v>XATG</v>
          </cell>
          <cell r="Y410">
            <v>0</v>
          </cell>
          <cell r="Z410">
            <v>0</v>
          </cell>
          <cell r="AA410">
            <v>0</v>
          </cell>
          <cell r="AB410">
            <v>0</v>
          </cell>
          <cell r="AC410">
            <v>0</v>
          </cell>
          <cell r="AD410">
            <v>0</v>
          </cell>
          <cell r="AE410">
            <v>0</v>
          </cell>
        </row>
        <row r="411">
          <cell r="X411" t="str">
            <v>QHTG</v>
          </cell>
          <cell r="Y411">
            <v>0</v>
          </cell>
          <cell r="Z411">
            <v>0</v>
          </cell>
          <cell r="AA411">
            <v>0</v>
          </cell>
          <cell r="AB411">
            <v>0</v>
          </cell>
          <cell r="AC411">
            <v>0</v>
          </cell>
          <cell r="AD411">
            <v>0</v>
          </cell>
          <cell r="AE411">
            <v>0</v>
          </cell>
        </row>
        <row r="412">
          <cell r="X412" t="str">
            <v>TGZG</v>
          </cell>
          <cell r="Y412">
            <v>0</v>
          </cell>
          <cell r="Z412">
            <v>0</v>
          </cell>
          <cell r="AA412">
            <v>0</v>
          </cell>
          <cell r="AB412">
            <v>0</v>
          </cell>
          <cell r="AC412">
            <v>0</v>
          </cell>
          <cell r="AD412">
            <v>0</v>
          </cell>
          <cell r="AE412">
            <v>0</v>
          </cell>
        </row>
        <row r="413">
          <cell r="X413" t="str">
            <v>FZHD</v>
          </cell>
          <cell r="Y413">
            <v>0.26917787520000003</v>
          </cell>
          <cell r="Z413">
            <v>0</v>
          </cell>
          <cell r="AA413">
            <v>0.26917787520000003</v>
          </cell>
          <cell r="AB413">
            <v>0</v>
          </cell>
          <cell r="AC413">
            <v>0</v>
          </cell>
          <cell r="AD413">
            <v>0</v>
          </cell>
          <cell r="AE413">
            <v>0.26917787520000003</v>
          </cell>
        </row>
        <row r="414">
          <cell r="X414" t="str">
            <v>HBHD</v>
          </cell>
          <cell r="Y414">
            <v>339.69625500000001</v>
          </cell>
          <cell r="Z414">
            <v>0</v>
          </cell>
          <cell r="AA414">
            <v>339.69625500000001</v>
          </cell>
          <cell r="AB414">
            <v>0</v>
          </cell>
          <cell r="AC414">
            <v>0</v>
          </cell>
          <cell r="AD414">
            <v>0</v>
          </cell>
          <cell r="AE414">
            <v>339.69625500000001</v>
          </cell>
        </row>
        <row r="415">
          <cell r="X415" t="str">
            <v>BJHD</v>
          </cell>
          <cell r="Y415">
            <v>182.75464500000001</v>
          </cell>
          <cell r="Z415">
            <v>0</v>
          </cell>
          <cell r="AA415">
            <v>182.75464500000001</v>
          </cell>
          <cell r="AB415">
            <v>0</v>
          </cell>
          <cell r="AC415">
            <v>0</v>
          </cell>
          <cell r="AD415">
            <v>0</v>
          </cell>
          <cell r="AE415">
            <v>182.75464500000001</v>
          </cell>
        </row>
        <row r="416">
          <cell r="X416" t="str">
            <v>WHZN</v>
          </cell>
          <cell r="Y416">
            <v>2.2739947439999999</v>
          </cell>
          <cell r="Z416">
            <v>0</v>
          </cell>
          <cell r="AA416">
            <v>2.2739947439999999</v>
          </cell>
          <cell r="AB416">
            <v>0</v>
          </cell>
          <cell r="AC416">
            <v>0</v>
          </cell>
          <cell r="AD416">
            <v>0</v>
          </cell>
          <cell r="AE416">
            <v>2.2739947439999999</v>
          </cell>
        </row>
        <row r="417">
          <cell r="X417" t="str">
            <v>CSJW</v>
          </cell>
          <cell r="Y417">
            <v>2.5798550960000002</v>
          </cell>
          <cell r="Z417">
            <v>0</v>
          </cell>
          <cell r="AA417">
            <v>2.5798550960000002</v>
          </cell>
          <cell r="AB417">
            <v>0</v>
          </cell>
          <cell r="AC417">
            <v>0</v>
          </cell>
          <cell r="AD417">
            <v>0</v>
          </cell>
          <cell r="AE417">
            <v>2.5798550960000002</v>
          </cell>
        </row>
        <row r="418">
          <cell r="X418" t="str">
            <v>JXJW</v>
          </cell>
          <cell r="Y418">
            <v>0</v>
          </cell>
          <cell r="Z418">
            <v>0</v>
          </cell>
          <cell r="AA418">
            <v>0</v>
          </cell>
          <cell r="AB418">
            <v>0</v>
          </cell>
          <cell r="AC418">
            <v>0</v>
          </cell>
          <cell r="AD418">
            <v>0</v>
          </cell>
          <cell r="AE418">
            <v>0</v>
          </cell>
        </row>
        <row r="419">
          <cell r="X419" t="str">
            <v>LNZA</v>
          </cell>
          <cell r="Y419">
            <v>0</v>
          </cell>
          <cell r="Z419">
            <v>0</v>
          </cell>
          <cell r="AA419">
            <v>0</v>
          </cell>
          <cell r="AB419">
            <v>0</v>
          </cell>
          <cell r="AC419">
            <v>0</v>
          </cell>
          <cell r="AD419">
            <v>0</v>
          </cell>
          <cell r="AE419">
            <v>0</v>
          </cell>
        </row>
        <row r="420">
          <cell r="X420" t="str">
            <v>LAGS</v>
          </cell>
          <cell r="Y420">
            <v>0</v>
          </cell>
          <cell r="Z420">
            <v>0</v>
          </cell>
          <cell r="AA420">
            <v>0</v>
          </cell>
          <cell r="AB420">
            <v>0</v>
          </cell>
          <cell r="AC420">
            <v>0</v>
          </cell>
          <cell r="AD420">
            <v>0</v>
          </cell>
          <cell r="AE420">
            <v>0</v>
          </cell>
        </row>
        <row r="421">
          <cell r="X421" t="str">
            <v>LNZW</v>
          </cell>
          <cell r="Y421">
            <v>5.2127194463999995</v>
          </cell>
          <cell r="Z421">
            <v>0</v>
          </cell>
          <cell r="AA421">
            <v>5.2127194463999995</v>
          </cell>
          <cell r="AB421">
            <v>0</v>
          </cell>
          <cell r="AC421">
            <v>0</v>
          </cell>
          <cell r="AD421">
            <v>0</v>
          </cell>
          <cell r="AE421">
            <v>5.2127194463999995</v>
          </cell>
        </row>
        <row r="422">
          <cell r="X422" t="str">
            <v>WHHL</v>
          </cell>
          <cell r="Y422">
            <v>0</v>
          </cell>
          <cell r="Z422">
            <v>0</v>
          </cell>
          <cell r="AA422">
            <v>0</v>
          </cell>
          <cell r="AB422">
            <v>0</v>
          </cell>
          <cell r="AC422">
            <v>0</v>
          </cell>
          <cell r="AD422">
            <v>0</v>
          </cell>
          <cell r="AE422">
            <v>0</v>
          </cell>
        </row>
        <row r="423">
          <cell r="X423" t="str">
            <v>JXHW</v>
          </cell>
          <cell r="Y423">
            <v>0</v>
          </cell>
          <cell r="Z423">
            <v>0</v>
          </cell>
          <cell r="AA423">
            <v>0</v>
          </cell>
          <cell r="AB423">
            <v>0</v>
          </cell>
          <cell r="AC423">
            <v>0</v>
          </cell>
          <cell r="AD423">
            <v>0</v>
          </cell>
          <cell r="AE423">
            <v>0</v>
          </cell>
        </row>
        <row r="424">
          <cell r="X424" t="str">
            <v>GXZN</v>
          </cell>
          <cell r="Y424">
            <v>14.7731356672</v>
          </cell>
          <cell r="Z424">
            <v>0</v>
          </cell>
          <cell r="AA424">
            <v>14.7731356672</v>
          </cell>
          <cell r="AB424">
            <v>4.1306642207999991</v>
          </cell>
          <cell r="AC424">
            <v>0.63755864640000004</v>
          </cell>
          <cell r="AD424">
            <v>0</v>
          </cell>
          <cell r="AE424">
            <v>10.004912800000001</v>
          </cell>
        </row>
        <row r="425">
          <cell r="X425" t="str">
            <v>GZZN</v>
          </cell>
          <cell r="Y425">
            <v>0</v>
          </cell>
          <cell r="Z425">
            <v>0</v>
          </cell>
          <cell r="AA425">
            <v>0</v>
          </cell>
          <cell r="AB425">
            <v>0</v>
          </cell>
          <cell r="AC425">
            <v>0</v>
          </cell>
          <cell r="AD425">
            <v>0</v>
          </cell>
          <cell r="AE425">
            <v>0</v>
          </cell>
        </row>
        <row r="426">
          <cell r="X426" t="str">
            <v>CQRH</v>
          </cell>
          <cell r="Y426">
            <v>0</v>
          </cell>
          <cell r="Z426">
            <v>0</v>
          </cell>
          <cell r="AA426">
            <v>0</v>
          </cell>
          <cell r="AB426">
            <v>0</v>
          </cell>
          <cell r="AC426">
            <v>0</v>
          </cell>
          <cell r="AD426">
            <v>0</v>
          </cell>
          <cell r="AE426">
            <v>0</v>
          </cell>
        </row>
        <row r="427">
          <cell r="X427" t="str">
            <v>GZRH</v>
          </cell>
          <cell r="Y427">
            <v>0</v>
          </cell>
          <cell r="Z427">
            <v>0</v>
          </cell>
          <cell r="AA427">
            <v>0</v>
          </cell>
          <cell r="AB427">
            <v>0</v>
          </cell>
          <cell r="AC427">
            <v>0</v>
          </cell>
          <cell r="AD427">
            <v>0</v>
          </cell>
          <cell r="AE427">
            <v>0</v>
          </cell>
        </row>
        <row r="428">
          <cell r="X428" t="str">
            <v>KMYW</v>
          </cell>
          <cell r="Y428">
            <v>0</v>
          </cell>
          <cell r="Z428">
            <v>0</v>
          </cell>
          <cell r="AA428">
            <v>0</v>
          </cell>
          <cell r="AB428">
            <v>0</v>
          </cell>
          <cell r="AC428">
            <v>0</v>
          </cell>
          <cell r="AD428">
            <v>0</v>
          </cell>
          <cell r="AE428">
            <v>0</v>
          </cell>
        </row>
        <row r="429">
          <cell r="X429" t="str">
            <v>XJSM</v>
          </cell>
          <cell r="Y429">
            <v>2.8149095520000005</v>
          </cell>
          <cell r="Z429">
            <v>0</v>
          </cell>
          <cell r="AA429">
            <v>2.8149095520000005</v>
          </cell>
          <cell r="AB429">
            <v>0</v>
          </cell>
          <cell r="AC429">
            <v>0</v>
          </cell>
          <cell r="AD429">
            <v>0</v>
          </cell>
          <cell r="AE429">
            <v>2.8149095520000005</v>
          </cell>
        </row>
        <row r="430">
          <cell r="X430" t="str">
            <v>XJXW</v>
          </cell>
          <cell r="Y430">
            <v>0</v>
          </cell>
          <cell r="Z430">
            <v>0</v>
          </cell>
          <cell r="AA430">
            <v>0</v>
          </cell>
          <cell r="AB430">
            <v>0</v>
          </cell>
          <cell r="AC430">
            <v>0</v>
          </cell>
          <cell r="AD430">
            <v>0</v>
          </cell>
          <cell r="AE430">
            <v>0</v>
          </cell>
        </row>
        <row r="431">
          <cell r="X431" t="str">
            <v>GSXW</v>
          </cell>
          <cell r="Y431">
            <v>0</v>
          </cell>
          <cell r="Z431">
            <v>0</v>
          </cell>
          <cell r="AA431">
            <v>0</v>
          </cell>
          <cell r="AB431">
            <v>0</v>
          </cell>
          <cell r="AC431">
            <v>0</v>
          </cell>
          <cell r="AD431">
            <v>0</v>
          </cell>
          <cell r="AE431">
            <v>0</v>
          </cell>
        </row>
        <row r="432">
          <cell r="X432" t="str">
            <v>BHR</v>
          </cell>
          <cell r="Y432">
            <v>0</v>
          </cell>
          <cell r="Z432">
            <v>0</v>
          </cell>
          <cell r="AA432">
            <v>0</v>
          </cell>
          <cell r="AB432">
            <v>0</v>
          </cell>
          <cell r="AC432">
            <v>0</v>
          </cell>
          <cell r="AD432">
            <v>0</v>
          </cell>
          <cell r="AE432">
            <v>0</v>
          </cell>
        </row>
        <row r="433">
          <cell r="X433" t="str">
            <v>BJCD</v>
          </cell>
          <cell r="Y433">
            <v>0</v>
          </cell>
          <cell r="Z433">
            <v>0</v>
          </cell>
          <cell r="AA433">
            <v>0</v>
          </cell>
          <cell r="AB433">
            <v>0</v>
          </cell>
          <cell r="AC433">
            <v>0</v>
          </cell>
          <cell r="AD433">
            <v>0</v>
          </cell>
          <cell r="AE433">
            <v>0</v>
          </cell>
        </row>
        <row r="434">
          <cell r="X434" t="str">
            <v>LWGS</v>
          </cell>
          <cell r="Y434">
            <v>0</v>
          </cell>
          <cell r="Z434">
            <v>0</v>
          </cell>
          <cell r="AA434">
            <v>0</v>
          </cell>
          <cell r="AB434">
            <v>0</v>
          </cell>
          <cell r="AC434">
            <v>0</v>
          </cell>
          <cell r="AD434">
            <v>0</v>
          </cell>
          <cell r="AE434">
            <v>0</v>
          </cell>
        </row>
        <row r="435">
          <cell r="X435" t="str">
            <v>JLBK</v>
          </cell>
          <cell r="Y435">
            <v>0</v>
          </cell>
          <cell r="Z435">
            <v>0</v>
          </cell>
          <cell r="AA435">
            <v>0</v>
          </cell>
          <cell r="AB435">
            <v>0</v>
          </cell>
          <cell r="AC435">
            <v>0</v>
          </cell>
          <cell r="AD435">
            <v>0</v>
          </cell>
          <cell r="AE435">
            <v>0</v>
          </cell>
        </row>
        <row r="436">
          <cell r="X436" t="str">
            <v>JSZD</v>
          </cell>
          <cell r="Y436">
            <v>0</v>
          </cell>
          <cell r="Z436">
            <v>0</v>
          </cell>
          <cell r="AA436">
            <v>0</v>
          </cell>
          <cell r="AB436">
            <v>0</v>
          </cell>
          <cell r="AC436">
            <v>0</v>
          </cell>
          <cell r="AD436">
            <v>0</v>
          </cell>
          <cell r="AE436">
            <v>0</v>
          </cell>
        </row>
        <row r="437">
          <cell r="X437" t="str">
            <v>JSRD</v>
          </cell>
          <cell r="Y437">
            <v>0</v>
          </cell>
          <cell r="Z437">
            <v>0</v>
          </cell>
          <cell r="AA437">
            <v>0</v>
          </cell>
          <cell r="AB437">
            <v>0</v>
          </cell>
          <cell r="AC437">
            <v>0</v>
          </cell>
          <cell r="AD437">
            <v>0</v>
          </cell>
          <cell r="AE437">
            <v>0</v>
          </cell>
        </row>
        <row r="438">
          <cell r="X438" t="str">
            <v>BJZW</v>
          </cell>
          <cell r="Y438">
            <v>0</v>
          </cell>
          <cell r="Z438">
            <v>0</v>
          </cell>
          <cell r="AA438">
            <v>0</v>
          </cell>
          <cell r="AB438">
            <v>0</v>
          </cell>
          <cell r="AC438">
            <v>0</v>
          </cell>
          <cell r="AD438">
            <v>0</v>
          </cell>
          <cell r="AE438">
            <v>0</v>
          </cell>
        </row>
        <row r="439">
          <cell r="X439" t="str">
            <v>CDFS</v>
          </cell>
          <cell r="Y439">
            <v>0</v>
          </cell>
          <cell r="Z439">
            <v>0</v>
          </cell>
          <cell r="AA439">
            <v>0</v>
          </cell>
          <cell r="AB439">
            <v>0</v>
          </cell>
          <cell r="AC439">
            <v>0</v>
          </cell>
          <cell r="AD439">
            <v>0</v>
          </cell>
          <cell r="AE439">
            <v>0</v>
          </cell>
        </row>
        <row r="440">
          <cell r="X440" t="str">
            <v>NXSW</v>
          </cell>
          <cell r="Y440">
            <v>20.117831760000001</v>
          </cell>
          <cell r="Z440">
            <v>0</v>
          </cell>
          <cell r="AA440">
            <v>20.117831760000001</v>
          </cell>
          <cell r="AB440">
            <v>0</v>
          </cell>
          <cell r="AC440">
            <v>0</v>
          </cell>
          <cell r="AD440">
            <v>0</v>
          </cell>
          <cell r="AE440">
            <v>20.117831760000001</v>
          </cell>
        </row>
        <row r="441">
          <cell r="X441" t="str">
            <v>SCDF</v>
          </cell>
          <cell r="Y441">
            <v>44.921669999999999</v>
          </cell>
          <cell r="Z441">
            <v>0</v>
          </cell>
          <cell r="AA441">
            <v>44.921669999999999</v>
          </cell>
          <cell r="AB441">
            <v>0</v>
          </cell>
          <cell r="AC441">
            <v>0</v>
          </cell>
          <cell r="AD441">
            <v>44.921669999999999</v>
          </cell>
          <cell r="AE441">
            <v>0</v>
          </cell>
        </row>
        <row r="442">
          <cell r="X442" t="str">
            <v>SHFLF</v>
          </cell>
          <cell r="Y442">
            <v>0</v>
          </cell>
          <cell r="Z442">
            <v>0</v>
          </cell>
          <cell r="AA442">
            <v>0</v>
          </cell>
          <cell r="AB442">
            <v>0</v>
          </cell>
          <cell r="AC442">
            <v>0</v>
          </cell>
          <cell r="AD442">
            <v>0</v>
          </cell>
          <cell r="AE442">
            <v>0</v>
          </cell>
        </row>
        <row r="443">
          <cell r="X443" t="str">
            <v>VCEIC</v>
          </cell>
          <cell r="Y443">
            <v>0</v>
          </cell>
          <cell r="Z443">
            <v>0</v>
          </cell>
          <cell r="AA443">
            <v>0</v>
          </cell>
          <cell r="AB443">
            <v>0</v>
          </cell>
          <cell r="AC443">
            <v>0</v>
          </cell>
          <cell r="AD443">
            <v>0</v>
          </cell>
          <cell r="AE443">
            <v>0</v>
          </cell>
        </row>
        <row r="444">
          <cell r="X444" t="str">
            <v>ZJLY</v>
          </cell>
          <cell r="Y444">
            <v>0</v>
          </cell>
          <cell r="Z444">
            <v>0</v>
          </cell>
          <cell r="AA444">
            <v>0</v>
          </cell>
          <cell r="AB444">
            <v>0</v>
          </cell>
          <cell r="AC444">
            <v>0</v>
          </cell>
          <cell r="AD444">
            <v>0</v>
          </cell>
          <cell r="AE444">
            <v>0</v>
          </cell>
        </row>
        <row r="445">
          <cell r="X445" t="str">
            <v>Total</v>
          </cell>
          <cell r="Y445">
            <v>6430.8508566607998</v>
          </cell>
          <cell r="Z445">
            <v>0</v>
          </cell>
          <cell r="AA445">
            <v>6430.8508566607998</v>
          </cell>
          <cell r="AB445">
            <v>4.1306642207999991</v>
          </cell>
          <cell r="AC445">
            <v>0.63755864640000004</v>
          </cell>
          <cell r="AD445">
            <v>44.921669999999999</v>
          </cell>
          <cell r="AE445">
            <v>6381.1609637935999</v>
          </cell>
        </row>
      </sheetData>
      <sheetData sheetId="38">
        <row r="400">
          <cell r="X400" t="str">
            <v>Dealer</v>
          </cell>
          <cell r="Y400" t="str">
            <v>Provision Required</v>
          </cell>
          <cell r="AA400" t="str">
            <v>Total Calculated</v>
          </cell>
          <cell r="AB400" t="str">
            <v>Impairment</v>
          </cell>
          <cell r="AF400" t="str">
            <v>Guarantee Ratio</v>
          </cell>
        </row>
        <row r="401">
          <cell r="AB401" t="str">
            <v>Current</v>
          </cell>
          <cell r="AC401" t="str">
            <v>0-30</v>
          </cell>
          <cell r="AD401" t="str">
            <v>31-60</v>
          </cell>
          <cell r="AE401" t="str">
            <v>&gt;60</v>
          </cell>
        </row>
        <row r="403">
          <cell r="X403" t="str">
            <v>SXWY</v>
          </cell>
          <cell r="Y403">
            <v>1698.3145710239999</v>
          </cell>
          <cell r="Z403">
            <v>0</v>
          </cell>
          <cell r="AA403">
            <v>1698.3145710239999</v>
          </cell>
          <cell r="AB403">
            <v>0</v>
          </cell>
          <cell r="AC403">
            <v>0</v>
          </cell>
          <cell r="AD403">
            <v>1.8026608</v>
          </cell>
          <cell r="AE403">
            <v>1696.5119102239998</v>
          </cell>
        </row>
        <row r="404">
          <cell r="X404" t="str">
            <v>JNTY</v>
          </cell>
          <cell r="Y404">
            <v>1125.020609856</v>
          </cell>
          <cell r="Z404">
            <v>0</v>
          </cell>
          <cell r="AA404">
            <v>1125.020609856</v>
          </cell>
          <cell r="AB404">
            <v>9.8796540960000012</v>
          </cell>
          <cell r="AC404">
            <v>0</v>
          </cell>
          <cell r="AD404">
            <v>0</v>
          </cell>
          <cell r="AE404">
            <v>1115.14095576</v>
          </cell>
        </row>
        <row r="405">
          <cell r="X405" t="str">
            <v>NMLA</v>
          </cell>
          <cell r="Y405">
            <v>94.96231243199999</v>
          </cell>
          <cell r="Z405">
            <v>0</v>
          </cell>
          <cell r="AA405">
            <v>94.96231243199999</v>
          </cell>
          <cell r="AB405">
            <v>0</v>
          </cell>
          <cell r="AC405">
            <v>0</v>
          </cell>
          <cell r="AD405">
            <v>0</v>
          </cell>
          <cell r="AE405">
            <v>94.96231243199999</v>
          </cell>
        </row>
        <row r="406">
          <cell r="X406" t="str">
            <v>JSBL</v>
          </cell>
          <cell r="Y406">
            <v>0</v>
          </cell>
          <cell r="Z406">
            <v>0</v>
          </cell>
          <cell r="AA406">
            <v>0</v>
          </cell>
          <cell r="AB406">
            <v>0</v>
          </cell>
          <cell r="AC406">
            <v>0</v>
          </cell>
          <cell r="AD406">
            <v>0</v>
          </cell>
          <cell r="AE406">
            <v>0</v>
          </cell>
        </row>
        <row r="407">
          <cell r="X407" t="str">
            <v>JSHQ</v>
          </cell>
          <cell r="Y407">
            <v>0</v>
          </cell>
          <cell r="Z407">
            <v>0</v>
          </cell>
          <cell r="AA407">
            <v>0</v>
          </cell>
          <cell r="AB407">
            <v>0</v>
          </cell>
          <cell r="AC407">
            <v>0</v>
          </cell>
          <cell r="AD407">
            <v>0</v>
          </cell>
          <cell r="AE407">
            <v>0</v>
          </cell>
        </row>
        <row r="408">
          <cell r="X408" t="str">
            <v>HNWT</v>
          </cell>
          <cell r="Y408">
            <v>0</v>
          </cell>
          <cell r="Z408">
            <v>0</v>
          </cell>
          <cell r="AA408">
            <v>0</v>
          </cell>
          <cell r="AB408">
            <v>0</v>
          </cell>
          <cell r="AC408">
            <v>0</v>
          </cell>
          <cell r="AD408">
            <v>0</v>
          </cell>
          <cell r="AE408">
            <v>0</v>
          </cell>
        </row>
        <row r="409">
          <cell r="X409" t="str">
            <v>LZTG</v>
          </cell>
          <cell r="Y409">
            <v>0</v>
          </cell>
          <cell r="Z409">
            <v>0</v>
          </cell>
          <cell r="AA409">
            <v>0</v>
          </cell>
          <cell r="AB409">
            <v>0</v>
          </cell>
          <cell r="AC409">
            <v>0</v>
          </cell>
          <cell r="AD409">
            <v>0</v>
          </cell>
          <cell r="AE409">
            <v>0</v>
          </cell>
        </row>
        <row r="410">
          <cell r="X410" t="str">
            <v>XATG</v>
          </cell>
          <cell r="Y410">
            <v>1.8250536095999998</v>
          </cell>
          <cell r="Z410">
            <v>0</v>
          </cell>
          <cell r="AA410">
            <v>1.8250536095999998</v>
          </cell>
          <cell r="AB410">
            <v>0</v>
          </cell>
          <cell r="AC410">
            <v>0</v>
          </cell>
          <cell r="AD410">
            <v>0</v>
          </cell>
          <cell r="AE410">
            <v>1.8250536095999998</v>
          </cell>
        </row>
        <row r="411">
          <cell r="X411" t="str">
            <v>QHTG</v>
          </cell>
          <cell r="Y411">
            <v>41.506767244799995</v>
          </cell>
          <cell r="Z411">
            <v>0</v>
          </cell>
          <cell r="AA411">
            <v>41.506767244799995</v>
          </cell>
          <cell r="AB411">
            <v>0</v>
          </cell>
          <cell r="AC411">
            <v>0</v>
          </cell>
          <cell r="AD411">
            <v>0</v>
          </cell>
          <cell r="AE411">
            <v>41.506767244799995</v>
          </cell>
        </row>
        <row r="412">
          <cell r="X412" t="str">
            <v>TGZG</v>
          </cell>
          <cell r="Y412">
            <v>0</v>
          </cell>
          <cell r="Z412">
            <v>0</v>
          </cell>
          <cell r="AA412">
            <v>0</v>
          </cell>
          <cell r="AB412">
            <v>0</v>
          </cell>
          <cell r="AC412">
            <v>0</v>
          </cell>
          <cell r="AD412">
            <v>0</v>
          </cell>
          <cell r="AE412">
            <v>0</v>
          </cell>
        </row>
        <row r="413">
          <cell r="X413" t="str">
            <v>FZHD</v>
          </cell>
          <cell r="Y413">
            <v>0</v>
          </cell>
          <cell r="Z413">
            <v>0</v>
          </cell>
          <cell r="AA413">
            <v>0</v>
          </cell>
          <cell r="AB413">
            <v>0</v>
          </cell>
          <cell r="AC413">
            <v>0</v>
          </cell>
          <cell r="AD413">
            <v>0</v>
          </cell>
          <cell r="AE413">
            <v>0</v>
          </cell>
        </row>
        <row r="414">
          <cell r="X414" t="str">
            <v>HBHD</v>
          </cell>
          <cell r="Y414">
            <v>839.27871995999988</v>
          </cell>
          <cell r="Z414">
            <v>0</v>
          </cell>
          <cell r="AA414">
            <v>839.27871995999988</v>
          </cell>
          <cell r="AB414">
            <v>54.098941500000009</v>
          </cell>
          <cell r="AC414">
            <v>16.0749</v>
          </cell>
          <cell r="AD414">
            <v>0</v>
          </cell>
          <cell r="AE414">
            <v>769.1048784599999</v>
          </cell>
        </row>
        <row r="415">
          <cell r="X415" t="str">
            <v>BJHD</v>
          </cell>
          <cell r="Y415">
            <v>367.73118719999997</v>
          </cell>
          <cell r="Z415">
            <v>0</v>
          </cell>
          <cell r="AA415">
            <v>367.73118719999997</v>
          </cell>
          <cell r="AB415">
            <v>0</v>
          </cell>
          <cell r="AC415">
            <v>0</v>
          </cell>
          <cell r="AD415">
            <v>0</v>
          </cell>
          <cell r="AE415">
            <v>367.73118719999997</v>
          </cell>
        </row>
        <row r="416">
          <cell r="X416" t="str">
            <v>WHZN</v>
          </cell>
          <cell r="Y416">
            <v>0</v>
          </cell>
          <cell r="Z416">
            <v>0</v>
          </cell>
          <cell r="AA416">
            <v>0</v>
          </cell>
          <cell r="AB416">
            <v>0</v>
          </cell>
          <cell r="AC416">
            <v>0</v>
          </cell>
          <cell r="AD416">
            <v>0</v>
          </cell>
          <cell r="AE416">
            <v>0</v>
          </cell>
        </row>
        <row r="417">
          <cell r="X417" t="str">
            <v>CSJW</v>
          </cell>
          <cell r="Y417">
            <v>37.039753856000004</v>
          </cell>
          <cell r="Z417">
            <v>0</v>
          </cell>
          <cell r="AA417">
            <v>37.039753856000004</v>
          </cell>
          <cell r="AB417">
            <v>13.817319872000001</v>
          </cell>
          <cell r="AC417">
            <v>5.6596775040000002</v>
          </cell>
          <cell r="AD417">
            <v>0</v>
          </cell>
          <cell r="AE417">
            <v>17.562756480000001</v>
          </cell>
        </row>
        <row r="418">
          <cell r="X418" t="str">
            <v>JXJW</v>
          </cell>
          <cell r="Y418">
            <v>25.442800694399999</v>
          </cell>
          <cell r="Z418">
            <v>0</v>
          </cell>
          <cell r="AA418">
            <v>25.442800694399999</v>
          </cell>
          <cell r="AB418">
            <v>3.6422187744000007</v>
          </cell>
          <cell r="AC418">
            <v>0</v>
          </cell>
          <cell r="AD418">
            <v>0</v>
          </cell>
          <cell r="AE418">
            <v>21.800581919999999</v>
          </cell>
        </row>
        <row r="419">
          <cell r="X419" t="str">
            <v>LNZA</v>
          </cell>
          <cell r="Y419">
            <v>19.1889944224</v>
          </cell>
          <cell r="Z419">
            <v>0</v>
          </cell>
          <cell r="AA419">
            <v>19.1889944224</v>
          </cell>
          <cell r="AB419">
            <v>1.1705791999999999</v>
          </cell>
          <cell r="AC419">
            <v>0</v>
          </cell>
          <cell r="AD419">
            <v>0</v>
          </cell>
          <cell r="AE419">
            <v>18.018415222400002</v>
          </cell>
        </row>
        <row r="420">
          <cell r="X420" t="str">
            <v>LAGS</v>
          </cell>
          <cell r="Y420">
            <v>0</v>
          </cell>
          <cell r="Z420">
            <v>0</v>
          </cell>
          <cell r="AA420">
            <v>0</v>
          </cell>
          <cell r="AB420">
            <v>0</v>
          </cell>
          <cell r="AC420">
            <v>0</v>
          </cell>
          <cell r="AD420">
            <v>0</v>
          </cell>
          <cell r="AE420">
            <v>0</v>
          </cell>
        </row>
        <row r="421">
          <cell r="X421" t="str">
            <v>LNZW</v>
          </cell>
          <cell r="Y421">
            <v>0</v>
          </cell>
          <cell r="Z421">
            <v>0</v>
          </cell>
          <cell r="AA421">
            <v>0</v>
          </cell>
          <cell r="AB421">
            <v>0</v>
          </cell>
          <cell r="AC421">
            <v>0</v>
          </cell>
          <cell r="AD421">
            <v>0</v>
          </cell>
          <cell r="AE421">
            <v>0</v>
          </cell>
        </row>
        <row r="422">
          <cell r="X422" t="str">
            <v>WHHL</v>
          </cell>
          <cell r="Y422">
            <v>8.8871342975999994</v>
          </cell>
          <cell r="Z422">
            <v>0</v>
          </cell>
          <cell r="AA422">
            <v>8.8871342975999994</v>
          </cell>
          <cell r="AB422">
            <v>1.5507895104</v>
          </cell>
          <cell r="AC422">
            <v>0.59294776320000009</v>
          </cell>
          <cell r="AD422">
            <v>0</v>
          </cell>
          <cell r="AE422">
            <v>6.7433970240000001</v>
          </cell>
        </row>
        <row r="423">
          <cell r="X423" t="str">
            <v>JXHW</v>
          </cell>
          <cell r="Y423">
            <v>0</v>
          </cell>
          <cell r="Z423">
            <v>0</v>
          </cell>
          <cell r="AA423">
            <v>0</v>
          </cell>
          <cell r="AB423">
            <v>0</v>
          </cell>
          <cell r="AC423">
            <v>0</v>
          </cell>
          <cell r="AD423">
            <v>0</v>
          </cell>
          <cell r="AE423">
            <v>0</v>
          </cell>
        </row>
        <row r="424">
          <cell r="X424" t="str">
            <v>GXZN</v>
          </cell>
          <cell r="Y424">
            <v>39.1190740224</v>
          </cell>
          <cell r="Z424">
            <v>0</v>
          </cell>
          <cell r="AA424">
            <v>39.1190740224</v>
          </cell>
          <cell r="AB424">
            <v>29.351030342399998</v>
          </cell>
          <cell r="AC424">
            <v>0.74453034240000004</v>
          </cell>
          <cell r="AD424">
            <v>0</v>
          </cell>
          <cell r="AE424">
            <v>9.0235133376000007</v>
          </cell>
        </row>
        <row r="425">
          <cell r="X425" t="str">
            <v>GZZN</v>
          </cell>
          <cell r="Y425">
            <v>36.492414566400001</v>
          </cell>
          <cell r="Z425">
            <v>0</v>
          </cell>
          <cell r="AA425">
            <v>36.492414566400001</v>
          </cell>
          <cell r="AB425">
            <v>11.068726032000001</v>
          </cell>
          <cell r="AC425">
            <v>2.6310971232</v>
          </cell>
          <cell r="AD425">
            <v>0</v>
          </cell>
          <cell r="AE425">
            <v>22.7925914112</v>
          </cell>
        </row>
        <row r="426">
          <cell r="X426" t="str">
            <v>CQRH</v>
          </cell>
          <cell r="Y426">
            <v>13.563848799999999</v>
          </cell>
          <cell r="Z426">
            <v>0</v>
          </cell>
          <cell r="AA426">
            <v>13.563848799999999</v>
          </cell>
          <cell r="AB426">
            <v>0</v>
          </cell>
          <cell r="AC426">
            <v>0</v>
          </cell>
          <cell r="AD426">
            <v>0</v>
          </cell>
          <cell r="AE426">
            <v>13.563848799999999</v>
          </cell>
        </row>
        <row r="427">
          <cell r="X427" t="str">
            <v>GZRH</v>
          </cell>
          <cell r="Y427">
            <v>6.0763820832000004</v>
          </cell>
          <cell r="Z427">
            <v>0</v>
          </cell>
          <cell r="AA427">
            <v>6.0763820832000004</v>
          </cell>
          <cell r="AB427">
            <v>0</v>
          </cell>
          <cell r="AC427">
            <v>0</v>
          </cell>
          <cell r="AD427">
            <v>0</v>
          </cell>
          <cell r="AE427">
            <v>6.0763820832000004</v>
          </cell>
        </row>
        <row r="428">
          <cell r="X428" t="str">
            <v>KMYW</v>
          </cell>
          <cell r="Y428">
            <v>0</v>
          </cell>
          <cell r="Z428">
            <v>0</v>
          </cell>
          <cell r="AA428">
            <v>0</v>
          </cell>
          <cell r="AB428">
            <v>0</v>
          </cell>
          <cell r="AC428">
            <v>0</v>
          </cell>
          <cell r="AD428">
            <v>0</v>
          </cell>
          <cell r="AE428">
            <v>0</v>
          </cell>
        </row>
        <row r="429">
          <cell r="X429" t="str">
            <v>XJSM</v>
          </cell>
          <cell r="Y429">
            <v>20.607285628800003</v>
          </cell>
          <cell r="Z429">
            <v>0</v>
          </cell>
          <cell r="AA429">
            <v>20.607285628800003</v>
          </cell>
          <cell r="AB429">
            <v>1.2238660511999999</v>
          </cell>
          <cell r="AC429">
            <v>0</v>
          </cell>
          <cell r="AD429">
            <v>1.0590836256000002</v>
          </cell>
          <cell r="AE429">
            <v>18.324335952000002</v>
          </cell>
        </row>
        <row r="430">
          <cell r="X430" t="str">
            <v>XJXW</v>
          </cell>
          <cell r="Y430">
            <v>0</v>
          </cell>
          <cell r="Z430">
            <v>0</v>
          </cell>
          <cell r="AA430">
            <v>0</v>
          </cell>
          <cell r="AB430">
            <v>0</v>
          </cell>
          <cell r="AC430">
            <v>0</v>
          </cell>
          <cell r="AD430">
            <v>0</v>
          </cell>
          <cell r="AE430">
            <v>0</v>
          </cell>
        </row>
        <row r="431">
          <cell r="X431" t="str">
            <v>GSXW</v>
          </cell>
          <cell r="Y431">
            <v>0.91906102079999996</v>
          </cell>
          <cell r="Z431">
            <v>0</v>
          </cell>
          <cell r="AA431">
            <v>0.91906102079999996</v>
          </cell>
          <cell r="AB431">
            <v>0</v>
          </cell>
          <cell r="AC431">
            <v>0</v>
          </cell>
          <cell r="AD431">
            <v>0</v>
          </cell>
          <cell r="AE431">
            <v>0.91906102079999996</v>
          </cell>
        </row>
        <row r="432">
          <cell r="X432" t="str">
            <v>BHR</v>
          </cell>
          <cell r="Y432">
            <v>0</v>
          </cell>
          <cell r="Z432">
            <v>0</v>
          </cell>
          <cell r="AA432">
            <v>0</v>
          </cell>
          <cell r="AB432">
            <v>0</v>
          </cell>
          <cell r="AC432">
            <v>0</v>
          </cell>
          <cell r="AD432">
            <v>0</v>
          </cell>
          <cell r="AE432">
            <v>0</v>
          </cell>
        </row>
        <row r="433">
          <cell r="X433" t="str">
            <v>BJCD</v>
          </cell>
          <cell r="Y433">
            <v>0</v>
          </cell>
          <cell r="Z433">
            <v>0</v>
          </cell>
          <cell r="AA433">
            <v>0</v>
          </cell>
          <cell r="AB433">
            <v>0</v>
          </cell>
          <cell r="AC433">
            <v>0</v>
          </cell>
          <cell r="AD433">
            <v>0</v>
          </cell>
          <cell r="AE433">
            <v>0</v>
          </cell>
        </row>
        <row r="434">
          <cell r="X434" t="str">
            <v>LWGS</v>
          </cell>
          <cell r="Y434">
            <v>0</v>
          </cell>
          <cell r="Z434">
            <v>0</v>
          </cell>
          <cell r="AA434">
            <v>0</v>
          </cell>
          <cell r="AB434">
            <v>0</v>
          </cell>
          <cell r="AC434">
            <v>0</v>
          </cell>
          <cell r="AD434">
            <v>0</v>
          </cell>
          <cell r="AE434">
            <v>0</v>
          </cell>
        </row>
        <row r="435">
          <cell r="X435" t="str">
            <v>JLBK</v>
          </cell>
          <cell r="Y435">
            <v>0</v>
          </cell>
          <cell r="Z435">
            <v>0</v>
          </cell>
          <cell r="AA435">
            <v>0</v>
          </cell>
          <cell r="AB435">
            <v>0</v>
          </cell>
          <cell r="AC435">
            <v>0</v>
          </cell>
          <cell r="AD435">
            <v>0</v>
          </cell>
          <cell r="AE435">
            <v>0</v>
          </cell>
        </row>
        <row r="436">
          <cell r="X436" t="str">
            <v>JSZD</v>
          </cell>
          <cell r="Y436">
            <v>0</v>
          </cell>
          <cell r="Z436">
            <v>0</v>
          </cell>
          <cell r="AA436">
            <v>0</v>
          </cell>
          <cell r="AB436">
            <v>0</v>
          </cell>
          <cell r="AC436">
            <v>0</v>
          </cell>
          <cell r="AD436">
            <v>0</v>
          </cell>
          <cell r="AE436">
            <v>0</v>
          </cell>
        </row>
        <row r="437">
          <cell r="X437" t="str">
            <v>JSRD</v>
          </cell>
          <cell r="Y437">
            <v>0</v>
          </cell>
          <cell r="Z437">
            <v>0</v>
          </cell>
          <cell r="AA437">
            <v>0</v>
          </cell>
          <cell r="AB437">
            <v>0</v>
          </cell>
          <cell r="AC437">
            <v>0</v>
          </cell>
          <cell r="AD437">
            <v>0</v>
          </cell>
          <cell r="AE437">
            <v>0</v>
          </cell>
        </row>
        <row r="438">
          <cell r="X438" t="str">
            <v>BJZW</v>
          </cell>
          <cell r="Y438">
            <v>0</v>
          </cell>
          <cell r="Z438">
            <v>0</v>
          </cell>
          <cell r="AA438">
            <v>0</v>
          </cell>
          <cell r="AB438">
            <v>0</v>
          </cell>
          <cell r="AC438">
            <v>0</v>
          </cell>
          <cell r="AD438">
            <v>0</v>
          </cell>
          <cell r="AE438">
            <v>0</v>
          </cell>
        </row>
        <row r="439">
          <cell r="X439" t="str">
            <v>CDFS</v>
          </cell>
          <cell r="Y439">
            <v>3.3045575999999999</v>
          </cell>
          <cell r="Z439">
            <v>0</v>
          </cell>
          <cell r="AA439">
            <v>3.3045575999999999</v>
          </cell>
          <cell r="AB439">
            <v>2.150814</v>
          </cell>
          <cell r="AC439">
            <v>0</v>
          </cell>
          <cell r="AD439">
            <v>1.1537436000000001</v>
          </cell>
          <cell r="AE439">
            <v>0</v>
          </cell>
        </row>
        <row r="440">
          <cell r="X440" t="str">
            <v>NXSW</v>
          </cell>
          <cell r="Y440">
            <v>552.91124303999993</v>
          </cell>
          <cell r="Z440">
            <v>0</v>
          </cell>
          <cell r="AA440">
            <v>552.91124303999993</v>
          </cell>
          <cell r="AB440">
            <v>0</v>
          </cell>
          <cell r="AC440">
            <v>0</v>
          </cell>
          <cell r="AD440">
            <v>0</v>
          </cell>
          <cell r="AE440">
            <v>552.91124303999993</v>
          </cell>
        </row>
        <row r="441">
          <cell r="X441" t="str">
            <v>SCDF</v>
          </cell>
          <cell r="Y441">
            <v>499.92957479999995</v>
          </cell>
          <cell r="Z441">
            <v>0</v>
          </cell>
          <cell r="AA441">
            <v>499.92957479999995</v>
          </cell>
          <cell r="AB441">
            <v>84.504589999999993</v>
          </cell>
          <cell r="AC441">
            <v>0</v>
          </cell>
          <cell r="AD441">
            <v>0</v>
          </cell>
          <cell r="AE441">
            <v>415.42498479999995</v>
          </cell>
        </row>
        <row r="442">
          <cell r="X442" t="str">
            <v>SHFLF</v>
          </cell>
          <cell r="Y442">
            <v>0</v>
          </cell>
          <cell r="Z442">
            <v>0</v>
          </cell>
          <cell r="AA442">
            <v>0</v>
          </cell>
          <cell r="AB442">
            <v>0</v>
          </cell>
          <cell r="AC442">
            <v>0</v>
          </cell>
          <cell r="AD442">
            <v>0</v>
          </cell>
          <cell r="AE442">
            <v>0</v>
          </cell>
        </row>
        <row r="443">
          <cell r="X443" t="str">
            <v>VCEIC</v>
          </cell>
          <cell r="Y443">
            <v>0</v>
          </cell>
          <cell r="Z443">
            <v>0</v>
          </cell>
          <cell r="AA443">
            <v>0</v>
          </cell>
          <cell r="AB443">
            <v>0</v>
          </cell>
          <cell r="AC443">
            <v>0</v>
          </cell>
          <cell r="AD443">
            <v>0</v>
          </cell>
          <cell r="AE443">
            <v>0</v>
          </cell>
        </row>
        <row r="444">
          <cell r="X444" t="str">
            <v>ZJLY</v>
          </cell>
          <cell r="Y444">
            <v>0</v>
          </cell>
          <cell r="Z444">
            <v>0</v>
          </cell>
          <cell r="AA444">
            <v>0</v>
          </cell>
          <cell r="AB444">
            <v>0</v>
          </cell>
          <cell r="AC444">
            <v>0</v>
          </cell>
          <cell r="AD444">
            <v>0</v>
          </cell>
          <cell r="AE444">
            <v>0</v>
          </cell>
        </row>
        <row r="445">
          <cell r="X445" t="str">
            <v>Total</v>
          </cell>
          <cell r="Y445">
            <v>5432.1213461584011</v>
          </cell>
          <cell r="Z445">
            <v>0</v>
          </cell>
          <cell r="AA445">
            <v>5432.1213461584011</v>
          </cell>
          <cell r="AB445">
            <v>212.45852937840002</v>
          </cell>
          <cell r="AC445">
            <v>25.703152732800003</v>
          </cell>
          <cell r="AD445">
            <v>4.0154880256000007</v>
          </cell>
          <cell r="AE445">
            <v>5189.9441760215996</v>
          </cell>
        </row>
      </sheetData>
      <sheetData sheetId="39">
        <row r="400">
          <cell r="X400" t="str">
            <v>Dealer</v>
          </cell>
          <cell r="Y400" t="str">
            <v>Provision Required</v>
          </cell>
          <cell r="AA400" t="str">
            <v>Total Calculated</v>
          </cell>
          <cell r="AB400" t="str">
            <v>Impairment</v>
          </cell>
          <cell r="AF400" t="str">
            <v>Guarantee Ratio</v>
          </cell>
        </row>
        <row r="401">
          <cell r="AB401" t="str">
            <v>Current</v>
          </cell>
          <cell r="AC401" t="str">
            <v>0-30</v>
          </cell>
          <cell r="AD401" t="str">
            <v>31-60</v>
          </cell>
          <cell r="AE401" t="str">
            <v>&gt;60</v>
          </cell>
        </row>
        <row r="403">
          <cell r="X403" t="str">
            <v>SXWY</v>
          </cell>
          <cell r="Y403">
            <v>10557.537032960003</v>
          </cell>
          <cell r="Z403">
            <v>0</v>
          </cell>
          <cell r="AA403">
            <v>10557.537032960003</v>
          </cell>
          <cell r="AB403">
            <v>0</v>
          </cell>
          <cell r="AC403">
            <v>21.256885728000004</v>
          </cell>
          <cell r="AD403">
            <v>0</v>
          </cell>
          <cell r="AE403">
            <v>10536.280147232002</v>
          </cell>
        </row>
        <row r="404">
          <cell r="X404" t="str">
            <v>JNTY</v>
          </cell>
          <cell r="Y404">
            <v>915.80210279999994</v>
          </cell>
          <cell r="Z404">
            <v>0</v>
          </cell>
          <cell r="AA404">
            <v>915.80210279999994</v>
          </cell>
          <cell r="AB404">
            <v>0</v>
          </cell>
          <cell r="AC404">
            <v>0</v>
          </cell>
          <cell r="AD404">
            <v>0</v>
          </cell>
          <cell r="AE404">
            <v>915.80210279999994</v>
          </cell>
        </row>
        <row r="405">
          <cell r="X405" t="str">
            <v>NMLA</v>
          </cell>
          <cell r="Y405">
            <v>2228.90321464</v>
          </cell>
          <cell r="Z405">
            <v>0</v>
          </cell>
          <cell r="AA405">
            <v>2228.90321464</v>
          </cell>
          <cell r="AB405">
            <v>0</v>
          </cell>
          <cell r="AC405">
            <v>0</v>
          </cell>
          <cell r="AD405">
            <v>0</v>
          </cell>
          <cell r="AE405">
            <v>2228.90321464</v>
          </cell>
        </row>
        <row r="406">
          <cell r="X406" t="str">
            <v>JSBL</v>
          </cell>
          <cell r="Y406">
            <v>1195.6378</v>
          </cell>
          <cell r="Z406">
            <v>0</v>
          </cell>
          <cell r="AA406">
            <v>1195.6378</v>
          </cell>
          <cell r="AB406">
            <v>0</v>
          </cell>
          <cell r="AC406">
            <v>0</v>
          </cell>
          <cell r="AD406">
            <v>0</v>
          </cell>
          <cell r="AE406">
            <v>1195.6378</v>
          </cell>
        </row>
        <row r="407">
          <cell r="X407" t="str">
            <v>JSHQ</v>
          </cell>
          <cell r="Y407">
            <v>0</v>
          </cell>
          <cell r="Z407">
            <v>0</v>
          </cell>
          <cell r="AA407">
            <v>0</v>
          </cell>
          <cell r="AB407">
            <v>0</v>
          </cell>
          <cell r="AC407">
            <v>0</v>
          </cell>
          <cell r="AD407">
            <v>0</v>
          </cell>
          <cell r="AE407">
            <v>0</v>
          </cell>
        </row>
        <row r="408">
          <cell r="X408" t="str">
            <v>HNWT</v>
          </cell>
          <cell r="Y408">
            <v>0.20982784000000004</v>
          </cell>
          <cell r="Z408">
            <v>0</v>
          </cell>
          <cell r="AA408">
            <v>0.20982784000000004</v>
          </cell>
          <cell r="AB408">
            <v>0</v>
          </cell>
          <cell r="AC408">
            <v>0.20982784000000004</v>
          </cell>
          <cell r="AD408">
            <v>0</v>
          </cell>
          <cell r="AE408">
            <v>0</v>
          </cell>
        </row>
        <row r="409">
          <cell r="X409" t="str">
            <v>LZTG</v>
          </cell>
          <cell r="Y409">
            <v>0</v>
          </cell>
          <cell r="Z409">
            <v>0</v>
          </cell>
          <cell r="AA409">
            <v>0</v>
          </cell>
          <cell r="AB409">
            <v>0</v>
          </cell>
          <cell r="AC409">
            <v>0</v>
          </cell>
          <cell r="AD409">
            <v>0</v>
          </cell>
          <cell r="AE409">
            <v>0</v>
          </cell>
        </row>
        <row r="410">
          <cell r="X410" t="str">
            <v>XATG</v>
          </cell>
          <cell r="Y410">
            <v>1.2152881727999998</v>
          </cell>
          <cell r="Z410">
            <v>0</v>
          </cell>
          <cell r="AA410">
            <v>1.2152881727999998</v>
          </cell>
          <cell r="AB410">
            <v>0</v>
          </cell>
          <cell r="AC410">
            <v>0</v>
          </cell>
          <cell r="AD410">
            <v>0</v>
          </cell>
          <cell r="AE410">
            <v>1.2152881727999998</v>
          </cell>
        </row>
        <row r="411">
          <cell r="X411" t="str">
            <v>QHTG</v>
          </cell>
          <cell r="Y411">
            <v>5.4876863808000014</v>
          </cell>
          <cell r="Z411">
            <v>0</v>
          </cell>
          <cell r="AA411">
            <v>5.4876863808000014</v>
          </cell>
          <cell r="AB411">
            <v>0</v>
          </cell>
          <cell r="AC411">
            <v>0</v>
          </cell>
          <cell r="AD411">
            <v>0</v>
          </cell>
          <cell r="AE411">
            <v>5.4876863808000014</v>
          </cell>
        </row>
        <row r="412">
          <cell r="X412" t="str">
            <v>TGZG</v>
          </cell>
          <cell r="Y412">
            <v>0</v>
          </cell>
          <cell r="Z412">
            <v>0</v>
          </cell>
          <cell r="AA412">
            <v>0</v>
          </cell>
          <cell r="AB412">
            <v>0</v>
          </cell>
          <cell r="AC412">
            <v>0</v>
          </cell>
          <cell r="AD412">
            <v>0</v>
          </cell>
          <cell r="AE412">
            <v>0</v>
          </cell>
        </row>
        <row r="413">
          <cell r="X413" t="str">
            <v>FZHD</v>
          </cell>
          <cell r="Y413">
            <v>12.695678611199998</v>
          </cell>
          <cell r="Z413">
            <v>0</v>
          </cell>
          <cell r="AA413">
            <v>12.695678611199998</v>
          </cell>
          <cell r="AB413">
            <v>10.780854739199999</v>
          </cell>
          <cell r="AC413">
            <v>1.9148238719999999</v>
          </cell>
          <cell r="AD413">
            <v>0</v>
          </cell>
          <cell r="AE413">
            <v>0</v>
          </cell>
        </row>
        <row r="414">
          <cell r="X414" t="str">
            <v>HBHD</v>
          </cell>
          <cell r="Y414">
            <v>1060.2824381099999</v>
          </cell>
          <cell r="Z414">
            <v>0</v>
          </cell>
          <cell r="AA414">
            <v>1060.2824381099999</v>
          </cell>
          <cell r="AB414">
            <v>13.84760988</v>
          </cell>
          <cell r="AC414">
            <v>0</v>
          </cell>
          <cell r="AD414">
            <v>54.223717499999992</v>
          </cell>
          <cell r="AE414">
            <v>992.21111072999997</v>
          </cell>
        </row>
        <row r="415">
          <cell r="X415" t="str">
            <v>BJHD</v>
          </cell>
          <cell r="Y415">
            <v>37.389269999999996</v>
          </cell>
          <cell r="Z415">
            <v>0</v>
          </cell>
          <cell r="AA415">
            <v>37.389269999999996</v>
          </cell>
          <cell r="AB415">
            <v>0</v>
          </cell>
          <cell r="AC415">
            <v>0</v>
          </cell>
          <cell r="AD415">
            <v>0</v>
          </cell>
          <cell r="AE415">
            <v>37.389269999999996</v>
          </cell>
        </row>
        <row r="416">
          <cell r="X416" t="str">
            <v>WHZN</v>
          </cell>
          <cell r="Y416">
            <v>0</v>
          </cell>
          <cell r="Z416">
            <v>0</v>
          </cell>
          <cell r="AA416">
            <v>0</v>
          </cell>
          <cell r="AB416">
            <v>0</v>
          </cell>
          <cell r="AC416">
            <v>0</v>
          </cell>
          <cell r="AD416">
            <v>0</v>
          </cell>
          <cell r="AE416">
            <v>0</v>
          </cell>
        </row>
        <row r="417">
          <cell r="X417" t="str">
            <v>CSJW</v>
          </cell>
          <cell r="Y417">
            <v>3.8300434848000005</v>
          </cell>
          <cell r="Z417">
            <v>0</v>
          </cell>
          <cell r="AA417">
            <v>3.8300434848000005</v>
          </cell>
          <cell r="AB417">
            <v>0</v>
          </cell>
          <cell r="AC417">
            <v>1.3118350752000003</v>
          </cell>
          <cell r="AD417">
            <v>0</v>
          </cell>
          <cell r="AE417">
            <v>2.5182084096000001</v>
          </cell>
        </row>
        <row r="418">
          <cell r="X418" t="str">
            <v>JXJW</v>
          </cell>
          <cell r="Y418">
            <v>24.0225358464</v>
          </cell>
          <cell r="Z418">
            <v>0</v>
          </cell>
          <cell r="AA418">
            <v>24.0225358464</v>
          </cell>
          <cell r="AB418">
            <v>0</v>
          </cell>
          <cell r="AC418">
            <v>0</v>
          </cell>
          <cell r="AD418">
            <v>5.7602346048000008</v>
          </cell>
          <cell r="AE418">
            <v>18.262301241599999</v>
          </cell>
        </row>
        <row r="419">
          <cell r="X419" t="str">
            <v>LNZA</v>
          </cell>
          <cell r="Y419">
            <v>24.678296</v>
          </cell>
          <cell r="Z419">
            <v>0</v>
          </cell>
          <cell r="AA419">
            <v>24.678296</v>
          </cell>
          <cell r="AB419">
            <v>2.0944448000000002</v>
          </cell>
          <cell r="AC419">
            <v>0</v>
          </cell>
          <cell r="AD419">
            <v>0</v>
          </cell>
          <cell r="AE419">
            <v>22.583851199999998</v>
          </cell>
        </row>
        <row r="420">
          <cell r="X420" t="str">
            <v>LAGS</v>
          </cell>
          <cell r="Y420">
            <v>0</v>
          </cell>
          <cell r="Z420">
            <v>0</v>
          </cell>
          <cell r="AA420">
            <v>0</v>
          </cell>
          <cell r="AB420">
            <v>0</v>
          </cell>
          <cell r="AC420">
            <v>0</v>
          </cell>
          <cell r="AD420">
            <v>0</v>
          </cell>
          <cell r="AE420">
            <v>0</v>
          </cell>
        </row>
        <row r="421">
          <cell r="X421" t="str">
            <v>LNZW</v>
          </cell>
          <cell r="Y421">
            <v>62.957494454400006</v>
          </cell>
          <cell r="Z421">
            <v>0</v>
          </cell>
          <cell r="AA421">
            <v>62.957494454400006</v>
          </cell>
          <cell r="AB421">
            <v>0</v>
          </cell>
          <cell r="AC421">
            <v>0</v>
          </cell>
          <cell r="AD421">
            <v>0</v>
          </cell>
          <cell r="AE421">
            <v>62.957494454400006</v>
          </cell>
        </row>
        <row r="422">
          <cell r="X422" t="str">
            <v>WHHL</v>
          </cell>
          <cell r="Y422">
            <v>11.803153996800003</v>
          </cell>
          <cell r="Z422">
            <v>0</v>
          </cell>
          <cell r="AA422">
            <v>11.803153996800003</v>
          </cell>
          <cell r="AB422">
            <v>6.4573037568000009</v>
          </cell>
          <cell r="AC422">
            <v>0</v>
          </cell>
          <cell r="AD422">
            <v>0</v>
          </cell>
          <cell r="AE422">
            <v>5.3458502400000008</v>
          </cell>
        </row>
        <row r="423">
          <cell r="X423" t="str">
            <v>JXHW</v>
          </cell>
          <cell r="Y423">
            <v>0</v>
          </cell>
          <cell r="Z423">
            <v>0</v>
          </cell>
          <cell r="AA423">
            <v>0</v>
          </cell>
          <cell r="AB423">
            <v>0</v>
          </cell>
          <cell r="AC423">
            <v>0</v>
          </cell>
          <cell r="AD423">
            <v>0</v>
          </cell>
          <cell r="AE423">
            <v>0</v>
          </cell>
        </row>
        <row r="424">
          <cell r="X424" t="str">
            <v>GXZN</v>
          </cell>
          <cell r="Y424">
            <v>45.513706387200003</v>
          </cell>
          <cell r="Z424">
            <v>0</v>
          </cell>
          <cell r="AA424">
            <v>45.513706387200003</v>
          </cell>
          <cell r="AB424">
            <v>23.582661897600001</v>
          </cell>
          <cell r="AC424">
            <v>0</v>
          </cell>
          <cell r="AD424">
            <v>15.278053939200001</v>
          </cell>
          <cell r="AE424">
            <v>6.6529905504000002</v>
          </cell>
        </row>
        <row r="425">
          <cell r="X425" t="str">
            <v>GZZN</v>
          </cell>
          <cell r="Y425">
            <v>2.9817567935999998</v>
          </cell>
          <cell r="Z425">
            <v>0</v>
          </cell>
          <cell r="AA425">
            <v>2.9817567935999998</v>
          </cell>
          <cell r="AB425">
            <v>2.9817567935999998</v>
          </cell>
          <cell r="AC425">
            <v>0</v>
          </cell>
          <cell r="AD425">
            <v>0</v>
          </cell>
          <cell r="AE425">
            <v>0</v>
          </cell>
        </row>
        <row r="426">
          <cell r="X426" t="str">
            <v>CQRH</v>
          </cell>
          <cell r="Y426">
            <v>0</v>
          </cell>
          <cell r="Z426">
            <v>0</v>
          </cell>
          <cell r="AA426">
            <v>0</v>
          </cell>
          <cell r="AB426">
            <v>0</v>
          </cell>
          <cell r="AC426">
            <v>0</v>
          </cell>
          <cell r="AD426">
            <v>0</v>
          </cell>
          <cell r="AE426">
            <v>0</v>
          </cell>
        </row>
        <row r="427">
          <cell r="X427" t="str">
            <v>GZRH</v>
          </cell>
          <cell r="Y427">
            <v>0</v>
          </cell>
          <cell r="Z427">
            <v>0</v>
          </cell>
          <cell r="AA427">
            <v>0</v>
          </cell>
          <cell r="AB427">
            <v>0</v>
          </cell>
          <cell r="AC427">
            <v>0</v>
          </cell>
          <cell r="AD427">
            <v>0</v>
          </cell>
          <cell r="AE427">
            <v>0</v>
          </cell>
        </row>
        <row r="428">
          <cell r="X428" t="str">
            <v>KMYW</v>
          </cell>
          <cell r="Y428">
            <v>0</v>
          </cell>
          <cell r="Z428">
            <v>0</v>
          </cell>
          <cell r="AA428">
            <v>0</v>
          </cell>
          <cell r="AB428">
            <v>0</v>
          </cell>
          <cell r="AC428">
            <v>0</v>
          </cell>
          <cell r="AD428">
            <v>0</v>
          </cell>
          <cell r="AE428">
            <v>0</v>
          </cell>
        </row>
        <row r="429">
          <cell r="X429" t="str">
            <v>XJSM</v>
          </cell>
          <cell r="Y429">
            <v>36.391960425600004</v>
          </cell>
          <cell r="Z429">
            <v>0</v>
          </cell>
          <cell r="AA429">
            <v>36.391960425600004</v>
          </cell>
          <cell r="AB429">
            <v>1.2569663808000002</v>
          </cell>
          <cell r="AC429">
            <v>0</v>
          </cell>
          <cell r="AD429">
            <v>2.6104115231999998</v>
          </cell>
          <cell r="AE429">
            <v>32.524582521600003</v>
          </cell>
        </row>
        <row r="430">
          <cell r="X430" t="str">
            <v>XJXW</v>
          </cell>
          <cell r="Y430">
            <v>0</v>
          </cell>
          <cell r="Z430">
            <v>0</v>
          </cell>
          <cell r="AA430">
            <v>0</v>
          </cell>
          <cell r="AB430">
            <v>0</v>
          </cell>
          <cell r="AC430">
            <v>0</v>
          </cell>
          <cell r="AD430">
            <v>0</v>
          </cell>
          <cell r="AE430">
            <v>0</v>
          </cell>
        </row>
        <row r="431">
          <cell r="X431" t="str">
            <v>GSXW</v>
          </cell>
          <cell r="Y431">
            <v>0</v>
          </cell>
          <cell r="Z431">
            <v>0</v>
          </cell>
          <cell r="AA431">
            <v>0</v>
          </cell>
          <cell r="AB431">
            <v>0</v>
          </cell>
          <cell r="AC431">
            <v>0</v>
          </cell>
          <cell r="AD431">
            <v>0</v>
          </cell>
          <cell r="AE431">
            <v>0</v>
          </cell>
        </row>
        <row r="432">
          <cell r="X432" t="str">
            <v>BHR</v>
          </cell>
          <cell r="Y432">
            <v>0</v>
          </cell>
          <cell r="Z432">
            <v>0</v>
          </cell>
          <cell r="AA432">
            <v>0</v>
          </cell>
          <cell r="AB432">
            <v>0</v>
          </cell>
          <cell r="AC432">
            <v>0</v>
          </cell>
          <cell r="AD432">
            <v>0</v>
          </cell>
          <cell r="AE432">
            <v>0</v>
          </cell>
        </row>
        <row r="433">
          <cell r="X433" t="str">
            <v>BJCD</v>
          </cell>
          <cell r="Y433">
            <v>0</v>
          </cell>
          <cell r="Z433">
            <v>0</v>
          </cell>
          <cell r="AA433">
            <v>0</v>
          </cell>
          <cell r="AB433">
            <v>0</v>
          </cell>
          <cell r="AC433">
            <v>0</v>
          </cell>
          <cell r="AD433">
            <v>0</v>
          </cell>
          <cell r="AE433">
            <v>0</v>
          </cell>
        </row>
        <row r="434">
          <cell r="X434" t="str">
            <v>LWGS</v>
          </cell>
          <cell r="Y434">
            <v>0</v>
          </cell>
          <cell r="Z434">
            <v>0</v>
          </cell>
          <cell r="AA434">
            <v>0</v>
          </cell>
          <cell r="AB434">
            <v>0</v>
          </cell>
          <cell r="AC434">
            <v>0</v>
          </cell>
          <cell r="AD434">
            <v>0</v>
          </cell>
          <cell r="AE434">
            <v>0</v>
          </cell>
        </row>
        <row r="435">
          <cell r="X435" t="str">
            <v>JLBK</v>
          </cell>
          <cell r="Y435">
            <v>0</v>
          </cell>
          <cell r="Z435">
            <v>0</v>
          </cell>
          <cell r="AA435">
            <v>0</v>
          </cell>
          <cell r="AB435">
            <v>0</v>
          </cell>
          <cell r="AC435">
            <v>0</v>
          </cell>
          <cell r="AD435">
            <v>0</v>
          </cell>
          <cell r="AE435">
            <v>0</v>
          </cell>
        </row>
        <row r="436">
          <cell r="X436" t="str">
            <v>JSZD</v>
          </cell>
          <cell r="Y436">
            <v>0</v>
          </cell>
          <cell r="Z436">
            <v>0</v>
          </cell>
          <cell r="AA436">
            <v>0</v>
          </cell>
          <cell r="AB436">
            <v>0</v>
          </cell>
          <cell r="AC436">
            <v>0</v>
          </cell>
          <cell r="AD436">
            <v>0</v>
          </cell>
          <cell r="AE436">
            <v>0</v>
          </cell>
        </row>
        <row r="437">
          <cell r="X437" t="str">
            <v>JSRD</v>
          </cell>
          <cell r="Y437">
            <v>0</v>
          </cell>
          <cell r="Z437">
            <v>0</v>
          </cell>
          <cell r="AA437">
            <v>0</v>
          </cell>
          <cell r="AB437">
            <v>0</v>
          </cell>
          <cell r="AC437">
            <v>0</v>
          </cell>
          <cell r="AD437">
            <v>0</v>
          </cell>
          <cell r="AE437">
            <v>0</v>
          </cell>
        </row>
        <row r="438">
          <cell r="X438" t="str">
            <v>BJZW</v>
          </cell>
          <cell r="Y438">
            <v>0</v>
          </cell>
          <cell r="Z438">
            <v>0</v>
          </cell>
          <cell r="AA438">
            <v>0</v>
          </cell>
          <cell r="AB438">
            <v>0</v>
          </cell>
          <cell r="AC438">
            <v>0</v>
          </cell>
          <cell r="AD438">
            <v>0</v>
          </cell>
          <cell r="AE438">
            <v>0</v>
          </cell>
        </row>
        <row r="439">
          <cell r="X439" t="str">
            <v>CDFS</v>
          </cell>
          <cell r="Y439">
            <v>20.997360799999999</v>
          </cell>
          <cell r="Z439">
            <v>0</v>
          </cell>
          <cell r="AA439">
            <v>20.997360799999999</v>
          </cell>
          <cell r="AB439">
            <v>0</v>
          </cell>
          <cell r="AC439">
            <v>5.8279419999999993</v>
          </cell>
          <cell r="AD439">
            <v>2.1852148000000002</v>
          </cell>
          <cell r="AE439">
            <v>12.984204</v>
          </cell>
        </row>
        <row r="440">
          <cell r="X440" t="str">
            <v>NXSW</v>
          </cell>
          <cell r="Y440">
            <v>146.01236831999998</v>
          </cell>
          <cell r="Z440">
            <v>0</v>
          </cell>
          <cell r="AA440">
            <v>146.01236831999998</v>
          </cell>
          <cell r="AB440">
            <v>23.034351599999997</v>
          </cell>
          <cell r="AC440">
            <v>0</v>
          </cell>
          <cell r="AD440">
            <v>0</v>
          </cell>
          <cell r="AE440">
            <v>122.97801671999999</v>
          </cell>
        </row>
        <row r="441">
          <cell r="X441" t="str">
            <v>SCDF</v>
          </cell>
          <cell r="Y441">
            <v>647.62220768000009</v>
          </cell>
          <cell r="Z441">
            <v>0</v>
          </cell>
          <cell r="AA441">
            <v>647.62220768000009</v>
          </cell>
          <cell r="AB441">
            <v>122.76280224</v>
          </cell>
          <cell r="AC441">
            <v>0</v>
          </cell>
          <cell r="AD441">
            <v>0</v>
          </cell>
          <cell r="AE441">
            <v>524.85940544000005</v>
          </cell>
        </row>
        <row r="442">
          <cell r="X442" t="str">
            <v>SHFLF</v>
          </cell>
          <cell r="Y442">
            <v>1.9488564000000004</v>
          </cell>
          <cell r="Z442">
            <v>0</v>
          </cell>
          <cell r="AA442">
            <v>1.9488564000000004</v>
          </cell>
          <cell r="AB442">
            <v>1.9488564000000004</v>
          </cell>
          <cell r="AC442">
            <v>0</v>
          </cell>
          <cell r="AD442">
            <v>0</v>
          </cell>
          <cell r="AE442">
            <v>0</v>
          </cell>
        </row>
        <row r="443">
          <cell r="X443" t="str">
            <v>VCEIC</v>
          </cell>
          <cell r="Y443">
            <v>0</v>
          </cell>
          <cell r="Z443">
            <v>0</v>
          </cell>
          <cell r="AA443">
            <v>0</v>
          </cell>
          <cell r="AB443">
            <v>0</v>
          </cell>
          <cell r="AC443">
            <v>0</v>
          </cell>
          <cell r="AD443">
            <v>0</v>
          </cell>
          <cell r="AE443">
            <v>0</v>
          </cell>
        </row>
        <row r="444">
          <cell r="X444" t="str">
            <v>ZJLY</v>
          </cell>
          <cell r="Y444">
            <v>3.7037028000000003</v>
          </cell>
          <cell r="Z444">
            <v>0</v>
          </cell>
          <cell r="AA444">
            <v>3.7037028000000003</v>
          </cell>
          <cell r="AB444">
            <v>3.7037028000000003</v>
          </cell>
          <cell r="AC444">
            <v>0</v>
          </cell>
          <cell r="AD444">
            <v>0</v>
          </cell>
          <cell r="AE444">
            <v>0</v>
          </cell>
        </row>
        <row r="445">
          <cell r="X445" t="str">
            <v>Total</v>
          </cell>
          <cell r="Y445">
            <v>17047.623782903607</v>
          </cell>
          <cell r="Z445">
            <v>0</v>
          </cell>
          <cell r="AA445">
            <v>17047.623782903607</v>
          </cell>
          <cell r="AB445">
            <v>212.45131128800003</v>
          </cell>
          <cell r="AC445">
            <v>30.521314515200004</v>
          </cell>
          <cell r="AD445">
            <v>80.0576323672</v>
          </cell>
          <cell r="AE445">
            <v>16724.593524733205</v>
          </cell>
        </row>
      </sheetData>
      <sheetData sheetId="40">
        <row r="6">
          <cell r="X6" t="str">
            <v>Dealer</v>
          </cell>
          <cell r="Y6" t="str">
            <v>Provision Required</v>
          </cell>
          <cell r="Z6" t="str">
            <v>term adj</v>
          </cell>
          <cell r="AA6" t="str">
            <v>Total Calculated</v>
          </cell>
          <cell r="AB6" t="str">
            <v>Impairment</v>
          </cell>
          <cell r="AF6" t="str">
            <v>Guarantee Ratio</v>
          </cell>
          <cell r="AG6" t="str">
            <v>term adj</v>
          </cell>
        </row>
        <row r="7">
          <cell r="AB7" t="str">
            <v>Current</v>
          </cell>
          <cell r="AC7" t="str">
            <v>0-30</v>
          </cell>
          <cell r="AD7" t="str">
            <v>31-60</v>
          </cell>
          <cell r="AE7" t="str">
            <v>&gt;60</v>
          </cell>
        </row>
        <row r="9">
          <cell r="X9" t="str">
            <v>SXWY</v>
          </cell>
          <cell r="Y9">
            <v>0</v>
          </cell>
          <cell r="Z9">
            <v>0</v>
          </cell>
          <cell r="AA9">
            <v>0</v>
          </cell>
          <cell r="AB9">
            <v>0</v>
          </cell>
          <cell r="AC9">
            <v>0</v>
          </cell>
          <cell r="AD9">
            <v>0</v>
          </cell>
          <cell r="AE9">
            <v>0</v>
          </cell>
          <cell r="AF9">
            <v>1</v>
          </cell>
          <cell r="AG9">
            <v>0</v>
          </cell>
        </row>
        <row r="10">
          <cell r="X10" t="str">
            <v>JNTY</v>
          </cell>
          <cell r="Y10">
            <v>0</v>
          </cell>
          <cell r="Z10">
            <v>0</v>
          </cell>
          <cell r="AA10">
            <v>0</v>
          </cell>
          <cell r="AB10">
            <v>0</v>
          </cell>
          <cell r="AC10">
            <v>0</v>
          </cell>
          <cell r="AD10">
            <v>0</v>
          </cell>
          <cell r="AE10">
            <v>0</v>
          </cell>
          <cell r="AF10">
            <v>1</v>
          </cell>
          <cell r="AG10">
            <v>0</v>
          </cell>
        </row>
        <row r="11">
          <cell r="X11" t="str">
            <v>NMLA</v>
          </cell>
          <cell r="Y11">
            <v>0</v>
          </cell>
          <cell r="Z11">
            <v>0</v>
          </cell>
          <cell r="AA11">
            <v>0</v>
          </cell>
          <cell r="AB11">
            <v>0</v>
          </cell>
          <cell r="AC11">
            <v>0</v>
          </cell>
          <cell r="AD11">
            <v>0</v>
          </cell>
          <cell r="AE11">
            <v>0</v>
          </cell>
          <cell r="AF11">
            <v>1</v>
          </cell>
          <cell r="AG11">
            <v>0</v>
          </cell>
        </row>
        <row r="12">
          <cell r="X12" t="str">
            <v>JSBL</v>
          </cell>
          <cell r="Y12">
            <v>0</v>
          </cell>
          <cell r="Z12">
            <v>0</v>
          </cell>
          <cell r="AA12">
            <v>0</v>
          </cell>
          <cell r="AB12">
            <v>0</v>
          </cell>
          <cell r="AC12">
            <v>0</v>
          </cell>
          <cell r="AD12">
            <v>0</v>
          </cell>
          <cell r="AE12">
            <v>0</v>
          </cell>
          <cell r="AF12">
            <v>1</v>
          </cell>
          <cell r="AG12">
            <v>0</v>
          </cell>
        </row>
        <row r="13">
          <cell r="X13" t="str">
            <v>JSHQ</v>
          </cell>
          <cell r="Y13">
            <v>0</v>
          </cell>
          <cell r="Z13">
            <v>0</v>
          </cell>
          <cell r="AA13">
            <v>0</v>
          </cell>
          <cell r="AB13">
            <v>0</v>
          </cell>
          <cell r="AC13">
            <v>0</v>
          </cell>
          <cell r="AD13">
            <v>0</v>
          </cell>
          <cell r="AE13">
            <v>0</v>
          </cell>
          <cell r="AF13">
            <v>1</v>
          </cell>
          <cell r="AG13">
            <v>0</v>
          </cell>
        </row>
        <row r="14">
          <cell r="X14" t="str">
            <v>HNWT</v>
          </cell>
          <cell r="Y14">
            <v>0</v>
          </cell>
          <cell r="Z14">
            <v>0</v>
          </cell>
          <cell r="AA14">
            <v>0</v>
          </cell>
          <cell r="AB14">
            <v>0</v>
          </cell>
          <cell r="AC14">
            <v>0</v>
          </cell>
          <cell r="AD14">
            <v>0</v>
          </cell>
          <cell r="AE14">
            <v>0</v>
          </cell>
          <cell r="AF14">
            <v>1</v>
          </cell>
          <cell r="AG14">
            <v>0</v>
          </cell>
        </row>
        <row r="15">
          <cell r="X15" t="str">
            <v>LZTG</v>
          </cell>
          <cell r="Y15">
            <v>0</v>
          </cell>
          <cell r="Z15">
            <v>0</v>
          </cell>
          <cell r="AA15">
            <v>0</v>
          </cell>
          <cell r="AB15">
            <v>0</v>
          </cell>
          <cell r="AC15">
            <v>0</v>
          </cell>
          <cell r="AD15">
            <v>0</v>
          </cell>
          <cell r="AE15">
            <v>0</v>
          </cell>
          <cell r="AF15">
            <v>1</v>
          </cell>
          <cell r="AG15">
            <v>0</v>
          </cell>
        </row>
        <row r="16">
          <cell r="X16" t="str">
            <v>XATG</v>
          </cell>
          <cell r="Y16">
            <v>0</v>
          </cell>
          <cell r="Z16">
            <v>0</v>
          </cell>
          <cell r="AA16">
            <v>0</v>
          </cell>
          <cell r="AB16">
            <v>0</v>
          </cell>
          <cell r="AC16">
            <v>0</v>
          </cell>
          <cell r="AD16">
            <v>0</v>
          </cell>
          <cell r="AE16">
            <v>0</v>
          </cell>
          <cell r="AF16">
            <v>1</v>
          </cell>
          <cell r="AG16">
            <v>0</v>
          </cell>
        </row>
        <row r="17">
          <cell r="X17" t="str">
            <v>QHTG</v>
          </cell>
          <cell r="Y17">
            <v>0</v>
          </cell>
          <cell r="Z17">
            <v>0</v>
          </cell>
          <cell r="AA17">
            <v>0</v>
          </cell>
          <cell r="AB17">
            <v>0</v>
          </cell>
          <cell r="AC17">
            <v>0</v>
          </cell>
          <cell r="AD17">
            <v>0</v>
          </cell>
          <cell r="AE17">
            <v>0</v>
          </cell>
          <cell r="AF17">
            <v>1</v>
          </cell>
          <cell r="AG17">
            <v>0</v>
          </cell>
        </row>
        <row r="18">
          <cell r="X18" t="str">
            <v>TGZG</v>
          </cell>
          <cell r="Y18">
            <v>0</v>
          </cell>
          <cell r="Z18">
            <v>0</v>
          </cell>
          <cell r="AA18">
            <v>0</v>
          </cell>
          <cell r="AB18">
            <v>0</v>
          </cell>
          <cell r="AC18">
            <v>0</v>
          </cell>
          <cell r="AD18">
            <v>0</v>
          </cell>
          <cell r="AE18">
            <v>0</v>
          </cell>
          <cell r="AF18">
            <v>1</v>
          </cell>
          <cell r="AG18">
            <v>0</v>
          </cell>
        </row>
        <row r="19">
          <cell r="X19" t="str">
            <v>FZHD</v>
          </cell>
          <cell r="Y19">
            <v>0</v>
          </cell>
          <cell r="Z19">
            <v>0</v>
          </cell>
          <cell r="AA19">
            <v>0</v>
          </cell>
          <cell r="AB19">
            <v>0</v>
          </cell>
          <cell r="AC19">
            <v>0</v>
          </cell>
          <cell r="AD19">
            <v>0</v>
          </cell>
          <cell r="AE19">
            <v>0</v>
          </cell>
          <cell r="AF19">
            <v>1</v>
          </cell>
          <cell r="AG19">
            <v>0</v>
          </cell>
        </row>
        <row r="20">
          <cell r="X20" t="str">
            <v>HBHD</v>
          </cell>
          <cell r="Y20">
            <v>0</v>
          </cell>
          <cell r="Z20">
            <v>0</v>
          </cell>
          <cell r="AA20">
            <v>0</v>
          </cell>
          <cell r="AB20">
            <v>0</v>
          </cell>
          <cell r="AC20">
            <v>0</v>
          </cell>
          <cell r="AD20">
            <v>0</v>
          </cell>
          <cell r="AE20">
            <v>0</v>
          </cell>
          <cell r="AF20">
            <v>1</v>
          </cell>
          <cell r="AG20">
            <v>0</v>
          </cell>
        </row>
        <row r="21">
          <cell r="X21" t="str">
            <v>BJHD</v>
          </cell>
          <cell r="Y21">
            <v>0</v>
          </cell>
          <cell r="Z21">
            <v>0</v>
          </cell>
          <cell r="AA21">
            <v>0</v>
          </cell>
          <cell r="AB21">
            <v>0</v>
          </cell>
          <cell r="AC21">
            <v>0</v>
          </cell>
          <cell r="AD21">
            <v>0</v>
          </cell>
          <cell r="AE21">
            <v>0</v>
          </cell>
          <cell r="AF21">
            <v>1</v>
          </cell>
          <cell r="AG21">
            <v>0</v>
          </cell>
        </row>
        <row r="22">
          <cell r="X22" t="str">
            <v>WHZN</v>
          </cell>
          <cell r="Y22">
            <v>0</v>
          </cell>
          <cell r="Z22">
            <v>0</v>
          </cell>
          <cell r="AA22">
            <v>0</v>
          </cell>
          <cell r="AB22">
            <v>0</v>
          </cell>
          <cell r="AC22">
            <v>0</v>
          </cell>
          <cell r="AD22">
            <v>0</v>
          </cell>
          <cell r="AE22">
            <v>0</v>
          </cell>
          <cell r="AF22">
            <v>1</v>
          </cell>
          <cell r="AG22">
            <v>0</v>
          </cell>
        </row>
        <row r="23">
          <cell r="X23" t="str">
            <v>CSJW</v>
          </cell>
          <cell r="Y23">
            <v>0</v>
          </cell>
          <cell r="Z23">
            <v>0</v>
          </cell>
          <cell r="AA23">
            <v>0</v>
          </cell>
          <cell r="AB23">
            <v>0</v>
          </cell>
          <cell r="AC23">
            <v>0</v>
          </cell>
          <cell r="AD23">
            <v>0</v>
          </cell>
          <cell r="AE23">
            <v>0</v>
          </cell>
          <cell r="AF23">
            <v>1</v>
          </cell>
          <cell r="AG23">
            <v>0</v>
          </cell>
        </row>
        <row r="24">
          <cell r="X24" t="str">
            <v>JXJW</v>
          </cell>
          <cell r="Y24">
            <v>1.0677588</v>
          </cell>
          <cell r="Z24">
            <v>0</v>
          </cell>
          <cell r="AA24">
            <v>1.0677588</v>
          </cell>
          <cell r="AB24">
            <v>1.0677588</v>
          </cell>
          <cell r="AC24">
            <v>0</v>
          </cell>
          <cell r="AD24">
            <v>0</v>
          </cell>
          <cell r="AE24">
            <v>0</v>
          </cell>
          <cell r="AF24">
            <v>1</v>
          </cell>
          <cell r="AG24">
            <v>0</v>
          </cell>
        </row>
        <row r="25">
          <cell r="X25" t="str">
            <v>LNZA</v>
          </cell>
          <cell r="Y25">
            <v>0</v>
          </cell>
          <cell r="Z25">
            <v>0</v>
          </cell>
          <cell r="AA25">
            <v>0</v>
          </cell>
          <cell r="AB25">
            <v>0</v>
          </cell>
          <cell r="AC25">
            <v>0</v>
          </cell>
          <cell r="AD25">
            <v>0</v>
          </cell>
          <cell r="AE25">
            <v>0</v>
          </cell>
          <cell r="AF25">
            <v>1</v>
          </cell>
          <cell r="AG25">
            <v>0</v>
          </cell>
        </row>
        <row r="26">
          <cell r="X26" t="str">
            <v>LAGS</v>
          </cell>
          <cell r="Y26">
            <v>0</v>
          </cell>
          <cell r="Z26">
            <v>0</v>
          </cell>
          <cell r="AA26">
            <v>0</v>
          </cell>
          <cell r="AB26">
            <v>0</v>
          </cell>
          <cell r="AC26">
            <v>0</v>
          </cell>
          <cell r="AD26">
            <v>0</v>
          </cell>
          <cell r="AE26">
            <v>0</v>
          </cell>
          <cell r="AF26">
            <v>1</v>
          </cell>
          <cell r="AG26">
            <v>0</v>
          </cell>
        </row>
        <row r="27">
          <cell r="X27" t="str">
            <v>LNZW</v>
          </cell>
          <cell r="Y27">
            <v>0</v>
          </cell>
          <cell r="Z27">
            <v>0</v>
          </cell>
          <cell r="AA27">
            <v>0</v>
          </cell>
          <cell r="AB27">
            <v>0</v>
          </cell>
          <cell r="AC27">
            <v>0</v>
          </cell>
          <cell r="AD27">
            <v>0</v>
          </cell>
          <cell r="AE27">
            <v>0</v>
          </cell>
          <cell r="AF27">
            <v>1</v>
          </cell>
          <cell r="AG27">
            <v>0</v>
          </cell>
        </row>
        <row r="28">
          <cell r="X28" t="str">
            <v>WHHL</v>
          </cell>
          <cell r="Y28">
            <v>0</v>
          </cell>
          <cell r="Z28">
            <v>0</v>
          </cell>
          <cell r="AA28">
            <v>0</v>
          </cell>
          <cell r="AB28">
            <v>0</v>
          </cell>
          <cell r="AC28">
            <v>0</v>
          </cell>
          <cell r="AD28">
            <v>0</v>
          </cell>
          <cell r="AE28">
            <v>0</v>
          </cell>
          <cell r="AF28">
            <v>1</v>
          </cell>
          <cell r="AG28">
            <v>0</v>
          </cell>
        </row>
        <row r="29">
          <cell r="X29" t="str">
            <v>JXHW</v>
          </cell>
          <cell r="Y29">
            <v>0</v>
          </cell>
          <cell r="Z29">
            <v>0</v>
          </cell>
          <cell r="AA29">
            <v>0</v>
          </cell>
          <cell r="AB29">
            <v>0</v>
          </cell>
          <cell r="AC29">
            <v>0</v>
          </cell>
          <cell r="AD29">
            <v>0</v>
          </cell>
          <cell r="AE29">
            <v>0</v>
          </cell>
          <cell r="AF29">
            <v>1</v>
          </cell>
          <cell r="AG29">
            <v>0</v>
          </cell>
        </row>
        <row r="30">
          <cell r="X30" t="str">
            <v>GXZN</v>
          </cell>
          <cell r="Y30">
            <v>2.4846679999999997</v>
          </cell>
          <cell r="Z30">
            <v>0</v>
          </cell>
          <cell r="AA30">
            <v>2.4846679999999997</v>
          </cell>
          <cell r="AB30">
            <v>2.4846679999999997</v>
          </cell>
          <cell r="AC30">
            <v>0</v>
          </cell>
          <cell r="AD30">
            <v>0</v>
          </cell>
          <cell r="AE30">
            <v>0</v>
          </cell>
          <cell r="AF30">
            <v>1</v>
          </cell>
          <cell r="AG30">
            <v>0</v>
          </cell>
        </row>
        <row r="31">
          <cell r="X31" t="str">
            <v>GZZN</v>
          </cell>
          <cell r="Y31">
            <v>0</v>
          </cell>
          <cell r="Z31">
            <v>0</v>
          </cell>
          <cell r="AA31">
            <v>0</v>
          </cell>
          <cell r="AB31">
            <v>0</v>
          </cell>
          <cell r="AC31">
            <v>0</v>
          </cell>
          <cell r="AD31">
            <v>0</v>
          </cell>
          <cell r="AE31">
            <v>0</v>
          </cell>
          <cell r="AF31">
            <v>1</v>
          </cell>
          <cell r="AG31">
            <v>0</v>
          </cell>
        </row>
        <row r="32">
          <cell r="X32" t="str">
            <v>CQRH</v>
          </cell>
          <cell r="Y32">
            <v>52.159666399999999</v>
          </cell>
          <cell r="Z32">
            <v>0</v>
          </cell>
          <cell r="AA32">
            <v>52.159666399999999</v>
          </cell>
          <cell r="AB32">
            <v>52.159666399999999</v>
          </cell>
          <cell r="AC32">
            <v>0</v>
          </cell>
          <cell r="AD32">
            <v>0</v>
          </cell>
          <cell r="AE32">
            <v>0</v>
          </cell>
          <cell r="AF32">
            <v>1</v>
          </cell>
          <cell r="AG32">
            <v>0</v>
          </cell>
        </row>
        <row r="33">
          <cell r="X33" t="str">
            <v>GZRH</v>
          </cell>
          <cell r="Y33">
            <v>0</v>
          </cell>
          <cell r="Z33">
            <v>0</v>
          </cell>
          <cell r="AA33">
            <v>0</v>
          </cell>
          <cell r="AB33">
            <v>0</v>
          </cell>
          <cell r="AC33">
            <v>0</v>
          </cell>
          <cell r="AD33">
            <v>0</v>
          </cell>
          <cell r="AE33">
            <v>0</v>
          </cell>
          <cell r="AF33">
            <v>1</v>
          </cell>
          <cell r="AG33">
            <v>0</v>
          </cell>
        </row>
        <row r="34">
          <cell r="X34" t="str">
            <v>KMYW</v>
          </cell>
          <cell r="Y34">
            <v>29.413259600000004</v>
          </cell>
          <cell r="Z34">
            <v>0</v>
          </cell>
          <cell r="AA34">
            <v>29.413259600000004</v>
          </cell>
          <cell r="AB34">
            <v>29.413259600000004</v>
          </cell>
          <cell r="AC34">
            <v>0</v>
          </cell>
          <cell r="AD34">
            <v>0</v>
          </cell>
          <cell r="AE34">
            <v>0</v>
          </cell>
          <cell r="AF34">
            <v>1</v>
          </cell>
          <cell r="AG34">
            <v>0</v>
          </cell>
        </row>
        <row r="35">
          <cell r="X35" t="str">
            <v>XJSM</v>
          </cell>
          <cell r="Y35">
            <v>0</v>
          </cell>
          <cell r="Z35">
            <v>0</v>
          </cell>
          <cell r="AA35">
            <v>0</v>
          </cell>
          <cell r="AB35">
            <v>0</v>
          </cell>
          <cell r="AC35">
            <v>0</v>
          </cell>
          <cell r="AD35">
            <v>0</v>
          </cell>
          <cell r="AE35">
            <v>0</v>
          </cell>
          <cell r="AF35">
            <v>1</v>
          </cell>
          <cell r="AG35">
            <v>0</v>
          </cell>
        </row>
        <row r="36">
          <cell r="X36" t="str">
            <v>XJXW</v>
          </cell>
          <cell r="Y36">
            <v>0</v>
          </cell>
          <cell r="Z36">
            <v>0</v>
          </cell>
          <cell r="AA36">
            <v>0</v>
          </cell>
          <cell r="AB36">
            <v>0</v>
          </cell>
          <cell r="AC36">
            <v>0</v>
          </cell>
          <cell r="AD36">
            <v>0</v>
          </cell>
          <cell r="AE36">
            <v>0</v>
          </cell>
          <cell r="AF36">
            <v>1</v>
          </cell>
          <cell r="AG36">
            <v>0</v>
          </cell>
        </row>
        <row r="37">
          <cell r="X37" t="str">
            <v>GSXW</v>
          </cell>
          <cell r="Y37">
            <v>0</v>
          </cell>
          <cell r="Z37">
            <v>0</v>
          </cell>
          <cell r="AA37">
            <v>0</v>
          </cell>
          <cell r="AB37">
            <v>0</v>
          </cell>
          <cell r="AC37">
            <v>0</v>
          </cell>
          <cell r="AD37">
            <v>0</v>
          </cell>
          <cell r="AE37">
            <v>0</v>
          </cell>
          <cell r="AF37">
            <v>1</v>
          </cell>
          <cell r="AG37">
            <v>0</v>
          </cell>
        </row>
        <row r="38">
          <cell r="X38" t="str">
            <v>BHR</v>
          </cell>
          <cell r="Y38">
            <v>0</v>
          </cell>
          <cell r="Z38">
            <v>0</v>
          </cell>
          <cell r="AA38">
            <v>0</v>
          </cell>
          <cell r="AB38">
            <v>0</v>
          </cell>
          <cell r="AC38">
            <v>0</v>
          </cell>
          <cell r="AD38">
            <v>0</v>
          </cell>
          <cell r="AE38">
            <v>0</v>
          </cell>
          <cell r="AF38">
            <v>1</v>
          </cell>
          <cell r="AG38">
            <v>0</v>
          </cell>
        </row>
        <row r="39">
          <cell r="X39" t="str">
            <v>BJCD</v>
          </cell>
          <cell r="Y39">
            <v>0</v>
          </cell>
          <cell r="Z39">
            <v>0</v>
          </cell>
          <cell r="AA39">
            <v>0</v>
          </cell>
          <cell r="AB39">
            <v>0</v>
          </cell>
          <cell r="AC39">
            <v>0</v>
          </cell>
          <cell r="AD39">
            <v>0</v>
          </cell>
          <cell r="AE39">
            <v>0</v>
          </cell>
          <cell r="AF39">
            <v>1</v>
          </cell>
          <cell r="AG39">
            <v>0</v>
          </cell>
        </row>
        <row r="40">
          <cell r="X40" t="str">
            <v>LWGS</v>
          </cell>
          <cell r="Y40">
            <v>16.974857</v>
          </cell>
          <cell r="Z40">
            <v>0</v>
          </cell>
          <cell r="AA40">
            <v>16.974857</v>
          </cell>
          <cell r="AB40">
            <v>10.361601800000001</v>
          </cell>
          <cell r="AC40">
            <v>0</v>
          </cell>
          <cell r="AD40">
            <v>6.6132552000000002</v>
          </cell>
          <cell r="AE40">
            <v>0</v>
          </cell>
          <cell r="AF40">
            <v>1</v>
          </cell>
          <cell r="AG40">
            <v>0</v>
          </cell>
        </row>
        <row r="41">
          <cell r="X41" t="str">
            <v>JLBK</v>
          </cell>
          <cell r="Y41">
            <v>0</v>
          </cell>
          <cell r="Z41">
            <v>0</v>
          </cell>
          <cell r="AA41">
            <v>0</v>
          </cell>
          <cell r="AB41">
            <v>0</v>
          </cell>
          <cell r="AC41">
            <v>0</v>
          </cell>
          <cell r="AD41">
            <v>0</v>
          </cell>
          <cell r="AE41">
            <v>0</v>
          </cell>
          <cell r="AF41">
            <v>1</v>
          </cell>
          <cell r="AG41">
            <v>0</v>
          </cell>
        </row>
        <row r="42">
          <cell r="X42" t="str">
            <v>JSZD</v>
          </cell>
          <cell r="Y42">
            <v>0</v>
          </cell>
          <cell r="Z42">
            <v>0</v>
          </cell>
          <cell r="AA42">
            <v>0</v>
          </cell>
          <cell r="AB42">
            <v>0</v>
          </cell>
          <cell r="AC42">
            <v>0</v>
          </cell>
          <cell r="AD42">
            <v>0</v>
          </cell>
          <cell r="AE42">
            <v>0</v>
          </cell>
          <cell r="AF42">
            <v>1</v>
          </cell>
          <cell r="AG42">
            <v>0</v>
          </cell>
        </row>
        <row r="43">
          <cell r="X43" t="str">
            <v>JSRD</v>
          </cell>
          <cell r="Y43">
            <v>0</v>
          </cell>
          <cell r="Z43">
            <v>0</v>
          </cell>
          <cell r="AA43">
            <v>0</v>
          </cell>
          <cell r="AB43">
            <v>0</v>
          </cell>
          <cell r="AC43">
            <v>0</v>
          </cell>
          <cell r="AD43">
            <v>0</v>
          </cell>
          <cell r="AE43">
            <v>0</v>
          </cell>
          <cell r="AF43">
            <v>1</v>
          </cell>
          <cell r="AG43">
            <v>0</v>
          </cell>
        </row>
        <row r="44">
          <cell r="X44" t="str">
            <v>BJZW</v>
          </cell>
          <cell r="Y44">
            <v>0</v>
          </cell>
          <cell r="Z44">
            <v>0</v>
          </cell>
          <cell r="AA44">
            <v>0</v>
          </cell>
          <cell r="AB44">
            <v>0</v>
          </cell>
          <cell r="AC44">
            <v>0</v>
          </cell>
          <cell r="AD44">
            <v>0</v>
          </cell>
          <cell r="AE44">
            <v>0</v>
          </cell>
          <cell r="AF44">
            <v>1</v>
          </cell>
          <cell r="AG44">
            <v>0</v>
          </cell>
        </row>
        <row r="45">
          <cell r="X45" t="str">
            <v>CDFS</v>
          </cell>
          <cell r="Y45">
            <v>0</v>
          </cell>
          <cell r="Z45">
            <v>0</v>
          </cell>
          <cell r="AA45">
            <v>0</v>
          </cell>
          <cell r="AB45">
            <v>0</v>
          </cell>
          <cell r="AC45">
            <v>0</v>
          </cell>
          <cell r="AD45">
            <v>0</v>
          </cell>
          <cell r="AE45">
            <v>0</v>
          </cell>
          <cell r="AF45">
            <v>1</v>
          </cell>
          <cell r="AG45">
            <v>0</v>
          </cell>
        </row>
        <row r="46">
          <cell r="X46" t="str">
            <v>NXSW</v>
          </cell>
          <cell r="Y46">
            <v>0</v>
          </cell>
          <cell r="Z46">
            <v>0</v>
          </cell>
          <cell r="AA46">
            <v>0</v>
          </cell>
          <cell r="AB46">
            <v>0</v>
          </cell>
          <cell r="AC46">
            <v>0</v>
          </cell>
          <cell r="AD46">
            <v>0</v>
          </cell>
          <cell r="AE46">
            <v>0</v>
          </cell>
          <cell r="AF46">
            <v>1</v>
          </cell>
          <cell r="AG46">
            <v>0</v>
          </cell>
        </row>
        <row r="47">
          <cell r="X47" t="str">
            <v>SCDF</v>
          </cell>
          <cell r="Y47">
            <v>0</v>
          </cell>
          <cell r="Z47">
            <v>0</v>
          </cell>
          <cell r="AA47">
            <v>0</v>
          </cell>
          <cell r="AB47">
            <v>0</v>
          </cell>
          <cell r="AC47">
            <v>0</v>
          </cell>
          <cell r="AD47">
            <v>0</v>
          </cell>
          <cell r="AE47">
            <v>0</v>
          </cell>
          <cell r="AF47">
            <v>1</v>
          </cell>
          <cell r="AG47">
            <v>0</v>
          </cell>
        </row>
        <row r="48">
          <cell r="X48" t="str">
            <v>SHFLF</v>
          </cell>
          <cell r="Y48">
            <v>0</v>
          </cell>
          <cell r="Z48">
            <v>0</v>
          </cell>
          <cell r="AA48">
            <v>0</v>
          </cell>
          <cell r="AB48">
            <v>0</v>
          </cell>
          <cell r="AC48">
            <v>0</v>
          </cell>
          <cell r="AD48">
            <v>0</v>
          </cell>
          <cell r="AE48">
            <v>0</v>
          </cell>
          <cell r="AF48">
            <v>1</v>
          </cell>
          <cell r="AG48">
            <v>0</v>
          </cell>
        </row>
        <row r="49">
          <cell r="X49" t="str">
            <v>VCEIC</v>
          </cell>
          <cell r="Y49">
            <v>0</v>
          </cell>
          <cell r="Z49">
            <v>0</v>
          </cell>
          <cell r="AA49">
            <v>0</v>
          </cell>
          <cell r="AB49">
            <v>0</v>
          </cell>
          <cell r="AC49">
            <v>0</v>
          </cell>
          <cell r="AD49">
            <v>0</v>
          </cell>
          <cell r="AE49">
            <v>0</v>
          </cell>
          <cell r="AF49">
            <v>1</v>
          </cell>
          <cell r="AG49">
            <v>0</v>
          </cell>
        </row>
        <row r="50">
          <cell r="X50" t="str">
            <v>ZJLY</v>
          </cell>
          <cell r="Y50">
            <v>0</v>
          </cell>
          <cell r="Z50">
            <v>0</v>
          </cell>
          <cell r="AA50">
            <v>0</v>
          </cell>
          <cell r="AB50">
            <v>0</v>
          </cell>
          <cell r="AC50">
            <v>0</v>
          </cell>
          <cell r="AD50">
            <v>0</v>
          </cell>
          <cell r="AE50">
            <v>0</v>
          </cell>
          <cell r="AF50">
            <v>1</v>
          </cell>
          <cell r="AG50">
            <v>0</v>
          </cell>
        </row>
        <row r="51">
          <cell r="X51" t="str">
            <v>Total</v>
          </cell>
          <cell r="Y51">
            <v>102.1002098</v>
          </cell>
          <cell r="Z51">
            <v>0</v>
          </cell>
          <cell r="AA51">
            <v>102.1002098</v>
          </cell>
          <cell r="AB51">
            <v>95.486954600000004</v>
          </cell>
          <cell r="AC51">
            <v>0</v>
          </cell>
          <cell r="AD51">
            <v>6.6132552000000002</v>
          </cell>
          <cell r="AE51">
            <v>0</v>
          </cell>
        </row>
        <row r="55">
          <cell r="X55" t="str">
            <v>Dealer</v>
          </cell>
          <cell r="Y55" t="str">
            <v>Provision Required</v>
          </cell>
          <cell r="Z55" t="str">
            <v>term adj</v>
          </cell>
          <cell r="AA55" t="str">
            <v>Total Calculated</v>
          </cell>
          <cell r="AB55" t="str">
            <v>Impairment</v>
          </cell>
          <cell r="AF55" t="str">
            <v>Guarantee Ratio</v>
          </cell>
        </row>
        <row r="56">
          <cell r="AB56" t="str">
            <v>Current</v>
          </cell>
          <cell r="AC56" t="str">
            <v>0-30</v>
          </cell>
          <cell r="AD56" t="str">
            <v>31-60</v>
          </cell>
          <cell r="AE56" t="str">
            <v>&gt;60</v>
          </cell>
        </row>
        <row r="58">
          <cell r="X58" t="str">
            <v>SXWY</v>
          </cell>
          <cell r="Y58">
            <v>454.10557600000004</v>
          </cell>
          <cell r="Z58">
            <v>0</v>
          </cell>
          <cell r="AA58">
            <v>454.10557600000004</v>
          </cell>
          <cell r="AB58">
            <v>454.10557600000004</v>
          </cell>
          <cell r="AC58">
            <v>0</v>
          </cell>
          <cell r="AD58">
            <v>0</v>
          </cell>
          <cell r="AE58">
            <v>0</v>
          </cell>
          <cell r="AF58">
            <v>1</v>
          </cell>
          <cell r="AG58">
            <v>0</v>
          </cell>
        </row>
        <row r="59">
          <cell r="X59" t="str">
            <v>JNTY</v>
          </cell>
          <cell r="Y59">
            <v>2259.864908</v>
          </cell>
          <cell r="Z59">
            <v>0</v>
          </cell>
          <cell r="AA59">
            <v>2259.864908</v>
          </cell>
          <cell r="AB59">
            <v>2145.65879</v>
          </cell>
          <cell r="AC59">
            <v>114.206118</v>
          </cell>
          <cell r="AD59">
            <v>0</v>
          </cell>
          <cell r="AE59">
            <v>0</v>
          </cell>
          <cell r="AF59">
            <v>1</v>
          </cell>
          <cell r="AG59">
            <v>0</v>
          </cell>
        </row>
        <row r="60">
          <cell r="X60" t="str">
            <v>NMLA</v>
          </cell>
          <cell r="Y60">
            <v>0</v>
          </cell>
          <cell r="Z60">
            <v>0</v>
          </cell>
          <cell r="AA60">
            <v>0</v>
          </cell>
          <cell r="AB60">
            <v>0</v>
          </cell>
          <cell r="AC60">
            <v>0</v>
          </cell>
          <cell r="AD60">
            <v>0</v>
          </cell>
          <cell r="AE60">
            <v>0</v>
          </cell>
          <cell r="AF60">
            <v>1</v>
          </cell>
          <cell r="AG60">
            <v>0</v>
          </cell>
        </row>
        <row r="61">
          <cell r="X61" t="str">
            <v>JSBL</v>
          </cell>
          <cell r="Y61">
            <v>0</v>
          </cell>
          <cell r="Z61">
            <v>0</v>
          </cell>
          <cell r="AA61">
            <v>0</v>
          </cell>
          <cell r="AB61">
            <v>0</v>
          </cell>
          <cell r="AC61">
            <v>0</v>
          </cell>
          <cell r="AD61">
            <v>0</v>
          </cell>
          <cell r="AE61">
            <v>0</v>
          </cell>
          <cell r="AF61">
            <v>1</v>
          </cell>
          <cell r="AG61">
            <v>0</v>
          </cell>
        </row>
        <row r="62">
          <cell r="X62" t="str">
            <v>JSHQ</v>
          </cell>
          <cell r="Y62">
            <v>0</v>
          </cell>
          <cell r="Z62">
            <v>0</v>
          </cell>
          <cell r="AA62">
            <v>0</v>
          </cell>
          <cell r="AB62">
            <v>0</v>
          </cell>
          <cell r="AC62">
            <v>0</v>
          </cell>
          <cell r="AD62">
            <v>0</v>
          </cell>
          <cell r="AE62">
            <v>0</v>
          </cell>
          <cell r="AF62">
            <v>1</v>
          </cell>
          <cell r="AG62">
            <v>0</v>
          </cell>
        </row>
        <row r="63">
          <cell r="X63" t="str">
            <v>HNWT</v>
          </cell>
          <cell r="Y63">
            <v>501.97541760000007</v>
          </cell>
          <cell r="Z63">
            <v>0</v>
          </cell>
          <cell r="AA63">
            <v>501.97541760000007</v>
          </cell>
          <cell r="AB63">
            <v>501.97541760000007</v>
          </cell>
          <cell r="AC63">
            <v>0</v>
          </cell>
          <cell r="AD63">
            <v>0</v>
          </cell>
          <cell r="AE63">
            <v>0</v>
          </cell>
          <cell r="AF63">
            <v>1</v>
          </cell>
          <cell r="AG63">
            <v>0</v>
          </cell>
        </row>
        <row r="64">
          <cell r="X64" t="str">
            <v>LZTG</v>
          </cell>
          <cell r="Y64">
            <v>212.9541868</v>
          </cell>
          <cell r="Z64">
            <v>0</v>
          </cell>
          <cell r="AA64">
            <v>212.9541868</v>
          </cell>
          <cell r="AB64">
            <v>161.7550214</v>
          </cell>
          <cell r="AC64">
            <v>32.680324400000003</v>
          </cell>
          <cell r="AD64">
            <v>0</v>
          </cell>
          <cell r="AE64">
            <v>18.518841000000002</v>
          </cell>
          <cell r="AF64">
            <v>1</v>
          </cell>
          <cell r="AG64">
            <v>0</v>
          </cell>
        </row>
        <row r="65">
          <cell r="X65" t="str">
            <v>XATG</v>
          </cell>
          <cell r="Y65">
            <v>258.81463782399999</v>
          </cell>
          <cell r="Z65">
            <v>0</v>
          </cell>
          <cell r="AA65">
            <v>258.81463782399999</v>
          </cell>
          <cell r="AB65">
            <v>200.69229937399999</v>
          </cell>
          <cell r="AC65">
            <v>27.520838049999998</v>
          </cell>
          <cell r="AD65">
            <v>30.601500399999999</v>
          </cell>
          <cell r="AE65">
            <v>0</v>
          </cell>
          <cell r="AF65">
            <v>1</v>
          </cell>
          <cell r="AG65">
            <v>0</v>
          </cell>
        </row>
        <row r="66">
          <cell r="X66" t="str">
            <v>QHTG</v>
          </cell>
          <cell r="Y66">
            <v>43.622907000000005</v>
          </cell>
          <cell r="Z66">
            <v>0</v>
          </cell>
          <cell r="AA66">
            <v>43.622907000000005</v>
          </cell>
          <cell r="AB66">
            <v>43.622907000000005</v>
          </cell>
          <cell r="AC66">
            <v>0</v>
          </cell>
          <cell r="AD66">
            <v>0</v>
          </cell>
          <cell r="AE66">
            <v>0</v>
          </cell>
          <cell r="AF66">
            <v>1</v>
          </cell>
          <cell r="AG66">
            <v>0</v>
          </cell>
        </row>
        <row r="67">
          <cell r="X67" t="str">
            <v>TGZG</v>
          </cell>
          <cell r="Y67">
            <v>0</v>
          </cell>
          <cell r="Z67">
            <v>0</v>
          </cell>
          <cell r="AA67">
            <v>0</v>
          </cell>
          <cell r="AB67">
            <v>0</v>
          </cell>
          <cell r="AC67">
            <v>0</v>
          </cell>
          <cell r="AD67">
            <v>0</v>
          </cell>
          <cell r="AE67">
            <v>0</v>
          </cell>
          <cell r="AF67">
            <v>1</v>
          </cell>
          <cell r="AG67">
            <v>0</v>
          </cell>
        </row>
        <row r="68">
          <cell r="X68" t="str">
            <v>FZHD</v>
          </cell>
          <cell r="Y68">
            <v>0</v>
          </cell>
          <cell r="Z68">
            <v>0</v>
          </cell>
          <cell r="AA68">
            <v>0</v>
          </cell>
          <cell r="AB68">
            <v>0</v>
          </cell>
          <cell r="AC68">
            <v>0</v>
          </cell>
          <cell r="AD68">
            <v>0</v>
          </cell>
          <cell r="AE68">
            <v>0</v>
          </cell>
          <cell r="AF68">
            <v>1</v>
          </cell>
          <cell r="AG68">
            <v>0</v>
          </cell>
        </row>
        <row r="69">
          <cell r="X69" t="str">
            <v>HBHD</v>
          </cell>
          <cell r="Y69">
            <v>0</v>
          </cell>
          <cell r="Z69">
            <v>0</v>
          </cell>
          <cell r="AA69">
            <v>0</v>
          </cell>
          <cell r="AB69">
            <v>0</v>
          </cell>
          <cell r="AC69">
            <v>0</v>
          </cell>
          <cell r="AD69">
            <v>0</v>
          </cell>
          <cell r="AE69">
            <v>0</v>
          </cell>
          <cell r="AF69">
            <v>1</v>
          </cell>
          <cell r="AG69">
            <v>0</v>
          </cell>
        </row>
        <row r="70">
          <cell r="X70" t="str">
            <v>BJHD</v>
          </cell>
          <cell r="Y70">
            <v>0</v>
          </cell>
          <cell r="Z70">
            <v>0</v>
          </cell>
          <cell r="AA70">
            <v>0</v>
          </cell>
          <cell r="AB70">
            <v>0</v>
          </cell>
          <cell r="AC70">
            <v>0</v>
          </cell>
          <cell r="AD70">
            <v>0</v>
          </cell>
          <cell r="AE70">
            <v>0</v>
          </cell>
          <cell r="AF70">
            <v>1</v>
          </cell>
          <cell r="AG70">
            <v>0</v>
          </cell>
        </row>
        <row r="71">
          <cell r="X71" t="str">
            <v>WHZN</v>
          </cell>
          <cell r="Y71">
            <v>503.55918719999994</v>
          </cell>
          <cell r="Z71">
            <v>0</v>
          </cell>
          <cell r="AA71">
            <v>503.55918719999994</v>
          </cell>
          <cell r="AB71">
            <v>419.47838299999995</v>
          </cell>
          <cell r="AC71">
            <v>69.548752600000014</v>
          </cell>
          <cell r="AD71">
            <v>14.532051600000001</v>
          </cell>
          <cell r="AE71">
            <v>0</v>
          </cell>
          <cell r="AF71">
            <v>1</v>
          </cell>
          <cell r="AG71">
            <v>0</v>
          </cell>
        </row>
        <row r="72">
          <cell r="X72" t="str">
            <v>CSJW</v>
          </cell>
          <cell r="Y72">
            <v>642.8023589300002</v>
          </cell>
          <cell r="Z72">
            <v>0</v>
          </cell>
          <cell r="AA72">
            <v>642.8023589300002</v>
          </cell>
          <cell r="AB72">
            <v>526.17059640000025</v>
          </cell>
          <cell r="AC72">
            <v>64.788726130000001</v>
          </cell>
          <cell r="AD72">
            <v>51.843036400000003</v>
          </cell>
          <cell r="AE72">
            <v>0</v>
          </cell>
          <cell r="AF72">
            <v>1</v>
          </cell>
          <cell r="AG72">
            <v>0</v>
          </cell>
        </row>
        <row r="73">
          <cell r="X73" t="str">
            <v>JXJW</v>
          </cell>
          <cell r="Y73">
            <v>151.48117306200001</v>
          </cell>
          <cell r="Z73">
            <v>0</v>
          </cell>
          <cell r="AA73">
            <v>151.48117306200001</v>
          </cell>
          <cell r="AB73">
            <v>143.609652678</v>
          </cell>
          <cell r="AC73">
            <v>7.8715203839999992</v>
          </cell>
          <cell r="AD73">
            <v>0</v>
          </cell>
          <cell r="AE73">
            <v>0</v>
          </cell>
          <cell r="AF73">
            <v>1</v>
          </cell>
          <cell r="AG73">
            <v>0</v>
          </cell>
        </row>
        <row r="74">
          <cell r="X74" t="str">
            <v>LNZA</v>
          </cell>
          <cell r="Y74">
            <v>31.944990200000003</v>
          </cell>
          <cell r="Z74">
            <v>0</v>
          </cell>
          <cell r="AA74">
            <v>31.944990200000003</v>
          </cell>
          <cell r="AB74">
            <v>6.9451298000000001</v>
          </cell>
          <cell r="AC74">
            <v>24.999860400000003</v>
          </cell>
          <cell r="AD74">
            <v>0</v>
          </cell>
          <cell r="AE74">
            <v>0</v>
          </cell>
          <cell r="AF74">
            <v>1</v>
          </cell>
          <cell r="AG74">
            <v>0</v>
          </cell>
        </row>
        <row r="75">
          <cell r="X75" t="str">
            <v>LAGS</v>
          </cell>
          <cell r="Y75">
            <v>0</v>
          </cell>
          <cell r="Z75">
            <v>0</v>
          </cell>
          <cell r="AA75">
            <v>0</v>
          </cell>
          <cell r="AB75">
            <v>0</v>
          </cell>
          <cell r="AC75">
            <v>0</v>
          </cell>
          <cell r="AD75">
            <v>0</v>
          </cell>
          <cell r="AE75">
            <v>0</v>
          </cell>
          <cell r="AF75">
            <v>1</v>
          </cell>
          <cell r="AG75">
            <v>0</v>
          </cell>
        </row>
        <row r="76">
          <cell r="X76" t="str">
            <v>LNZW</v>
          </cell>
          <cell r="Y76">
            <v>17.877201400000001</v>
          </cell>
          <cell r="Z76">
            <v>0</v>
          </cell>
          <cell r="AA76">
            <v>17.877201400000001</v>
          </cell>
          <cell r="AB76">
            <v>17.877201400000001</v>
          </cell>
          <cell r="AC76">
            <v>0</v>
          </cell>
          <cell r="AD76">
            <v>0</v>
          </cell>
          <cell r="AE76">
            <v>0</v>
          </cell>
          <cell r="AF76">
            <v>1</v>
          </cell>
          <cell r="AG76">
            <v>0</v>
          </cell>
        </row>
        <row r="77">
          <cell r="X77" t="str">
            <v>WHHL</v>
          </cell>
          <cell r="Y77">
            <v>169.51253199999999</v>
          </cell>
          <cell r="Z77">
            <v>0</v>
          </cell>
          <cell r="AA77">
            <v>169.51253199999999</v>
          </cell>
          <cell r="AB77">
            <v>162.08403619999999</v>
          </cell>
          <cell r="AC77">
            <v>0</v>
          </cell>
          <cell r="AD77">
            <v>7.4284957999999994</v>
          </cell>
          <cell r="AE77">
            <v>0</v>
          </cell>
          <cell r="AF77">
            <v>1</v>
          </cell>
          <cell r="AG77">
            <v>0</v>
          </cell>
        </row>
        <row r="78">
          <cell r="X78" t="str">
            <v>JXHW</v>
          </cell>
          <cell r="Y78">
            <v>61.135623800000005</v>
          </cell>
          <cell r="Z78">
            <v>0</v>
          </cell>
          <cell r="AA78">
            <v>61.135623800000005</v>
          </cell>
          <cell r="AB78">
            <v>61.135623800000005</v>
          </cell>
          <cell r="AC78">
            <v>0</v>
          </cell>
          <cell r="AD78">
            <v>0</v>
          </cell>
          <cell r="AE78">
            <v>0</v>
          </cell>
          <cell r="AF78">
            <v>1</v>
          </cell>
          <cell r="AG78">
            <v>0</v>
          </cell>
        </row>
        <row r="79">
          <cell r="X79" t="str">
            <v>GXZN</v>
          </cell>
          <cell r="Y79">
            <v>545.15011785800004</v>
          </cell>
          <cell r="Z79">
            <v>0</v>
          </cell>
          <cell r="AA79">
            <v>545.15011785800004</v>
          </cell>
          <cell r="AB79">
            <v>517.36325565800007</v>
          </cell>
          <cell r="AC79">
            <v>27.786862199999998</v>
          </cell>
          <cell r="AD79">
            <v>0</v>
          </cell>
          <cell r="AE79">
            <v>0</v>
          </cell>
          <cell r="AF79">
            <v>1</v>
          </cell>
          <cell r="AG79">
            <v>0</v>
          </cell>
        </row>
        <row r="80">
          <cell r="X80" t="str">
            <v>GZZN</v>
          </cell>
          <cell r="Y80">
            <v>389.88898202799999</v>
          </cell>
          <cell r="Z80">
            <v>0</v>
          </cell>
          <cell r="AA80">
            <v>389.88898202799999</v>
          </cell>
          <cell r="AB80">
            <v>364.83526322799997</v>
          </cell>
          <cell r="AC80">
            <v>25.053718799999999</v>
          </cell>
          <cell r="AD80">
            <v>0</v>
          </cell>
          <cell r="AE80">
            <v>0</v>
          </cell>
          <cell r="AF80">
            <v>1</v>
          </cell>
          <cell r="AG80">
            <v>0</v>
          </cell>
        </row>
        <row r="81">
          <cell r="X81" t="str">
            <v>CQRH</v>
          </cell>
          <cell r="Y81">
            <v>26.702919400000003</v>
          </cell>
          <cell r="Z81">
            <v>0</v>
          </cell>
          <cell r="AA81">
            <v>26.702919400000003</v>
          </cell>
          <cell r="AB81">
            <v>26.702919400000003</v>
          </cell>
          <cell r="AC81">
            <v>0</v>
          </cell>
          <cell r="AD81">
            <v>0</v>
          </cell>
          <cell r="AE81">
            <v>0</v>
          </cell>
          <cell r="AF81">
            <v>1</v>
          </cell>
          <cell r="AG81">
            <v>0</v>
          </cell>
        </row>
        <row r="82">
          <cell r="X82" t="str">
            <v>GZRH</v>
          </cell>
          <cell r="Y82">
            <v>403.97271860000001</v>
          </cell>
          <cell r="Z82">
            <v>0</v>
          </cell>
          <cell r="AA82">
            <v>403.97271860000001</v>
          </cell>
          <cell r="AB82">
            <v>330.59818480000001</v>
          </cell>
          <cell r="AC82">
            <v>42.791253399999995</v>
          </cell>
          <cell r="AD82">
            <v>30.5832804</v>
          </cell>
          <cell r="AE82">
            <v>0</v>
          </cell>
          <cell r="AF82">
            <v>1</v>
          </cell>
          <cell r="AG82">
            <v>0</v>
          </cell>
        </row>
        <row r="83">
          <cell r="X83" t="str">
            <v>KMYW</v>
          </cell>
          <cell r="Y83">
            <v>1005.1211333940001</v>
          </cell>
          <cell r="Z83">
            <v>0</v>
          </cell>
          <cell r="AA83">
            <v>1005.1211333940001</v>
          </cell>
          <cell r="AB83">
            <v>996.20951959400008</v>
          </cell>
          <cell r="AC83">
            <v>8.9116137999999996</v>
          </cell>
          <cell r="AD83">
            <v>0</v>
          </cell>
          <cell r="AE83">
            <v>0</v>
          </cell>
          <cell r="AF83">
            <v>1</v>
          </cell>
          <cell r="AG83">
            <v>0</v>
          </cell>
        </row>
        <row r="84">
          <cell r="X84" t="str">
            <v>XJSM</v>
          </cell>
          <cell r="Y84">
            <v>367.46712880000001</v>
          </cell>
          <cell r="Z84">
            <v>0</v>
          </cell>
          <cell r="AA84">
            <v>367.46712880000001</v>
          </cell>
          <cell r="AB84">
            <v>325.20400920000003</v>
          </cell>
          <cell r="AC84">
            <v>24.7213964</v>
          </cell>
          <cell r="AD84">
            <v>13.255701999999999</v>
          </cell>
          <cell r="AE84">
            <v>4.2860212000000004</v>
          </cell>
          <cell r="AF84">
            <v>1</v>
          </cell>
          <cell r="AG84">
            <v>0</v>
          </cell>
        </row>
        <row r="85">
          <cell r="X85" t="str">
            <v>XJXW</v>
          </cell>
          <cell r="Y85">
            <v>0</v>
          </cell>
          <cell r="Z85">
            <v>0</v>
          </cell>
          <cell r="AA85">
            <v>0</v>
          </cell>
          <cell r="AB85">
            <v>0</v>
          </cell>
          <cell r="AC85">
            <v>0</v>
          </cell>
          <cell r="AD85">
            <v>0</v>
          </cell>
          <cell r="AE85">
            <v>0</v>
          </cell>
          <cell r="AF85">
            <v>1</v>
          </cell>
          <cell r="AG85">
            <v>0</v>
          </cell>
        </row>
        <row r="86">
          <cell r="X86" t="str">
            <v>GSXW</v>
          </cell>
          <cell r="Y86">
            <v>197.05555460000002</v>
          </cell>
          <cell r="Z86">
            <v>0</v>
          </cell>
          <cell r="AA86">
            <v>197.05555460000002</v>
          </cell>
          <cell r="AB86">
            <v>174.0150586</v>
          </cell>
          <cell r="AC86">
            <v>3.4976103999999997</v>
          </cell>
          <cell r="AD86">
            <v>19.542885600000002</v>
          </cell>
          <cell r="AE86">
            <v>0</v>
          </cell>
          <cell r="AF86">
            <v>1</v>
          </cell>
          <cell r="AG86">
            <v>0</v>
          </cell>
        </row>
        <row r="87">
          <cell r="X87" t="str">
            <v>BHR</v>
          </cell>
          <cell r="Y87">
            <v>0</v>
          </cell>
          <cell r="Z87">
            <v>0</v>
          </cell>
          <cell r="AA87">
            <v>0</v>
          </cell>
          <cell r="AB87">
            <v>0</v>
          </cell>
          <cell r="AC87">
            <v>0</v>
          </cell>
          <cell r="AD87">
            <v>0</v>
          </cell>
          <cell r="AE87">
            <v>0</v>
          </cell>
          <cell r="AF87">
            <v>1</v>
          </cell>
          <cell r="AG87">
            <v>0</v>
          </cell>
        </row>
        <row r="88">
          <cell r="X88" t="str">
            <v>BJCD</v>
          </cell>
          <cell r="Y88">
            <v>0</v>
          </cell>
          <cell r="Z88">
            <v>0</v>
          </cell>
          <cell r="AA88">
            <v>0</v>
          </cell>
          <cell r="AB88">
            <v>0</v>
          </cell>
          <cell r="AC88">
            <v>0</v>
          </cell>
          <cell r="AD88">
            <v>0</v>
          </cell>
          <cell r="AE88">
            <v>0</v>
          </cell>
          <cell r="AF88">
            <v>1</v>
          </cell>
          <cell r="AG88">
            <v>0</v>
          </cell>
        </row>
        <row r="89">
          <cell r="X89" t="str">
            <v>LWGS</v>
          </cell>
          <cell r="Y89">
            <v>275.36607000000004</v>
          </cell>
          <cell r="Z89">
            <v>0</v>
          </cell>
          <cell r="AA89">
            <v>275.36607000000004</v>
          </cell>
          <cell r="AB89">
            <v>275.36607000000004</v>
          </cell>
          <cell r="AC89">
            <v>0</v>
          </cell>
          <cell r="AD89">
            <v>0</v>
          </cell>
          <cell r="AE89">
            <v>0</v>
          </cell>
          <cell r="AF89">
            <v>1</v>
          </cell>
          <cell r="AG89">
            <v>0</v>
          </cell>
        </row>
        <row r="90">
          <cell r="X90" t="str">
            <v>JLBK</v>
          </cell>
          <cell r="Y90">
            <v>65.701416999999992</v>
          </cell>
          <cell r="Z90">
            <v>0</v>
          </cell>
          <cell r="AA90">
            <v>65.701416999999992</v>
          </cell>
          <cell r="AB90">
            <v>46.0275678</v>
          </cell>
          <cell r="AC90">
            <v>19.673849199999999</v>
          </cell>
          <cell r="AD90">
            <v>0</v>
          </cell>
          <cell r="AE90">
            <v>0</v>
          </cell>
          <cell r="AF90">
            <v>1</v>
          </cell>
          <cell r="AG90">
            <v>0</v>
          </cell>
        </row>
        <row r="91">
          <cell r="X91" t="str">
            <v>JSZD</v>
          </cell>
          <cell r="Y91">
            <v>97.594873860000021</v>
          </cell>
          <cell r="Z91">
            <v>0</v>
          </cell>
          <cell r="AA91">
            <v>97.594873860000021</v>
          </cell>
          <cell r="AB91">
            <v>97.594873860000021</v>
          </cell>
          <cell r="AC91">
            <v>0</v>
          </cell>
          <cell r="AD91">
            <v>0</v>
          </cell>
          <cell r="AE91">
            <v>0</v>
          </cell>
          <cell r="AF91">
            <v>1</v>
          </cell>
          <cell r="AG91">
            <v>0</v>
          </cell>
        </row>
        <row r="92">
          <cell r="X92" t="str">
            <v>JSRD</v>
          </cell>
          <cell r="Y92">
            <v>16.928185200000001</v>
          </cell>
          <cell r="Z92">
            <v>0</v>
          </cell>
          <cell r="AA92">
            <v>16.928185200000001</v>
          </cell>
          <cell r="AB92">
            <v>16.928185200000001</v>
          </cell>
          <cell r="AC92">
            <v>0</v>
          </cell>
          <cell r="AD92">
            <v>0</v>
          </cell>
          <cell r="AE92">
            <v>0</v>
          </cell>
          <cell r="AF92">
            <v>1</v>
          </cell>
          <cell r="AG92">
            <v>0</v>
          </cell>
        </row>
        <row r="93">
          <cell r="X93" t="str">
            <v>BJZW</v>
          </cell>
          <cell r="Y93">
            <v>0</v>
          </cell>
          <cell r="Z93">
            <v>0</v>
          </cell>
          <cell r="AA93">
            <v>0</v>
          </cell>
          <cell r="AB93">
            <v>0</v>
          </cell>
          <cell r="AC93">
            <v>0</v>
          </cell>
          <cell r="AD93">
            <v>0</v>
          </cell>
          <cell r="AE93">
            <v>0</v>
          </cell>
          <cell r="AF93">
            <v>1</v>
          </cell>
          <cell r="AG93">
            <v>0</v>
          </cell>
        </row>
        <row r="94">
          <cell r="X94" t="str">
            <v>CDFS</v>
          </cell>
          <cell r="Y94">
            <v>664.829846406</v>
          </cell>
          <cell r="Z94">
            <v>0</v>
          </cell>
          <cell r="AA94">
            <v>664.829846406</v>
          </cell>
          <cell r="AB94">
            <v>651.46519200600005</v>
          </cell>
          <cell r="AC94">
            <v>13.364654399999999</v>
          </cell>
          <cell r="AD94">
            <v>0</v>
          </cell>
          <cell r="AE94">
            <v>0</v>
          </cell>
          <cell r="AF94">
            <v>1</v>
          </cell>
          <cell r="AG94">
            <v>0</v>
          </cell>
        </row>
        <row r="95">
          <cell r="X95" t="str">
            <v>NXSW</v>
          </cell>
          <cell r="Y95">
            <v>0</v>
          </cell>
          <cell r="Z95">
            <v>0</v>
          </cell>
          <cell r="AA95">
            <v>0</v>
          </cell>
          <cell r="AB95">
            <v>0</v>
          </cell>
          <cell r="AC95">
            <v>0</v>
          </cell>
          <cell r="AD95">
            <v>0</v>
          </cell>
          <cell r="AE95">
            <v>0</v>
          </cell>
          <cell r="AF95">
            <v>1</v>
          </cell>
          <cell r="AG95">
            <v>0</v>
          </cell>
        </row>
        <row r="96">
          <cell r="X96" t="str">
            <v>SCDF</v>
          </cell>
          <cell r="Y96">
            <v>0</v>
          </cell>
          <cell r="Z96">
            <v>0</v>
          </cell>
          <cell r="AA96">
            <v>0</v>
          </cell>
          <cell r="AB96">
            <v>0</v>
          </cell>
          <cell r="AC96">
            <v>0</v>
          </cell>
          <cell r="AD96">
            <v>0</v>
          </cell>
          <cell r="AE96">
            <v>0</v>
          </cell>
          <cell r="AF96">
            <v>1</v>
          </cell>
          <cell r="AG96">
            <v>0</v>
          </cell>
        </row>
        <row r="97">
          <cell r="X97" t="str">
            <v>SHFLF</v>
          </cell>
          <cell r="Y97">
            <v>0</v>
          </cell>
          <cell r="Z97">
            <v>0</v>
          </cell>
          <cell r="AA97">
            <v>0</v>
          </cell>
          <cell r="AB97">
            <v>0</v>
          </cell>
          <cell r="AC97">
            <v>0</v>
          </cell>
          <cell r="AD97">
            <v>0</v>
          </cell>
          <cell r="AE97">
            <v>0</v>
          </cell>
          <cell r="AF97">
            <v>1</v>
          </cell>
          <cell r="AG97">
            <v>0</v>
          </cell>
        </row>
        <row r="98">
          <cell r="X98" t="str">
            <v>GZYW</v>
          </cell>
          <cell r="Y98">
            <v>33.405524800000002</v>
          </cell>
          <cell r="Z98">
            <v>0</v>
          </cell>
          <cell r="AA98">
            <v>33.405524800000002</v>
          </cell>
          <cell r="AB98">
            <v>33.405524800000002</v>
          </cell>
          <cell r="AC98">
            <v>0</v>
          </cell>
          <cell r="AD98">
            <v>0</v>
          </cell>
          <cell r="AE98">
            <v>0</v>
          </cell>
          <cell r="AF98">
            <v>1</v>
          </cell>
        </row>
        <row r="99">
          <cell r="X99" t="str">
            <v>VCEIC</v>
          </cell>
          <cell r="Y99">
            <v>57.288000000000004</v>
          </cell>
          <cell r="Z99">
            <v>0</v>
          </cell>
          <cell r="AA99">
            <v>57.288000000000004</v>
          </cell>
          <cell r="AB99">
            <v>57.288000000000004</v>
          </cell>
          <cell r="AC99">
            <v>0</v>
          </cell>
          <cell r="AD99">
            <v>0</v>
          </cell>
          <cell r="AE99">
            <v>0</v>
          </cell>
          <cell r="AF99">
            <v>1</v>
          </cell>
          <cell r="AG99">
            <v>0</v>
          </cell>
        </row>
        <row r="100">
          <cell r="X100" t="str">
            <v>ZJLY</v>
          </cell>
          <cell r="Y100">
            <v>88.873120793999988</v>
          </cell>
          <cell r="Z100">
            <v>0</v>
          </cell>
          <cell r="AA100">
            <v>88.873120793999988</v>
          </cell>
          <cell r="AB100">
            <v>88.873120793999988</v>
          </cell>
          <cell r="AC100">
            <v>0</v>
          </cell>
          <cell r="AD100">
            <v>0</v>
          </cell>
          <cell r="AE100">
            <v>0</v>
          </cell>
          <cell r="AF100">
            <v>1</v>
          </cell>
          <cell r="AG100">
            <v>0</v>
          </cell>
        </row>
        <row r="101">
          <cell r="X101" t="str">
            <v>Total</v>
          </cell>
          <cell r="Y101">
            <v>9544.9962925560012</v>
          </cell>
          <cell r="Z101">
            <v>0</v>
          </cell>
          <cell r="AA101">
            <v>9544.9962925560012</v>
          </cell>
          <cell r="AB101">
            <v>8846.9873795920012</v>
          </cell>
          <cell r="AC101">
            <v>507.41709856400001</v>
          </cell>
          <cell r="AD101">
            <v>167.7869522</v>
          </cell>
          <cell r="AE101">
            <v>22.804862200000002</v>
          </cell>
        </row>
        <row r="105">
          <cell r="X105" t="str">
            <v>Dealer</v>
          </cell>
          <cell r="Y105" t="str">
            <v>Provision Required</v>
          </cell>
          <cell r="AA105" t="str">
            <v>Total Calculated</v>
          </cell>
          <cell r="AB105" t="str">
            <v>Impairment</v>
          </cell>
          <cell r="AF105" t="str">
            <v>Guarantee Ratio</v>
          </cell>
        </row>
        <row r="106">
          <cell r="AB106" t="str">
            <v>Current</v>
          </cell>
          <cell r="AC106" t="str">
            <v>0-30</v>
          </cell>
          <cell r="AD106" t="str">
            <v>31-60</v>
          </cell>
          <cell r="AE106" t="str">
            <v>&gt;60</v>
          </cell>
        </row>
        <row r="108">
          <cell r="X108" t="str">
            <v>SXWY</v>
          </cell>
          <cell r="Y108">
            <v>506.04950400000001</v>
          </cell>
          <cell r="Z108">
            <v>0</v>
          </cell>
          <cell r="AA108">
            <v>506.04950400000001</v>
          </cell>
          <cell r="AB108">
            <v>506.04950400000001</v>
          </cell>
          <cell r="AC108">
            <v>0</v>
          </cell>
          <cell r="AD108">
            <v>0</v>
          </cell>
          <cell r="AE108">
            <v>0</v>
          </cell>
          <cell r="AF108">
            <v>1</v>
          </cell>
          <cell r="AG108">
            <v>0</v>
          </cell>
        </row>
        <row r="109">
          <cell r="X109" t="str">
            <v>JNTY</v>
          </cell>
          <cell r="Y109">
            <v>2121.9483460000001</v>
          </cell>
          <cell r="Z109">
            <v>0</v>
          </cell>
          <cell r="AA109">
            <v>2121.9483460000001</v>
          </cell>
          <cell r="AB109">
            <v>2121.9483460000001</v>
          </cell>
          <cell r="AC109">
            <v>0</v>
          </cell>
          <cell r="AD109">
            <v>0</v>
          </cell>
          <cell r="AE109">
            <v>0</v>
          </cell>
          <cell r="AF109">
            <v>1</v>
          </cell>
          <cell r="AG109">
            <v>0</v>
          </cell>
        </row>
        <row r="110">
          <cell r="X110" t="str">
            <v>NMLA</v>
          </cell>
          <cell r="Y110">
            <v>0</v>
          </cell>
          <cell r="Z110">
            <v>0</v>
          </cell>
          <cell r="AA110">
            <v>0</v>
          </cell>
          <cell r="AB110">
            <v>0</v>
          </cell>
          <cell r="AC110">
            <v>0</v>
          </cell>
          <cell r="AD110">
            <v>0</v>
          </cell>
          <cell r="AE110">
            <v>0</v>
          </cell>
          <cell r="AF110">
            <v>1</v>
          </cell>
          <cell r="AG110">
            <v>0</v>
          </cell>
        </row>
        <row r="111">
          <cell r="X111" t="str">
            <v>JSBL</v>
          </cell>
          <cell r="Y111">
            <v>0</v>
          </cell>
          <cell r="Z111">
            <v>0</v>
          </cell>
          <cell r="AA111">
            <v>0</v>
          </cell>
          <cell r="AB111">
            <v>0</v>
          </cell>
          <cell r="AC111">
            <v>0</v>
          </cell>
          <cell r="AD111">
            <v>0</v>
          </cell>
          <cell r="AE111">
            <v>0</v>
          </cell>
          <cell r="AF111">
            <v>1</v>
          </cell>
          <cell r="AG111">
            <v>0</v>
          </cell>
        </row>
        <row r="112">
          <cell r="X112" t="str">
            <v>JSHQ</v>
          </cell>
          <cell r="Y112">
            <v>0</v>
          </cell>
          <cell r="Z112">
            <v>0</v>
          </cell>
          <cell r="AA112">
            <v>0</v>
          </cell>
          <cell r="AB112">
            <v>0</v>
          </cell>
          <cell r="AC112">
            <v>0</v>
          </cell>
          <cell r="AD112">
            <v>0</v>
          </cell>
          <cell r="AE112">
            <v>0</v>
          </cell>
          <cell r="AF112">
            <v>1</v>
          </cell>
          <cell r="AG112">
            <v>0</v>
          </cell>
        </row>
        <row r="113">
          <cell r="X113" t="str">
            <v>HNWT</v>
          </cell>
          <cell r="Y113">
            <v>278.43891919999999</v>
          </cell>
          <cell r="Z113">
            <v>0</v>
          </cell>
          <cell r="AA113">
            <v>278.43891919999999</v>
          </cell>
          <cell r="AB113">
            <v>278.43891919999999</v>
          </cell>
          <cell r="AC113">
            <v>0</v>
          </cell>
          <cell r="AD113">
            <v>0</v>
          </cell>
          <cell r="AE113">
            <v>0</v>
          </cell>
          <cell r="AF113">
            <v>1</v>
          </cell>
          <cell r="AG113">
            <v>0</v>
          </cell>
        </row>
        <row r="114">
          <cell r="X114" t="str">
            <v>LZTG</v>
          </cell>
          <cell r="Y114">
            <v>125.26550880000001</v>
          </cell>
          <cell r="Z114">
            <v>0</v>
          </cell>
          <cell r="AA114">
            <v>125.26550880000001</v>
          </cell>
          <cell r="AB114">
            <v>121.14104160000001</v>
          </cell>
          <cell r="AC114">
            <v>4.1244671999999998</v>
          </cell>
          <cell r="AD114">
            <v>0</v>
          </cell>
          <cell r="AE114">
            <v>0</v>
          </cell>
          <cell r="AF114">
            <v>1</v>
          </cell>
          <cell r="AG114">
            <v>0</v>
          </cell>
        </row>
        <row r="115">
          <cell r="X115" t="str">
            <v>XATG</v>
          </cell>
          <cell r="Y115">
            <v>101.96879701600002</v>
          </cell>
          <cell r="Z115">
            <v>0</v>
          </cell>
          <cell r="AA115">
            <v>101.96879701600002</v>
          </cell>
          <cell r="AB115">
            <v>98.638708150000028</v>
          </cell>
          <cell r="AC115">
            <v>3.3300888660000001</v>
          </cell>
          <cell r="AD115">
            <v>0</v>
          </cell>
          <cell r="AE115">
            <v>0</v>
          </cell>
          <cell r="AF115">
            <v>1</v>
          </cell>
          <cell r="AG115">
            <v>0</v>
          </cell>
        </row>
        <row r="116">
          <cell r="X116" t="str">
            <v>QHTG</v>
          </cell>
          <cell r="Y116">
            <v>0</v>
          </cell>
          <cell r="Z116">
            <v>0</v>
          </cell>
          <cell r="AA116">
            <v>0</v>
          </cell>
          <cell r="AB116">
            <v>0</v>
          </cell>
          <cell r="AC116">
            <v>0</v>
          </cell>
          <cell r="AD116">
            <v>0</v>
          </cell>
          <cell r="AE116">
            <v>0</v>
          </cell>
          <cell r="AF116">
            <v>1</v>
          </cell>
          <cell r="AG116">
            <v>0</v>
          </cell>
        </row>
        <row r="117">
          <cell r="X117" t="str">
            <v>TGZG</v>
          </cell>
          <cell r="Y117">
            <v>0</v>
          </cell>
          <cell r="Z117">
            <v>0</v>
          </cell>
          <cell r="AA117">
            <v>0</v>
          </cell>
          <cell r="AB117">
            <v>0</v>
          </cell>
          <cell r="AC117">
            <v>0</v>
          </cell>
          <cell r="AD117">
            <v>0</v>
          </cell>
          <cell r="AE117">
            <v>0</v>
          </cell>
          <cell r="AF117">
            <v>1</v>
          </cell>
          <cell r="AG117">
            <v>0</v>
          </cell>
        </row>
        <row r="118">
          <cell r="X118" t="str">
            <v>FZHD</v>
          </cell>
          <cell r="Y118">
            <v>0</v>
          </cell>
          <cell r="Z118">
            <v>0</v>
          </cell>
          <cell r="AA118">
            <v>0</v>
          </cell>
          <cell r="AB118">
            <v>0</v>
          </cell>
          <cell r="AC118">
            <v>0</v>
          </cell>
          <cell r="AD118">
            <v>0</v>
          </cell>
          <cell r="AE118">
            <v>0</v>
          </cell>
          <cell r="AF118">
            <v>1</v>
          </cell>
          <cell r="AG118">
            <v>0</v>
          </cell>
        </row>
        <row r="119">
          <cell r="X119" t="str">
            <v>HBHD</v>
          </cell>
          <cell r="Y119">
            <v>0</v>
          </cell>
          <cell r="Z119">
            <v>0</v>
          </cell>
          <cell r="AA119">
            <v>0</v>
          </cell>
          <cell r="AB119">
            <v>0</v>
          </cell>
          <cell r="AC119">
            <v>0</v>
          </cell>
          <cell r="AD119">
            <v>0</v>
          </cell>
          <cell r="AE119">
            <v>0</v>
          </cell>
          <cell r="AF119">
            <v>1</v>
          </cell>
          <cell r="AG119">
            <v>0</v>
          </cell>
        </row>
        <row r="120">
          <cell r="X120" t="str">
            <v>BJHD</v>
          </cell>
          <cell r="Y120">
            <v>0</v>
          </cell>
          <cell r="Z120">
            <v>0</v>
          </cell>
          <cell r="AA120">
            <v>0</v>
          </cell>
          <cell r="AB120">
            <v>0</v>
          </cell>
          <cell r="AC120">
            <v>0</v>
          </cell>
          <cell r="AD120">
            <v>0</v>
          </cell>
          <cell r="AE120">
            <v>0</v>
          </cell>
          <cell r="AF120">
            <v>1</v>
          </cell>
          <cell r="AG120">
            <v>0</v>
          </cell>
        </row>
        <row r="121">
          <cell r="X121" t="str">
            <v>WHZN</v>
          </cell>
          <cell r="Y121">
            <v>223.74821739999999</v>
          </cell>
          <cell r="Z121">
            <v>0</v>
          </cell>
          <cell r="AA121">
            <v>223.74821739999999</v>
          </cell>
          <cell r="AB121">
            <v>208.6030174</v>
          </cell>
          <cell r="AC121">
            <v>15.145200000000001</v>
          </cell>
          <cell r="AD121">
            <v>0</v>
          </cell>
          <cell r="AE121">
            <v>0</v>
          </cell>
          <cell r="AF121">
            <v>1</v>
          </cell>
          <cell r="AG121">
            <v>0</v>
          </cell>
        </row>
        <row r="122">
          <cell r="X122" t="str">
            <v>CSJW</v>
          </cell>
          <cell r="Y122">
            <v>26.525109199999999</v>
          </cell>
          <cell r="Z122">
            <v>0</v>
          </cell>
          <cell r="AA122">
            <v>26.525109199999999</v>
          </cell>
          <cell r="AB122">
            <v>4.3529504000000001</v>
          </cell>
          <cell r="AC122">
            <v>22.172158799999998</v>
          </cell>
          <cell r="AD122">
            <v>0</v>
          </cell>
          <cell r="AE122">
            <v>0</v>
          </cell>
          <cell r="AF122">
            <v>1</v>
          </cell>
          <cell r="AG122">
            <v>0</v>
          </cell>
        </row>
        <row r="123">
          <cell r="X123" t="str">
            <v>JXJW</v>
          </cell>
          <cell r="Y123">
            <v>71.167909903999998</v>
          </cell>
          <cell r="Z123">
            <v>0</v>
          </cell>
          <cell r="AA123">
            <v>71.167909903999998</v>
          </cell>
          <cell r="AB123">
            <v>71.167909903999998</v>
          </cell>
          <cell r="AC123">
            <v>0</v>
          </cell>
          <cell r="AD123">
            <v>0</v>
          </cell>
          <cell r="AE123">
            <v>0</v>
          </cell>
          <cell r="AF123">
            <v>1</v>
          </cell>
          <cell r="AG123">
            <v>0</v>
          </cell>
        </row>
        <row r="124">
          <cell r="X124" t="str">
            <v>LNZA</v>
          </cell>
          <cell r="Y124">
            <v>69.087633724</v>
          </cell>
          <cell r="Z124">
            <v>0</v>
          </cell>
          <cell r="AA124">
            <v>69.087633724</v>
          </cell>
          <cell r="AB124">
            <v>30.215387123999999</v>
          </cell>
          <cell r="AC124">
            <v>38.872246600000004</v>
          </cell>
          <cell r="AD124">
            <v>0</v>
          </cell>
          <cell r="AE124">
            <v>0</v>
          </cell>
          <cell r="AF124">
            <v>1</v>
          </cell>
          <cell r="AG124">
            <v>0</v>
          </cell>
        </row>
        <row r="125">
          <cell r="X125" t="str">
            <v>LAGS</v>
          </cell>
          <cell r="Y125">
            <v>0</v>
          </cell>
          <cell r="Z125">
            <v>0</v>
          </cell>
          <cell r="AA125">
            <v>0</v>
          </cell>
          <cell r="AB125">
            <v>0</v>
          </cell>
          <cell r="AC125">
            <v>0</v>
          </cell>
          <cell r="AD125">
            <v>0</v>
          </cell>
          <cell r="AE125">
            <v>0</v>
          </cell>
          <cell r="AF125">
            <v>1</v>
          </cell>
          <cell r="AG125">
            <v>0</v>
          </cell>
        </row>
        <row r="126">
          <cell r="X126" t="str">
            <v>LNZW</v>
          </cell>
          <cell r="Y126">
            <v>0</v>
          </cell>
          <cell r="Z126">
            <v>0</v>
          </cell>
          <cell r="AA126">
            <v>0</v>
          </cell>
          <cell r="AB126">
            <v>0</v>
          </cell>
          <cell r="AC126">
            <v>0</v>
          </cell>
          <cell r="AD126">
            <v>0</v>
          </cell>
          <cell r="AE126">
            <v>0</v>
          </cell>
          <cell r="AF126">
            <v>1</v>
          </cell>
          <cell r="AG126">
            <v>0</v>
          </cell>
        </row>
        <row r="127">
          <cell r="X127" t="str">
            <v>WHHL</v>
          </cell>
          <cell r="Y127">
            <v>361.78121699999997</v>
          </cell>
          <cell r="Z127">
            <v>0</v>
          </cell>
          <cell r="AA127">
            <v>361.78121699999997</v>
          </cell>
          <cell r="AB127">
            <v>361.78121699999997</v>
          </cell>
          <cell r="AC127">
            <v>0</v>
          </cell>
          <cell r="AD127">
            <v>0</v>
          </cell>
          <cell r="AE127">
            <v>0</v>
          </cell>
          <cell r="AF127">
            <v>1</v>
          </cell>
          <cell r="AG127">
            <v>0</v>
          </cell>
        </row>
        <row r="128">
          <cell r="X128" t="str">
            <v>JXHW</v>
          </cell>
          <cell r="Y128">
            <v>20.652432800000003</v>
          </cell>
          <cell r="Z128">
            <v>0</v>
          </cell>
          <cell r="AA128">
            <v>20.652432800000003</v>
          </cell>
          <cell r="AB128">
            <v>20.652432800000003</v>
          </cell>
          <cell r="AC128">
            <v>0</v>
          </cell>
          <cell r="AD128">
            <v>0</v>
          </cell>
          <cell r="AE128">
            <v>0</v>
          </cell>
          <cell r="AF128">
            <v>1</v>
          </cell>
          <cell r="AG128">
            <v>0</v>
          </cell>
        </row>
        <row r="129">
          <cell r="X129" t="str">
            <v>GXZN</v>
          </cell>
          <cell r="Y129">
            <v>577.68344081999999</v>
          </cell>
          <cell r="Z129">
            <v>0</v>
          </cell>
          <cell r="AA129">
            <v>577.68344081999999</v>
          </cell>
          <cell r="AB129">
            <v>563.63983942000004</v>
          </cell>
          <cell r="AC129">
            <v>0</v>
          </cell>
          <cell r="AD129">
            <v>14.0436014</v>
          </cell>
          <cell r="AE129">
            <v>0</v>
          </cell>
          <cell r="AF129">
            <v>1</v>
          </cell>
          <cell r="AG129">
            <v>0</v>
          </cell>
        </row>
        <row r="130">
          <cell r="X130" t="str">
            <v>GZZN</v>
          </cell>
          <cell r="Y130">
            <v>272.7199308000001</v>
          </cell>
          <cell r="Z130">
            <v>0</v>
          </cell>
          <cell r="AA130">
            <v>272.7199308000001</v>
          </cell>
          <cell r="AB130">
            <v>272.7199308000001</v>
          </cell>
          <cell r="AC130">
            <v>0</v>
          </cell>
          <cell r="AD130">
            <v>0</v>
          </cell>
          <cell r="AE130">
            <v>0</v>
          </cell>
          <cell r="AF130">
            <v>1</v>
          </cell>
          <cell r="AG130">
            <v>0</v>
          </cell>
        </row>
        <row r="131">
          <cell r="X131" t="str">
            <v>CQRH</v>
          </cell>
          <cell r="Y131">
            <v>63.529744600000015</v>
          </cell>
          <cell r="Z131">
            <v>0</v>
          </cell>
          <cell r="AA131">
            <v>63.529744600000015</v>
          </cell>
          <cell r="AB131">
            <v>63.529744600000015</v>
          </cell>
          <cell r="AC131">
            <v>0</v>
          </cell>
          <cell r="AD131">
            <v>0</v>
          </cell>
          <cell r="AE131">
            <v>0</v>
          </cell>
          <cell r="AF131">
            <v>1</v>
          </cell>
          <cell r="AG131">
            <v>0</v>
          </cell>
        </row>
        <row r="132">
          <cell r="X132" t="str">
            <v>GZRH</v>
          </cell>
          <cell r="Y132">
            <v>194.52668160000002</v>
          </cell>
          <cell r="Z132">
            <v>0</v>
          </cell>
          <cell r="AA132">
            <v>194.52668160000002</v>
          </cell>
          <cell r="AB132">
            <v>189.90080560000001</v>
          </cell>
          <cell r="AC132">
            <v>4.6258759999999999</v>
          </cell>
          <cell r="AD132">
            <v>0</v>
          </cell>
          <cell r="AE132">
            <v>0</v>
          </cell>
          <cell r="AF132">
            <v>1</v>
          </cell>
          <cell r="AG132">
            <v>0</v>
          </cell>
        </row>
        <row r="133">
          <cell r="X133" t="str">
            <v>KMYW</v>
          </cell>
          <cell r="Y133">
            <v>276.37768060000002</v>
          </cell>
          <cell r="Z133">
            <v>0</v>
          </cell>
          <cell r="AA133">
            <v>276.37768060000002</v>
          </cell>
          <cell r="AB133">
            <v>250.33791060000004</v>
          </cell>
          <cell r="AC133">
            <v>26.039770000000001</v>
          </cell>
          <cell r="AD133">
            <v>0</v>
          </cell>
          <cell r="AE133">
            <v>0</v>
          </cell>
          <cell r="AF133">
            <v>1</v>
          </cell>
          <cell r="AG133">
            <v>0</v>
          </cell>
        </row>
        <row r="134">
          <cell r="X134" t="str">
            <v>XJSM</v>
          </cell>
          <cell r="Y134">
            <v>352.12599599999993</v>
          </cell>
          <cell r="Z134">
            <v>0</v>
          </cell>
          <cell r="AA134">
            <v>352.12599599999993</v>
          </cell>
          <cell r="AB134">
            <v>310.69673939999996</v>
          </cell>
          <cell r="AC134">
            <v>33.840249</v>
          </cell>
          <cell r="AD134">
            <v>7.5890076000000004</v>
          </cell>
          <cell r="AE134">
            <v>0</v>
          </cell>
          <cell r="AF134">
            <v>1</v>
          </cell>
          <cell r="AG134">
            <v>0</v>
          </cell>
        </row>
        <row r="135">
          <cell r="X135" t="str">
            <v>XJXW</v>
          </cell>
          <cell r="Y135">
            <v>0</v>
          </cell>
          <cell r="Z135">
            <v>0</v>
          </cell>
          <cell r="AA135">
            <v>0</v>
          </cell>
          <cell r="AB135">
            <v>0</v>
          </cell>
          <cell r="AC135">
            <v>0</v>
          </cell>
          <cell r="AD135">
            <v>0</v>
          </cell>
          <cell r="AE135">
            <v>0</v>
          </cell>
          <cell r="AF135">
            <v>1</v>
          </cell>
          <cell r="AG135">
            <v>0</v>
          </cell>
        </row>
        <row r="136">
          <cell r="X136" t="str">
            <v>GSXW</v>
          </cell>
          <cell r="Y136">
            <v>153.49410520000001</v>
          </cell>
          <cell r="Z136">
            <v>0</v>
          </cell>
          <cell r="AA136">
            <v>153.49410520000001</v>
          </cell>
          <cell r="AB136">
            <v>122.04823900000001</v>
          </cell>
          <cell r="AC136">
            <v>31.445866200000001</v>
          </cell>
          <cell r="AD136">
            <v>0</v>
          </cell>
          <cell r="AE136">
            <v>0</v>
          </cell>
          <cell r="AF136">
            <v>1</v>
          </cell>
          <cell r="AG136">
            <v>0</v>
          </cell>
        </row>
        <row r="137">
          <cell r="X137" t="str">
            <v>BHR</v>
          </cell>
          <cell r="Y137">
            <v>0</v>
          </cell>
          <cell r="Z137">
            <v>0</v>
          </cell>
          <cell r="AA137">
            <v>0</v>
          </cell>
          <cell r="AB137">
            <v>0</v>
          </cell>
          <cell r="AC137">
            <v>0</v>
          </cell>
          <cell r="AD137">
            <v>0</v>
          </cell>
          <cell r="AE137">
            <v>0</v>
          </cell>
          <cell r="AF137">
            <v>1</v>
          </cell>
          <cell r="AG137">
            <v>0</v>
          </cell>
        </row>
        <row r="138">
          <cell r="X138" t="str">
            <v>BJCD</v>
          </cell>
          <cell r="Y138">
            <v>0</v>
          </cell>
          <cell r="Z138">
            <v>0</v>
          </cell>
          <cell r="AA138">
            <v>0</v>
          </cell>
          <cell r="AB138">
            <v>0</v>
          </cell>
          <cell r="AC138">
            <v>0</v>
          </cell>
          <cell r="AD138">
            <v>0</v>
          </cell>
          <cell r="AE138">
            <v>0</v>
          </cell>
          <cell r="AF138">
            <v>1</v>
          </cell>
          <cell r="AG138">
            <v>0</v>
          </cell>
        </row>
        <row r="139">
          <cell r="X139" t="str">
            <v>LWGS</v>
          </cell>
          <cell r="Y139">
            <v>304.78844140000001</v>
          </cell>
          <cell r="Z139">
            <v>0</v>
          </cell>
          <cell r="AA139">
            <v>304.78844140000001</v>
          </cell>
          <cell r="AB139">
            <v>260.79788180000003</v>
          </cell>
          <cell r="AC139">
            <v>17.866986000000001</v>
          </cell>
          <cell r="AD139">
            <v>26.1235736</v>
          </cell>
          <cell r="AE139">
            <v>0</v>
          </cell>
          <cell r="AF139">
            <v>1</v>
          </cell>
          <cell r="AG139">
            <v>0</v>
          </cell>
        </row>
        <row r="140">
          <cell r="X140" t="str">
            <v>JLBK</v>
          </cell>
          <cell r="Y140">
            <v>17.616960800000001</v>
          </cell>
          <cell r="Z140">
            <v>0</v>
          </cell>
          <cell r="AA140">
            <v>17.616960800000001</v>
          </cell>
          <cell r="AB140">
            <v>17.616960800000001</v>
          </cell>
          <cell r="AC140">
            <v>0</v>
          </cell>
          <cell r="AD140">
            <v>0</v>
          </cell>
          <cell r="AE140">
            <v>0</v>
          </cell>
          <cell r="AF140">
            <v>1</v>
          </cell>
          <cell r="AG140">
            <v>0</v>
          </cell>
        </row>
        <row r="141">
          <cell r="X141" t="str">
            <v>JSZD</v>
          </cell>
          <cell r="Y141">
            <v>44.250789000000005</v>
          </cell>
          <cell r="Z141">
            <v>0</v>
          </cell>
          <cell r="AA141">
            <v>44.250789000000005</v>
          </cell>
          <cell r="AB141">
            <v>26.767902200000005</v>
          </cell>
          <cell r="AC141">
            <v>17.482886799999999</v>
          </cell>
          <cell r="AD141">
            <v>0</v>
          </cell>
          <cell r="AE141">
            <v>0</v>
          </cell>
          <cell r="AF141">
            <v>1</v>
          </cell>
          <cell r="AG141">
            <v>0</v>
          </cell>
        </row>
        <row r="142">
          <cell r="X142" t="str">
            <v>JSRD</v>
          </cell>
          <cell r="Y142">
            <v>0</v>
          </cell>
          <cell r="Z142">
            <v>0</v>
          </cell>
          <cell r="AA142">
            <v>0</v>
          </cell>
          <cell r="AB142">
            <v>0</v>
          </cell>
          <cell r="AC142">
            <v>0</v>
          </cell>
          <cell r="AD142">
            <v>0</v>
          </cell>
          <cell r="AE142">
            <v>0</v>
          </cell>
          <cell r="AF142">
            <v>1</v>
          </cell>
          <cell r="AG142">
            <v>0</v>
          </cell>
        </row>
        <row r="143">
          <cell r="X143" t="str">
            <v>BJZW</v>
          </cell>
          <cell r="Y143">
            <v>0</v>
          </cell>
          <cell r="Z143">
            <v>0</v>
          </cell>
          <cell r="AA143">
            <v>0</v>
          </cell>
          <cell r="AB143">
            <v>0</v>
          </cell>
          <cell r="AC143">
            <v>0</v>
          </cell>
          <cell r="AD143">
            <v>0</v>
          </cell>
          <cell r="AE143">
            <v>0</v>
          </cell>
          <cell r="AF143">
            <v>1</v>
          </cell>
          <cell r="AG143">
            <v>0</v>
          </cell>
        </row>
        <row r="144">
          <cell r="X144" t="str">
            <v>CDFS</v>
          </cell>
          <cell r="Y144">
            <v>79.688336984000003</v>
          </cell>
          <cell r="Z144">
            <v>0</v>
          </cell>
          <cell r="AA144">
            <v>79.688336984000003</v>
          </cell>
          <cell r="AB144">
            <v>79.688336984000003</v>
          </cell>
          <cell r="AC144">
            <v>0</v>
          </cell>
          <cell r="AD144">
            <v>0</v>
          </cell>
          <cell r="AE144">
            <v>0</v>
          </cell>
          <cell r="AF144">
            <v>1</v>
          </cell>
          <cell r="AG144">
            <v>0</v>
          </cell>
        </row>
        <row r="145">
          <cell r="X145" t="str">
            <v>NXSW</v>
          </cell>
          <cell r="Y145">
            <v>0</v>
          </cell>
          <cell r="Z145">
            <v>0</v>
          </cell>
          <cell r="AA145">
            <v>0</v>
          </cell>
          <cell r="AB145">
            <v>0</v>
          </cell>
          <cell r="AC145">
            <v>0</v>
          </cell>
          <cell r="AD145">
            <v>0</v>
          </cell>
          <cell r="AE145">
            <v>0</v>
          </cell>
          <cell r="AF145">
            <v>1</v>
          </cell>
          <cell r="AG145">
            <v>0</v>
          </cell>
        </row>
        <row r="146">
          <cell r="X146" t="str">
            <v>SCDF</v>
          </cell>
          <cell r="Y146">
            <v>0</v>
          </cell>
          <cell r="Z146">
            <v>0</v>
          </cell>
          <cell r="AA146">
            <v>0</v>
          </cell>
          <cell r="AB146">
            <v>0</v>
          </cell>
          <cell r="AC146">
            <v>0</v>
          </cell>
          <cell r="AD146">
            <v>0</v>
          </cell>
          <cell r="AE146">
            <v>0</v>
          </cell>
          <cell r="AF146">
            <v>1</v>
          </cell>
          <cell r="AG146">
            <v>0</v>
          </cell>
        </row>
        <row r="147">
          <cell r="X147" t="str">
            <v>SHFLF</v>
          </cell>
          <cell r="Y147">
            <v>0</v>
          </cell>
          <cell r="Z147">
            <v>0</v>
          </cell>
          <cell r="AA147">
            <v>0</v>
          </cell>
          <cell r="AB147">
            <v>0</v>
          </cell>
          <cell r="AC147">
            <v>0</v>
          </cell>
          <cell r="AD147">
            <v>0</v>
          </cell>
          <cell r="AE147">
            <v>0</v>
          </cell>
          <cell r="AF147">
            <v>1</v>
          </cell>
          <cell r="AG147">
            <v>0</v>
          </cell>
        </row>
        <row r="148">
          <cell r="X148" t="str">
            <v>VCEIC</v>
          </cell>
          <cell r="Y148">
            <v>0</v>
          </cell>
          <cell r="Z148">
            <v>0</v>
          </cell>
          <cell r="AA148">
            <v>0</v>
          </cell>
          <cell r="AB148">
            <v>0</v>
          </cell>
          <cell r="AC148">
            <v>0</v>
          </cell>
          <cell r="AD148">
            <v>0</v>
          </cell>
          <cell r="AE148">
            <v>0</v>
          </cell>
          <cell r="AF148">
            <v>1</v>
          </cell>
          <cell r="AG148">
            <v>0</v>
          </cell>
        </row>
        <row r="149">
          <cell r="X149" t="str">
            <v>ZJLY</v>
          </cell>
          <cell r="Y149">
            <v>352.24891322399998</v>
          </cell>
          <cell r="Z149">
            <v>0</v>
          </cell>
          <cell r="AA149">
            <v>352.24891322399998</v>
          </cell>
          <cell r="AB149">
            <v>352.24891322399998</v>
          </cell>
          <cell r="AC149">
            <v>0</v>
          </cell>
          <cell r="AD149">
            <v>0</v>
          </cell>
          <cell r="AE149">
            <v>0</v>
          </cell>
          <cell r="AF149">
            <v>1</v>
          </cell>
          <cell r="AG149">
            <v>0</v>
          </cell>
        </row>
        <row r="150">
          <cell r="X150" t="str">
            <v>Total</v>
          </cell>
          <cell r="Y150">
            <v>6595.6846160719997</v>
          </cell>
          <cell r="Z150">
            <v>0</v>
          </cell>
          <cell r="AA150">
            <v>6595.6846160719997</v>
          </cell>
          <cell r="AB150">
            <v>6332.9826380060003</v>
          </cell>
          <cell r="AC150">
            <v>214.94579546600002</v>
          </cell>
          <cell r="AD150">
            <v>47.756182600000002</v>
          </cell>
          <cell r="AE150">
            <v>0</v>
          </cell>
        </row>
      </sheetData>
      <sheetData sheetId="41" refreshError="1"/>
      <sheetData sheetId="42" refreshError="1"/>
      <sheetData sheetId="43" refreshError="1"/>
      <sheetData sheetId="44" refreshError="1"/>
      <sheetData sheetId="45"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000"/>
      <sheetName val="S&amp;A"/>
      <sheetName val="Total"/>
      <sheetName val="DATABASE"/>
      <sheetName val="cover"/>
      <sheetName val="XCost"/>
      <sheetName val="Calculations-Off Balance"/>
      <sheetName val="SD"/>
      <sheetName val="Parameters"/>
      <sheetName val="LE02-G02"/>
      <sheetName val="LE02-G25"/>
      <sheetName val="LE25-G02"/>
      <sheetName val="LE25-G25"/>
      <sheetName val="LEVEA-G02"/>
      <sheetName val="LEVEA-G25"/>
      <sheetName val="Buyback"/>
      <sheetName val="Share Model"/>
      <sheetName val="Data"/>
      <sheetName val="조립"/>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长子"/>
      <sheetName val="合同"/>
      <sheetName val="融资利息"/>
      <sheetName val="在建工程"/>
      <sheetName val="内部借款"/>
      <sheetName val="Sheet1 (2)"/>
      <sheetName val="cover"/>
      <sheetName val="长子BOP梳理"/>
      <sheetName val="DATABASE"/>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amp; Assumption"/>
    </sheetNames>
    <sheetDataSet>
      <sheetData sheetId="0"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xnsjtempsheet"/>
    </sheetNames>
    <sheetDataSet>
      <sheetData sheetId="0"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RGER"/>
      <sheetName val="Magenta"/>
      <sheetName val="Magenta Data"/>
      <sheetName val="Blue"/>
      <sheetName val="Blue Data"/>
      <sheetName val="Red"/>
      <sheetName val="Red Data"/>
      <sheetName val="Cyan"/>
      <sheetName val="Cyan Data"/>
      <sheetName val="Green"/>
      <sheetName val="Green Data"/>
      <sheetName val="Yellow"/>
      <sheetName val="Yellow Data"/>
      <sheetName val="Impact model"/>
      <sheetName val="IS"/>
      <sheetName val="LBO"/>
      <sheetName val="Sheet1"/>
      <sheetName val="Nicks excl B&amp;C"/>
      <sheetName val="V1B"/>
      <sheetName val="V1C"/>
      <sheetName val="Nicks"/>
      <sheetName val="Stock"/>
      <sheetName val="Changes"/>
      <sheetName val="GLA"/>
      <sheetName val="Rec"/>
      <sheetName val="LAR"/>
      <sheetName val="OFA"/>
      <sheetName val="JCT Fcst"/>
      <sheetName val="Brazil Relief"/>
      <sheetName val="Hoja1"/>
      <sheetName val="LAR Brazil"/>
      <sheetName val="JCT"/>
      <sheetName val="GLA Mar Billing"/>
      <sheetName val="GLA Feb Billing"/>
      <sheetName val="GLA Feb Billing Adj"/>
      <sheetName val="Syndication Sport Summary"/>
      <sheetName val="PCTV "/>
      <sheetName val="Big Deals"/>
      <sheetName val="Summary"/>
      <sheetName val="Inputs"/>
      <sheetName val="Results from Nov 98"/>
      <sheetName val="1994 PE Dots"/>
      <sheetName val="Detail By Dept"/>
      <sheetName val="Actuals"/>
      <sheetName val="1098 loc"/>
      <sheetName val="Long-Term Care Comps"/>
      <sheetName val="PXMODEL"/>
      <sheetName val="18"/>
      <sheetName val="BI-POLAR"/>
      <sheetName val="KION - RE Value Summary"/>
      <sheetName val="Exh A-6"/>
      <sheetName val="Exh A-1"/>
      <sheetName val="Exh A-4"/>
      <sheetName val="Exh A-8"/>
      <sheetName val="Exh A-3"/>
      <sheetName val="Exh A-5"/>
      <sheetName val="Exh A-2"/>
      <sheetName val="PERF_INCENTIVE"/>
      <sheetName val="Summary #2 wo CLSC"/>
      <sheetName val="Insight"/>
      <sheetName val="Edge 10797 Drilling Inventory"/>
      <sheetName val="Comp Inputs"/>
      <sheetName val="W"/>
      <sheetName val="sales"/>
      <sheetName val="tech data"/>
      <sheetName val="合同"/>
      <sheetName val="18 Period Budget"/>
      <sheetName val="dxnsjtempsheet"/>
      <sheetName val="Key Assumptions"/>
      <sheetName val="Rollforward"/>
      <sheetName val="IBC"/>
      <sheetName val="Ann"/>
      <sheetName val="Existing cap structure"/>
      <sheetName val="2 YR Reg"/>
      <sheetName val="Stock Analysis"/>
      <sheetName val="Preamble"/>
      <sheetName val="Revenue Sum"/>
      <sheetName val="AACLIENT"/>
      <sheetName val="Company summary items"/>
      <sheetName val="Dashboard"/>
      <sheetName val="Cash Work"/>
      <sheetName val="DataBase"/>
      <sheetName val="Deleted Records"/>
      <sheetName val="Data Entry"/>
      <sheetName val="Reports"/>
      <sheetName val="Stock Price"/>
      <sheetName val="Magen_x0005_G"/>
      <sheetName val="Synergy DCF"/>
      <sheetName val="Valuation DCF"/>
      <sheetName val="BELO Cash Flow"/>
      <sheetName val="FxdChg"/>
      <sheetName val="Transaction"/>
      <sheetName val="SHTCOMPS"/>
      <sheetName val="#REF"/>
      <sheetName val="Accretion Analysis"/>
      <sheetName val="BILL"/>
      <sheetName val="__FDSCACHE__"/>
      <sheetName val="Contents"/>
      <sheetName val="Dilution - No Synergies"/>
      <sheetName val="Dilution- Synergies"/>
      <sheetName val="MCD"/>
      <sheetName val="CEC"/>
      <sheetName val="Contribution"/>
      <sheetName val="Module1"/>
      <sheetName val="Module2"/>
      <sheetName val="Schedules"/>
      <sheetName val="Assumptions"/>
      <sheetName val="Lwsn Cos"/>
      <sheetName val="MIETTW"/>
      <sheetName val="RE COA"/>
      <sheetName val="Depreciation LW1"/>
      <sheetName val="Detail IS &amp; BS"/>
      <sheetName val="Prop Maint Budget"/>
      <sheetName val="Currency and Codes"/>
      <sheetName val="112012"/>
      <sheetName val="Nov BAM"/>
      <sheetName val="112068 P4 ACH+Wires ORGINAL"/>
      <sheetName val="Lookups"/>
      <sheetName val="Pg 2"/>
      <sheetName val="Pg 3"/>
      <sheetName val="Invoice Page 1"/>
      <sheetName val="Account Descriptions"/>
      <sheetName val="Customize Your Invoice"/>
      <sheetName val="Cust ID "/>
      <sheetName val="KSB1REPORT"/>
      <sheetName val="backend"/>
      <sheetName val="Income"/>
      <sheetName val="Index"/>
      <sheetName val="DATA"/>
      <sheetName val="Active Comm NEW"/>
      <sheetName val="Footnotes"/>
      <sheetName val="MERGER1"/>
      <sheetName val="Policy"/>
      <sheetName val="193011 Sep-13"/>
      <sheetName val="HR Set Up"/>
      <sheetName val="Cust ID"/>
      <sheetName val="OTHERSUM"/>
      <sheetName val="setup"/>
      <sheetName val="Commissions "/>
      <sheetName val="A"/>
      <sheetName val="June BV"/>
      <sheetName val="IC Data"/>
      <sheetName val="Transaction Summary"/>
      <sheetName val="DCF"/>
      <sheetName val="Summary Analysis"/>
      <sheetName val="Ref"/>
      <sheetName val="Yr to Yr Comparison Summary"/>
      <sheetName val="OON Net (Completion) 2009"/>
      <sheetName val="Control"/>
      <sheetName val="Aging"/>
      <sheetName val="Functional Cover"/>
      <sheetName val="Co. C"/>
      <sheetName val="YTD 2012 Bud Var"/>
      <sheetName val="Input Page"/>
      <sheetName val="Cashflow Model"/>
      <sheetName val="pg 2    1997 Mthly Forecast"/>
      <sheetName val="Consolidated"/>
      <sheetName val="Drop Down"/>
      <sheetName val="PrintMacro"/>
      <sheetName val="Total ISS"/>
      <sheetName val="References"/>
      <sheetName val="Acct. Master"/>
      <sheetName val="Pull Down Tables"/>
      <sheetName val="Chart of Accounts"/>
      <sheetName val="MERGER MODEL"/>
      <sheetName val="Accretion (Dilution) Output"/>
      <sheetName val="Cases"/>
      <sheetName val="Merger Cover"/>
      <sheetName val="Pro Forma Merger"/>
      <sheetName val="Merger Outputs&gt;"/>
      <sheetName val="Side by Side PMO"/>
      <sheetName val="Transaction Prem Matrix (Targ)"/>
      <sheetName val="PF Income Statement"/>
      <sheetName val="Financials (Albaugh)"/>
      <sheetName val="Financials (AVD)"/>
      <sheetName val="Doubts"/>
      <sheetName val="To be discussed &gt;&gt;"/>
      <sheetName val="Acc_Dil"/>
      <sheetName val="Syn Sensitivity"/>
      <sheetName val="Value Accretion"/>
      <sheetName val="DCF Output"/>
      <sheetName val="DCF Perp (Targ)"/>
      <sheetName val="DCF EBITDA (Targ)"/>
      <sheetName val="LBO Inputs"/>
      <sheetName val="LBO Cases"/>
      <sheetName val="LBO Cover"/>
      <sheetName val="LBO Outputs&gt;"/>
      <sheetName val="Projections"/>
      <sheetName val="Tran Value and S&amp;U"/>
      <sheetName val="Returns Summary"/>
      <sheetName val="PF_Credit"/>
      <sheetName val="Scenarios"/>
      <sheetName val="lbo-sum"/>
      <sheetName val="Rev Sen"/>
      <sheetName val="Internet IS"/>
      <sheetName val="proptax97"/>
      <sheetName val="INV"/>
      <sheetName val="Tab#1 Dispositions"/>
      <sheetName val="RCN-Building - Office"/>
      <sheetName val="Roundy's Projection Model"/>
      <sheetName val="Link"/>
      <sheetName val="p"/>
      <sheetName val="Switchboard"/>
      <sheetName val="Deal Summary"/>
      <sheetName val="Rate Codes"/>
      <sheetName val="Import Data"/>
      <sheetName val="(A1) HOLDCO"/>
      <sheetName val="1994"/>
      <sheetName val="SIlver Px"/>
      <sheetName val="Rev. Royalty Sch. + Proj."/>
      <sheetName val="PremiumsInputs"/>
      <sheetName val="Balance Sheet Curr"/>
      <sheetName val="Balance Sheet Prev"/>
      <sheetName val="U SYS COA_Cross Reference"/>
      <sheetName val="Covenants - Test"/>
      <sheetName val="PM91"/>
      <sheetName val="Spreads"/>
      <sheetName val="MLB 1998 Actuals"/>
      <sheetName val="Budget after Changes"/>
      <sheetName val="Prod Tbl Master"/>
      <sheetName val="Locations"/>
      <sheetName val="COA (Inc Stmt) Master"/>
      <sheetName val="COA (All)"/>
      <sheetName val="Validation Tbls"/>
      <sheetName val="Combined COA"/>
      <sheetName val="Actuals98"/>
      <sheetName val="Actuals99"/>
      <sheetName val="CoverPage"/>
      <sheetName val="Target"/>
      <sheetName val="Acquirer"/>
      <sheetName val="Opening BS"/>
      <sheetName val="Combined"/>
      <sheetName val="KeyOutputs"/>
      <sheetName val="Sensitivities"/>
      <sheetName val="Combined Ratios"/>
      <sheetName val="AVP"/>
      <sheetName val="PFOut1"/>
      <sheetName val="PFOut2"/>
      <sheetName val="EarningsContribution"/>
      <sheetName val="ValueContribution"/>
      <sheetName val="CombGrSumm"/>
      <sheetName val="SideBySideSumm"/>
      <sheetName val="CombSumm"/>
      <sheetName val="AcqSumm"/>
      <sheetName val="TgtSummAcqCurr"/>
      <sheetName val="TgtSummTgtCurr"/>
      <sheetName val="financials"/>
      <sheetName val="Model"/>
      <sheetName val="InvestorSum"/>
      <sheetName val="Moodys"/>
      <sheetName val="Expenses"/>
      <sheetName val="Master"/>
      <sheetName val="MTD"/>
      <sheetName val="3000PJ"/>
      <sheetName val="Size_Growth_Adj"/>
      <sheetName val="Stock Chart"/>
      <sheetName val="FHLMC"/>
      <sheetName val="DataSheet"/>
      <sheetName val="Statistics"/>
      <sheetName val="Magenta_Data1"/>
      <sheetName val="Blue_Data1"/>
      <sheetName val="Red_Data1"/>
      <sheetName val="Cyan_Data1"/>
      <sheetName val="Green_Data1"/>
      <sheetName val="Yellow_Data1"/>
      <sheetName val="Summary_#2_wo_CLSC1"/>
      <sheetName val="Long-Term_Care_Comps1"/>
      <sheetName val="JCT_Fcst1"/>
      <sheetName val="Brazil_Relief1"/>
      <sheetName val="LAR_Brazil1"/>
      <sheetName val="GLA_Mar_Billing1"/>
      <sheetName val="GLA_Feb_Billing1"/>
      <sheetName val="GLA_Feb_Billing_Adj1"/>
      <sheetName val="Syndication_Sport_Summary1"/>
      <sheetName val="PCTV_1"/>
      <sheetName val="Big_Deals1"/>
      <sheetName val="Synergy_DCF1"/>
      <sheetName val="Impact_model1"/>
      <sheetName val="Nicks_excl_B&amp;C1"/>
      <sheetName val="Magenta_Data"/>
      <sheetName val="Blue_Data"/>
      <sheetName val="Red_Data"/>
      <sheetName val="Cyan_Data"/>
      <sheetName val="Green_Data"/>
      <sheetName val="Yellow_Data"/>
      <sheetName val="Summary_#2_wo_CLSC"/>
      <sheetName val="Long-Term_Care_Comps"/>
      <sheetName val="JCT_Fcst"/>
      <sheetName val="Brazil_Relief"/>
      <sheetName val="LAR_Brazil"/>
      <sheetName val="GLA_Mar_Billing"/>
      <sheetName val="GLA_Feb_Billing"/>
      <sheetName val="GLA_Feb_Billing_Adj"/>
      <sheetName val="Syndication_Sport_Summary"/>
      <sheetName val="PCTV_"/>
      <sheetName val="Big_Deals"/>
      <sheetName val="Synergy_DCF"/>
      <sheetName val="Impact_model"/>
      <sheetName val="Nicks_excl_B&amp;C"/>
      <sheetName val="Magenta_Data2"/>
      <sheetName val="Blue_Data2"/>
      <sheetName val="Red_Data2"/>
      <sheetName val="Cyan_Data2"/>
      <sheetName val="Green_Data2"/>
      <sheetName val="Yellow_Data2"/>
      <sheetName val="Summary_#2_wo_CLSC2"/>
      <sheetName val="Long-Term_Care_Comps2"/>
      <sheetName val="JCT_Fcst2"/>
      <sheetName val="Brazil_Relief2"/>
      <sheetName val="LAR_Brazil2"/>
      <sheetName val="GLA_Mar_Billing2"/>
      <sheetName val="GLA_Feb_Billing2"/>
      <sheetName val="GLA_Feb_Billing_Adj2"/>
      <sheetName val="Syndication_Sport_Summary2"/>
      <sheetName val="PCTV_2"/>
      <sheetName val="Big_Deals2"/>
      <sheetName val="Synergy_DCF2"/>
      <sheetName val="Impact_model2"/>
      <sheetName val="Nicks_excl_B&amp;C2"/>
      <sheetName val="DropDown list"/>
      <sheetName val="Drop-down"/>
      <sheetName val="Sheet2"/>
      <sheetName val="Tables"/>
      <sheetName val="Initiatives"/>
      <sheetName val="JA lists"/>
      <sheetName val="Names"/>
      <sheetName val="THC JUNE"/>
      <sheetName val="Returns"/>
      <sheetName val="KeyMultInputs"/>
      <sheetName val="PROFIT"/>
      <sheetName val="Conclusion"/>
      <sheetName val="Sub N"/>
      <sheetName val="Charts"/>
      <sheetName val="SC-P-COL-T3_V2_Clases Demanda"/>
      <sheetName val="Bloomberg Corp Yields"/>
      <sheetName val="PP &amp; E"/>
      <sheetName val="Global Inputs"/>
      <sheetName val="Data Validation"/>
      <sheetName val="Cntmrs-Recruit"/>
      <sheetName val="SBrep"/>
      <sheetName val="TransCVI"/>
      <sheetName val="Ratios"/>
      <sheetName val="Fin_sum"/>
      <sheetName val="NXL-KRT"/>
      <sheetName val="KRT"/>
      <sheetName val="KRT format"/>
      <sheetName val="NXL"/>
      <sheetName val="NXL format"/>
      <sheetName val="Debt"/>
      <sheetName val="SSB_NAV"/>
      <sheetName val="KRT_pref"/>
      <sheetName val="KRT_NAV"/>
      <sheetName val="Accre"/>
      <sheetName val="ELearning"/>
      <sheetName val="SI-5"/>
      <sheetName val="Hoja2"/>
      <sheetName val="Cash Flow"/>
      <sheetName val="Menu"/>
      <sheetName val=""/>
      <sheetName val="Lists"/>
      <sheetName val="Cash Flow - Deere"/>
      <sheetName val="Sensetivities"/>
      <sheetName val="PModel"/>
      <sheetName val="CapitalExp"/>
      <sheetName val="JV2"/>
      <sheetName val="IDC"/>
      <sheetName val="Assum"/>
      <sheetName val="QTR"/>
      <sheetName val="Dividend"/>
      <sheetName val="CIP Cover"/>
      <sheetName val="Industry"/>
      <sheetName val="Reconciler"/>
      <sheetName val="Lookup"/>
      <sheetName val="HR Shared Services"/>
      <sheetName val="AcqBS"/>
      <sheetName val="qtrfcst"/>
      <sheetName val="LCGRAPH"/>
      <sheetName val="synthgraph"/>
      <sheetName val="OUTPUT"/>
      <sheetName val="WRKSHT"/>
      <sheetName val="Prices"/>
      <sheetName val="MagenG"/>
      <sheetName val="Edge_10797_Drilling_Inventory"/>
      <sheetName val="Existing_cap_structure"/>
      <sheetName val="2_YR_Reg"/>
      <sheetName val="Valuation_DCF"/>
      <sheetName val="BELO_Cash_Flow"/>
      <sheetName val="Financing"/>
      <sheetName val="2004"/>
      <sheetName val="2005"/>
      <sheetName val="3d. Drop-Down Options"/>
      <sheetName val="Q1"/>
      <sheetName val="MGTJUN00"/>
      <sheetName val="XREF"/>
      <sheetName val="Inputs and outputs"/>
      <sheetName val="Period"/>
      <sheetName val="Common_IS"/>
      <sheetName val="Mult-LTM-1"/>
      <sheetName val="Base Case Output"/>
      <sheetName val="Comps"/>
      <sheetName val="Development Case"/>
      <sheetName val="Dev Case Output"/>
      <sheetName val="月间分析"/>
      <sheetName val="Fundamentals"/>
      <sheetName val="BetaCalcs"/>
      <sheetName val="Template Information"/>
      <sheetName val="P &amp; L"/>
      <sheetName val="CBRE"/>
      <sheetName val="A2005"/>
      <sheetName val="SUTA Rates"/>
      <sheetName val="Pool Data"/>
      <sheetName val="Inputs-Individual Loan Summary"/>
      <sheetName val="HOA Support"/>
      <sheetName val="2015 Forecast - Tax Calc"/>
      <sheetName val="Amort_Celina_Forecast_2015"/>
      <sheetName val="OMX T-name and restructuring"/>
      <sheetName val="Summary - Consolidated"/>
      <sheetName val="O1.2.2a - Rate Rec Flux"/>
      <sheetName val="Comp. Transaction"/>
      <sheetName val="comments"/>
      <sheetName val="Drop down lists"/>
      <sheetName val="D"/>
      <sheetName val="WACC"/>
      <sheetName val="Acquiror"/>
      <sheetName val="Core Data"/>
      <sheetName val="Combinationsinput"/>
      <sheetName val="List"/>
      <sheetName val="IS Summary-96"/>
      <sheetName val="1 -  Summary Provision"/>
      <sheetName val="3c. Product Types"/>
      <sheetName val="1190_1A_5C00_BS5C00"/>
      <sheetName val="1190_1A_AL00_AIT_OH"/>
      <sheetName val="1190_1A_AM00_AIT_MI"/>
      <sheetName val="1190_1A_AN00_AIT_IN"/>
      <sheetName val="1190_1A_AP00_AIT_WI"/>
      <sheetName val="1190_1A_AQ00_AIT_IL"/>
      <sheetName val="1190_1A_PC00_PACBELL"/>
      <sheetName val="1190_1A_PN00_NEVBELL"/>
      <sheetName val="1190_1A_TG00_SWBT"/>
      <sheetName val="Store Visit Checklist"/>
      <sheetName val="Dec08"/>
      <sheetName val="Jan09"/>
      <sheetName val="Parameters"/>
      <sheetName val="Capex"/>
      <sheetName val="G"/>
      <sheetName val="Start-up financing"/>
      <sheetName val="Local borrowing"/>
      <sheetName val="Ratios LDE"/>
      <sheetName val="Opex"/>
      <sheetName val="Revenue"/>
      <sheetName val="Working capital"/>
      <sheetName val="Lista"/>
      <sheetName val="Listas"/>
      <sheetName val="Production Summary"/>
      <sheetName val="Clec Comp"/>
      <sheetName val="Payroll"/>
      <sheetName val="11-1"/>
      <sheetName val="PV"/>
      <sheetName val="A.1a Cumulative M-1 Recon"/>
      <sheetName val="A.3 SBX FMV to Tax BS 2007"/>
      <sheetName val="HOSPICE OPSUM"/>
      <sheetName val="Total"/>
      <sheetName val="MERGER.XLS"/>
      <sheetName val="IM_Fcst"/>
      <sheetName val="EP Fcst"/>
      <sheetName val="Departments"/>
      <sheetName val="Table Acct Type"/>
      <sheetName val="InvoiceStructure"/>
      <sheetName val="Amer. State NOL (2)"/>
      <sheetName val="C.O.S.S."/>
      <sheetName val="YTD Revenue by type of work (2)"/>
      <sheetName val="Sheet"/>
      <sheetName val="Edge_10797_Drilling_Inventory1"/>
      <sheetName val="Existing_cap_structure1"/>
      <sheetName val="2_YR_Reg1"/>
      <sheetName val="Valuation_DCF1"/>
      <sheetName val="BELO_Cash_Flow1"/>
      <sheetName val="Transaction_Summary"/>
      <sheetName val="Summary_Analysis"/>
      <sheetName val="Tab#1_Dispositions"/>
      <sheetName val="RCN-Building_-_Office"/>
      <sheetName val="Edge_10797_Drilling_Inventory2"/>
      <sheetName val="Existing_cap_structure2"/>
      <sheetName val="2_YR_Reg2"/>
      <sheetName val="Valuation_DCF2"/>
      <sheetName val="BELO_Cash_Flow2"/>
      <sheetName val="Transaction_Summary1"/>
      <sheetName val="Summary_Analysis1"/>
      <sheetName val="Tab#1_Dispositions1"/>
      <sheetName val="RCN-Building_-_Office1"/>
      <sheetName val="Balance_Sheet_Curr"/>
      <sheetName val="Balance_Sheet_Prev"/>
      <sheetName val="U_SYS_COA_Cross_Reference"/>
      <sheetName val="Covenants_-_Test"/>
      <sheetName val="Roundy's_Projection_Model"/>
      <sheetName val="Rev__Royalty_Sch__+_Proj_"/>
      <sheetName val="Results_from_Nov_98"/>
      <sheetName val="1994_PE_Dots"/>
      <sheetName val="Detail_By_Dept"/>
      <sheetName val="1098_loc"/>
      <sheetName val="Magenta_Data3"/>
      <sheetName val="Blue_Data3"/>
      <sheetName val="Red_Data3"/>
      <sheetName val="Cyan_Data3"/>
      <sheetName val="Green_Data3"/>
      <sheetName val="Yellow_Data3"/>
      <sheetName val="Impact_model3"/>
      <sheetName val="JCT_Fcst3"/>
      <sheetName val="Brazil_Relief3"/>
      <sheetName val="LAR_Brazil3"/>
      <sheetName val="GLA_Mar_Billing3"/>
      <sheetName val="GLA_Feb_Billing3"/>
      <sheetName val="GLA_Feb_Billing_Adj3"/>
      <sheetName val="Syndication_Sport_Summary3"/>
      <sheetName val="PCTV_3"/>
      <sheetName val="Big_Deals3"/>
      <sheetName val="Edge_10797_Drilling_Inventory3"/>
      <sheetName val="Nicks_excl_B&amp;C3"/>
      <sheetName val="Existing_cap_structure3"/>
      <sheetName val="Long-Term_Care_Comps3"/>
      <sheetName val="2_YR_Reg3"/>
      <sheetName val="Synergy_DCF3"/>
      <sheetName val="Valuation_DCF3"/>
      <sheetName val="BELO_Cash_Flow3"/>
      <sheetName val="Transaction_Summary2"/>
      <sheetName val="Summary_Analysis2"/>
      <sheetName val="Tab#1_Dispositions2"/>
      <sheetName val="RCN-Building_-_Office2"/>
      <sheetName val="Balance_Sheet_Curr1"/>
      <sheetName val="Balance_Sheet_Prev1"/>
      <sheetName val="U_SYS_COA_Cross_Reference1"/>
      <sheetName val="Covenants_-_Test1"/>
      <sheetName val="Roundy's_Projection_Model1"/>
      <sheetName val="Rev__Royalty_Sch__+_Proj_1"/>
      <sheetName val="Results_from_Nov_981"/>
      <sheetName val="1994_PE_Dots1"/>
      <sheetName val="Detail_By_Dept1"/>
      <sheetName val="1098_loc1"/>
      <sheetName val="Magenta_Data4"/>
      <sheetName val="Blue_Data4"/>
      <sheetName val="Red_Data4"/>
      <sheetName val="Cyan_Data4"/>
      <sheetName val="Green_Data4"/>
      <sheetName val="Yellow_Data4"/>
      <sheetName val="Impact_model4"/>
      <sheetName val="JCT_Fcst4"/>
      <sheetName val="Brazil_Relief4"/>
      <sheetName val="LAR_Brazil4"/>
      <sheetName val="GLA_Mar_Billing4"/>
      <sheetName val="GLA_Feb_Billing4"/>
      <sheetName val="GLA_Feb_Billing_Adj4"/>
      <sheetName val="Syndication_Sport_Summary4"/>
      <sheetName val="PCTV_4"/>
      <sheetName val="Big_Deals4"/>
      <sheetName val="Edge_10797_Drilling_Inventory4"/>
      <sheetName val="Nicks_excl_B&amp;C4"/>
      <sheetName val="Existing_cap_structure4"/>
      <sheetName val="Long-Term_Care_Comps4"/>
      <sheetName val="2_YR_Reg4"/>
      <sheetName val="Synergy_DCF4"/>
      <sheetName val="Valuation_DCF4"/>
      <sheetName val="BELO_Cash_Flow4"/>
      <sheetName val="Transaction_Summary3"/>
      <sheetName val="Summary_Analysis3"/>
      <sheetName val="Tab#1_Dispositions3"/>
      <sheetName val="RCN-Building_-_Office3"/>
      <sheetName val="Balance_Sheet_Curr2"/>
      <sheetName val="Balance_Sheet_Prev2"/>
      <sheetName val="U_SYS_COA_Cross_Reference2"/>
      <sheetName val="Covenants_-_Test2"/>
      <sheetName val="Roundy's_Projection_Model2"/>
      <sheetName val="Rev__Royalty_Sch__+_Proj_2"/>
      <sheetName val="Results_from_Nov_982"/>
      <sheetName val="1994_PE_Dots2"/>
      <sheetName val="Detail_By_Dept2"/>
      <sheetName val="1098_loc2"/>
      <sheetName val="Magenta_Data5"/>
      <sheetName val="Blue_Data5"/>
      <sheetName val="Red_Data5"/>
      <sheetName val="Cyan_Data5"/>
      <sheetName val="Green_Data5"/>
      <sheetName val="Yellow_Data5"/>
      <sheetName val="Impact_model5"/>
      <sheetName val="JCT_Fcst5"/>
      <sheetName val="Brazil_Relief5"/>
      <sheetName val="LAR_Brazil5"/>
      <sheetName val="GLA_Mar_Billing5"/>
      <sheetName val="GLA_Feb_Billing5"/>
      <sheetName val="GLA_Feb_Billing_Adj5"/>
      <sheetName val="Syndication_Sport_Summary5"/>
      <sheetName val="PCTV_5"/>
      <sheetName val="Big_Deals5"/>
      <sheetName val="Edge_10797_Drilling_Inventory5"/>
      <sheetName val="Nicks_excl_B&amp;C5"/>
      <sheetName val="Existing_cap_structure5"/>
      <sheetName val="Long-Term_Care_Comps5"/>
      <sheetName val="2_YR_Reg5"/>
      <sheetName val="Synergy_DCF5"/>
      <sheetName val="Valuation_DCF5"/>
      <sheetName val="BELO_Cash_Flow5"/>
      <sheetName val="Transaction_Summary4"/>
      <sheetName val="Summary_Analysis4"/>
      <sheetName val="Tab#1_Dispositions4"/>
      <sheetName val="RCN-Building_-_Office4"/>
      <sheetName val="Balance_Sheet_Curr3"/>
      <sheetName val="Balance_Sheet_Prev3"/>
      <sheetName val="U_SYS_COA_Cross_Reference3"/>
      <sheetName val="Covenants_-_Test3"/>
      <sheetName val="Roundy's_Projection_Model3"/>
      <sheetName val="Summary_#2_wo_CLSC3"/>
      <sheetName val="Rev__Royalty_Sch__+_Proj_3"/>
      <sheetName val="Results_from_Nov_983"/>
      <sheetName val="1994_PE_Dots3"/>
      <sheetName val="Detail_By_Dept3"/>
      <sheetName val="1098_loc3"/>
      <sheetName val="Magenta_Data6"/>
      <sheetName val="Blue_Data6"/>
      <sheetName val="Red_Data6"/>
      <sheetName val="Cyan_Data6"/>
      <sheetName val="Green_Data6"/>
      <sheetName val="Yellow_Data6"/>
      <sheetName val="Impact_model6"/>
      <sheetName val="JCT_Fcst6"/>
      <sheetName val="Brazil_Relief6"/>
      <sheetName val="LAR_Brazil6"/>
      <sheetName val="GLA_Mar_Billing6"/>
      <sheetName val="GLA_Feb_Billing6"/>
      <sheetName val="GLA_Feb_Billing_Adj6"/>
      <sheetName val="Syndication_Sport_Summary6"/>
      <sheetName val="PCTV_6"/>
      <sheetName val="Big_Deals6"/>
      <sheetName val="Edge_10797_Drilling_Inventory6"/>
      <sheetName val="Nicks_excl_B&amp;C6"/>
      <sheetName val="Existing_cap_structure6"/>
      <sheetName val="Long-Term_Care_Comps6"/>
      <sheetName val="2_YR_Reg6"/>
      <sheetName val="Synergy_DCF6"/>
      <sheetName val="Valuation_DCF6"/>
      <sheetName val="BELO_Cash_Flow6"/>
      <sheetName val="Transaction_Summary5"/>
      <sheetName val="Summary_Analysis5"/>
      <sheetName val="Tab#1_Dispositions5"/>
      <sheetName val="RCN-Building_-_Office5"/>
      <sheetName val="Balance_Sheet_Curr4"/>
      <sheetName val="Balance_Sheet_Prev4"/>
      <sheetName val="U_SYS_COA_Cross_Reference4"/>
      <sheetName val="Covenants_-_Test4"/>
      <sheetName val="Roundy's_Projection_Model4"/>
      <sheetName val="Summary_#2_wo_CLSC4"/>
      <sheetName val="Rev__Royalty_Sch__+_Proj_4"/>
      <sheetName val="Results_from_Nov_984"/>
      <sheetName val="1994_PE_Dots4"/>
      <sheetName val="Detail_By_Dept4"/>
      <sheetName val="1098_loc4"/>
      <sheetName val="Deal_Summary"/>
      <sheetName val="Comp_Inputs"/>
      <sheetName val="Accretion_Analysis"/>
      <sheetName val="Company_summary_items"/>
      <sheetName val="Cash_Work"/>
      <sheetName val="Revenue_Sum"/>
      <sheetName val="Rev_Sen"/>
      <sheetName val="Internet_IS"/>
      <sheetName val="KION_-_RE_Value_Summary"/>
      <sheetName val="Exh_A-6"/>
      <sheetName val="Exh_A-1"/>
      <sheetName val="Exh_A-4"/>
      <sheetName val="Exh_A-8"/>
      <sheetName val="Exh_A-3"/>
      <sheetName val="Exh_A-5"/>
      <sheetName val="Exh_A-2"/>
      <sheetName val="Dilution_-_No_Synergies"/>
      <sheetName val="Dilution-_Synergies"/>
      <sheetName val="Input_Page"/>
      <sheetName val="Cashflow_Model"/>
      <sheetName val="pg_2____1997_Mthly_Forecast"/>
      <sheetName val="Budget_after_Changes"/>
      <sheetName val="MLB_1998_Actuals"/>
      <sheetName val="Opening_BS"/>
      <sheetName val="Combined_Ratios"/>
      <sheetName val="Import_Data"/>
      <sheetName val="(A1)_HOLDCO"/>
      <sheetName val="MERGER_MODEL"/>
      <sheetName val="SIlver_Px"/>
      <sheetName val="Deleted_Records"/>
      <sheetName val="Data_Entry"/>
      <sheetName val="Lwsn_Cos"/>
      <sheetName val="RE_COA"/>
      <sheetName val="Depreciation_LW1"/>
      <sheetName val="Key_Assumptions"/>
      <sheetName val="Yr_to_Yr_Comparison_Summary"/>
      <sheetName val="OON_Net_(Completion)_2009"/>
      <sheetName val="Functional_Cover"/>
      <sheetName val="Co__C"/>
      <sheetName val="YTD_2012_Bud_Var"/>
      <sheetName val="Drop_Down"/>
      <sheetName val="Total_ISS"/>
      <sheetName val="Rate_Codes"/>
      <sheetName val="Acct__Master"/>
      <sheetName val="Pull_Down_Tables"/>
      <sheetName val="Chart_of_Accounts"/>
      <sheetName val="Accretion_(Dilution)_Output"/>
      <sheetName val="Merger_Cover"/>
      <sheetName val="Pro_Forma_Merger"/>
      <sheetName val="Merger_Outputs&gt;"/>
      <sheetName val="Side_by_Side_PMO"/>
      <sheetName val="Transaction_Prem_Matrix_(Targ)"/>
      <sheetName val="PF_Income_Statement"/>
      <sheetName val="Financials_(Albaugh)"/>
      <sheetName val="Financials_(AVD)"/>
      <sheetName val="To_be_discussed_&gt;&gt;"/>
      <sheetName val="Syn_Sensitivity"/>
      <sheetName val="Value_Accretion"/>
      <sheetName val="DCF_Output"/>
      <sheetName val="DCF_Perp_(Targ)"/>
      <sheetName val="DCF_EBITDA_(Targ)"/>
      <sheetName val="LBO_Inputs"/>
      <sheetName val="LBO_Cases"/>
      <sheetName val="LBO_Cover"/>
      <sheetName val="LBO_Outputs&gt;"/>
      <sheetName val="Tran_Value_and_S&amp;U"/>
      <sheetName val="Returns_Summary"/>
      <sheetName val="Stock_Analysis"/>
      <sheetName val="Stock_Price"/>
      <sheetName val="Detail_IS_&amp;_BS"/>
      <sheetName val="Prop_Maint_Budget"/>
      <sheetName val="Currency_and_Codes"/>
      <sheetName val="Nov_BAM"/>
      <sheetName val="112068_P4_ACH+Wires_ORGINAL"/>
      <sheetName val="Pg_2"/>
      <sheetName val="Pg_3"/>
      <sheetName val="Invoice_Page_1"/>
      <sheetName val="Account_Descriptions"/>
      <sheetName val="Customize_Your_Invoice"/>
      <sheetName val="Cust_ID_"/>
      <sheetName val="Active_Comm_NEW"/>
      <sheetName val="193011_Sep-13"/>
      <sheetName val="HR_Set_Up"/>
      <sheetName val="Cust_ID"/>
      <sheetName val="Commissions_"/>
      <sheetName val="June_BV"/>
      <sheetName val="IC_Data"/>
      <sheetName val="PP_&amp;_E"/>
      <sheetName val="Data_Validation"/>
      <sheetName val="Sub_N"/>
      <sheetName val="SC-P-COL-T3_V2_Clases_Demanda"/>
      <sheetName val="KRT_format"/>
      <sheetName val="NXL_format"/>
      <sheetName val="Magenta_Data7"/>
      <sheetName val="Blue_Data7"/>
      <sheetName val="Red_Data7"/>
      <sheetName val="Cyan_Data7"/>
      <sheetName val="Green_Data7"/>
      <sheetName val="Yellow_Data7"/>
      <sheetName val="Impact_model7"/>
      <sheetName val="JCT_Fcst7"/>
      <sheetName val="Brazil_Relief7"/>
      <sheetName val="LAR_Brazil7"/>
      <sheetName val="GLA_Mar_Billing7"/>
      <sheetName val="GLA_Feb_Billing7"/>
      <sheetName val="GLA_Feb_Billing_Adj7"/>
      <sheetName val="Syndication_Sport_Summary7"/>
      <sheetName val="PCTV_7"/>
      <sheetName val="Big_Deals7"/>
      <sheetName val="Edge_10797_Drilling_Inventory7"/>
      <sheetName val="Nicks_excl_B&amp;C7"/>
      <sheetName val="Existing_cap_structure7"/>
      <sheetName val="Long-Term_Care_Comps7"/>
      <sheetName val="2_YR_Reg7"/>
      <sheetName val="Synergy_DCF7"/>
      <sheetName val="Valuation_DCF7"/>
      <sheetName val="BELO_Cash_Flow7"/>
      <sheetName val="Transaction_Summary6"/>
      <sheetName val="Summary_Analysis6"/>
      <sheetName val="Tab#1_Dispositions6"/>
      <sheetName val="RCN-Building_-_Office6"/>
      <sheetName val="Balance_Sheet_Curr5"/>
      <sheetName val="Balance_Sheet_Prev5"/>
      <sheetName val="U_SYS_COA_Cross_Reference5"/>
      <sheetName val="Covenants_-_Test5"/>
      <sheetName val="Roundy's_Projection_Model5"/>
      <sheetName val="Summary_#2_wo_CLSC5"/>
      <sheetName val="Rev__Royalty_Sch__+_Proj_5"/>
      <sheetName val="Results_from_Nov_985"/>
      <sheetName val="1994_PE_Dots5"/>
      <sheetName val="Detail_By_Dept5"/>
      <sheetName val="1098_loc5"/>
      <sheetName val="Deal_Summary1"/>
      <sheetName val="Comp_Inputs1"/>
      <sheetName val="Accretion_Analysis1"/>
      <sheetName val="Company_summary_items1"/>
      <sheetName val="Cash_Work1"/>
      <sheetName val="Revenue_Sum1"/>
      <sheetName val="Rev_Sen1"/>
      <sheetName val="Internet_IS1"/>
      <sheetName val="KION_-_RE_Value_Summary1"/>
      <sheetName val="Exh_A-61"/>
      <sheetName val="Exh_A-11"/>
      <sheetName val="Exh_A-41"/>
      <sheetName val="Exh_A-81"/>
      <sheetName val="Exh_A-31"/>
      <sheetName val="Exh_A-51"/>
      <sheetName val="Exh_A-21"/>
      <sheetName val="Dilution_-_No_Synergies1"/>
      <sheetName val="Dilution-_Synergies1"/>
      <sheetName val="Input_Page1"/>
      <sheetName val="Cashflow_Model1"/>
      <sheetName val="pg_2____1997_Mthly_Forecast1"/>
      <sheetName val="Budget_after_Changes1"/>
      <sheetName val="MLB_1998_Actuals1"/>
      <sheetName val="Opening_BS1"/>
      <sheetName val="Combined_Ratios1"/>
      <sheetName val="Import_Data1"/>
      <sheetName val="(A1)_HOLDCO1"/>
      <sheetName val="MERGER_MODEL1"/>
      <sheetName val="SIlver_Px1"/>
      <sheetName val="Deleted_Records1"/>
      <sheetName val="Data_Entry1"/>
      <sheetName val="Lwsn_Cos1"/>
      <sheetName val="RE_COA1"/>
      <sheetName val="Depreciation_LW11"/>
      <sheetName val="Key_Assumptions1"/>
      <sheetName val="Yr_to_Yr_Comparison_Summary1"/>
      <sheetName val="OON_Net_(Completion)_20091"/>
      <sheetName val="Functional_Cover1"/>
      <sheetName val="Co__C1"/>
      <sheetName val="YTD_2012_Bud_Var1"/>
      <sheetName val="Drop_Down1"/>
      <sheetName val="Total_ISS1"/>
      <sheetName val="Rate_Codes1"/>
      <sheetName val="Acct__Master1"/>
      <sheetName val="Pull_Down_Tables1"/>
      <sheetName val="Chart_of_Accounts1"/>
      <sheetName val="Accretion_(Dilution)_Output1"/>
      <sheetName val="Merger_Cover1"/>
      <sheetName val="Pro_Forma_Merger1"/>
      <sheetName val="Merger_Outputs&gt;1"/>
      <sheetName val="Side_by_Side_PMO1"/>
      <sheetName val="Transaction_Prem_Matrix_(Targ)1"/>
      <sheetName val="PF_Income_Statement1"/>
      <sheetName val="Financials_(Albaugh)1"/>
      <sheetName val="Financials_(AVD)1"/>
      <sheetName val="To_be_discussed_&gt;&gt;1"/>
      <sheetName val="Syn_Sensitivity1"/>
      <sheetName val="Value_Accretion1"/>
      <sheetName val="DCF_Output1"/>
      <sheetName val="DCF_Perp_(Targ)1"/>
      <sheetName val="DCF_EBITDA_(Targ)1"/>
      <sheetName val="LBO_Inputs1"/>
      <sheetName val="LBO_Cases1"/>
      <sheetName val="LBO_Cover1"/>
      <sheetName val="LBO_Outputs&gt;1"/>
      <sheetName val="Tran_Value_and_S&amp;U1"/>
      <sheetName val="Returns_Summary1"/>
      <sheetName val="Stock_Analysis1"/>
      <sheetName val="Stock_Price1"/>
      <sheetName val="Detail_IS_&amp;_BS1"/>
      <sheetName val="Prop_Maint_Budget1"/>
      <sheetName val="Currency_and_Codes1"/>
      <sheetName val="Nov_BAM1"/>
      <sheetName val="112068_P4_ACH+Wires_ORGINAL1"/>
      <sheetName val="Pg_21"/>
      <sheetName val="Pg_31"/>
      <sheetName val="Invoice_Page_11"/>
      <sheetName val="Account_Descriptions1"/>
      <sheetName val="Customize_Your_Invoice1"/>
      <sheetName val="Cust_ID_1"/>
      <sheetName val="Active_Comm_NEW1"/>
      <sheetName val="193011_Sep-131"/>
      <sheetName val="HR_Set_Up1"/>
      <sheetName val="Cust_ID1"/>
      <sheetName val="Commissions_1"/>
      <sheetName val="June_BV1"/>
      <sheetName val="IC_Data1"/>
      <sheetName val="PP_&amp;_E1"/>
      <sheetName val="Data_Validation1"/>
      <sheetName val="Sub_N1"/>
      <sheetName val="SC-P-COL-T3_V2_Clases_Demanda1"/>
      <sheetName val="KRT_format1"/>
      <sheetName val="NXL_format1"/>
      <sheetName val="Credit Calc"/>
      <sheetName val="Calculations-Off Balance"/>
      <sheetName val="SD"/>
      <sheetName val="LE02-G02"/>
      <sheetName val="LE02-G25"/>
      <sheetName val="LE25-G02"/>
      <sheetName val="LE25-G25"/>
      <sheetName val="LEVEA-G02"/>
      <sheetName val="LEVEA-G25"/>
      <sheetName val="Buyback"/>
      <sheetName val="Share Model"/>
      <sheetName val="Input &amp; Assumption"/>
      <sheetName val="BEV"/>
      <sheetName val="BUSSPLANFLCX_2002"/>
      <sheetName val="TRIAL BALANCE"/>
      <sheetName val="DBBUD95"/>
      <sheetName val="Covenant EPISO"/>
      <sheetName val="Q4 EPI"/>
      <sheetName val="General Information"/>
      <sheetName val="Reportable Transactions"/>
      <sheetName val="Model Assumptions"/>
      <sheetName val="wCodeTable"/>
      <sheetName val="dlgDecimals"/>
      <sheetName val="Deal"/>
      <sheetName val="Valuation"/>
      <sheetName val="ValMatrix"/>
      <sheetName val="Instructions"/>
      <sheetName val="C-Data"/>
      <sheetName val="H-Data "/>
      <sheetName val="Blackline"/>
      <sheetName val="Tourism Fee"/>
      <sheetName val="Concession Fee Liability"/>
      <sheetName val="GL"/>
      <sheetName val="GL Pivot"/>
      <sheetName val="AP Detail"/>
      <sheetName val="Findings Accruals"/>
      <sheetName val="PCOK3100"/>
      <sheetName val="RAOK8161"/>
      <sheetName val="S&amp;OI_print T5 T6 T7"/>
      <sheetName val="Pie_printֹCUR"/>
      <sheetName val="tot"/>
      <sheetName val="SSDGrowth"/>
      <sheetName val="Sheet4"/>
      <sheetName val="ICI"/>
      <sheetName val="Drop Downs"/>
      <sheetName val="DIAMOND"/>
      <sheetName val="FIT2UNIT"/>
      <sheetName val="Store_Visit_Checklist"/>
      <sheetName val="Start-up_financing"/>
      <sheetName val="Local_borrowing"/>
      <sheetName val="Ratios_LDE"/>
      <sheetName val="Working_capital"/>
      <sheetName val="Production_Summary"/>
      <sheetName val="Sub_N4"/>
      <sheetName val="SC-P-COL-T3_V2_Clases_Demanda4"/>
      <sheetName val="Key_Assumptions4"/>
      <sheetName val="Store_Visit_Checklist4"/>
      <sheetName val="Start-up_financing4"/>
      <sheetName val="Local_borrowing4"/>
      <sheetName val="Ratios_LDE4"/>
      <sheetName val="Working_capital4"/>
      <sheetName val="Production_Summary4"/>
      <sheetName val="Sub_N3"/>
      <sheetName val="SC-P-COL-T3_V2_Clases_Demanda3"/>
      <sheetName val="Key_Assumptions3"/>
      <sheetName val="Store_Visit_Checklist3"/>
      <sheetName val="Start-up_financing3"/>
      <sheetName val="Local_borrowing3"/>
      <sheetName val="Ratios_LDE3"/>
      <sheetName val="Working_capital3"/>
      <sheetName val="Production_Summary3"/>
      <sheetName val="Store_Visit_Checklist1"/>
      <sheetName val="Start-up_financing1"/>
      <sheetName val="Local_borrowing1"/>
      <sheetName val="Ratios_LDE1"/>
      <sheetName val="Working_capital1"/>
      <sheetName val="Production_Summary1"/>
      <sheetName val="Sub_N2"/>
      <sheetName val="SC-P-COL-T3_V2_Clases_Demanda2"/>
      <sheetName val="Key_Assumptions2"/>
      <sheetName val="Store_Visit_Checklist2"/>
      <sheetName val="Start-up_financing2"/>
      <sheetName val="Local_borrowing2"/>
      <sheetName val="Ratios_LDE2"/>
      <sheetName val="Working_capital2"/>
      <sheetName val="Production_Summary2"/>
      <sheetName val="Sub_N5"/>
      <sheetName val="SC-P-COL-T3_V2_Clases_Demanda5"/>
      <sheetName val="Key_Assumptions5"/>
      <sheetName val="Store_Visit_Checklist5"/>
      <sheetName val="Start-up_financing5"/>
      <sheetName val="Local_borrowing5"/>
      <sheetName val="Ratios_LDE5"/>
      <sheetName val="Working_capital5"/>
      <sheetName val="Production_Summary5"/>
      <sheetName val="Sub_N6"/>
      <sheetName val="SC-P-COL-T3_V2_Clases_Demanda6"/>
      <sheetName val="Key_Assumptions6"/>
      <sheetName val="Store_Visit_Checklist6"/>
      <sheetName val="Start-up_financing6"/>
      <sheetName val="Local_borrowing6"/>
      <sheetName val="Ratios_LDE6"/>
      <sheetName val="Working_capital6"/>
      <sheetName val="Production_Summary6"/>
      <sheetName val="Store MIX"/>
      <sheetName val="Cash_Flow2"/>
      <sheetName val="Customize_Your_Invoice2"/>
      <sheetName val="Cash_Flow1"/>
      <sheetName val="Cash_Flow"/>
      <sheetName val="Cash_Flow4"/>
      <sheetName val="Customize_Your_Invoice4"/>
      <sheetName val="Cash_Flow3"/>
      <sheetName val="Customize_Your_Invoice3"/>
      <sheetName val="Cash_Flow5"/>
      <sheetName val="Customize_Your_Invoice5"/>
      <sheetName val="Cash_Flow6"/>
      <sheetName val="Customize_Your_Invoice6"/>
      <sheetName val="EY Tables"/>
      <sheetName val="Cash_Flow7"/>
      <sheetName val="Customize_Your_Invoice7"/>
      <sheetName val="Cash_Flow8"/>
      <sheetName val="Customize_Your_Invoice8"/>
      <sheetName val="Cash_Flow9"/>
      <sheetName val="Customize_Your_Invoice9"/>
      <sheetName val="General Assumptions"/>
      <sheetName val="Data Input"/>
      <sheetName val="Profit Centers Sample"/>
      <sheetName val="Sal - CA"/>
      <sheetName val="1999 BUDGET"/>
      <sheetName val="Fillform"/>
      <sheetName val="VA Plant"/>
      <sheetName val="&gt;&gt;&gt; Exch rates&lt;&lt;&lt;"/>
      <sheetName val="CSCCincSKR"/>
      <sheetName val="wire"/>
      <sheetName val="Fin"/>
      <sheetName val="Royalty"/>
      <sheetName val="BSCS"/>
      <sheetName val="Balance"/>
      <sheetName val="Historic Income"/>
      <sheetName val="Holders"/>
      <sheetName val="Book to Tax summary"/>
      <sheetName val="Merged TB"/>
      <sheetName val="Monthly Break Up"/>
      <sheetName val="MORE"/>
      <sheetName val="Old"/>
      <sheetName val="HONOTES"/>
      <sheetName val="Mar-06"/>
      <sheetName val="Introduction"/>
      <sheetName val="Sheet3"/>
      <sheetName val="Prod_Tbl_Master"/>
      <sheetName val="COA_(Inc_Stmt)_Master"/>
      <sheetName val="COA_(All)"/>
      <sheetName val="Validation_Tbls"/>
      <sheetName val="Combined_COA"/>
      <sheetName val="DropDown_list"/>
      <sheetName val="CIP_Cover"/>
      <sheetName val="3d__Drop-Down_Options"/>
      <sheetName val="THC_JUNE"/>
      <sheetName val="Bloomberg_Corp_Yields"/>
      <sheetName val="JA_lists"/>
      <sheetName val="P_&amp;_L"/>
      <sheetName val="Template_Information"/>
      <sheetName val="Cash_Flow_-_Deere"/>
      <sheetName val="tech_data"/>
      <sheetName val="HR_Shared_Services"/>
      <sheetName val="HOA_Support"/>
      <sheetName val="2015_Forecast_-_Tax_Calc"/>
      <sheetName val="OMX_T-name_and_restructuring"/>
      <sheetName val="Summary_-_Consolidated"/>
      <sheetName val="O1_2_2a_-_Rate_Rec_Flux"/>
      <sheetName val="Ashe (4)"/>
      <sheetName val="Athol (4)"/>
      <sheetName val="Athol (3)"/>
      <sheetName val="Summary_IS Recast Athol"/>
      <sheetName val="Mont (4)"/>
      <sheetName val="Mont (3)"/>
      <sheetName val="Phila (4)"/>
      <sheetName val="Phila (3)"/>
      <sheetName val="Plais (4)"/>
      <sheetName val="Plais (3)"/>
      <sheetName val="Altaflo (3)"/>
      <sheetName val="Summary_IS Recast Alta"/>
      <sheetName val="Altaflo (2)"/>
      <sheetName val="Taco (4)"/>
      <sheetName val="Taco (3)"/>
      <sheetName val="Insultab (4)"/>
      <sheetName val="Insultab (3)"/>
      <sheetName val="FEN Top 10"/>
      <sheetName val="TOP 10 LIGH"/>
      <sheetName val="Fluid Handling Top 10"/>
      <sheetName val="SPID Top 10"/>
      <sheetName val="PL_Month"/>
      <sheetName val="Toggle"/>
      <sheetName val="CF"/>
      <sheetName val="IS-Year"/>
      <sheetName val="Scenario Mgr."/>
      <sheetName val="Rev"/>
      <sheetName val="Switch"/>
      <sheetName val="Income Statement"/>
      <sheetName val="Magenta_Data8"/>
      <sheetName val="Blue_Data8"/>
      <sheetName val="Red_Data8"/>
      <sheetName val="Cyan_Data8"/>
      <sheetName val="Green_Data8"/>
      <sheetName val="Yellow_Data8"/>
      <sheetName val="Impact_model8"/>
      <sheetName val="Nicks_excl_B&amp;C8"/>
      <sheetName val="JCT_Fcst8"/>
      <sheetName val="Brazil_Relief8"/>
      <sheetName val="LAR_Brazil8"/>
      <sheetName val="GLA_Mar_Billing8"/>
      <sheetName val="GLA_Feb_Billing8"/>
      <sheetName val="GLA_Feb_Billing_Adj8"/>
      <sheetName val="Syndication_Sport_Summary8"/>
      <sheetName val="PCTV_8"/>
      <sheetName val="Big_Deals8"/>
      <sheetName val="Results_from_Nov_986"/>
      <sheetName val="1994_PE_Dots6"/>
      <sheetName val="Detail_By_Dept6"/>
      <sheetName val="1098_loc6"/>
      <sheetName val="Long-Term_Care_Comps8"/>
      <sheetName val="KION_-_RE_Value_Summary2"/>
      <sheetName val="Exh_A-62"/>
      <sheetName val="Exh_A-12"/>
      <sheetName val="Exh_A-42"/>
      <sheetName val="Exh_A-82"/>
      <sheetName val="Exh_A-32"/>
      <sheetName val="Exh_A-52"/>
      <sheetName val="Exh_A-22"/>
      <sheetName val="Summary_#2_wo_CLSC6"/>
      <sheetName val="Edge_10797_Drilling_Inventory8"/>
      <sheetName val="Comp_Inputs2"/>
      <sheetName val="Key_Assumptions7"/>
      <sheetName val="Existing_cap_structure8"/>
      <sheetName val="2_YR_Reg8"/>
      <sheetName val="Stock_Analysis2"/>
      <sheetName val="Revenue_Sum2"/>
      <sheetName val="Company_summary_items2"/>
      <sheetName val="Cash_Work2"/>
      <sheetName val="Deleted_Records2"/>
      <sheetName val="Data_Entry2"/>
      <sheetName val="Stock_Price2"/>
      <sheetName val="Synergy_DCF8"/>
      <sheetName val="Valuation_DCF8"/>
      <sheetName val="BELO_Cash_Flow8"/>
      <sheetName val="Accretion_Analysis2"/>
      <sheetName val="Dilution_-_No_Synergies2"/>
      <sheetName val="Dilution-_Synergies2"/>
      <sheetName val="Lwsn_Cos2"/>
      <sheetName val="RE_COA2"/>
      <sheetName val="Depreciation_LW12"/>
      <sheetName val="Detail_IS_&amp;_BS2"/>
      <sheetName val="Prop_Maint_Budget2"/>
      <sheetName val="Currency_and_Codes2"/>
      <sheetName val="Nov_BAM2"/>
      <sheetName val="112068_P4_ACH+Wires_ORGINAL2"/>
      <sheetName val="Pg_22"/>
      <sheetName val="Pg_32"/>
      <sheetName val="Invoice_Page_12"/>
      <sheetName val="Account_Descriptions2"/>
      <sheetName val="Cust_ID_2"/>
      <sheetName val="Active_Comm_NEW2"/>
      <sheetName val="193011_Sep-132"/>
      <sheetName val="HR_Set_Up2"/>
      <sheetName val="Cust_ID2"/>
      <sheetName val="Commissions_2"/>
      <sheetName val="June_BV2"/>
      <sheetName val="IC_Data2"/>
      <sheetName val="Transaction_Summary7"/>
      <sheetName val="Summary_Analysis7"/>
      <sheetName val="Yr_to_Yr_Comparison_Summary2"/>
      <sheetName val="OON_Net_(Completion)_20092"/>
      <sheetName val="Functional_Cover2"/>
      <sheetName val="Co__C2"/>
      <sheetName val="YTD_2012_Bud_Var2"/>
      <sheetName val="Input_Page2"/>
      <sheetName val="Cashflow_Model2"/>
      <sheetName val="pg_2____1997_Mthly_Forecast2"/>
      <sheetName val="Drop_Down2"/>
      <sheetName val="Total_ISS2"/>
      <sheetName val="Acct__Master2"/>
      <sheetName val="Pull_Down_Tables2"/>
      <sheetName val="Chart_of_Accounts2"/>
      <sheetName val="MERGER_MODEL2"/>
      <sheetName val="Accretion_(Dilution)_Output2"/>
      <sheetName val="Merger_Cover2"/>
      <sheetName val="Pro_Forma_Merger2"/>
      <sheetName val="Merger_Outputs&gt;2"/>
      <sheetName val="Side_by_Side_PMO2"/>
      <sheetName val="Transaction_Prem_Matrix_(Targ)2"/>
      <sheetName val="PF_Income_Statement2"/>
      <sheetName val="Financials_(Albaugh)2"/>
      <sheetName val="Financials_(AVD)2"/>
      <sheetName val="To_be_discussed_&gt;&gt;2"/>
      <sheetName val="Syn_Sensitivity2"/>
      <sheetName val="Value_Accretion2"/>
      <sheetName val="DCF_Output2"/>
      <sheetName val="DCF_Perp_(Targ)2"/>
      <sheetName val="DCF_EBITDA_(Targ)2"/>
      <sheetName val="LBO_Inputs2"/>
      <sheetName val="LBO_Cases2"/>
      <sheetName val="LBO_Cover2"/>
      <sheetName val="LBO_Outputs&gt;2"/>
      <sheetName val="Tran_Value_and_S&amp;U2"/>
      <sheetName val="Returns_Summary2"/>
      <sheetName val="Rev_Sen2"/>
      <sheetName val="Internet_IS2"/>
      <sheetName val="Tab#1_Dispositions7"/>
      <sheetName val="RCN-Building_-_Office7"/>
      <sheetName val="Roundy's_Projection_Model6"/>
      <sheetName val="Deal_Summary2"/>
      <sheetName val="Rate_Codes2"/>
      <sheetName val="Import_Data2"/>
      <sheetName val="(A1)_HOLDCO2"/>
      <sheetName val="SIlver_Px2"/>
      <sheetName val="Rev__Royalty_Sch__+_Proj_6"/>
      <sheetName val="Balance_Sheet_Curr6"/>
      <sheetName val="Balance_Sheet_Prev6"/>
      <sheetName val="U_SYS_COA_Cross_Reference6"/>
      <sheetName val="Covenants_-_Test6"/>
      <sheetName val="MLB_1998_Actuals2"/>
      <sheetName val="Budget_after_Changes2"/>
      <sheetName val="Opening_BS2"/>
      <sheetName val="Combined_Ratios2"/>
      <sheetName val="Data_Validation2"/>
      <sheetName val="Sub_N7"/>
      <sheetName val="SC-P-COL-T3_V2_Clases_Demanda7"/>
      <sheetName val="PP_&amp;_E2"/>
      <sheetName val="KRT_format2"/>
      <sheetName val="NXL_format2"/>
      <sheetName val="Stock_Chart"/>
      <sheetName val="Global_Inputs"/>
      <sheetName val="SUTA_Rates"/>
      <sheetName val="Pool_Data"/>
      <sheetName val="Inputs-Individual_Loan_Summary"/>
      <sheetName val="Comp__Transaction"/>
      <sheetName val="Core_Data"/>
      <sheetName val="Inputs_and_outputs"/>
      <sheetName val="Base_Case_Output"/>
      <sheetName val="Development_Case"/>
      <sheetName val="Dev_Case_Output"/>
      <sheetName val="Drop_down_lists"/>
      <sheetName val="1_-__Summary_Provision"/>
      <sheetName val="3c__Product_Types"/>
      <sheetName val="Store_Visit_Checklist7"/>
      <sheetName val="Start-up_financing7"/>
      <sheetName val="Local_borrowing7"/>
      <sheetName val="Ratios_LDE7"/>
      <sheetName val="Working_capital7"/>
      <sheetName val="Production_Summary7"/>
      <sheetName val="Clec_Comp"/>
      <sheetName val="HOSPICE_OPSUM"/>
      <sheetName val="MERGER_XLS"/>
      <sheetName val="EP_Fcst"/>
      <sheetName val="Table_Acct_Type"/>
      <sheetName val="Amer__State_NOL_(2)"/>
      <sheetName val="C_O_S_S_"/>
      <sheetName val="YTD_Revenue_by_type_of_work_(2)"/>
      <sheetName val="Credit_Calc"/>
      <sheetName val="IS_Summary-96"/>
      <sheetName val="A_1a_Cumulative_M-1_Recon"/>
      <sheetName val="A_3_SBX_FMV_to_Tax_BS_2007"/>
      <sheetName val="Covenant_EPISO"/>
      <sheetName val="Q4_EPI"/>
      <sheetName val="General_Information"/>
      <sheetName val="Reportable_Transactions"/>
      <sheetName val="Model_Assumptions"/>
      <sheetName val="H-Data_"/>
      <sheetName val="Tourism_Fee"/>
      <sheetName val="Concession_Fee_Liability"/>
      <sheetName val="Trial_Balance"/>
      <sheetName val="GL_Pivot"/>
      <sheetName val="AP_Detail"/>
      <sheetName val="Findings_Accruals"/>
      <sheetName val="S&amp;OI_print_T5_T6_T7"/>
      <sheetName val="Drop_Downs"/>
      <sheetName val="Store_MIX"/>
      <sheetName val="CUSTOMER (DETAIL)"/>
      <sheetName val="_553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sheetData sheetId="382"/>
      <sheetData sheetId="383"/>
      <sheetData sheetId="384"/>
      <sheetData sheetId="385"/>
      <sheetData sheetId="386"/>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refreshError="1"/>
      <sheetData sheetId="984"/>
      <sheetData sheetId="985"/>
      <sheetData sheetId="986"/>
      <sheetData sheetId="987"/>
      <sheetData sheetId="988"/>
      <sheetData sheetId="989"/>
      <sheetData sheetId="990"/>
      <sheetData sheetId="991"/>
      <sheetData sheetId="992"/>
      <sheetData sheetId="993"/>
      <sheetData sheetId="994"/>
      <sheetData sheetId="995"/>
      <sheetData sheetId="996" refreshError="1"/>
      <sheetData sheetId="997"/>
      <sheetData sheetId="998"/>
      <sheetData sheetId="999"/>
      <sheetData sheetId="1000"/>
      <sheetData sheetId="1001"/>
      <sheetData sheetId="1002"/>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refreshError="1"/>
      <sheetData sheetId="1257"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L~1"/>
      <sheetName val="KeyMultInputs"/>
      <sheetName val="Proj. Financials"/>
      <sheetName val="Inputs"/>
      <sheetName val="key_inputs"/>
      <sheetName val="3.成本计算"/>
      <sheetName val="合同"/>
      <sheetName val="Calculations-Off Balance"/>
      <sheetName val="SD"/>
      <sheetName val="Parameters"/>
      <sheetName val="LE02-G02"/>
      <sheetName val="LE02-G25"/>
      <sheetName val="LE25-G02"/>
      <sheetName val="LE25-G25"/>
      <sheetName val="LEVEA-G02"/>
      <sheetName val="LEVEA-G25"/>
      <sheetName val="Buyback"/>
      <sheetName val="Share Model"/>
      <sheetName val="Results from Nov 98"/>
      <sheetName val="BI-POLAR"/>
      <sheetName val="CMX-1298"/>
      <sheetName val="Common_IS"/>
      <sheetName val="Mult-LTM-1"/>
      <sheetName val="Global Inputs"/>
      <sheetName val="Settings"/>
      <sheetName val="Guide"/>
      <sheetName val="PV"/>
      <sheetName val="dxnsjtempsheet"/>
      <sheetName val="cover"/>
      <sheetName val="Ownership"/>
      <sheetName val="Proj__Financials"/>
      <sheetName val="3_成本计算"/>
      <sheetName val="Global_Inputs"/>
      <sheetName val="Results_from_Nov_9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pping"/>
    </sheetNames>
    <sheetDataSet>
      <sheetData sheetId="0"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A10"/>
      <sheetName val="C10"/>
      <sheetName val="A2"/>
      <sheetName val="A26"/>
      <sheetName val="USF"/>
      <sheetName val="A26G"/>
      <sheetName val="A23G"/>
      <sheetName val="Y2"/>
      <sheetName val="PMB"/>
      <sheetName val="A12"/>
      <sheetName val="AGEREC"/>
      <sheetName val="RVEXP"/>
      <sheetName val="RVCXXXX"/>
      <sheetName val="Counterpart"/>
      <sheetName val="Market"/>
      <sheetName val="VEG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2">
          <cell r="A2">
            <v>1065</v>
          </cell>
          <cell r="B2" t="str">
            <v>AB Volvo Group Headquart</v>
          </cell>
        </row>
        <row r="3">
          <cell r="A3">
            <v>1070</v>
          </cell>
          <cell r="B3" t="str">
            <v>Volvo Technology AB</v>
          </cell>
        </row>
        <row r="4">
          <cell r="A4">
            <v>1071</v>
          </cell>
          <cell r="B4" t="str">
            <v>Danafjord AB</v>
          </cell>
        </row>
        <row r="5">
          <cell r="A5">
            <v>1072</v>
          </cell>
          <cell r="B5" t="str">
            <v>Danafjord Fastighetsgrp</v>
          </cell>
        </row>
        <row r="6">
          <cell r="A6">
            <v>1073</v>
          </cell>
          <cell r="B6" t="str">
            <v>Volvo Tullupplag AB</v>
          </cell>
        </row>
        <row r="7">
          <cell r="A7">
            <v>1075</v>
          </cell>
          <cell r="B7" t="str">
            <v>Volvo Logistics AB</v>
          </cell>
        </row>
        <row r="8">
          <cell r="A8">
            <v>1080</v>
          </cell>
          <cell r="B8" t="str">
            <v>Volvo Information Technol</v>
          </cell>
        </row>
        <row r="9">
          <cell r="A9">
            <v>1090</v>
          </cell>
          <cell r="B9" t="str">
            <v>Volvo Techn Transfer AB</v>
          </cell>
        </row>
        <row r="10">
          <cell r="A10">
            <v>1140</v>
          </cell>
          <cell r="B10" t="str">
            <v>Köpings Mekaniska Verkst</v>
          </cell>
        </row>
        <row r="11">
          <cell r="A11">
            <v>1165</v>
          </cell>
          <cell r="B11" t="str">
            <v>Fastighets AB Volvo-City</v>
          </cell>
        </row>
        <row r="12">
          <cell r="A12">
            <v>1220</v>
          </cell>
          <cell r="B12" t="str">
            <v>Volvo Powertrain AB</v>
          </cell>
        </row>
        <row r="13">
          <cell r="A13">
            <v>1304</v>
          </cell>
          <cell r="B13" t="str">
            <v>Volvo Truck Production</v>
          </cell>
        </row>
        <row r="14">
          <cell r="A14">
            <v>1313</v>
          </cell>
          <cell r="B14" t="str">
            <v>Volvo Parts, Truck &amp; Bus</v>
          </cell>
        </row>
        <row r="15">
          <cell r="A15">
            <v>1315</v>
          </cell>
          <cell r="B15" t="str">
            <v>Penta Parts</v>
          </cell>
        </row>
        <row r="16">
          <cell r="A16">
            <v>1321</v>
          </cell>
          <cell r="B16" t="str">
            <v>PRICO AB</v>
          </cell>
        </row>
        <row r="17">
          <cell r="A17">
            <v>1325</v>
          </cell>
          <cell r="B17" t="str">
            <v>VFS International AB</v>
          </cell>
        </row>
        <row r="18">
          <cell r="A18">
            <v>1342</v>
          </cell>
          <cell r="B18" t="str">
            <v>VFS Nordic AB</v>
          </cell>
        </row>
        <row r="19">
          <cell r="A19">
            <v>1343</v>
          </cell>
          <cell r="B19" t="str">
            <v>Fortos Financial Consult</v>
          </cell>
        </row>
        <row r="20">
          <cell r="A20">
            <v>1345</v>
          </cell>
          <cell r="B20" t="str">
            <v>Sotrof AB</v>
          </cell>
        </row>
        <row r="21">
          <cell r="A21">
            <v>1346</v>
          </cell>
          <cell r="B21" t="str">
            <v>Credit Card US</v>
          </cell>
        </row>
        <row r="22">
          <cell r="A22">
            <v>1357</v>
          </cell>
          <cell r="B22" t="str">
            <v>Volvo Aero Leasing</v>
          </cell>
        </row>
        <row r="23">
          <cell r="A23">
            <v>1410</v>
          </cell>
          <cell r="B23" t="str">
            <v>Volvo Bus Corporation</v>
          </cell>
        </row>
        <row r="24">
          <cell r="A24">
            <v>1420</v>
          </cell>
          <cell r="B24" t="str">
            <v>Saeffle Karosseri AB</v>
          </cell>
        </row>
        <row r="25">
          <cell r="A25">
            <v>1425</v>
          </cell>
          <cell r="B25" t="str">
            <v>Acrivia AB</v>
          </cell>
        </row>
        <row r="26">
          <cell r="A26">
            <v>1511</v>
          </cell>
          <cell r="B26" t="str">
            <v>Volvo Wheel Loaders AB</v>
          </cell>
        </row>
        <row r="27">
          <cell r="A27">
            <v>1512</v>
          </cell>
          <cell r="B27" t="str">
            <v>VCE Components AB</v>
          </cell>
        </row>
        <row r="28">
          <cell r="A28">
            <v>1513</v>
          </cell>
          <cell r="B28" t="str">
            <v>Volvo Articulated Haulers</v>
          </cell>
        </row>
        <row r="29">
          <cell r="A29">
            <v>1514</v>
          </cell>
          <cell r="B29" t="str">
            <v>Brunsta Industrihus KB</v>
          </cell>
        </row>
        <row r="30">
          <cell r="A30">
            <v>1517</v>
          </cell>
          <cell r="B30" t="str">
            <v>VCE Holding Swe Dormants</v>
          </cell>
        </row>
        <row r="31">
          <cell r="A31">
            <v>1518</v>
          </cell>
          <cell r="B31" t="str">
            <v>VCE Holding Sweden AB</v>
          </cell>
        </row>
        <row r="32">
          <cell r="A32">
            <v>1519</v>
          </cell>
          <cell r="B32" t="str">
            <v>VCE Cabs AB</v>
          </cell>
        </row>
        <row r="33">
          <cell r="A33">
            <v>1521</v>
          </cell>
          <cell r="B33" t="str">
            <v>Volvo Rents AB</v>
          </cell>
        </row>
        <row r="34">
          <cell r="A34">
            <v>1583</v>
          </cell>
          <cell r="B34" t="str">
            <v>Volvo CE Europe North</v>
          </cell>
        </row>
        <row r="35">
          <cell r="A35">
            <v>1584</v>
          </cell>
          <cell r="B35" t="str">
            <v>VCE Customer Support AB</v>
          </cell>
        </row>
        <row r="36">
          <cell r="A36">
            <v>1586</v>
          </cell>
          <cell r="B36" t="str">
            <v>VCE International AB</v>
          </cell>
        </row>
        <row r="37">
          <cell r="A37">
            <v>1587</v>
          </cell>
          <cell r="B37" t="str">
            <v>VCE South America Service</v>
          </cell>
        </row>
        <row r="38">
          <cell r="A38">
            <v>1610</v>
          </cell>
          <cell r="B38" t="str">
            <v>Volvo Penta Corporation</v>
          </cell>
        </row>
        <row r="39">
          <cell r="A39">
            <v>1620</v>
          </cell>
          <cell r="B39" t="str">
            <v>Östanfjord AB</v>
          </cell>
        </row>
        <row r="40">
          <cell r="A40">
            <v>1635</v>
          </cell>
          <cell r="B40" t="str">
            <v>VP Norden Sverige</v>
          </cell>
        </row>
        <row r="41">
          <cell r="A41">
            <v>1660</v>
          </cell>
          <cell r="B41" t="str">
            <v>VP Europe AB</v>
          </cell>
        </row>
        <row r="42">
          <cell r="A42">
            <v>1671</v>
          </cell>
          <cell r="B42" t="str">
            <v>Fortos Logistik AB</v>
          </cell>
        </row>
        <row r="43">
          <cell r="A43">
            <v>1672</v>
          </cell>
          <cell r="B43" t="str">
            <v>Borgtornet AB</v>
          </cell>
        </row>
        <row r="44">
          <cell r="A44">
            <v>1673</v>
          </cell>
          <cell r="B44" t="str">
            <v>Volvo Transport Hold AB</v>
          </cell>
        </row>
        <row r="45">
          <cell r="A45">
            <v>1676</v>
          </cell>
          <cell r="B45" t="str">
            <v>Volvo Korea Holding AB</v>
          </cell>
        </row>
        <row r="46">
          <cell r="A46">
            <v>1681</v>
          </cell>
          <cell r="B46" t="str">
            <v>Fortos Ventures AB</v>
          </cell>
        </row>
        <row r="47">
          <cell r="A47">
            <v>1685</v>
          </cell>
          <cell r="B47" t="str">
            <v>AB Sorigona</v>
          </cell>
        </row>
        <row r="48">
          <cell r="A48">
            <v>1686</v>
          </cell>
          <cell r="B48" t="str">
            <v>Volvo Holding Sverige AB</v>
          </cell>
        </row>
        <row r="49">
          <cell r="A49">
            <v>1701</v>
          </cell>
          <cell r="B49" t="str">
            <v>Volvo Aero Corporation</v>
          </cell>
        </row>
        <row r="50">
          <cell r="A50">
            <v>1703</v>
          </cell>
          <cell r="B50" t="str">
            <v>Volvo Aero Support Corp</v>
          </cell>
        </row>
        <row r="51">
          <cell r="A51">
            <v>1707</v>
          </cell>
          <cell r="B51" t="str">
            <v>A Anderssons Maskin AB</v>
          </cell>
        </row>
        <row r="52">
          <cell r="A52">
            <v>1708</v>
          </cell>
          <cell r="B52" t="str">
            <v>Volvo Aero Eng Services</v>
          </cell>
        </row>
        <row r="53">
          <cell r="A53">
            <v>1751</v>
          </cell>
          <cell r="B53" t="str">
            <v>Vingafjord AB</v>
          </cell>
        </row>
        <row r="54">
          <cell r="A54">
            <v>1755</v>
          </cell>
          <cell r="B54" t="str">
            <v>Nordfjord AB</v>
          </cell>
        </row>
        <row r="55">
          <cell r="A55">
            <v>1761</v>
          </cell>
          <cell r="B55" t="str">
            <v>Volvo Lv Sverige AB</v>
          </cell>
        </row>
        <row r="56">
          <cell r="A56">
            <v>1762</v>
          </cell>
          <cell r="B56" t="str">
            <v>Volvo Lv Fordonspark AB</v>
          </cell>
        </row>
        <row r="57">
          <cell r="A57">
            <v>1940</v>
          </cell>
          <cell r="B57" t="str">
            <v>Volvo Treasury AB</v>
          </cell>
        </row>
        <row r="58">
          <cell r="A58">
            <v>1950</v>
          </cell>
          <cell r="B58" t="str">
            <v>Volvia</v>
          </cell>
        </row>
        <row r="59">
          <cell r="A59">
            <v>1953</v>
          </cell>
          <cell r="B59" t="str">
            <v>Fortos Transport AB</v>
          </cell>
        </row>
        <row r="60">
          <cell r="A60">
            <v>1955</v>
          </cell>
          <cell r="B60" t="str">
            <v>V Gr Insurance Co Ltd</v>
          </cell>
        </row>
        <row r="61">
          <cell r="A61">
            <v>1970</v>
          </cell>
          <cell r="B61" t="str">
            <v>Volvo Financ. Services AB</v>
          </cell>
        </row>
        <row r="62">
          <cell r="A62">
            <v>1981</v>
          </cell>
          <cell r="B62" t="str">
            <v>Volvo Financ.Ser Montvale</v>
          </cell>
        </row>
        <row r="63">
          <cell r="A63">
            <v>1985</v>
          </cell>
          <cell r="B63" t="str">
            <v>Accelerated Insurance Ltd</v>
          </cell>
        </row>
        <row r="64">
          <cell r="A64">
            <v>2101</v>
          </cell>
          <cell r="B64" t="str">
            <v>Volvo Global Trucks AB</v>
          </cell>
        </row>
        <row r="65">
          <cell r="A65">
            <v>2201</v>
          </cell>
          <cell r="B65" t="str">
            <v>Renault Trucks</v>
          </cell>
        </row>
        <row r="66">
          <cell r="A66">
            <v>2202</v>
          </cell>
          <cell r="B66" t="str">
            <v>Elim Renault Tr Gr PowTr</v>
          </cell>
        </row>
        <row r="67">
          <cell r="A67">
            <v>2204</v>
          </cell>
          <cell r="B67" t="str">
            <v>Other elim Renault Trucks</v>
          </cell>
        </row>
        <row r="68">
          <cell r="A68">
            <v>2301</v>
          </cell>
          <cell r="B68" t="str">
            <v>Mack Trucks</v>
          </cell>
        </row>
        <row r="69">
          <cell r="A69">
            <v>2302</v>
          </cell>
          <cell r="B69" t="str">
            <v>Mack IASC Adjustment</v>
          </cell>
        </row>
        <row r="70">
          <cell r="A70">
            <v>2448</v>
          </cell>
          <cell r="B70" t="str">
            <v>AB St Erikshälsan</v>
          </cell>
        </row>
        <row r="71">
          <cell r="A71">
            <v>2455</v>
          </cell>
          <cell r="B71" t="str">
            <v>V Truck Finance Rental</v>
          </cell>
        </row>
        <row r="72">
          <cell r="A72">
            <v>2460</v>
          </cell>
          <cell r="B72" t="str">
            <v>Volvo Business Services</v>
          </cell>
        </row>
        <row r="73">
          <cell r="A73">
            <v>2464</v>
          </cell>
          <cell r="B73" t="str">
            <v>Roadsoft AB</v>
          </cell>
        </row>
        <row r="74">
          <cell r="A74">
            <v>2465</v>
          </cell>
          <cell r="B74" t="str">
            <v>Björköfjord AB</v>
          </cell>
        </row>
        <row r="75">
          <cell r="A75">
            <v>2466</v>
          </cell>
          <cell r="B75" t="str">
            <v>Karmansbo Kursgård AB</v>
          </cell>
        </row>
        <row r="76">
          <cell r="A76">
            <v>2467</v>
          </cell>
          <cell r="B76" t="str">
            <v>Volvo Aktieförvaltning AB</v>
          </cell>
        </row>
        <row r="77">
          <cell r="A77">
            <v>2468</v>
          </cell>
          <cell r="B77" t="str">
            <v>Celero Support AB</v>
          </cell>
        </row>
        <row r="78">
          <cell r="A78">
            <v>2469</v>
          </cell>
          <cell r="B78" t="str">
            <v>Olofström AB</v>
          </cell>
        </row>
        <row r="79">
          <cell r="A79">
            <v>2474</v>
          </cell>
          <cell r="B79" t="str">
            <v>Fyrstegen AB</v>
          </cell>
        </row>
        <row r="80">
          <cell r="A80">
            <v>2478</v>
          </cell>
          <cell r="B80" t="str">
            <v>Sveafjord AB</v>
          </cell>
        </row>
        <row r="81">
          <cell r="A81">
            <v>2479</v>
          </cell>
          <cell r="B81" t="str">
            <v>Volvamus AB</v>
          </cell>
        </row>
        <row r="82">
          <cell r="A82">
            <v>2480</v>
          </cell>
          <cell r="B82" t="str">
            <v>AB Fortos</v>
          </cell>
        </row>
        <row r="83">
          <cell r="A83">
            <v>2482</v>
          </cell>
          <cell r="B83" t="str">
            <v>Danabäck AB</v>
          </cell>
        </row>
        <row r="84">
          <cell r="A84">
            <v>2483</v>
          </cell>
          <cell r="B84" t="str">
            <v>Rekuperator Svenska AB</v>
          </cell>
        </row>
        <row r="85">
          <cell r="A85">
            <v>2485</v>
          </cell>
          <cell r="B85" t="str">
            <v>VFHS Finans AB</v>
          </cell>
        </row>
        <row r="86">
          <cell r="A86">
            <v>2486</v>
          </cell>
          <cell r="B86" t="str">
            <v>Volvo Mobility Systems</v>
          </cell>
        </row>
        <row r="87">
          <cell r="A87">
            <v>2487</v>
          </cell>
          <cell r="B87" t="str">
            <v>Sörred Energi AB</v>
          </cell>
        </row>
        <row r="88">
          <cell r="A88">
            <v>2488</v>
          </cell>
          <cell r="B88" t="str">
            <v>Alviva AB</v>
          </cell>
        </row>
        <row r="89">
          <cell r="A89">
            <v>2711</v>
          </cell>
          <cell r="B89" t="str">
            <v>Rossared Fastighet AB</v>
          </cell>
        </row>
        <row r="90">
          <cell r="A90">
            <v>4003</v>
          </cell>
          <cell r="B90" t="str">
            <v>Volvo Finans Norge AS</v>
          </cell>
        </row>
        <row r="91">
          <cell r="A91">
            <v>4007</v>
          </cell>
          <cell r="B91" t="str">
            <v>Volvo Aero Norge AS</v>
          </cell>
        </row>
        <row r="92">
          <cell r="A92">
            <v>4020</v>
          </cell>
          <cell r="B92" t="str">
            <v>Volvo Norge AS</v>
          </cell>
        </row>
        <row r="93">
          <cell r="A93">
            <v>4040</v>
          </cell>
          <cell r="B93" t="str">
            <v>VP Norden Norge</v>
          </cell>
        </row>
        <row r="94">
          <cell r="A94">
            <v>4109</v>
          </cell>
          <cell r="B94" t="str">
            <v>Volvo Denmark Holding AS</v>
          </cell>
        </row>
        <row r="95">
          <cell r="A95">
            <v>4120</v>
          </cell>
          <cell r="B95" t="str">
            <v>Volvo Lv og Buss DK A/S</v>
          </cell>
        </row>
        <row r="96">
          <cell r="A96">
            <v>4121</v>
          </cell>
          <cell r="B96" t="str">
            <v>Aabenraa Karrosseri AS</v>
          </cell>
        </row>
        <row r="97">
          <cell r="A97">
            <v>4124</v>
          </cell>
          <cell r="B97" t="str">
            <v>VTF Denmark</v>
          </cell>
        </row>
        <row r="98">
          <cell r="A98">
            <v>4140</v>
          </cell>
          <cell r="B98" t="str">
            <v>VP Norden Danmark</v>
          </cell>
        </row>
        <row r="99">
          <cell r="A99">
            <v>4215</v>
          </cell>
          <cell r="B99" t="str">
            <v>Carrus Scandinavia</v>
          </cell>
        </row>
        <row r="100">
          <cell r="A100">
            <v>4216</v>
          </cell>
          <cell r="B100" t="str">
            <v>Carrus Oy</v>
          </cell>
        </row>
        <row r="101">
          <cell r="A101">
            <v>4220</v>
          </cell>
          <cell r="B101" t="str">
            <v>Volvo Kuorma-Ja</v>
          </cell>
        </row>
        <row r="102">
          <cell r="A102">
            <v>4224</v>
          </cell>
          <cell r="B102" t="str">
            <v>Volvo Truck Finance Oy</v>
          </cell>
        </row>
        <row r="103">
          <cell r="A103">
            <v>4240</v>
          </cell>
          <cell r="B103" t="str">
            <v>VP Norden Finland</v>
          </cell>
        </row>
        <row r="104">
          <cell r="A104">
            <v>4310</v>
          </cell>
          <cell r="B104" t="str">
            <v>Volvo Penta Deutschland</v>
          </cell>
        </row>
        <row r="105">
          <cell r="A105">
            <v>4323</v>
          </cell>
          <cell r="B105" t="str">
            <v>V T Deutschland GMBH</v>
          </cell>
        </row>
        <row r="106">
          <cell r="A106">
            <v>4324</v>
          </cell>
          <cell r="B106" t="str">
            <v>VFS Deutschland GmbH</v>
          </cell>
        </row>
        <row r="107">
          <cell r="A107">
            <v>4326</v>
          </cell>
          <cell r="B107" t="str">
            <v>V Busse Deutschland GmbH</v>
          </cell>
        </row>
        <row r="108">
          <cell r="A108">
            <v>4351</v>
          </cell>
          <cell r="B108" t="str">
            <v>VCE Holding Germany</v>
          </cell>
        </row>
        <row r="109">
          <cell r="A109">
            <v>4352</v>
          </cell>
          <cell r="B109" t="str">
            <v>Volvo CE Europe Central</v>
          </cell>
        </row>
        <row r="110">
          <cell r="A110">
            <v>4353</v>
          </cell>
          <cell r="B110" t="str">
            <v>Volvo Compact Equipment</v>
          </cell>
        </row>
        <row r="111">
          <cell r="A111">
            <v>4355</v>
          </cell>
          <cell r="B111" t="str">
            <v>Volvo Baumaschinen D GmbH</v>
          </cell>
        </row>
        <row r="112">
          <cell r="A112">
            <v>4356</v>
          </cell>
          <cell r="B112" t="str">
            <v>V Baumaschinen Finanz-Ser</v>
          </cell>
        </row>
        <row r="113">
          <cell r="A113">
            <v>4400</v>
          </cell>
          <cell r="B113" t="str">
            <v>Volvo Truck En Bus NL BV</v>
          </cell>
        </row>
        <row r="114">
          <cell r="A114">
            <v>4406</v>
          </cell>
          <cell r="B114" t="str">
            <v>Special Transport Vehicle</v>
          </cell>
        </row>
        <row r="115">
          <cell r="A115">
            <v>4408</v>
          </cell>
          <cell r="B115" t="str">
            <v>V Truck Finance Holding</v>
          </cell>
        </row>
        <row r="116">
          <cell r="A116">
            <v>4416</v>
          </cell>
          <cell r="B116" t="str">
            <v>Volvo Automotive BV</v>
          </cell>
        </row>
        <row r="117">
          <cell r="A117">
            <v>4419</v>
          </cell>
          <cell r="B117" t="str">
            <v>Prévost Holding BV</v>
          </cell>
        </row>
        <row r="118">
          <cell r="A118">
            <v>4420</v>
          </cell>
          <cell r="B118" t="str">
            <v>V Gr Finance Europe BV</v>
          </cell>
        </row>
        <row r="119">
          <cell r="A119">
            <v>4421</v>
          </cell>
          <cell r="B119" t="str">
            <v>Volvo Trucks Holland Hold</v>
          </cell>
        </row>
        <row r="120">
          <cell r="A120">
            <v>4424</v>
          </cell>
          <cell r="B120" t="str">
            <v>VFS Financial Services BV</v>
          </cell>
        </row>
        <row r="121">
          <cell r="A121">
            <v>4441</v>
          </cell>
          <cell r="B121" t="str">
            <v>V Int Holding BV</v>
          </cell>
        </row>
        <row r="122">
          <cell r="A122">
            <v>4442</v>
          </cell>
          <cell r="B122" t="str">
            <v>Bogota Holding BV</v>
          </cell>
        </row>
        <row r="123">
          <cell r="A123">
            <v>4443</v>
          </cell>
          <cell r="B123" t="str">
            <v>Colombia Holding BV</v>
          </cell>
        </row>
        <row r="124">
          <cell r="A124">
            <v>4447</v>
          </cell>
          <cell r="B124" t="str">
            <v>RVI Nederland Dealers Gr</v>
          </cell>
        </row>
        <row r="125">
          <cell r="A125">
            <v>4480</v>
          </cell>
          <cell r="B125" t="str">
            <v>VCE Holding (NV)</v>
          </cell>
        </row>
        <row r="126">
          <cell r="A126">
            <v>4490</v>
          </cell>
          <cell r="B126" t="str">
            <v>Volvo Penta Benelux</v>
          </cell>
        </row>
        <row r="127">
          <cell r="A127">
            <v>4512</v>
          </cell>
          <cell r="B127" t="str">
            <v>VET</v>
          </cell>
        </row>
        <row r="128">
          <cell r="A128">
            <v>4521</v>
          </cell>
          <cell r="B128" t="str">
            <v>Volvo Continental NV</v>
          </cell>
        </row>
        <row r="129">
          <cell r="A129">
            <v>4524</v>
          </cell>
          <cell r="B129" t="str">
            <v>VFS Fin ServBelgium NV</v>
          </cell>
        </row>
        <row r="130">
          <cell r="A130">
            <v>4526</v>
          </cell>
          <cell r="B130" t="str">
            <v>SUPPORT WAREHOUSE BELGIUM</v>
          </cell>
        </row>
        <row r="131">
          <cell r="A131">
            <v>4528</v>
          </cell>
          <cell r="B131" t="str">
            <v>V Treas Eu Coord Cent NV</v>
          </cell>
        </row>
        <row r="132">
          <cell r="A132">
            <v>4540</v>
          </cell>
          <cell r="B132" t="str">
            <v>Volvo Group Re SA</v>
          </cell>
        </row>
        <row r="133">
          <cell r="A133">
            <v>4545</v>
          </cell>
          <cell r="B133" t="str">
            <v>Volvo Data Belgium NV</v>
          </cell>
        </row>
        <row r="134">
          <cell r="A134">
            <v>4551</v>
          </cell>
          <cell r="B134" t="str">
            <v>VCE SA</v>
          </cell>
        </row>
        <row r="135">
          <cell r="A135">
            <v>4553</v>
          </cell>
          <cell r="B135" t="str">
            <v>VCE Commercial SA</v>
          </cell>
        </row>
        <row r="136">
          <cell r="A136">
            <v>4581</v>
          </cell>
          <cell r="B136" t="str">
            <v>Volvo Event Management SA</v>
          </cell>
        </row>
        <row r="137">
          <cell r="A137">
            <v>4607</v>
          </cell>
          <cell r="B137" t="str">
            <v>Truck &amp; Bus Dealers</v>
          </cell>
        </row>
        <row r="138">
          <cell r="A138">
            <v>4608</v>
          </cell>
          <cell r="B138" t="str">
            <v>VTGB REAL ESTATE</v>
          </cell>
        </row>
        <row r="139">
          <cell r="A139">
            <v>4609</v>
          </cell>
          <cell r="B139" t="str">
            <v>DORMANT CO:S VT (GB) GR</v>
          </cell>
        </row>
        <row r="140">
          <cell r="A140">
            <v>4610</v>
          </cell>
          <cell r="B140" t="str">
            <v>Volvo Penta U K</v>
          </cell>
        </row>
        <row r="141">
          <cell r="A141">
            <v>4611</v>
          </cell>
          <cell r="B141" t="str">
            <v>Roadcrew Solutions Ltd</v>
          </cell>
        </row>
        <row r="142">
          <cell r="A142">
            <v>4617</v>
          </cell>
          <cell r="B142" t="str">
            <v>Cool-it Ltd</v>
          </cell>
        </row>
        <row r="143">
          <cell r="A143">
            <v>4624</v>
          </cell>
          <cell r="B143" t="str">
            <v>VFS Financial Services (U</v>
          </cell>
        </row>
        <row r="144">
          <cell r="A144">
            <v>4627</v>
          </cell>
          <cell r="B144" t="str">
            <v>BRS Ltd</v>
          </cell>
        </row>
        <row r="145">
          <cell r="A145">
            <v>4646</v>
          </cell>
          <cell r="B145" t="str">
            <v>Volvo Data GB Ltd</v>
          </cell>
        </row>
        <row r="146">
          <cell r="A146">
            <v>4652</v>
          </cell>
          <cell r="B146" t="str">
            <v>Volvo Aero Turbines (UK)</v>
          </cell>
        </row>
        <row r="147">
          <cell r="A147">
            <v>4655</v>
          </cell>
          <cell r="B147" t="str">
            <v>Volvo Group Insurance Ltd</v>
          </cell>
        </row>
        <row r="148">
          <cell r="A148">
            <v>4657</v>
          </cell>
          <cell r="B148" t="str">
            <v>Volvo CE Europe Ltd</v>
          </cell>
        </row>
        <row r="149">
          <cell r="A149">
            <v>4658</v>
          </cell>
          <cell r="B149" t="str">
            <v>Volvo CE Europe West</v>
          </cell>
        </row>
        <row r="150">
          <cell r="A150">
            <v>4661</v>
          </cell>
          <cell r="B150" t="str">
            <v>SUPPORT WAREHOUSE UK</v>
          </cell>
        </row>
        <row r="151">
          <cell r="A151">
            <v>4675</v>
          </cell>
          <cell r="B151" t="str">
            <v>V Logistics (UK) Ltd</v>
          </cell>
        </row>
        <row r="152">
          <cell r="A152">
            <v>4687</v>
          </cell>
          <cell r="B152" t="str">
            <v>Volvo Event Management UK</v>
          </cell>
        </row>
        <row r="153">
          <cell r="A153">
            <v>4710</v>
          </cell>
          <cell r="B153" t="str">
            <v>VECO Holding SA</v>
          </cell>
        </row>
        <row r="154">
          <cell r="A154">
            <v>4721</v>
          </cell>
          <cell r="B154" t="str">
            <v>Volvo Truck France</v>
          </cell>
        </row>
        <row r="155">
          <cell r="A155">
            <v>4723</v>
          </cell>
          <cell r="B155" t="str">
            <v>S2 LYON</v>
          </cell>
        </row>
        <row r="156">
          <cell r="A156">
            <v>4725</v>
          </cell>
          <cell r="B156" t="str">
            <v>VFS Location France</v>
          </cell>
        </row>
        <row r="157">
          <cell r="A157">
            <v>4726</v>
          </cell>
          <cell r="B157" t="str">
            <v>VFS Finance France</v>
          </cell>
        </row>
        <row r="158">
          <cell r="A158">
            <v>4727</v>
          </cell>
          <cell r="B158" t="str">
            <v>V Truck France Own Dealer</v>
          </cell>
        </row>
        <row r="159">
          <cell r="A159">
            <v>4743</v>
          </cell>
          <cell r="B159" t="str">
            <v>Volvo Penta France</v>
          </cell>
        </row>
        <row r="160">
          <cell r="A160">
            <v>4751</v>
          </cell>
          <cell r="B160" t="str">
            <v>Volvo Holding France SA</v>
          </cell>
        </row>
        <row r="161">
          <cell r="A161">
            <v>4753</v>
          </cell>
          <cell r="B161" t="str">
            <v>Volvo Com Excavator SA</v>
          </cell>
        </row>
        <row r="162">
          <cell r="A162">
            <v>4757</v>
          </cell>
          <cell r="B162" t="str">
            <v>Volvo CE Europe South</v>
          </cell>
        </row>
        <row r="163">
          <cell r="A163">
            <v>4795</v>
          </cell>
          <cell r="B163" t="str">
            <v>SUPPORT WAREHOUSE FRANCE</v>
          </cell>
        </row>
        <row r="164">
          <cell r="A164">
            <v>4810</v>
          </cell>
          <cell r="B164" t="str">
            <v>Volvo Finance SA</v>
          </cell>
        </row>
        <row r="165">
          <cell r="A165">
            <v>4820</v>
          </cell>
          <cell r="B165" t="str">
            <v>Volvo Trucks (Schweiz) AG</v>
          </cell>
        </row>
        <row r="166">
          <cell r="A166">
            <v>4824</v>
          </cell>
          <cell r="B166" t="str">
            <v>Volvo Finance (Suisse) SA</v>
          </cell>
        </row>
        <row r="167">
          <cell r="A167">
            <v>4840</v>
          </cell>
          <cell r="B167" t="str">
            <v>VPCE Schweiz</v>
          </cell>
        </row>
        <row r="168">
          <cell r="A168">
            <v>4854</v>
          </cell>
          <cell r="B168" t="str">
            <v>Niederl Österreich</v>
          </cell>
        </row>
        <row r="169">
          <cell r="A169">
            <v>4855</v>
          </cell>
          <cell r="B169" t="str">
            <v>Volvo Finance Austria</v>
          </cell>
        </row>
        <row r="170">
          <cell r="A170">
            <v>4875</v>
          </cell>
          <cell r="B170" t="str">
            <v>Truck Dealers Espana</v>
          </cell>
        </row>
        <row r="171">
          <cell r="A171">
            <v>4885</v>
          </cell>
          <cell r="B171" t="str">
            <v>Volvo Truck Espana, SA</v>
          </cell>
        </row>
        <row r="172">
          <cell r="A172">
            <v>4890</v>
          </cell>
          <cell r="B172" t="str">
            <v>Volvo Penta Espana Gr</v>
          </cell>
        </row>
        <row r="173">
          <cell r="A173">
            <v>4895</v>
          </cell>
          <cell r="B173" t="str">
            <v>SUPPORT WAREHOUSE ESPANA</v>
          </cell>
        </row>
        <row r="174">
          <cell r="A174">
            <v>4899</v>
          </cell>
          <cell r="B174" t="str">
            <v>VFS Fin Services Spain</v>
          </cell>
        </row>
        <row r="175">
          <cell r="A175">
            <v>4908</v>
          </cell>
          <cell r="B175" t="str">
            <v>Volvo Estonia OÜ</v>
          </cell>
        </row>
        <row r="176">
          <cell r="A176">
            <v>4911</v>
          </cell>
          <cell r="B176" t="str">
            <v>VFS Servizi Finanziari</v>
          </cell>
        </row>
        <row r="177">
          <cell r="A177">
            <v>4913</v>
          </cell>
          <cell r="B177" t="str">
            <v>Autoesse SPA</v>
          </cell>
        </row>
        <row r="178">
          <cell r="A178">
            <v>4914</v>
          </cell>
          <cell r="B178" t="str">
            <v>V Truck Service &amp; rent</v>
          </cell>
        </row>
        <row r="179">
          <cell r="A179">
            <v>4915</v>
          </cell>
          <cell r="B179" t="str">
            <v>Volvo Holding Italia</v>
          </cell>
        </row>
        <row r="180">
          <cell r="A180">
            <v>4917</v>
          </cell>
          <cell r="B180" t="str">
            <v>Support Warehouse Italy</v>
          </cell>
        </row>
        <row r="181">
          <cell r="A181">
            <v>4920</v>
          </cell>
          <cell r="B181" t="str">
            <v>Volvo Penta Italia Spa</v>
          </cell>
        </row>
        <row r="182">
          <cell r="A182">
            <v>4926</v>
          </cell>
          <cell r="B182" t="str">
            <v>Volvo Truck Latvia SIA</v>
          </cell>
        </row>
        <row r="183">
          <cell r="A183">
            <v>4928</v>
          </cell>
          <cell r="B183" t="str">
            <v>Volvo Belgrade Ltd</v>
          </cell>
        </row>
        <row r="184">
          <cell r="A184">
            <v>4938</v>
          </cell>
          <cell r="B184" t="str">
            <v>Volvo Macedonia</v>
          </cell>
        </row>
        <row r="185">
          <cell r="A185">
            <v>4943</v>
          </cell>
          <cell r="B185" t="str">
            <v>VFS Poland</v>
          </cell>
        </row>
        <row r="186">
          <cell r="A186">
            <v>4944</v>
          </cell>
          <cell r="B186" t="str">
            <v>Volvo Polska</v>
          </cell>
        </row>
        <row r="187">
          <cell r="A187">
            <v>4947</v>
          </cell>
          <cell r="B187" t="str">
            <v>Volvo Poland Truck Dealer</v>
          </cell>
        </row>
        <row r="188">
          <cell r="A188">
            <v>4949</v>
          </cell>
          <cell r="B188" t="str">
            <v>Volvo Truck Czech Republi</v>
          </cell>
        </row>
        <row r="189">
          <cell r="A189">
            <v>4954</v>
          </cell>
          <cell r="B189" t="str">
            <v>Volvo Truck Slovak S R O</v>
          </cell>
        </row>
        <row r="190">
          <cell r="A190">
            <v>4955</v>
          </cell>
          <cell r="B190" t="str">
            <v>ZAO Volvo Vostok</v>
          </cell>
        </row>
        <row r="191">
          <cell r="A191">
            <v>4956</v>
          </cell>
          <cell r="B191" t="str">
            <v>Volvo Ukraine LLC</v>
          </cell>
        </row>
        <row r="192">
          <cell r="A192">
            <v>4957</v>
          </cell>
          <cell r="B192" t="str">
            <v>Volvo Lietuva</v>
          </cell>
        </row>
        <row r="193">
          <cell r="A193">
            <v>4958</v>
          </cell>
          <cell r="B193" t="str">
            <v>Volvo Bulgaria</v>
          </cell>
        </row>
        <row r="194">
          <cell r="A194">
            <v>4962</v>
          </cell>
          <cell r="B194" t="str">
            <v>Volvo Ljubljana</v>
          </cell>
        </row>
        <row r="195">
          <cell r="A195">
            <v>4964</v>
          </cell>
          <cell r="B195" t="str">
            <v>Volvo Hungary Ltd</v>
          </cell>
        </row>
        <row r="196">
          <cell r="A196">
            <v>4968</v>
          </cell>
          <cell r="B196" t="str">
            <v>Volvo Romania</v>
          </cell>
        </row>
        <row r="197">
          <cell r="A197">
            <v>4975</v>
          </cell>
          <cell r="B197" t="str">
            <v>VTS Zelenograd</v>
          </cell>
        </row>
        <row r="198">
          <cell r="A198">
            <v>5003</v>
          </cell>
          <cell r="B198" t="str">
            <v>VNA Holding Inc</v>
          </cell>
        </row>
        <row r="199">
          <cell r="A199">
            <v>5019</v>
          </cell>
          <cell r="B199" t="str">
            <v>V Data North America, Inc</v>
          </cell>
        </row>
        <row r="200">
          <cell r="A200">
            <v>5026</v>
          </cell>
          <cell r="B200" t="str">
            <v>V Commercial Finance USA</v>
          </cell>
        </row>
        <row r="201">
          <cell r="A201">
            <v>5032</v>
          </cell>
          <cell r="B201" t="str">
            <v>VTNA USGAAP</v>
          </cell>
        </row>
        <row r="202">
          <cell r="A202">
            <v>5033</v>
          </cell>
          <cell r="B202" t="str">
            <v>Volvo Parts North America</v>
          </cell>
        </row>
        <row r="203">
          <cell r="A203">
            <v>5034</v>
          </cell>
          <cell r="B203" t="str">
            <v>V Penta of the Amer Parts</v>
          </cell>
        </row>
        <row r="204">
          <cell r="A204">
            <v>5036</v>
          </cell>
          <cell r="B204" t="str">
            <v>Nova Schenectady</v>
          </cell>
        </row>
        <row r="205">
          <cell r="A205">
            <v>5037</v>
          </cell>
          <cell r="B205" t="str">
            <v>Nova Roswell</v>
          </cell>
        </row>
        <row r="206">
          <cell r="A206">
            <v>5045</v>
          </cell>
          <cell r="B206" t="str">
            <v>Ashville plant</v>
          </cell>
        </row>
        <row r="207">
          <cell r="A207">
            <v>5049</v>
          </cell>
          <cell r="B207" t="str">
            <v>Customer Support NAFTA</v>
          </cell>
        </row>
        <row r="208">
          <cell r="A208">
            <v>5050</v>
          </cell>
          <cell r="B208" t="str">
            <v>VAC North America</v>
          </cell>
        </row>
        <row r="209">
          <cell r="A209">
            <v>5057</v>
          </cell>
          <cell r="B209" t="str">
            <v>Volvo Aero Services LP</v>
          </cell>
        </row>
        <row r="210">
          <cell r="A210">
            <v>5068</v>
          </cell>
          <cell r="B210" t="str">
            <v>Volvo CE Rents</v>
          </cell>
        </row>
        <row r="211">
          <cell r="A211">
            <v>5070</v>
          </cell>
          <cell r="B211" t="str">
            <v>Volvo Technology of Amer</v>
          </cell>
        </row>
        <row r="212">
          <cell r="A212">
            <v>5075</v>
          </cell>
          <cell r="B212" t="str">
            <v>Volvo Logistics North Am</v>
          </cell>
        </row>
        <row r="213">
          <cell r="A213">
            <v>5081</v>
          </cell>
          <cell r="B213" t="str">
            <v>Volvo Group North America</v>
          </cell>
        </row>
        <row r="214">
          <cell r="A214">
            <v>5084</v>
          </cell>
          <cell r="B214" t="str">
            <v>V G Treasury Canada Inc</v>
          </cell>
        </row>
        <row r="215">
          <cell r="A215">
            <v>5085</v>
          </cell>
          <cell r="B215" t="str">
            <v>V.G.Treasury US Inc</v>
          </cell>
        </row>
        <row r="216">
          <cell r="A216">
            <v>5086</v>
          </cell>
          <cell r="B216" t="str">
            <v>V.G.Treasury North Amer.</v>
          </cell>
        </row>
        <row r="217">
          <cell r="A217">
            <v>5088</v>
          </cell>
          <cell r="B217" t="str">
            <v>Volvo Treasury Mexico</v>
          </cell>
        </row>
        <row r="218">
          <cell r="A218">
            <v>5126</v>
          </cell>
          <cell r="B218" t="str">
            <v>V Commercial Fin Canada</v>
          </cell>
        </row>
        <row r="219">
          <cell r="A219">
            <v>5127</v>
          </cell>
          <cell r="B219" t="str">
            <v>Arrow Truck</v>
          </cell>
        </row>
        <row r="220">
          <cell r="A220">
            <v>5128</v>
          </cell>
          <cell r="B220" t="str">
            <v>Volvo Transp Services</v>
          </cell>
        </row>
        <row r="221">
          <cell r="A221">
            <v>5130</v>
          </cell>
          <cell r="B221" t="str">
            <v>Volvo Trucks Canada</v>
          </cell>
        </row>
        <row r="222">
          <cell r="A222">
            <v>5131</v>
          </cell>
          <cell r="B222" t="str">
            <v>V Trucks Canada I Inc</v>
          </cell>
        </row>
        <row r="223">
          <cell r="A223">
            <v>5132</v>
          </cell>
          <cell r="B223" t="str">
            <v>VTCI Waterloo</v>
          </cell>
        </row>
        <row r="224">
          <cell r="A224">
            <v>5137</v>
          </cell>
          <cell r="B224" t="str">
            <v>Nova St Eustache</v>
          </cell>
        </row>
        <row r="225">
          <cell r="A225">
            <v>5145</v>
          </cell>
          <cell r="B225" t="str">
            <v>V Motor Graders Ltd</v>
          </cell>
        </row>
        <row r="226">
          <cell r="A226">
            <v>5200</v>
          </cell>
          <cell r="B226" t="str">
            <v>Comercio e Participacao</v>
          </cell>
        </row>
        <row r="227">
          <cell r="A227">
            <v>5220</v>
          </cell>
          <cell r="B227" t="str">
            <v>Volvo do Brasil Veiculos</v>
          </cell>
        </row>
        <row r="228">
          <cell r="A228">
            <v>5221</v>
          </cell>
          <cell r="B228" t="str">
            <v>Banco Volvo Brazil</v>
          </cell>
        </row>
        <row r="229">
          <cell r="A229">
            <v>5222</v>
          </cell>
          <cell r="B229" t="str">
            <v>Consorcio</v>
          </cell>
        </row>
        <row r="230">
          <cell r="A230">
            <v>5223</v>
          </cell>
          <cell r="B230" t="str">
            <v>Vedebe Trading SA</v>
          </cell>
        </row>
        <row r="231">
          <cell r="A231">
            <v>5321</v>
          </cell>
          <cell r="B231" t="str">
            <v>Volvo Peru SA</v>
          </cell>
        </row>
        <row r="232">
          <cell r="A232">
            <v>5324</v>
          </cell>
          <cell r="B232" t="str">
            <v>V Peru Finance &amp; Leasing</v>
          </cell>
        </row>
        <row r="233">
          <cell r="A233">
            <v>5326</v>
          </cell>
          <cell r="B233" t="str">
            <v>Ridal</v>
          </cell>
        </row>
        <row r="234">
          <cell r="A234">
            <v>5327</v>
          </cell>
          <cell r="B234" t="str">
            <v>Volvo Service Peru</v>
          </cell>
        </row>
        <row r="235">
          <cell r="A235">
            <v>5328</v>
          </cell>
          <cell r="B235" t="str">
            <v>Volvo Finance Peru</v>
          </cell>
        </row>
        <row r="236">
          <cell r="A236">
            <v>5410</v>
          </cell>
          <cell r="B236" t="str">
            <v>Volvo Truck Argentina SA</v>
          </cell>
        </row>
        <row r="237">
          <cell r="A237">
            <v>5464</v>
          </cell>
          <cell r="B237" t="str">
            <v>Volvo Türk Trucks (PDC)</v>
          </cell>
        </row>
        <row r="238">
          <cell r="A238">
            <v>5465</v>
          </cell>
          <cell r="B238" t="str">
            <v>Volvo Türk Ltd</v>
          </cell>
        </row>
        <row r="239">
          <cell r="A239">
            <v>5485</v>
          </cell>
          <cell r="B239" t="str">
            <v>Volvo India PVT Ltd</v>
          </cell>
        </row>
        <row r="240">
          <cell r="A240">
            <v>5509</v>
          </cell>
          <cell r="B240" t="str">
            <v>Volvo Bus de Mexico</v>
          </cell>
        </row>
        <row r="241">
          <cell r="A241">
            <v>5511</v>
          </cell>
          <cell r="B241" t="str">
            <v>Volvo Holding Mexico, SA</v>
          </cell>
        </row>
        <row r="242">
          <cell r="A242">
            <v>5520</v>
          </cell>
          <cell r="B242" t="str">
            <v>Volvo Trucks de Mexico</v>
          </cell>
        </row>
        <row r="243">
          <cell r="A243">
            <v>5521</v>
          </cell>
          <cell r="B243" t="str">
            <v>V Comm Credit de Mexico</v>
          </cell>
        </row>
        <row r="244">
          <cell r="A244">
            <v>5522</v>
          </cell>
          <cell r="B244" t="str">
            <v>Volvo de Mexico, SA de CV</v>
          </cell>
        </row>
        <row r="245">
          <cell r="A245">
            <v>5611</v>
          </cell>
          <cell r="B245" t="str">
            <v>Volvo East Asia Sdn Bhd</v>
          </cell>
        </row>
        <row r="246">
          <cell r="A246">
            <v>5612</v>
          </cell>
          <cell r="B246" t="str">
            <v>Volvo Malaysia Sdn Bhd</v>
          </cell>
        </row>
        <row r="247">
          <cell r="A247">
            <v>5810</v>
          </cell>
          <cell r="B247" t="str">
            <v>Volvo East Asia (PTE) Ltd</v>
          </cell>
        </row>
        <row r="248">
          <cell r="A248">
            <v>5821</v>
          </cell>
          <cell r="B248" t="str">
            <v>V Truck E Asia (PTE) Ltd</v>
          </cell>
        </row>
        <row r="249">
          <cell r="A249">
            <v>5843</v>
          </cell>
          <cell r="B249" t="str">
            <v>VCE East Asia</v>
          </cell>
        </row>
        <row r="250">
          <cell r="A250">
            <v>5846</v>
          </cell>
          <cell r="B250" t="str">
            <v>Volvo Penta Asia (PTE)</v>
          </cell>
        </row>
        <row r="251">
          <cell r="A251">
            <v>5886</v>
          </cell>
          <cell r="B251" t="str">
            <v>Volvo Treasury Asia Ltd</v>
          </cell>
        </row>
        <row r="252">
          <cell r="A252">
            <v>5887</v>
          </cell>
          <cell r="B252" t="str">
            <v>V Treasury Australia Pty</v>
          </cell>
        </row>
        <row r="253">
          <cell r="A253">
            <v>5955</v>
          </cell>
          <cell r="B253" t="str">
            <v>Volvo Penta Subic Corp</v>
          </cell>
        </row>
        <row r="254">
          <cell r="A254">
            <v>6021</v>
          </cell>
          <cell r="B254" t="str">
            <v>Volvo Nippon K.K.</v>
          </cell>
        </row>
        <row r="255">
          <cell r="A255">
            <v>6040</v>
          </cell>
          <cell r="B255" t="str">
            <v>V Penta Japan Corp</v>
          </cell>
        </row>
        <row r="256">
          <cell r="A256">
            <v>6053</v>
          </cell>
          <cell r="B256" t="str">
            <v>V Bus &amp; Truck Hong Kong</v>
          </cell>
        </row>
        <row r="257">
          <cell r="A257">
            <v>6054</v>
          </cell>
          <cell r="B257" t="str">
            <v>Volvo (China) Investment</v>
          </cell>
        </row>
        <row r="258">
          <cell r="A258">
            <v>6056</v>
          </cell>
          <cell r="B258" t="str">
            <v>Volvo Parts (Shanghai)</v>
          </cell>
        </row>
        <row r="259">
          <cell r="A259">
            <v>6057</v>
          </cell>
          <cell r="B259" t="str">
            <v>V Penta China Cons.Co LTD</v>
          </cell>
        </row>
        <row r="260">
          <cell r="A260">
            <v>6058</v>
          </cell>
          <cell r="B260" t="str">
            <v>Shangh Sunwin Bus Co 100%</v>
          </cell>
        </row>
        <row r="261">
          <cell r="A261">
            <v>6059</v>
          </cell>
          <cell r="B261" t="str">
            <v>Xian Silver Bus Co 100%</v>
          </cell>
        </row>
        <row r="262">
          <cell r="A262">
            <v>6062</v>
          </cell>
          <cell r="B262" t="str">
            <v>Volvo Truck Korea Ltd</v>
          </cell>
        </row>
        <row r="263">
          <cell r="A263">
            <v>6063</v>
          </cell>
          <cell r="B263" t="str">
            <v>VCE Korea</v>
          </cell>
        </row>
        <row r="264">
          <cell r="A264">
            <v>6064</v>
          </cell>
          <cell r="B264" t="str">
            <v>Volvo Penta Korea Ltd</v>
          </cell>
        </row>
        <row r="265">
          <cell r="A265">
            <v>6065</v>
          </cell>
          <cell r="B265" t="str">
            <v>Wuxi Da Hao Power Co., Lt</v>
          </cell>
        </row>
        <row r="266">
          <cell r="A266">
            <v>6090</v>
          </cell>
          <cell r="B266" t="str">
            <v>Volvo CE China CO, LTD</v>
          </cell>
        </row>
        <row r="267">
          <cell r="A267">
            <v>6120</v>
          </cell>
          <cell r="B267" t="str">
            <v>Volvo Truck Australia</v>
          </cell>
        </row>
        <row r="268">
          <cell r="A268">
            <v>6124</v>
          </cell>
          <cell r="B268" t="str">
            <v>V Fin Australia PTY Ltd</v>
          </cell>
        </row>
        <row r="269">
          <cell r="A269">
            <v>6130</v>
          </cell>
          <cell r="B269" t="str">
            <v>VCE Australia Pty Ltd</v>
          </cell>
        </row>
        <row r="270">
          <cell r="A270">
            <v>6206</v>
          </cell>
          <cell r="B270" t="str">
            <v>V Southern Africa Pty Ltd</v>
          </cell>
        </row>
        <row r="271">
          <cell r="A271">
            <v>6207</v>
          </cell>
          <cell r="B271" t="str">
            <v>V Truck &amp; Bus Botswana</v>
          </cell>
        </row>
        <row r="272">
          <cell r="A272">
            <v>6210</v>
          </cell>
          <cell r="B272" t="str">
            <v>Volvo South Africa Repr</v>
          </cell>
        </row>
        <row r="273">
          <cell r="A273">
            <v>6243</v>
          </cell>
          <cell r="B273" t="str">
            <v>Marocco</v>
          </cell>
        </row>
        <row r="274">
          <cell r="A274">
            <v>8946</v>
          </cell>
          <cell r="B274" t="str">
            <v>Arbustum</v>
          </cell>
        </row>
        <row r="275">
          <cell r="A275">
            <v>8947</v>
          </cell>
          <cell r="B275" t="str">
            <v>IG JAS</v>
          </cell>
        </row>
        <row r="276">
          <cell r="A276">
            <v>8948</v>
          </cell>
          <cell r="B276" t="str">
            <v>Turbec</v>
          </cell>
        </row>
        <row r="277">
          <cell r="A277" t="str">
            <v>AT01</v>
          </cell>
          <cell r="B277" t="str">
            <v>Volvo Austria GmbH</v>
          </cell>
        </row>
        <row r="278">
          <cell r="A278" t="str">
            <v>AT06</v>
          </cell>
          <cell r="B278" t="str">
            <v>R Lkw Osterreich GmbH</v>
          </cell>
        </row>
        <row r="279">
          <cell r="A279" t="str">
            <v>AT07</v>
          </cell>
          <cell r="B279" t="str">
            <v>Bilia Baumasch.</v>
          </cell>
        </row>
        <row r="280">
          <cell r="A280" t="str">
            <v>BE20</v>
          </cell>
          <cell r="B280" t="str">
            <v>Renault VI Belgium</v>
          </cell>
        </row>
        <row r="281">
          <cell r="A281" t="str">
            <v>CA06</v>
          </cell>
          <cell r="B281" t="str">
            <v>Prévost Canada</v>
          </cell>
        </row>
        <row r="282">
          <cell r="A282" t="str">
            <v>CA07</v>
          </cell>
          <cell r="B282" t="str">
            <v>Volvo Penta Canada Inc</v>
          </cell>
        </row>
        <row r="283">
          <cell r="A283" t="str">
            <v>CA13</v>
          </cell>
          <cell r="B283" t="str">
            <v>Volvo Trucks Canada Parts</v>
          </cell>
        </row>
        <row r="284">
          <cell r="A284" t="str">
            <v>CH14</v>
          </cell>
          <cell r="B284" t="str">
            <v>Interautomobile - Switzer</v>
          </cell>
        </row>
        <row r="285">
          <cell r="A285" t="str">
            <v>CH15</v>
          </cell>
          <cell r="B285" t="str">
            <v>Renault VI Switzerland</v>
          </cell>
        </row>
        <row r="286">
          <cell r="A286" t="str">
            <v>CZ04</v>
          </cell>
          <cell r="B286" t="str">
            <v>Renault Trucks Czeska Rep</v>
          </cell>
        </row>
        <row r="287">
          <cell r="A287" t="str">
            <v>CZ05</v>
          </cell>
          <cell r="B287" t="str">
            <v>Bilia Stavebni Stroje sro</v>
          </cell>
        </row>
        <row r="288">
          <cell r="A288" t="str">
            <v>DE32</v>
          </cell>
          <cell r="B288" t="str">
            <v>Renault VI Germany</v>
          </cell>
        </row>
        <row r="289">
          <cell r="A289" t="str">
            <v>DE35</v>
          </cell>
          <cell r="B289" t="str">
            <v>Catena Deutschland GmbH</v>
          </cell>
        </row>
        <row r="290">
          <cell r="A290" t="str">
            <v>DE36</v>
          </cell>
          <cell r="B290" t="str">
            <v>Bilia Trucks RVI GmbH</v>
          </cell>
        </row>
        <row r="291">
          <cell r="A291" t="str">
            <v>DE37</v>
          </cell>
          <cell r="B291" t="str">
            <v>Bilia Trucks GmbH</v>
          </cell>
        </row>
        <row r="292">
          <cell r="A292" t="str">
            <v>DE38</v>
          </cell>
          <cell r="B292" t="str">
            <v>Catena Grundstücksverwail</v>
          </cell>
        </row>
        <row r="293">
          <cell r="A293" t="str">
            <v>DK08</v>
          </cell>
          <cell r="B293" t="str">
            <v>Renault Lastbiler Danmark</v>
          </cell>
        </row>
        <row r="294">
          <cell r="A294" t="str">
            <v>DK09</v>
          </cell>
          <cell r="B294" t="str">
            <v>Bilia Lastvogne A/S</v>
          </cell>
        </row>
        <row r="295">
          <cell r="A295" t="str">
            <v>DK10</v>
          </cell>
          <cell r="B295" t="str">
            <v>Volvo Truck Center Köpenh</v>
          </cell>
        </row>
        <row r="296">
          <cell r="A296" t="str">
            <v>DK11</v>
          </cell>
          <cell r="B296" t="str">
            <v>Bilia Entreprenörmask. AS</v>
          </cell>
        </row>
        <row r="297">
          <cell r="A297" t="str">
            <v>ES14</v>
          </cell>
          <cell r="B297" t="str">
            <v>Renault Vehiculos Industr</v>
          </cell>
        </row>
        <row r="298">
          <cell r="A298" t="str">
            <v>ES15</v>
          </cell>
          <cell r="B298" t="str">
            <v>Barnavisa</v>
          </cell>
        </row>
        <row r="299">
          <cell r="A299" t="str">
            <v>ES16</v>
          </cell>
          <cell r="B299" t="str">
            <v>Macasa</v>
          </cell>
        </row>
        <row r="300">
          <cell r="A300" t="str">
            <v>ES17</v>
          </cell>
          <cell r="B300" t="str">
            <v>Iruvisa</v>
          </cell>
        </row>
        <row r="301">
          <cell r="A301" t="str">
            <v>ES18</v>
          </cell>
          <cell r="B301" t="str">
            <v>Muvisa</v>
          </cell>
        </row>
        <row r="302">
          <cell r="A302" t="str">
            <v>ES19</v>
          </cell>
          <cell r="B302" t="str">
            <v>Sevisa</v>
          </cell>
        </row>
        <row r="303">
          <cell r="A303" t="str">
            <v>ES20</v>
          </cell>
          <cell r="B303" t="str">
            <v>Renault Trucks Espana</v>
          </cell>
        </row>
        <row r="304">
          <cell r="A304" t="str">
            <v>ESBR</v>
          </cell>
          <cell r="B304" t="str">
            <v>Spain Dealers Renault</v>
          </cell>
        </row>
        <row r="305">
          <cell r="A305" t="str">
            <v>FI22</v>
          </cell>
          <cell r="B305" t="str">
            <v>Volvo Sisä-S Kourma</v>
          </cell>
        </row>
        <row r="306">
          <cell r="A306" t="str">
            <v>FI23</v>
          </cell>
          <cell r="B306" t="str">
            <v>Ajoneuvo OY</v>
          </cell>
        </row>
        <row r="307">
          <cell r="A307" t="str">
            <v>FI24</v>
          </cell>
          <cell r="B307" t="str">
            <v>Fast AB Björneborgsverkst</v>
          </cell>
        </row>
        <row r="308">
          <cell r="A308" t="str">
            <v>FI25</v>
          </cell>
          <cell r="B308" t="str">
            <v>OY Rolac AB</v>
          </cell>
        </row>
        <row r="309">
          <cell r="A309" t="str">
            <v>FR46</v>
          </cell>
          <cell r="B309" t="str">
            <v>Renault VI SA</v>
          </cell>
        </row>
        <row r="310">
          <cell r="A310" t="str">
            <v>FR47</v>
          </cell>
          <cell r="B310" t="str">
            <v>Chardin Val d'Or</v>
          </cell>
        </row>
        <row r="311">
          <cell r="A311" t="str">
            <v>FR49</v>
          </cell>
          <cell r="B311" t="str">
            <v>Okelia</v>
          </cell>
        </row>
        <row r="312">
          <cell r="A312" t="str">
            <v>FR50</v>
          </cell>
          <cell r="B312" t="str">
            <v>France Véhicules Industri</v>
          </cell>
        </row>
        <row r="313">
          <cell r="A313" t="str">
            <v>FR57</v>
          </cell>
          <cell r="B313" t="str">
            <v>Laudate</v>
          </cell>
        </row>
        <row r="314">
          <cell r="A314" t="str">
            <v>FR78</v>
          </cell>
          <cell r="B314" t="str">
            <v>SCI les Norgands</v>
          </cell>
        </row>
        <row r="315">
          <cell r="A315" t="str">
            <v>FR79</v>
          </cell>
          <cell r="B315" t="str">
            <v>SCI Thomas</v>
          </cell>
        </row>
        <row r="316">
          <cell r="A316" t="str">
            <v>FR80</v>
          </cell>
          <cell r="B316" t="str">
            <v>SCI Très le Bois</v>
          </cell>
        </row>
        <row r="317">
          <cell r="A317" t="str">
            <v>FR81</v>
          </cell>
          <cell r="B317" t="str">
            <v>SCI Mermoz</v>
          </cell>
        </row>
        <row r="318">
          <cell r="A318" t="str">
            <v>FRA3</v>
          </cell>
          <cell r="B318" t="str">
            <v>Bilia France SA</v>
          </cell>
        </row>
        <row r="319">
          <cell r="A319" t="str">
            <v>FRA4</v>
          </cell>
          <cell r="B319" t="str">
            <v>Bilia Trucks France SA</v>
          </cell>
        </row>
        <row r="320">
          <cell r="A320" t="str">
            <v>FRA5</v>
          </cell>
          <cell r="B320" t="str">
            <v>T.O.S</v>
          </cell>
        </row>
        <row r="321">
          <cell r="A321" t="str">
            <v>FRA6</v>
          </cell>
          <cell r="B321" t="str">
            <v>LOCAVI</v>
          </cell>
        </row>
        <row r="322">
          <cell r="A322" t="str">
            <v>FRA7</v>
          </cell>
          <cell r="B322" t="str">
            <v>Bilia Investissements SA</v>
          </cell>
        </row>
        <row r="323">
          <cell r="A323" t="str">
            <v>FRA8</v>
          </cell>
          <cell r="B323" t="str">
            <v>SCI Croix Chanvril</v>
          </cell>
        </row>
        <row r="324">
          <cell r="A324" t="str">
            <v>FRA9</v>
          </cell>
          <cell r="B324" t="str">
            <v>SCI St Evarzec</v>
          </cell>
        </row>
        <row r="325">
          <cell r="A325" t="str">
            <v>FRBR</v>
          </cell>
          <cell r="B325" t="str">
            <v>French Dealers</v>
          </cell>
        </row>
        <row r="326">
          <cell r="A326" t="str">
            <v>GB03</v>
          </cell>
          <cell r="B326" t="str">
            <v>Volvo Truck and Bus Ltd</v>
          </cell>
        </row>
        <row r="327">
          <cell r="A327" t="str">
            <v>GB36</v>
          </cell>
          <cell r="B327" t="str">
            <v>Renault Trucks UK</v>
          </cell>
        </row>
        <row r="328">
          <cell r="A328" t="str">
            <v>GB37</v>
          </cell>
          <cell r="B328" t="str">
            <v>Renault Trucks Commercial</v>
          </cell>
        </row>
        <row r="329">
          <cell r="A329" t="str">
            <v>HR01</v>
          </cell>
          <cell r="B329" t="str">
            <v>Bilia Gradevinski Strojev</v>
          </cell>
        </row>
        <row r="330">
          <cell r="A330" t="str">
            <v>HR02</v>
          </cell>
          <cell r="B330" t="str">
            <v>Volvo Zagreb d.o.o</v>
          </cell>
        </row>
        <row r="331">
          <cell r="A331" t="str">
            <v>HU03</v>
          </cell>
          <cell r="B331" t="str">
            <v>Renault Trucks Hungaria</v>
          </cell>
        </row>
        <row r="332">
          <cell r="A332" t="str">
            <v>HU04</v>
          </cell>
          <cell r="B332" t="str">
            <v>Bilia Epitögepek</v>
          </cell>
        </row>
        <row r="333">
          <cell r="A333" t="str">
            <v>IT04</v>
          </cell>
          <cell r="B333" t="str">
            <v>Volvo Veicoli Industriali</v>
          </cell>
        </row>
        <row r="334">
          <cell r="A334" t="str">
            <v>IT11</v>
          </cell>
          <cell r="B334" t="str">
            <v>Veneta Trucks SPA</v>
          </cell>
        </row>
        <row r="335">
          <cell r="A335" t="str">
            <v>IT12</v>
          </cell>
          <cell r="B335" t="str">
            <v>RVI Italia Spa</v>
          </cell>
        </row>
        <row r="336">
          <cell r="A336" t="str">
            <v>MX08</v>
          </cell>
          <cell r="B336" t="str">
            <v>Volvo Parts Mexico</v>
          </cell>
        </row>
        <row r="337">
          <cell r="A337" t="str">
            <v>NL19</v>
          </cell>
          <cell r="B337" t="str">
            <v>VBW Real Estate BV</v>
          </cell>
        </row>
        <row r="338">
          <cell r="A338" t="str">
            <v>NL20</v>
          </cell>
          <cell r="B338" t="str">
            <v>NEBIM Rotterdam BV</v>
          </cell>
        </row>
        <row r="339">
          <cell r="A339" t="str">
            <v>NL33</v>
          </cell>
          <cell r="B339" t="str">
            <v>Renault Trucks Nederland</v>
          </cell>
        </row>
        <row r="340">
          <cell r="A340" t="str">
            <v>NL34</v>
          </cell>
          <cell r="B340" t="str">
            <v>Bilia International BV</v>
          </cell>
        </row>
        <row r="341">
          <cell r="A341" t="str">
            <v>NO14</v>
          </cell>
          <cell r="B341" t="str">
            <v>Bilia Last og Buss AS</v>
          </cell>
        </row>
        <row r="342">
          <cell r="A342" t="str">
            <v>NO15</v>
          </cell>
          <cell r="B342" t="str">
            <v>Bilia Last ogBuss Oppland</v>
          </cell>
        </row>
        <row r="343">
          <cell r="A343" t="str">
            <v>NO16</v>
          </cell>
          <cell r="B343" t="str">
            <v>Bilia Volmax Bus</v>
          </cell>
        </row>
        <row r="344">
          <cell r="A344" t="str">
            <v>NO17</v>
          </cell>
          <cell r="B344" t="str">
            <v>KFAB Eiendom AS</v>
          </cell>
        </row>
        <row r="345">
          <cell r="A345" t="str">
            <v>NO18</v>
          </cell>
          <cell r="B345" t="str">
            <v>Bilia Maskin AS</v>
          </cell>
        </row>
        <row r="346">
          <cell r="A346" t="str">
            <v>NO19</v>
          </cell>
          <cell r="B346" t="str">
            <v>Renault Truck Norway AS</v>
          </cell>
        </row>
        <row r="347">
          <cell r="A347" t="str">
            <v>PL07</v>
          </cell>
          <cell r="B347" t="str">
            <v>Renault Trucks Polska SP</v>
          </cell>
        </row>
        <row r="348">
          <cell r="A348" t="str">
            <v>PL08</v>
          </cell>
          <cell r="B348" t="str">
            <v>Bilia Mazyny Budowlane</v>
          </cell>
        </row>
        <row r="349">
          <cell r="A349" t="str">
            <v>PL09</v>
          </cell>
          <cell r="B349" t="str">
            <v>Truck and Bus Service SP</v>
          </cell>
        </row>
        <row r="350">
          <cell r="A350" t="str">
            <v>PT01</v>
          </cell>
          <cell r="B350" t="str">
            <v>Renau Trucks Portugal LDA</v>
          </cell>
        </row>
        <row r="351">
          <cell r="A351" t="str">
            <v>PT03</v>
          </cell>
          <cell r="B351" t="str">
            <v>Renault Trucks Lisboa Lda</v>
          </cell>
        </row>
        <row r="352">
          <cell r="A352" t="str">
            <v>PT04</v>
          </cell>
          <cell r="B352" t="str">
            <v>Renault Trucks Porto Lda</v>
          </cell>
        </row>
        <row r="353">
          <cell r="A353" t="str">
            <v>SEA7</v>
          </cell>
          <cell r="B353" t="str">
            <v>Volvo Bussar Sverige AB</v>
          </cell>
        </row>
        <row r="354">
          <cell r="A354" t="str">
            <v>SED8</v>
          </cell>
          <cell r="B354" t="str">
            <v>Kommersiella Fordon AB</v>
          </cell>
        </row>
        <row r="355">
          <cell r="A355" t="str">
            <v>SED9</v>
          </cell>
          <cell r="B355" t="str">
            <v>Bilia Lastbilar AB</v>
          </cell>
        </row>
        <row r="356">
          <cell r="A356" t="str">
            <v>SEE0</v>
          </cell>
          <cell r="B356" t="str">
            <v>Fast.bolag. Etnografen AB</v>
          </cell>
        </row>
        <row r="357">
          <cell r="A357" t="str">
            <v>SEE1</v>
          </cell>
          <cell r="B357" t="str">
            <v>Lastbilsbolaget i GBG AB</v>
          </cell>
        </row>
        <row r="358">
          <cell r="A358" t="str">
            <v>SEE2</v>
          </cell>
          <cell r="B358" t="str">
            <v>Bilia fastigh. kungens ku</v>
          </cell>
        </row>
        <row r="359">
          <cell r="A359" t="str">
            <v>SK02</v>
          </cell>
          <cell r="B359" t="str">
            <v>Bilia Stavebne Stroje sro</v>
          </cell>
        </row>
        <row r="360">
          <cell r="A360" t="str">
            <v>TH03</v>
          </cell>
          <cell r="B360" t="str">
            <v>Volvo Truck Thailand</v>
          </cell>
        </row>
        <row r="361">
          <cell r="A361" t="str">
            <v>TH04</v>
          </cell>
          <cell r="B361" t="str">
            <v>Volvo Truck &amp; Bus Thailan</v>
          </cell>
        </row>
        <row r="362">
          <cell r="A362" t="str">
            <v>TR03</v>
          </cell>
          <cell r="B362" t="str">
            <v>Renault Trucks Ticaret</v>
          </cell>
        </row>
        <row r="363">
          <cell r="A363" t="str">
            <v>TUNI</v>
          </cell>
          <cell r="B363" t="str">
            <v>Renault Trucks Tunisia C</v>
          </cell>
        </row>
        <row r="364">
          <cell r="A364" t="str">
            <v>US16</v>
          </cell>
          <cell r="B364" t="str">
            <v>V Penta of the Americas</v>
          </cell>
        </row>
        <row r="365">
          <cell r="A365" t="str">
            <v>US36</v>
          </cell>
          <cell r="B365" t="str">
            <v>Prévost US</v>
          </cell>
        </row>
        <row r="366">
          <cell r="A366" t="str">
            <v>US37</v>
          </cell>
          <cell r="B366" t="str">
            <v>Volvo Truck Parts NA</v>
          </cell>
        </row>
      </sheetData>
      <sheetData sheetId="15"/>
      <sheetData sheetId="16"/>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endar"/>
    </sheetNames>
    <sheetDataSet>
      <sheetData sheetId="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选择报表"/>
    </sheetNames>
    <sheetDataSet>
      <sheetData sheetId="0"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5.12.31 detail list"/>
      <sheetName val="中广核 Summary"/>
      <sheetName val="中广核 BKD"/>
      <sheetName val="Tickmarks"/>
      <sheetName val="选择报表"/>
      <sheetName val="Input &amp; Assumption"/>
      <sheetName val="Calendar"/>
      <sheetName val="Calculations-Off Balance"/>
    </sheetNames>
    <sheetDataSet>
      <sheetData sheetId="0" refreshError="1"/>
      <sheetData sheetId="1" refreshError="1">
        <row r="8">
          <cell r="I8">
            <v>-681037.5</v>
          </cell>
        </row>
      </sheetData>
      <sheetData sheetId="2" refreshError="1">
        <row r="5">
          <cell r="E5">
            <v>1.5875E-2</v>
          </cell>
        </row>
        <row r="7">
          <cell r="G7">
            <v>100791597.42679369</v>
          </cell>
        </row>
      </sheetData>
      <sheetData sheetId="3" refreshError="1"/>
      <sheetData sheetId="4" refreshError="1"/>
      <sheetData sheetId="5" refreshError="1"/>
      <sheetData sheetId="6" refreshError="1"/>
      <sheetData sheetId="7"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mo"/>
      <sheetName val="Memo (2)"/>
      <sheetName val="For disclosure (2)"/>
      <sheetName val="For disclosure"/>
      <sheetName val="Summary"/>
      <sheetName val="Breakdown"/>
      <sheetName val="中广核租金支付表"/>
      <sheetName val="中信租金支付表"/>
      <sheetName val="IRR  caculation"/>
      <sheetName val="Tickmarks"/>
      <sheetName val="参考例子"/>
      <sheetName val="中信融资租赁"/>
      <sheetName val="中广核融资租赁"/>
      <sheetName val="长期应付款"/>
      <sheetName val="应付利息"/>
      <sheetName val="中广核 Summary"/>
      <sheetName val="中广核 BKD"/>
      <sheetName val="dxnsjtempsheet"/>
      <sheetName val="选择报表"/>
      <sheetName val="Equity合并"/>
      <sheetName val="Equity单体"/>
      <sheetName val="PL单体"/>
    </sheetNames>
    <sheetDataSet>
      <sheetData sheetId="0"/>
      <sheetData sheetId="1"/>
      <sheetData sheetId="2"/>
      <sheetData sheetId="3"/>
      <sheetData sheetId="4">
        <row r="31">
          <cell r="F31">
            <v>-316865979.71999997</v>
          </cell>
        </row>
      </sheetData>
      <sheetData sheetId="5">
        <row r="7">
          <cell r="E7">
            <v>1.575E-2</v>
          </cell>
        </row>
      </sheetData>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 report"/>
      <sheetName val="BKD"/>
      <sheetName val="2015 IA List"/>
      <sheetName val="税法与会计摊销差异"/>
      <sheetName val="Sheet2"/>
      <sheetName val="Tickmarks"/>
      <sheetName val="Summary"/>
      <sheetName val="Results from Nov 98"/>
      <sheetName val="中广核 Summary"/>
      <sheetName val="中广核 BKD"/>
      <sheetName val="23800.01 Intangible Asset能源"/>
    </sheetNames>
    <sheetDataSet>
      <sheetData sheetId="0" refreshError="1"/>
      <sheetData sheetId="1">
        <row r="10">
          <cell r="H10">
            <v>548798393.21000004</v>
          </cell>
        </row>
        <row r="30">
          <cell r="H30">
            <v>500425417.8958928</v>
          </cell>
        </row>
        <row r="31">
          <cell r="H31">
            <v>611844223.79851532</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wer Capacity"/>
      <sheetName val="_CIQHiddenCacheSheet"/>
      <sheetName val="PV"/>
      <sheetName val="Cap Table"/>
      <sheetName val="Formats"/>
      <sheetName val="成本计算"/>
      <sheetName val="Calendar"/>
      <sheetName val="Mapping"/>
      <sheetName val="BKD"/>
      <sheetName val="Summary"/>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IQHiddenCacheSheet"/>
      <sheetName val="PV"/>
      <sheetName val="CIQ_LinkingNames"/>
      <sheetName val="Cap Table"/>
      <sheetName val="Formats"/>
      <sheetName val="3.成本计算"/>
      <sheetName val="Calendar"/>
      <sheetName val="Mapping"/>
      <sheetName val="BKD"/>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
    </sheetNames>
    <sheetDataSet>
      <sheetData sheetId="0"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py P&amp;L from Pillar"/>
      <sheetName val="Copy BS from Pillar"/>
      <sheetName val="To paste in YACT2"/>
      <sheetName val="IB"/>
      <sheetName val="ERROR LOG"/>
      <sheetName val="CPART"/>
      <sheetName val="C"/>
      <sheetName val="C1"/>
      <sheetName val="C2"/>
      <sheetName val="C3"/>
      <sheetName val="C4"/>
      <sheetName val="C20G"/>
      <sheetName val="C30G"/>
      <sheetName val="C30M"/>
      <sheetName val="C50M"/>
      <sheetName val="C50G"/>
      <sheetName val="A"/>
      <sheetName val="A1"/>
      <sheetName val="A25G"/>
      <sheetName val="A20G"/>
      <sheetName val="A33"/>
      <sheetName val="A30a&amp;b"/>
      <sheetName val="A31a&amp;b"/>
      <sheetName val="A32a&amp;b"/>
      <sheetName val="A30G"/>
      <sheetName val="A34a&amp;b"/>
      <sheetName val="A38"/>
      <sheetName val="A11"/>
      <sheetName val="Y1"/>
      <sheetName val="P"/>
      <sheetName val="U"/>
      <sheetName val="U30M"/>
      <sheetName val="U30G"/>
      <sheetName val="A38_CKEY"/>
      <sheetName val="PMA"/>
      <sheetName val="AGEREC"/>
      <sheetName val="Market"/>
      <sheetName val="Vega Cop"/>
      <sheetName val="VEGA"/>
      <sheetName val="Mall"/>
    </sheetNames>
    <sheetDataSet>
      <sheetData sheetId="0" refreshError="1"/>
      <sheetData sheetId="1" refreshError="1"/>
      <sheetData sheetId="2" refreshError="1"/>
      <sheetData sheetId="3"/>
      <sheetData sheetId="4"/>
      <sheetData sheetId="5"/>
      <sheetData sheetId="6"/>
      <sheetData sheetId="7"/>
      <sheetData sheetId="8" refreshError="1"/>
      <sheetData sheetId="9"/>
      <sheetData sheetId="10"/>
      <sheetData sheetId="11"/>
      <sheetData sheetId="12"/>
      <sheetData sheetId="13" refreshError="1"/>
      <sheetData sheetId="14" refreshError="1"/>
      <sheetData sheetId="15" refreshError="1"/>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sheetData sheetId="27" refreshError="1"/>
      <sheetData sheetId="28" refreshError="1"/>
      <sheetData sheetId="29"/>
      <sheetData sheetId="30"/>
      <sheetData sheetId="31"/>
      <sheetData sheetId="32"/>
      <sheetData sheetId="33" refreshError="1"/>
      <sheetData sheetId="34"/>
      <sheetData sheetId="35"/>
      <sheetData sheetId="36" refreshError="1"/>
      <sheetData sheetId="37" refreshError="1"/>
      <sheetData sheetId="38" refreshError="1"/>
      <sheetData sheetId="39"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成本计算"/>
    </sheetNames>
    <sheetDataSet>
      <sheetData sheetId="0"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成本计算"/>
    </sheetNames>
    <sheetDataSet>
      <sheetData sheetId="0"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成本计算"/>
    </sheetNames>
    <sheetDataSet>
      <sheetData sheetId="0"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科目代码"/>
      <sheetName val="万元结果汇总表"/>
      <sheetName val="分类汇总表"/>
      <sheetName val="流资汇总"/>
      <sheetName val="3-1-1现金"/>
      <sheetName val="3-1-2银存"/>
      <sheetName val="3-1-3其他货币"/>
      <sheetName val="短投汇总"/>
      <sheetName val="3-2-1短投股"/>
      <sheetName val="3-2-2短投债"/>
      <sheetName val="3-3应收票据"/>
      <sheetName val="3-4应收帐"/>
      <sheetName val="3-5应收股利"/>
      <sheetName val="3-6应收利息"/>
      <sheetName val="3-7预付帐款"/>
      <sheetName val="3-8应收补贴"/>
      <sheetName val="3-9其他应收"/>
      <sheetName val="存货汇总"/>
      <sheetName val="3-10-1原材料"/>
      <sheetName val="3-10-2材料采购"/>
      <sheetName val="3-10-3在库低值"/>
      <sheetName val="3-10-4包装物"/>
      <sheetName val="3-10-5委托加工"/>
      <sheetName val="3-10-6产成品"/>
      <sheetName val="3-10-7在产品"/>
      <sheetName val="3-10-8分期发出"/>
      <sheetName val="3-10-9在用低值"/>
      <sheetName val="3-10-10委托代销"/>
      <sheetName val="3-10-11受托代销"/>
      <sheetName val="3-11待摊"/>
      <sheetName val="3-12待处理流损"/>
      <sheetName val="3-13一年长债"/>
      <sheetName val="3-14其他流资"/>
      <sheetName val="长投汇总"/>
      <sheetName val="4-1长投股票"/>
      <sheetName val="4-2长投债券"/>
      <sheetName val="4-3长投其他"/>
      <sheetName val="固定汇总"/>
      <sheetName val="5-1-1房建"/>
      <sheetName val="5-1-2构筑"/>
      <sheetName val="5-1-3管沟"/>
      <sheetName val="5-2-1机器设备"/>
      <sheetName val="5-2-2车辆"/>
      <sheetName val="5-2-3电子设备"/>
      <sheetName val="5-3工程物资"/>
      <sheetName val="5-4-1在建土建"/>
      <sheetName val="5-4-2在建安装"/>
      <sheetName val="5-5固定清理"/>
      <sheetName val="5-6待处理固定损失"/>
      <sheetName val="6-1土地"/>
      <sheetName val="6-2其他无形"/>
      <sheetName val="7-1开办费"/>
      <sheetName val="7-2长期待摊"/>
      <sheetName val="8-1其他长期"/>
      <sheetName val="8-2递税借项"/>
      <sheetName val="流动负债汇总"/>
      <sheetName val="9-1短期借款"/>
      <sheetName val="9-2应付票据"/>
      <sheetName val="9-3应付帐款"/>
      <sheetName val="9-4预收帐款"/>
      <sheetName val="9-5代销商品款"/>
      <sheetName val="9-6其他应付款"/>
      <sheetName val="9-7应付工资"/>
      <sheetName val="9-8应付福利费"/>
      <sheetName val="9-9应交税金"/>
      <sheetName val="9-10应付利润"/>
      <sheetName val="9-11其他应交"/>
      <sheetName val="9-12预提"/>
      <sheetName val="9-13一年内长债"/>
      <sheetName val="9-14其他流负"/>
      <sheetName val="长期负债汇总"/>
      <sheetName val="10-1长借"/>
      <sheetName val="10-2应付债券"/>
      <sheetName val="10-3长期应付款"/>
      <sheetName val="10-4住房周转金"/>
      <sheetName val="10-5其他长期负债"/>
      <sheetName val="10-6递延税款贷项"/>
      <sheetName val="Sheet1"/>
      <sheetName val="YS02-0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llateral"/>
    </sheetNames>
    <sheetDataSet>
      <sheetData sheetId="0"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s>
    <sheetDataSet>
      <sheetData sheetId="0"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PBEXqueries"/>
      <sheetName val="SAPBEXfilters"/>
      <sheetName val="Query_A"/>
      <sheetName val="Query_B"/>
      <sheetName val="Query_C"/>
      <sheetName val="Query_D"/>
      <sheetName val="Query_E"/>
      <sheetName val="Query F"/>
      <sheetName val="Query G"/>
      <sheetName val="Query H"/>
      <sheetName val="Query I"/>
      <sheetName val="Hospitality source"/>
      <sheetName val="Table"/>
      <sheetName val="Saeco"/>
      <sheetName val="Read me"/>
      <sheetName val="CGS"/>
      <sheetName val="Cockpit"/>
      <sheetName val="Personal Care _ Overview"/>
      <sheetName val="Sales Template by ORU"/>
      <sheetName val="Cat PBS Undivided"/>
      <sheetName val="BG TV_2"/>
      <sheetName val="Sector CL excl. PBS_2"/>
      <sheetName val="Sales Template by ORU excl_2"/>
      <sheetName val="TV excl. TV India_China_TV NA"/>
      <sheetName val="HW excl. Discus"/>
      <sheetName val="DA excl. Preethi"/>
      <sheetName val="Sales Summary Template"/>
      <sheetName val="QSales Template by ORU"/>
      <sheetName val="QCat PBS Undivided"/>
      <sheetName val="QBG TV"/>
      <sheetName val="QSector CL excl. PBS_2"/>
      <sheetName val="QSales Template by ORU excl_2"/>
      <sheetName val="QTV excl. TV India_China_TV NA"/>
      <sheetName val="QHW excl. Discus"/>
      <sheetName val="QSales Summary Template"/>
      <sheetName val="Assumptions"/>
    </sheetNames>
    <sheetDataSet>
      <sheetData sheetId="0"/>
      <sheetData sheetId="1"/>
      <sheetData sheetId="2">
        <row r="1">
          <cell r="A1" t="str">
            <v>General Query</v>
          </cell>
        </row>
        <row r="5">
          <cell r="A5" t="str">
            <v>rRep_ORU_MRU_A</v>
          </cell>
          <cell r="H5" t="str">
            <v>rBW_Data_A</v>
          </cell>
        </row>
        <row r="6">
          <cell r="H6" t="str">
            <v>rPer_Data_A</v>
          </cell>
        </row>
        <row r="8">
          <cell r="H8">
            <v>1</v>
          </cell>
          <cell r="I8">
            <v>2</v>
          </cell>
          <cell r="J8">
            <v>3</v>
          </cell>
          <cell r="K8">
            <v>4</v>
          </cell>
          <cell r="L8">
            <v>5</v>
          </cell>
          <cell r="M8">
            <v>6</v>
          </cell>
          <cell r="N8">
            <v>7</v>
          </cell>
          <cell r="O8">
            <v>8</v>
          </cell>
          <cell r="P8">
            <v>9</v>
          </cell>
          <cell r="Q8">
            <v>10</v>
          </cell>
          <cell r="R8">
            <v>11</v>
          </cell>
          <cell r="S8">
            <v>12</v>
          </cell>
          <cell r="T8">
            <v>13</v>
          </cell>
          <cell r="U8">
            <v>14</v>
          </cell>
          <cell r="V8">
            <v>15</v>
          </cell>
          <cell r="W8">
            <v>16</v>
          </cell>
          <cell r="X8">
            <v>17</v>
          </cell>
          <cell r="Y8">
            <v>18</v>
          </cell>
          <cell r="Z8">
            <v>19</v>
          </cell>
          <cell r="AA8">
            <v>20</v>
          </cell>
          <cell r="AB8">
            <v>21</v>
          </cell>
          <cell r="AC8">
            <v>22</v>
          </cell>
          <cell r="AD8">
            <v>23</v>
          </cell>
          <cell r="AE8">
            <v>24</v>
          </cell>
          <cell r="AF8">
            <v>25</v>
          </cell>
          <cell r="AG8">
            <v>26</v>
          </cell>
          <cell r="AH8">
            <v>27</v>
          </cell>
          <cell r="AI8">
            <v>28</v>
          </cell>
          <cell r="AJ8">
            <v>29</v>
          </cell>
          <cell r="AK8">
            <v>30</v>
          </cell>
          <cell r="AL8">
            <v>31</v>
          </cell>
          <cell r="AM8">
            <v>32</v>
          </cell>
          <cell r="AN8">
            <v>33</v>
          </cell>
          <cell r="AO8">
            <v>34</v>
          </cell>
          <cell r="AP8">
            <v>35</v>
          </cell>
          <cell r="AQ8">
            <v>36</v>
          </cell>
          <cell r="AR8">
            <v>37</v>
          </cell>
          <cell r="AS8">
            <v>38</v>
          </cell>
          <cell r="AT8">
            <v>39</v>
          </cell>
          <cell r="AU8">
            <v>40</v>
          </cell>
          <cell r="AV8">
            <v>41</v>
          </cell>
          <cell r="AW8">
            <v>42</v>
          </cell>
          <cell r="AX8">
            <v>43</v>
          </cell>
          <cell r="AY8">
            <v>44</v>
          </cell>
          <cell r="AZ8">
            <v>45</v>
          </cell>
          <cell r="BA8">
            <v>46</v>
          </cell>
          <cell r="BB8">
            <v>47</v>
          </cell>
          <cell r="BC8">
            <v>48</v>
          </cell>
          <cell r="BD8">
            <v>49</v>
          </cell>
          <cell r="BE8">
            <v>50</v>
          </cell>
          <cell r="BF8">
            <v>51</v>
          </cell>
          <cell r="BG8">
            <v>52</v>
          </cell>
          <cell r="BH8">
            <v>53</v>
          </cell>
          <cell r="BI8">
            <v>54</v>
          </cell>
          <cell r="BJ8">
            <v>55</v>
          </cell>
          <cell r="BK8">
            <v>56</v>
          </cell>
          <cell r="BL8">
            <v>57</v>
          </cell>
        </row>
        <row r="9">
          <cell r="H9" t="str">
            <v>#005.2011
RoFo GC</v>
          </cell>
          <cell r="I9" t="str">
            <v>#Q2.2011
RoFo GC</v>
          </cell>
          <cell r="J9" t="str">
            <v>#000-005.2011
RoFo GC</v>
          </cell>
          <cell r="K9" t="str">
            <v>#FY 2011   
RoFo GC</v>
          </cell>
          <cell r="L9" t="str">
            <v>#005.2011 
Actual GC</v>
          </cell>
          <cell r="M9" t="str">
            <v>#005.2010 
Actual GC</v>
          </cell>
          <cell r="N9" t="str">
            <v>#005.2010 
Actual CY rate GC</v>
          </cell>
          <cell r="O9" t="str">
            <v>#000-005.2011 
Actual GC</v>
          </cell>
          <cell r="P9" t="str">
            <v>#000-005.2010 
Actual GC</v>
          </cell>
          <cell r="Q9" t="str">
            <v>#000-005.2010 
Actual Y-o-Y rate</v>
          </cell>
          <cell r="R9" t="str">
            <v>#Q0-Q2.2011
AOP GC</v>
          </cell>
          <cell r="S9" t="str">
            <v>#MAT 005.2011 
Actual GC</v>
          </cell>
          <cell r="T9" t="str">
            <v>#FY 2010  
Actual GC</v>
          </cell>
          <cell r="U9" t="str">
            <v>#FY 2010  
Actual Y-o-Y rate</v>
          </cell>
          <cell r="V9" t="str">
            <v>#FY 2011   
AOP GC</v>
          </cell>
          <cell r="W9" t="str">
            <v>#Q2.2011
Actual GC</v>
          </cell>
          <cell r="X9" t="str">
            <v>#Q2.2010
Actual GC</v>
          </cell>
          <cell r="Y9" t="str">
            <v>#Q2.2010
Actual Y-o-Y rate</v>
          </cell>
          <cell r="Z9" t="str">
            <v>#Q2.2011
AOP GC</v>
          </cell>
          <cell r="AA9" t="str">
            <v>001.2011005.2011
RoFo GC</v>
          </cell>
          <cell r="AB9" t="str">
            <v>001.2011Q2.2011
RoFo GC</v>
          </cell>
          <cell r="AC9" t="str">
            <v>001.2011000-005.2011
RoFo GC</v>
          </cell>
          <cell r="AD9" t="str">
            <v>001.2011FY 2011   
RoFo GC</v>
          </cell>
          <cell r="AE9" t="str">
            <v>001.2011005.2011 
Actual GC</v>
          </cell>
          <cell r="AF9" t="str">
            <v>001.2011005.2010 
Actual GC</v>
          </cell>
          <cell r="AG9" t="str">
            <v>001.2011005.2010 
Actual CY rate GC</v>
          </cell>
          <cell r="AH9" t="str">
            <v>001.2011000-005.2011 
Actual GC</v>
          </cell>
          <cell r="AI9" t="str">
            <v>001.2011000-005.2010 
Actual GC</v>
          </cell>
          <cell r="AJ9" t="str">
            <v>001.2011000-005.2010 
Actual Y-o-Y rate</v>
          </cell>
          <cell r="AK9" t="str">
            <v>001.2011Q0-Q2.2011
AOP GC</v>
          </cell>
          <cell r="AL9" t="str">
            <v>001.2011MAT 005.2011 
Actual GC</v>
          </cell>
          <cell r="AM9" t="str">
            <v>001.2011FY 2010  
Actual GC</v>
          </cell>
          <cell r="AN9" t="str">
            <v>001.2011FY 2010  
Actual Y-o-Y rate</v>
          </cell>
          <cell r="AO9" t="str">
            <v>001.2011FY 2011   
AOP GC</v>
          </cell>
          <cell r="AP9" t="str">
            <v>001.2011Q2.2011
Actual GC</v>
          </cell>
          <cell r="AQ9" t="str">
            <v>001.2011Q2.2010
Actual GC</v>
          </cell>
          <cell r="AR9" t="str">
            <v>001.2011Q2.2010
Actual Y-o-Y rate</v>
          </cell>
          <cell r="AS9" t="str">
            <v>001.2011Q2.2011
AOP GC</v>
          </cell>
          <cell r="AT9" t="str">
            <v>003.2011005.2011
RoFo GC</v>
          </cell>
          <cell r="AU9" t="str">
            <v>003.2011Q2.2011
RoFo GC</v>
          </cell>
          <cell r="AV9" t="str">
            <v>003.2011000-005.2011
RoFo GC</v>
          </cell>
          <cell r="AW9" t="str">
            <v>003.2011FY 2011   
RoFo GC</v>
          </cell>
          <cell r="AX9" t="str">
            <v>003.2011005.2011 
Actual GC</v>
          </cell>
          <cell r="AY9" t="str">
            <v>003.2011005.2010 
Actual GC</v>
          </cell>
          <cell r="AZ9" t="str">
            <v>003.2011005.2010 
Actual CY rate GC</v>
          </cell>
          <cell r="BA9" t="str">
            <v>003.2011000-005.2011 
Actual GC</v>
          </cell>
          <cell r="BB9" t="str">
            <v>003.2011000-005.2010 
Actual GC</v>
          </cell>
          <cell r="BC9" t="str">
            <v>003.2011000-005.2010 
Actual Y-o-Y rate</v>
          </cell>
          <cell r="BD9" t="str">
            <v>003.2011Q0-Q2.2011
AOP GC</v>
          </cell>
          <cell r="BE9" t="str">
            <v>003.2011MAT 005.2011 
Actual GC</v>
          </cell>
          <cell r="BF9" t="str">
            <v>003.2011FY 2010  
Actual GC</v>
          </cell>
          <cell r="BG9" t="str">
            <v>003.2011FY 2010  
Actual Y-o-Y rate</v>
          </cell>
          <cell r="BH9" t="str">
            <v>003.2011FY 2011   
AOP GC</v>
          </cell>
          <cell r="BI9" t="str">
            <v>003.2011Q2.2011
Actual GC</v>
          </cell>
          <cell r="BJ9" t="str">
            <v>003.2011Q2.2010
Actual GC</v>
          </cell>
          <cell r="BK9" t="str">
            <v>003.2011Q2.2010
Actual Y-o-Y rate</v>
          </cell>
          <cell r="BL9" t="str">
            <v>003.2011Q2.2011
AOP GC</v>
          </cell>
        </row>
        <row r="10">
          <cell r="H10" t="str">
            <v>Period 00 0000</v>
          </cell>
          <cell r="I10" t="str">
            <v>Period 00 0000</v>
          </cell>
          <cell r="J10" t="str">
            <v>Period 00 0000</v>
          </cell>
          <cell r="K10" t="str">
            <v>Period 00 0000</v>
          </cell>
          <cell r="L10" t="str">
            <v>Period 00 0000</v>
          </cell>
          <cell r="M10" t="str">
            <v>Period 00 0000</v>
          </cell>
          <cell r="N10" t="str">
            <v>Period 00 0000</v>
          </cell>
          <cell r="O10" t="str">
            <v>Period 00 0000</v>
          </cell>
          <cell r="P10" t="str">
            <v>Period 00 0000</v>
          </cell>
          <cell r="Q10" t="str">
            <v>Period 00 0000</v>
          </cell>
          <cell r="R10" t="str">
            <v>Period 00 0000</v>
          </cell>
          <cell r="S10" t="str">
            <v>Period 00 0000</v>
          </cell>
          <cell r="T10" t="str">
            <v>Period 00 0000</v>
          </cell>
          <cell r="U10" t="str">
            <v>Period 00 0000</v>
          </cell>
          <cell r="V10" t="str">
            <v>Period 00 0000</v>
          </cell>
          <cell r="W10" t="str">
            <v>Period 00 0000</v>
          </cell>
          <cell r="X10" t="str">
            <v>Period 00 0000</v>
          </cell>
          <cell r="Y10" t="str">
            <v>Period 00 0000</v>
          </cell>
          <cell r="Z10" t="str">
            <v>Period 00 0000</v>
          </cell>
          <cell r="AA10" t="str">
            <v>JAN</v>
          </cell>
          <cell r="AB10" t="str">
            <v>JAN</v>
          </cell>
          <cell r="AC10" t="str">
            <v>JAN</v>
          </cell>
          <cell r="AD10" t="str">
            <v>JAN</v>
          </cell>
          <cell r="AE10" t="str">
            <v>JAN</v>
          </cell>
          <cell r="AF10" t="str">
            <v>JAN</v>
          </cell>
          <cell r="AG10" t="str">
            <v>JAN</v>
          </cell>
          <cell r="AH10" t="str">
            <v>JAN</v>
          </cell>
          <cell r="AI10" t="str">
            <v>JAN</v>
          </cell>
          <cell r="AJ10" t="str">
            <v>JAN</v>
          </cell>
          <cell r="AK10" t="str">
            <v>JAN</v>
          </cell>
          <cell r="AL10" t="str">
            <v>JAN</v>
          </cell>
          <cell r="AM10" t="str">
            <v>JAN</v>
          </cell>
          <cell r="AN10" t="str">
            <v>JAN</v>
          </cell>
          <cell r="AO10" t="str">
            <v>JAN</v>
          </cell>
          <cell r="AP10" t="str">
            <v>JAN</v>
          </cell>
          <cell r="AQ10" t="str">
            <v>JAN</v>
          </cell>
          <cell r="AR10" t="str">
            <v>JAN</v>
          </cell>
          <cell r="AS10" t="str">
            <v>JAN</v>
          </cell>
          <cell r="AT10" t="str">
            <v>MAR</v>
          </cell>
          <cell r="AU10" t="str">
            <v>MAR</v>
          </cell>
          <cell r="AV10" t="str">
            <v>MAR</v>
          </cell>
          <cell r="AW10" t="str">
            <v>MAR</v>
          </cell>
          <cell r="AX10" t="str">
            <v>MAR</v>
          </cell>
          <cell r="AY10" t="str">
            <v>MAR</v>
          </cell>
          <cell r="AZ10" t="str">
            <v>MAR</v>
          </cell>
          <cell r="BA10" t="str">
            <v>MAR</v>
          </cell>
          <cell r="BB10" t="str">
            <v>MAR</v>
          </cell>
          <cell r="BC10" t="str">
            <v>MAR</v>
          </cell>
          <cell r="BD10" t="str">
            <v>MAR</v>
          </cell>
          <cell r="BE10" t="str">
            <v>MAR</v>
          </cell>
          <cell r="BF10" t="str">
            <v>MAR</v>
          </cell>
          <cell r="BG10" t="str">
            <v>MAR</v>
          </cell>
          <cell r="BH10" t="str">
            <v>MAR</v>
          </cell>
          <cell r="BI10" t="str">
            <v>MAR</v>
          </cell>
          <cell r="BJ10" t="str">
            <v>MAR</v>
          </cell>
          <cell r="BK10" t="str">
            <v>MAR</v>
          </cell>
          <cell r="BL10" t="str">
            <v>MAR</v>
          </cell>
        </row>
        <row r="11">
          <cell r="H11" t="str">
            <v>#</v>
          </cell>
          <cell r="I11" t="str">
            <v>#</v>
          </cell>
          <cell r="J11" t="str">
            <v>#</v>
          </cell>
          <cell r="K11" t="str">
            <v>#</v>
          </cell>
          <cell r="L11" t="str">
            <v>#</v>
          </cell>
          <cell r="M11" t="str">
            <v>#</v>
          </cell>
          <cell r="N11" t="str">
            <v>#</v>
          </cell>
          <cell r="O11" t="str">
            <v>#</v>
          </cell>
          <cell r="P11" t="str">
            <v>#</v>
          </cell>
          <cell r="Q11" t="str">
            <v>#</v>
          </cell>
          <cell r="R11" t="str">
            <v>#</v>
          </cell>
          <cell r="S11" t="str">
            <v>#</v>
          </cell>
          <cell r="T11" t="str">
            <v>#</v>
          </cell>
          <cell r="U11" t="str">
            <v>#</v>
          </cell>
          <cell r="V11" t="str">
            <v>#</v>
          </cell>
          <cell r="W11" t="str">
            <v>#</v>
          </cell>
          <cell r="X11" t="str">
            <v>#</v>
          </cell>
          <cell r="Y11" t="str">
            <v>#</v>
          </cell>
          <cell r="Z11" t="str">
            <v>#</v>
          </cell>
          <cell r="AA11" t="str">
            <v>001.2011</v>
          </cell>
          <cell r="AB11" t="str">
            <v>001.2011</v>
          </cell>
          <cell r="AC11" t="str">
            <v>001.2011</v>
          </cell>
          <cell r="AD11" t="str">
            <v>001.2011</v>
          </cell>
          <cell r="AE11" t="str">
            <v>001.2011</v>
          </cell>
          <cell r="AF11" t="str">
            <v>001.2011</v>
          </cell>
          <cell r="AG11" t="str">
            <v>001.2011</v>
          </cell>
          <cell r="AH11" t="str">
            <v>001.2011</v>
          </cell>
          <cell r="AI11" t="str">
            <v>001.2011</v>
          </cell>
          <cell r="AJ11" t="str">
            <v>001.2011</v>
          </cell>
          <cell r="AK11" t="str">
            <v>001.2011</v>
          </cell>
          <cell r="AL11" t="str">
            <v>001.2011</v>
          </cell>
          <cell r="AM11" t="str">
            <v>001.2011</v>
          </cell>
          <cell r="AN11" t="str">
            <v>001.2011</v>
          </cell>
          <cell r="AO11" t="str">
            <v>001.2011</v>
          </cell>
          <cell r="AP11" t="str">
            <v>001.2011</v>
          </cell>
          <cell r="AQ11" t="str">
            <v>001.2011</v>
          </cell>
          <cell r="AR11" t="str">
            <v>001.2011</v>
          </cell>
          <cell r="AS11" t="str">
            <v>001.2011</v>
          </cell>
          <cell r="AT11" t="str">
            <v>003.2011</v>
          </cell>
          <cell r="AU11" t="str">
            <v>003.2011</v>
          </cell>
          <cell r="AV11" t="str">
            <v>003.2011</v>
          </cell>
          <cell r="AW11" t="str">
            <v>003.2011</v>
          </cell>
          <cell r="AX11" t="str">
            <v>003.2011</v>
          </cell>
          <cell r="AY11" t="str">
            <v>003.2011</v>
          </cell>
          <cell r="AZ11" t="str">
            <v>003.2011</v>
          </cell>
          <cell r="BA11" t="str">
            <v>003.2011</v>
          </cell>
          <cell r="BB11" t="str">
            <v>003.2011</v>
          </cell>
          <cell r="BC11" t="str">
            <v>003.2011</v>
          </cell>
          <cell r="BD11" t="str">
            <v>003.2011</v>
          </cell>
          <cell r="BE11" t="str">
            <v>003.2011</v>
          </cell>
          <cell r="BF11" t="str">
            <v>003.2011</v>
          </cell>
          <cell r="BG11" t="str">
            <v>003.2011</v>
          </cell>
          <cell r="BH11" t="str">
            <v>003.2011</v>
          </cell>
          <cell r="BI11" t="str">
            <v>003.2011</v>
          </cell>
          <cell r="BJ11" t="str">
            <v>003.2011</v>
          </cell>
          <cell r="BK11" t="str">
            <v>003.2011</v>
          </cell>
          <cell r="BL11" t="str">
            <v>003.2011</v>
          </cell>
        </row>
        <row r="12">
          <cell r="H12" t="str">
            <v>005.2011
RoFo GC</v>
          </cell>
          <cell r="I12" t="str">
            <v>Q2.2011
RoFo GC</v>
          </cell>
          <cell r="J12" t="str">
            <v>000-005.2011
RoFo GC</v>
          </cell>
          <cell r="K12" t="str">
            <v>FY 2011   
RoFo GC</v>
          </cell>
          <cell r="L12" t="str">
            <v>005.2011 
Actual GC</v>
          </cell>
          <cell r="M12" t="str">
            <v>005.2010 
Actual GC</v>
          </cell>
          <cell r="N12" t="str">
            <v>005.2010 
Actual CY rate GC</v>
          </cell>
          <cell r="O12" t="str">
            <v>000-005.2011 
Actual GC</v>
          </cell>
          <cell r="P12" t="str">
            <v>000-005.2010 
Actual GC</v>
          </cell>
          <cell r="Q12" t="str">
            <v>000-005.2010 
Actual Y-o-Y rate</v>
          </cell>
          <cell r="R12" t="str">
            <v>Q0-Q2.2011
AOP GC</v>
          </cell>
          <cell r="S12" t="str">
            <v>MAT 005.2011 
Actual GC</v>
          </cell>
          <cell r="T12" t="str">
            <v>FY 2010  
Actual GC</v>
          </cell>
          <cell r="U12" t="str">
            <v>FY 2010  
Actual Y-o-Y rate</v>
          </cell>
          <cell r="V12" t="str">
            <v>FY 2011   
AOP GC</v>
          </cell>
          <cell r="W12" t="str">
            <v>Q2.2011
Actual GC</v>
          </cell>
          <cell r="X12" t="str">
            <v>Q2.2010
Actual GC</v>
          </cell>
          <cell r="Y12" t="str">
            <v>Q2.2010
Actual Y-o-Y rate</v>
          </cell>
          <cell r="Z12" t="str">
            <v>Q2.2011
AOP GC</v>
          </cell>
          <cell r="AA12" t="str">
            <v>005.2011
RoFo GC</v>
          </cell>
          <cell r="AB12" t="str">
            <v>Q2.2011
RoFo GC</v>
          </cell>
          <cell r="AC12" t="str">
            <v>000-005.2011
RoFo GC</v>
          </cell>
          <cell r="AD12" t="str">
            <v>FY 2011   
RoFo GC</v>
          </cell>
          <cell r="AE12" t="str">
            <v>005.2011 
Actual GC</v>
          </cell>
          <cell r="AF12" t="str">
            <v>005.2010 
Actual GC</v>
          </cell>
          <cell r="AG12" t="str">
            <v>005.2010 
Actual CY rate GC</v>
          </cell>
          <cell r="AH12" t="str">
            <v>000-005.2011 
Actual GC</v>
          </cell>
          <cell r="AI12" t="str">
            <v>000-005.2010 
Actual GC</v>
          </cell>
          <cell r="AJ12" t="str">
            <v>000-005.2010 
Actual Y-o-Y rate</v>
          </cell>
          <cell r="AK12" t="str">
            <v>Q0-Q2.2011
AOP GC</v>
          </cell>
          <cell r="AL12" t="str">
            <v>MAT 005.2011 
Actual GC</v>
          </cell>
          <cell r="AM12" t="str">
            <v>FY 2010  
Actual GC</v>
          </cell>
          <cell r="AN12" t="str">
            <v>FY 2010  
Actual Y-o-Y rate</v>
          </cell>
          <cell r="AO12" t="str">
            <v>FY 2011   
AOP GC</v>
          </cell>
          <cell r="AP12" t="str">
            <v>Q2.2011
Actual GC</v>
          </cell>
          <cell r="AQ12" t="str">
            <v>Q2.2010
Actual GC</v>
          </cell>
          <cell r="AR12" t="str">
            <v>Q2.2010
Actual Y-o-Y rate</v>
          </cell>
          <cell r="AS12" t="str">
            <v>Q2.2011
AOP GC</v>
          </cell>
          <cell r="AT12" t="str">
            <v>005.2011
RoFo GC</v>
          </cell>
          <cell r="AU12" t="str">
            <v>Q2.2011
RoFo GC</v>
          </cell>
          <cell r="AV12" t="str">
            <v>000-005.2011
RoFo GC</v>
          </cell>
          <cell r="AW12" t="str">
            <v>FY 2011   
RoFo GC</v>
          </cell>
          <cell r="AX12" t="str">
            <v>005.2011 
Actual GC</v>
          </cell>
          <cell r="AY12" t="str">
            <v>005.2010 
Actual GC</v>
          </cell>
          <cell r="AZ12" t="str">
            <v>005.2010 
Actual CY rate GC</v>
          </cell>
          <cell r="BA12" t="str">
            <v>000-005.2011 
Actual GC</v>
          </cell>
          <cell r="BB12" t="str">
            <v>000-005.2010 
Actual GC</v>
          </cell>
          <cell r="BC12" t="str">
            <v>000-005.2010 
Actual Y-o-Y rate</v>
          </cell>
          <cell r="BD12" t="str">
            <v>Q0-Q2.2011
AOP GC</v>
          </cell>
          <cell r="BE12" t="str">
            <v>MAT 005.2011 
Actual GC</v>
          </cell>
          <cell r="BF12" t="str">
            <v>FY 2010  
Actual GC</v>
          </cell>
          <cell r="BG12" t="str">
            <v>FY 2010  
Actual Y-o-Y rate</v>
          </cell>
          <cell r="BH12" t="str">
            <v>FY 2011   
AOP GC</v>
          </cell>
          <cell r="BI12" t="str">
            <v>Q2.2011
Actual GC</v>
          </cell>
          <cell r="BJ12" t="str">
            <v>Q2.2010
Actual GC</v>
          </cell>
          <cell r="BK12" t="str">
            <v>Q2.2010
Actual Y-o-Y rate</v>
          </cell>
          <cell r="BL12" t="str">
            <v>Q2.2011
AOP GC</v>
          </cell>
        </row>
        <row r="13">
          <cell r="H13" t="str">
            <v>* 1,000</v>
          </cell>
          <cell r="I13" t="str">
            <v>* 1,000</v>
          </cell>
          <cell r="J13" t="str">
            <v>* 1,000</v>
          </cell>
          <cell r="K13" t="str">
            <v>* 1,000</v>
          </cell>
          <cell r="L13" t="str">
            <v>* 1,000 EUR</v>
          </cell>
          <cell r="M13" t="str">
            <v>* 1,000 EUR</v>
          </cell>
          <cell r="N13" t="str">
            <v>* 1,000 EUR</v>
          </cell>
          <cell r="O13" t="str">
            <v>* 1,000 EUR</v>
          </cell>
          <cell r="P13" t="str">
            <v>* 1,000 EUR</v>
          </cell>
          <cell r="Q13" t="str">
            <v>* 1,000 EUR</v>
          </cell>
          <cell r="R13" t="str">
            <v>* 1,000 EUR</v>
          </cell>
          <cell r="S13" t="str">
            <v>* 1,000 EUR</v>
          </cell>
          <cell r="T13" t="str">
            <v>* 1,000 EUR</v>
          </cell>
          <cell r="U13" t="str">
            <v>* 1,000 EUR</v>
          </cell>
          <cell r="V13" t="str">
            <v>* 1,000 EUR</v>
          </cell>
          <cell r="W13" t="str">
            <v>* 1,000 EUR</v>
          </cell>
          <cell r="X13" t="str">
            <v>* 1,000 EUR</v>
          </cell>
          <cell r="Y13" t="str">
            <v>* 1,000 EUR</v>
          </cell>
          <cell r="Z13" t="str">
            <v>* 1,000 EUR</v>
          </cell>
          <cell r="AA13" t="str">
            <v>* 1,000</v>
          </cell>
          <cell r="AB13" t="str">
            <v>* 1,000 EUR</v>
          </cell>
          <cell r="AC13" t="str">
            <v>* 1,000 EUR</v>
          </cell>
          <cell r="AD13" t="str">
            <v>* 1,000 EUR</v>
          </cell>
          <cell r="AE13" t="str">
            <v>* 1,000</v>
          </cell>
          <cell r="AF13" t="str">
            <v>* 1,000</v>
          </cell>
          <cell r="AG13" t="str">
            <v>* 1,000</v>
          </cell>
          <cell r="AH13" t="str">
            <v>* 1,000</v>
          </cell>
          <cell r="AI13" t="str">
            <v>* 1,000</v>
          </cell>
          <cell r="AJ13" t="str">
            <v>* 1,000</v>
          </cell>
          <cell r="AK13" t="str">
            <v>* 1,000</v>
          </cell>
          <cell r="AL13" t="str">
            <v>* 1,000</v>
          </cell>
          <cell r="AM13" t="str">
            <v>* 1,000</v>
          </cell>
          <cell r="AN13" t="str">
            <v>* 1,000</v>
          </cell>
          <cell r="AO13" t="str">
            <v>* 1,000</v>
          </cell>
          <cell r="AP13" t="str">
            <v>* 1,000</v>
          </cell>
          <cell r="AQ13" t="str">
            <v>* 1,000</v>
          </cell>
          <cell r="AR13" t="str">
            <v>* 1,000</v>
          </cell>
          <cell r="AS13" t="str">
            <v>* 1,000</v>
          </cell>
          <cell r="AT13" t="str">
            <v>* 1,000 EUR</v>
          </cell>
          <cell r="AU13" t="str">
            <v>* 1,000 EUR</v>
          </cell>
          <cell r="AV13" t="str">
            <v>* 1,000 EUR</v>
          </cell>
          <cell r="AW13" t="str">
            <v>* 1,000 EUR</v>
          </cell>
          <cell r="AX13" t="str">
            <v>* 1,000</v>
          </cell>
          <cell r="AY13" t="str">
            <v>* 1,000</v>
          </cell>
          <cell r="AZ13" t="str">
            <v>* 1,000</v>
          </cell>
          <cell r="BA13" t="str">
            <v>* 1,000</v>
          </cell>
          <cell r="BB13" t="str">
            <v>* 1,000</v>
          </cell>
          <cell r="BC13" t="str">
            <v>* 1,000</v>
          </cell>
          <cell r="BD13" t="str">
            <v>* 1,000</v>
          </cell>
          <cell r="BE13" t="str">
            <v>* 1,000</v>
          </cell>
          <cell r="BF13" t="str">
            <v>* 1,000</v>
          </cell>
          <cell r="BG13" t="str">
            <v>* 1,000</v>
          </cell>
          <cell r="BH13" t="str">
            <v>* 1,000</v>
          </cell>
          <cell r="BI13" t="str">
            <v>* 1,000</v>
          </cell>
          <cell r="BJ13" t="str">
            <v>* 1,000</v>
          </cell>
          <cell r="BK13" t="str">
            <v>* 1,000</v>
          </cell>
          <cell r="BL13" t="str">
            <v>* 1,000</v>
          </cell>
        </row>
        <row r="14">
          <cell r="A14" t="str">
            <v>680499CLWORLPD202</v>
          </cell>
          <cell r="L14">
            <v>397355.34558999998</v>
          </cell>
          <cell r="M14">
            <v>433387.95259</v>
          </cell>
          <cell r="N14">
            <v>405800.23752999998</v>
          </cell>
          <cell r="O14">
            <v>2168413.4607699998</v>
          </cell>
          <cell r="P14">
            <v>2166551.7409299999</v>
          </cell>
          <cell r="Q14">
            <v>2167799.0512799998</v>
          </cell>
          <cell r="R14">
            <v>2703889</v>
          </cell>
          <cell r="S14">
            <v>5753209.5247600004</v>
          </cell>
          <cell r="T14">
            <v>5751347.80492</v>
          </cell>
          <cell r="U14">
            <v>5633746.26083</v>
          </cell>
          <cell r="V14">
            <v>6250163</v>
          </cell>
          <cell r="W14">
            <v>871916.97464999999</v>
          </cell>
          <cell r="X14">
            <v>1337015.7802500001</v>
          </cell>
          <cell r="Y14">
            <v>1279424.3740699999</v>
          </cell>
          <cell r="Z14">
            <v>1388889</v>
          </cell>
          <cell r="AB14">
            <v>1362683.3469700001</v>
          </cell>
          <cell r="AC14">
            <v>1301974.2763499999</v>
          </cell>
          <cell r="AD14">
            <v>6080891.8539300002</v>
          </cell>
          <cell r="AT14">
            <v>449980.54300000001</v>
          </cell>
          <cell r="AU14">
            <v>1375691.9680000001</v>
          </cell>
          <cell r="AV14">
            <v>2249611.2483199998</v>
          </cell>
          <cell r="AW14">
            <v>6076895.9993200004</v>
          </cell>
        </row>
        <row r="15">
          <cell r="A15" t="str">
            <v>680499CLWORLBS9044</v>
          </cell>
          <cell r="L15">
            <v>88061.677790000002</v>
          </cell>
          <cell r="M15">
            <v>90512.919829999999</v>
          </cell>
          <cell r="N15">
            <v>83013.821630000006</v>
          </cell>
          <cell r="O15">
            <v>454896.90399999998</v>
          </cell>
          <cell r="P15">
            <v>406788.49699000001</v>
          </cell>
          <cell r="Q15">
            <v>406678.28524</v>
          </cell>
          <cell r="R15">
            <v>562100</v>
          </cell>
          <cell r="S15">
            <v>1217856.80256</v>
          </cell>
          <cell r="T15">
            <v>1169748.39555</v>
          </cell>
          <cell r="U15">
            <v>1141847.2139699999</v>
          </cell>
          <cell r="V15">
            <v>1340100</v>
          </cell>
          <cell r="W15">
            <v>185726.17363</v>
          </cell>
          <cell r="X15">
            <v>254032.21341</v>
          </cell>
          <cell r="Y15">
            <v>240169.20587000001</v>
          </cell>
          <cell r="Z15">
            <v>293000</v>
          </cell>
          <cell r="AB15">
            <v>278949.49333000003</v>
          </cell>
          <cell r="AC15">
            <v>270036.31764000002</v>
          </cell>
          <cell r="AD15">
            <v>1300141.0960200001</v>
          </cell>
          <cell r="AT15">
            <v>100039.886</v>
          </cell>
          <cell r="AU15">
            <v>294380.05900000001</v>
          </cell>
          <cell r="AV15">
            <v>472308.54885999998</v>
          </cell>
          <cell r="AW15">
            <v>1289428.41386</v>
          </cell>
        </row>
        <row r="16">
          <cell r="A16" t="str">
            <v>680499CLWORLBU0321</v>
          </cell>
          <cell r="L16">
            <v>67530.111239999998</v>
          </cell>
          <cell r="M16">
            <v>71069.322320000007</v>
          </cell>
          <cell r="N16">
            <v>64647.822319999999</v>
          </cell>
          <cell r="O16">
            <v>342190.71483000001</v>
          </cell>
          <cell r="P16">
            <v>306679.79252999998</v>
          </cell>
          <cell r="Q16">
            <v>305768.26347000001</v>
          </cell>
          <cell r="R16">
            <v>422872</v>
          </cell>
          <cell r="S16">
            <v>945311.03219000006</v>
          </cell>
          <cell r="T16">
            <v>909800.10988999996</v>
          </cell>
          <cell r="U16">
            <v>885356.44952000002</v>
          </cell>
          <cell r="V16">
            <v>1018343</v>
          </cell>
          <cell r="W16">
            <v>137961.47664000001</v>
          </cell>
          <cell r="X16">
            <v>191758.70191</v>
          </cell>
          <cell r="Y16">
            <v>180043.1078</v>
          </cell>
          <cell r="Z16">
            <v>219374</v>
          </cell>
          <cell r="AB16">
            <v>202999.14249999999</v>
          </cell>
          <cell r="AC16">
            <v>204999.57706000001</v>
          </cell>
          <cell r="AD16">
            <v>988671.15746000002</v>
          </cell>
          <cell r="AT16">
            <v>75727.646999999997</v>
          </cell>
          <cell r="AU16">
            <v>218181.821</v>
          </cell>
          <cell r="AV16">
            <v>353446.61436000001</v>
          </cell>
          <cell r="AW16">
            <v>978406.89035999996</v>
          </cell>
        </row>
        <row r="17">
          <cell r="A17" t="str">
            <v>680499CLWORLBU0323</v>
          </cell>
          <cell r="L17">
            <v>18523.382539999999</v>
          </cell>
          <cell r="M17">
            <v>18411.31769</v>
          </cell>
          <cell r="N17">
            <v>17355.933120000002</v>
          </cell>
          <cell r="O17">
            <v>105910.98477</v>
          </cell>
          <cell r="P17">
            <v>94899.130560000005</v>
          </cell>
          <cell r="Q17">
            <v>95695.279720000006</v>
          </cell>
          <cell r="R17">
            <v>127700</v>
          </cell>
          <cell r="S17">
            <v>257737.52244999999</v>
          </cell>
          <cell r="T17">
            <v>246725.66824</v>
          </cell>
          <cell r="U17">
            <v>243284.45957000001</v>
          </cell>
          <cell r="V17">
            <v>280700</v>
          </cell>
          <cell r="W17">
            <v>44119.720439999997</v>
          </cell>
          <cell r="X17">
            <v>58762.73775</v>
          </cell>
          <cell r="Y17">
            <v>56653.789519999998</v>
          </cell>
          <cell r="Z17">
            <v>66000</v>
          </cell>
          <cell r="AB17">
            <v>68408.641799999998</v>
          </cell>
          <cell r="AC17">
            <v>62391.426370000001</v>
          </cell>
          <cell r="AD17">
            <v>283738.99355999997</v>
          </cell>
          <cell r="AT17">
            <v>22395.433000000001</v>
          </cell>
          <cell r="AU17">
            <v>70209.335999999996</v>
          </cell>
          <cell r="AV17">
            <v>112268.16357999999</v>
          </cell>
          <cell r="AW17">
            <v>283287.07558</v>
          </cell>
        </row>
        <row r="18">
          <cell r="A18" t="str">
            <v>680499CLWORLBU0648</v>
          </cell>
          <cell r="L18">
            <v>1989.2511</v>
          </cell>
          <cell r="M18">
            <v>1015.7415</v>
          </cell>
          <cell r="N18">
            <v>993.60621000000003</v>
          </cell>
          <cell r="O18">
            <v>6715.0339400000003</v>
          </cell>
          <cell r="P18">
            <v>5185.1487100000004</v>
          </cell>
          <cell r="Q18">
            <v>5189.7181700000001</v>
          </cell>
          <cell r="R18">
            <v>11528</v>
          </cell>
          <cell r="S18">
            <v>14630.44886</v>
          </cell>
          <cell r="T18">
            <v>13100.563630000001</v>
          </cell>
          <cell r="U18">
            <v>13087.403979999999</v>
          </cell>
          <cell r="V18">
            <v>41057</v>
          </cell>
          <cell r="W18">
            <v>3619.7459199999998</v>
          </cell>
          <cell r="X18">
            <v>3495.5563200000001</v>
          </cell>
          <cell r="Y18">
            <v>3459.82728</v>
          </cell>
          <cell r="Z18">
            <v>7626</v>
          </cell>
          <cell r="AB18">
            <v>7541.70903</v>
          </cell>
          <cell r="AC18">
            <v>2645.31421</v>
          </cell>
          <cell r="AD18">
            <v>27730.945</v>
          </cell>
          <cell r="AT18">
            <v>1916.806</v>
          </cell>
          <cell r="AU18">
            <v>5988.902</v>
          </cell>
          <cell r="AV18">
            <v>6527.0705699999999</v>
          </cell>
          <cell r="AW18">
            <v>27667.74757</v>
          </cell>
        </row>
        <row r="19">
          <cell r="A19" t="str">
            <v>680499CLWORLBU0329</v>
          </cell>
          <cell r="L19">
            <v>18.93291</v>
          </cell>
          <cell r="M19">
            <v>16.538319999999999</v>
          </cell>
          <cell r="N19">
            <v>16.459990000000001</v>
          </cell>
          <cell r="O19">
            <v>80.170460000000006</v>
          </cell>
          <cell r="P19">
            <v>24.425190000000001</v>
          </cell>
          <cell r="Q19">
            <v>25.023890000000002</v>
          </cell>
          <cell r="S19">
            <v>177.79906</v>
          </cell>
          <cell r="T19">
            <v>122.05379000000001</v>
          </cell>
          <cell r="U19">
            <v>118.90091</v>
          </cell>
          <cell r="W19">
            <v>25.230630000000001</v>
          </cell>
          <cell r="X19">
            <v>15.21743</v>
          </cell>
          <cell r="Y19">
            <v>12.48128</v>
          </cell>
          <cell r="AV19">
            <v>66.70035</v>
          </cell>
          <cell r="AW19">
            <v>66.70035</v>
          </cell>
        </row>
        <row r="20">
          <cell r="A20" t="str">
            <v>680499CLWORLBG6912</v>
          </cell>
          <cell r="L20">
            <v>127739.91082</v>
          </cell>
          <cell r="M20">
            <v>162848.40315999999</v>
          </cell>
          <cell r="N20">
            <v>152390.72331999999</v>
          </cell>
          <cell r="O20">
            <v>694837.01486999996</v>
          </cell>
          <cell r="P20">
            <v>770680.83463000006</v>
          </cell>
          <cell r="Q20">
            <v>771425.31293999997</v>
          </cell>
          <cell r="R20">
            <v>922995</v>
          </cell>
          <cell r="S20">
            <v>2003152.56963</v>
          </cell>
          <cell r="T20">
            <v>2078996.3893899999</v>
          </cell>
          <cell r="U20">
            <v>2029575.62619</v>
          </cell>
          <cell r="V20">
            <v>2139743</v>
          </cell>
          <cell r="W20">
            <v>279411.39850000001</v>
          </cell>
          <cell r="X20">
            <v>498049.50573999999</v>
          </cell>
          <cell r="Y20">
            <v>474434.50384000002</v>
          </cell>
          <cell r="Z20">
            <v>490617</v>
          </cell>
          <cell r="AB20">
            <v>478779.03246999998</v>
          </cell>
          <cell r="AC20">
            <v>429799.05226999999</v>
          </cell>
          <cell r="AD20">
            <v>2092805.9641499999</v>
          </cell>
          <cell r="AT20">
            <v>151393.54300000001</v>
          </cell>
          <cell r="AU20">
            <v>476004.92</v>
          </cell>
          <cell r="AV20">
            <v>740517.22845000005</v>
          </cell>
          <cell r="AW20">
            <v>2087860.2064499999</v>
          </cell>
        </row>
        <row r="21">
          <cell r="A21" t="str">
            <v>680499CLWORLBS6912</v>
          </cell>
          <cell r="L21">
            <v>72507.026459999994</v>
          </cell>
          <cell r="M21">
            <v>96514.701109999995</v>
          </cell>
          <cell r="N21">
            <v>91169.178069999994</v>
          </cell>
          <cell r="O21">
            <v>398909.59484999999</v>
          </cell>
          <cell r="P21">
            <v>437623.62484</v>
          </cell>
          <cell r="Q21">
            <v>439942.20869</v>
          </cell>
          <cell r="R21">
            <v>519907</v>
          </cell>
          <cell r="S21">
            <v>1189305.3910999999</v>
          </cell>
          <cell r="T21">
            <v>1228019.4210900001</v>
          </cell>
          <cell r="U21">
            <v>1203631.5191299999</v>
          </cell>
          <cell r="V21">
            <v>1249743</v>
          </cell>
          <cell r="W21">
            <v>161709.55338999999</v>
          </cell>
          <cell r="X21">
            <v>292629.69601999997</v>
          </cell>
          <cell r="Y21">
            <v>281109.21253000002</v>
          </cell>
          <cell r="Z21">
            <v>284900</v>
          </cell>
          <cell r="AB21">
            <v>288325.45660999999</v>
          </cell>
          <cell r="AC21">
            <v>241499.83142999999</v>
          </cell>
          <cell r="AD21">
            <v>1249834.7951700001</v>
          </cell>
          <cell r="AT21">
            <v>89805.854999999996</v>
          </cell>
          <cell r="AU21">
            <v>283700.255</v>
          </cell>
          <cell r="AV21">
            <v>429855.41814999998</v>
          </cell>
          <cell r="AW21">
            <v>1250359.7371499999</v>
          </cell>
        </row>
        <row r="22">
          <cell r="A22" t="str">
            <v>680499CLWORLBO0678</v>
          </cell>
          <cell r="L22">
            <v>56090.938920000001</v>
          </cell>
          <cell r="M22">
            <v>72445.619949999993</v>
          </cell>
          <cell r="N22">
            <v>68191.847550000006</v>
          </cell>
          <cell r="O22">
            <v>297594.28759000002</v>
          </cell>
          <cell r="P22">
            <v>330316.99287999998</v>
          </cell>
          <cell r="Q22">
            <v>331656.34282999998</v>
          </cell>
          <cell r="R22">
            <v>385875</v>
          </cell>
          <cell r="S22">
            <v>883595.16243999999</v>
          </cell>
          <cell r="T22">
            <v>916317.86773000006</v>
          </cell>
          <cell r="U22">
            <v>897537.87566999998</v>
          </cell>
          <cell r="V22">
            <v>898118</v>
          </cell>
          <cell r="W22">
            <v>123224.1517</v>
          </cell>
          <cell r="X22">
            <v>222500.07500000001</v>
          </cell>
          <cell r="Y22">
            <v>213340.36958</v>
          </cell>
          <cell r="Z22">
            <v>214373</v>
          </cell>
          <cell r="AB22">
            <v>211825.57748000001</v>
          </cell>
          <cell r="AC22">
            <v>173000.36705</v>
          </cell>
          <cell r="AD22">
            <v>897636.19686999999</v>
          </cell>
          <cell r="AT22">
            <v>69764.747000000003</v>
          </cell>
          <cell r="AU22">
            <v>209467.823</v>
          </cell>
          <cell r="AV22">
            <v>322591.72382000001</v>
          </cell>
          <cell r="AW22">
            <v>897817.91882000002</v>
          </cell>
        </row>
        <row r="23">
          <cell r="A23" t="str">
            <v>680499CLWORLBU0654</v>
          </cell>
          <cell r="L23">
            <v>7001.9520499999999</v>
          </cell>
          <cell r="M23">
            <v>10433.14615</v>
          </cell>
          <cell r="N23">
            <v>9824.16086</v>
          </cell>
          <cell r="O23">
            <v>35181.13276</v>
          </cell>
          <cell r="P23">
            <v>43312.210780000001</v>
          </cell>
          <cell r="Q23">
            <v>43217.60153</v>
          </cell>
          <cell r="R23">
            <v>44832</v>
          </cell>
          <cell r="S23">
            <v>132040.19547000001</v>
          </cell>
          <cell r="T23">
            <v>140171.27348999999</v>
          </cell>
          <cell r="U23">
            <v>135727.71017000001</v>
          </cell>
          <cell r="V23">
            <v>119971</v>
          </cell>
          <cell r="W23">
            <v>15199.412050000001</v>
          </cell>
          <cell r="X23">
            <v>31302.562720000002</v>
          </cell>
          <cell r="Y23">
            <v>29874.154279999999</v>
          </cell>
          <cell r="Z23">
            <v>25434</v>
          </cell>
          <cell r="AB23">
            <v>27000.302</v>
          </cell>
          <cell r="AC23">
            <v>21800.285739999999</v>
          </cell>
          <cell r="AD23">
            <v>120000.01401</v>
          </cell>
          <cell r="AT23">
            <v>8654.1830000000009</v>
          </cell>
          <cell r="AU23">
            <v>26280.136999999999</v>
          </cell>
          <cell r="AV23">
            <v>37793.571640000002</v>
          </cell>
          <cell r="AW23">
            <v>112473.88563999999</v>
          </cell>
        </row>
        <row r="24">
          <cell r="A24" t="str">
            <v>680499CLWORLBU0659</v>
          </cell>
          <cell r="L24">
            <v>9343.0282599999991</v>
          </cell>
          <cell r="M24">
            <v>13573.914640000001</v>
          </cell>
          <cell r="N24">
            <v>13100.32584</v>
          </cell>
          <cell r="O24">
            <v>65838.456829999996</v>
          </cell>
          <cell r="P24">
            <v>63341.539060000003</v>
          </cell>
          <cell r="Q24">
            <v>64419.788860000001</v>
          </cell>
          <cell r="R24">
            <v>89200</v>
          </cell>
          <cell r="S24">
            <v>172270.84445999999</v>
          </cell>
          <cell r="T24">
            <v>169773.92668999999</v>
          </cell>
          <cell r="U24">
            <v>168747.32188</v>
          </cell>
          <cell r="V24">
            <v>224654</v>
          </cell>
          <cell r="W24">
            <v>23058.21587</v>
          </cell>
          <cell r="X24">
            <v>38526.201979999998</v>
          </cell>
          <cell r="Y24">
            <v>37625.009409999999</v>
          </cell>
          <cell r="Z24">
            <v>45093</v>
          </cell>
          <cell r="AB24">
            <v>49499.577129999998</v>
          </cell>
          <cell r="AC24">
            <v>46699.178639999998</v>
          </cell>
          <cell r="AD24">
            <v>215198.58429</v>
          </cell>
          <cell r="AT24">
            <v>16386.924999999999</v>
          </cell>
          <cell r="AU24">
            <v>47952.294999999998</v>
          </cell>
          <cell r="AV24">
            <v>78403.062699999995</v>
          </cell>
          <cell r="AW24">
            <v>217000.87270000001</v>
          </cell>
        </row>
        <row r="25">
          <cell r="A25" t="str">
            <v>680499CLWORLBU0668</v>
          </cell>
          <cell r="M25">
            <v>-0.99211000000000005</v>
          </cell>
          <cell r="N25">
            <v>-0.85253999999999996</v>
          </cell>
          <cell r="P25">
            <v>-0.99211000000000005</v>
          </cell>
          <cell r="Q25">
            <v>-0.85253999999999996</v>
          </cell>
          <cell r="S25">
            <v>-3.6179100000000002</v>
          </cell>
          <cell r="T25">
            <v>-4.6100199999999996</v>
          </cell>
          <cell r="U25">
            <v>-3.9464999999999999</v>
          </cell>
          <cell r="X25">
            <v>-0.99211000000000005</v>
          </cell>
          <cell r="Y25">
            <v>-0.85253999999999996</v>
          </cell>
        </row>
        <row r="26">
          <cell r="A26" t="str">
            <v>680499CLWORLBU3445</v>
          </cell>
          <cell r="L26">
            <v>71.107230000000001</v>
          </cell>
          <cell r="M26">
            <v>63.012479999999996</v>
          </cell>
          <cell r="N26">
            <v>53.696359999999999</v>
          </cell>
          <cell r="O26">
            <v>295.71767</v>
          </cell>
          <cell r="P26">
            <v>653.87423000000001</v>
          </cell>
          <cell r="Q26">
            <v>649.32802000000004</v>
          </cell>
          <cell r="S26">
            <v>1402.80664</v>
          </cell>
          <cell r="T26">
            <v>1760.9631999999999</v>
          </cell>
          <cell r="U26">
            <v>1622.5579</v>
          </cell>
          <cell r="V26">
            <v>7000</v>
          </cell>
          <cell r="W26">
            <v>227.77377000000001</v>
          </cell>
          <cell r="X26">
            <v>301.84843000000001</v>
          </cell>
          <cell r="Y26">
            <v>270.53179</v>
          </cell>
          <cell r="AD26">
            <v>17000</v>
          </cell>
          <cell r="AT26">
            <v>-5000</v>
          </cell>
          <cell r="AU26">
            <v>0</v>
          </cell>
          <cell r="AV26">
            <v>-8932.9400100000003</v>
          </cell>
          <cell r="AW26">
            <v>23067.059990000002</v>
          </cell>
        </row>
        <row r="27">
          <cell r="A27" t="str">
            <v>680499CLWORLBS6922</v>
          </cell>
          <cell r="L27">
            <v>55232.884359999996</v>
          </cell>
          <cell r="M27">
            <v>66333.702050000007</v>
          </cell>
          <cell r="N27">
            <v>61221.545250000003</v>
          </cell>
          <cell r="O27">
            <v>295927.42002000002</v>
          </cell>
          <cell r="P27">
            <v>333057.20978999999</v>
          </cell>
          <cell r="Q27">
            <v>331483.10424999997</v>
          </cell>
          <cell r="R27">
            <v>403088</v>
          </cell>
          <cell r="S27">
            <v>813847.17853000003</v>
          </cell>
          <cell r="T27">
            <v>850976.96829999995</v>
          </cell>
          <cell r="U27">
            <v>825944.10705999995</v>
          </cell>
          <cell r="V27">
            <v>890000</v>
          </cell>
          <cell r="W27">
            <v>117701.84510999999</v>
          </cell>
          <cell r="X27">
            <v>205419.80971999999</v>
          </cell>
          <cell r="Y27">
            <v>193325.29131</v>
          </cell>
          <cell r="Z27">
            <v>205717</v>
          </cell>
          <cell r="AB27">
            <v>190453.57586000001</v>
          </cell>
          <cell r="AC27">
            <v>188299.22083999999</v>
          </cell>
          <cell r="AD27">
            <v>842971.16897999996</v>
          </cell>
          <cell r="AT27">
            <v>61587.688000000002</v>
          </cell>
          <cell r="AU27">
            <v>192304.66500000001</v>
          </cell>
          <cell r="AV27">
            <v>310661.81030000001</v>
          </cell>
          <cell r="AW27">
            <v>837500.4693</v>
          </cell>
        </row>
        <row r="28">
          <cell r="A28" t="str">
            <v>680499CLWORLBU0630</v>
          </cell>
          <cell r="L28">
            <v>10352.009029999999</v>
          </cell>
          <cell r="M28">
            <v>14557.640810000001</v>
          </cell>
          <cell r="N28">
            <v>12624.963320000001</v>
          </cell>
          <cell r="O28">
            <v>57301.448400000001</v>
          </cell>
          <cell r="P28">
            <v>62781.801800000001</v>
          </cell>
          <cell r="Q28">
            <v>61228.193229999997</v>
          </cell>
          <cell r="R28">
            <v>70000</v>
          </cell>
          <cell r="S28">
            <v>157165.18656999999</v>
          </cell>
          <cell r="T28">
            <v>162645.53997000001</v>
          </cell>
          <cell r="U28">
            <v>151751.29897</v>
          </cell>
          <cell r="V28">
            <v>145000</v>
          </cell>
          <cell r="W28">
            <v>22572.525249999999</v>
          </cell>
          <cell r="X28">
            <v>46786.472099999999</v>
          </cell>
          <cell r="Y28">
            <v>41810.750099999997</v>
          </cell>
          <cell r="Z28">
            <v>38200</v>
          </cell>
          <cell r="AB28">
            <v>35376</v>
          </cell>
          <cell r="AC28">
            <v>35704</v>
          </cell>
          <cell r="AD28">
            <v>144962</v>
          </cell>
          <cell r="AT28">
            <v>11470</v>
          </cell>
          <cell r="AU28">
            <v>35030</v>
          </cell>
          <cell r="AV28">
            <v>58308.544779999997</v>
          </cell>
          <cell r="AW28">
            <v>144519.54478</v>
          </cell>
        </row>
        <row r="29">
          <cell r="A29" t="str">
            <v>680499CLWORLBU1485</v>
          </cell>
          <cell r="L29">
            <v>14962.83995</v>
          </cell>
          <cell r="M29">
            <v>14559.148740000001</v>
          </cell>
          <cell r="N29">
            <v>13655.82764</v>
          </cell>
          <cell r="O29">
            <v>77587.031090000004</v>
          </cell>
          <cell r="P29">
            <v>78296.040009999997</v>
          </cell>
          <cell r="Q29">
            <v>78509.562909999993</v>
          </cell>
          <cell r="R29">
            <v>112242</v>
          </cell>
          <cell r="S29">
            <v>210654.21208999999</v>
          </cell>
          <cell r="T29">
            <v>211363.22101000001</v>
          </cell>
          <cell r="U29">
            <v>206664.5422</v>
          </cell>
          <cell r="V29">
            <v>261631</v>
          </cell>
          <cell r="W29">
            <v>32449.037250000001</v>
          </cell>
          <cell r="X29">
            <v>46136.188410000002</v>
          </cell>
          <cell r="Y29">
            <v>44075.418160000001</v>
          </cell>
          <cell r="Z29">
            <v>58689</v>
          </cell>
          <cell r="AB29">
            <v>52705.776140000002</v>
          </cell>
          <cell r="AC29">
            <v>47928.653489999997</v>
          </cell>
          <cell r="AD29">
            <v>237570.19425999999</v>
          </cell>
          <cell r="AT29">
            <v>17537.685000000001</v>
          </cell>
          <cell r="AU29">
            <v>53507.737000000001</v>
          </cell>
          <cell r="AV29">
            <v>82702.004449999993</v>
          </cell>
          <cell r="AW29">
            <v>234934.26545000001</v>
          </cell>
        </row>
        <row r="30">
          <cell r="A30" t="str">
            <v>680499CLWORLBU1051</v>
          </cell>
          <cell r="L30">
            <v>4643.5158300000003</v>
          </cell>
          <cell r="M30">
            <v>4491.2443700000003</v>
          </cell>
          <cell r="N30">
            <v>4383.8655099999996</v>
          </cell>
          <cell r="O30">
            <v>26163.923610000002</v>
          </cell>
          <cell r="P30">
            <v>26812.95088</v>
          </cell>
          <cell r="Q30">
            <v>26739.220730000001</v>
          </cell>
          <cell r="R30">
            <v>32800</v>
          </cell>
          <cell r="S30">
            <v>64432.539960000002</v>
          </cell>
          <cell r="T30">
            <v>65081.567230000001</v>
          </cell>
          <cell r="U30">
            <v>64311.041510000003</v>
          </cell>
          <cell r="V30">
            <v>67000</v>
          </cell>
          <cell r="W30">
            <v>10566.946959999999</v>
          </cell>
          <cell r="X30">
            <v>15393.751179999999</v>
          </cell>
          <cell r="Y30">
            <v>15058.13711</v>
          </cell>
          <cell r="Z30">
            <v>16100</v>
          </cell>
          <cell r="AB30">
            <v>16100.41577</v>
          </cell>
          <cell r="AC30">
            <v>16699.74178</v>
          </cell>
          <cell r="AD30">
            <v>66999.852859999999</v>
          </cell>
          <cell r="AT30">
            <v>5000</v>
          </cell>
          <cell r="AU30">
            <v>16000</v>
          </cell>
          <cell r="AV30">
            <v>26926.68446</v>
          </cell>
          <cell r="AW30">
            <v>66126.684460000004</v>
          </cell>
        </row>
        <row r="31">
          <cell r="A31" t="str">
            <v>680499CLWORLBO0708</v>
          </cell>
          <cell r="L31">
            <v>11110.211960000001</v>
          </cell>
          <cell r="M31">
            <v>10154.232690000001</v>
          </cell>
          <cell r="N31">
            <v>9849.7084500000001</v>
          </cell>
          <cell r="O31">
            <v>58216.93217</v>
          </cell>
          <cell r="P31">
            <v>55297.115830000002</v>
          </cell>
          <cell r="Q31">
            <v>55779.827899999997</v>
          </cell>
          <cell r="R31">
            <v>133734</v>
          </cell>
          <cell r="S31">
            <v>158779.36579000001</v>
          </cell>
          <cell r="T31">
            <v>155859.54944999999</v>
          </cell>
          <cell r="U31">
            <v>155082.73441</v>
          </cell>
          <cell r="V31">
            <v>293310</v>
          </cell>
          <cell r="W31">
            <v>23592.41402</v>
          </cell>
          <cell r="X31">
            <v>33375.647319999996</v>
          </cell>
          <cell r="Y31">
            <v>32824.592299999997</v>
          </cell>
          <cell r="Z31">
            <v>64508</v>
          </cell>
          <cell r="AB31">
            <v>38225.443050000002</v>
          </cell>
          <cell r="AC31">
            <v>37839.697520000002</v>
          </cell>
          <cell r="AD31">
            <v>173009.75234000001</v>
          </cell>
          <cell r="AT31">
            <v>12273.816000000001</v>
          </cell>
          <cell r="AU31">
            <v>38313.088000000003</v>
          </cell>
          <cell r="AV31">
            <v>61791.376880000003</v>
          </cell>
          <cell r="AW31">
            <v>174718.45288</v>
          </cell>
        </row>
        <row r="32">
          <cell r="A32" t="str">
            <v>680499CLWORLBU0675</v>
          </cell>
          <cell r="L32">
            <v>6951.6489899999997</v>
          </cell>
          <cell r="M32">
            <v>12336.35097</v>
          </cell>
          <cell r="N32">
            <v>10959.407300000001</v>
          </cell>
          <cell r="O32">
            <v>37721.485110000001</v>
          </cell>
          <cell r="P32">
            <v>63057.849190000001</v>
          </cell>
          <cell r="Q32">
            <v>62352.312489999997</v>
          </cell>
          <cell r="S32">
            <v>115160.07045</v>
          </cell>
          <cell r="T32">
            <v>140496.43453</v>
          </cell>
          <cell r="U32">
            <v>134602.82803</v>
          </cell>
          <cell r="W32">
            <v>13536.014370000001</v>
          </cell>
          <cell r="X32">
            <v>35844.141380000001</v>
          </cell>
          <cell r="Y32">
            <v>32662.87904</v>
          </cell>
          <cell r="AB32">
            <v>22969.406330000002</v>
          </cell>
          <cell r="AC32">
            <v>26080.34086</v>
          </cell>
          <cell r="AD32">
            <v>105117.16241999999</v>
          </cell>
          <cell r="AT32">
            <v>7730.5630000000001</v>
          </cell>
          <cell r="AU32">
            <v>24959.423999999999</v>
          </cell>
          <cell r="AV32">
            <v>41211.729529999997</v>
          </cell>
          <cell r="AW32">
            <v>103944.46352999999</v>
          </cell>
        </row>
        <row r="33">
          <cell r="A33" t="str">
            <v>680499CLWORLBU0709</v>
          </cell>
          <cell r="L33">
            <v>2901.3121000000001</v>
          </cell>
          <cell r="M33">
            <v>5608.3919900000001</v>
          </cell>
          <cell r="N33">
            <v>5510.3879900000002</v>
          </cell>
          <cell r="O33">
            <v>15930.124470000001</v>
          </cell>
          <cell r="P33">
            <v>22854.426889999999</v>
          </cell>
          <cell r="Q33">
            <v>23100.90956</v>
          </cell>
          <cell r="R33">
            <v>20720</v>
          </cell>
          <cell r="S33">
            <v>45000.603819999997</v>
          </cell>
          <cell r="T33">
            <v>51924.906239999997</v>
          </cell>
          <cell r="U33">
            <v>51760.973389999999</v>
          </cell>
          <cell r="V33">
            <v>43580</v>
          </cell>
          <cell r="W33">
            <v>5562.33601</v>
          </cell>
          <cell r="X33">
            <v>13587.60944</v>
          </cell>
          <cell r="Y33">
            <v>13401.101339999999</v>
          </cell>
          <cell r="Z33">
            <v>11092</v>
          </cell>
          <cell r="AB33">
            <v>8634.4743099999996</v>
          </cell>
          <cell r="AC33">
            <v>9346.8840400000008</v>
          </cell>
          <cell r="AD33">
            <v>40354.291069999999</v>
          </cell>
          <cell r="AT33">
            <v>2826.97</v>
          </cell>
          <cell r="AU33">
            <v>9093.5360000000001</v>
          </cell>
          <cell r="AV33">
            <v>15839.02411</v>
          </cell>
          <cell r="AW33">
            <v>39582.150110000002</v>
          </cell>
        </row>
        <row r="34">
          <cell r="A34" t="str">
            <v>680499CLWORLBU3415</v>
          </cell>
          <cell r="O34">
            <v>1.7948299999999999</v>
          </cell>
          <cell r="S34">
            <v>1.7669699999999999</v>
          </cell>
          <cell r="T34">
            <v>-2.7859999999999999E-2</v>
          </cell>
          <cell r="U34">
            <v>-2.7859999999999999E-2</v>
          </cell>
          <cell r="W34">
            <v>-6.8000000000000005E-4</v>
          </cell>
          <cell r="AV34">
            <v>1.79643</v>
          </cell>
          <cell r="AW34">
            <v>1.79643</v>
          </cell>
        </row>
        <row r="35">
          <cell r="A35" t="str">
            <v>680499CLWORLBU1123</v>
          </cell>
          <cell r="L35">
            <v>4311.3464999999997</v>
          </cell>
          <cell r="M35">
            <v>4626.6924799999997</v>
          </cell>
          <cell r="N35">
            <v>4237.3850400000001</v>
          </cell>
          <cell r="O35">
            <v>23004.680339999999</v>
          </cell>
          <cell r="P35">
            <v>23957.02519</v>
          </cell>
          <cell r="Q35">
            <v>23773.077440000001</v>
          </cell>
          <cell r="R35">
            <v>33592</v>
          </cell>
          <cell r="S35">
            <v>62653.43288</v>
          </cell>
          <cell r="T35">
            <v>63605.777730000002</v>
          </cell>
          <cell r="U35">
            <v>61770.716419999997</v>
          </cell>
          <cell r="V35">
            <v>79479</v>
          </cell>
          <cell r="W35">
            <v>9422.5719300000001</v>
          </cell>
          <cell r="X35">
            <v>14295.999889999999</v>
          </cell>
          <cell r="Y35">
            <v>13492.413259999999</v>
          </cell>
          <cell r="Z35">
            <v>17128</v>
          </cell>
          <cell r="AB35">
            <v>16442.060259999998</v>
          </cell>
          <cell r="AC35">
            <v>14699.90315</v>
          </cell>
          <cell r="AD35">
            <v>74957.916029999993</v>
          </cell>
          <cell r="AT35">
            <v>4748.6540000000005</v>
          </cell>
          <cell r="AU35">
            <v>15400.88</v>
          </cell>
          <cell r="AV35">
            <v>23880.649659999999</v>
          </cell>
          <cell r="AW35">
            <v>73673.111659999995</v>
          </cell>
        </row>
        <row r="36">
          <cell r="A36" t="str">
            <v>680499CLWORLBS9042</v>
          </cell>
          <cell r="L36">
            <v>76950.129830000005</v>
          </cell>
          <cell r="M36">
            <v>69277.734160000007</v>
          </cell>
          <cell r="N36">
            <v>65275.535069999998</v>
          </cell>
          <cell r="O36">
            <v>399243.18939999997</v>
          </cell>
          <cell r="P36">
            <v>359624.36404000001</v>
          </cell>
          <cell r="Q36">
            <v>363215.61118000001</v>
          </cell>
          <cell r="R36">
            <v>428680</v>
          </cell>
          <cell r="S36">
            <v>1022283.70729</v>
          </cell>
          <cell r="T36">
            <v>982664.88193000003</v>
          </cell>
          <cell r="U36">
            <v>967384.78792000003</v>
          </cell>
          <cell r="V36">
            <v>1000000</v>
          </cell>
          <cell r="W36">
            <v>164418.14663</v>
          </cell>
          <cell r="X36">
            <v>228010.91970999999</v>
          </cell>
          <cell r="Y36">
            <v>219157.99147000001</v>
          </cell>
          <cell r="Z36">
            <v>222850</v>
          </cell>
          <cell r="AB36">
            <v>242799.24265</v>
          </cell>
          <cell r="AC36">
            <v>227581.25321</v>
          </cell>
          <cell r="AD36">
            <v>1058047.3851000001</v>
          </cell>
          <cell r="AT36">
            <v>79868.626000000004</v>
          </cell>
          <cell r="AU36">
            <v>246564.65400000001</v>
          </cell>
          <cell r="AV36">
            <v>404306.26019</v>
          </cell>
          <cell r="AW36">
            <v>1075481.4341899999</v>
          </cell>
        </row>
        <row r="37">
          <cell r="A37" t="str">
            <v>680499CLWORLBO0341</v>
          </cell>
          <cell r="L37">
            <v>45153.536769999999</v>
          </cell>
          <cell r="M37">
            <v>37165.930740000003</v>
          </cell>
          <cell r="N37">
            <v>34878.984329999999</v>
          </cell>
          <cell r="O37">
            <v>221638.44953000001</v>
          </cell>
          <cell r="P37">
            <v>193965.30192999999</v>
          </cell>
          <cell r="Q37">
            <v>195931.27038999999</v>
          </cell>
          <cell r="R37">
            <v>212000</v>
          </cell>
          <cell r="S37">
            <v>554131.93105999997</v>
          </cell>
          <cell r="T37">
            <v>526458.78345999995</v>
          </cell>
          <cell r="U37">
            <v>518281.25095000002</v>
          </cell>
          <cell r="V37">
            <v>516000</v>
          </cell>
          <cell r="W37">
            <v>93991.378150000004</v>
          </cell>
          <cell r="X37">
            <v>123926.3942</v>
          </cell>
          <cell r="Y37">
            <v>118988.31619</v>
          </cell>
          <cell r="Z37">
            <v>116500</v>
          </cell>
          <cell r="AB37">
            <v>135999.62179999999</v>
          </cell>
          <cell r="AC37">
            <v>120000.57997000001</v>
          </cell>
          <cell r="AD37">
            <v>577000.45437000005</v>
          </cell>
          <cell r="AT37">
            <v>41995.593000000001</v>
          </cell>
          <cell r="AU37">
            <v>129999.94899999999</v>
          </cell>
          <cell r="AV37">
            <v>217213.69970999999</v>
          </cell>
          <cell r="AW37">
            <v>584887.18570999999</v>
          </cell>
        </row>
        <row r="38">
          <cell r="A38" t="str">
            <v>680499CLWORLBU0341</v>
          </cell>
          <cell r="L38">
            <v>45153.536769999999</v>
          </cell>
          <cell r="M38">
            <v>37165.930740000003</v>
          </cell>
          <cell r="N38">
            <v>34878.984329999999</v>
          </cell>
          <cell r="O38">
            <v>221638.44953000001</v>
          </cell>
          <cell r="P38">
            <v>193965.30192999999</v>
          </cell>
          <cell r="Q38">
            <v>195931.27038999999</v>
          </cell>
          <cell r="R38">
            <v>212000</v>
          </cell>
          <cell r="S38">
            <v>554131.93105999997</v>
          </cell>
          <cell r="T38">
            <v>526458.78345999995</v>
          </cell>
          <cell r="U38">
            <v>518281.25095000002</v>
          </cell>
          <cell r="V38">
            <v>516000</v>
          </cell>
          <cell r="W38">
            <v>93991.378150000004</v>
          </cell>
          <cell r="X38">
            <v>123926.3942</v>
          </cell>
          <cell r="Y38">
            <v>118988.31619</v>
          </cell>
          <cell r="Z38">
            <v>116500</v>
          </cell>
          <cell r="AB38">
            <v>135999.62179999999</v>
          </cell>
          <cell r="AC38">
            <v>120000.57997000001</v>
          </cell>
          <cell r="AD38">
            <v>577000.45437000005</v>
          </cell>
          <cell r="AT38">
            <v>41995.593000000001</v>
          </cell>
          <cell r="AU38">
            <v>129999.94899999999</v>
          </cell>
          <cell r="AV38">
            <v>217213.69970999999</v>
          </cell>
          <cell r="AW38">
            <v>584887.18570999999</v>
          </cell>
        </row>
        <row r="39">
          <cell r="A39" t="str">
            <v>680499CLWORLBU0351</v>
          </cell>
          <cell r="L39">
            <v>9858.7037400000008</v>
          </cell>
          <cell r="M39">
            <v>9639.4660800000001</v>
          </cell>
          <cell r="N39">
            <v>9217.5997200000002</v>
          </cell>
          <cell r="O39">
            <v>61910.57458</v>
          </cell>
          <cell r="P39">
            <v>56157.70405</v>
          </cell>
          <cell r="Q39">
            <v>56862.736400000002</v>
          </cell>
          <cell r="R39">
            <v>69600</v>
          </cell>
          <cell r="S39">
            <v>148331.66998999999</v>
          </cell>
          <cell r="T39">
            <v>142578.79946000001</v>
          </cell>
          <cell r="U39">
            <v>141119.73108999999</v>
          </cell>
          <cell r="V39">
            <v>156200</v>
          </cell>
          <cell r="W39">
            <v>22534.126509999998</v>
          </cell>
          <cell r="X39">
            <v>32719.167450000001</v>
          </cell>
          <cell r="Y39">
            <v>31740.91877</v>
          </cell>
          <cell r="Z39">
            <v>34300</v>
          </cell>
          <cell r="AB39">
            <v>34008.909010000003</v>
          </cell>
          <cell r="AC39">
            <v>35401.658309999999</v>
          </cell>
          <cell r="AD39">
            <v>150999.70043999999</v>
          </cell>
          <cell r="AT39">
            <v>10000.241</v>
          </cell>
          <cell r="AU39">
            <v>34000.851999999999</v>
          </cell>
          <cell r="AV39">
            <v>62957.719369999999</v>
          </cell>
          <cell r="AW39">
            <v>153958.19737000001</v>
          </cell>
        </row>
        <row r="40">
          <cell r="A40" t="str">
            <v>680499CLWORLBU0352</v>
          </cell>
          <cell r="L40">
            <v>20248.57619</v>
          </cell>
          <cell r="M40">
            <v>20512.019909999999</v>
          </cell>
          <cell r="N40">
            <v>19398.84906</v>
          </cell>
          <cell r="O40">
            <v>105497.42713</v>
          </cell>
          <cell r="P40">
            <v>100370.90781999999</v>
          </cell>
          <cell r="Q40">
            <v>101139.59819</v>
          </cell>
          <cell r="R40">
            <v>129500</v>
          </cell>
          <cell r="S40">
            <v>298145.20413999999</v>
          </cell>
          <cell r="T40">
            <v>293018.68482999998</v>
          </cell>
          <cell r="U40">
            <v>287855.19747999997</v>
          </cell>
          <cell r="V40">
            <v>310000</v>
          </cell>
          <cell r="W40">
            <v>43839.66504</v>
          </cell>
          <cell r="X40">
            <v>65735.991420000006</v>
          </cell>
          <cell r="Y40">
            <v>63156.813000000002</v>
          </cell>
          <cell r="Z40">
            <v>69300</v>
          </cell>
          <cell r="AB40">
            <v>70159.919699999999</v>
          </cell>
          <cell r="AC40">
            <v>62371.933299999997</v>
          </cell>
          <cell r="AD40">
            <v>311999.82511999999</v>
          </cell>
          <cell r="AT40">
            <v>21999.96</v>
          </cell>
          <cell r="AU40">
            <v>70500.58</v>
          </cell>
          <cell r="AV40">
            <v>109501.18141</v>
          </cell>
          <cell r="AW40">
            <v>314001.36741000001</v>
          </cell>
        </row>
        <row r="41">
          <cell r="A41" t="str">
            <v>680499CLWORLBU0353</v>
          </cell>
          <cell r="L41">
            <v>1651.62282</v>
          </cell>
          <cell r="M41">
            <v>1943.4439400000001</v>
          </cell>
          <cell r="N41">
            <v>1765.67814</v>
          </cell>
          <cell r="O41">
            <v>10158.878790000001</v>
          </cell>
          <cell r="P41">
            <v>9023.4005699999998</v>
          </cell>
          <cell r="Q41">
            <v>9174.0207200000004</v>
          </cell>
          <cell r="R41">
            <v>8500</v>
          </cell>
          <cell r="S41">
            <v>21501.561900000001</v>
          </cell>
          <cell r="T41">
            <v>20366.08368</v>
          </cell>
          <cell r="U41">
            <v>19866.9166</v>
          </cell>
          <cell r="V41">
            <v>18000</v>
          </cell>
          <cell r="W41">
            <v>3998.75695</v>
          </cell>
          <cell r="X41">
            <v>5524.6849599999996</v>
          </cell>
          <cell r="Y41">
            <v>5173.7313100000001</v>
          </cell>
          <cell r="Z41">
            <v>4250</v>
          </cell>
          <cell r="AB41">
            <v>4817.7921399999996</v>
          </cell>
          <cell r="AC41">
            <v>5693.0816299999997</v>
          </cell>
          <cell r="AD41">
            <v>20988.405170000002</v>
          </cell>
          <cell r="AT41">
            <v>1482.8320000000001</v>
          </cell>
          <cell r="AU41">
            <v>4633.2730000000001</v>
          </cell>
          <cell r="AV41">
            <v>9184.7748100000008</v>
          </cell>
          <cell r="AW41">
            <v>20645.79881</v>
          </cell>
        </row>
        <row r="42">
          <cell r="A42" t="str">
            <v>680499CLWORLBU0349</v>
          </cell>
          <cell r="L42">
            <v>37.690309999999997</v>
          </cell>
          <cell r="M42">
            <v>16.87349</v>
          </cell>
          <cell r="N42">
            <v>14.423819999999999</v>
          </cell>
          <cell r="O42">
            <v>37.859369999999998</v>
          </cell>
          <cell r="P42">
            <v>107.04967000000001</v>
          </cell>
          <cell r="Q42">
            <v>107.98549</v>
          </cell>
          <cell r="R42">
            <v>9080</v>
          </cell>
          <cell r="S42">
            <v>173.34020000000001</v>
          </cell>
          <cell r="T42">
            <v>242.53049999999999</v>
          </cell>
          <cell r="U42">
            <v>261.6918</v>
          </cell>
          <cell r="V42">
            <v>-200</v>
          </cell>
          <cell r="W42">
            <v>54.21998</v>
          </cell>
          <cell r="X42">
            <v>104.68168</v>
          </cell>
          <cell r="Y42">
            <v>98.212199999999996</v>
          </cell>
          <cell r="Z42">
            <v>-1500</v>
          </cell>
          <cell r="AB42">
            <v>-2187</v>
          </cell>
          <cell r="AC42">
            <v>4114</v>
          </cell>
          <cell r="AD42">
            <v>-2941</v>
          </cell>
          <cell r="AT42">
            <v>4390</v>
          </cell>
          <cell r="AU42">
            <v>7430</v>
          </cell>
          <cell r="AV42">
            <v>5448.8848900000003</v>
          </cell>
          <cell r="AW42">
            <v>1988.88489</v>
          </cell>
        </row>
        <row r="43">
          <cell r="A43" t="str">
            <v>680499CLWORLBS9051</v>
          </cell>
          <cell r="L43">
            <v>36832.814740000002</v>
          </cell>
          <cell r="M43">
            <v>31654.40653</v>
          </cell>
          <cell r="N43">
            <v>31594.859619999999</v>
          </cell>
          <cell r="O43">
            <v>212567.91336000001</v>
          </cell>
          <cell r="P43">
            <v>191160.03388</v>
          </cell>
          <cell r="Q43">
            <v>191342.46182999999</v>
          </cell>
          <cell r="R43">
            <v>293300</v>
          </cell>
          <cell r="S43">
            <v>538269.96236999996</v>
          </cell>
          <cell r="T43">
            <v>516862.08289000002</v>
          </cell>
          <cell r="U43">
            <v>516997.48261000001</v>
          </cell>
          <cell r="V43">
            <v>705100</v>
          </cell>
          <cell r="W43">
            <v>85624.441420000003</v>
          </cell>
          <cell r="X43">
            <v>106216.54996</v>
          </cell>
          <cell r="Y43">
            <v>106108.35261</v>
          </cell>
          <cell r="Z43">
            <v>144300</v>
          </cell>
          <cell r="AB43">
            <v>123516.36767000001</v>
          </cell>
          <cell r="AC43">
            <v>125978.88167</v>
          </cell>
          <cell r="AD43">
            <v>570999.11352000001</v>
          </cell>
          <cell r="AT43">
            <v>39428.847000000002</v>
          </cell>
          <cell r="AU43">
            <v>121204.97900000001</v>
          </cell>
          <cell r="AV43">
            <v>212400.24145999999</v>
          </cell>
          <cell r="AW43">
            <v>570653.64846000005</v>
          </cell>
        </row>
        <row r="44">
          <cell r="A44" t="str">
            <v>680499CLWORLBO0713</v>
          </cell>
          <cell r="L44">
            <v>11893.5317</v>
          </cell>
          <cell r="M44">
            <v>13062.848470000001</v>
          </cell>
          <cell r="N44">
            <v>13015.771280000001</v>
          </cell>
          <cell r="O44">
            <v>82706.822759999995</v>
          </cell>
          <cell r="P44">
            <v>81950.61335</v>
          </cell>
          <cell r="Q44">
            <v>82122.92585</v>
          </cell>
          <cell r="R44">
            <v>145200</v>
          </cell>
          <cell r="S44">
            <v>225878.07651000001</v>
          </cell>
          <cell r="T44">
            <v>225121.8671</v>
          </cell>
          <cell r="U44">
            <v>225240.70655</v>
          </cell>
          <cell r="V44">
            <v>335000</v>
          </cell>
          <cell r="W44">
            <v>33105.167459999997</v>
          </cell>
          <cell r="X44">
            <v>44766.070030000003</v>
          </cell>
          <cell r="Y44">
            <v>44699.73227</v>
          </cell>
          <cell r="Z44">
            <v>71300</v>
          </cell>
          <cell r="AB44">
            <v>48671.639580000003</v>
          </cell>
          <cell r="AC44">
            <v>52787.057280000001</v>
          </cell>
          <cell r="AD44">
            <v>234999.63183</v>
          </cell>
          <cell r="AT44">
            <v>14101.762000000001</v>
          </cell>
          <cell r="AU44">
            <v>46076.017999999996</v>
          </cell>
          <cell r="AV44">
            <v>84262.162020000003</v>
          </cell>
          <cell r="AW44">
            <v>234653.46302</v>
          </cell>
        </row>
        <row r="45">
          <cell r="A45" t="str">
            <v>680499CLWORLBU0713</v>
          </cell>
          <cell r="L45">
            <v>11893.5317</v>
          </cell>
          <cell r="M45">
            <v>13062.848470000001</v>
          </cell>
          <cell r="N45">
            <v>13015.771280000001</v>
          </cell>
          <cell r="O45">
            <v>82706.822759999995</v>
          </cell>
          <cell r="P45">
            <v>81950.61335</v>
          </cell>
          <cell r="Q45">
            <v>82122.92585</v>
          </cell>
          <cell r="R45">
            <v>145200</v>
          </cell>
          <cell r="S45">
            <v>225878.07651000001</v>
          </cell>
          <cell r="T45">
            <v>225121.8671</v>
          </cell>
          <cell r="U45">
            <v>225240.70655</v>
          </cell>
          <cell r="V45">
            <v>335000</v>
          </cell>
          <cell r="W45">
            <v>33105.167459999997</v>
          </cell>
          <cell r="X45">
            <v>44766.070030000003</v>
          </cell>
          <cell r="Y45">
            <v>44699.73227</v>
          </cell>
          <cell r="Z45">
            <v>71300</v>
          </cell>
          <cell r="AB45">
            <v>48671.639580000003</v>
          </cell>
          <cell r="AC45">
            <v>52787.057280000001</v>
          </cell>
          <cell r="AD45">
            <v>234999.63183</v>
          </cell>
          <cell r="AT45">
            <v>14101.762000000001</v>
          </cell>
          <cell r="AU45">
            <v>46076.017999999996</v>
          </cell>
          <cell r="AV45">
            <v>84262.162020000003</v>
          </cell>
          <cell r="AW45">
            <v>234653.46302</v>
          </cell>
        </row>
        <row r="46">
          <cell r="A46" t="str">
            <v>680499CLWORLBU0382</v>
          </cell>
          <cell r="L46">
            <v>3134.2669999999998</v>
          </cell>
          <cell r="M46">
            <v>2996.288</v>
          </cell>
          <cell r="N46">
            <v>2996.288</v>
          </cell>
          <cell r="O46">
            <v>14889.287</v>
          </cell>
          <cell r="P46">
            <v>14411.499</v>
          </cell>
          <cell r="Q46">
            <v>14411.499</v>
          </cell>
          <cell r="R46">
            <v>18700</v>
          </cell>
          <cell r="S46">
            <v>36276.148999999998</v>
          </cell>
          <cell r="T46">
            <v>35798.360999999997</v>
          </cell>
          <cell r="U46">
            <v>35798.360999999997</v>
          </cell>
          <cell r="V46">
            <v>38200</v>
          </cell>
          <cell r="W46">
            <v>6498.0086799999999</v>
          </cell>
          <cell r="X46">
            <v>8929.7270000000008</v>
          </cell>
          <cell r="Y46">
            <v>8929.7270000000008</v>
          </cell>
          <cell r="Z46">
            <v>9700</v>
          </cell>
          <cell r="AB46">
            <v>9579</v>
          </cell>
          <cell r="AC46">
            <v>8505</v>
          </cell>
          <cell r="AD46">
            <v>36630</v>
          </cell>
          <cell r="AT46">
            <v>3420</v>
          </cell>
          <cell r="AU46">
            <v>9730</v>
          </cell>
          <cell r="AV46">
            <v>14613.168519999999</v>
          </cell>
          <cell r="AW46">
            <v>36633.168519999999</v>
          </cell>
        </row>
        <row r="47">
          <cell r="A47" t="str">
            <v>680499CLWORLBU0386</v>
          </cell>
          <cell r="L47">
            <v>1720.039</v>
          </cell>
          <cell r="M47">
            <v>1042.4359999999999</v>
          </cell>
          <cell r="N47">
            <v>1042.4359999999999</v>
          </cell>
          <cell r="O47">
            <v>9211.2810000000009</v>
          </cell>
          <cell r="P47">
            <v>5483.9809999999998</v>
          </cell>
          <cell r="Q47">
            <v>5483.9809999999998</v>
          </cell>
          <cell r="R47">
            <v>8200</v>
          </cell>
          <cell r="S47">
            <v>17468.927</v>
          </cell>
          <cell r="T47">
            <v>13741.627</v>
          </cell>
          <cell r="U47">
            <v>13741.627</v>
          </cell>
          <cell r="V47">
            <v>16300</v>
          </cell>
          <cell r="W47">
            <v>3813.8420599999999</v>
          </cell>
          <cell r="X47">
            <v>3339.2849999999999</v>
          </cell>
          <cell r="Y47">
            <v>3339.2849999999999</v>
          </cell>
          <cell r="Z47">
            <v>4300</v>
          </cell>
          <cell r="AB47">
            <v>6686</v>
          </cell>
          <cell r="AC47">
            <v>6837</v>
          </cell>
          <cell r="AD47">
            <v>25632</v>
          </cell>
          <cell r="AT47">
            <v>2570</v>
          </cell>
          <cell r="AU47">
            <v>6980</v>
          </cell>
          <cell r="AV47">
            <v>9236.6242199999997</v>
          </cell>
          <cell r="AW47">
            <v>25636.624220000002</v>
          </cell>
        </row>
        <row r="48">
          <cell r="A48" t="str">
            <v>680499CLWORLBU0418</v>
          </cell>
          <cell r="L48">
            <v>20084.977040000002</v>
          </cell>
          <cell r="M48">
            <v>14552.834059999999</v>
          </cell>
          <cell r="N48">
            <v>14540.36434</v>
          </cell>
          <cell r="O48">
            <v>105760.5226</v>
          </cell>
          <cell r="P48">
            <v>89313.940530000007</v>
          </cell>
          <cell r="Q48">
            <v>89324.055970000001</v>
          </cell>
          <cell r="R48">
            <v>121200</v>
          </cell>
          <cell r="S48">
            <v>258646.80986000001</v>
          </cell>
          <cell r="T48">
            <v>242200.22779</v>
          </cell>
          <cell r="U48">
            <v>242216.78805999999</v>
          </cell>
          <cell r="V48">
            <v>315600</v>
          </cell>
          <cell r="W48">
            <v>42207.423219999997</v>
          </cell>
          <cell r="X48">
            <v>49181.467929999999</v>
          </cell>
          <cell r="Y48">
            <v>49139.608339999999</v>
          </cell>
          <cell r="Z48">
            <v>59000</v>
          </cell>
          <cell r="AB48">
            <v>58579.728089999997</v>
          </cell>
          <cell r="AC48">
            <v>57849.824390000002</v>
          </cell>
          <cell r="AD48">
            <v>273737.48168999999</v>
          </cell>
          <cell r="AT48">
            <v>19337.084999999999</v>
          </cell>
          <cell r="AU48">
            <v>58418.961000000003</v>
          </cell>
          <cell r="AV48">
            <v>104288.2867</v>
          </cell>
          <cell r="AW48">
            <v>273730.39270000003</v>
          </cell>
        </row>
        <row r="49">
          <cell r="A49" t="str">
            <v>680499CLWORLBS9050</v>
          </cell>
          <cell r="L49">
            <v>50808.22148</v>
          </cell>
          <cell r="M49">
            <v>52537.625359999998</v>
          </cell>
          <cell r="N49">
            <v>47087.800410000003</v>
          </cell>
          <cell r="O49">
            <v>291673.61232000001</v>
          </cell>
          <cell r="P49">
            <v>227510.83812999999</v>
          </cell>
          <cell r="Q49">
            <v>224342.88071</v>
          </cell>
          <cell r="R49">
            <v>347375</v>
          </cell>
          <cell r="S49">
            <v>664638.56978999998</v>
          </cell>
          <cell r="T49">
            <v>600475.79559999995</v>
          </cell>
          <cell r="U49">
            <v>576100.70375999995</v>
          </cell>
          <cell r="V49">
            <v>791315</v>
          </cell>
          <cell r="W49">
            <v>122235.58811</v>
          </cell>
          <cell r="X49">
            <v>145508.22029999999</v>
          </cell>
          <cell r="Y49">
            <v>134658.73110999999</v>
          </cell>
          <cell r="Z49">
            <v>183733</v>
          </cell>
          <cell r="AB49">
            <v>181698.21085</v>
          </cell>
          <cell r="AC49">
            <v>163768.77155999999</v>
          </cell>
          <cell r="AD49">
            <v>770359.29513999994</v>
          </cell>
          <cell r="AT49">
            <v>62773.641000000003</v>
          </cell>
          <cell r="AU49">
            <v>181500.356</v>
          </cell>
          <cell r="AV49">
            <v>295835.10521000001</v>
          </cell>
          <cell r="AW49">
            <v>758792.43221</v>
          </cell>
        </row>
        <row r="50">
          <cell r="A50" t="str">
            <v>680499CLWORLBU0331</v>
          </cell>
          <cell r="L50">
            <v>24538.74669</v>
          </cell>
          <cell r="M50">
            <v>33483.991470000001</v>
          </cell>
          <cell r="N50">
            <v>29236.460319999998</v>
          </cell>
          <cell r="O50">
            <v>149689.41282999999</v>
          </cell>
          <cell r="P50">
            <v>134226.31442000001</v>
          </cell>
          <cell r="Q50">
            <v>131110.58144000001</v>
          </cell>
          <cell r="R50">
            <v>173441</v>
          </cell>
          <cell r="S50">
            <v>375922.16810000001</v>
          </cell>
          <cell r="T50">
            <v>360459.06968999997</v>
          </cell>
          <cell r="U50">
            <v>341867.49579999998</v>
          </cell>
          <cell r="V50">
            <v>417905</v>
          </cell>
          <cell r="W50">
            <v>66025.413979999998</v>
          </cell>
          <cell r="X50">
            <v>86133.956560000006</v>
          </cell>
          <cell r="Y50">
            <v>78024.816210000005</v>
          </cell>
          <cell r="Z50">
            <v>93970</v>
          </cell>
          <cell r="AB50">
            <v>90761.210720000003</v>
          </cell>
          <cell r="AC50">
            <v>78331.995569999999</v>
          </cell>
          <cell r="AD50">
            <v>404655.49096000002</v>
          </cell>
          <cell r="AT50">
            <v>34118.788</v>
          </cell>
          <cell r="AU50">
            <v>91235.600999999995</v>
          </cell>
          <cell r="AV50">
            <v>150670.9601</v>
          </cell>
          <cell r="AW50">
            <v>393409.73009999999</v>
          </cell>
        </row>
        <row r="51">
          <cell r="A51" t="str">
            <v>680499CLWORLBU0362</v>
          </cell>
          <cell r="L51">
            <v>19065.068070000001</v>
          </cell>
          <cell r="M51">
            <v>18920.08293</v>
          </cell>
          <cell r="N51">
            <v>17716.46934</v>
          </cell>
          <cell r="O51">
            <v>101087.68737</v>
          </cell>
          <cell r="P51">
            <v>92502.719750000004</v>
          </cell>
          <cell r="Q51">
            <v>92446.911370000002</v>
          </cell>
          <cell r="R51">
            <v>127368</v>
          </cell>
          <cell r="S51">
            <v>247063.20924</v>
          </cell>
          <cell r="T51">
            <v>238478.24161999999</v>
          </cell>
          <cell r="U51">
            <v>232694.79827</v>
          </cell>
          <cell r="V51">
            <v>278377</v>
          </cell>
          <cell r="W51">
            <v>40072.632709999998</v>
          </cell>
          <cell r="X51">
            <v>59043.155959999996</v>
          </cell>
          <cell r="Y51">
            <v>56299.977420000003</v>
          </cell>
          <cell r="Z51">
            <v>66005</v>
          </cell>
          <cell r="AB51">
            <v>64629.00013</v>
          </cell>
          <cell r="AC51">
            <v>60782.481590000003</v>
          </cell>
          <cell r="AD51">
            <v>266191.50978000002</v>
          </cell>
          <cell r="AT51">
            <v>20571.852999999999</v>
          </cell>
          <cell r="AU51">
            <v>64859.754999999997</v>
          </cell>
          <cell r="AV51">
            <v>103695.03138</v>
          </cell>
          <cell r="AW51">
            <v>268935.21137999999</v>
          </cell>
        </row>
        <row r="52">
          <cell r="A52" t="str">
            <v>680499CLWORLBU0361</v>
          </cell>
          <cell r="L52">
            <v>4.0000000000000003E-5</v>
          </cell>
          <cell r="M52">
            <v>7.0290000000000005E-2</v>
          </cell>
          <cell r="N52">
            <v>7.0290000000000005E-2</v>
          </cell>
          <cell r="O52">
            <v>-5.4074600000000004</v>
          </cell>
          <cell r="P52">
            <v>0.37304999999999999</v>
          </cell>
          <cell r="Q52">
            <v>0.37304999999999999</v>
          </cell>
          <cell r="S52">
            <v>32.639400000000002</v>
          </cell>
          <cell r="T52">
            <v>38.419910000000002</v>
          </cell>
          <cell r="U52">
            <v>38.392629999999997</v>
          </cell>
          <cell r="W52">
            <v>0.31375999999999998</v>
          </cell>
          <cell r="X52">
            <v>0.27750000000000002</v>
          </cell>
          <cell r="Y52">
            <v>0.25020999999999999</v>
          </cell>
          <cell r="AV52">
            <v>0.52705000000000002</v>
          </cell>
          <cell r="AW52">
            <v>0.52705000000000002</v>
          </cell>
        </row>
        <row r="53">
          <cell r="A53" t="str">
            <v>680499CLWORLBU0369</v>
          </cell>
          <cell r="R53">
            <v>46566</v>
          </cell>
          <cell r="V53">
            <v>95033</v>
          </cell>
          <cell r="Z53">
            <v>23758</v>
          </cell>
        </row>
        <row r="54">
          <cell r="A54" t="str">
            <v>680499CLWORLBU0370</v>
          </cell>
          <cell r="L54">
            <v>4.4162299999999997</v>
          </cell>
          <cell r="M54">
            <v>133.48067</v>
          </cell>
          <cell r="N54">
            <v>134.80045999999999</v>
          </cell>
          <cell r="O54">
            <v>129.28201999999999</v>
          </cell>
          <cell r="P54">
            <v>781.43091000000004</v>
          </cell>
          <cell r="Q54">
            <v>785.01484000000005</v>
          </cell>
          <cell r="S54">
            <v>847.91548999999998</v>
          </cell>
          <cell r="T54">
            <v>1500.06438</v>
          </cell>
          <cell r="U54">
            <v>1500.0170499999999</v>
          </cell>
          <cell r="W54">
            <v>1.8653200000000001</v>
          </cell>
          <cell r="X54">
            <v>330.83028000000002</v>
          </cell>
          <cell r="Y54">
            <v>333.68727000000001</v>
          </cell>
          <cell r="AC54">
            <v>3.2944</v>
          </cell>
          <cell r="AD54">
            <v>3.2944</v>
          </cell>
          <cell r="AV54">
            <v>141.86036999999999</v>
          </cell>
          <cell r="AW54">
            <v>142.23737</v>
          </cell>
        </row>
        <row r="55">
          <cell r="A55" t="str">
            <v>680499CLWORLBU0650</v>
          </cell>
          <cell r="L55">
            <v>7199.9904500000002</v>
          </cell>
          <cell r="O55">
            <v>40772.637560000003</v>
          </cell>
          <cell r="S55">
            <v>40772.637560000003</v>
          </cell>
          <cell r="W55">
            <v>16135.36234</v>
          </cell>
          <cell r="AB55">
            <v>26308</v>
          </cell>
          <cell r="AC55">
            <v>24651</v>
          </cell>
          <cell r="AD55">
            <v>99509</v>
          </cell>
          <cell r="AT55">
            <v>8083</v>
          </cell>
          <cell r="AU55">
            <v>25405</v>
          </cell>
          <cell r="AV55">
            <v>41326.726309999998</v>
          </cell>
          <cell r="AW55">
            <v>96304.726309999998</v>
          </cell>
        </row>
        <row r="56">
          <cell r="A56" t="str">
            <v>680499CLWORLBS6921</v>
          </cell>
          <cell r="L56">
            <v>4.3520000000000003E-2</v>
          </cell>
          <cell r="M56">
            <v>31.936499999999999</v>
          </cell>
          <cell r="N56">
            <v>31.922059999999998</v>
          </cell>
          <cell r="O56">
            <v>-7.47417</v>
          </cell>
          <cell r="P56">
            <v>807.77234999999996</v>
          </cell>
          <cell r="Q56">
            <v>827.28912000000003</v>
          </cell>
          <cell r="S56">
            <v>45.032609999999998</v>
          </cell>
          <cell r="T56">
            <v>860.27913000000001</v>
          </cell>
          <cell r="U56">
            <v>880.02558999999997</v>
          </cell>
          <cell r="W56">
            <v>-0.40014</v>
          </cell>
          <cell r="X56">
            <v>98.611429999999999</v>
          </cell>
          <cell r="Y56">
            <v>98.601169999999996</v>
          </cell>
          <cell r="AV56">
            <v>-19.540209999999998</v>
          </cell>
          <cell r="AW56">
            <v>-19.540209999999998</v>
          </cell>
        </row>
        <row r="57">
          <cell r="A57" t="str">
            <v>680499CLWORLBO1228</v>
          </cell>
          <cell r="L57">
            <v>4.3520000000000003E-2</v>
          </cell>
          <cell r="M57">
            <v>31.936499999999999</v>
          </cell>
          <cell r="N57">
            <v>31.922059999999998</v>
          </cell>
          <cell r="O57">
            <v>-7.47417</v>
          </cell>
          <cell r="P57">
            <v>807.77234999999996</v>
          </cell>
          <cell r="Q57">
            <v>827.28912000000003</v>
          </cell>
          <cell r="S57">
            <v>45.032609999999998</v>
          </cell>
          <cell r="T57">
            <v>860.27913000000001</v>
          </cell>
          <cell r="U57">
            <v>880.02558999999997</v>
          </cell>
          <cell r="W57">
            <v>-0.40014</v>
          </cell>
          <cell r="X57">
            <v>98.611429999999999</v>
          </cell>
          <cell r="Y57">
            <v>98.601169999999996</v>
          </cell>
          <cell r="AV57">
            <v>-19.540209999999998</v>
          </cell>
          <cell r="AW57">
            <v>-19.540209999999998</v>
          </cell>
        </row>
        <row r="58">
          <cell r="A58" t="str">
            <v>680499CLWORLBU1228</v>
          </cell>
          <cell r="L58">
            <v>4.3520000000000003E-2</v>
          </cell>
          <cell r="M58">
            <v>31.936499999999999</v>
          </cell>
          <cell r="N58">
            <v>31.922059999999998</v>
          </cell>
          <cell r="O58">
            <v>-7.47417</v>
          </cell>
          <cell r="P58">
            <v>807.77234999999996</v>
          </cell>
          <cell r="Q58">
            <v>827.28912000000003</v>
          </cell>
          <cell r="S58">
            <v>45.032609999999998</v>
          </cell>
          <cell r="T58">
            <v>860.27913000000001</v>
          </cell>
          <cell r="U58">
            <v>880.02558999999997</v>
          </cell>
          <cell r="W58">
            <v>-0.40014</v>
          </cell>
          <cell r="X58">
            <v>98.611429999999999</v>
          </cell>
          <cell r="Y58">
            <v>98.601169999999996</v>
          </cell>
          <cell r="AV58">
            <v>-19.540209999999998</v>
          </cell>
          <cell r="AW58">
            <v>-19.540209999999998</v>
          </cell>
        </row>
        <row r="59">
          <cell r="A59" t="str">
            <v>680499CLWORLBS6913</v>
          </cell>
          <cell r="L59">
            <v>0.10117</v>
          </cell>
          <cell r="M59">
            <v>4.3098900000000002</v>
          </cell>
          <cell r="N59">
            <v>4.1824000000000003</v>
          </cell>
          <cell r="O59">
            <v>3.1242200000000002</v>
          </cell>
          <cell r="P59">
            <v>-1.7116899999999999</v>
          </cell>
          <cell r="Q59">
            <v>-2.0461399999999998</v>
          </cell>
          <cell r="S59">
            <v>2.9462700000000002</v>
          </cell>
          <cell r="T59">
            <v>-1.88964</v>
          </cell>
          <cell r="U59">
            <v>-2.12764</v>
          </cell>
          <cell r="W59">
            <v>-0.12540999999999999</v>
          </cell>
          <cell r="X59">
            <v>-0.10098</v>
          </cell>
          <cell r="Y59">
            <v>-0.10630000000000001</v>
          </cell>
          <cell r="AV59">
            <v>0.30298000000000003</v>
          </cell>
          <cell r="AW59">
            <v>0.30298000000000003</v>
          </cell>
        </row>
        <row r="60">
          <cell r="A60" t="str">
            <v>680499CLWORLBU1221</v>
          </cell>
          <cell r="L60">
            <v>0.10117</v>
          </cell>
          <cell r="M60">
            <v>4.3098900000000002</v>
          </cell>
          <cell r="N60">
            <v>4.1824000000000003</v>
          </cell>
          <cell r="O60">
            <v>3.1242200000000002</v>
          </cell>
          <cell r="P60">
            <v>-1.7116899999999999</v>
          </cell>
          <cell r="Q60">
            <v>-2.0461399999999998</v>
          </cell>
          <cell r="S60">
            <v>2.9462700000000002</v>
          </cell>
          <cell r="T60">
            <v>-1.88964</v>
          </cell>
          <cell r="U60">
            <v>-2.12764</v>
          </cell>
          <cell r="W60">
            <v>-0.12540999999999999</v>
          </cell>
          <cell r="X60">
            <v>-0.10098</v>
          </cell>
          <cell r="Y60">
            <v>-0.10630000000000001</v>
          </cell>
          <cell r="AV60">
            <v>0.30298000000000003</v>
          </cell>
          <cell r="AW60">
            <v>0.30298000000000003</v>
          </cell>
        </row>
        <row r="61">
          <cell r="A61" t="str">
            <v>680499CLWORLBS6920</v>
          </cell>
          <cell r="L61">
            <v>0</v>
          </cell>
          <cell r="M61">
            <v>13.94575</v>
          </cell>
          <cell r="N61">
            <v>13.3285</v>
          </cell>
          <cell r="O61">
            <v>26.957170000000001</v>
          </cell>
          <cell r="P61">
            <v>33.409469999999999</v>
          </cell>
          <cell r="Q61">
            <v>33.742400000000004</v>
          </cell>
          <cell r="S61">
            <v>-4.5190299999999999</v>
          </cell>
          <cell r="T61">
            <v>1.93327</v>
          </cell>
          <cell r="U61">
            <v>0.28985</v>
          </cell>
          <cell r="W61">
            <v>6.69346</v>
          </cell>
          <cell r="X61">
            <v>13.94575</v>
          </cell>
          <cell r="Y61">
            <v>13.3285</v>
          </cell>
          <cell r="AV61">
            <v>13.36443</v>
          </cell>
          <cell r="AW61">
            <v>13.36443</v>
          </cell>
        </row>
        <row r="62">
          <cell r="A62" t="str">
            <v>680499CLWORLBU2301</v>
          </cell>
          <cell r="L62">
            <v>0</v>
          </cell>
          <cell r="M62">
            <v>13.94575</v>
          </cell>
          <cell r="N62">
            <v>13.3285</v>
          </cell>
          <cell r="O62">
            <v>26.957170000000001</v>
          </cell>
          <cell r="P62">
            <v>33.409469999999999</v>
          </cell>
          <cell r="Q62">
            <v>33.742400000000004</v>
          </cell>
          <cell r="S62">
            <v>-4.5190299999999999</v>
          </cell>
          <cell r="T62">
            <v>1.93327</v>
          </cell>
          <cell r="U62">
            <v>0.28985</v>
          </cell>
          <cell r="W62">
            <v>6.69346</v>
          </cell>
          <cell r="X62">
            <v>13.94575</v>
          </cell>
          <cell r="Y62">
            <v>13.3285</v>
          </cell>
          <cell r="AV62">
            <v>13.36443</v>
          </cell>
          <cell r="AW62">
            <v>13.36443</v>
          </cell>
        </row>
        <row r="63">
          <cell r="A63" t="str">
            <v>680499CLWORLBS6801</v>
          </cell>
          <cell r="L63">
            <v>2513.4317000000001</v>
          </cell>
          <cell r="M63">
            <v>2907.1226000000001</v>
          </cell>
          <cell r="N63">
            <v>2788.51314</v>
          </cell>
          <cell r="O63">
            <v>14814.849759999999</v>
          </cell>
          <cell r="P63">
            <v>18944.057250000002</v>
          </cell>
          <cell r="Q63">
            <v>18926.346610000001</v>
          </cell>
          <cell r="R63">
            <v>12857</v>
          </cell>
          <cell r="S63">
            <v>39528.950109999998</v>
          </cell>
          <cell r="T63">
            <v>43658.157599999999</v>
          </cell>
          <cell r="U63">
            <v>42872.20448</v>
          </cell>
          <cell r="V63">
            <v>26080</v>
          </cell>
          <cell r="W63">
            <v>5546.9255899999998</v>
          </cell>
          <cell r="X63">
            <v>10038.590759999999</v>
          </cell>
          <cell r="Y63">
            <v>9736.4295000000002</v>
          </cell>
          <cell r="Z63">
            <v>6053</v>
          </cell>
          <cell r="AB63">
            <v>9381</v>
          </cell>
          <cell r="AC63">
            <v>10080</v>
          </cell>
          <cell r="AD63">
            <v>39352</v>
          </cell>
          <cell r="AT63">
            <v>2671</v>
          </cell>
          <cell r="AU63">
            <v>8989</v>
          </cell>
          <cell r="AV63">
            <v>15543.042880000001</v>
          </cell>
          <cell r="AW63">
            <v>37475.042880000001</v>
          </cell>
        </row>
        <row r="64">
          <cell r="A64" t="str">
            <v>680499CLWORLBU1481</v>
          </cell>
          <cell r="L64">
            <v>2513.4317000000001</v>
          </cell>
          <cell r="M64">
            <v>2907.1226000000001</v>
          </cell>
          <cell r="N64">
            <v>2788.51314</v>
          </cell>
          <cell r="O64">
            <v>14814.849759999999</v>
          </cell>
          <cell r="P64">
            <v>18944.057250000002</v>
          </cell>
          <cell r="Q64">
            <v>18926.346610000001</v>
          </cell>
          <cell r="R64">
            <v>12857</v>
          </cell>
          <cell r="S64">
            <v>39528.950109999998</v>
          </cell>
          <cell r="T64">
            <v>43658.157599999999</v>
          </cell>
          <cell r="U64">
            <v>42872.20448</v>
          </cell>
          <cell r="V64">
            <v>26080</v>
          </cell>
          <cell r="W64">
            <v>5546.9255899999998</v>
          </cell>
          <cell r="X64">
            <v>10038.590759999999</v>
          </cell>
          <cell r="Y64">
            <v>9736.4295000000002</v>
          </cell>
          <cell r="Z64">
            <v>6053</v>
          </cell>
          <cell r="AB64">
            <v>0</v>
          </cell>
          <cell r="AC64">
            <v>0</v>
          </cell>
          <cell r="AD64">
            <v>0</v>
          </cell>
          <cell r="AT64">
            <v>2671</v>
          </cell>
          <cell r="AU64">
            <v>8989</v>
          </cell>
          <cell r="AV64">
            <v>15543.042880000001</v>
          </cell>
          <cell r="AW64">
            <v>37475.042880000001</v>
          </cell>
        </row>
        <row r="65">
          <cell r="A65" t="str">
            <v>680499CLWORLBU3439</v>
          </cell>
          <cell r="AB65">
            <v>9381</v>
          </cell>
          <cell r="AC65">
            <v>10080</v>
          </cell>
          <cell r="AD65">
            <v>39352</v>
          </cell>
        </row>
        <row r="66">
          <cell r="A66" t="str">
            <v>680499CLWORLBS6906</v>
          </cell>
          <cell r="L66">
            <v>14375.07353</v>
          </cell>
          <cell r="M66">
            <v>23464.232199999999</v>
          </cell>
          <cell r="N66">
            <v>23464.232199999999</v>
          </cell>
          <cell r="O66">
            <v>99413.257570000002</v>
          </cell>
          <cell r="P66">
            <v>190316.51423999999</v>
          </cell>
          <cell r="Q66">
            <v>190316.51423999999</v>
          </cell>
          <cell r="R66">
            <v>136582</v>
          </cell>
          <cell r="S66">
            <v>265437.68832999998</v>
          </cell>
          <cell r="T66">
            <v>356340.94500000001</v>
          </cell>
          <cell r="U66">
            <v>356340.94500000001</v>
          </cell>
          <cell r="V66">
            <v>247825</v>
          </cell>
          <cell r="W66">
            <v>28392.438129999999</v>
          </cell>
          <cell r="X66">
            <v>94655.547030000002</v>
          </cell>
          <cell r="Y66">
            <v>94655.547030000002</v>
          </cell>
          <cell r="Z66">
            <v>48336</v>
          </cell>
          <cell r="AB66">
            <v>47560</v>
          </cell>
          <cell r="AC66">
            <v>74730</v>
          </cell>
          <cell r="AD66">
            <v>249187</v>
          </cell>
          <cell r="AT66">
            <v>13805</v>
          </cell>
          <cell r="AU66">
            <v>47048</v>
          </cell>
          <cell r="AV66">
            <v>108540.20299000001</v>
          </cell>
          <cell r="AW66">
            <v>257044.20298999999</v>
          </cell>
        </row>
        <row r="67">
          <cell r="A67" t="str">
            <v>680499CLWORLBU0866</v>
          </cell>
          <cell r="L67">
            <v>7404.2201400000004</v>
          </cell>
          <cell r="M67">
            <v>14204.44714</v>
          </cell>
          <cell r="N67">
            <v>14204.44714</v>
          </cell>
          <cell r="O67">
            <v>63842.191769999998</v>
          </cell>
          <cell r="P67">
            <v>150929.33908999999</v>
          </cell>
          <cell r="Q67">
            <v>150929.33908999999</v>
          </cell>
          <cell r="R67">
            <v>97134</v>
          </cell>
          <cell r="S67">
            <v>165106.21169</v>
          </cell>
          <cell r="T67">
            <v>252193.35900999999</v>
          </cell>
          <cell r="U67">
            <v>252193.35900999999</v>
          </cell>
          <cell r="V67">
            <v>158768</v>
          </cell>
          <cell r="W67">
            <v>16609.406989999999</v>
          </cell>
          <cell r="X67">
            <v>67065.467650000006</v>
          </cell>
          <cell r="Y67">
            <v>67065.467650000006</v>
          </cell>
          <cell r="Z67">
            <v>29067</v>
          </cell>
          <cell r="AB67">
            <v>27807</v>
          </cell>
          <cell r="AC67">
            <v>51323</v>
          </cell>
          <cell r="AD67">
            <v>158893</v>
          </cell>
          <cell r="AT67">
            <v>8937</v>
          </cell>
          <cell r="AU67">
            <v>29045</v>
          </cell>
          <cell r="AV67">
            <v>75638.737829999998</v>
          </cell>
          <cell r="AW67">
            <v>167537.73783</v>
          </cell>
        </row>
        <row r="68">
          <cell r="A68" t="str">
            <v>680499CLWORLBU0867</v>
          </cell>
          <cell r="L68">
            <v>6970.8533900000002</v>
          </cell>
          <cell r="M68">
            <v>9259.7850600000002</v>
          </cell>
          <cell r="N68">
            <v>9259.7850600000002</v>
          </cell>
          <cell r="O68">
            <v>35571.065799999997</v>
          </cell>
          <cell r="P68">
            <v>39387.175150000003</v>
          </cell>
          <cell r="Q68">
            <v>39387.175150000003</v>
          </cell>
          <cell r="R68">
            <v>39448</v>
          </cell>
          <cell r="S68">
            <v>100331.47663999999</v>
          </cell>
          <cell r="T68">
            <v>104147.58599000001</v>
          </cell>
          <cell r="U68">
            <v>104147.58599000001</v>
          </cell>
          <cell r="V68">
            <v>89057</v>
          </cell>
          <cell r="W68">
            <v>11783.031139999999</v>
          </cell>
          <cell r="X68">
            <v>27590.079379999999</v>
          </cell>
          <cell r="Y68">
            <v>27590.079379999999</v>
          </cell>
          <cell r="Z68">
            <v>19269</v>
          </cell>
          <cell r="AB68">
            <v>19753</v>
          </cell>
          <cell r="AC68">
            <v>23407</v>
          </cell>
          <cell r="AD68">
            <v>90294</v>
          </cell>
          <cell r="AT68">
            <v>4868</v>
          </cell>
          <cell r="AU68">
            <v>18003</v>
          </cell>
          <cell r="AV68">
            <v>32901.46516</v>
          </cell>
          <cell r="AW68">
            <v>89506.465160000007</v>
          </cell>
        </row>
        <row r="69">
          <cell r="A69" t="str">
            <v>680499CLWORLBS6903</v>
          </cell>
          <cell r="L69">
            <v>73.941010000000006</v>
          </cell>
          <cell r="M69">
            <v>135.31661</v>
          </cell>
          <cell r="N69">
            <v>135.31917000000001</v>
          </cell>
          <cell r="O69">
            <v>944.11226999999997</v>
          </cell>
          <cell r="P69">
            <v>687.13163999999995</v>
          </cell>
          <cell r="Q69">
            <v>692.65315999999996</v>
          </cell>
          <cell r="S69">
            <v>1997.81483</v>
          </cell>
          <cell r="T69">
            <v>1740.8342</v>
          </cell>
          <cell r="U69">
            <v>1749.1091100000001</v>
          </cell>
          <cell r="W69">
            <v>555.69473000000005</v>
          </cell>
          <cell r="X69">
            <v>391.77713999999997</v>
          </cell>
          <cell r="Y69">
            <v>391.78926999999999</v>
          </cell>
          <cell r="AT69">
            <v>0</v>
          </cell>
          <cell r="AU69">
            <v>0</v>
          </cell>
          <cell r="AV69">
            <v>166.49108000000001</v>
          </cell>
          <cell r="AW69">
            <v>166.49108000000001</v>
          </cell>
        </row>
        <row r="70">
          <cell r="A70" t="str">
            <v>680499CLWORLBU0663</v>
          </cell>
          <cell r="S70">
            <v>0</v>
          </cell>
          <cell r="T70">
            <v>0</v>
          </cell>
          <cell r="U70">
            <v>0</v>
          </cell>
        </row>
        <row r="71">
          <cell r="A71" t="str">
            <v>680499CLWORLBU0664</v>
          </cell>
          <cell r="L71">
            <v>73.941010000000006</v>
          </cell>
          <cell r="M71">
            <v>135.31661</v>
          </cell>
          <cell r="N71">
            <v>135.31917000000001</v>
          </cell>
          <cell r="O71">
            <v>944.11226999999997</v>
          </cell>
          <cell r="P71">
            <v>687.13163999999995</v>
          </cell>
          <cell r="Q71">
            <v>692.65315999999996</v>
          </cell>
          <cell r="S71">
            <v>1997.81483</v>
          </cell>
          <cell r="T71">
            <v>1740.8342</v>
          </cell>
          <cell r="U71">
            <v>1749.1091100000001</v>
          </cell>
          <cell r="W71">
            <v>555.69473000000005</v>
          </cell>
          <cell r="X71">
            <v>391.77713999999997</v>
          </cell>
          <cell r="Y71">
            <v>391.78926999999999</v>
          </cell>
          <cell r="AT71">
            <v>0</v>
          </cell>
          <cell r="AU71">
            <v>0</v>
          </cell>
          <cell r="AV71">
            <v>166.49108000000001</v>
          </cell>
          <cell r="AW71">
            <v>166.49108000000001</v>
          </cell>
        </row>
        <row r="72">
          <cell r="A72" t="str">
            <v>680499CLWORL201101</v>
          </cell>
          <cell r="L72">
            <v>155203.73220999999</v>
          </cell>
          <cell r="M72">
            <v>282595.45713</v>
          </cell>
          <cell r="N72">
            <v>274088.62741000002</v>
          </cell>
          <cell r="O72">
            <v>1001644.79834</v>
          </cell>
          <cell r="P72">
            <v>1226110.4315200001</v>
          </cell>
          <cell r="Q72">
            <v>1238121.3585699999</v>
          </cell>
          <cell r="R72">
            <v>1521486</v>
          </cell>
          <cell r="S72">
            <v>2930580.29446</v>
          </cell>
          <cell r="T72">
            <v>3155045.9276399999</v>
          </cell>
          <cell r="U72">
            <v>3148422.1502299998</v>
          </cell>
          <cell r="V72">
            <v>3520034</v>
          </cell>
          <cell r="W72">
            <v>344594.45389</v>
          </cell>
          <cell r="X72">
            <v>845896.72580000001</v>
          </cell>
          <cell r="Y72">
            <v>831356.69426999998</v>
          </cell>
          <cell r="Z72">
            <v>778005</v>
          </cell>
          <cell r="AB72">
            <v>799727.62305000005</v>
          </cell>
          <cell r="AC72">
            <v>641851.56931000005</v>
          </cell>
          <cell r="AD72">
            <v>3262055.7489700001</v>
          </cell>
          <cell r="AT72">
            <v>224040.58100000001</v>
          </cell>
          <cell r="AU72">
            <v>705596.35800000001</v>
          </cell>
          <cell r="AV72">
            <v>1105355.7215700001</v>
          </cell>
          <cell r="AW72">
            <v>3155430.1665699999</v>
          </cell>
        </row>
        <row r="73">
          <cell r="A73" t="str">
            <v>680499CLWORLBT6918</v>
          </cell>
          <cell r="L73">
            <v>155203.73220999999</v>
          </cell>
          <cell r="M73">
            <v>282595.45713</v>
          </cell>
          <cell r="N73">
            <v>274088.62741000002</v>
          </cell>
          <cell r="O73">
            <v>1001644.79834</v>
          </cell>
          <cell r="P73">
            <v>1226110.4315200001</v>
          </cell>
          <cell r="Q73">
            <v>1238121.3585699999</v>
          </cell>
          <cell r="R73">
            <v>1521486</v>
          </cell>
          <cell r="S73">
            <v>2930580.29446</v>
          </cell>
          <cell r="T73">
            <v>3155045.9276399999</v>
          </cell>
          <cell r="U73">
            <v>3148422.1502299998</v>
          </cell>
          <cell r="V73">
            <v>3520034</v>
          </cell>
          <cell r="W73">
            <v>344594.45389</v>
          </cell>
          <cell r="X73">
            <v>845896.72580000001</v>
          </cell>
          <cell r="Y73">
            <v>831356.69426999998</v>
          </cell>
          <cell r="Z73">
            <v>778005</v>
          </cell>
          <cell r="AB73">
            <v>799727.62305000005</v>
          </cell>
          <cell r="AC73">
            <v>641851.56931000005</v>
          </cell>
          <cell r="AD73">
            <v>3262055.7489700001</v>
          </cell>
          <cell r="AT73">
            <v>224040.58100000001</v>
          </cell>
          <cell r="AU73">
            <v>705596.35800000001</v>
          </cell>
          <cell r="AV73">
            <v>1105355.7215700001</v>
          </cell>
          <cell r="AW73">
            <v>3155430.1665699999</v>
          </cell>
        </row>
        <row r="74">
          <cell r="A74" t="str">
            <v>680499CLWORLBO0680</v>
          </cell>
          <cell r="L74">
            <v>146547.01329999999</v>
          </cell>
          <cell r="M74">
            <v>281227.63704</v>
          </cell>
          <cell r="N74">
            <v>272788.84960000002</v>
          </cell>
          <cell r="O74">
            <v>963031.22456</v>
          </cell>
          <cell r="P74">
            <v>1218955.0973199999</v>
          </cell>
          <cell r="Q74">
            <v>1230598.8830800001</v>
          </cell>
          <cell r="R74">
            <v>1464800</v>
          </cell>
          <cell r="S74">
            <v>2876139.21869</v>
          </cell>
          <cell r="T74">
            <v>3132063.0914500002</v>
          </cell>
          <cell r="U74">
            <v>3125464.5662099998</v>
          </cell>
          <cell r="V74">
            <v>3398800</v>
          </cell>
          <cell r="W74">
            <v>328148.97577999998</v>
          </cell>
          <cell r="X74">
            <v>841175.26236000005</v>
          </cell>
          <cell r="Y74">
            <v>826764.85126000002</v>
          </cell>
          <cell r="Z74">
            <v>750000</v>
          </cell>
          <cell r="AB74">
            <v>769174.82811</v>
          </cell>
          <cell r="AC74">
            <v>616581.78899999999</v>
          </cell>
          <cell r="AD74">
            <v>3146443.8714999999</v>
          </cell>
          <cell r="AT74">
            <v>215785.27100000001</v>
          </cell>
          <cell r="AU74">
            <v>680304.804</v>
          </cell>
          <cell r="AV74">
            <v>1062230.86861</v>
          </cell>
          <cell r="AW74">
            <v>3044844.67661</v>
          </cell>
        </row>
        <row r="75">
          <cell r="A75" t="str">
            <v>680499CLWORLBU0680</v>
          </cell>
          <cell r="L75">
            <v>146547.01329999999</v>
          </cell>
          <cell r="M75">
            <v>281227.63704</v>
          </cell>
          <cell r="N75">
            <v>272788.84960000002</v>
          </cell>
          <cell r="O75">
            <v>963031.22456</v>
          </cell>
          <cell r="P75">
            <v>1218955.0973199999</v>
          </cell>
          <cell r="Q75">
            <v>1230598.8830800001</v>
          </cell>
          <cell r="R75">
            <v>1464800</v>
          </cell>
          <cell r="S75">
            <v>2876139.21869</v>
          </cell>
          <cell r="T75">
            <v>3132063.0914500002</v>
          </cell>
          <cell r="U75">
            <v>3125464.5662099998</v>
          </cell>
          <cell r="V75">
            <v>3398800</v>
          </cell>
          <cell r="W75">
            <v>328148.97577999998</v>
          </cell>
          <cell r="X75">
            <v>841175.26236000005</v>
          </cell>
          <cell r="Y75">
            <v>826764.85126000002</v>
          </cell>
          <cell r="Z75">
            <v>750000</v>
          </cell>
          <cell r="AB75">
            <v>769174.82811</v>
          </cell>
          <cell r="AC75">
            <v>616581.78899999999</v>
          </cell>
          <cell r="AD75">
            <v>3146443.8714999999</v>
          </cell>
          <cell r="AT75">
            <v>215785.27100000001</v>
          </cell>
          <cell r="AU75">
            <v>680304.804</v>
          </cell>
          <cell r="AV75">
            <v>1062230.86861</v>
          </cell>
          <cell r="AW75">
            <v>3044844.67661</v>
          </cell>
        </row>
        <row r="76">
          <cell r="A76" t="str">
            <v>680499CLWORLBU0620</v>
          </cell>
          <cell r="P76">
            <v>0</v>
          </cell>
          <cell r="Q76">
            <v>0</v>
          </cell>
          <cell r="T76">
            <v>0</v>
          </cell>
          <cell r="U76">
            <v>0</v>
          </cell>
          <cell r="X76">
            <v>0</v>
          </cell>
          <cell r="Y76">
            <v>0</v>
          </cell>
        </row>
        <row r="77">
          <cell r="A77" t="str">
            <v>680499CLWORLBU0655</v>
          </cell>
          <cell r="L77">
            <v>4.5307500000000003</v>
          </cell>
          <cell r="M77">
            <v>-0.51768999999999998</v>
          </cell>
          <cell r="N77">
            <v>-0.56049000000000004</v>
          </cell>
          <cell r="O77">
            <v>23.715520000000001</v>
          </cell>
          <cell r="P77">
            <v>8.8686600000000002</v>
          </cell>
          <cell r="Q77">
            <v>10.23889</v>
          </cell>
          <cell r="S77">
            <v>58.606270000000002</v>
          </cell>
          <cell r="T77">
            <v>43.759410000000003</v>
          </cell>
          <cell r="U77">
            <v>44.29054</v>
          </cell>
          <cell r="W77">
            <v>7.7638499999999997</v>
          </cell>
          <cell r="X77">
            <v>39.59554</v>
          </cell>
          <cell r="Y77">
            <v>39.527119999999996</v>
          </cell>
          <cell r="AV77">
            <v>6.7326699999999997</v>
          </cell>
          <cell r="AW77">
            <v>6.7326699999999997</v>
          </cell>
        </row>
        <row r="78">
          <cell r="A78" t="str">
            <v>680499CLWORLBU0661</v>
          </cell>
          <cell r="L78">
            <v>1860.64186</v>
          </cell>
          <cell r="M78">
            <v>1240.3243299999999</v>
          </cell>
          <cell r="N78">
            <v>1240.3243299999999</v>
          </cell>
          <cell r="O78">
            <v>9568.2411100000008</v>
          </cell>
          <cell r="P78">
            <v>7397.0168999999996</v>
          </cell>
          <cell r="Q78">
            <v>7397.0168999999996</v>
          </cell>
          <cell r="R78">
            <v>14390</v>
          </cell>
          <cell r="S78">
            <v>25759.235710000001</v>
          </cell>
          <cell r="T78">
            <v>23588.011500000001</v>
          </cell>
          <cell r="U78">
            <v>23588.011500000001</v>
          </cell>
          <cell r="V78">
            <v>34543</v>
          </cell>
          <cell r="W78">
            <v>3829.9602199999999</v>
          </cell>
          <cell r="X78">
            <v>4319.7931600000002</v>
          </cell>
          <cell r="Y78">
            <v>4319.7931600000002</v>
          </cell>
          <cell r="Z78">
            <v>6999</v>
          </cell>
          <cell r="AB78">
            <v>7905</v>
          </cell>
          <cell r="AC78">
            <v>7002</v>
          </cell>
          <cell r="AD78">
            <v>34137</v>
          </cell>
          <cell r="AT78">
            <v>2062</v>
          </cell>
          <cell r="AU78">
            <v>6712</v>
          </cell>
          <cell r="AV78">
            <v>10189.177079999999</v>
          </cell>
          <cell r="AW78">
            <v>34522.177080000001</v>
          </cell>
        </row>
        <row r="79">
          <cell r="A79" t="str">
            <v>680499CLWORLBU3409</v>
          </cell>
          <cell r="L79">
            <v>895.22981000000004</v>
          </cell>
          <cell r="M79">
            <v>128.01345000000001</v>
          </cell>
          <cell r="N79">
            <v>122.34755</v>
          </cell>
          <cell r="O79">
            <v>-5811.7302499999996</v>
          </cell>
          <cell r="P79">
            <v>-250.55135999999999</v>
          </cell>
          <cell r="Q79">
            <v>-281.54424</v>
          </cell>
          <cell r="S79">
            <v>-6237.1244100000004</v>
          </cell>
          <cell r="T79">
            <v>-675.94551999999999</v>
          </cell>
          <cell r="U79">
            <v>-845.32726000000002</v>
          </cell>
          <cell r="W79">
            <v>-1.0439799999999999</v>
          </cell>
          <cell r="X79">
            <v>362.07474000000002</v>
          </cell>
          <cell r="Y79">
            <v>346.66458</v>
          </cell>
          <cell r="AV79">
            <v>-1251.7174</v>
          </cell>
          <cell r="AW79">
            <v>-1251.7174</v>
          </cell>
        </row>
        <row r="80">
          <cell r="A80" t="str">
            <v>680499CLWORLBU0624</v>
          </cell>
          <cell r="L80">
            <v>5896.3164900000002</v>
          </cell>
          <cell r="M80">
            <v>0</v>
          </cell>
          <cell r="N80">
            <v>-62.333570000000002</v>
          </cell>
          <cell r="O80">
            <v>34833.347399999999</v>
          </cell>
          <cell r="P80">
            <v>0</v>
          </cell>
          <cell r="Q80">
            <v>396.76393999999999</v>
          </cell>
          <cell r="R80">
            <v>42296</v>
          </cell>
          <cell r="S80">
            <v>34860.358200000002</v>
          </cell>
          <cell r="T80">
            <v>27.0108</v>
          </cell>
          <cell r="U80">
            <v>170.60925</v>
          </cell>
          <cell r="V80">
            <v>86691</v>
          </cell>
          <cell r="W80">
            <v>12608.79802</v>
          </cell>
          <cell r="X80">
            <v>0</v>
          </cell>
          <cell r="Y80">
            <v>-114.14184</v>
          </cell>
          <cell r="Z80">
            <v>21006</v>
          </cell>
          <cell r="AB80">
            <v>22647.79494</v>
          </cell>
          <cell r="AC80">
            <v>18267.780309999998</v>
          </cell>
          <cell r="AD80">
            <v>81474.877470000007</v>
          </cell>
          <cell r="AT80">
            <v>6193.31</v>
          </cell>
          <cell r="AU80">
            <v>18579.554</v>
          </cell>
          <cell r="AV80">
            <v>34180.660609999999</v>
          </cell>
          <cell r="AW80">
            <v>77308.297609999994</v>
          </cell>
        </row>
        <row r="81">
          <cell r="A81" t="str">
            <v>680499CLRETAPD202</v>
          </cell>
          <cell r="L81">
            <v>342990.87112000003</v>
          </cell>
          <cell r="M81">
            <v>373987.39328000002</v>
          </cell>
          <cell r="N81">
            <v>347883.95585999999</v>
          </cell>
          <cell r="O81">
            <v>1872330.8155700001</v>
          </cell>
          <cell r="P81">
            <v>1776667.4130599999</v>
          </cell>
          <cell r="Q81">
            <v>1779075.1605199999</v>
          </cell>
          <cell r="S81">
            <v>5042185.5609900001</v>
          </cell>
          <cell r="T81">
            <v>4946522.1584799998</v>
          </cell>
          <cell r="U81">
            <v>4836598.37261</v>
          </cell>
          <cell r="W81">
            <v>763385.98713999998</v>
          </cell>
          <cell r="X81">
            <v>1124962.13169</v>
          </cell>
          <cell r="Y81">
            <v>1071129.02495</v>
          </cell>
          <cell r="AB81">
            <v>1201072.18402</v>
          </cell>
          <cell r="AC81">
            <v>1113964.70637</v>
          </cell>
          <cell r="AD81">
            <v>5308190.0782300001</v>
          </cell>
          <cell r="AT81">
            <v>391728.75042</v>
          </cell>
          <cell r="AU81">
            <v>1208184.98777</v>
          </cell>
          <cell r="AV81">
            <v>1963285.2888</v>
          </cell>
          <cell r="AW81">
            <v>5305421.9935999997</v>
          </cell>
        </row>
        <row r="82">
          <cell r="A82" t="str">
            <v>680499CLRETABS9044</v>
          </cell>
          <cell r="L82">
            <v>87950.526289999994</v>
          </cell>
          <cell r="M82">
            <v>90458.061879999994</v>
          </cell>
          <cell r="N82">
            <v>82958.956940000004</v>
          </cell>
          <cell r="O82">
            <v>454232.38322999998</v>
          </cell>
          <cell r="P82">
            <v>406479.36693000002</v>
          </cell>
          <cell r="Q82">
            <v>406368.91532999999</v>
          </cell>
          <cell r="S82">
            <v>1216275.53681</v>
          </cell>
          <cell r="T82">
            <v>1168522.5205099999</v>
          </cell>
          <cell r="U82">
            <v>1140626.60008</v>
          </cell>
          <cell r="W82">
            <v>185500.04829999999</v>
          </cell>
          <cell r="X82">
            <v>253740.03826</v>
          </cell>
          <cell r="Y82">
            <v>239877.01100999999</v>
          </cell>
          <cell r="AB82">
            <v>283573.04655999999</v>
          </cell>
          <cell r="AC82">
            <v>271437.43699999998</v>
          </cell>
          <cell r="AD82">
            <v>1307917.24676</v>
          </cell>
          <cell r="AT82">
            <v>99501.330849999998</v>
          </cell>
          <cell r="AU82">
            <v>296904.36972999998</v>
          </cell>
          <cell r="AV82">
            <v>475173.56471000001</v>
          </cell>
          <cell r="AW82">
            <v>1294834.8266</v>
          </cell>
        </row>
        <row r="83">
          <cell r="A83" t="str">
            <v>680499CLRETABU0321</v>
          </cell>
          <cell r="L83">
            <v>67429.31697</v>
          </cell>
          <cell r="M83">
            <v>71018.937539999999</v>
          </cell>
          <cell r="N83">
            <v>64597.459970000004</v>
          </cell>
          <cell r="O83">
            <v>341555.74878999998</v>
          </cell>
          <cell r="P83">
            <v>306329.16398999997</v>
          </cell>
          <cell r="Q83">
            <v>305417.40120999998</v>
          </cell>
          <cell r="S83">
            <v>943763.71493000002</v>
          </cell>
          <cell r="T83">
            <v>908537.13012999995</v>
          </cell>
          <cell r="U83">
            <v>884098.73296000005</v>
          </cell>
          <cell r="W83">
            <v>137764.45428999999</v>
          </cell>
          <cell r="X83">
            <v>191359.11632999999</v>
          </cell>
          <cell r="Y83">
            <v>179643.51480999999</v>
          </cell>
          <cell r="AB83">
            <v>207667.78513</v>
          </cell>
          <cell r="AC83">
            <v>205800.73048</v>
          </cell>
          <cell r="AD83">
            <v>995315.41206999996</v>
          </cell>
          <cell r="AT83">
            <v>74837.754499999995</v>
          </cell>
          <cell r="AU83">
            <v>219403.08869</v>
          </cell>
          <cell r="AV83">
            <v>355100.81196999998</v>
          </cell>
          <cell r="AW83">
            <v>980826.17833000002</v>
          </cell>
        </row>
        <row r="84">
          <cell r="A84" t="str">
            <v>680499CLRETABU0323</v>
          </cell>
          <cell r="L84">
            <v>18518.603940000001</v>
          </cell>
          <cell r="M84">
            <v>18409.230240000001</v>
          </cell>
          <cell r="N84">
            <v>17353.816490000001</v>
          </cell>
          <cell r="O84">
            <v>105896.76148</v>
          </cell>
          <cell r="P84">
            <v>94950.459520000004</v>
          </cell>
          <cell r="Q84">
            <v>95746.602549999996</v>
          </cell>
          <cell r="S84">
            <v>257721.26866999999</v>
          </cell>
          <cell r="T84">
            <v>246774.96671000001</v>
          </cell>
          <cell r="U84">
            <v>243333.75599000001</v>
          </cell>
          <cell r="W84">
            <v>44105.948109999998</v>
          </cell>
          <cell r="X84">
            <v>58869.218489999999</v>
          </cell>
          <cell r="Y84">
            <v>56760.257949999999</v>
          </cell>
          <cell r="AB84">
            <v>68363.553809999998</v>
          </cell>
          <cell r="AC84">
            <v>62391.391920000002</v>
          </cell>
          <cell r="AD84">
            <v>283970.89266999997</v>
          </cell>
          <cell r="AT84">
            <v>22346.76973</v>
          </cell>
          <cell r="AU84">
            <v>70212.376940000002</v>
          </cell>
          <cell r="AV84">
            <v>112278.32509</v>
          </cell>
          <cell r="AW84">
            <v>283373.54554000002</v>
          </cell>
        </row>
        <row r="85">
          <cell r="A85" t="str">
            <v>680499CLRETABU0648</v>
          </cell>
          <cell r="L85">
            <v>1983.67247</v>
          </cell>
          <cell r="M85">
            <v>1013.35578</v>
          </cell>
          <cell r="N85">
            <v>991.22049000000004</v>
          </cell>
          <cell r="O85">
            <v>6699.7025000000003</v>
          </cell>
          <cell r="P85">
            <v>5175.3182299999999</v>
          </cell>
          <cell r="Q85">
            <v>5179.8876899999996</v>
          </cell>
          <cell r="S85">
            <v>14612.82215</v>
          </cell>
          <cell r="T85">
            <v>13088.437879999999</v>
          </cell>
          <cell r="U85">
            <v>13075.27823</v>
          </cell>
          <cell r="W85">
            <v>3604.41527</v>
          </cell>
          <cell r="X85">
            <v>3496.4860100000001</v>
          </cell>
          <cell r="Y85">
            <v>3460.7569699999999</v>
          </cell>
          <cell r="AB85">
            <v>7541.7076200000001</v>
          </cell>
          <cell r="AC85">
            <v>3245.3146000000002</v>
          </cell>
          <cell r="AD85">
            <v>28630.942019999999</v>
          </cell>
          <cell r="AT85">
            <v>2316.8066199999998</v>
          </cell>
          <cell r="AU85">
            <v>7288.9040999999997</v>
          </cell>
          <cell r="AV85">
            <v>7727.7272999999996</v>
          </cell>
          <cell r="AW85">
            <v>30568.40238</v>
          </cell>
        </row>
        <row r="86">
          <cell r="A86" t="str">
            <v>680499CLRETABU0329</v>
          </cell>
          <cell r="L86">
            <v>18.93291</v>
          </cell>
          <cell r="M86">
            <v>16.538319999999999</v>
          </cell>
          <cell r="N86">
            <v>16.459990000000001</v>
          </cell>
          <cell r="O86">
            <v>80.170460000000006</v>
          </cell>
          <cell r="P86">
            <v>24.425190000000001</v>
          </cell>
          <cell r="Q86">
            <v>25.023890000000002</v>
          </cell>
          <cell r="S86">
            <v>177.73106000000001</v>
          </cell>
          <cell r="T86">
            <v>121.98578999999999</v>
          </cell>
          <cell r="U86">
            <v>118.83291</v>
          </cell>
          <cell r="W86">
            <v>25.230630000000001</v>
          </cell>
          <cell r="X86">
            <v>15.21743</v>
          </cell>
          <cell r="Y86">
            <v>12.48128</v>
          </cell>
          <cell r="AV86">
            <v>66.70035</v>
          </cell>
          <cell r="AW86">
            <v>66.70035</v>
          </cell>
        </row>
        <row r="87">
          <cell r="A87" t="str">
            <v>680499CLRETABG6912</v>
          </cell>
          <cell r="L87">
            <v>117029.40927</v>
          </cell>
          <cell r="M87">
            <v>148655.06490999999</v>
          </cell>
          <cell r="N87">
            <v>139601.78346000001</v>
          </cell>
          <cell r="O87">
            <v>636087.94840999995</v>
          </cell>
          <cell r="P87">
            <v>703801.97082000005</v>
          </cell>
          <cell r="Q87">
            <v>705793.99358999997</v>
          </cell>
          <cell r="S87">
            <v>1851019.26991</v>
          </cell>
          <cell r="T87">
            <v>1918733.29232</v>
          </cell>
          <cell r="U87">
            <v>1876651.32751</v>
          </cell>
          <cell r="W87">
            <v>255755.30653</v>
          </cell>
          <cell r="X87">
            <v>452547.58403999999</v>
          </cell>
          <cell r="Y87">
            <v>432504.24271000002</v>
          </cell>
          <cell r="AB87">
            <v>423360.28214000002</v>
          </cell>
          <cell r="AC87">
            <v>382879.82387999998</v>
          </cell>
          <cell r="AD87">
            <v>1829111.7896499999</v>
          </cell>
          <cell r="AT87">
            <v>141225.20422000001</v>
          </cell>
          <cell r="AU87">
            <v>427333.21091000002</v>
          </cell>
          <cell r="AV87">
            <v>683301.29466999997</v>
          </cell>
          <cell r="AW87">
            <v>1850971.2347899999</v>
          </cell>
        </row>
        <row r="88">
          <cell r="A88" t="str">
            <v>680499CLRETABS6912</v>
          </cell>
          <cell r="L88">
            <v>72471.083679999996</v>
          </cell>
          <cell r="M88">
            <v>95663.605370000005</v>
          </cell>
          <cell r="N88">
            <v>90435.707850000006</v>
          </cell>
          <cell r="O88">
            <v>398817.01159000001</v>
          </cell>
          <cell r="P88">
            <v>434475.05878999998</v>
          </cell>
          <cell r="Q88">
            <v>436937.29866999999</v>
          </cell>
          <cell r="S88">
            <v>1188323.6679</v>
          </cell>
          <cell r="T88">
            <v>1223981.7150999999</v>
          </cell>
          <cell r="U88">
            <v>1199858.0315</v>
          </cell>
          <cell r="W88">
            <v>161657.60863999999</v>
          </cell>
          <cell r="X88">
            <v>289803.00608000002</v>
          </cell>
          <cell r="Y88">
            <v>278578.79648000002</v>
          </cell>
          <cell r="AB88">
            <v>284799.43537000002</v>
          </cell>
          <cell r="AC88">
            <v>250166.82496999999</v>
          </cell>
          <cell r="AD88">
            <v>1205162.0658499999</v>
          </cell>
          <cell r="AT88">
            <v>96032.337280000007</v>
          </cell>
          <cell r="AU88">
            <v>285842.02515</v>
          </cell>
          <cell r="AV88">
            <v>445942.95513000002</v>
          </cell>
          <cell r="AW88">
            <v>1209715.5956999999</v>
          </cell>
        </row>
        <row r="89">
          <cell r="A89" t="str">
            <v>680499CLRETABO0678</v>
          </cell>
          <cell r="L89">
            <v>56058.008320000001</v>
          </cell>
          <cell r="M89">
            <v>71592.269249999998</v>
          </cell>
          <cell r="N89">
            <v>67455.961769999994</v>
          </cell>
          <cell r="O89">
            <v>297518.16840999998</v>
          </cell>
          <cell r="P89">
            <v>327350.27827000001</v>
          </cell>
          <cell r="Q89">
            <v>328830.55877</v>
          </cell>
          <cell r="S89">
            <v>882618.54232000001</v>
          </cell>
          <cell r="T89">
            <v>912450.65217999998</v>
          </cell>
          <cell r="U89">
            <v>893938.96195999999</v>
          </cell>
          <cell r="W89">
            <v>123175.84079</v>
          </cell>
          <cell r="X89">
            <v>219721.96453</v>
          </cell>
          <cell r="Y89">
            <v>210856.91944999999</v>
          </cell>
          <cell r="AB89">
            <v>208032.63136999999</v>
          </cell>
          <cell r="AC89">
            <v>181505.36580999999</v>
          </cell>
          <cell r="AD89">
            <v>878242.63662</v>
          </cell>
          <cell r="AT89">
            <v>70326.050910000005</v>
          </cell>
          <cell r="AU89">
            <v>210398.53227</v>
          </cell>
          <cell r="AV89">
            <v>327450.40857000003</v>
          </cell>
          <cell r="AW89">
            <v>884069.29952999996</v>
          </cell>
        </row>
        <row r="90">
          <cell r="A90" t="str">
            <v>680499CLRETABU0654</v>
          </cell>
          <cell r="L90">
            <v>7001.2038199999997</v>
          </cell>
          <cell r="M90">
            <v>10432.97337</v>
          </cell>
          <cell r="N90">
            <v>9823.9880799999992</v>
          </cell>
          <cell r="O90">
            <v>35178.969519999999</v>
          </cell>
          <cell r="P90">
            <v>43305.924659999997</v>
          </cell>
          <cell r="Q90">
            <v>43211.374669999997</v>
          </cell>
          <cell r="S90">
            <v>132028.80475000001</v>
          </cell>
          <cell r="T90">
            <v>140155.75988999999</v>
          </cell>
          <cell r="U90">
            <v>135712.68531999999</v>
          </cell>
          <cell r="W90">
            <v>15198.349200000001</v>
          </cell>
          <cell r="X90">
            <v>31302.948970000001</v>
          </cell>
          <cell r="Y90">
            <v>29874.604050000002</v>
          </cell>
          <cell r="AB90">
            <v>27146.092209999999</v>
          </cell>
          <cell r="AC90">
            <v>21891.281429999999</v>
          </cell>
          <cell r="AD90">
            <v>120544.55306000001</v>
          </cell>
          <cell r="AT90">
            <v>8884.2967900000003</v>
          </cell>
          <cell r="AU90">
            <v>26918.669419999998</v>
          </cell>
          <cell r="AV90">
            <v>39272.2143</v>
          </cell>
          <cell r="AW90">
            <v>110456.40672</v>
          </cell>
        </row>
        <row r="91">
          <cell r="A91" t="str">
            <v>680499CLRETABU0659</v>
          </cell>
          <cell r="L91">
            <v>9340.7643000000007</v>
          </cell>
          <cell r="M91">
            <v>13576.34887</v>
          </cell>
          <cell r="N91">
            <v>13102.919749999999</v>
          </cell>
          <cell r="O91">
            <v>65824.903059999997</v>
          </cell>
          <cell r="P91">
            <v>63279.79466</v>
          </cell>
          <cell r="Q91">
            <v>64358.994070000001</v>
          </cell>
          <cell r="S91">
            <v>172150.37630999999</v>
          </cell>
          <cell r="T91">
            <v>169605.26791</v>
          </cell>
          <cell r="U91">
            <v>168579.72824999999</v>
          </cell>
          <cell r="W91">
            <v>23055.64487</v>
          </cell>
          <cell r="X91">
            <v>38477.242749999998</v>
          </cell>
          <cell r="Y91">
            <v>37577.599289999998</v>
          </cell>
          <cell r="AB91">
            <v>49620.711790000001</v>
          </cell>
          <cell r="AC91">
            <v>46770.177730000003</v>
          </cell>
          <cell r="AD91">
            <v>206374.87617</v>
          </cell>
          <cell r="AT91">
            <v>16821.989580000001</v>
          </cell>
          <cell r="AU91">
            <v>48524.82346</v>
          </cell>
          <cell r="AV91">
            <v>79154.019350000002</v>
          </cell>
          <cell r="AW91">
            <v>215123.57654000001</v>
          </cell>
        </row>
        <row r="92">
          <cell r="A92" t="str">
            <v>680499CLRETABU0668</v>
          </cell>
          <cell r="M92">
            <v>-0.99211000000000005</v>
          </cell>
          <cell r="N92">
            <v>-0.85253999999999996</v>
          </cell>
          <cell r="P92">
            <v>-0.99211000000000005</v>
          </cell>
          <cell r="Q92">
            <v>-0.85253999999999996</v>
          </cell>
          <cell r="S92">
            <v>-3.6179100000000002</v>
          </cell>
          <cell r="T92">
            <v>-4.6100199999999996</v>
          </cell>
          <cell r="U92">
            <v>-3.9464999999999999</v>
          </cell>
          <cell r="X92">
            <v>-0.99211000000000005</v>
          </cell>
          <cell r="Y92">
            <v>-0.85253999999999996</v>
          </cell>
        </row>
        <row r="93">
          <cell r="A93" t="str">
            <v>680499CLRETABU3445</v>
          </cell>
          <cell r="L93">
            <v>71.107240000000004</v>
          </cell>
          <cell r="M93">
            <v>63.005989999999997</v>
          </cell>
          <cell r="N93">
            <v>53.69079</v>
          </cell>
          <cell r="O93">
            <v>294.97059999999999</v>
          </cell>
          <cell r="P93">
            <v>540.05331000000001</v>
          </cell>
          <cell r="Q93">
            <v>537.22370999999998</v>
          </cell>
          <cell r="S93">
            <v>1529.5624299999999</v>
          </cell>
          <cell r="T93">
            <v>1774.6451400000001</v>
          </cell>
          <cell r="U93">
            <v>1630.6024600000001</v>
          </cell>
          <cell r="W93">
            <v>227.77377999999999</v>
          </cell>
          <cell r="X93">
            <v>301.84194000000002</v>
          </cell>
          <cell r="Y93">
            <v>270.52623</v>
          </cell>
          <cell r="AV93">
            <v>66.312910000000002</v>
          </cell>
          <cell r="AW93">
            <v>66.312910000000002</v>
          </cell>
        </row>
        <row r="94">
          <cell r="A94" t="str">
            <v>680499CLRETABS6922</v>
          </cell>
          <cell r="L94">
            <v>44558.32559</v>
          </cell>
          <cell r="M94">
            <v>52991.459540000003</v>
          </cell>
          <cell r="N94">
            <v>49166.07561</v>
          </cell>
          <cell r="O94">
            <v>237270.93682</v>
          </cell>
          <cell r="P94">
            <v>269326.91203000001</v>
          </cell>
          <cell r="Q94">
            <v>268856.69491000002</v>
          </cell>
          <cell r="S94">
            <v>662695.60201000003</v>
          </cell>
          <cell r="T94">
            <v>694751.57721999998</v>
          </cell>
          <cell r="U94">
            <v>676793.29601000005</v>
          </cell>
          <cell r="W94">
            <v>94097.697889999996</v>
          </cell>
          <cell r="X94">
            <v>162744.57796</v>
          </cell>
          <cell r="Y94">
            <v>153925.44623</v>
          </cell>
          <cell r="AB94">
            <v>138560.84677</v>
          </cell>
          <cell r="AC94">
            <v>132712.99890999999</v>
          </cell>
          <cell r="AD94">
            <v>623949.72380000004</v>
          </cell>
          <cell r="AT94">
            <v>45192.86694</v>
          </cell>
          <cell r="AU94">
            <v>141491.18575999999</v>
          </cell>
          <cell r="AV94">
            <v>237358.33953999999</v>
          </cell>
          <cell r="AW94">
            <v>641255.63908999995</v>
          </cell>
        </row>
        <row r="95">
          <cell r="A95" t="str">
            <v>680499CLRETABU0630</v>
          </cell>
          <cell r="L95">
            <v>3209.9147499999999</v>
          </cell>
          <cell r="M95">
            <v>4685.1572800000004</v>
          </cell>
          <cell r="N95">
            <v>4039.2485499999998</v>
          </cell>
          <cell r="O95">
            <v>19777.655050000001</v>
          </cell>
          <cell r="P95">
            <v>20951.952789999999</v>
          </cell>
          <cell r="Q95">
            <v>20502.236509999999</v>
          </cell>
          <cell r="S95">
            <v>57022.876660000002</v>
          </cell>
          <cell r="T95">
            <v>58197.174400000004</v>
          </cell>
          <cell r="U95">
            <v>54291.160600000003</v>
          </cell>
          <cell r="W95">
            <v>7064.51397</v>
          </cell>
          <cell r="X95">
            <v>15638.07747</v>
          </cell>
          <cell r="Y95">
            <v>13937.746220000001</v>
          </cell>
          <cell r="AV95">
            <v>8955.4236199999996</v>
          </cell>
          <cell r="AW95">
            <v>10419.860619999999</v>
          </cell>
        </row>
        <row r="96">
          <cell r="A96" t="str">
            <v>680499CLRETABU1485</v>
          </cell>
          <cell r="L96">
            <v>14962.83994</v>
          </cell>
          <cell r="M96">
            <v>14559.1531</v>
          </cell>
          <cell r="N96">
            <v>13655.832</v>
          </cell>
          <cell r="O96">
            <v>77586.988949999999</v>
          </cell>
          <cell r="P96">
            <v>78295.747560000003</v>
          </cell>
          <cell r="Q96">
            <v>78509.27046</v>
          </cell>
          <cell r="S96">
            <v>209902.17188000001</v>
          </cell>
          <cell r="T96">
            <v>210610.93049</v>
          </cell>
          <cell r="U96">
            <v>205998.83150999999</v>
          </cell>
          <cell r="W96">
            <v>32449.036800000002</v>
          </cell>
          <cell r="X96">
            <v>46136.246249999997</v>
          </cell>
          <cell r="Y96">
            <v>44075.476000000002</v>
          </cell>
          <cell r="AB96">
            <v>52741.795180000001</v>
          </cell>
          <cell r="AC96">
            <v>46395.855300000003</v>
          </cell>
          <cell r="AD96">
            <v>236624.03028000001</v>
          </cell>
          <cell r="AT96">
            <v>17497.054759999999</v>
          </cell>
          <cell r="AU96">
            <v>53360.380620000004</v>
          </cell>
          <cell r="AV96">
            <v>83013.967420000001</v>
          </cell>
          <cell r="AW96">
            <v>234758.90198</v>
          </cell>
        </row>
        <row r="97">
          <cell r="A97" t="str">
            <v>680499CLRETABU1051</v>
          </cell>
          <cell r="L97">
            <v>1111.08168</v>
          </cell>
          <cell r="M97">
            <v>1015.03092</v>
          </cell>
          <cell r="N97">
            <v>907.65206000000001</v>
          </cell>
          <cell r="O97">
            <v>5223.8004099999998</v>
          </cell>
          <cell r="P97">
            <v>5485.6573099999996</v>
          </cell>
          <cell r="Q97">
            <v>5411.9271600000002</v>
          </cell>
          <cell r="S97">
            <v>14643.84677</v>
          </cell>
          <cell r="T97">
            <v>14905.703670000001</v>
          </cell>
          <cell r="U97">
            <v>14135.177949999999</v>
          </cell>
          <cell r="W97">
            <v>2471.0128300000001</v>
          </cell>
          <cell r="X97">
            <v>3906.33293</v>
          </cell>
          <cell r="Y97">
            <v>3570.7188599999999</v>
          </cell>
          <cell r="AB97">
            <v>860.94260999999995</v>
          </cell>
          <cell r="AC97">
            <v>835.74540999999999</v>
          </cell>
          <cell r="AD97">
            <v>4320.8607099999999</v>
          </cell>
          <cell r="AT97">
            <v>150.30716000000001</v>
          </cell>
          <cell r="AU97">
            <v>646.91007000000002</v>
          </cell>
          <cell r="AV97">
            <v>2391.6500900000001</v>
          </cell>
          <cell r="AW97">
            <v>5522.2484199999999</v>
          </cell>
        </row>
        <row r="98">
          <cell r="A98" t="str">
            <v>680499CLRETABO0708</v>
          </cell>
          <cell r="L98">
            <v>11110.211960000001</v>
          </cell>
          <cell r="M98">
            <v>10154.232690000001</v>
          </cell>
          <cell r="N98">
            <v>9849.7084500000001</v>
          </cell>
          <cell r="O98">
            <v>58216.914870000001</v>
          </cell>
          <cell r="P98">
            <v>55297.115830000002</v>
          </cell>
          <cell r="Q98">
            <v>55779.827899999997</v>
          </cell>
          <cell r="S98">
            <v>158857.72792999999</v>
          </cell>
          <cell r="T98">
            <v>155937.92889000001</v>
          </cell>
          <cell r="U98">
            <v>155160.81333</v>
          </cell>
          <cell r="W98">
            <v>23592.408289999999</v>
          </cell>
          <cell r="X98">
            <v>33378.02966</v>
          </cell>
          <cell r="Y98">
            <v>32826.97464</v>
          </cell>
          <cell r="AB98">
            <v>37554.592080000002</v>
          </cell>
          <cell r="AC98">
            <v>37080.251909999999</v>
          </cell>
          <cell r="AD98">
            <v>170894.54644999999</v>
          </cell>
          <cell r="AT98">
            <v>12269.30674</v>
          </cell>
          <cell r="AU98">
            <v>38305.92108</v>
          </cell>
          <cell r="AV98">
            <v>61850.625719999996</v>
          </cell>
          <cell r="AW98">
            <v>180622.44661000001</v>
          </cell>
        </row>
        <row r="99">
          <cell r="A99" t="str">
            <v>680499CLRETABU0675</v>
          </cell>
          <cell r="L99">
            <v>6951.6489899999997</v>
          </cell>
          <cell r="M99">
            <v>12336.059300000001</v>
          </cell>
          <cell r="N99">
            <v>10959.11563</v>
          </cell>
          <cell r="O99">
            <v>37720.606359999998</v>
          </cell>
          <cell r="P99">
            <v>63054.351620000001</v>
          </cell>
          <cell r="Q99">
            <v>62348.814919999997</v>
          </cell>
          <cell r="S99">
            <v>115155.21797</v>
          </cell>
          <cell r="T99">
            <v>140488.96322999999</v>
          </cell>
          <cell r="U99">
            <v>134595.43952000001</v>
          </cell>
          <cell r="W99">
            <v>13536.01426</v>
          </cell>
          <cell r="X99">
            <v>35843.397069999999</v>
          </cell>
          <cell r="Y99">
            <v>32662.134730000002</v>
          </cell>
          <cell r="AB99">
            <v>23492.687190000001</v>
          </cell>
          <cell r="AC99">
            <v>24613.33913</v>
          </cell>
          <cell r="AD99">
            <v>105079.08446</v>
          </cell>
          <cell r="AT99">
            <v>7730.1746400000002</v>
          </cell>
          <cell r="AU99">
            <v>24905.128420000001</v>
          </cell>
          <cell r="AV99">
            <v>41285.297059999997</v>
          </cell>
          <cell r="AW99">
            <v>103928.14977</v>
          </cell>
        </row>
        <row r="100">
          <cell r="A100" t="str">
            <v>680499CLRETABU0709</v>
          </cell>
          <cell r="L100">
            <v>2901.2983399999998</v>
          </cell>
          <cell r="M100">
            <v>5608.3818300000003</v>
          </cell>
          <cell r="N100">
            <v>5510.3778300000004</v>
          </cell>
          <cell r="O100">
            <v>15930.08315</v>
          </cell>
          <cell r="P100">
            <v>22855.997940000001</v>
          </cell>
          <cell r="Q100">
            <v>23102.480609999999</v>
          </cell>
          <cell r="S100">
            <v>45000.512640000001</v>
          </cell>
          <cell r="T100">
            <v>51926.427430000003</v>
          </cell>
          <cell r="U100">
            <v>51762.494579999999</v>
          </cell>
          <cell r="W100">
            <v>5562.3221299999996</v>
          </cell>
          <cell r="X100">
            <v>13587.59928</v>
          </cell>
          <cell r="Y100">
            <v>13401.091179999999</v>
          </cell>
          <cell r="AB100">
            <v>7741.8342899999998</v>
          </cell>
          <cell r="AC100">
            <v>9346.8997899999995</v>
          </cell>
          <cell r="AD100">
            <v>36604.332260000003</v>
          </cell>
          <cell r="AT100">
            <v>2574.3661200000001</v>
          </cell>
          <cell r="AU100">
            <v>8243.3496799999994</v>
          </cell>
          <cell r="AV100">
            <v>15333.79694</v>
          </cell>
          <cell r="AW100">
            <v>36019.019719999997</v>
          </cell>
        </row>
        <row r="101">
          <cell r="A101" t="str">
            <v>680499CLRETABU3415</v>
          </cell>
          <cell r="O101">
            <v>1.7948299999999999</v>
          </cell>
          <cell r="S101">
            <v>1.7669699999999999</v>
          </cell>
          <cell r="T101">
            <v>-2.7859999999999999E-2</v>
          </cell>
          <cell r="U101">
            <v>-2.7859999999999999E-2</v>
          </cell>
          <cell r="W101">
            <v>-6.8000000000000005E-4</v>
          </cell>
          <cell r="AV101">
            <v>1.79643</v>
          </cell>
          <cell r="AW101">
            <v>1.79643</v>
          </cell>
        </row>
        <row r="102">
          <cell r="A102" t="str">
            <v>680499CLRETABU1123</v>
          </cell>
          <cell r="L102">
            <v>4311.3299299999999</v>
          </cell>
          <cell r="M102">
            <v>4633.4444199999998</v>
          </cell>
          <cell r="N102">
            <v>4244.1410900000001</v>
          </cell>
          <cell r="O102">
            <v>22813.093199999999</v>
          </cell>
          <cell r="P102">
            <v>23386.08898</v>
          </cell>
          <cell r="Q102">
            <v>23202.137360000001</v>
          </cell>
          <cell r="S102">
            <v>62111.481189999999</v>
          </cell>
          <cell r="T102">
            <v>62684.476970000003</v>
          </cell>
          <cell r="U102">
            <v>60849.40638</v>
          </cell>
          <cell r="W102">
            <v>9422.3902899999994</v>
          </cell>
          <cell r="X102">
            <v>14254.8953</v>
          </cell>
          <cell r="Y102">
            <v>13451.304599999999</v>
          </cell>
          <cell r="AB102">
            <v>16168.995419999999</v>
          </cell>
          <cell r="AC102">
            <v>14440.907370000001</v>
          </cell>
          <cell r="AD102">
            <v>70426.869640000004</v>
          </cell>
          <cell r="AT102">
            <v>4971.6575199999997</v>
          </cell>
          <cell r="AU102">
            <v>16029.49589</v>
          </cell>
          <cell r="AV102">
            <v>24525.78226</v>
          </cell>
          <cell r="AW102">
            <v>69983.215540000005</v>
          </cell>
        </row>
        <row r="103">
          <cell r="A103" t="str">
            <v>680499CLRETABS9042</v>
          </cell>
          <cell r="L103">
            <v>70284.855020000003</v>
          </cell>
          <cell r="M103">
            <v>68375.306620000003</v>
          </cell>
          <cell r="N103">
            <v>64414.637390000004</v>
          </cell>
          <cell r="O103">
            <v>390058.54343999998</v>
          </cell>
          <cell r="P103">
            <v>355572.05566000001</v>
          </cell>
          <cell r="Q103">
            <v>359046.74939000001</v>
          </cell>
          <cell r="S103">
            <v>1007138.10913</v>
          </cell>
          <cell r="T103">
            <v>972651.62135000003</v>
          </cell>
          <cell r="U103">
            <v>957460.38263000001</v>
          </cell>
          <cell r="W103">
            <v>157208.03351000001</v>
          </cell>
          <cell r="X103">
            <v>225037.43072</v>
          </cell>
          <cell r="Y103">
            <v>216283.07678</v>
          </cell>
          <cell r="AB103">
            <v>256741.43987</v>
          </cell>
          <cell r="AC103">
            <v>240992.3377</v>
          </cell>
          <cell r="AD103">
            <v>1105549.0836400001</v>
          </cell>
          <cell r="AT103">
            <v>79189.098870000002</v>
          </cell>
          <cell r="AU103">
            <v>249193.09512000001</v>
          </cell>
          <cell r="AV103">
            <v>412275.83542000002</v>
          </cell>
          <cell r="AW103">
            <v>1101292.7895</v>
          </cell>
        </row>
        <row r="104">
          <cell r="A104" t="str">
            <v>680499CLRETABO0341</v>
          </cell>
          <cell r="L104">
            <v>38551.855389999997</v>
          </cell>
          <cell r="M104">
            <v>36987.741470000001</v>
          </cell>
          <cell r="N104">
            <v>34724.60699</v>
          </cell>
          <cell r="O104">
            <v>212702.04779000001</v>
          </cell>
          <cell r="P104">
            <v>192602.41487000001</v>
          </cell>
          <cell r="Q104">
            <v>194600.13503</v>
          </cell>
          <cell r="S104">
            <v>542832.24901000003</v>
          </cell>
          <cell r="T104">
            <v>522732.61609000002</v>
          </cell>
          <cell r="U104">
            <v>514737.79343999998</v>
          </cell>
          <cell r="W104">
            <v>86847.117629999993</v>
          </cell>
          <cell r="X104">
            <v>122682.28446</v>
          </cell>
          <cell r="Y104">
            <v>117839.32119</v>
          </cell>
          <cell r="AB104">
            <v>145719.42835</v>
          </cell>
          <cell r="AC104">
            <v>130502.88927</v>
          </cell>
          <cell r="AD104">
            <v>614365.92454000004</v>
          </cell>
          <cell r="AT104">
            <v>44628.815430000002</v>
          </cell>
          <cell r="AU104">
            <v>138113.74105000001</v>
          </cell>
          <cell r="AV104">
            <v>226237.65296000001</v>
          </cell>
          <cell r="AW104">
            <v>605937.70444</v>
          </cell>
        </row>
        <row r="105">
          <cell r="A105" t="str">
            <v>680499CLRETABU0341</v>
          </cell>
          <cell r="L105">
            <v>38551.855389999997</v>
          </cell>
          <cell r="M105">
            <v>36987.741470000001</v>
          </cell>
          <cell r="N105">
            <v>34724.60699</v>
          </cell>
          <cell r="O105">
            <v>212702.04779000001</v>
          </cell>
          <cell r="P105">
            <v>192602.41487000001</v>
          </cell>
          <cell r="Q105">
            <v>194600.13503</v>
          </cell>
          <cell r="S105">
            <v>542832.24901000003</v>
          </cell>
          <cell r="T105">
            <v>522732.61609000002</v>
          </cell>
          <cell r="U105">
            <v>514737.79343999998</v>
          </cell>
          <cell r="W105">
            <v>86847.117629999993</v>
          </cell>
          <cell r="X105">
            <v>122682.28446</v>
          </cell>
          <cell r="Y105">
            <v>117839.32119</v>
          </cell>
          <cell r="AB105">
            <v>145719.42835</v>
          </cell>
          <cell r="AC105">
            <v>130502.88927</v>
          </cell>
          <cell r="AD105">
            <v>614365.92454000004</v>
          </cell>
          <cell r="AT105">
            <v>44628.815430000002</v>
          </cell>
          <cell r="AU105">
            <v>138113.74105000001</v>
          </cell>
          <cell r="AV105">
            <v>226237.65296000001</v>
          </cell>
          <cell r="AW105">
            <v>605937.70444</v>
          </cell>
        </row>
        <row r="106">
          <cell r="A106" t="str">
            <v>680499CLRETABU0351</v>
          </cell>
          <cell r="L106">
            <v>9858.1689499999993</v>
          </cell>
          <cell r="M106">
            <v>9647.0440699999999</v>
          </cell>
          <cell r="N106">
            <v>9224.4329199999993</v>
          </cell>
          <cell r="O106">
            <v>61893.249049999999</v>
          </cell>
          <cell r="P106">
            <v>55939.685870000001</v>
          </cell>
          <cell r="Q106">
            <v>56634.033620000002</v>
          </cell>
          <cell r="S106">
            <v>148332.64796</v>
          </cell>
          <cell r="T106">
            <v>142379.08478</v>
          </cell>
          <cell r="U106">
            <v>140912.16336999999</v>
          </cell>
          <cell r="W106">
            <v>22533.59146</v>
          </cell>
          <cell r="X106">
            <v>32625.315149999999</v>
          </cell>
          <cell r="Y106">
            <v>31649.495910000001</v>
          </cell>
          <cell r="AB106">
            <v>34008.926249999997</v>
          </cell>
          <cell r="AC106">
            <v>38985.348310000001</v>
          </cell>
          <cell r="AD106">
            <v>153583.42417000001</v>
          </cell>
          <cell r="AT106">
            <v>10891.769770000001</v>
          </cell>
          <cell r="AU106">
            <v>35754.734369999998</v>
          </cell>
          <cell r="AV106">
            <v>65506.62156</v>
          </cell>
          <cell r="AW106">
            <v>158386.62828</v>
          </cell>
        </row>
        <row r="107">
          <cell r="A107" t="str">
            <v>680499CLRETABU0352</v>
          </cell>
          <cell r="L107">
            <v>20220.314699999999</v>
          </cell>
          <cell r="M107">
            <v>19810.793669999999</v>
          </cell>
          <cell r="N107">
            <v>18716.074929999999</v>
          </cell>
          <cell r="O107">
            <v>105302.09017</v>
          </cell>
          <cell r="P107">
            <v>98173.500480000002</v>
          </cell>
          <cell r="Q107">
            <v>98804.578970000002</v>
          </cell>
          <cell r="S107">
            <v>294710.11459000001</v>
          </cell>
          <cell r="T107">
            <v>287581.52490000002</v>
          </cell>
          <cell r="U107">
            <v>282332.05606999999</v>
          </cell>
          <cell r="W107">
            <v>43809.144639999999</v>
          </cell>
          <cell r="X107">
            <v>64246.026460000001</v>
          </cell>
          <cell r="Y107">
            <v>61667.879500000003</v>
          </cell>
          <cell r="AB107">
            <v>72195.301959999997</v>
          </cell>
          <cell r="AC107">
            <v>65811.01281</v>
          </cell>
          <cell r="AD107">
            <v>316611.35446</v>
          </cell>
          <cell r="AT107">
            <v>22373.579819999999</v>
          </cell>
          <cell r="AU107">
            <v>71254.662249999994</v>
          </cell>
          <cell r="AV107">
            <v>111703.32883</v>
          </cell>
          <cell r="AW107">
            <v>317528.57978999999</v>
          </cell>
        </row>
        <row r="108">
          <cell r="A108" t="str">
            <v>680499CLRETABU0353</v>
          </cell>
          <cell r="L108">
            <v>1651.62282</v>
          </cell>
          <cell r="M108">
            <v>1870.51433</v>
          </cell>
          <cell r="N108">
            <v>1692.7591399999999</v>
          </cell>
          <cell r="O108">
            <v>10158.878790000001</v>
          </cell>
          <cell r="P108">
            <v>8706.5105500000009</v>
          </cell>
          <cell r="Q108">
            <v>8857.1220599999997</v>
          </cell>
          <cell r="S108">
            <v>21122.642319999999</v>
          </cell>
          <cell r="T108">
            <v>19670.274079999999</v>
          </cell>
          <cell r="U108">
            <v>19171.086950000001</v>
          </cell>
          <cell r="W108">
            <v>3998.75695</v>
          </cell>
          <cell r="X108">
            <v>5336.7833799999999</v>
          </cell>
          <cell r="Y108">
            <v>4985.8283899999997</v>
          </cell>
          <cell r="AB108">
            <v>4817.7833099999998</v>
          </cell>
          <cell r="AC108">
            <v>5693.0873099999999</v>
          </cell>
          <cell r="AD108">
            <v>20988.38047</v>
          </cell>
          <cell r="AT108">
            <v>1294.9338499999999</v>
          </cell>
          <cell r="AU108">
            <v>4069.9574499999999</v>
          </cell>
          <cell r="AV108">
            <v>8820.1317600000002</v>
          </cell>
          <cell r="AW108">
            <v>19431.776679999999</v>
          </cell>
        </row>
        <row r="109">
          <cell r="A109" t="str">
            <v>680499CLRETABU0349</v>
          </cell>
          <cell r="L109">
            <v>2.89316</v>
          </cell>
          <cell r="M109">
            <v>59.213079999999998</v>
          </cell>
          <cell r="N109">
            <v>56.76341</v>
          </cell>
          <cell r="O109">
            <v>2.2776399999999999</v>
          </cell>
          <cell r="P109">
            <v>149.94389000000001</v>
          </cell>
          <cell r="Q109">
            <v>150.87970999999999</v>
          </cell>
          <cell r="S109">
            <v>140.45525000000001</v>
          </cell>
          <cell r="T109">
            <v>288.12150000000003</v>
          </cell>
          <cell r="U109">
            <v>307.28280000000001</v>
          </cell>
          <cell r="W109">
            <v>19.422830000000001</v>
          </cell>
          <cell r="X109">
            <v>147.02126999999999</v>
          </cell>
          <cell r="Y109">
            <v>140.55179000000001</v>
          </cell>
          <cell r="AV109">
            <v>8.1003100000000003</v>
          </cell>
          <cell r="AW109">
            <v>8.1003100000000003</v>
          </cell>
        </row>
        <row r="110">
          <cell r="A110" t="str">
            <v>680499CLRETABS9051</v>
          </cell>
          <cell r="L110">
            <v>23455.52853</v>
          </cell>
          <cell r="M110">
            <v>13136.26541</v>
          </cell>
          <cell r="N110">
            <v>13076.71852</v>
          </cell>
          <cell r="O110">
            <v>136636.44261999999</v>
          </cell>
          <cell r="P110">
            <v>77665.823139999993</v>
          </cell>
          <cell r="Q110">
            <v>77848.249460000006</v>
          </cell>
          <cell r="S110">
            <v>332416.63254999998</v>
          </cell>
          <cell r="T110">
            <v>273446.01306999999</v>
          </cell>
          <cell r="U110">
            <v>273581.41112</v>
          </cell>
          <cell r="W110">
            <v>57090.448389999998</v>
          </cell>
          <cell r="X110">
            <v>45343.096060000003</v>
          </cell>
          <cell r="Y110">
            <v>45234.901429999998</v>
          </cell>
          <cell r="AB110">
            <v>78141.657850000003</v>
          </cell>
          <cell r="AC110">
            <v>81847.888179999994</v>
          </cell>
          <cell r="AD110">
            <v>384458.73463999998</v>
          </cell>
          <cell r="AT110">
            <v>23756.12024</v>
          </cell>
          <cell r="AU110">
            <v>76995.025070000003</v>
          </cell>
          <cell r="AV110">
            <v>137885.89128000001</v>
          </cell>
          <cell r="AW110">
            <v>385175.27195999998</v>
          </cell>
        </row>
        <row r="111">
          <cell r="A111" t="str">
            <v>680499CLRETABO0713</v>
          </cell>
          <cell r="L111">
            <v>10745.8087</v>
          </cell>
          <cell r="M111">
            <v>11571.248449999999</v>
          </cell>
          <cell r="N111">
            <v>11524.17128</v>
          </cell>
          <cell r="O111">
            <v>76719.385009999998</v>
          </cell>
          <cell r="P111">
            <v>75640.585080000004</v>
          </cell>
          <cell r="Q111">
            <v>75812.895959999994</v>
          </cell>
          <cell r="S111">
            <v>210825.53442000001</v>
          </cell>
          <cell r="T111">
            <v>209746.73449</v>
          </cell>
          <cell r="U111">
            <v>209865.57227</v>
          </cell>
          <cell r="W111">
            <v>31594.369119999999</v>
          </cell>
          <cell r="X111">
            <v>40769.913189999999</v>
          </cell>
          <cell r="Y111">
            <v>40703.578139999998</v>
          </cell>
          <cell r="AB111">
            <v>44791.922489999997</v>
          </cell>
          <cell r="AC111">
            <v>49411.065900000001</v>
          </cell>
          <cell r="AD111">
            <v>218634.62909</v>
          </cell>
          <cell r="AT111">
            <v>12512.668379999999</v>
          </cell>
          <cell r="AU111">
            <v>41398.590640000002</v>
          </cell>
          <cell r="AV111">
            <v>78502.944749999995</v>
          </cell>
          <cell r="AW111">
            <v>216694.26634</v>
          </cell>
        </row>
        <row r="112">
          <cell r="A112" t="str">
            <v>680499CLRETABU0713</v>
          </cell>
          <cell r="L112">
            <v>10745.8087</v>
          </cell>
          <cell r="M112">
            <v>11571.248449999999</v>
          </cell>
          <cell r="N112">
            <v>11524.17128</v>
          </cell>
          <cell r="O112">
            <v>76719.385009999998</v>
          </cell>
          <cell r="P112">
            <v>75640.585080000004</v>
          </cell>
          <cell r="Q112">
            <v>75812.895959999994</v>
          </cell>
          <cell r="S112">
            <v>210825.53442000001</v>
          </cell>
          <cell r="T112">
            <v>209746.73449</v>
          </cell>
          <cell r="U112">
            <v>209865.57227</v>
          </cell>
          <cell r="W112">
            <v>31594.369119999999</v>
          </cell>
          <cell r="X112">
            <v>40769.913189999999</v>
          </cell>
          <cell r="Y112">
            <v>40703.578139999998</v>
          </cell>
          <cell r="AB112">
            <v>44791.922489999997</v>
          </cell>
          <cell r="AC112">
            <v>49411.065900000001</v>
          </cell>
          <cell r="AD112">
            <v>218634.62909</v>
          </cell>
          <cell r="AT112">
            <v>12512.668379999999</v>
          </cell>
          <cell r="AU112">
            <v>41398.590640000002</v>
          </cell>
          <cell r="AV112">
            <v>78502.944749999995</v>
          </cell>
          <cell r="AW112">
            <v>216694.26634</v>
          </cell>
        </row>
        <row r="113">
          <cell r="A113" t="str">
            <v>680499CLRETABU0418</v>
          </cell>
          <cell r="L113">
            <v>12709.71983</v>
          </cell>
          <cell r="M113">
            <v>1565.0169599999999</v>
          </cell>
          <cell r="N113">
            <v>1552.5472400000001</v>
          </cell>
          <cell r="O113">
            <v>59917.057610000003</v>
          </cell>
          <cell r="P113">
            <v>2025.2380599999999</v>
          </cell>
          <cell r="Q113">
            <v>2035.3534999999999</v>
          </cell>
          <cell r="S113">
            <v>121591.09813</v>
          </cell>
          <cell r="T113">
            <v>63699.278579999998</v>
          </cell>
          <cell r="U113">
            <v>63715.83885</v>
          </cell>
          <cell r="W113">
            <v>25496.079269999998</v>
          </cell>
          <cell r="X113">
            <v>4573.1828699999996</v>
          </cell>
          <cell r="Y113">
            <v>4531.3232799999996</v>
          </cell>
          <cell r="AB113">
            <v>33349.735359999999</v>
          </cell>
          <cell r="AC113">
            <v>32436.82228</v>
          </cell>
          <cell r="AD113">
            <v>165824.10555000001</v>
          </cell>
          <cell r="AT113">
            <v>11243.451859999999</v>
          </cell>
          <cell r="AU113">
            <v>35596.434430000001</v>
          </cell>
          <cell r="AV113">
            <v>59382.946530000001</v>
          </cell>
          <cell r="AW113">
            <v>168481.00562000001</v>
          </cell>
        </row>
        <row r="114">
          <cell r="A114" t="str">
            <v>680499CLRETABS9050</v>
          </cell>
          <cell r="L114">
            <v>43515.474170000001</v>
          </cell>
          <cell r="M114">
            <v>52518.602529999996</v>
          </cell>
          <cell r="N114">
            <v>47071.109570000001</v>
          </cell>
          <cell r="O114">
            <v>250551.34455000001</v>
          </cell>
          <cell r="P114">
            <v>227379.52327000001</v>
          </cell>
          <cell r="Q114">
            <v>224211.70104000001</v>
          </cell>
          <cell r="S114">
            <v>623344.04501</v>
          </cell>
          <cell r="T114">
            <v>600172.22372999997</v>
          </cell>
          <cell r="U114">
            <v>575817.40572000004</v>
          </cell>
          <cell r="W114">
            <v>105961.80802</v>
          </cell>
          <cell r="X114">
            <v>145410.52322999999</v>
          </cell>
          <cell r="Y114">
            <v>134563.64752</v>
          </cell>
          <cell r="AB114">
            <v>159255.75760000001</v>
          </cell>
          <cell r="AC114">
            <v>136807.21961</v>
          </cell>
          <cell r="AD114">
            <v>681153.22354000004</v>
          </cell>
          <cell r="AT114">
            <v>48056.987220000003</v>
          </cell>
          <cell r="AU114">
            <v>157759.19588000001</v>
          </cell>
          <cell r="AV114">
            <v>252658.67271000001</v>
          </cell>
          <cell r="AW114">
            <v>671157.56122999999</v>
          </cell>
        </row>
        <row r="115">
          <cell r="A115" t="str">
            <v>680499CLRETABU0331</v>
          </cell>
          <cell r="L115">
            <v>24499.658449999999</v>
          </cell>
          <cell r="M115">
            <v>33468.969539999998</v>
          </cell>
          <cell r="N115">
            <v>29223.574359999999</v>
          </cell>
          <cell r="O115">
            <v>149632.40497999999</v>
          </cell>
          <cell r="P115">
            <v>134198.82498999999</v>
          </cell>
          <cell r="Q115">
            <v>131085.16555999999</v>
          </cell>
          <cell r="S115">
            <v>375812.25008999999</v>
          </cell>
          <cell r="T115">
            <v>360378.67009999999</v>
          </cell>
          <cell r="U115">
            <v>341795.58442000003</v>
          </cell>
          <cell r="W115">
            <v>65986.325570000001</v>
          </cell>
          <cell r="X115">
            <v>86118.934630000003</v>
          </cell>
          <cell r="Y115">
            <v>78011.930240000002</v>
          </cell>
          <cell r="AB115">
            <v>90761.675539999997</v>
          </cell>
          <cell r="AC115">
            <v>76831.986919999996</v>
          </cell>
          <cell r="AD115">
            <v>399908.74177000002</v>
          </cell>
          <cell r="AT115">
            <v>25915.715410000001</v>
          </cell>
          <cell r="AU115">
            <v>89921.282879999999</v>
          </cell>
          <cell r="AV115">
            <v>147461.60529000001</v>
          </cell>
          <cell r="AW115">
            <v>390020.03275000001</v>
          </cell>
        </row>
        <row r="116">
          <cell r="A116" t="str">
            <v>680499CLRETABU0362</v>
          </cell>
          <cell r="L116">
            <v>19011.399450000001</v>
          </cell>
          <cell r="M116">
            <v>18916.396110000001</v>
          </cell>
          <cell r="N116">
            <v>17712.97855</v>
          </cell>
          <cell r="O116">
            <v>100795.06511</v>
          </cell>
          <cell r="P116">
            <v>92400.780669999993</v>
          </cell>
          <cell r="Q116">
            <v>92343.033939999994</v>
          </cell>
          <cell r="S116">
            <v>246651.08298000001</v>
          </cell>
          <cell r="T116">
            <v>238256.79853999999</v>
          </cell>
          <cell r="U116">
            <v>232485.14082</v>
          </cell>
          <cell r="W116">
            <v>39973.303370000001</v>
          </cell>
          <cell r="X116">
            <v>58960.211430000003</v>
          </cell>
          <cell r="Y116">
            <v>56217.510410000003</v>
          </cell>
          <cell r="AB116">
            <v>68494.082060000001</v>
          </cell>
          <cell r="AC116">
            <v>59971.938730000002</v>
          </cell>
          <cell r="AD116">
            <v>281241.18780999997</v>
          </cell>
          <cell r="AT116">
            <v>22141.271809999998</v>
          </cell>
          <cell r="AU116">
            <v>67837.913</v>
          </cell>
          <cell r="AV116">
            <v>105054.6801</v>
          </cell>
          <cell r="AW116">
            <v>280896.76370000001</v>
          </cell>
        </row>
        <row r="117">
          <cell r="A117" t="str">
            <v>680499CLRETABU0361</v>
          </cell>
          <cell r="L117">
            <v>4.0000000000000003E-5</v>
          </cell>
          <cell r="M117">
            <v>7.0290000000000005E-2</v>
          </cell>
          <cell r="N117">
            <v>7.0290000000000005E-2</v>
          </cell>
          <cell r="O117">
            <v>-5.4074600000000004</v>
          </cell>
          <cell r="P117">
            <v>0.37304999999999999</v>
          </cell>
          <cell r="Q117">
            <v>0.37304999999999999</v>
          </cell>
          <cell r="S117">
            <v>32.639400000000002</v>
          </cell>
          <cell r="T117">
            <v>38.419910000000002</v>
          </cell>
          <cell r="U117">
            <v>38.392629999999997</v>
          </cell>
          <cell r="W117">
            <v>0.31375999999999998</v>
          </cell>
          <cell r="X117">
            <v>0.27750000000000002</v>
          </cell>
          <cell r="Y117">
            <v>0.25020999999999999</v>
          </cell>
          <cell r="AV117">
            <v>0.52705000000000002</v>
          </cell>
          <cell r="AW117">
            <v>0.52705000000000002</v>
          </cell>
        </row>
        <row r="118">
          <cell r="A118" t="str">
            <v>680499CLRETABU0370</v>
          </cell>
          <cell r="L118">
            <v>4.4162299999999997</v>
          </cell>
          <cell r="M118">
            <v>133.16659000000001</v>
          </cell>
          <cell r="N118">
            <v>134.48638</v>
          </cell>
          <cell r="O118">
            <v>129.28192000000001</v>
          </cell>
          <cell r="P118">
            <v>779.54456000000005</v>
          </cell>
          <cell r="Q118">
            <v>783.12849000000006</v>
          </cell>
          <cell r="S118">
            <v>848.07254</v>
          </cell>
          <cell r="T118">
            <v>1498.33518</v>
          </cell>
          <cell r="U118">
            <v>1498.2878499999999</v>
          </cell>
          <cell r="W118">
            <v>1.8653200000000001</v>
          </cell>
          <cell r="X118">
            <v>331.09967</v>
          </cell>
          <cell r="Y118">
            <v>333.95666</v>
          </cell>
          <cell r="AC118">
            <v>3.2939600000000002</v>
          </cell>
          <cell r="AD118">
            <v>3.2939600000000002</v>
          </cell>
          <cell r="AV118">
            <v>141.86027000000001</v>
          </cell>
          <cell r="AW118">
            <v>240.23773</v>
          </cell>
        </row>
        <row r="119">
          <cell r="A119" t="str">
            <v>680499CLRETABS6921</v>
          </cell>
          <cell r="L119">
            <v>1.4590000000000001E-2</v>
          </cell>
          <cell r="M119">
            <v>31.90793</v>
          </cell>
          <cell r="N119">
            <v>31.89349</v>
          </cell>
          <cell r="O119">
            <v>-7.5260199999999999</v>
          </cell>
          <cell r="P119">
            <v>807.71025999999995</v>
          </cell>
          <cell r="Q119">
            <v>827.22703000000001</v>
          </cell>
          <cell r="S119">
            <v>44.808549999999997</v>
          </cell>
          <cell r="T119">
            <v>860.04483000000005</v>
          </cell>
          <cell r="U119">
            <v>879.79129</v>
          </cell>
          <cell r="W119">
            <v>-0.42907000000000001</v>
          </cell>
          <cell r="X119">
            <v>98.582859999999997</v>
          </cell>
          <cell r="Y119">
            <v>98.572599999999994</v>
          </cell>
          <cell r="AV119">
            <v>-19.563130000000001</v>
          </cell>
          <cell r="AW119">
            <v>-19.563130000000001</v>
          </cell>
        </row>
        <row r="120">
          <cell r="A120" t="str">
            <v>680499CLRETABO1228</v>
          </cell>
          <cell r="L120">
            <v>1.4590000000000001E-2</v>
          </cell>
          <cell r="M120">
            <v>31.90793</v>
          </cell>
          <cell r="N120">
            <v>31.89349</v>
          </cell>
          <cell r="O120">
            <v>-7.5260199999999999</v>
          </cell>
          <cell r="P120">
            <v>807.71025999999995</v>
          </cell>
          <cell r="Q120">
            <v>827.22703000000001</v>
          </cell>
          <cell r="S120">
            <v>44.808549999999997</v>
          </cell>
          <cell r="T120">
            <v>860.04483000000005</v>
          </cell>
          <cell r="U120">
            <v>879.79129</v>
          </cell>
          <cell r="W120">
            <v>-0.42907000000000001</v>
          </cell>
          <cell r="X120">
            <v>98.582859999999997</v>
          </cell>
          <cell r="Y120">
            <v>98.572599999999994</v>
          </cell>
          <cell r="AV120">
            <v>-19.563130000000001</v>
          </cell>
          <cell r="AW120">
            <v>-19.563130000000001</v>
          </cell>
        </row>
        <row r="121">
          <cell r="A121" t="str">
            <v>680499CLRETABU1228</v>
          </cell>
          <cell r="L121">
            <v>1.4590000000000001E-2</v>
          </cell>
          <cell r="M121">
            <v>31.90793</v>
          </cell>
          <cell r="N121">
            <v>31.89349</v>
          </cell>
          <cell r="O121">
            <v>-7.5260199999999999</v>
          </cell>
          <cell r="P121">
            <v>807.71025999999995</v>
          </cell>
          <cell r="Q121">
            <v>827.22703000000001</v>
          </cell>
          <cell r="S121">
            <v>44.808549999999997</v>
          </cell>
          <cell r="T121">
            <v>860.04483000000005</v>
          </cell>
          <cell r="U121">
            <v>879.79129</v>
          </cell>
          <cell r="W121">
            <v>-0.42907000000000001</v>
          </cell>
          <cell r="X121">
            <v>98.582859999999997</v>
          </cell>
          <cell r="Y121">
            <v>98.572599999999994</v>
          </cell>
          <cell r="AV121">
            <v>-19.563130000000001</v>
          </cell>
          <cell r="AW121">
            <v>-19.563130000000001</v>
          </cell>
        </row>
        <row r="122">
          <cell r="A122" t="str">
            <v>680499CLRETABS6913</v>
          </cell>
          <cell r="L122">
            <v>0.10117</v>
          </cell>
          <cell r="M122">
            <v>4.3098900000000002</v>
          </cell>
          <cell r="N122">
            <v>4.1824000000000003</v>
          </cell>
          <cell r="O122">
            <v>3.1242200000000002</v>
          </cell>
          <cell r="P122">
            <v>-1.7116899999999999</v>
          </cell>
          <cell r="Q122">
            <v>-2.0461399999999998</v>
          </cell>
          <cell r="S122">
            <v>2.9462700000000002</v>
          </cell>
          <cell r="T122">
            <v>-1.88964</v>
          </cell>
          <cell r="U122">
            <v>-2.12764</v>
          </cell>
          <cell r="W122">
            <v>-0.12540999999999999</v>
          </cell>
          <cell r="X122">
            <v>-0.10098</v>
          </cell>
          <cell r="Y122">
            <v>-0.10630000000000001</v>
          </cell>
          <cell r="AV122">
            <v>0.30298000000000003</v>
          </cell>
          <cell r="AW122">
            <v>0.30298000000000003</v>
          </cell>
        </row>
        <row r="123">
          <cell r="A123" t="str">
            <v>680499CLRETABU1221</v>
          </cell>
          <cell r="L123">
            <v>0.10117</v>
          </cell>
          <cell r="M123">
            <v>4.3098900000000002</v>
          </cell>
          <cell r="N123">
            <v>4.1824000000000003</v>
          </cell>
          <cell r="O123">
            <v>3.1242200000000002</v>
          </cell>
          <cell r="P123">
            <v>-1.7116899999999999</v>
          </cell>
          <cell r="Q123">
            <v>-2.0461399999999998</v>
          </cell>
          <cell r="S123">
            <v>2.9462700000000002</v>
          </cell>
          <cell r="T123">
            <v>-1.88964</v>
          </cell>
          <cell r="U123">
            <v>-2.12764</v>
          </cell>
          <cell r="W123">
            <v>-0.12540999999999999</v>
          </cell>
          <cell r="X123">
            <v>-0.10098</v>
          </cell>
          <cell r="Y123">
            <v>-0.10630000000000001</v>
          </cell>
          <cell r="AV123">
            <v>0.30298000000000003</v>
          </cell>
          <cell r="AW123">
            <v>0.30298000000000003</v>
          </cell>
        </row>
        <row r="124">
          <cell r="A124" t="str">
            <v>680499CLRETABS6920</v>
          </cell>
          <cell r="L124">
            <v>0</v>
          </cell>
          <cell r="M124">
            <v>13.94575</v>
          </cell>
          <cell r="N124">
            <v>13.3285</v>
          </cell>
          <cell r="O124">
            <v>26.957170000000001</v>
          </cell>
          <cell r="P124">
            <v>33.409469999999999</v>
          </cell>
          <cell r="Q124">
            <v>33.742400000000004</v>
          </cell>
          <cell r="S124">
            <v>-4.5190299999999999</v>
          </cell>
          <cell r="T124">
            <v>1.93327</v>
          </cell>
          <cell r="U124">
            <v>0.28985</v>
          </cell>
          <cell r="W124">
            <v>6.69346</v>
          </cell>
          <cell r="X124">
            <v>13.94575</v>
          </cell>
          <cell r="Y124">
            <v>13.3285</v>
          </cell>
          <cell r="AV124">
            <v>13.36443</v>
          </cell>
          <cell r="AW124">
            <v>13.36443</v>
          </cell>
        </row>
        <row r="125">
          <cell r="A125" t="str">
            <v>680499CLRETABU2301</v>
          </cell>
          <cell r="L125">
            <v>0</v>
          </cell>
          <cell r="M125">
            <v>13.94575</v>
          </cell>
          <cell r="N125">
            <v>13.3285</v>
          </cell>
          <cell r="O125">
            <v>26.957170000000001</v>
          </cell>
          <cell r="P125">
            <v>33.409469999999999</v>
          </cell>
          <cell r="Q125">
            <v>33.742400000000004</v>
          </cell>
          <cell r="S125">
            <v>-4.5190299999999999</v>
          </cell>
          <cell r="T125">
            <v>1.93327</v>
          </cell>
          <cell r="U125">
            <v>0.28985</v>
          </cell>
          <cell r="W125">
            <v>6.69346</v>
          </cell>
          <cell r="X125">
            <v>13.94575</v>
          </cell>
          <cell r="Y125">
            <v>13.3285</v>
          </cell>
          <cell r="AV125">
            <v>13.36443</v>
          </cell>
          <cell r="AW125">
            <v>13.36443</v>
          </cell>
        </row>
        <row r="126">
          <cell r="A126" t="str">
            <v>680499CLRETABS6801</v>
          </cell>
          <cell r="L126">
            <v>695.43961999999999</v>
          </cell>
          <cell r="M126">
            <v>758.97483999999997</v>
          </cell>
          <cell r="N126">
            <v>676.38950999999997</v>
          </cell>
          <cell r="O126">
            <v>4406.41914</v>
          </cell>
          <cell r="P126">
            <v>4700.1070099999997</v>
          </cell>
          <cell r="Q126">
            <v>4711.9486999999999</v>
          </cell>
          <cell r="S126">
            <v>11131.369290000001</v>
          </cell>
          <cell r="T126">
            <v>11425.05716</v>
          </cell>
          <cell r="U126">
            <v>10863.67526</v>
          </cell>
          <cell r="W126">
            <v>1721.5807</v>
          </cell>
          <cell r="X126">
            <v>2659.5039099999999</v>
          </cell>
          <cell r="Y126">
            <v>2442.8107300000001</v>
          </cell>
          <cell r="AV126">
            <v>1859.30249</v>
          </cell>
          <cell r="AW126">
            <v>1859.30249</v>
          </cell>
        </row>
        <row r="127">
          <cell r="A127" t="str">
            <v>680499CLRETABU1481</v>
          </cell>
          <cell r="L127">
            <v>695.43961999999999</v>
          </cell>
          <cell r="M127">
            <v>758.97483999999997</v>
          </cell>
          <cell r="N127">
            <v>676.38950999999997</v>
          </cell>
          <cell r="O127">
            <v>4406.41914</v>
          </cell>
          <cell r="P127">
            <v>4700.1070099999997</v>
          </cell>
          <cell r="Q127">
            <v>4711.9486999999999</v>
          </cell>
          <cell r="S127">
            <v>11131.369290000001</v>
          </cell>
          <cell r="T127">
            <v>11425.05716</v>
          </cell>
          <cell r="U127">
            <v>10863.67526</v>
          </cell>
          <cell r="W127">
            <v>1721.5807</v>
          </cell>
          <cell r="X127">
            <v>2659.5039099999999</v>
          </cell>
          <cell r="Y127">
            <v>2442.8107300000001</v>
          </cell>
          <cell r="AV127">
            <v>1859.30249</v>
          </cell>
          <cell r="AW127">
            <v>1859.30249</v>
          </cell>
        </row>
        <row r="128">
          <cell r="A128" t="str">
            <v>680499CLRETABS6903</v>
          </cell>
          <cell r="L128">
            <v>59.522460000000002</v>
          </cell>
          <cell r="M128">
            <v>34.953519999999997</v>
          </cell>
          <cell r="N128">
            <v>34.95608</v>
          </cell>
          <cell r="O128">
            <v>335.17881</v>
          </cell>
          <cell r="P128">
            <v>229.15818999999999</v>
          </cell>
          <cell r="Q128">
            <v>234.67971</v>
          </cell>
          <cell r="S128">
            <v>817.36249999999995</v>
          </cell>
          <cell r="T128">
            <v>711.34187999999995</v>
          </cell>
          <cell r="U128">
            <v>719.61679000000004</v>
          </cell>
          <cell r="W128">
            <v>142.62271000000001</v>
          </cell>
          <cell r="X128">
            <v>111.52784</v>
          </cell>
          <cell r="Y128">
            <v>111.53997</v>
          </cell>
          <cell r="AT128">
            <v>9.0200000000000002E-3</v>
          </cell>
          <cell r="AU128">
            <v>9.1060000000000002E-2</v>
          </cell>
          <cell r="AV128">
            <v>136.62324000000001</v>
          </cell>
          <cell r="AW128">
            <v>136.90275</v>
          </cell>
        </row>
        <row r="129">
          <cell r="A129" t="str">
            <v>680499CLRETABU0663</v>
          </cell>
          <cell r="S129">
            <v>0</v>
          </cell>
          <cell r="T129">
            <v>0</v>
          </cell>
          <cell r="U129">
            <v>0</v>
          </cell>
        </row>
        <row r="130">
          <cell r="A130" t="str">
            <v>680499CLRETABU0664</v>
          </cell>
          <cell r="L130">
            <v>59.522460000000002</v>
          </cell>
          <cell r="M130">
            <v>34.953519999999997</v>
          </cell>
          <cell r="N130">
            <v>34.95608</v>
          </cell>
          <cell r="O130">
            <v>335.17881</v>
          </cell>
          <cell r="P130">
            <v>229.15818999999999</v>
          </cell>
          <cell r="Q130">
            <v>234.67971</v>
          </cell>
          <cell r="S130">
            <v>817.36249999999995</v>
          </cell>
          <cell r="T130">
            <v>711.34187999999995</v>
          </cell>
          <cell r="U130">
            <v>719.61679000000004</v>
          </cell>
          <cell r="W130">
            <v>142.62271000000001</v>
          </cell>
          <cell r="X130">
            <v>111.52784</v>
          </cell>
          <cell r="Y130">
            <v>111.53997</v>
          </cell>
          <cell r="AT130">
            <v>9.0200000000000002E-3</v>
          </cell>
          <cell r="AU130">
            <v>9.1060000000000002E-2</v>
          </cell>
          <cell r="AV130">
            <v>136.62324000000001</v>
          </cell>
          <cell r="AW130">
            <v>136.90275</v>
          </cell>
        </row>
        <row r="131">
          <cell r="A131" t="str">
            <v>680499CLRETA201101</v>
          </cell>
          <cell r="L131">
            <v>152794.74976999999</v>
          </cell>
          <cell r="M131">
            <v>286713.34766000003</v>
          </cell>
          <cell r="N131">
            <v>278206.75865999999</v>
          </cell>
          <cell r="O131">
            <v>985540.66474000004</v>
          </cell>
          <cell r="P131">
            <v>1251105.2553300001</v>
          </cell>
          <cell r="Q131">
            <v>1263114.64956</v>
          </cell>
          <cell r="S131">
            <v>2934586.99077</v>
          </cell>
          <cell r="T131">
            <v>3200151.5813600002</v>
          </cell>
          <cell r="U131">
            <v>3193526.9217599998</v>
          </cell>
          <cell r="W131">
            <v>337625.82519</v>
          </cell>
          <cell r="X131">
            <v>861316.80813999998</v>
          </cell>
          <cell r="Y131">
            <v>846776.70458000002</v>
          </cell>
          <cell r="AB131">
            <v>791718.71070000005</v>
          </cell>
          <cell r="AC131">
            <v>637895.56798000005</v>
          </cell>
          <cell r="AD131">
            <v>3214876.9266300001</v>
          </cell>
          <cell r="AT131">
            <v>224129.19128</v>
          </cell>
          <cell r="AU131">
            <v>704080.70577999996</v>
          </cell>
          <cell r="AV131">
            <v>1102078.52043</v>
          </cell>
          <cell r="AW131">
            <v>3220589.1128500002</v>
          </cell>
        </row>
        <row r="132">
          <cell r="A132" t="str">
            <v>680499CLRETABT6918</v>
          </cell>
          <cell r="L132">
            <v>152794.74976999999</v>
          </cell>
          <cell r="M132">
            <v>286713.34766000003</v>
          </cell>
          <cell r="N132">
            <v>278206.75865999999</v>
          </cell>
          <cell r="O132">
            <v>985540.66474000004</v>
          </cell>
          <cell r="P132">
            <v>1251105.2553300001</v>
          </cell>
          <cell r="Q132">
            <v>1263114.64956</v>
          </cell>
          <cell r="S132">
            <v>2934586.99077</v>
          </cell>
          <cell r="T132">
            <v>3200151.5813600002</v>
          </cell>
          <cell r="U132">
            <v>3193526.9217599998</v>
          </cell>
          <cell r="W132">
            <v>337625.82519</v>
          </cell>
          <cell r="X132">
            <v>861316.80813999998</v>
          </cell>
          <cell r="Y132">
            <v>846776.70458000002</v>
          </cell>
          <cell r="AB132">
            <v>791718.71070000005</v>
          </cell>
          <cell r="AC132">
            <v>637895.56798000005</v>
          </cell>
          <cell r="AD132">
            <v>3214876.9266300001</v>
          </cell>
          <cell r="AT132">
            <v>224129.19128</v>
          </cell>
          <cell r="AU132">
            <v>704080.70577999996</v>
          </cell>
          <cell r="AV132">
            <v>1102078.52043</v>
          </cell>
          <cell r="AW132">
            <v>3220589.1128500002</v>
          </cell>
        </row>
        <row r="133">
          <cell r="A133" t="str">
            <v>680499CLRETABO0680</v>
          </cell>
          <cell r="L133">
            <v>146366.83478</v>
          </cell>
          <cell r="M133">
            <v>280487.26675000001</v>
          </cell>
          <cell r="N133">
            <v>272048.72002000001</v>
          </cell>
          <cell r="O133">
            <v>959210.43686999998</v>
          </cell>
          <cell r="P133">
            <v>1216915.28678</v>
          </cell>
          <cell r="Q133">
            <v>1228557.5313899999</v>
          </cell>
          <cell r="S133">
            <v>2867979.0024999999</v>
          </cell>
          <cell r="T133">
            <v>3125683.8524099998</v>
          </cell>
          <cell r="U133">
            <v>3119084.4377199998</v>
          </cell>
          <cell r="W133">
            <v>325894.30628000002</v>
          </cell>
          <cell r="X133">
            <v>840394.22063999996</v>
          </cell>
          <cell r="Y133">
            <v>825983.73751000001</v>
          </cell>
          <cell r="AB133">
            <v>771435.91807999997</v>
          </cell>
          <cell r="AC133">
            <v>618644.79119000002</v>
          </cell>
          <cell r="AD133">
            <v>3157141.0573</v>
          </cell>
          <cell r="AT133">
            <v>218178.88217999999</v>
          </cell>
          <cell r="AU133">
            <v>687297.15558999998</v>
          </cell>
          <cell r="AV133">
            <v>1072266.4595300001</v>
          </cell>
          <cell r="AW133">
            <v>3150831.41438</v>
          </cell>
        </row>
        <row r="134">
          <cell r="A134" t="str">
            <v>680499CLRETABU0680</v>
          </cell>
          <cell r="L134">
            <v>146366.83478</v>
          </cell>
          <cell r="M134">
            <v>280487.26675000001</v>
          </cell>
          <cell r="N134">
            <v>272048.72002000001</v>
          </cell>
          <cell r="O134">
            <v>959210.43686999998</v>
          </cell>
          <cell r="P134">
            <v>1216915.28678</v>
          </cell>
          <cell r="Q134">
            <v>1228557.5313899999</v>
          </cell>
          <cell r="S134">
            <v>2867979.0024999999</v>
          </cell>
          <cell r="T134">
            <v>3125683.8524099998</v>
          </cell>
          <cell r="U134">
            <v>3119084.4377199998</v>
          </cell>
          <cell r="W134">
            <v>325894.30628000002</v>
          </cell>
          <cell r="X134">
            <v>840394.22063999996</v>
          </cell>
          <cell r="Y134">
            <v>825983.73751000001</v>
          </cell>
          <cell r="AB134">
            <v>771435.91807999997</v>
          </cell>
          <cell r="AC134">
            <v>618644.79119000002</v>
          </cell>
          <cell r="AD134">
            <v>3157141.0573</v>
          </cell>
          <cell r="AT134">
            <v>218178.88217999999</v>
          </cell>
          <cell r="AU134">
            <v>687297.15558999998</v>
          </cell>
          <cell r="AV134">
            <v>1072266.4595300001</v>
          </cell>
          <cell r="AW134">
            <v>3150831.41438</v>
          </cell>
        </row>
        <row r="135">
          <cell r="A135" t="str">
            <v>680499CLRETABU0655</v>
          </cell>
          <cell r="L135">
            <v>4.5307500000000003</v>
          </cell>
          <cell r="M135">
            <v>-0.51768999999999998</v>
          </cell>
          <cell r="N135">
            <v>-0.56049000000000004</v>
          </cell>
          <cell r="O135">
            <v>23.715520000000001</v>
          </cell>
          <cell r="P135">
            <v>8.8686600000000002</v>
          </cell>
          <cell r="Q135">
            <v>10.23889</v>
          </cell>
          <cell r="S135">
            <v>188.5872</v>
          </cell>
          <cell r="T135">
            <v>173.74034</v>
          </cell>
          <cell r="U135">
            <v>174.27146999999999</v>
          </cell>
          <cell r="W135">
            <v>7.7638499999999997</v>
          </cell>
          <cell r="X135">
            <v>169.57647</v>
          </cell>
          <cell r="Y135">
            <v>169.50805</v>
          </cell>
          <cell r="AV135">
            <v>6.7326699999999997</v>
          </cell>
          <cell r="AW135">
            <v>6.7326699999999997</v>
          </cell>
        </row>
        <row r="136">
          <cell r="A136" t="str">
            <v>680499CLRETABU3409</v>
          </cell>
          <cell r="L136">
            <v>895.22981000000004</v>
          </cell>
          <cell r="M136">
            <v>128.01345000000001</v>
          </cell>
          <cell r="N136">
            <v>122.34755</v>
          </cell>
          <cell r="O136">
            <v>-5807.8702499999999</v>
          </cell>
          <cell r="P136">
            <v>-250.55105</v>
          </cell>
          <cell r="Q136">
            <v>-281.54392999999999</v>
          </cell>
          <cell r="S136">
            <v>-6746.4127099999996</v>
          </cell>
          <cell r="T136">
            <v>-1189.0935099999999</v>
          </cell>
          <cell r="U136">
            <v>-1358.47633</v>
          </cell>
          <cell r="W136">
            <v>-1.0439799999999999</v>
          </cell>
          <cell r="X136">
            <v>362.07474000000002</v>
          </cell>
          <cell r="Y136">
            <v>346.66458</v>
          </cell>
          <cell r="AV136">
            <v>-1247.8574000000001</v>
          </cell>
          <cell r="AW136">
            <v>-1247.8574000000001</v>
          </cell>
        </row>
        <row r="137">
          <cell r="A137" t="str">
            <v>680499CLRETABU0624</v>
          </cell>
          <cell r="L137">
            <v>5528.1544299999996</v>
          </cell>
          <cell r="M137">
            <v>6098.5851499999999</v>
          </cell>
          <cell r="N137">
            <v>6036.2515800000001</v>
          </cell>
          <cell r="O137">
            <v>32114.382600000001</v>
          </cell>
          <cell r="P137">
            <v>34431.65094</v>
          </cell>
          <cell r="Q137">
            <v>34828.423210000001</v>
          </cell>
          <cell r="S137">
            <v>73165.813779999997</v>
          </cell>
          <cell r="T137">
            <v>75483.082120000006</v>
          </cell>
          <cell r="U137">
            <v>75626.688899999994</v>
          </cell>
          <cell r="W137">
            <v>11724.79904</v>
          </cell>
          <cell r="X137">
            <v>20390.936290000001</v>
          </cell>
          <cell r="Y137">
            <v>20276.794450000001</v>
          </cell>
          <cell r="AB137">
            <v>20282.79262</v>
          </cell>
          <cell r="AC137">
            <v>19250.77679</v>
          </cell>
          <cell r="AD137">
            <v>57735.869330000001</v>
          </cell>
          <cell r="AT137">
            <v>5950.3091000000004</v>
          </cell>
          <cell r="AU137">
            <v>16783.550190000002</v>
          </cell>
          <cell r="AV137">
            <v>31053.18563</v>
          </cell>
          <cell r="AW137">
            <v>70998.823199999999</v>
          </cell>
        </row>
        <row r="138">
          <cell r="A138" t="str">
            <v>680499CLEURPD202</v>
          </cell>
          <cell r="L138">
            <v>148963.50138</v>
          </cell>
          <cell r="M138">
            <v>152486.73897000001</v>
          </cell>
          <cell r="N138">
            <v>152062.01328000001</v>
          </cell>
          <cell r="O138">
            <v>848153.03248000005</v>
          </cell>
          <cell r="P138">
            <v>811159.83187999995</v>
          </cell>
          <cell r="Q138">
            <v>819189.86207999999</v>
          </cell>
          <cell r="S138">
            <v>2375448.3541100002</v>
          </cell>
          <cell r="T138">
            <v>2338455.1535100001</v>
          </cell>
          <cell r="U138">
            <v>2348031.5514799999</v>
          </cell>
          <cell r="W138">
            <v>334113.92755999998</v>
          </cell>
          <cell r="X138">
            <v>493521.15016999998</v>
          </cell>
          <cell r="Y138">
            <v>492759.98589000001</v>
          </cell>
          <cell r="AB138">
            <v>555581.62242999999</v>
          </cell>
          <cell r="AC138">
            <v>544004.33825999999</v>
          </cell>
          <cell r="AD138">
            <v>2570040.9979400001</v>
          </cell>
          <cell r="AT138">
            <v>182490.47242000001</v>
          </cell>
          <cell r="AU138">
            <v>565940.84676999995</v>
          </cell>
          <cell r="AV138">
            <v>929964.31377999997</v>
          </cell>
          <cell r="AW138">
            <v>2614964.1845800001</v>
          </cell>
        </row>
        <row r="139">
          <cell r="A139" t="str">
            <v>680499CLEURBS9044</v>
          </cell>
          <cell r="L139">
            <v>30832.51037</v>
          </cell>
          <cell r="M139">
            <v>29831.98344</v>
          </cell>
          <cell r="N139">
            <v>29657.467670000002</v>
          </cell>
          <cell r="O139">
            <v>167416.48292000001</v>
          </cell>
          <cell r="P139">
            <v>161004.91832</v>
          </cell>
          <cell r="Q139">
            <v>162835.05911</v>
          </cell>
          <cell r="S139">
            <v>505176.72622999997</v>
          </cell>
          <cell r="T139">
            <v>498765.16162999999</v>
          </cell>
          <cell r="U139">
            <v>501062.91573000001</v>
          </cell>
          <cell r="W139">
            <v>67683.789229999995</v>
          </cell>
          <cell r="X139">
            <v>98411.314809999996</v>
          </cell>
          <cell r="Y139">
            <v>98248.550600000002</v>
          </cell>
          <cell r="AB139">
            <v>112014.20056</v>
          </cell>
          <cell r="AC139">
            <v>105169.12218000001</v>
          </cell>
          <cell r="AD139">
            <v>552899.79293999996</v>
          </cell>
          <cell r="AT139">
            <v>38970.16085</v>
          </cell>
          <cell r="AU139">
            <v>120648.41473</v>
          </cell>
          <cell r="AV139">
            <v>187555.61528</v>
          </cell>
          <cell r="AW139">
            <v>554617.32016999996</v>
          </cell>
        </row>
        <row r="140">
          <cell r="A140" t="str">
            <v>680499CLEURBU0321</v>
          </cell>
          <cell r="L140">
            <v>19650.651709999998</v>
          </cell>
          <cell r="M140">
            <v>19596.959439999999</v>
          </cell>
          <cell r="N140">
            <v>19541.769830000001</v>
          </cell>
          <cell r="O140">
            <v>111171.9123</v>
          </cell>
          <cell r="P140">
            <v>106321.2911</v>
          </cell>
          <cell r="Q140">
            <v>107657.38626</v>
          </cell>
          <cell r="S140">
            <v>355978.59178000002</v>
          </cell>
          <cell r="T140">
            <v>351127.97058000002</v>
          </cell>
          <cell r="U140">
            <v>352869.47019999998</v>
          </cell>
          <cell r="W140">
            <v>43260.32933</v>
          </cell>
          <cell r="X140">
            <v>63754.715089999998</v>
          </cell>
          <cell r="Y140">
            <v>63804.84304</v>
          </cell>
          <cell r="AB140">
            <v>71118.271129999994</v>
          </cell>
          <cell r="AC140">
            <v>71227.257660000003</v>
          </cell>
          <cell r="AD140">
            <v>379444.02925000002</v>
          </cell>
          <cell r="AT140">
            <v>25695.726500000001</v>
          </cell>
          <cell r="AU140">
            <v>78264.938689999995</v>
          </cell>
          <cell r="AV140">
            <v>123806.29801</v>
          </cell>
          <cell r="AW140">
            <v>380133.27036999998</v>
          </cell>
        </row>
        <row r="141">
          <cell r="A141" t="str">
            <v>680499CLEURBU0323</v>
          </cell>
          <cell r="L141">
            <v>9452.7304600000007</v>
          </cell>
          <cell r="M141">
            <v>9213.5679700000001</v>
          </cell>
          <cell r="N141">
            <v>9115.8232000000007</v>
          </cell>
          <cell r="O141">
            <v>50514.649129999998</v>
          </cell>
          <cell r="P141">
            <v>49575.479639999998</v>
          </cell>
          <cell r="Q141">
            <v>50067.358990000001</v>
          </cell>
          <cell r="S141">
            <v>135528.13866</v>
          </cell>
          <cell r="T141">
            <v>134588.96917</v>
          </cell>
          <cell r="U141">
            <v>135158.54014</v>
          </cell>
          <cell r="W141">
            <v>21476.038400000001</v>
          </cell>
          <cell r="X141">
            <v>31203.946070000002</v>
          </cell>
          <cell r="Y141">
            <v>31024.63521</v>
          </cell>
          <cell r="AB141">
            <v>33747.237809999999</v>
          </cell>
          <cell r="AC141">
            <v>30949.586920000002</v>
          </cell>
          <cell r="AD141">
            <v>146436.35967000001</v>
          </cell>
          <cell r="AT141">
            <v>11089.638730000001</v>
          </cell>
          <cell r="AU141">
            <v>35839.408940000001</v>
          </cell>
          <cell r="AV141">
            <v>56702.764000000003</v>
          </cell>
          <cell r="AW141">
            <v>147536.17144999999</v>
          </cell>
        </row>
        <row r="142">
          <cell r="A142" t="str">
            <v>680499CLEURBU0648</v>
          </cell>
          <cell r="L142">
            <v>1710.3059800000001</v>
          </cell>
          <cell r="M142">
            <v>1007.72002</v>
          </cell>
          <cell r="N142">
            <v>986.13863000000003</v>
          </cell>
          <cell r="O142">
            <v>5648.3673699999999</v>
          </cell>
          <cell r="P142">
            <v>5100.0576700000001</v>
          </cell>
          <cell r="Q142">
            <v>5102.2239499999996</v>
          </cell>
          <cell r="S142">
            <v>13535.570760000001</v>
          </cell>
          <cell r="T142">
            <v>12987.261060000001</v>
          </cell>
          <cell r="U142">
            <v>12973.94457</v>
          </cell>
          <cell r="W142">
            <v>2922.1462700000002</v>
          </cell>
          <cell r="X142">
            <v>3460.6912499999999</v>
          </cell>
          <cell r="Y142">
            <v>3427.10995</v>
          </cell>
          <cell r="AB142">
            <v>7148.6916199999996</v>
          </cell>
          <cell r="AC142">
            <v>2992.2775999999999</v>
          </cell>
          <cell r="AD142">
            <v>27019.404020000002</v>
          </cell>
          <cell r="AT142">
            <v>2184.7956199999999</v>
          </cell>
          <cell r="AU142">
            <v>6544.0671000000002</v>
          </cell>
          <cell r="AV142">
            <v>6978.7144600000001</v>
          </cell>
          <cell r="AW142">
            <v>26880.039540000002</v>
          </cell>
        </row>
        <row r="143">
          <cell r="A143" t="str">
            <v>680499CLEURBU0329</v>
          </cell>
          <cell r="L143">
            <v>18.822220000000002</v>
          </cell>
          <cell r="M143">
            <v>13.73601</v>
          </cell>
          <cell r="N143">
            <v>13.73601</v>
          </cell>
          <cell r="O143">
            <v>81.554119999999998</v>
          </cell>
          <cell r="P143">
            <v>8.0899099999999997</v>
          </cell>
          <cell r="Q143">
            <v>8.0899099999999997</v>
          </cell>
          <cell r="S143">
            <v>134.42502999999999</v>
          </cell>
          <cell r="T143">
            <v>60.960819999999998</v>
          </cell>
          <cell r="U143">
            <v>60.960819999999998</v>
          </cell>
          <cell r="W143">
            <v>25.275230000000001</v>
          </cell>
          <cell r="X143">
            <v>-8.0375999999999994</v>
          </cell>
          <cell r="Y143">
            <v>-8.0375999999999994</v>
          </cell>
          <cell r="AV143">
            <v>67.838809999999995</v>
          </cell>
          <cell r="AW143">
            <v>67.838809999999995</v>
          </cell>
        </row>
        <row r="144">
          <cell r="A144" t="str">
            <v>680499CLEURBG6912</v>
          </cell>
          <cell r="L144">
            <v>51629.889790000001</v>
          </cell>
          <cell r="M144">
            <v>65370.5285</v>
          </cell>
          <cell r="N144">
            <v>65505.918519999999</v>
          </cell>
          <cell r="O144">
            <v>301033.83850999997</v>
          </cell>
          <cell r="P144">
            <v>328486.74612999998</v>
          </cell>
          <cell r="Q144">
            <v>331800.3553</v>
          </cell>
          <cell r="S144">
            <v>858340.47796000005</v>
          </cell>
          <cell r="T144">
            <v>885793.38558</v>
          </cell>
          <cell r="U144">
            <v>890268.20036999998</v>
          </cell>
          <cell r="W144">
            <v>114635.80719000001</v>
          </cell>
          <cell r="X144">
            <v>202668.52999000001</v>
          </cell>
          <cell r="Y144">
            <v>203024.71572000001</v>
          </cell>
          <cell r="AB144">
            <v>201711.41855999999</v>
          </cell>
          <cell r="AC144">
            <v>201322.17533999999</v>
          </cell>
          <cell r="AD144">
            <v>885957.31192000001</v>
          </cell>
          <cell r="AT144">
            <v>70672.525219999996</v>
          </cell>
          <cell r="AU144">
            <v>209698.53990999999</v>
          </cell>
          <cell r="AV144">
            <v>342437.21068999998</v>
          </cell>
          <cell r="AW144">
            <v>918977.71281000006</v>
          </cell>
        </row>
        <row r="145">
          <cell r="A145" t="str">
            <v>680499CLEURBS6912</v>
          </cell>
          <cell r="L145">
            <v>30122.209060000001</v>
          </cell>
          <cell r="M145">
            <v>42288.181230000002</v>
          </cell>
          <cell r="N145">
            <v>42447.492899999997</v>
          </cell>
          <cell r="O145">
            <v>182268.67741</v>
          </cell>
          <cell r="P145">
            <v>208769.15932000001</v>
          </cell>
          <cell r="Q145">
            <v>211093.20898</v>
          </cell>
          <cell r="S145">
            <v>537978.20681</v>
          </cell>
          <cell r="T145">
            <v>564478.68871999998</v>
          </cell>
          <cell r="U145">
            <v>567504.86484000005</v>
          </cell>
          <cell r="W145">
            <v>68089.844830000002</v>
          </cell>
          <cell r="X145">
            <v>129239.76489999999</v>
          </cell>
          <cell r="Y145">
            <v>129504.36378</v>
          </cell>
          <cell r="AB145">
            <v>128403.77678</v>
          </cell>
          <cell r="AC145">
            <v>124643.63804999999</v>
          </cell>
          <cell r="AD145">
            <v>546087.66214000003</v>
          </cell>
          <cell r="AT145">
            <v>46230.329279999998</v>
          </cell>
          <cell r="AU145">
            <v>133387.02215</v>
          </cell>
          <cell r="AV145">
            <v>214770.40603000001</v>
          </cell>
          <cell r="AW145">
            <v>565868.59259999997</v>
          </cell>
        </row>
        <row r="146">
          <cell r="A146" t="str">
            <v>680499CLEURBO0678</v>
          </cell>
          <cell r="L146">
            <v>23126.448899999999</v>
          </cell>
          <cell r="M146">
            <v>29801.147440000001</v>
          </cell>
          <cell r="N146">
            <v>29908.269240000001</v>
          </cell>
          <cell r="O146">
            <v>133741.25388999999</v>
          </cell>
          <cell r="P146">
            <v>156026.29457999999</v>
          </cell>
          <cell r="Q146">
            <v>157861.57871999999</v>
          </cell>
          <cell r="S146">
            <v>392397.12468000001</v>
          </cell>
          <cell r="T146">
            <v>414682.16537</v>
          </cell>
          <cell r="U146">
            <v>417048.97908999998</v>
          </cell>
          <cell r="W146">
            <v>51298.566630000001</v>
          </cell>
          <cell r="X146">
            <v>94812.575030000007</v>
          </cell>
          <cell r="Y146">
            <v>95032.134619999997</v>
          </cell>
          <cell r="AB146">
            <v>94019.533339999994</v>
          </cell>
          <cell r="AC146">
            <v>90391.690889999998</v>
          </cell>
          <cell r="AD146">
            <v>398167.08402000001</v>
          </cell>
          <cell r="AT146">
            <v>34041.065909999998</v>
          </cell>
          <cell r="AU146">
            <v>99072.009269999995</v>
          </cell>
          <cell r="AV146">
            <v>156907.17809</v>
          </cell>
          <cell r="AW146">
            <v>409281.67204999999</v>
          </cell>
        </row>
        <row r="147">
          <cell r="A147" t="str">
            <v>680499CLEURBU0654</v>
          </cell>
          <cell r="L147">
            <v>3156.7553899999998</v>
          </cell>
          <cell r="M147">
            <v>4896.4820499999996</v>
          </cell>
          <cell r="N147">
            <v>4894.7030599999998</v>
          </cell>
          <cell r="O147">
            <v>15084.14961</v>
          </cell>
          <cell r="P147">
            <v>19052.487990000001</v>
          </cell>
          <cell r="Q147">
            <v>19140.3923</v>
          </cell>
          <cell r="S147">
            <v>54121.7817</v>
          </cell>
          <cell r="T147">
            <v>58090.120080000001</v>
          </cell>
          <cell r="U147">
            <v>57998.514770000002</v>
          </cell>
          <cell r="W147">
            <v>6502.1951200000003</v>
          </cell>
          <cell r="X147">
            <v>14501.89482</v>
          </cell>
          <cell r="Y147">
            <v>14476.394780000001</v>
          </cell>
          <cell r="AB147">
            <v>10459.397209999999</v>
          </cell>
          <cell r="AC147">
            <v>8842.6764299999995</v>
          </cell>
          <cell r="AD147">
            <v>42272.45306</v>
          </cell>
          <cell r="AT147">
            <v>3546.6557899999998</v>
          </cell>
          <cell r="AU147">
            <v>11125.92542</v>
          </cell>
          <cell r="AV147">
            <v>16114.837740000001</v>
          </cell>
          <cell r="AW147">
            <v>41488.089160000003</v>
          </cell>
        </row>
        <row r="148">
          <cell r="A148" t="str">
            <v>680499CLEURBU0659</v>
          </cell>
          <cell r="L148">
            <v>3802.3879200000001</v>
          </cell>
          <cell r="M148">
            <v>7592.6527699999997</v>
          </cell>
          <cell r="N148">
            <v>7646.6085999999996</v>
          </cell>
          <cell r="O148">
            <v>33447.818800000001</v>
          </cell>
          <cell r="P148">
            <v>33697.321909999999</v>
          </cell>
          <cell r="Q148">
            <v>34098.251029999999</v>
          </cell>
          <cell r="S148">
            <v>91467.05558</v>
          </cell>
          <cell r="T148">
            <v>91716.558690000005</v>
          </cell>
          <cell r="U148">
            <v>92467.600909999994</v>
          </cell>
          <cell r="W148">
            <v>10252.46623</v>
          </cell>
          <cell r="X148">
            <v>19930.590199999999</v>
          </cell>
          <cell r="Y148">
            <v>20001.11419</v>
          </cell>
          <cell r="AB148">
            <v>23924.846229999999</v>
          </cell>
          <cell r="AC148">
            <v>25409.27073</v>
          </cell>
          <cell r="AD148">
            <v>105648.12506000001</v>
          </cell>
          <cell r="AT148">
            <v>8642.6075799999999</v>
          </cell>
          <cell r="AU148">
            <v>23189.087459999999</v>
          </cell>
          <cell r="AV148">
            <v>41778.422120000003</v>
          </cell>
          <cell r="AW148">
            <v>115128.86331</v>
          </cell>
        </row>
        <row r="149">
          <cell r="A149" t="str">
            <v>680499CLEURBU3445</v>
          </cell>
          <cell r="L149">
            <v>36.616849999999999</v>
          </cell>
          <cell r="M149">
            <v>-2.1010300000000002</v>
          </cell>
          <cell r="N149">
            <v>-2.0880100000000001</v>
          </cell>
          <cell r="O149">
            <v>-4.5448899999999997</v>
          </cell>
          <cell r="P149">
            <v>-6.9451599999999996</v>
          </cell>
          <cell r="Q149">
            <v>-7.0130699999999999</v>
          </cell>
          <cell r="S149">
            <v>-7.7551500000000004</v>
          </cell>
          <cell r="T149">
            <v>-10.155419999999999</v>
          </cell>
          <cell r="U149">
            <v>-10.22993</v>
          </cell>
          <cell r="W149">
            <v>36.616849999999999</v>
          </cell>
          <cell r="X149">
            <v>-5.2951499999999996</v>
          </cell>
          <cell r="Y149">
            <v>-5.27982</v>
          </cell>
          <cell r="AV149">
            <v>-30.03192</v>
          </cell>
          <cell r="AW149">
            <v>-30.03192</v>
          </cell>
        </row>
        <row r="150">
          <cell r="A150" t="str">
            <v>680499CLEURBS6922</v>
          </cell>
          <cell r="L150">
            <v>21507.68073</v>
          </cell>
          <cell r="M150">
            <v>23082.347269999998</v>
          </cell>
          <cell r="N150">
            <v>23058.425609999998</v>
          </cell>
          <cell r="O150">
            <v>118765.1611</v>
          </cell>
          <cell r="P150">
            <v>119717.58680999999</v>
          </cell>
          <cell r="Q150">
            <v>120707.14632</v>
          </cell>
          <cell r="S150">
            <v>320362.27114999999</v>
          </cell>
          <cell r="T150">
            <v>321314.69686000003</v>
          </cell>
          <cell r="U150">
            <v>322763.33552999998</v>
          </cell>
          <cell r="W150">
            <v>46545.962359999998</v>
          </cell>
          <cell r="X150">
            <v>73428.765090000001</v>
          </cell>
          <cell r="Y150">
            <v>73520.351949999997</v>
          </cell>
          <cell r="AB150">
            <v>73307.641780000005</v>
          </cell>
          <cell r="AC150">
            <v>76678.537289999993</v>
          </cell>
          <cell r="AD150">
            <v>339869.64977999998</v>
          </cell>
          <cell r="AT150">
            <v>24442.195940000001</v>
          </cell>
          <cell r="AU150">
            <v>76311.517760000002</v>
          </cell>
          <cell r="AV150">
            <v>127666.80465999999</v>
          </cell>
          <cell r="AW150">
            <v>353109.12021000002</v>
          </cell>
        </row>
        <row r="151">
          <cell r="A151" t="str">
            <v>680499CLEURBU0630</v>
          </cell>
          <cell r="O151">
            <v>-0.95611999999999997</v>
          </cell>
          <cell r="P151">
            <v>43.454349999999998</v>
          </cell>
          <cell r="Q151">
            <v>43.454349999999998</v>
          </cell>
          <cell r="S151">
            <v>127.81704000000001</v>
          </cell>
          <cell r="T151">
            <v>172.22751</v>
          </cell>
          <cell r="U151">
            <v>172.2225</v>
          </cell>
          <cell r="X151">
            <v>115.09113000000001</v>
          </cell>
          <cell r="Y151">
            <v>115.08611999999999</v>
          </cell>
          <cell r="AV151">
            <v>-0.48303000000000001</v>
          </cell>
          <cell r="AW151">
            <v>-0.48303000000000001</v>
          </cell>
        </row>
        <row r="152">
          <cell r="A152" t="str">
            <v>680499CLEURBU1485</v>
          </cell>
          <cell r="L152">
            <v>7378.9753799999999</v>
          </cell>
          <cell r="M152">
            <v>7212.0818200000003</v>
          </cell>
          <cell r="N152">
            <v>7203.4096399999999</v>
          </cell>
          <cell r="O152">
            <v>40899.388469999998</v>
          </cell>
          <cell r="P152">
            <v>37836.257180000001</v>
          </cell>
          <cell r="Q152">
            <v>38161.613890000001</v>
          </cell>
          <cell r="S152">
            <v>106272.38575</v>
          </cell>
          <cell r="T152">
            <v>103209.25446</v>
          </cell>
          <cell r="U152">
            <v>103693.60114</v>
          </cell>
          <cell r="W152">
            <v>16355.52569</v>
          </cell>
          <cell r="X152">
            <v>24049.983509999998</v>
          </cell>
          <cell r="Y152">
            <v>24041.675650000001</v>
          </cell>
          <cell r="AB152">
            <v>25563.545180000001</v>
          </cell>
          <cell r="AC152">
            <v>26399.000540000001</v>
          </cell>
          <cell r="AD152">
            <v>117238.03852</v>
          </cell>
          <cell r="AT152">
            <v>8715.8377600000003</v>
          </cell>
          <cell r="AU152">
            <v>26425.188620000001</v>
          </cell>
          <cell r="AV152">
            <v>44396.963150000003</v>
          </cell>
          <cell r="AW152">
            <v>118318.45671</v>
          </cell>
        </row>
        <row r="153">
          <cell r="A153" t="str">
            <v>680499CLEURBU1051</v>
          </cell>
          <cell r="L153">
            <v>264.55340000000001</v>
          </cell>
          <cell r="M153">
            <v>208.37572</v>
          </cell>
          <cell r="N153">
            <v>205.99037999999999</v>
          </cell>
          <cell r="O153">
            <v>1042.7102</v>
          </cell>
          <cell r="P153">
            <v>1108.4582499999999</v>
          </cell>
          <cell r="Q153">
            <v>1116.1651199999999</v>
          </cell>
          <cell r="S153">
            <v>2537.2408300000002</v>
          </cell>
          <cell r="T153">
            <v>2602.9888799999999</v>
          </cell>
          <cell r="U153">
            <v>2608.18534</v>
          </cell>
          <cell r="W153">
            <v>554.19287999999995</v>
          </cell>
          <cell r="X153">
            <v>728.24015999999995</v>
          </cell>
          <cell r="Y153">
            <v>725.48527000000001</v>
          </cell>
          <cell r="AB153">
            <v>633.85661000000005</v>
          </cell>
          <cell r="AC153">
            <v>608.65940999999998</v>
          </cell>
          <cell r="AD153">
            <v>2617.6187100000002</v>
          </cell>
          <cell r="AT153">
            <v>85.008160000000004</v>
          </cell>
          <cell r="AU153">
            <v>361.99606999999997</v>
          </cell>
          <cell r="AV153">
            <v>601.46587</v>
          </cell>
          <cell r="AW153">
            <v>2229.5871999999999</v>
          </cell>
        </row>
        <row r="154">
          <cell r="A154" t="str">
            <v>680499CLEURBO0708</v>
          </cell>
          <cell r="L154">
            <v>7605.6426000000001</v>
          </cell>
          <cell r="M154">
            <v>7341.9434300000003</v>
          </cell>
          <cell r="N154">
            <v>7310.1829500000003</v>
          </cell>
          <cell r="O154">
            <v>41634.057829999998</v>
          </cell>
          <cell r="P154">
            <v>40159.185140000001</v>
          </cell>
          <cell r="Q154">
            <v>40469.753599999996</v>
          </cell>
          <cell r="S154">
            <v>118411.91219</v>
          </cell>
          <cell r="T154">
            <v>116937.0395</v>
          </cell>
          <cell r="U154">
            <v>117398.04587</v>
          </cell>
          <cell r="W154">
            <v>16529.912250000001</v>
          </cell>
          <cell r="X154">
            <v>24476.862959999999</v>
          </cell>
          <cell r="Y154">
            <v>24517.210319999998</v>
          </cell>
          <cell r="AB154">
            <v>25866.72208</v>
          </cell>
          <cell r="AC154">
            <v>27496.102050000001</v>
          </cell>
          <cell r="AD154">
            <v>121510.09319</v>
          </cell>
          <cell r="AT154">
            <v>8639.3727400000007</v>
          </cell>
          <cell r="AU154">
            <v>27575.551080000001</v>
          </cell>
          <cell r="AV154">
            <v>45177.285239999997</v>
          </cell>
          <cell r="AW154">
            <v>133447.49913000001</v>
          </cell>
        </row>
        <row r="155">
          <cell r="A155" t="str">
            <v>680499CLEURBU0675</v>
          </cell>
          <cell r="L155">
            <v>1785.8026500000001</v>
          </cell>
          <cell r="M155">
            <v>2211.4737500000001</v>
          </cell>
          <cell r="N155">
            <v>2214.9142400000001</v>
          </cell>
          <cell r="O155">
            <v>11009.23551</v>
          </cell>
          <cell r="P155">
            <v>13335.6109</v>
          </cell>
          <cell r="Q155">
            <v>13455.109619999999</v>
          </cell>
          <cell r="S155">
            <v>27466.806089999998</v>
          </cell>
          <cell r="T155">
            <v>29793.181479999999</v>
          </cell>
          <cell r="U155">
            <v>29994.7287</v>
          </cell>
          <cell r="W155">
            <v>4022.59609</v>
          </cell>
          <cell r="X155">
            <v>7174.9944999999998</v>
          </cell>
          <cell r="Y155">
            <v>7193.7712799999999</v>
          </cell>
          <cell r="AB155">
            <v>7242.0021900000002</v>
          </cell>
          <cell r="AC155">
            <v>7237.5311300000003</v>
          </cell>
          <cell r="AD155">
            <v>33473.006450000001</v>
          </cell>
          <cell r="AT155">
            <v>2356.4096399999999</v>
          </cell>
          <cell r="AU155">
            <v>7304.6754199999996</v>
          </cell>
          <cell r="AV155">
            <v>12299.071610000001</v>
          </cell>
          <cell r="AW155">
            <v>33038.126320000003</v>
          </cell>
        </row>
        <row r="156">
          <cell r="A156" t="str">
            <v>680499CLEURBU0709</v>
          </cell>
          <cell r="L156">
            <v>2403.7920899999999</v>
          </cell>
          <cell r="M156">
            <v>4416.6634000000004</v>
          </cell>
          <cell r="N156">
            <v>4436.3710899999996</v>
          </cell>
          <cell r="O156">
            <v>12719.8886</v>
          </cell>
          <cell r="P156">
            <v>16129.11025</v>
          </cell>
          <cell r="Q156">
            <v>16249.670539999999</v>
          </cell>
          <cell r="S156">
            <v>34684.96241</v>
          </cell>
          <cell r="T156">
            <v>38094.18406</v>
          </cell>
          <cell r="U156">
            <v>38286.43245</v>
          </cell>
          <cell r="W156">
            <v>4369.3031099999998</v>
          </cell>
          <cell r="X156">
            <v>10748.148880000001</v>
          </cell>
          <cell r="Y156">
            <v>10785.049580000001</v>
          </cell>
          <cell r="AB156">
            <v>5989.3252899999998</v>
          </cell>
          <cell r="AC156">
            <v>7704.9377899999999</v>
          </cell>
          <cell r="AD156">
            <v>28483.33626</v>
          </cell>
          <cell r="AT156">
            <v>2054.8621199999998</v>
          </cell>
          <cell r="AU156">
            <v>6515.0146800000002</v>
          </cell>
          <cell r="AV156">
            <v>12339.646790000001</v>
          </cell>
          <cell r="AW156">
            <v>29001.782569999999</v>
          </cell>
        </row>
        <row r="157">
          <cell r="A157" t="str">
            <v>680499CLEURBU3415</v>
          </cell>
          <cell r="O157">
            <v>1.7948299999999999</v>
          </cell>
          <cell r="S157">
            <v>1.7669699999999999</v>
          </cell>
          <cell r="T157">
            <v>-2.7859999999999999E-2</v>
          </cell>
          <cell r="U157">
            <v>-2.7859999999999999E-2</v>
          </cell>
          <cell r="W157">
            <v>-6.8000000000000005E-4</v>
          </cell>
          <cell r="AV157">
            <v>1.79643</v>
          </cell>
          <cell r="AW157">
            <v>1.79643</v>
          </cell>
        </row>
        <row r="158">
          <cell r="A158" t="str">
            <v>680499CLEURBU1123</v>
          </cell>
          <cell r="L158">
            <v>2068.9146099999998</v>
          </cell>
          <cell r="M158">
            <v>1691.80915</v>
          </cell>
          <cell r="N158">
            <v>1687.5573099999999</v>
          </cell>
          <cell r="O158">
            <v>11459.04178</v>
          </cell>
          <cell r="P158">
            <v>11105.51074</v>
          </cell>
          <cell r="Q158">
            <v>11211.379199999999</v>
          </cell>
          <cell r="S158">
            <v>30859.379870000001</v>
          </cell>
          <cell r="T158">
            <v>30505.848829999999</v>
          </cell>
          <cell r="U158">
            <v>30610.147389999998</v>
          </cell>
          <cell r="W158">
            <v>4714.4330200000004</v>
          </cell>
          <cell r="X158">
            <v>6135.4439499999999</v>
          </cell>
          <cell r="Y158">
            <v>6142.0737099999997</v>
          </cell>
          <cell r="AB158">
            <v>8012.1904299999997</v>
          </cell>
          <cell r="AC158">
            <v>7232.3063700000002</v>
          </cell>
          <cell r="AD158">
            <v>36547.556649999999</v>
          </cell>
          <cell r="AT158">
            <v>2590.70552</v>
          </cell>
          <cell r="AU158">
            <v>8129.0918899999997</v>
          </cell>
          <cell r="AV158">
            <v>12851.0586</v>
          </cell>
          <cell r="AW158">
            <v>37072.354879999999</v>
          </cell>
        </row>
        <row r="159">
          <cell r="A159" t="str">
            <v>680499CLEURBS9042</v>
          </cell>
          <cell r="L159">
            <v>31911.8449</v>
          </cell>
          <cell r="M159">
            <v>32273.522629999999</v>
          </cell>
          <cell r="N159">
            <v>31967.75447</v>
          </cell>
          <cell r="O159">
            <v>177704.85326</v>
          </cell>
          <cell r="P159">
            <v>176617.36996000001</v>
          </cell>
          <cell r="Q159">
            <v>178427.06111000001</v>
          </cell>
          <cell r="S159">
            <v>505509.72313</v>
          </cell>
          <cell r="T159">
            <v>504422.23982999998</v>
          </cell>
          <cell r="U159">
            <v>506098.93807999999</v>
          </cell>
          <cell r="W159">
            <v>69749.081250000003</v>
          </cell>
          <cell r="X159">
            <v>106705.25443</v>
          </cell>
          <cell r="Y159">
            <v>105873.62257000001</v>
          </cell>
          <cell r="AB159">
            <v>121850.36586999999</v>
          </cell>
          <cell r="AC159">
            <v>116052.12195</v>
          </cell>
          <cell r="AD159">
            <v>552725.79588999995</v>
          </cell>
          <cell r="AT159">
            <v>35848.400869999998</v>
          </cell>
          <cell r="AU159">
            <v>115216.03311999999</v>
          </cell>
          <cell r="AV159">
            <v>190877.13959999999</v>
          </cell>
          <cell r="AW159">
            <v>557119.53567999997</v>
          </cell>
        </row>
        <row r="160">
          <cell r="A160" t="str">
            <v>680499CLEURBO0341</v>
          </cell>
          <cell r="L160">
            <v>16464.5841</v>
          </cell>
          <cell r="M160">
            <v>16146.119259999999</v>
          </cell>
          <cell r="N160">
            <v>15922.245129999999</v>
          </cell>
          <cell r="O160">
            <v>97929.563450000001</v>
          </cell>
          <cell r="P160">
            <v>89419.141409999997</v>
          </cell>
          <cell r="Q160">
            <v>90121.548639999994</v>
          </cell>
          <cell r="S160">
            <v>261606.45159000001</v>
          </cell>
          <cell r="T160">
            <v>253096.02955000001</v>
          </cell>
          <cell r="U160">
            <v>253328.61444</v>
          </cell>
          <cell r="W160">
            <v>36892.384839999999</v>
          </cell>
          <cell r="X160">
            <v>52240.479399999997</v>
          </cell>
          <cell r="Y160">
            <v>51660.212440000003</v>
          </cell>
          <cell r="AB160">
            <v>65477.316350000001</v>
          </cell>
          <cell r="AC160">
            <v>62331.54765</v>
          </cell>
          <cell r="AD160">
            <v>289832.26792000001</v>
          </cell>
          <cell r="AT160">
            <v>18304.737430000001</v>
          </cell>
          <cell r="AU160">
            <v>58232.384050000001</v>
          </cell>
          <cell r="AV160">
            <v>101733.64916</v>
          </cell>
          <cell r="AW160">
            <v>287883.03863999998</v>
          </cell>
        </row>
        <row r="161">
          <cell r="A161" t="str">
            <v>680499CLEURBU0341</v>
          </cell>
          <cell r="L161">
            <v>16464.5841</v>
          </cell>
          <cell r="M161">
            <v>16146.119259999999</v>
          </cell>
          <cell r="N161">
            <v>15922.245129999999</v>
          </cell>
          <cell r="O161">
            <v>97929.563450000001</v>
          </cell>
          <cell r="P161">
            <v>89419.141409999997</v>
          </cell>
          <cell r="Q161">
            <v>90121.548639999994</v>
          </cell>
          <cell r="S161">
            <v>261606.45159000001</v>
          </cell>
          <cell r="T161">
            <v>253096.02955000001</v>
          </cell>
          <cell r="U161">
            <v>253328.61444</v>
          </cell>
          <cell r="W161">
            <v>36892.384839999999</v>
          </cell>
          <cell r="X161">
            <v>52240.479399999997</v>
          </cell>
          <cell r="Y161">
            <v>51660.212440000003</v>
          </cell>
          <cell r="AB161">
            <v>65477.316350000001</v>
          </cell>
          <cell r="AC161">
            <v>62331.54765</v>
          </cell>
          <cell r="AD161">
            <v>289832.26792000001</v>
          </cell>
          <cell r="AT161">
            <v>18304.737430000001</v>
          </cell>
          <cell r="AU161">
            <v>58232.384050000001</v>
          </cell>
          <cell r="AV161">
            <v>101733.64916</v>
          </cell>
          <cell r="AW161">
            <v>287883.03863999998</v>
          </cell>
        </row>
        <row r="162">
          <cell r="A162" t="str">
            <v>680499CLEURBU0351</v>
          </cell>
          <cell r="L162">
            <v>5437.3665799999999</v>
          </cell>
          <cell r="M162">
            <v>5821.2965599999998</v>
          </cell>
          <cell r="N162">
            <v>5818.3549199999998</v>
          </cell>
          <cell r="O162">
            <v>31147.16013</v>
          </cell>
          <cell r="P162">
            <v>32279.083330000001</v>
          </cell>
          <cell r="Q162">
            <v>32706.220959999999</v>
          </cell>
          <cell r="S162">
            <v>85312.403229999996</v>
          </cell>
          <cell r="T162">
            <v>86444.326430000001</v>
          </cell>
          <cell r="U162">
            <v>87228.113320000004</v>
          </cell>
          <cell r="W162">
            <v>12028.86933</v>
          </cell>
          <cell r="X162">
            <v>19964.105810000001</v>
          </cell>
          <cell r="Y162">
            <v>19970.70695</v>
          </cell>
          <cell r="AB162">
            <v>19218.238249999999</v>
          </cell>
          <cell r="AC162">
            <v>20496.246029999998</v>
          </cell>
          <cell r="AD162">
            <v>88646.77089</v>
          </cell>
          <cell r="AT162">
            <v>6085.4117699999997</v>
          </cell>
          <cell r="AU162">
            <v>20148.256369999999</v>
          </cell>
          <cell r="AV162">
            <v>34621.276550000002</v>
          </cell>
          <cell r="AW162">
            <v>93602.425270000007</v>
          </cell>
        </row>
        <row r="163">
          <cell r="A163" t="str">
            <v>680499CLEURBU0352</v>
          </cell>
          <cell r="L163">
            <v>10008.902690000001</v>
          </cell>
          <cell r="M163">
            <v>10300.09167</v>
          </cell>
          <cell r="N163">
            <v>10221.183080000001</v>
          </cell>
          <cell r="O163">
            <v>48638.357400000001</v>
          </cell>
          <cell r="P163">
            <v>54822.888610000002</v>
          </cell>
          <cell r="Q163">
            <v>55502.489200000004</v>
          </cell>
          <cell r="S163">
            <v>158489.24262</v>
          </cell>
          <cell r="T163">
            <v>164673.77382999999</v>
          </cell>
          <cell r="U163">
            <v>165333.56998</v>
          </cell>
          <cell r="W163">
            <v>20818.440709999999</v>
          </cell>
          <cell r="X163">
            <v>34464.334920000001</v>
          </cell>
          <cell r="Y163">
            <v>34206.371480000002</v>
          </cell>
          <cell r="AB163">
            <v>37153.266960000001</v>
          </cell>
          <cell r="AC163">
            <v>33222.591959999998</v>
          </cell>
          <cell r="AD163">
            <v>174240.11861</v>
          </cell>
          <cell r="AT163">
            <v>11457.47082</v>
          </cell>
          <cell r="AU163">
            <v>36833.057249999998</v>
          </cell>
          <cell r="AV163">
            <v>54514.634259999999</v>
          </cell>
          <cell r="AW163">
            <v>175621.62422</v>
          </cell>
        </row>
        <row r="164">
          <cell r="A164" t="str">
            <v>680499CLEURBU0353</v>
          </cell>
          <cell r="L164">
            <v>0.99972000000000005</v>
          </cell>
          <cell r="M164">
            <v>6.0144799999999998</v>
          </cell>
          <cell r="N164">
            <v>5.9706799999999998</v>
          </cell>
          <cell r="O164">
            <v>15.406040000000001</v>
          </cell>
          <cell r="P164">
            <v>96.275729999999996</v>
          </cell>
          <cell r="Q164">
            <v>96.821430000000007</v>
          </cell>
          <cell r="S164">
            <v>32.979120000000002</v>
          </cell>
          <cell r="T164">
            <v>113.84881</v>
          </cell>
          <cell r="U164">
            <v>114.37833000000001</v>
          </cell>
          <cell r="W164">
            <v>9.3945600000000002</v>
          </cell>
          <cell r="X164">
            <v>36.32602</v>
          </cell>
          <cell r="Y164">
            <v>36.322609999999997</v>
          </cell>
          <cell r="AB164">
            <v>1.5443100000000001</v>
          </cell>
          <cell r="AC164">
            <v>1.73631</v>
          </cell>
          <cell r="AD164">
            <v>6.6384699999999999</v>
          </cell>
          <cell r="AT164">
            <v>0.78085000000000004</v>
          </cell>
          <cell r="AU164">
            <v>2.3354499999999998</v>
          </cell>
          <cell r="AV164">
            <v>7.5052000000000003</v>
          </cell>
          <cell r="AW164">
            <v>12.37312</v>
          </cell>
        </row>
        <row r="165">
          <cell r="A165" t="str">
            <v>680499CLEURBU0349</v>
          </cell>
          <cell r="L165">
            <v>-8.1899999999999994E-3</v>
          </cell>
          <cell r="M165">
            <v>6.6E-4</v>
          </cell>
          <cell r="N165">
            <v>6.6E-4</v>
          </cell>
          <cell r="O165">
            <v>-25.633759999999999</v>
          </cell>
          <cell r="P165">
            <v>-1.9120000000000002E-2</v>
          </cell>
          <cell r="Q165">
            <v>-1.9120000000000002E-2</v>
          </cell>
          <cell r="S165">
            <v>68.646569999999997</v>
          </cell>
          <cell r="T165">
            <v>94.261210000000005</v>
          </cell>
          <cell r="U165">
            <v>94.262020000000007</v>
          </cell>
          <cell r="W165">
            <v>-8.1899999999999994E-3</v>
          </cell>
          <cell r="X165">
            <v>8.2799999999999992E-3</v>
          </cell>
          <cell r="Y165">
            <v>9.0900000000000009E-3</v>
          </cell>
          <cell r="AV165">
            <v>7.4429999999999996E-2</v>
          </cell>
          <cell r="AW165">
            <v>7.4429999999999996E-2</v>
          </cell>
        </row>
        <row r="166">
          <cell r="A166" t="str">
            <v>680499CLEURBS9051</v>
          </cell>
          <cell r="L166">
            <v>21617.587469999999</v>
          </cell>
          <cell r="M166">
            <v>12490.394329999999</v>
          </cell>
          <cell r="N166">
            <v>12489.151690000001</v>
          </cell>
          <cell r="O166">
            <v>125788.89771</v>
          </cell>
          <cell r="P166">
            <v>73597.821030000006</v>
          </cell>
          <cell r="Q166">
            <v>73721.228419999999</v>
          </cell>
          <cell r="S166">
            <v>313192.99288999999</v>
          </cell>
          <cell r="T166">
            <v>261001.91621</v>
          </cell>
          <cell r="U166">
            <v>261394.17225</v>
          </cell>
          <cell r="W166">
            <v>52700.996879999999</v>
          </cell>
          <cell r="X166">
            <v>43197.20018</v>
          </cell>
          <cell r="Y166">
            <v>43199.928200000002</v>
          </cell>
          <cell r="AB166">
            <v>70747.973849999995</v>
          </cell>
          <cell r="AC166">
            <v>76068.294179999997</v>
          </cell>
          <cell r="AD166">
            <v>355534.38764999999</v>
          </cell>
          <cell r="AT166">
            <v>21025.659240000001</v>
          </cell>
          <cell r="AU166">
            <v>69850.726070000004</v>
          </cell>
          <cell r="AV166">
            <v>126700.50045000001</v>
          </cell>
          <cell r="AW166">
            <v>357347.02213</v>
          </cell>
        </row>
        <row r="167">
          <cell r="A167" t="str">
            <v>680499CLEURBO0713</v>
          </cell>
          <cell r="L167">
            <v>9728.5497799999994</v>
          </cell>
          <cell r="M167">
            <v>10925.37737</v>
          </cell>
          <cell r="N167">
            <v>10936.604450000001</v>
          </cell>
          <cell r="O167">
            <v>70557.979789999998</v>
          </cell>
          <cell r="P167">
            <v>71572.582970000003</v>
          </cell>
          <cell r="Q167">
            <v>71685.874920000002</v>
          </cell>
          <cell r="S167">
            <v>197937.59701</v>
          </cell>
          <cell r="T167">
            <v>198952.20019</v>
          </cell>
          <cell r="U167">
            <v>199256.65577000001</v>
          </cell>
          <cell r="W167">
            <v>29059.845089999999</v>
          </cell>
          <cell r="X167">
            <v>38624.017310000003</v>
          </cell>
          <cell r="Y167">
            <v>38668.604919999998</v>
          </cell>
          <cell r="AB167">
            <v>41397.781490000001</v>
          </cell>
          <cell r="AC167">
            <v>46031.513899999998</v>
          </cell>
          <cell r="AD167">
            <v>203183.7481</v>
          </cell>
          <cell r="AT167">
            <v>11281.462380000001</v>
          </cell>
          <cell r="AU167">
            <v>38005.641640000002</v>
          </cell>
          <cell r="AV167">
            <v>72779.658460000006</v>
          </cell>
          <cell r="AW167">
            <v>201366.16905</v>
          </cell>
        </row>
        <row r="168">
          <cell r="A168" t="str">
            <v>680499CLEURBU0713</v>
          </cell>
          <cell r="L168">
            <v>9728.5497799999994</v>
          </cell>
          <cell r="M168">
            <v>10925.37737</v>
          </cell>
          <cell r="N168">
            <v>10936.604450000001</v>
          </cell>
          <cell r="O168">
            <v>70557.979789999998</v>
          </cell>
          <cell r="P168">
            <v>71572.582970000003</v>
          </cell>
          <cell r="Q168">
            <v>71685.874920000002</v>
          </cell>
          <cell r="S168">
            <v>197937.59701</v>
          </cell>
          <cell r="T168">
            <v>198952.20019</v>
          </cell>
          <cell r="U168">
            <v>199256.65577000001</v>
          </cell>
          <cell r="W168">
            <v>29059.845089999999</v>
          </cell>
          <cell r="X168">
            <v>38624.017310000003</v>
          </cell>
          <cell r="Y168">
            <v>38668.604919999998</v>
          </cell>
          <cell r="AB168">
            <v>41397.781490000001</v>
          </cell>
          <cell r="AC168">
            <v>46031.513899999998</v>
          </cell>
          <cell r="AD168">
            <v>203183.7481</v>
          </cell>
          <cell r="AT168">
            <v>11281.462380000001</v>
          </cell>
          <cell r="AU168">
            <v>38005.641640000002</v>
          </cell>
          <cell r="AV168">
            <v>72779.658460000006</v>
          </cell>
          <cell r="AW168">
            <v>201366.16905</v>
          </cell>
        </row>
        <row r="169">
          <cell r="A169" t="str">
            <v>680499CLEURBU0418</v>
          </cell>
          <cell r="L169">
            <v>11889.037689999999</v>
          </cell>
          <cell r="M169">
            <v>1565.0169599999999</v>
          </cell>
          <cell r="N169">
            <v>1552.5472400000001</v>
          </cell>
          <cell r="O169">
            <v>55230.91792</v>
          </cell>
          <cell r="P169">
            <v>2025.2380599999999</v>
          </cell>
          <cell r="Q169">
            <v>2035.3534999999999</v>
          </cell>
          <cell r="S169">
            <v>115255.39588</v>
          </cell>
          <cell r="T169">
            <v>62049.71602</v>
          </cell>
          <cell r="U169">
            <v>62137.516479999998</v>
          </cell>
          <cell r="W169">
            <v>23641.15179</v>
          </cell>
          <cell r="X169">
            <v>4573.1828699999996</v>
          </cell>
          <cell r="Y169">
            <v>4531.3232799999996</v>
          </cell>
          <cell r="AB169">
            <v>29350.192360000001</v>
          </cell>
          <cell r="AC169">
            <v>30036.780279999999</v>
          </cell>
          <cell r="AD169">
            <v>152350.63954999999</v>
          </cell>
          <cell r="AT169">
            <v>9744.19686</v>
          </cell>
          <cell r="AU169">
            <v>31845.084429999999</v>
          </cell>
          <cell r="AV169">
            <v>53920.841990000001</v>
          </cell>
          <cell r="AW169">
            <v>155980.85308</v>
          </cell>
        </row>
        <row r="170">
          <cell r="A170" t="str">
            <v>680499CLEURBS9050</v>
          </cell>
          <cell r="L170">
            <v>12912.74235</v>
          </cell>
          <cell r="M170">
            <v>12439.39056</v>
          </cell>
          <cell r="N170">
            <v>12361.44822</v>
          </cell>
          <cell r="O170">
            <v>75836.042140000005</v>
          </cell>
          <cell r="P170">
            <v>70480.298729999995</v>
          </cell>
          <cell r="Q170">
            <v>71418.405960000004</v>
          </cell>
          <cell r="S170">
            <v>192342.25091999999</v>
          </cell>
          <cell r="T170">
            <v>186986.50751</v>
          </cell>
          <cell r="U170">
            <v>187706.16433</v>
          </cell>
          <cell r="W170">
            <v>29192.82547</v>
          </cell>
          <cell r="X170">
            <v>42315.281040000002</v>
          </cell>
          <cell r="Y170">
            <v>42190.285730000003</v>
          </cell>
          <cell r="AB170">
            <v>49257.663589999996</v>
          </cell>
          <cell r="AC170">
            <v>45392.624609999999</v>
          </cell>
          <cell r="AD170">
            <v>222923.70954000001</v>
          </cell>
          <cell r="AT170">
            <v>15973.71722</v>
          </cell>
          <cell r="AU170">
            <v>50527.041879999997</v>
          </cell>
          <cell r="AV170">
            <v>82249.962280000007</v>
          </cell>
          <cell r="AW170">
            <v>226758.42879999999</v>
          </cell>
        </row>
        <row r="171">
          <cell r="A171" t="str">
            <v>680499CLEURBU0331</v>
          </cell>
          <cell r="L171">
            <v>3144.34762</v>
          </cell>
          <cell r="M171">
            <v>2447.05467</v>
          </cell>
          <cell r="N171">
            <v>2455.5689400000001</v>
          </cell>
          <cell r="O171">
            <v>21602.459139999999</v>
          </cell>
          <cell r="P171">
            <v>15733.28955</v>
          </cell>
          <cell r="Q171">
            <v>16091.531489999999</v>
          </cell>
          <cell r="S171">
            <v>57828.441749999998</v>
          </cell>
          <cell r="T171">
            <v>51959.27216</v>
          </cell>
          <cell r="U171">
            <v>52287.905619999998</v>
          </cell>
          <cell r="W171">
            <v>8792.9755800000003</v>
          </cell>
          <cell r="X171">
            <v>9570.8340599999992</v>
          </cell>
          <cell r="Y171">
            <v>9636.7184500000003</v>
          </cell>
          <cell r="AB171">
            <v>12891.296539999999</v>
          </cell>
          <cell r="AC171">
            <v>11823.51592</v>
          </cell>
          <cell r="AD171">
            <v>73084.874779999998</v>
          </cell>
          <cell r="AT171">
            <v>4278.1384099999996</v>
          </cell>
          <cell r="AU171">
            <v>13761.835880000001</v>
          </cell>
          <cell r="AV171">
            <v>23266.090359999998</v>
          </cell>
          <cell r="AW171">
            <v>73252.456820000007</v>
          </cell>
        </row>
        <row r="172">
          <cell r="A172" t="str">
            <v>680499CLEURBU0362</v>
          </cell>
          <cell r="L172">
            <v>9763.9784600000003</v>
          </cell>
          <cell r="M172">
            <v>9859.0990099999999</v>
          </cell>
          <cell r="N172">
            <v>9771.3226099999993</v>
          </cell>
          <cell r="O172">
            <v>54109.708570000003</v>
          </cell>
          <cell r="P172">
            <v>53967.091560000001</v>
          </cell>
          <cell r="Q172">
            <v>54543.372909999998</v>
          </cell>
          <cell r="S172">
            <v>133633.26895</v>
          </cell>
          <cell r="T172">
            <v>133490.65194000001</v>
          </cell>
          <cell r="U172">
            <v>133881.72263999999</v>
          </cell>
          <cell r="W172">
            <v>20397.67081</v>
          </cell>
          <cell r="X172">
            <v>32413.241580000002</v>
          </cell>
          <cell r="Y172">
            <v>32219.50489</v>
          </cell>
          <cell r="AB172">
            <v>36366.367050000001</v>
          </cell>
          <cell r="AC172">
            <v>33565.814729999998</v>
          </cell>
          <cell r="AD172">
            <v>149835.54079999999</v>
          </cell>
          <cell r="AT172">
            <v>11695.578810000001</v>
          </cell>
          <cell r="AU172">
            <v>36765.205999999998</v>
          </cell>
          <cell r="AV172">
            <v>58841.484629999999</v>
          </cell>
          <cell r="AW172">
            <v>153265.20723</v>
          </cell>
        </row>
        <row r="173">
          <cell r="A173" t="str">
            <v>680499CLEURBU0361</v>
          </cell>
          <cell r="L173">
            <v>4.0000000000000003E-5</v>
          </cell>
          <cell r="M173">
            <v>7.0290000000000005E-2</v>
          </cell>
          <cell r="N173">
            <v>7.0290000000000005E-2</v>
          </cell>
          <cell r="O173">
            <v>-5.4074900000000001</v>
          </cell>
          <cell r="P173">
            <v>0.37306</v>
          </cell>
          <cell r="Q173">
            <v>0.37306</v>
          </cell>
          <cell r="S173">
            <v>32.467680000000001</v>
          </cell>
          <cell r="T173">
            <v>38.24823</v>
          </cell>
          <cell r="U173">
            <v>38.24823</v>
          </cell>
          <cell r="W173">
            <v>0.31375999999999998</v>
          </cell>
          <cell r="X173">
            <v>0.10573</v>
          </cell>
          <cell r="Y173">
            <v>0.10573</v>
          </cell>
          <cell r="AV173">
            <v>0.52702000000000004</v>
          </cell>
          <cell r="AW173">
            <v>0.52702000000000004</v>
          </cell>
        </row>
        <row r="174">
          <cell r="A174" t="str">
            <v>680499CLEURBU0370</v>
          </cell>
          <cell r="L174">
            <v>4.4162299999999997</v>
          </cell>
          <cell r="M174">
            <v>133.16659000000001</v>
          </cell>
          <cell r="N174">
            <v>134.48638</v>
          </cell>
          <cell r="O174">
            <v>129.28192000000001</v>
          </cell>
          <cell r="P174">
            <v>779.54456000000005</v>
          </cell>
          <cell r="Q174">
            <v>783.12849000000006</v>
          </cell>
          <cell r="S174">
            <v>848.07254</v>
          </cell>
          <cell r="T174">
            <v>1498.33518</v>
          </cell>
          <cell r="U174">
            <v>1498.2878499999999</v>
          </cell>
          <cell r="W174">
            <v>1.8653200000000001</v>
          </cell>
          <cell r="X174">
            <v>331.09967</v>
          </cell>
          <cell r="Y174">
            <v>333.95666</v>
          </cell>
          <cell r="AC174">
            <v>3.2939600000000002</v>
          </cell>
          <cell r="AD174">
            <v>3.2939600000000002</v>
          </cell>
          <cell r="AV174">
            <v>141.86027000000001</v>
          </cell>
          <cell r="AW174">
            <v>240.23773</v>
          </cell>
        </row>
        <row r="175">
          <cell r="A175" t="str">
            <v>680499CLEURBS6921</v>
          </cell>
          <cell r="L175">
            <v>-0.99870000000000003</v>
          </cell>
          <cell r="M175">
            <v>32.044260000000001</v>
          </cell>
          <cell r="N175">
            <v>32.010629999999999</v>
          </cell>
          <cell r="O175">
            <v>-7.7955199999999998</v>
          </cell>
          <cell r="P175">
            <v>764.40409999999997</v>
          </cell>
          <cell r="Q175">
            <v>779.14846999999997</v>
          </cell>
          <cell r="S175">
            <v>46.037120000000002</v>
          </cell>
          <cell r="T175">
            <v>818.23674000000005</v>
          </cell>
          <cell r="U175">
            <v>833.16399999999999</v>
          </cell>
          <cell r="W175">
            <v>-1.4423600000000001</v>
          </cell>
          <cell r="X175">
            <v>98.133939999999996</v>
          </cell>
          <cell r="Y175">
            <v>98.068430000000006</v>
          </cell>
          <cell r="AV175">
            <v>-19.151900000000001</v>
          </cell>
          <cell r="AW175">
            <v>-19.151900000000001</v>
          </cell>
        </row>
        <row r="176">
          <cell r="A176" t="str">
            <v>680499CLEURBO1228</v>
          </cell>
          <cell r="L176">
            <v>-0.99870000000000003</v>
          </cell>
          <cell r="M176">
            <v>32.044260000000001</v>
          </cell>
          <cell r="N176">
            <v>32.010629999999999</v>
          </cell>
          <cell r="O176">
            <v>-7.7955199999999998</v>
          </cell>
          <cell r="P176">
            <v>764.40409999999997</v>
          </cell>
          <cell r="Q176">
            <v>779.14846999999997</v>
          </cell>
          <cell r="S176">
            <v>46.037120000000002</v>
          </cell>
          <cell r="T176">
            <v>818.23674000000005</v>
          </cell>
          <cell r="U176">
            <v>833.16399999999999</v>
          </cell>
          <cell r="W176">
            <v>-1.4423600000000001</v>
          </cell>
          <cell r="X176">
            <v>98.133939999999996</v>
          </cell>
          <cell r="Y176">
            <v>98.068430000000006</v>
          </cell>
          <cell r="AV176">
            <v>-19.151900000000001</v>
          </cell>
          <cell r="AW176">
            <v>-19.151900000000001</v>
          </cell>
        </row>
        <row r="177">
          <cell r="A177" t="str">
            <v>680499CLEURBU1228</v>
          </cell>
          <cell r="L177">
            <v>-0.99870000000000003</v>
          </cell>
          <cell r="M177">
            <v>32.044260000000001</v>
          </cell>
          <cell r="N177">
            <v>32.010629999999999</v>
          </cell>
          <cell r="O177">
            <v>-7.7955199999999998</v>
          </cell>
          <cell r="P177">
            <v>764.40409999999997</v>
          </cell>
          <cell r="Q177">
            <v>779.14846999999997</v>
          </cell>
          <cell r="S177">
            <v>46.037120000000002</v>
          </cell>
          <cell r="T177">
            <v>818.23674000000005</v>
          </cell>
          <cell r="U177">
            <v>833.16399999999999</v>
          </cell>
          <cell r="W177">
            <v>-1.4423600000000001</v>
          </cell>
          <cell r="X177">
            <v>98.133939999999996</v>
          </cell>
          <cell r="Y177">
            <v>98.068430000000006</v>
          </cell>
          <cell r="AV177">
            <v>-19.151900000000001</v>
          </cell>
          <cell r="AW177">
            <v>-19.151900000000001</v>
          </cell>
        </row>
        <row r="178">
          <cell r="A178" t="str">
            <v>680499CLEURBS6913</v>
          </cell>
          <cell r="L178">
            <v>0</v>
          </cell>
          <cell r="O178">
            <v>0.10261000000000001</v>
          </cell>
          <cell r="P178">
            <v>-3.6324100000000001</v>
          </cell>
          <cell r="Q178">
            <v>-3.64011</v>
          </cell>
          <cell r="S178">
            <v>1.8448</v>
          </cell>
          <cell r="T178">
            <v>-1.89022</v>
          </cell>
          <cell r="U178">
            <v>-1.9146000000000001</v>
          </cell>
          <cell r="W178">
            <v>0</v>
          </cell>
          <cell r="X178">
            <v>-6.6659999999999997E-2</v>
          </cell>
          <cell r="Y178">
            <v>-7.4359999999999996E-2</v>
          </cell>
        </row>
        <row r="179">
          <cell r="A179" t="str">
            <v>680499CLEURBU1221</v>
          </cell>
          <cell r="L179">
            <v>0</v>
          </cell>
          <cell r="O179">
            <v>0.10261000000000001</v>
          </cell>
          <cell r="P179">
            <v>-3.6324100000000001</v>
          </cell>
          <cell r="Q179">
            <v>-3.64011</v>
          </cell>
          <cell r="S179">
            <v>1.8448</v>
          </cell>
          <cell r="T179">
            <v>-1.89022</v>
          </cell>
          <cell r="U179">
            <v>-1.9146000000000001</v>
          </cell>
          <cell r="W179">
            <v>0</v>
          </cell>
          <cell r="X179">
            <v>-6.6659999999999997E-2</v>
          </cell>
          <cell r="Y179">
            <v>-7.4359999999999996E-2</v>
          </cell>
        </row>
        <row r="180">
          <cell r="A180" t="str">
            <v>680499CLEURBS6920</v>
          </cell>
          <cell r="L180">
            <v>0</v>
          </cell>
          <cell r="M180">
            <v>13.94575</v>
          </cell>
          <cell r="N180">
            <v>13.3285</v>
          </cell>
          <cell r="O180">
            <v>26.957170000000001</v>
          </cell>
          <cell r="P180">
            <v>33.409469999999999</v>
          </cell>
          <cell r="Q180">
            <v>33.742400000000004</v>
          </cell>
          <cell r="S180">
            <v>-4.5190299999999999</v>
          </cell>
          <cell r="T180">
            <v>1.93327</v>
          </cell>
          <cell r="U180">
            <v>0.28985</v>
          </cell>
          <cell r="W180">
            <v>6.69346</v>
          </cell>
          <cell r="X180">
            <v>13.94575</v>
          </cell>
          <cell r="Y180">
            <v>13.3285</v>
          </cell>
          <cell r="AV180">
            <v>13.36443</v>
          </cell>
          <cell r="AW180">
            <v>13.36443</v>
          </cell>
        </row>
        <row r="181">
          <cell r="A181" t="str">
            <v>680499CLEURBU2301</v>
          </cell>
          <cell r="L181">
            <v>0</v>
          </cell>
          <cell r="M181">
            <v>13.94575</v>
          </cell>
          <cell r="N181">
            <v>13.3285</v>
          </cell>
          <cell r="O181">
            <v>26.957170000000001</v>
          </cell>
          <cell r="P181">
            <v>33.409469999999999</v>
          </cell>
          <cell r="Q181">
            <v>33.742400000000004</v>
          </cell>
          <cell r="S181">
            <v>-4.5190299999999999</v>
          </cell>
          <cell r="T181">
            <v>1.93327</v>
          </cell>
          <cell r="U181">
            <v>0.28985</v>
          </cell>
          <cell r="W181">
            <v>6.69346</v>
          </cell>
          <cell r="X181">
            <v>13.94575</v>
          </cell>
          <cell r="Y181">
            <v>13.3285</v>
          </cell>
          <cell r="AV181">
            <v>13.36443</v>
          </cell>
          <cell r="AW181">
            <v>13.36443</v>
          </cell>
        </row>
        <row r="182">
          <cell r="A182" t="str">
            <v>680499CLEURBS6801</v>
          </cell>
          <cell r="L182">
            <v>0</v>
          </cell>
          <cell r="M182">
            <v>0</v>
          </cell>
          <cell r="N182">
            <v>0</v>
          </cell>
          <cell r="O182">
            <v>1.13825</v>
          </cell>
          <cell r="P182">
            <v>-1.0000000000000001E-5</v>
          </cell>
          <cell r="Q182">
            <v>-1.0000000000000001E-5</v>
          </cell>
          <cell r="S182">
            <v>1.1382699999999999</v>
          </cell>
          <cell r="T182">
            <v>1.0000000000000001E-5</v>
          </cell>
          <cell r="U182">
            <v>1.0000000000000001E-5</v>
          </cell>
          <cell r="W182">
            <v>1.13825</v>
          </cell>
          <cell r="X182">
            <v>-1.0000000000000001E-5</v>
          </cell>
          <cell r="Y182">
            <v>-1.0000000000000001E-5</v>
          </cell>
          <cell r="AV182">
            <v>0</v>
          </cell>
          <cell r="AW182">
            <v>0</v>
          </cell>
        </row>
        <row r="183">
          <cell r="A183" t="str">
            <v>680499CLEURBU1481</v>
          </cell>
          <cell r="L183">
            <v>0</v>
          </cell>
          <cell r="M183">
            <v>0</v>
          </cell>
          <cell r="N183">
            <v>0</v>
          </cell>
          <cell r="O183">
            <v>1.13825</v>
          </cell>
          <cell r="P183">
            <v>-1.0000000000000001E-5</v>
          </cell>
          <cell r="Q183">
            <v>-1.0000000000000001E-5</v>
          </cell>
          <cell r="S183">
            <v>1.1382699999999999</v>
          </cell>
          <cell r="T183">
            <v>1.0000000000000001E-5</v>
          </cell>
          <cell r="U183">
            <v>1.0000000000000001E-5</v>
          </cell>
          <cell r="W183">
            <v>1.13825</v>
          </cell>
          <cell r="X183">
            <v>-1.0000000000000001E-5</v>
          </cell>
          <cell r="Y183">
            <v>-1.0000000000000001E-5</v>
          </cell>
          <cell r="AV183">
            <v>0</v>
          </cell>
          <cell r="AW183">
            <v>0</v>
          </cell>
        </row>
        <row r="184">
          <cell r="A184" t="str">
            <v>680499CLEURBS6903</v>
          </cell>
          <cell r="L184">
            <v>59.925199999999997</v>
          </cell>
          <cell r="M184">
            <v>34.929499999999997</v>
          </cell>
          <cell r="N184">
            <v>34.933579999999999</v>
          </cell>
          <cell r="O184">
            <v>352.51542999999998</v>
          </cell>
          <cell r="P184">
            <v>178.49655999999999</v>
          </cell>
          <cell r="Q184">
            <v>178.50144</v>
          </cell>
          <cell r="S184">
            <v>841.68182000000002</v>
          </cell>
          <cell r="T184">
            <v>667.66295000000002</v>
          </cell>
          <cell r="U184">
            <v>669.62145999999996</v>
          </cell>
          <cell r="W184">
            <v>145.03818999999999</v>
          </cell>
          <cell r="X184">
            <v>111.55670000000001</v>
          </cell>
          <cell r="Y184">
            <v>111.56049</v>
          </cell>
          <cell r="AT184">
            <v>9.0200000000000002E-3</v>
          </cell>
          <cell r="AU184">
            <v>9.1060000000000002E-2</v>
          </cell>
          <cell r="AV184">
            <v>149.67294999999999</v>
          </cell>
          <cell r="AW184">
            <v>149.95246</v>
          </cell>
        </row>
        <row r="185">
          <cell r="A185" t="str">
            <v>680499CLEURBU0663</v>
          </cell>
          <cell r="S185">
            <v>0</v>
          </cell>
          <cell r="T185">
            <v>0</v>
          </cell>
          <cell r="U185">
            <v>0</v>
          </cell>
        </row>
        <row r="186">
          <cell r="A186" t="str">
            <v>680499CLEURBU0664</v>
          </cell>
          <cell r="L186">
            <v>59.925199999999997</v>
          </cell>
          <cell r="M186">
            <v>34.929499999999997</v>
          </cell>
          <cell r="N186">
            <v>34.933579999999999</v>
          </cell>
          <cell r="O186">
            <v>352.51542999999998</v>
          </cell>
          <cell r="P186">
            <v>178.49655999999999</v>
          </cell>
          <cell r="Q186">
            <v>178.50144</v>
          </cell>
          <cell r="S186">
            <v>841.68182000000002</v>
          </cell>
          <cell r="T186">
            <v>667.66295000000002</v>
          </cell>
          <cell r="U186">
            <v>669.62145999999996</v>
          </cell>
          <cell r="W186">
            <v>145.03818999999999</v>
          </cell>
          <cell r="X186">
            <v>111.55670000000001</v>
          </cell>
          <cell r="Y186">
            <v>111.56049</v>
          </cell>
          <cell r="AT186">
            <v>9.0200000000000002E-3</v>
          </cell>
          <cell r="AU186">
            <v>9.1060000000000002E-2</v>
          </cell>
          <cell r="AV186">
            <v>149.67294999999999</v>
          </cell>
          <cell r="AW186">
            <v>149.95246</v>
          </cell>
        </row>
        <row r="187">
          <cell r="A187" t="str">
            <v>680499CLEUR201101</v>
          </cell>
          <cell r="L187">
            <v>96157.889020000002</v>
          </cell>
          <cell r="M187">
            <v>173659.4932</v>
          </cell>
          <cell r="N187">
            <v>174167.72596000001</v>
          </cell>
          <cell r="O187">
            <v>695827.68790999998</v>
          </cell>
          <cell r="P187">
            <v>820869.94478999998</v>
          </cell>
          <cell r="Q187">
            <v>829972.84135999996</v>
          </cell>
          <cell r="S187">
            <v>2196413.38686</v>
          </cell>
          <cell r="T187">
            <v>2321455.6437400002</v>
          </cell>
          <cell r="U187">
            <v>2337029.6890400001</v>
          </cell>
          <cell r="W187">
            <v>215254.55077999999</v>
          </cell>
          <cell r="X187">
            <v>562892.11039000005</v>
          </cell>
          <cell r="Y187">
            <v>563700.37974</v>
          </cell>
          <cell r="AB187">
            <v>584725.03188000002</v>
          </cell>
          <cell r="AC187">
            <v>481957.93797999999</v>
          </cell>
          <cell r="AD187">
            <v>2390009.7722100001</v>
          </cell>
          <cell r="AT187">
            <v>170361.97427999999</v>
          </cell>
          <cell r="AU187">
            <v>516767.11677999998</v>
          </cell>
          <cell r="AV187">
            <v>818716.07912000001</v>
          </cell>
          <cell r="AW187">
            <v>2407647.5015400001</v>
          </cell>
        </row>
        <row r="188">
          <cell r="A188" t="str">
            <v>680499CLEURBT6918</v>
          </cell>
          <cell r="L188">
            <v>96157.889020000002</v>
          </cell>
          <cell r="M188">
            <v>173659.4932</v>
          </cell>
          <cell r="N188">
            <v>174167.72596000001</v>
          </cell>
          <cell r="O188">
            <v>695827.68790999998</v>
          </cell>
          <cell r="P188">
            <v>820869.94478999998</v>
          </cell>
          <cell r="Q188">
            <v>829972.84135999996</v>
          </cell>
          <cell r="S188">
            <v>2196413.38686</v>
          </cell>
          <cell r="T188">
            <v>2321455.6437400002</v>
          </cell>
          <cell r="U188">
            <v>2337029.6890400001</v>
          </cell>
          <cell r="W188">
            <v>215254.55077999999</v>
          </cell>
          <cell r="X188">
            <v>562892.11039000005</v>
          </cell>
          <cell r="Y188">
            <v>563700.37974</v>
          </cell>
          <cell r="AB188">
            <v>584725.03188000002</v>
          </cell>
          <cell r="AC188">
            <v>481957.93797999999</v>
          </cell>
          <cell r="AD188">
            <v>2390009.7722100001</v>
          </cell>
          <cell r="AT188">
            <v>170361.97427999999</v>
          </cell>
          <cell r="AU188">
            <v>516767.11677999998</v>
          </cell>
          <cell r="AV188">
            <v>818716.07912000001</v>
          </cell>
          <cell r="AW188">
            <v>2407647.5015400001</v>
          </cell>
        </row>
        <row r="189">
          <cell r="A189" t="str">
            <v>680499CLEURBO0680</v>
          </cell>
          <cell r="L189">
            <v>90040.967510000002</v>
          </cell>
          <cell r="M189">
            <v>168278.07824</v>
          </cell>
          <cell r="N189">
            <v>168768.51783</v>
          </cell>
          <cell r="O189">
            <v>671074.69013</v>
          </cell>
          <cell r="P189">
            <v>791170.48121999996</v>
          </cell>
          <cell r="Q189">
            <v>799898.83259999997</v>
          </cell>
          <cell r="S189">
            <v>2136031.5051000002</v>
          </cell>
          <cell r="T189">
            <v>2256127.2961900001</v>
          </cell>
          <cell r="U189">
            <v>2271309.3793500001</v>
          </cell>
          <cell r="W189">
            <v>204174.36717000001</v>
          </cell>
          <cell r="X189">
            <v>545241.96787000005</v>
          </cell>
          <cell r="Y189">
            <v>545956.63867000001</v>
          </cell>
          <cell r="AB189">
            <v>565170.24425999995</v>
          </cell>
          <cell r="AC189">
            <v>463653.38118999999</v>
          </cell>
          <cell r="AD189">
            <v>2335595.2738800002</v>
          </cell>
          <cell r="AT189">
            <v>164584.09117999999</v>
          </cell>
          <cell r="AU189">
            <v>500277.07958999998</v>
          </cell>
          <cell r="AV189">
            <v>790062.70221000002</v>
          </cell>
          <cell r="AW189">
            <v>2340457.2320599998</v>
          </cell>
        </row>
        <row r="190">
          <cell r="A190" t="str">
            <v>680499CLEURBU0680</v>
          </cell>
          <cell r="L190">
            <v>90040.967510000002</v>
          </cell>
          <cell r="M190">
            <v>168278.07824</v>
          </cell>
          <cell r="N190">
            <v>168768.51783</v>
          </cell>
          <cell r="O190">
            <v>671074.69013</v>
          </cell>
          <cell r="P190">
            <v>791170.48121999996</v>
          </cell>
          <cell r="Q190">
            <v>799898.83259999997</v>
          </cell>
          <cell r="S190">
            <v>2136031.5051000002</v>
          </cell>
          <cell r="T190">
            <v>2256127.2961900001</v>
          </cell>
          <cell r="U190">
            <v>2271309.3793500001</v>
          </cell>
          <cell r="W190">
            <v>204174.36717000001</v>
          </cell>
          <cell r="X190">
            <v>545241.96787000005</v>
          </cell>
          <cell r="Y190">
            <v>545956.63867000001</v>
          </cell>
          <cell r="AB190">
            <v>565170.24425999995</v>
          </cell>
          <cell r="AC190">
            <v>463653.38118999999</v>
          </cell>
          <cell r="AD190">
            <v>2335595.2738800002</v>
          </cell>
          <cell r="AT190">
            <v>164584.09117999999</v>
          </cell>
          <cell r="AU190">
            <v>500277.07958999998</v>
          </cell>
          <cell r="AV190">
            <v>790062.70221000002</v>
          </cell>
          <cell r="AW190">
            <v>2340457.2320599998</v>
          </cell>
        </row>
        <row r="191">
          <cell r="A191" t="str">
            <v>680499CLEURBU0655</v>
          </cell>
          <cell r="L191">
            <v>3.3098700000000001</v>
          </cell>
          <cell r="M191">
            <v>-0.51768999999999998</v>
          </cell>
          <cell r="N191">
            <v>-0.56049000000000004</v>
          </cell>
          <cell r="O191">
            <v>22.49464</v>
          </cell>
          <cell r="P191">
            <v>-1.78651</v>
          </cell>
          <cell r="Q191">
            <v>-1.8165800000000001</v>
          </cell>
          <cell r="S191">
            <v>186.23883000000001</v>
          </cell>
          <cell r="T191">
            <v>161.95768000000001</v>
          </cell>
          <cell r="U191">
            <v>161.00559999999999</v>
          </cell>
          <cell r="W191">
            <v>6.5429700000000004</v>
          </cell>
          <cell r="X191">
            <v>169.22091</v>
          </cell>
          <cell r="Y191">
            <v>169.13839999999999</v>
          </cell>
          <cell r="AV191">
            <v>6.7326699999999997</v>
          </cell>
          <cell r="AW191">
            <v>6.7326699999999997</v>
          </cell>
        </row>
        <row r="192">
          <cell r="A192" t="str">
            <v>680499CLEURBU3409</v>
          </cell>
          <cell r="L192">
            <v>895.22981000000004</v>
          </cell>
          <cell r="M192">
            <v>128.01345000000001</v>
          </cell>
          <cell r="N192">
            <v>122.34755</v>
          </cell>
          <cell r="O192">
            <v>-5807.8702499999999</v>
          </cell>
          <cell r="P192">
            <v>-250.55105</v>
          </cell>
          <cell r="Q192">
            <v>-281.54392999999999</v>
          </cell>
          <cell r="S192">
            <v>-6746.4714400000003</v>
          </cell>
          <cell r="T192">
            <v>-1189.1522399999999</v>
          </cell>
          <cell r="U192">
            <v>-1358.47633</v>
          </cell>
          <cell r="W192">
            <v>-1.0439799999999999</v>
          </cell>
          <cell r="X192">
            <v>357.52915000000002</v>
          </cell>
          <cell r="Y192">
            <v>342.25488999999999</v>
          </cell>
          <cell r="AV192">
            <v>-1247.8574000000001</v>
          </cell>
          <cell r="AW192">
            <v>-1247.8574000000001</v>
          </cell>
        </row>
        <row r="193">
          <cell r="A193" t="str">
            <v>680499CLEURBU0624</v>
          </cell>
          <cell r="L193">
            <v>5218.3818300000003</v>
          </cell>
          <cell r="M193">
            <v>5253.9192000000003</v>
          </cell>
          <cell r="N193">
            <v>5277.4210700000003</v>
          </cell>
          <cell r="O193">
            <v>30538.373390000001</v>
          </cell>
          <cell r="P193">
            <v>29951.80113</v>
          </cell>
          <cell r="Q193">
            <v>30357.369279999999</v>
          </cell>
          <cell r="S193">
            <v>66942.114369999996</v>
          </cell>
          <cell r="T193">
            <v>66355.542109999995</v>
          </cell>
          <cell r="U193">
            <v>66917.780419999996</v>
          </cell>
          <cell r="W193">
            <v>11074.68462</v>
          </cell>
          <cell r="X193">
            <v>17123.392459999999</v>
          </cell>
          <cell r="Y193">
            <v>17232.34778</v>
          </cell>
          <cell r="AB193">
            <v>19554.787619999999</v>
          </cell>
          <cell r="AC193">
            <v>18304.556789999999</v>
          </cell>
          <cell r="AD193">
            <v>54414.498330000002</v>
          </cell>
          <cell r="AT193">
            <v>5777.8831</v>
          </cell>
          <cell r="AU193">
            <v>16490.037189999999</v>
          </cell>
          <cell r="AV193">
            <v>29894.501639999999</v>
          </cell>
          <cell r="AW193">
            <v>68431.394209999999</v>
          </cell>
        </row>
        <row r="194">
          <cell r="A194" t="str">
            <v>680499CLBENEPD202</v>
          </cell>
          <cell r="L194">
            <v>15849.64718</v>
          </cell>
          <cell r="M194">
            <v>22285.29134</v>
          </cell>
          <cell r="N194">
            <v>22285.29134</v>
          </cell>
          <cell r="O194">
            <v>97832.464080000005</v>
          </cell>
          <cell r="P194">
            <v>104075.352</v>
          </cell>
          <cell r="Q194">
            <v>104075.352</v>
          </cell>
          <cell r="S194">
            <v>265245.70883000002</v>
          </cell>
          <cell r="T194">
            <v>271488.59675000003</v>
          </cell>
          <cell r="U194">
            <v>271488.59675000003</v>
          </cell>
          <cell r="W194">
            <v>37987.410960000001</v>
          </cell>
          <cell r="X194">
            <v>64734.779020000002</v>
          </cell>
          <cell r="Y194">
            <v>64734.779020000002</v>
          </cell>
          <cell r="AB194">
            <v>69574.53628</v>
          </cell>
          <cell r="AC194">
            <v>68351.854980000004</v>
          </cell>
          <cell r="AD194">
            <v>296513.23479000002</v>
          </cell>
          <cell r="AT194">
            <v>23539.002369999998</v>
          </cell>
          <cell r="AU194">
            <v>68841.5478</v>
          </cell>
          <cell r="AV194">
            <v>113821.14418</v>
          </cell>
          <cell r="AW194">
            <v>295139.10269999999</v>
          </cell>
        </row>
        <row r="195">
          <cell r="A195" t="str">
            <v>680499CLBENEBS9044</v>
          </cell>
          <cell r="L195">
            <v>3061.4450200000001</v>
          </cell>
          <cell r="M195">
            <v>4134.0429899999999</v>
          </cell>
          <cell r="N195">
            <v>4134.0429899999999</v>
          </cell>
          <cell r="O195">
            <v>15810.739729999999</v>
          </cell>
          <cell r="P195">
            <v>18088.436679999999</v>
          </cell>
          <cell r="Q195">
            <v>18088.436679999999</v>
          </cell>
          <cell r="S195">
            <v>47838.227720000003</v>
          </cell>
          <cell r="T195">
            <v>50115.92467</v>
          </cell>
          <cell r="U195">
            <v>50115.92467</v>
          </cell>
          <cell r="W195">
            <v>6158.3176999999996</v>
          </cell>
          <cell r="X195">
            <v>11147.903829999999</v>
          </cell>
          <cell r="Y195">
            <v>11147.903829999999</v>
          </cell>
          <cell r="AB195">
            <v>12940.367759999999</v>
          </cell>
          <cell r="AC195">
            <v>11312.12153</v>
          </cell>
          <cell r="AD195">
            <v>56310.092929999999</v>
          </cell>
          <cell r="AT195">
            <v>4820.20849</v>
          </cell>
          <cell r="AU195">
            <v>12897.644319999999</v>
          </cell>
          <cell r="AV195">
            <v>18621.507720000001</v>
          </cell>
          <cell r="AW195">
            <v>55587.378299999997</v>
          </cell>
        </row>
        <row r="196">
          <cell r="A196" t="str">
            <v>680499CLBENEBU0321</v>
          </cell>
          <cell r="L196">
            <v>2356.0250599999999</v>
          </cell>
          <cell r="M196">
            <v>3451.8866899999998</v>
          </cell>
          <cell r="N196">
            <v>3451.8866899999998</v>
          </cell>
          <cell r="O196">
            <v>11788.4442</v>
          </cell>
          <cell r="P196">
            <v>13817.09513</v>
          </cell>
          <cell r="Q196">
            <v>13817.09513</v>
          </cell>
          <cell r="S196">
            <v>36273.632149999998</v>
          </cell>
          <cell r="T196">
            <v>38302.283080000001</v>
          </cell>
          <cell r="U196">
            <v>38302.283080000001</v>
          </cell>
          <cell r="W196">
            <v>4647.1231299999999</v>
          </cell>
          <cell r="X196">
            <v>8870.4561400000002</v>
          </cell>
          <cell r="Y196">
            <v>8870.4561400000002</v>
          </cell>
          <cell r="AB196">
            <v>10134.056269999999</v>
          </cell>
          <cell r="AC196">
            <v>8528.9603399999996</v>
          </cell>
          <cell r="AD196">
            <v>42573.699379999998</v>
          </cell>
          <cell r="AT196">
            <v>3971.1163499999998</v>
          </cell>
          <cell r="AU196">
            <v>9959.7643900000003</v>
          </cell>
          <cell r="AV196">
            <v>13735.512849999999</v>
          </cell>
          <cell r="AW196">
            <v>41197.134330000001</v>
          </cell>
        </row>
        <row r="197">
          <cell r="A197" t="str">
            <v>680499CLBENEBU0323</v>
          </cell>
          <cell r="L197">
            <v>626.18006000000003</v>
          </cell>
          <cell r="M197">
            <v>682.15629999999999</v>
          </cell>
          <cell r="N197">
            <v>682.15629999999999</v>
          </cell>
          <cell r="O197">
            <v>3492.9561600000002</v>
          </cell>
          <cell r="P197">
            <v>4271.3860500000001</v>
          </cell>
          <cell r="Q197">
            <v>4271.3860500000001</v>
          </cell>
          <cell r="S197">
            <v>10612.236919999999</v>
          </cell>
          <cell r="T197">
            <v>11390.666810000001</v>
          </cell>
          <cell r="U197">
            <v>11390.666810000001</v>
          </cell>
          <cell r="W197">
            <v>1354.33188</v>
          </cell>
          <cell r="X197">
            <v>2277.4823500000002</v>
          </cell>
          <cell r="Y197">
            <v>2277.4823500000002</v>
          </cell>
          <cell r="AB197">
            <v>2020.3014900000001</v>
          </cell>
          <cell r="AC197">
            <v>2511.7351899999999</v>
          </cell>
          <cell r="AD197">
            <v>10732.05755</v>
          </cell>
          <cell r="AT197">
            <v>649.08213999999998</v>
          </cell>
          <cell r="AU197">
            <v>2280.68993</v>
          </cell>
          <cell r="AV197">
            <v>4204.0369700000001</v>
          </cell>
          <cell r="AW197">
            <v>11389.44607</v>
          </cell>
        </row>
        <row r="198">
          <cell r="A198" t="str">
            <v>680499CLBENEBU0648</v>
          </cell>
          <cell r="L198">
            <v>79.239900000000006</v>
          </cell>
          <cell r="O198">
            <v>547.93937000000005</v>
          </cell>
          <cell r="P198">
            <v>-4.4499999999999998E-2</v>
          </cell>
          <cell r="Q198">
            <v>-4.4499999999999998E-2</v>
          </cell>
          <cell r="S198">
            <v>970.95865000000003</v>
          </cell>
          <cell r="T198">
            <v>422.97478000000001</v>
          </cell>
          <cell r="U198">
            <v>422.97478000000001</v>
          </cell>
          <cell r="W198">
            <v>156.86268999999999</v>
          </cell>
          <cell r="X198">
            <v>-3.4660000000000003E-2</v>
          </cell>
          <cell r="Y198">
            <v>-3.4660000000000003E-2</v>
          </cell>
          <cell r="AB198">
            <v>786.01</v>
          </cell>
          <cell r="AC198">
            <v>271.42599999999999</v>
          </cell>
          <cell r="AD198">
            <v>3004.3359999999998</v>
          </cell>
          <cell r="AT198">
            <v>200.01</v>
          </cell>
          <cell r="AU198">
            <v>657.19</v>
          </cell>
          <cell r="AV198">
            <v>681.9579</v>
          </cell>
          <cell r="AW198">
            <v>3000.7979</v>
          </cell>
        </row>
        <row r="199">
          <cell r="A199" t="str">
            <v>680499CLBENEBU0329</v>
          </cell>
          <cell r="O199">
            <v>-18.600000000000001</v>
          </cell>
          <cell r="S199">
            <v>-18.600000000000001</v>
          </cell>
        </row>
        <row r="200">
          <cell r="A200" t="str">
            <v>680499CLBENEBG6912</v>
          </cell>
          <cell r="L200">
            <v>5846.0707400000001</v>
          </cell>
          <cell r="M200">
            <v>9846.1677299999992</v>
          </cell>
          <cell r="N200">
            <v>9846.1677299999992</v>
          </cell>
          <cell r="O200">
            <v>33357.336239999997</v>
          </cell>
          <cell r="P200">
            <v>38252.40436</v>
          </cell>
          <cell r="Q200">
            <v>38252.40436</v>
          </cell>
          <cell r="S200">
            <v>89256.206179999994</v>
          </cell>
          <cell r="T200">
            <v>94151.274300000005</v>
          </cell>
          <cell r="U200">
            <v>94151.274300000005</v>
          </cell>
          <cell r="W200">
            <v>12365.58159</v>
          </cell>
          <cell r="X200">
            <v>25887.848320000001</v>
          </cell>
          <cell r="Y200">
            <v>25887.848320000001</v>
          </cell>
          <cell r="AB200">
            <v>24751.38438</v>
          </cell>
          <cell r="AC200">
            <v>22910.726419999999</v>
          </cell>
          <cell r="AD200">
            <v>94429.878930000006</v>
          </cell>
          <cell r="AT200">
            <v>8992.1812100000006</v>
          </cell>
          <cell r="AU200">
            <v>24784.457310000002</v>
          </cell>
          <cell r="AV200">
            <v>40209.360589999997</v>
          </cell>
          <cell r="AW200">
            <v>93917.203049999996</v>
          </cell>
        </row>
        <row r="201">
          <cell r="A201" t="str">
            <v>680499CLBENEBS6912</v>
          </cell>
          <cell r="L201">
            <v>3211.8822</v>
          </cell>
          <cell r="M201">
            <v>6175.1697100000001</v>
          </cell>
          <cell r="N201">
            <v>6175.1697100000001</v>
          </cell>
          <cell r="O201">
            <v>18200.544720000002</v>
          </cell>
          <cell r="P201">
            <v>22464.916959999999</v>
          </cell>
          <cell r="Q201">
            <v>22464.916959999999</v>
          </cell>
          <cell r="S201">
            <v>50710.38063</v>
          </cell>
          <cell r="T201">
            <v>54974.752869999997</v>
          </cell>
          <cell r="U201">
            <v>54974.752869999997</v>
          </cell>
          <cell r="W201">
            <v>6855.0458600000002</v>
          </cell>
          <cell r="X201">
            <v>15508.024729999999</v>
          </cell>
          <cell r="Y201">
            <v>15508.024729999999</v>
          </cell>
          <cell r="AB201">
            <v>14838.534949999999</v>
          </cell>
          <cell r="AC201">
            <v>13086.131069999999</v>
          </cell>
          <cell r="AD201">
            <v>53750.225019999998</v>
          </cell>
          <cell r="AT201">
            <v>5676.8695200000002</v>
          </cell>
          <cell r="AU201">
            <v>14940.34132</v>
          </cell>
          <cell r="AV201">
            <v>24130.51799</v>
          </cell>
          <cell r="AW201">
            <v>53511.83034</v>
          </cell>
        </row>
        <row r="202">
          <cell r="A202" t="str">
            <v>680499CLBENEBO0678</v>
          </cell>
          <cell r="L202">
            <v>2510.5147099999999</v>
          </cell>
          <cell r="M202">
            <v>3797.79241</v>
          </cell>
          <cell r="N202">
            <v>3797.79241</v>
          </cell>
          <cell r="O202">
            <v>13072.629440000001</v>
          </cell>
          <cell r="P202">
            <v>14962.57849</v>
          </cell>
          <cell r="Q202">
            <v>14962.57849</v>
          </cell>
          <cell r="S202">
            <v>33804.649319999997</v>
          </cell>
          <cell r="T202">
            <v>35694.59837</v>
          </cell>
          <cell r="U202">
            <v>35694.59837</v>
          </cell>
          <cell r="W202">
            <v>5100.2826500000001</v>
          </cell>
          <cell r="X202">
            <v>10438.674069999999</v>
          </cell>
          <cell r="Y202">
            <v>10438.674069999999</v>
          </cell>
          <cell r="AB202">
            <v>9710.9099100000003</v>
          </cell>
          <cell r="AC202">
            <v>8547.6344599999993</v>
          </cell>
          <cell r="AD202">
            <v>33085.959909999998</v>
          </cell>
          <cell r="AT202">
            <v>3889.6296900000002</v>
          </cell>
          <cell r="AU202">
            <v>10232.90526</v>
          </cell>
          <cell r="AV202">
            <v>16895.09246</v>
          </cell>
          <cell r="AW202">
            <v>33683.229930000001</v>
          </cell>
        </row>
        <row r="203">
          <cell r="A203" t="str">
            <v>680499CLBENEBU0654</v>
          </cell>
          <cell r="L203">
            <v>249.33722</v>
          </cell>
          <cell r="M203">
            <v>786.12752</v>
          </cell>
          <cell r="N203">
            <v>786.12752</v>
          </cell>
          <cell r="O203">
            <v>1024.56682</v>
          </cell>
          <cell r="P203">
            <v>1829.9929999999999</v>
          </cell>
          <cell r="Q203">
            <v>1829.9929999999999</v>
          </cell>
          <cell r="S203">
            <v>4147.42058</v>
          </cell>
          <cell r="T203">
            <v>4952.8467600000004</v>
          </cell>
          <cell r="U203">
            <v>4952.8467600000004</v>
          </cell>
          <cell r="W203">
            <v>522.37507000000005</v>
          </cell>
          <cell r="X203">
            <v>1412.2442599999999</v>
          </cell>
          <cell r="Y203">
            <v>1412.2442599999999</v>
          </cell>
          <cell r="AB203">
            <v>1226.6866399999999</v>
          </cell>
          <cell r="AC203">
            <v>544.46672999999998</v>
          </cell>
          <cell r="AD203">
            <v>4223.1583600000004</v>
          </cell>
          <cell r="AT203">
            <v>405.32691</v>
          </cell>
          <cell r="AU203">
            <v>1092.6437000000001</v>
          </cell>
          <cell r="AV203">
            <v>1261.16275</v>
          </cell>
          <cell r="AW203">
            <v>3924.1271200000001</v>
          </cell>
        </row>
        <row r="204">
          <cell r="A204" t="str">
            <v>680499CLBENEBU0659</v>
          </cell>
          <cell r="L204">
            <v>453.98327</v>
          </cell>
          <cell r="M204">
            <v>1591.2884100000001</v>
          </cell>
          <cell r="N204">
            <v>1591.2884100000001</v>
          </cell>
          <cell r="O204">
            <v>4146.1964600000001</v>
          </cell>
          <cell r="P204">
            <v>5672.7940099999996</v>
          </cell>
          <cell r="Q204">
            <v>5672.7940099999996</v>
          </cell>
          <cell r="S204">
            <v>12801.47466</v>
          </cell>
          <cell r="T204">
            <v>14328.07221</v>
          </cell>
          <cell r="U204">
            <v>14328.07221</v>
          </cell>
          <cell r="W204">
            <v>1234.34114</v>
          </cell>
          <cell r="X204">
            <v>3657.22642</v>
          </cell>
          <cell r="Y204">
            <v>3657.22642</v>
          </cell>
          <cell r="AB204">
            <v>3900.9384</v>
          </cell>
          <cell r="AC204">
            <v>3994.02988</v>
          </cell>
          <cell r="AD204">
            <v>16441.106749999999</v>
          </cell>
          <cell r="AT204">
            <v>1381.91292</v>
          </cell>
          <cell r="AU204">
            <v>3614.7923599999999</v>
          </cell>
          <cell r="AV204">
            <v>6004.26278</v>
          </cell>
          <cell r="AW204">
            <v>15934.47329</v>
          </cell>
        </row>
        <row r="205">
          <cell r="A205" t="str">
            <v>680499CLBENEBU3445</v>
          </cell>
          <cell r="L205">
            <v>-1.9530000000000001</v>
          </cell>
          <cell r="M205">
            <v>-3.8629999999999998E-2</v>
          </cell>
          <cell r="N205">
            <v>-3.8629999999999998E-2</v>
          </cell>
          <cell r="O205">
            <v>-42.847999999999999</v>
          </cell>
          <cell r="P205">
            <v>-0.44853999999999999</v>
          </cell>
          <cell r="Q205">
            <v>-0.44853999999999999</v>
          </cell>
          <cell r="S205">
            <v>-43.163930000000001</v>
          </cell>
          <cell r="T205">
            <v>-0.76446999999999998</v>
          </cell>
          <cell r="U205">
            <v>-0.76446999999999998</v>
          </cell>
          <cell r="W205">
            <v>-1.9530000000000001</v>
          </cell>
          <cell r="X205">
            <v>-0.12002</v>
          </cell>
          <cell r="Y205">
            <v>-0.12002</v>
          </cell>
          <cell r="AV205">
            <v>-30</v>
          </cell>
          <cell r="AW205">
            <v>-30</v>
          </cell>
        </row>
        <row r="206">
          <cell r="A206" t="str">
            <v>680499CLBENEBS6922</v>
          </cell>
          <cell r="L206">
            <v>2634.1885400000001</v>
          </cell>
          <cell r="M206">
            <v>3670.99802</v>
          </cell>
          <cell r="N206">
            <v>3670.99802</v>
          </cell>
          <cell r="O206">
            <v>15156.791520000001</v>
          </cell>
          <cell r="P206">
            <v>15787.4874</v>
          </cell>
          <cell r="Q206">
            <v>15787.4874</v>
          </cell>
          <cell r="S206">
            <v>38545.825550000001</v>
          </cell>
          <cell r="T206">
            <v>39176.521430000001</v>
          </cell>
          <cell r="U206">
            <v>39176.521430000001</v>
          </cell>
          <cell r="W206">
            <v>5510.5357299999996</v>
          </cell>
          <cell r="X206">
            <v>10379.82359</v>
          </cell>
          <cell r="Y206">
            <v>10379.82359</v>
          </cell>
          <cell r="AB206">
            <v>9912.8494300000002</v>
          </cell>
          <cell r="AC206">
            <v>9824.5953499999996</v>
          </cell>
          <cell r="AD206">
            <v>40679.653910000001</v>
          </cell>
          <cell r="AT206">
            <v>3315.31169</v>
          </cell>
          <cell r="AU206">
            <v>9844.1159900000002</v>
          </cell>
          <cell r="AV206">
            <v>16078.8426</v>
          </cell>
          <cell r="AW206">
            <v>40405.372710000003</v>
          </cell>
        </row>
        <row r="207">
          <cell r="A207" t="str">
            <v>680499CLBENEBU0630</v>
          </cell>
          <cell r="P207">
            <v>45.10172</v>
          </cell>
          <cell r="Q207">
            <v>45.10172</v>
          </cell>
          <cell r="S207">
            <v>129</v>
          </cell>
          <cell r="T207">
            <v>174.10172</v>
          </cell>
          <cell r="U207">
            <v>174.10172</v>
          </cell>
          <cell r="X207">
            <v>116</v>
          </cell>
          <cell r="Y207">
            <v>116</v>
          </cell>
        </row>
        <row r="208">
          <cell r="A208" t="str">
            <v>680499CLBENEBU1485</v>
          </cell>
          <cell r="L208">
            <v>549.35195999999996</v>
          </cell>
          <cell r="M208">
            <v>564.03138999999999</v>
          </cell>
          <cell r="N208">
            <v>564.03138999999999</v>
          </cell>
          <cell r="O208">
            <v>3255.8257899999999</v>
          </cell>
          <cell r="P208">
            <v>3148.33673</v>
          </cell>
          <cell r="Q208">
            <v>3148.33673</v>
          </cell>
          <cell r="S208">
            <v>8251.4926300000006</v>
          </cell>
          <cell r="T208">
            <v>8144.0035699999999</v>
          </cell>
          <cell r="U208">
            <v>8144.0035699999999</v>
          </cell>
          <cell r="W208">
            <v>1286.8639000000001</v>
          </cell>
          <cell r="X208">
            <v>1940.6832300000001</v>
          </cell>
          <cell r="Y208">
            <v>1940.6832300000001</v>
          </cell>
          <cell r="AB208">
            <v>2155.5613899999998</v>
          </cell>
          <cell r="AC208">
            <v>2040.44982</v>
          </cell>
          <cell r="AD208">
            <v>9306.2702000000008</v>
          </cell>
          <cell r="AT208">
            <v>869.72758999999996</v>
          </cell>
          <cell r="AU208">
            <v>2310.64689</v>
          </cell>
          <cell r="AV208">
            <v>3612.8141999999998</v>
          </cell>
          <cell r="AW208">
            <v>9424.0872799999997</v>
          </cell>
        </row>
        <row r="209">
          <cell r="A209" t="str">
            <v>680499CLBENEBU1051</v>
          </cell>
          <cell r="L209">
            <v>5.9755700000000003</v>
          </cell>
          <cell r="M209">
            <v>0.80262</v>
          </cell>
          <cell r="N209">
            <v>0.80262</v>
          </cell>
          <cell r="O209">
            <v>13.26886</v>
          </cell>
          <cell r="P209">
            <v>9.5553399999999993</v>
          </cell>
          <cell r="Q209">
            <v>9.5553399999999993</v>
          </cell>
          <cell r="S209">
            <v>25.12032</v>
          </cell>
          <cell r="T209">
            <v>21.4068</v>
          </cell>
          <cell r="U209">
            <v>21.4068</v>
          </cell>
          <cell r="W209">
            <v>8.2704500000000003</v>
          </cell>
          <cell r="X209">
            <v>6.5168799999999996</v>
          </cell>
          <cell r="Y209">
            <v>6.5168799999999996</v>
          </cell>
          <cell r="AV209">
            <v>4.6903800000000002</v>
          </cell>
          <cell r="AW209">
            <v>4.6903800000000002</v>
          </cell>
        </row>
        <row r="210">
          <cell r="A210" t="str">
            <v>680499CLBENEBO0708</v>
          </cell>
          <cell r="L210">
            <v>641.60850000000005</v>
          </cell>
          <cell r="M210">
            <v>1076.4057</v>
          </cell>
          <cell r="N210">
            <v>1076.4057</v>
          </cell>
          <cell r="O210">
            <v>4013.8918699999999</v>
          </cell>
          <cell r="P210">
            <v>4916.1356800000003</v>
          </cell>
          <cell r="Q210">
            <v>4916.1356800000003</v>
          </cell>
          <cell r="S210">
            <v>11135.004559999999</v>
          </cell>
          <cell r="T210">
            <v>12037.248369999999</v>
          </cell>
          <cell r="U210">
            <v>12037.248369999999</v>
          </cell>
          <cell r="W210">
            <v>1642.3969999999999</v>
          </cell>
          <cell r="X210">
            <v>3264.3691899999999</v>
          </cell>
          <cell r="Y210">
            <v>3264.3691899999999</v>
          </cell>
          <cell r="AB210">
            <v>3475.3950300000001</v>
          </cell>
          <cell r="AC210">
            <v>3001.16183</v>
          </cell>
          <cell r="AD210">
            <v>12391.87666</v>
          </cell>
          <cell r="AT210">
            <v>1192.8525199999999</v>
          </cell>
          <cell r="AU210">
            <v>3339.70226</v>
          </cell>
          <cell r="AV210">
            <v>4690.0303199999998</v>
          </cell>
          <cell r="AW210">
            <v>11917.5587</v>
          </cell>
        </row>
        <row r="211">
          <cell r="A211" t="str">
            <v>680499CLBENEBU0675</v>
          </cell>
          <cell r="L211">
            <v>96.963369999999998</v>
          </cell>
          <cell r="M211">
            <v>389.62297999999998</v>
          </cell>
          <cell r="N211">
            <v>389.62297999999998</v>
          </cell>
          <cell r="O211">
            <v>937.14207999999996</v>
          </cell>
          <cell r="P211">
            <v>1434.7849200000001</v>
          </cell>
          <cell r="Q211">
            <v>1434.7849200000001</v>
          </cell>
          <cell r="S211">
            <v>2460.79583</v>
          </cell>
          <cell r="T211">
            <v>2958.43867</v>
          </cell>
          <cell r="U211">
            <v>2958.43867</v>
          </cell>
          <cell r="W211">
            <v>278.87745999999999</v>
          </cell>
          <cell r="X211">
            <v>972.34625000000005</v>
          </cell>
          <cell r="Y211">
            <v>972.34625000000005</v>
          </cell>
          <cell r="AB211">
            <v>1010.18914</v>
          </cell>
          <cell r="AC211">
            <v>856.34241999999995</v>
          </cell>
          <cell r="AD211">
            <v>3965.6210700000001</v>
          </cell>
          <cell r="AT211">
            <v>320.09886999999998</v>
          </cell>
          <cell r="AU211">
            <v>921.59204999999997</v>
          </cell>
          <cell r="AV211">
            <v>1392.94525</v>
          </cell>
          <cell r="AW211">
            <v>3750.7029000000002</v>
          </cell>
        </row>
        <row r="212">
          <cell r="A212" t="str">
            <v>680499CLBENEBU0709</v>
          </cell>
          <cell r="L212">
            <v>964.89850000000001</v>
          </cell>
          <cell r="M212">
            <v>1329.1095800000001</v>
          </cell>
          <cell r="N212">
            <v>1329.1095800000001</v>
          </cell>
          <cell r="O212">
            <v>4527.5712299999996</v>
          </cell>
          <cell r="P212">
            <v>3756.96306</v>
          </cell>
          <cell r="Q212">
            <v>3756.96306</v>
          </cell>
          <cell r="S212">
            <v>10416.3905</v>
          </cell>
          <cell r="T212">
            <v>9645.78233</v>
          </cell>
          <cell r="U212">
            <v>9645.78233</v>
          </cell>
          <cell r="W212">
            <v>1540.7957799999999</v>
          </cell>
          <cell r="X212">
            <v>2854.8825200000001</v>
          </cell>
          <cell r="Y212">
            <v>2854.8825200000001</v>
          </cell>
          <cell r="AB212">
            <v>1473.41841</v>
          </cell>
          <cell r="AC212">
            <v>2226.1060400000001</v>
          </cell>
          <cell r="AD212">
            <v>7015.02844</v>
          </cell>
          <cell r="AT212">
            <v>459.13195999999999</v>
          </cell>
          <cell r="AU212">
            <v>1501.6560099999999</v>
          </cell>
          <cell r="AV212">
            <v>3610.2980200000002</v>
          </cell>
          <cell r="AW212">
            <v>7479.8054700000002</v>
          </cell>
        </row>
        <row r="213">
          <cell r="A213" t="str">
            <v>680499CLBENEBU1123</v>
          </cell>
          <cell r="L213">
            <v>375.39064000000002</v>
          </cell>
          <cell r="M213">
            <v>311.02575000000002</v>
          </cell>
          <cell r="N213">
            <v>311.02575000000002</v>
          </cell>
          <cell r="O213">
            <v>2409.0916900000002</v>
          </cell>
          <cell r="P213">
            <v>2476.60995</v>
          </cell>
          <cell r="Q213">
            <v>2476.60995</v>
          </cell>
          <cell r="S213">
            <v>6128.02171</v>
          </cell>
          <cell r="T213">
            <v>6195.5399699999998</v>
          </cell>
          <cell r="U213">
            <v>6195.5399699999998</v>
          </cell>
          <cell r="W213">
            <v>753.33114</v>
          </cell>
          <cell r="X213">
            <v>1225.0255199999999</v>
          </cell>
          <cell r="Y213">
            <v>1225.0255199999999</v>
          </cell>
          <cell r="AB213">
            <v>1798.2854600000001</v>
          </cell>
          <cell r="AC213">
            <v>1700.5352399999999</v>
          </cell>
          <cell r="AD213">
            <v>8000.85754</v>
          </cell>
          <cell r="AT213">
            <v>473.50074999999998</v>
          </cell>
          <cell r="AU213">
            <v>1770.5187800000001</v>
          </cell>
          <cell r="AV213">
            <v>2768.0644299999999</v>
          </cell>
          <cell r="AW213">
            <v>7828.5279799999998</v>
          </cell>
        </row>
        <row r="214">
          <cell r="A214" t="str">
            <v>680499CLBENEBS9042</v>
          </cell>
          <cell r="L214">
            <v>3342.3773799999999</v>
          </cell>
          <cell r="M214">
            <v>4215.6733899999999</v>
          </cell>
          <cell r="N214">
            <v>4215.6733899999999</v>
          </cell>
          <cell r="O214">
            <v>22760.009310000001</v>
          </cell>
          <cell r="P214">
            <v>24033.338400000001</v>
          </cell>
          <cell r="Q214">
            <v>24033.338400000001</v>
          </cell>
          <cell r="S214">
            <v>60543.765720000003</v>
          </cell>
          <cell r="T214">
            <v>61817.094810000002</v>
          </cell>
          <cell r="U214">
            <v>61817.094810000002</v>
          </cell>
          <cell r="W214">
            <v>9575.7351199999994</v>
          </cell>
          <cell r="X214">
            <v>14710.503839999999</v>
          </cell>
          <cell r="Y214">
            <v>14710.503839999999</v>
          </cell>
          <cell r="AB214">
            <v>16421.17556</v>
          </cell>
          <cell r="AC214">
            <v>14372.390939999999</v>
          </cell>
          <cell r="AD214">
            <v>69999.688720000006</v>
          </cell>
          <cell r="AT214">
            <v>4764.6445000000003</v>
          </cell>
          <cell r="AU214">
            <v>16165.06302</v>
          </cell>
          <cell r="AV214">
            <v>26380.174579999999</v>
          </cell>
          <cell r="AW214">
            <v>69998.312229999996</v>
          </cell>
        </row>
        <row r="215">
          <cell r="A215" t="str">
            <v>680499CLBENEBO0341</v>
          </cell>
          <cell r="L215">
            <v>1525.0266099999999</v>
          </cell>
          <cell r="M215">
            <v>1932.49172</v>
          </cell>
          <cell r="N215">
            <v>1932.49172</v>
          </cell>
          <cell r="O215">
            <v>11353.76951</v>
          </cell>
          <cell r="P215">
            <v>10403.606889999999</v>
          </cell>
          <cell r="Q215">
            <v>10403.606889999999</v>
          </cell>
          <cell r="S215">
            <v>29056.501349999999</v>
          </cell>
          <cell r="T215">
            <v>28106.338729999999</v>
          </cell>
          <cell r="U215">
            <v>28106.338729999999</v>
          </cell>
          <cell r="W215">
            <v>4665.4846399999997</v>
          </cell>
          <cell r="X215">
            <v>6266.2095200000003</v>
          </cell>
          <cell r="Y215">
            <v>6266.2095200000003</v>
          </cell>
          <cell r="AB215">
            <v>7595.8660499999996</v>
          </cell>
          <cell r="AC215">
            <v>7060.8386499999997</v>
          </cell>
          <cell r="AD215">
            <v>33261.743049999997</v>
          </cell>
          <cell r="AT215">
            <v>2316.6440699999998</v>
          </cell>
          <cell r="AU215">
            <v>7372.0241400000004</v>
          </cell>
          <cell r="AV215">
            <v>12584.00506</v>
          </cell>
          <cell r="AW215">
            <v>33250.336320000002</v>
          </cell>
        </row>
        <row r="216">
          <cell r="A216" t="str">
            <v>680499CLBENEBU0341</v>
          </cell>
          <cell r="L216">
            <v>1525.0266099999999</v>
          </cell>
          <cell r="M216">
            <v>1932.49172</v>
          </cell>
          <cell r="N216">
            <v>1932.49172</v>
          </cell>
          <cell r="O216">
            <v>11353.76951</v>
          </cell>
          <cell r="P216">
            <v>10403.606889999999</v>
          </cell>
          <cell r="Q216">
            <v>10403.606889999999</v>
          </cell>
          <cell r="S216">
            <v>29056.501349999999</v>
          </cell>
          <cell r="T216">
            <v>28106.338729999999</v>
          </cell>
          <cell r="U216">
            <v>28106.338729999999</v>
          </cell>
          <cell r="W216">
            <v>4665.4846399999997</v>
          </cell>
          <cell r="X216">
            <v>6266.2095200000003</v>
          </cell>
          <cell r="Y216">
            <v>6266.2095200000003</v>
          </cell>
          <cell r="AB216">
            <v>7595.8660499999996</v>
          </cell>
          <cell r="AC216">
            <v>7060.8386499999997</v>
          </cell>
          <cell r="AD216">
            <v>33261.743049999997</v>
          </cell>
          <cell r="AT216">
            <v>2316.6440699999998</v>
          </cell>
          <cell r="AU216">
            <v>7372.0241400000004</v>
          </cell>
          <cell r="AV216">
            <v>12584.00506</v>
          </cell>
          <cell r="AW216">
            <v>33250.336320000002</v>
          </cell>
        </row>
        <row r="217">
          <cell r="A217" t="str">
            <v>680499CLBENEBU0351</v>
          </cell>
          <cell r="L217">
            <v>936.01478999999995</v>
          </cell>
          <cell r="M217">
            <v>1007.56375</v>
          </cell>
          <cell r="N217">
            <v>1007.56375</v>
          </cell>
          <cell r="O217">
            <v>5784.0323799999996</v>
          </cell>
          <cell r="P217">
            <v>6911.5182000000004</v>
          </cell>
          <cell r="Q217">
            <v>6911.5182000000004</v>
          </cell>
          <cell r="S217">
            <v>14877.980600000001</v>
          </cell>
          <cell r="T217">
            <v>16005.466420000001</v>
          </cell>
          <cell r="U217">
            <v>16005.466420000001</v>
          </cell>
          <cell r="W217">
            <v>2321.7431000000001</v>
          </cell>
          <cell r="X217">
            <v>3942.2226300000002</v>
          </cell>
          <cell r="Y217">
            <v>3942.2226300000002</v>
          </cell>
          <cell r="AB217">
            <v>4086.9699300000002</v>
          </cell>
          <cell r="AC217">
            <v>3788.9832200000001</v>
          </cell>
          <cell r="AD217">
            <v>16634.319739999999</v>
          </cell>
          <cell r="AT217">
            <v>1097.9396200000001</v>
          </cell>
          <cell r="AU217">
            <v>4062.4957800000002</v>
          </cell>
          <cell r="AV217">
            <v>6806.0586599999997</v>
          </cell>
          <cell r="AW217">
            <v>16661.900109999999</v>
          </cell>
        </row>
        <row r="218">
          <cell r="A218" t="str">
            <v>680499CLBENEBU0352</v>
          </cell>
          <cell r="L218">
            <v>881.63442999999995</v>
          </cell>
          <cell r="M218">
            <v>1276.0450499999999</v>
          </cell>
          <cell r="N218">
            <v>1276.0450499999999</v>
          </cell>
          <cell r="O218">
            <v>5649.3642</v>
          </cell>
          <cell r="P218">
            <v>6722.1023100000002</v>
          </cell>
          <cell r="Q218">
            <v>6722.1023100000002</v>
          </cell>
          <cell r="S218">
            <v>16637.77161</v>
          </cell>
          <cell r="T218">
            <v>17710.509719999998</v>
          </cell>
          <cell r="U218">
            <v>17710.509719999998</v>
          </cell>
          <cell r="W218">
            <v>2588.9008899999999</v>
          </cell>
          <cell r="X218">
            <v>4501.4748600000003</v>
          </cell>
          <cell r="Y218">
            <v>4501.4748600000003</v>
          </cell>
          <cell r="AB218">
            <v>4738.3395799999998</v>
          </cell>
          <cell r="AC218">
            <v>3522.56907</v>
          </cell>
          <cell r="AD218">
            <v>20103.625929999998</v>
          </cell>
          <cell r="AT218">
            <v>1350.0608099999999</v>
          </cell>
          <cell r="AU218">
            <v>4730.5430999999999</v>
          </cell>
          <cell r="AV218">
            <v>6991.0885600000001</v>
          </cell>
          <cell r="AW218">
            <v>20087.053500000002</v>
          </cell>
        </row>
        <row r="219">
          <cell r="A219" t="str">
            <v>680499CLBENEBU0353</v>
          </cell>
          <cell r="L219">
            <v>-0.29844999999999999</v>
          </cell>
          <cell r="M219">
            <v>-0.42713000000000001</v>
          </cell>
          <cell r="N219">
            <v>-0.42713000000000001</v>
          </cell>
          <cell r="O219">
            <v>-1.4497599999999999</v>
          </cell>
          <cell r="P219">
            <v>-3.8839299999999999</v>
          </cell>
          <cell r="Q219">
            <v>-3.8839299999999999</v>
          </cell>
          <cell r="S219">
            <v>-2.7808199999999998</v>
          </cell>
          <cell r="T219">
            <v>-5.2149900000000002</v>
          </cell>
          <cell r="U219">
            <v>-5.2149900000000002</v>
          </cell>
          <cell r="W219">
            <v>-0.39351000000000003</v>
          </cell>
          <cell r="X219">
            <v>0.60189999999999999</v>
          </cell>
          <cell r="Y219">
            <v>0.60189999999999999</v>
          </cell>
          <cell r="AV219">
            <v>-0.97067999999999999</v>
          </cell>
          <cell r="AW219">
            <v>-0.97067999999999999</v>
          </cell>
        </row>
        <row r="220">
          <cell r="A220" t="str">
            <v>680499CLBENEBU0349</v>
          </cell>
          <cell r="O220">
            <v>-25.70702</v>
          </cell>
          <cell r="P220">
            <v>-5.0699999999999999E-3</v>
          </cell>
          <cell r="Q220">
            <v>-5.0699999999999999E-3</v>
          </cell>
          <cell r="S220">
            <v>-25.70702</v>
          </cell>
          <cell r="T220">
            <v>-5.0699999999999999E-3</v>
          </cell>
          <cell r="U220">
            <v>-5.0699999999999999E-3</v>
          </cell>
          <cell r="X220">
            <v>-5.0699999999999999E-3</v>
          </cell>
          <cell r="Y220">
            <v>-5.0699999999999999E-3</v>
          </cell>
          <cell r="AV220">
            <v>-7.0200000000000002E-3</v>
          </cell>
          <cell r="AW220">
            <v>-7.0200000000000002E-3</v>
          </cell>
        </row>
        <row r="221">
          <cell r="A221" t="str">
            <v>680499CLBENEBS9051</v>
          </cell>
          <cell r="L221">
            <v>2640.4408199999998</v>
          </cell>
          <cell r="M221">
            <v>2646.40245</v>
          </cell>
          <cell r="N221">
            <v>2646.40245</v>
          </cell>
          <cell r="O221">
            <v>19554.478650000001</v>
          </cell>
          <cell r="P221">
            <v>16581.89746</v>
          </cell>
          <cell r="Q221">
            <v>16581.89746</v>
          </cell>
          <cell r="S221">
            <v>49940.581980000003</v>
          </cell>
          <cell r="T221">
            <v>46968.000789999998</v>
          </cell>
          <cell r="U221">
            <v>46968.000789999998</v>
          </cell>
          <cell r="W221">
            <v>7501.0642500000004</v>
          </cell>
          <cell r="X221">
            <v>8532.8682700000008</v>
          </cell>
          <cell r="Y221">
            <v>8532.8682700000008</v>
          </cell>
          <cell r="AB221">
            <v>10354.254199999999</v>
          </cell>
          <cell r="AC221">
            <v>15786.500040000001</v>
          </cell>
          <cell r="AD221">
            <v>54413.993240000003</v>
          </cell>
          <cell r="AT221">
            <v>3472.87383</v>
          </cell>
          <cell r="AU221">
            <v>10268.018669999999</v>
          </cell>
          <cell r="AV221">
            <v>21342.099760000001</v>
          </cell>
          <cell r="AW221">
            <v>54139.547890000002</v>
          </cell>
        </row>
        <row r="222">
          <cell r="A222" t="str">
            <v>680499CLBENEBO0713</v>
          </cell>
          <cell r="L222">
            <v>1873.3940299999999</v>
          </cell>
          <cell r="M222">
            <v>2646.40245</v>
          </cell>
          <cell r="N222">
            <v>2646.40245</v>
          </cell>
          <cell r="O222">
            <v>14498.619619999999</v>
          </cell>
          <cell r="P222">
            <v>16581.89746</v>
          </cell>
          <cell r="Q222">
            <v>16581.89746</v>
          </cell>
          <cell r="S222">
            <v>40717.546490000001</v>
          </cell>
          <cell r="T222">
            <v>42800.824330000003</v>
          </cell>
          <cell r="U222">
            <v>42800.824330000003</v>
          </cell>
          <cell r="W222">
            <v>5599.6148000000003</v>
          </cell>
          <cell r="X222">
            <v>8532.8682700000008</v>
          </cell>
          <cell r="Y222">
            <v>8532.8682700000008</v>
          </cell>
          <cell r="AB222">
            <v>7995.2325899999996</v>
          </cell>
          <cell r="AC222">
            <v>10908.945890000001</v>
          </cell>
          <cell r="AD222">
            <v>41442.904240000003</v>
          </cell>
          <cell r="AT222">
            <v>2612.1860900000001</v>
          </cell>
          <cell r="AU222">
            <v>7383.8630800000001</v>
          </cell>
          <cell r="AV222">
            <v>15981.071110000001</v>
          </cell>
          <cell r="AW222">
            <v>40960.29578</v>
          </cell>
        </row>
        <row r="223">
          <cell r="A223" t="str">
            <v>680499CLBENEBU0713</v>
          </cell>
          <cell r="L223">
            <v>1873.3940299999999</v>
          </cell>
          <cell r="M223">
            <v>2646.40245</v>
          </cell>
          <cell r="N223">
            <v>2646.40245</v>
          </cell>
          <cell r="O223">
            <v>14498.619619999999</v>
          </cell>
          <cell r="P223">
            <v>16581.89746</v>
          </cell>
          <cell r="Q223">
            <v>16581.89746</v>
          </cell>
          <cell r="S223">
            <v>40717.546490000001</v>
          </cell>
          <cell r="T223">
            <v>42800.824330000003</v>
          </cell>
          <cell r="U223">
            <v>42800.824330000003</v>
          </cell>
          <cell r="W223">
            <v>5599.6148000000003</v>
          </cell>
          <cell r="X223">
            <v>8532.8682700000008</v>
          </cell>
          <cell r="Y223">
            <v>8532.8682700000008</v>
          </cell>
          <cell r="AB223">
            <v>7995.2325899999996</v>
          </cell>
          <cell r="AC223">
            <v>10908.945890000001</v>
          </cell>
          <cell r="AD223">
            <v>41442.904240000003</v>
          </cell>
          <cell r="AT223">
            <v>2612.1860900000001</v>
          </cell>
          <cell r="AU223">
            <v>7383.8630800000001</v>
          </cell>
          <cell r="AV223">
            <v>15981.071110000001</v>
          </cell>
          <cell r="AW223">
            <v>40960.29578</v>
          </cell>
        </row>
        <row r="224">
          <cell r="A224" t="str">
            <v>680499CLBENEBU0418</v>
          </cell>
          <cell r="L224">
            <v>767.04678999999999</v>
          </cell>
          <cell r="O224">
            <v>5055.8590299999996</v>
          </cell>
          <cell r="S224">
            <v>9223.0354900000002</v>
          </cell>
          <cell r="T224">
            <v>4167.1764599999997</v>
          </cell>
          <cell r="U224">
            <v>4167.1764599999997</v>
          </cell>
          <cell r="W224">
            <v>1901.4494500000001</v>
          </cell>
          <cell r="AB224">
            <v>2359.0216099999998</v>
          </cell>
          <cell r="AC224">
            <v>4877.5541499999999</v>
          </cell>
          <cell r="AD224">
            <v>12971.089</v>
          </cell>
          <cell r="AT224">
            <v>860.68773999999996</v>
          </cell>
          <cell r="AU224">
            <v>2884.1555899999998</v>
          </cell>
          <cell r="AV224">
            <v>5361.0286500000002</v>
          </cell>
          <cell r="AW224">
            <v>13179.252109999999</v>
          </cell>
        </row>
        <row r="225">
          <cell r="A225" t="str">
            <v>680499CLBENEBS9050</v>
          </cell>
          <cell r="L225">
            <v>959.51747999999998</v>
          </cell>
          <cell r="M225">
            <v>1445.4877100000001</v>
          </cell>
          <cell r="N225">
            <v>1445.4877100000001</v>
          </cell>
          <cell r="O225">
            <v>6380.3431099999998</v>
          </cell>
          <cell r="P225">
            <v>7135.6036800000002</v>
          </cell>
          <cell r="Q225">
            <v>7135.6036800000002</v>
          </cell>
          <cell r="S225">
            <v>17705.44558</v>
          </cell>
          <cell r="T225">
            <v>18460.706150000002</v>
          </cell>
          <cell r="U225">
            <v>18460.706150000002</v>
          </cell>
          <cell r="W225">
            <v>2387.0546100000001</v>
          </cell>
          <cell r="X225">
            <v>4462.3780800000004</v>
          </cell>
          <cell r="Y225">
            <v>4462.3780800000004</v>
          </cell>
          <cell r="AB225">
            <v>5107.3543799999998</v>
          </cell>
          <cell r="AC225">
            <v>3970.1160500000001</v>
          </cell>
          <cell r="AD225">
            <v>21359.580969999999</v>
          </cell>
          <cell r="AT225">
            <v>1489.0943400000001</v>
          </cell>
          <cell r="AU225">
            <v>4726.3644800000002</v>
          </cell>
          <cell r="AV225">
            <v>7289.2812299999996</v>
          </cell>
          <cell r="AW225">
            <v>21517.940930000001</v>
          </cell>
        </row>
        <row r="226">
          <cell r="A226" t="str">
            <v>680499CLBENEBU0331</v>
          </cell>
          <cell r="L226">
            <v>340.91079999999999</v>
          </cell>
          <cell r="M226">
            <v>559.14490000000001</v>
          </cell>
          <cell r="N226">
            <v>559.14490000000001</v>
          </cell>
          <cell r="O226">
            <v>2133.2806799999998</v>
          </cell>
          <cell r="P226">
            <v>2694.8683700000001</v>
          </cell>
          <cell r="Q226">
            <v>2694.8683700000001</v>
          </cell>
          <cell r="S226">
            <v>7641.3018099999999</v>
          </cell>
          <cell r="T226">
            <v>8202.8894999999993</v>
          </cell>
          <cell r="U226">
            <v>8202.8894999999993</v>
          </cell>
          <cell r="W226">
            <v>893.28117999999995</v>
          </cell>
          <cell r="X226">
            <v>1763.27631</v>
          </cell>
          <cell r="Y226">
            <v>1763.27631</v>
          </cell>
          <cell r="AB226">
            <v>2431.9690599999999</v>
          </cell>
          <cell r="AC226">
            <v>1511.37987</v>
          </cell>
          <cell r="AD226">
            <v>9994.31</v>
          </cell>
          <cell r="AT226">
            <v>630.09271999999999</v>
          </cell>
          <cell r="AU226">
            <v>1996.5852199999999</v>
          </cell>
          <cell r="AV226">
            <v>2624.9539300000001</v>
          </cell>
          <cell r="AW226">
            <v>9976.8981800000001</v>
          </cell>
        </row>
        <row r="227">
          <cell r="A227" t="str">
            <v>680499CLBENEBU0362</v>
          </cell>
          <cell r="L227">
            <v>618.60658999999998</v>
          </cell>
          <cell r="M227">
            <v>875.09711000000004</v>
          </cell>
          <cell r="N227">
            <v>875.09711000000004</v>
          </cell>
          <cell r="O227">
            <v>4108.3304200000002</v>
          </cell>
          <cell r="P227">
            <v>4308.7990900000004</v>
          </cell>
          <cell r="Q227">
            <v>4308.7990900000004</v>
          </cell>
          <cell r="S227">
            <v>9801.4525699999995</v>
          </cell>
          <cell r="T227">
            <v>10001.92124</v>
          </cell>
          <cell r="U227">
            <v>10001.92124</v>
          </cell>
          <cell r="W227">
            <v>1495.39804</v>
          </cell>
          <cell r="X227">
            <v>2590.8172300000001</v>
          </cell>
          <cell r="Y227">
            <v>2590.8172300000001</v>
          </cell>
          <cell r="AB227">
            <v>2675.3853199999999</v>
          </cell>
          <cell r="AC227">
            <v>2458.7361799999999</v>
          </cell>
          <cell r="AD227">
            <v>11365.27097</v>
          </cell>
          <cell r="AT227">
            <v>859.00162</v>
          </cell>
          <cell r="AU227">
            <v>2729.7792599999998</v>
          </cell>
          <cell r="AV227">
            <v>4517.2025299999996</v>
          </cell>
          <cell r="AW227">
            <v>11393.91798</v>
          </cell>
        </row>
        <row r="228">
          <cell r="A228" t="str">
            <v>680499CLBENEBU0361</v>
          </cell>
          <cell r="O228">
            <v>-6.5</v>
          </cell>
          <cell r="S228">
            <v>-6.5</v>
          </cell>
        </row>
        <row r="229">
          <cell r="A229" t="str">
            <v>680499CLBENEBU0370</v>
          </cell>
          <cell r="L229">
            <v>9.0000000000000006E-5</v>
          </cell>
          <cell r="M229">
            <v>11.245699999999999</v>
          </cell>
          <cell r="N229">
            <v>11.245699999999999</v>
          </cell>
          <cell r="O229">
            <v>145.23201</v>
          </cell>
          <cell r="P229">
            <v>131.93621999999999</v>
          </cell>
          <cell r="Q229">
            <v>131.93621999999999</v>
          </cell>
          <cell r="S229">
            <v>269.19119999999998</v>
          </cell>
          <cell r="T229">
            <v>255.89541</v>
          </cell>
          <cell r="U229">
            <v>255.89541</v>
          </cell>
          <cell r="W229">
            <v>-1.6246100000000001</v>
          </cell>
          <cell r="X229">
            <v>108.28454000000001</v>
          </cell>
          <cell r="Y229">
            <v>108.28454000000001</v>
          </cell>
          <cell r="AV229">
            <v>147.12477000000001</v>
          </cell>
          <cell r="AW229">
            <v>147.12477000000001</v>
          </cell>
        </row>
        <row r="230">
          <cell r="A230" t="str">
            <v>680499CLBENEBS6921</v>
          </cell>
          <cell r="L230">
            <v>-0.20426</v>
          </cell>
          <cell r="M230">
            <v>-2.3668499999999999</v>
          </cell>
          <cell r="N230">
            <v>-2.3668499999999999</v>
          </cell>
          <cell r="O230">
            <v>-15.23793</v>
          </cell>
          <cell r="P230">
            <v>-15.41295</v>
          </cell>
          <cell r="Q230">
            <v>-15.41295</v>
          </cell>
          <cell r="S230">
            <v>-21.64217</v>
          </cell>
          <cell r="T230">
            <v>-21.81719</v>
          </cell>
          <cell r="U230">
            <v>-21.81719</v>
          </cell>
          <cell r="W230">
            <v>-0.30639</v>
          </cell>
          <cell r="X230">
            <v>-6.3880100000000004</v>
          </cell>
          <cell r="Y230">
            <v>-6.3880100000000004</v>
          </cell>
          <cell r="AV230">
            <v>-14.337429999999999</v>
          </cell>
          <cell r="AW230">
            <v>-14.337429999999999</v>
          </cell>
        </row>
        <row r="231">
          <cell r="A231" t="str">
            <v>680499CLBENEBO1228</v>
          </cell>
          <cell r="L231">
            <v>-0.20426</v>
          </cell>
          <cell r="M231">
            <v>-2.3668499999999999</v>
          </cell>
          <cell r="N231">
            <v>-2.3668499999999999</v>
          </cell>
          <cell r="O231">
            <v>-15.23793</v>
          </cell>
          <cell r="P231">
            <v>-15.41295</v>
          </cell>
          <cell r="Q231">
            <v>-15.41295</v>
          </cell>
          <cell r="S231">
            <v>-21.64217</v>
          </cell>
          <cell r="T231">
            <v>-21.81719</v>
          </cell>
          <cell r="U231">
            <v>-21.81719</v>
          </cell>
          <cell r="W231">
            <v>-0.30639</v>
          </cell>
          <cell r="X231">
            <v>-6.3880100000000004</v>
          </cell>
          <cell r="Y231">
            <v>-6.3880100000000004</v>
          </cell>
          <cell r="AV231">
            <v>-14.337429999999999</v>
          </cell>
          <cell r="AW231">
            <v>-14.337429999999999</v>
          </cell>
        </row>
        <row r="232">
          <cell r="A232" t="str">
            <v>680499CLBENEBU1228</v>
          </cell>
          <cell r="L232">
            <v>-0.20426</v>
          </cell>
          <cell r="M232">
            <v>-2.3668499999999999</v>
          </cell>
          <cell r="N232">
            <v>-2.3668499999999999</v>
          </cell>
          <cell r="O232">
            <v>-15.23793</v>
          </cell>
          <cell r="P232">
            <v>-15.41295</v>
          </cell>
          <cell r="Q232">
            <v>-15.41295</v>
          </cell>
          <cell r="S232">
            <v>-21.64217</v>
          </cell>
          <cell r="T232">
            <v>-21.81719</v>
          </cell>
          <cell r="U232">
            <v>-21.81719</v>
          </cell>
          <cell r="W232">
            <v>-0.30639</v>
          </cell>
          <cell r="X232">
            <v>-6.3880100000000004</v>
          </cell>
          <cell r="Y232">
            <v>-6.3880100000000004</v>
          </cell>
          <cell r="AV232">
            <v>-14.337429999999999</v>
          </cell>
          <cell r="AW232">
            <v>-14.337429999999999</v>
          </cell>
        </row>
        <row r="233">
          <cell r="A233" t="str">
            <v>680499CLBENEBS6903</v>
          </cell>
          <cell r="M233">
            <v>-0.11608</v>
          </cell>
          <cell r="N233">
            <v>-0.11608</v>
          </cell>
          <cell r="O233">
            <v>-15.205030000000001</v>
          </cell>
          <cell r="P233">
            <v>-0.91563000000000005</v>
          </cell>
          <cell r="Q233">
            <v>-0.91563000000000005</v>
          </cell>
          <cell r="S233">
            <v>-16.876180000000002</v>
          </cell>
          <cell r="T233">
            <v>-2.5867800000000001</v>
          </cell>
          <cell r="U233">
            <v>-2.5867800000000001</v>
          </cell>
          <cell r="W233">
            <v>-3.5920000000000001E-2</v>
          </cell>
          <cell r="X233">
            <v>-0.33531</v>
          </cell>
          <cell r="Y233">
            <v>-0.33531</v>
          </cell>
          <cell r="AV233">
            <v>-6.9422699999999997</v>
          </cell>
          <cell r="AW233">
            <v>-6.9422699999999997</v>
          </cell>
        </row>
        <row r="234">
          <cell r="A234" t="str">
            <v>680499CLBENEBU0664</v>
          </cell>
          <cell r="M234">
            <v>-0.11608</v>
          </cell>
          <cell r="N234">
            <v>-0.11608</v>
          </cell>
          <cell r="O234">
            <v>-15.205030000000001</v>
          </cell>
          <cell r="P234">
            <v>-0.91563000000000005</v>
          </cell>
          <cell r="Q234">
            <v>-0.91563000000000005</v>
          </cell>
          <cell r="S234">
            <v>-16.876180000000002</v>
          </cell>
          <cell r="T234">
            <v>-2.5867800000000001</v>
          </cell>
          <cell r="U234">
            <v>-2.5867800000000001</v>
          </cell>
          <cell r="W234">
            <v>-3.5920000000000001E-2</v>
          </cell>
          <cell r="X234">
            <v>-0.33531</v>
          </cell>
          <cell r="Y234">
            <v>-0.33531</v>
          </cell>
          <cell r="AV234">
            <v>-6.9422699999999997</v>
          </cell>
          <cell r="AW234">
            <v>-6.9422699999999997</v>
          </cell>
        </row>
        <row r="235">
          <cell r="A235" t="str">
            <v>680499CLBENE201101</v>
          </cell>
          <cell r="L235">
            <v>7180.0347400000001</v>
          </cell>
          <cell r="M235">
            <v>14865.433209999999</v>
          </cell>
          <cell r="N235">
            <v>14865.433209999999</v>
          </cell>
          <cell r="O235">
            <v>60134.383500000004</v>
          </cell>
          <cell r="P235">
            <v>78073.407600000006</v>
          </cell>
          <cell r="Q235">
            <v>78073.407600000006</v>
          </cell>
          <cell r="S235">
            <v>206500.29951000001</v>
          </cell>
          <cell r="T235">
            <v>224439.32360999999</v>
          </cell>
          <cell r="U235">
            <v>224439.32360999999</v>
          </cell>
          <cell r="W235">
            <v>16163.46934</v>
          </cell>
          <cell r="X235">
            <v>58830.469539999998</v>
          </cell>
          <cell r="Y235">
            <v>58830.469539999998</v>
          </cell>
          <cell r="AB235">
            <v>49632.305030000003</v>
          </cell>
          <cell r="AC235">
            <v>48127.38349</v>
          </cell>
          <cell r="AD235">
            <v>210728.61236999999</v>
          </cell>
          <cell r="AT235">
            <v>16894.70969</v>
          </cell>
          <cell r="AU235">
            <v>52359.371169999999</v>
          </cell>
          <cell r="AV235">
            <v>81699.923450000002</v>
          </cell>
          <cell r="AW235">
            <v>215833.20321000001</v>
          </cell>
        </row>
        <row r="236">
          <cell r="A236" t="str">
            <v>680499CLBENEBT6918</v>
          </cell>
          <cell r="L236">
            <v>7180.0347400000001</v>
          </cell>
          <cell r="M236">
            <v>14865.433209999999</v>
          </cell>
          <cell r="N236">
            <v>14865.433209999999</v>
          </cell>
          <cell r="O236">
            <v>60134.383500000004</v>
          </cell>
          <cell r="P236">
            <v>78073.407600000006</v>
          </cell>
          <cell r="Q236">
            <v>78073.407600000006</v>
          </cell>
          <cell r="S236">
            <v>206500.29951000001</v>
          </cell>
          <cell r="T236">
            <v>224439.32360999999</v>
          </cell>
          <cell r="U236">
            <v>224439.32360999999</v>
          </cell>
          <cell r="W236">
            <v>16163.46934</v>
          </cell>
          <cell r="X236">
            <v>58830.469539999998</v>
          </cell>
          <cell r="Y236">
            <v>58830.469539999998</v>
          </cell>
          <cell r="AB236">
            <v>49632.305030000003</v>
          </cell>
          <cell r="AC236">
            <v>48127.38349</v>
          </cell>
          <cell r="AD236">
            <v>210728.61236999999</v>
          </cell>
          <cell r="AT236">
            <v>16894.70969</v>
          </cell>
          <cell r="AU236">
            <v>52359.371169999999</v>
          </cell>
          <cell r="AV236">
            <v>81699.923450000002</v>
          </cell>
          <cell r="AW236">
            <v>215833.20321000001</v>
          </cell>
        </row>
        <row r="237">
          <cell r="A237" t="str">
            <v>680499CLBENEBO0680</v>
          </cell>
          <cell r="L237">
            <v>6711.2263300000004</v>
          </cell>
          <cell r="M237">
            <v>14394.67274</v>
          </cell>
          <cell r="N237">
            <v>14394.67274</v>
          </cell>
          <cell r="O237">
            <v>57445.295019999998</v>
          </cell>
          <cell r="P237">
            <v>74889.002099999998</v>
          </cell>
          <cell r="Q237">
            <v>74889.002099999998</v>
          </cell>
          <cell r="S237">
            <v>201577.58567</v>
          </cell>
          <cell r="T237">
            <v>219021.29274999999</v>
          </cell>
          <cell r="U237">
            <v>219021.29274999999</v>
          </cell>
          <cell r="W237">
            <v>15291.28707</v>
          </cell>
          <cell r="X237">
            <v>57430.700660000002</v>
          </cell>
          <cell r="Y237">
            <v>57430.700660000002</v>
          </cell>
          <cell r="AB237">
            <v>48000.000030000003</v>
          </cell>
          <cell r="AC237">
            <v>46169.698490000002</v>
          </cell>
          <cell r="AD237">
            <v>205169.69857000001</v>
          </cell>
          <cell r="AT237">
            <v>15943.67409</v>
          </cell>
          <cell r="AU237">
            <v>49999.999369999998</v>
          </cell>
          <cell r="AV237">
            <v>78317.930909999995</v>
          </cell>
          <cell r="AW237">
            <v>207184.19946</v>
          </cell>
        </row>
        <row r="238">
          <cell r="A238" t="str">
            <v>680499CLBENEBU0680</v>
          </cell>
          <cell r="L238">
            <v>6711.2263300000004</v>
          </cell>
          <cell r="M238">
            <v>14394.67274</v>
          </cell>
          <cell r="N238">
            <v>14394.67274</v>
          </cell>
          <cell r="O238">
            <v>57445.295019999998</v>
          </cell>
          <cell r="P238">
            <v>74889.002099999998</v>
          </cell>
          <cell r="Q238">
            <v>74889.002099999998</v>
          </cell>
          <cell r="S238">
            <v>201577.58567</v>
          </cell>
          <cell r="T238">
            <v>219021.29274999999</v>
          </cell>
          <cell r="U238">
            <v>219021.29274999999</v>
          </cell>
          <cell r="W238">
            <v>15291.28707</v>
          </cell>
          <cell r="X238">
            <v>57430.700660000002</v>
          </cell>
          <cell r="Y238">
            <v>57430.700660000002</v>
          </cell>
          <cell r="AB238">
            <v>48000.000030000003</v>
          </cell>
          <cell r="AC238">
            <v>46169.698490000002</v>
          </cell>
          <cell r="AD238">
            <v>205169.69857000001</v>
          </cell>
          <cell r="AT238">
            <v>15943.67409</v>
          </cell>
          <cell r="AU238">
            <v>49999.999369999998</v>
          </cell>
          <cell r="AV238">
            <v>78317.930909999995</v>
          </cell>
          <cell r="AW238">
            <v>207184.19946</v>
          </cell>
        </row>
        <row r="239">
          <cell r="A239" t="str">
            <v>680499CLBENEBU0624</v>
          </cell>
          <cell r="L239">
            <v>468.80840999999998</v>
          </cell>
          <cell r="M239">
            <v>470.76047</v>
          </cell>
          <cell r="N239">
            <v>470.76047</v>
          </cell>
          <cell r="O239">
            <v>2689.0884799999999</v>
          </cell>
          <cell r="P239">
            <v>3184.4054999999998</v>
          </cell>
          <cell r="Q239">
            <v>3184.4054999999998</v>
          </cell>
          <cell r="S239">
            <v>4922.7138400000003</v>
          </cell>
          <cell r="T239">
            <v>5418.0308599999998</v>
          </cell>
          <cell r="U239">
            <v>5418.0308599999998</v>
          </cell>
          <cell r="W239">
            <v>872.18227000000002</v>
          </cell>
          <cell r="X239">
            <v>1399.7688800000001</v>
          </cell>
          <cell r="Y239">
            <v>1399.7688800000001</v>
          </cell>
          <cell r="AB239">
            <v>1632.3050000000001</v>
          </cell>
          <cell r="AC239">
            <v>1957.6849999999999</v>
          </cell>
          <cell r="AD239">
            <v>5558.9138000000003</v>
          </cell>
          <cell r="AT239">
            <v>951.03560000000004</v>
          </cell>
          <cell r="AU239">
            <v>2359.3717999999999</v>
          </cell>
          <cell r="AV239">
            <v>3381.9925400000002</v>
          </cell>
          <cell r="AW239">
            <v>8649.0037499999999</v>
          </cell>
        </row>
        <row r="240">
          <cell r="A240" t="str">
            <v>680499CL_NLPD202</v>
          </cell>
          <cell r="L240">
            <v>10703.226000000001</v>
          </cell>
          <cell r="M240">
            <v>15458.812320000001</v>
          </cell>
          <cell r="N240">
            <v>15458.812320000001</v>
          </cell>
          <cell r="O240">
            <v>65427.988920000003</v>
          </cell>
          <cell r="P240">
            <v>68123.191359999997</v>
          </cell>
          <cell r="Q240">
            <v>68123.191359999997</v>
          </cell>
          <cell r="S240">
            <v>174554.57451000001</v>
          </cell>
          <cell r="T240">
            <v>177249.77695</v>
          </cell>
          <cell r="U240">
            <v>177249.77695</v>
          </cell>
          <cell r="W240">
            <v>24768.48458</v>
          </cell>
          <cell r="X240">
            <v>41313.75937</v>
          </cell>
          <cell r="Y240">
            <v>41313.75937</v>
          </cell>
          <cell r="AB240">
            <v>69574.53628</v>
          </cell>
          <cell r="AC240">
            <v>68351.854980000004</v>
          </cell>
          <cell r="AD240">
            <v>296513.23479000002</v>
          </cell>
          <cell r="AT240">
            <v>23539.002369999998</v>
          </cell>
          <cell r="AU240">
            <v>68841.5478</v>
          </cell>
          <cell r="AV240">
            <v>101082.14651000001</v>
          </cell>
          <cell r="AW240">
            <v>282400.10502999998</v>
          </cell>
        </row>
        <row r="241">
          <cell r="A241" t="str">
            <v>680499CL_NLBS9044</v>
          </cell>
          <cell r="L241">
            <v>2113.4734199999998</v>
          </cell>
          <cell r="M241">
            <v>2871.09013</v>
          </cell>
          <cell r="N241">
            <v>2871.09013</v>
          </cell>
          <cell r="O241">
            <v>10584.94327</v>
          </cell>
          <cell r="P241">
            <v>12460.566769999999</v>
          </cell>
          <cell r="Q241">
            <v>12460.566769999999</v>
          </cell>
          <cell r="S241">
            <v>32273.799729999999</v>
          </cell>
          <cell r="T241">
            <v>34149.42323</v>
          </cell>
          <cell r="U241">
            <v>34149.42323</v>
          </cell>
          <cell r="W241">
            <v>4100.8912799999998</v>
          </cell>
          <cell r="X241">
            <v>7322.8167400000002</v>
          </cell>
          <cell r="Y241">
            <v>7322.8167400000002</v>
          </cell>
          <cell r="AB241">
            <v>12940.367759999999</v>
          </cell>
          <cell r="AC241">
            <v>11312.12153</v>
          </cell>
          <cell r="AD241">
            <v>56310.092929999999</v>
          </cell>
          <cell r="AT241">
            <v>4820.20849</v>
          </cell>
          <cell r="AU241">
            <v>12897.644319999999</v>
          </cell>
          <cell r="AV241">
            <v>16494.186440000001</v>
          </cell>
          <cell r="AW241">
            <v>53460.05702</v>
          </cell>
        </row>
        <row r="242">
          <cell r="A242" t="str">
            <v>680499CL_NLBU0321</v>
          </cell>
          <cell r="L242">
            <v>1704.4758400000001</v>
          </cell>
          <cell r="M242">
            <v>2506.6404400000001</v>
          </cell>
          <cell r="N242">
            <v>2506.6404400000001</v>
          </cell>
          <cell r="O242">
            <v>8203.5802500000009</v>
          </cell>
          <cell r="P242">
            <v>9951.9273799999992</v>
          </cell>
          <cell r="Q242">
            <v>9951.9273799999992</v>
          </cell>
          <cell r="S242">
            <v>25376.14428</v>
          </cell>
          <cell r="T242">
            <v>27124.491409999999</v>
          </cell>
          <cell r="U242">
            <v>27124.491409999999</v>
          </cell>
          <cell r="W242">
            <v>3250.8439499999999</v>
          </cell>
          <cell r="X242">
            <v>6169.3208599999998</v>
          </cell>
          <cell r="Y242">
            <v>6169.3208599999998</v>
          </cell>
          <cell r="AB242">
            <v>10134.056269999999</v>
          </cell>
          <cell r="AC242">
            <v>8528.9603399999996</v>
          </cell>
          <cell r="AD242">
            <v>42573.699379999998</v>
          </cell>
          <cell r="AT242">
            <v>3971.1163499999998</v>
          </cell>
          <cell r="AU242">
            <v>9959.7643900000003</v>
          </cell>
          <cell r="AV242">
            <v>12323.691769999999</v>
          </cell>
          <cell r="AW242">
            <v>39785.313249999999</v>
          </cell>
        </row>
        <row r="243">
          <cell r="A243" t="str">
            <v>680499CL_NLBU0323</v>
          </cell>
          <cell r="L243">
            <v>346.36255</v>
          </cell>
          <cell r="M243">
            <v>364.44968999999998</v>
          </cell>
          <cell r="N243">
            <v>364.44968999999998</v>
          </cell>
          <cell r="O243">
            <v>1942.68506</v>
          </cell>
          <cell r="P243">
            <v>2508.65949</v>
          </cell>
          <cell r="Q243">
            <v>2508.65949</v>
          </cell>
          <cell r="S243">
            <v>6137.9321799999998</v>
          </cell>
          <cell r="T243">
            <v>6703.90661</v>
          </cell>
          <cell r="U243">
            <v>6703.90661</v>
          </cell>
          <cell r="W243">
            <v>728.68128000000002</v>
          </cell>
          <cell r="X243">
            <v>1153.5161900000001</v>
          </cell>
          <cell r="Y243">
            <v>1153.5161900000001</v>
          </cell>
          <cell r="AB243">
            <v>2020.3014900000001</v>
          </cell>
          <cell r="AC243">
            <v>2511.7351899999999</v>
          </cell>
          <cell r="AD243">
            <v>10732.05755</v>
          </cell>
          <cell r="AT243">
            <v>649.08213999999998</v>
          </cell>
          <cell r="AU243">
            <v>2280.68993</v>
          </cell>
          <cell r="AV243">
            <v>3524.3035300000001</v>
          </cell>
          <cell r="AW243">
            <v>10709.71263</v>
          </cell>
        </row>
        <row r="244">
          <cell r="A244" t="str">
            <v>680499CL_NLBU0648</v>
          </cell>
          <cell r="L244">
            <v>62.63503</v>
          </cell>
          <cell r="O244">
            <v>457.27796000000001</v>
          </cell>
          <cell r="P244">
            <v>-2.01E-2</v>
          </cell>
          <cell r="Q244">
            <v>-2.01E-2</v>
          </cell>
          <cell r="S244">
            <v>778.32326999999998</v>
          </cell>
          <cell r="T244">
            <v>321.02521000000002</v>
          </cell>
          <cell r="U244">
            <v>321.02521000000002</v>
          </cell>
          <cell r="W244">
            <v>121.36605</v>
          </cell>
          <cell r="X244">
            <v>-2.0310000000000002E-2</v>
          </cell>
          <cell r="Y244">
            <v>-2.0310000000000002E-2</v>
          </cell>
          <cell r="AB244">
            <v>786.01</v>
          </cell>
          <cell r="AC244">
            <v>271.42599999999999</v>
          </cell>
          <cell r="AD244">
            <v>3004.3359999999998</v>
          </cell>
          <cell r="AT244">
            <v>200.01</v>
          </cell>
          <cell r="AU244">
            <v>657.19</v>
          </cell>
          <cell r="AV244">
            <v>646.19114000000002</v>
          </cell>
          <cell r="AW244">
            <v>2965.0311400000001</v>
          </cell>
        </row>
        <row r="245">
          <cell r="A245" t="str">
            <v>680499CL_NLBU0329</v>
          </cell>
          <cell r="O245">
            <v>-18.600000000000001</v>
          </cell>
          <cell r="S245">
            <v>-18.600000000000001</v>
          </cell>
        </row>
        <row r="246">
          <cell r="A246" t="str">
            <v>680499CL_NLBG6912</v>
          </cell>
          <cell r="L246">
            <v>4224.79918</v>
          </cell>
          <cell r="M246">
            <v>6901.7518099999998</v>
          </cell>
          <cell r="N246">
            <v>6901.7518099999998</v>
          </cell>
          <cell r="O246">
            <v>23340.15753</v>
          </cell>
          <cell r="P246">
            <v>24824.651160000001</v>
          </cell>
          <cell r="Q246">
            <v>24824.651160000001</v>
          </cell>
          <cell r="S246">
            <v>60611.979379999997</v>
          </cell>
          <cell r="T246">
            <v>62096.473010000002</v>
          </cell>
          <cell r="U246">
            <v>62096.473010000002</v>
          </cell>
          <cell r="W246">
            <v>8494.2513099999996</v>
          </cell>
          <cell r="X246">
            <v>16714.178489999998</v>
          </cell>
          <cell r="Y246">
            <v>16714.178489999998</v>
          </cell>
          <cell r="AB246">
            <v>24751.38438</v>
          </cell>
          <cell r="AC246">
            <v>22910.726419999999</v>
          </cell>
          <cell r="AD246">
            <v>94429.878930000006</v>
          </cell>
          <cell r="AT246">
            <v>8992.1812100000006</v>
          </cell>
          <cell r="AU246">
            <v>24784.457310000002</v>
          </cell>
          <cell r="AV246">
            <v>36105.11492</v>
          </cell>
          <cell r="AW246">
            <v>89812.957380000007</v>
          </cell>
        </row>
        <row r="247">
          <cell r="A247" t="str">
            <v>680499CL_NLBS6912</v>
          </cell>
          <cell r="L247">
            <v>2234.1775299999999</v>
          </cell>
          <cell r="M247">
            <v>4421.1345600000004</v>
          </cell>
          <cell r="N247">
            <v>4421.1345600000004</v>
          </cell>
          <cell r="O247">
            <v>12489.55682</v>
          </cell>
          <cell r="P247">
            <v>14948.933419999999</v>
          </cell>
          <cell r="Q247">
            <v>14948.933419999999</v>
          </cell>
          <cell r="S247">
            <v>34231.665520000002</v>
          </cell>
          <cell r="T247">
            <v>36691.042119999998</v>
          </cell>
          <cell r="U247">
            <v>36691.042119999998</v>
          </cell>
          <cell r="W247">
            <v>4547.9778800000004</v>
          </cell>
          <cell r="X247">
            <v>9961.7776300000005</v>
          </cell>
          <cell r="Y247">
            <v>9961.7776300000005</v>
          </cell>
          <cell r="AB247">
            <v>14838.534949999999</v>
          </cell>
          <cell r="AC247">
            <v>13086.131069999999</v>
          </cell>
          <cell r="AD247">
            <v>53750.225019999998</v>
          </cell>
          <cell r="AT247">
            <v>5676.8695200000002</v>
          </cell>
          <cell r="AU247">
            <v>14940.34132</v>
          </cell>
          <cell r="AV247">
            <v>21809.28313</v>
          </cell>
          <cell r="AW247">
            <v>51190.595480000004</v>
          </cell>
        </row>
        <row r="248">
          <cell r="A248" t="str">
            <v>680499CL_NLBO0678</v>
          </cell>
          <cell r="L248">
            <v>1721.7570599999999</v>
          </cell>
          <cell r="M248">
            <v>2520.7928299999999</v>
          </cell>
          <cell r="N248">
            <v>2520.7928299999999</v>
          </cell>
          <cell r="O248">
            <v>8429.5603300000002</v>
          </cell>
          <cell r="P248">
            <v>8816.1279699999996</v>
          </cell>
          <cell r="Q248">
            <v>8816.1279699999996</v>
          </cell>
          <cell r="S248">
            <v>20870.245599999998</v>
          </cell>
          <cell r="T248">
            <v>21256.813239999999</v>
          </cell>
          <cell r="U248">
            <v>21256.813239999999</v>
          </cell>
          <cell r="W248">
            <v>3207.2238600000001</v>
          </cell>
          <cell r="X248">
            <v>6011.2315600000002</v>
          </cell>
          <cell r="Y248">
            <v>6011.2315600000002</v>
          </cell>
          <cell r="AB248">
            <v>9710.9099100000003</v>
          </cell>
          <cell r="AC248">
            <v>8547.6344599999993</v>
          </cell>
          <cell r="AD248">
            <v>33085.959909999998</v>
          </cell>
          <cell r="AT248">
            <v>3889.6296900000002</v>
          </cell>
          <cell r="AU248">
            <v>10232.90526</v>
          </cell>
          <cell r="AV248">
            <v>15085.23481</v>
          </cell>
          <cell r="AW248">
            <v>31873.37228</v>
          </cell>
        </row>
        <row r="249">
          <cell r="A249" t="str">
            <v>680499CL_NLBU0654</v>
          </cell>
          <cell r="L249">
            <v>150.54766000000001</v>
          </cell>
          <cell r="M249">
            <v>648.25273000000004</v>
          </cell>
          <cell r="N249">
            <v>648.25273000000004</v>
          </cell>
          <cell r="O249">
            <v>697.11431000000005</v>
          </cell>
          <cell r="P249">
            <v>1423.8927200000001</v>
          </cell>
          <cell r="Q249">
            <v>1423.8927200000001</v>
          </cell>
          <cell r="S249">
            <v>3145.1937800000001</v>
          </cell>
          <cell r="T249">
            <v>3871.97219</v>
          </cell>
          <cell r="U249">
            <v>3871.97219</v>
          </cell>
          <cell r="W249">
            <v>383.30642</v>
          </cell>
          <cell r="X249">
            <v>1110.1336699999999</v>
          </cell>
          <cell r="Y249">
            <v>1110.1336699999999</v>
          </cell>
          <cell r="AB249">
            <v>1226.6866399999999</v>
          </cell>
          <cell r="AC249">
            <v>544.46672999999998</v>
          </cell>
          <cell r="AD249">
            <v>4223.1583600000004</v>
          </cell>
          <cell r="AT249">
            <v>405.32691</v>
          </cell>
          <cell r="AU249">
            <v>1092.6437000000001</v>
          </cell>
          <cell r="AV249">
            <v>1108.0223900000001</v>
          </cell>
          <cell r="AW249">
            <v>3770.9867599999998</v>
          </cell>
        </row>
        <row r="250">
          <cell r="A250" t="str">
            <v>680499CL_NLBU0659</v>
          </cell>
          <cell r="L250">
            <v>363.82580999999999</v>
          </cell>
          <cell r="M250">
            <v>1252.0889999999999</v>
          </cell>
          <cell r="N250">
            <v>1252.0889999999999</v>
          </cell>
          <cell r="O250">
            <v>3405.73018</v>
          </cell>
          <cell r="P250">
            <v>4708.91273</v>
          </cell>
          <cell r="Q250">
            <v>4708.91273</v>
          </cell>
          <cell r="S250">
            <v>10259.107480000001</v>
          </cell>
          <cell r="T250">
            <v>11562.29003</v>
          </cell>
          <cell r="U250">
            <v>11562.29003</v>
          </cell>
          <cell r="W250">
            <v>959.40060000000005</v>
          </cell>
          <cell r="X250">
            <v>2840.4124000000002</v>
          </cell>
          <cell r="Y250">
            <v>2840.4124000000002</v>
          </cell>
          <cell r="AB250">
            <v>3900.9384</v>
          </cell>
          <cell r="AC250">
            <v>3994.02988</v>
          </cell>
          <cell r="AD250">
            <v>16441.106749999999</v>
          </cell>
          <cell r="AT250">
            <v>1381.91292</v>
          </cell>
          <cell r="AU250">
            <v>3614.7923599999999</v>
          </cell>
          <cell r="AV250">
            <v>5646.0259299999998</v>
          </cell>
          <cell r="AW250">
            <v>15576.236440000001</v>
          </cell>
        </row>
        <row r="251">
          <cell r="A251" t="str">
            <v>680499CL_NLBU3445</v>
          </cell>
          <cell r="L251">
            <v>-1.9530000000000001</v>
          </cell>
          <cell r="O251">
            <v>-42.847999999999999</v>
          </cell>
          <cell r="S251">
            <v>-42.881340000000002</v>
          </cell>
          <cell r="T251">
            <v>-3.3340000000000002E-2</v>
          </cell>
          <cell r="U251">
            <v>-3.3340000000000002E-2</v>
          </cell>
          <cell r="W251">
            <v>-1.9530000000000001</v>
          </cell>
          <cell r="AV251">
            <v>-30</v>
          </cell>
          <cell r="AW251">
            <v>-30</v>
          </cell>
        </row>
        <row r="252">
          <cell r="A252" t="str">
            <v>680499CL_NLBS6922</v>
          </cell>
          <cell r="L252">
            <v>1990.62165</v>
          </cell>
          <cell r="M252">
            <v>2480.6172499999998</v>
          </cell>
          <cell r="N252">
            <v>2480.6172499999998</v>
          </cell>
          <cell r="O252">
            <v>10850.600710000001</v>
          </cell>
          <cell r="P252">
            <v>9875.71774</v>
          </cell>
          <cell r="Q252">
            <v>9875.71774</v>
          </cell>
          <cell r="S252">
            <v>26380.313859999998</v>
          </cell>
          <cell r="T252">
            <v>25405.43089</v>
          </cell>
          <cell r="U252">
            <v>25405.43089</v>
          </cell>
          <cell r="W252">
            <v>3946.2734300000002</v>
          </cell>
          <cell r="X252">
            <v>6752.4008599999997</v>
          </cell>
          <cell r="Y252">
            <v>6752.4008599999997</v>
          </cell>
          <cell r="AB252">
            <v>9912.8494300000002</v>
          </cell>
          <cell r="AC252">
            <v>9824.5953499999996</v>
          </cell>
          <cell r="AD252">
            <v>40679.653910000001</v>
          </cell>
          <cell r="AT252">
            <v>3315.31169</v>
          </cell>
          <cell r="AU252">
            <v>9844.1159900000002</v>
          </cell>
          <cell r="AV252">
            <v>14295.83179</v>
          </cell>
          <cell r="AW252">
            <v>38622.361900000004</v>
          </cell>
        </row>
        <row r="253">
          <cell r="A253" t="str">
            <v>680499CL_NLBU0630</v>
          </cell>
          <cell r="P253">
            <v>2.1017199999999998</v>
          </cell>
          <cell r="Q253">
            <v>2.1017199999999998</v>
          </cell>
          <cell r="S253">
            <v>68</v>
          </cell>
          <cell r="T253">
            <v>70.10172</v>
          </cell>
          <cell r="U253">
            <v>70.10172</v>
          </cell>
          <cell r="X253">
            <v>31</v>
          </cell>
          <cell r="Y253">
            <v>31</v>
          </cell>
        </row>
        <row r="254">
          <cell r="A254" t="str">
            <v>680499CL_NLBU1485</v>
          </cell>
          <cell r="L254">
            <v>406.88351</v>
          </cell>
          <cell r="M254">
            <v>315.18051000000003</v>
          </cell>
          <cell r="N254">
            <v>315.18051000000003</v>
          </cell>
          <cell r="O254">
            <v>2110.74341</v>
          </cell>
          <cell r="P254">
            <v>1806.5875599999999</v>
          </cell>
          <cell r="Q254">
            <v>1806.5875599999999</v>
          </cell>
          <cell r="S254">
            <v>5172.7690499999999</v>
          </cell>
          <cell r="T254">
            <v>4868.6131999999998</v>
          </cell>
          <cell r="U254">
            <v>4868.6131999999998</v>
          </cell>
          <cell r="W254">
            <v>903.14049</v>
          </cell>
          <cell r="X254">
            <v>1043.8993499999999</v>
          </cell>
          <cell r="Y254">
            <v>1043.8993499999999</v>
          </cell>
          <cell r="AB254">
            <v>2155.5613899999998</v>
          </cell>
          <cell r="AC254">
            <v>2040.44982</v>
          </cell>
          <cell r="AD254">
            <v>9306.2702000000008</v>
          </cell>
          <cell r="AT254">
            <v>869.72758999999996</v>
          </cell>
          <cell r="AU254">
            <v>2310.64689</v>
          </cell>
          <cell r="AV254">
            <v>3065.1054100000001</v>
          </cell>
          <cell r="AW254">
            <v>8876.3784899999991</v>
          </cell>
        </row>
        <row r="255">
          <cell r="A255" t="str">
            <v>680499CL_NLBU1051</v>
          </cell>
          <cell r="O255">
            <v>-5.0250000000000003E-2</v>
          </cell>
          <cell r="S255">
            <v>-5.0250000000000003E-2</v>
          </cell>
        </row>
        <row r="256">
          <cell r="A256" t="str">
            <v>680499CL_NLBO0708</v>
          </cell>
          <cell r="L256">
            <v>331.75920000000002</v>
          </cell>
          <cell r="M256">
            <v>605.80713000000003</v>
          </cell>
          <cell r="N256">
            <v>605.80713000000003</v>
          </cell>
          <cell r="O256">
            <v>2313.5744500000001</v>
          </cell>
          <cell r="P256">
            <v>2660.4866999999999</v>
          </cell>
          <cell r="Q256">
            <v>2660.4866999999999</v>
          </cell>
          <cell r="S256">
            <v>6503.8377799999998</v>
          </cell>
          <cell r="T256">
            <v>6850.7500300000002</v>
          </cell>
          <cell r="U256">
            <v>6850.7500300000002</v>
          </cell>
          <cell r="W256">
            <v>930.27859000000001</v>
          </cell>
          <cell r="X256">
            <v>1913.93561</v>
          </cell>
          <cell r="Y256">
            <v>1913.93561</v>
          </cell>
          <cell r="AB256">
            <v>3475.3950300000001</v>
          </cell>
          <cell r="AC256">
            <v>3001.16183</v>
          </cell>
          <cell r="AD256">
            <v>12391.87666</v>
          </cell>
          <cell r="AT256">
            <v>1192.8525199999999</v>
          </cell>
          <cell r="AU256">
            <v>3339.70226</v>
          </cell>
          <cell r="AV256">
            <v>4135.2470599999997</v>
          </cell>
          <cell r="AW256">
            <v>11362.775439999999</v>
          </cell>
        </row>
        <row r="257">
          <cell r="A257" t="str">
            <v>680499CL_NLBU0675</v>
          </cell>
          <cell r="L257">
            <v>37.381959999999999</v>
          </cell>
          <cell r="M257">
            <v>249.66764000000001</v>
          </cell>
          <cell r="N257">
            <v>249.66764000000001</v>
          </cell>
          <cell r="O257">
            <v>531.18291999999997</v>
          </cell>
          <cell r="P257">
            <v>821.12527</v>
          </cell>
          <cell r="Q257">
            <v>821.12527</v>
          </cell>
          <cell r="S257">
            <v>1405.8833199999999</v>
          </cell>
          <cell r="T257">
            <v>1695.8256699999999</v>
          </cell>
          <cell r="U257">
            <v>1695.8256699999999</v>
          </cell>
          <cell r="W257">
            <v>141.16364999999999</v>
          </cell>
          <cell r="X257">
            <v>566.87779999999998</v>
          </cell>
          <cell r="Y257">
            <v>566.87779999999998</v>
          </cell>
          <cell r="AB257">
            <v>1010.18914</v>
          </cell>
          <cell r="AC257">
            <v>856.34241999999995</v>
          </cell>
          <cell r="AD257">
            <v>3965.6210700000001</v>
          </cell>
          <cell r="AT257">
            <v>320.09886999999998</v>
          </cell>
          <cell r="AU257">
            <v>921.59204999999997</v>
          </cell>
          <cell r="AV257">
            <v>1191.27746</v>
          </cell>
          <cell r="AW257">
            <v>3549.0351099999998</v>
          </cell>
        </row>
        <row r="258">
          <cell r="A258" t="str">
            <v>680499CL_NLBU0709</v>
          </cell>
          <cell r="L258">
            <v>954.71898999999996</v>
          </cell>
          <cell r="M258">
            <v>1118.37563</v>
          </cell>
          <cell r="N258">
            <v>1118.37563</v>
          </cell>
          <cell r="O258">
            <v>4263.3585499999999</v>
          </cell>
          <cell r="P258">
            <v>2931.5713599999999</v>
          </cell>
          <cell r="Q258">
            <v>2931.5713599999999</v>
          </cell>
          <cell r="S258">
            <v>9117.5674999999992</v>
          </cell>
          <cell r="T258">
            <v>7785.7803100000001</v>
          </cell>
          <cell r="U258">
            <v>7785.7803100000001</v>
          </cell>
          <cell r="W258">
            <v>1523.3798400000001</v>
          </cell>
          <cell r="X258">
            <v>2396.02216</v>
          </cell>
          <cell r="Y258">
            <v>2396.02216</v>
          </cell>
          <cell r="AB258">
            <v>1473.41841</v>
          </cell>
          <cell r="AC258">
            <v>2226.1060400000001</v>
          </cell>
          <cell r="AD258">
            <v>7015.02844</v>
          </cell>
          <cell r="AT258">
            <v>459.13195999999999</v>
          </cell>
          <cell r="AU258">
            <v>1501.6560099999999</v>
          </cell>
          <cell r="AV258">
            <v>3417.7549100000001</v>
          </cell>
          <cell r="AW258">
            <v>7287.2623599999997</v>
          </cell>
        </row>
        <row r="259">
          <cell r="A259" t="str">
            <v>680499CL_NLBU1123</v>
          </cell>
          <cell r="L259">
            <v>259.87799000000001</v>
          </cell>
          <cell r="M259">
            <v>191.58634000000001</v>
          </cell>
          <cell r="N259">
            <v>191.58634000000001</v>
          </cell>
          <cell r="O259">
            <v>1631.7916299999999</v>
          </cell>
          <cell r="P259">
            <v>1653.8451299999999</v>
          </cell>
          <cell r="Q259">
            <v>1653.8451299999999</v>
          </cell>
          <cell r="S259">
            <v>4112.3064599999998</v>
          </cell>
          <cell r="T259">
            <v>4134.3599599999998</v>
          </cell>
          <cell r="U259">
            <v>4134.3599599999998</v>
          </cell>
          <cell r="W259">
            <v>448.31085999999999</v>
          </cell>
          <cell r="X259">
            <v>800.66593999999998</v>
          </cell>
          <cell r="Y259">
            <v>800.66593999999998</v>
          </cell>
          <cell r="AB259">
            <v>1798.2854600000001</v>
          </cell>
          <cell r="AC259">
            <v>1700.5352399999999</v>
          </cell>
          <cell r="AD259">
            <v>8000.85754</v>
          </cell>
          <cell r="AT259">
            <v>473.50074999999998</v>
          </cell>
          <cell r="AU259">
            <v>1770.5187800000001</v>
          </cell>
          <cell r="AV259">
            <v>2486.44695</v>
          </cell>
          <cell r="AW259">
            <v>7546.9105</v>
          </cell>
        </row>
        <row r="260">
          <cell r="A260" t="str">
            <v>680499CL_NLBS9042</v>
          </cell>
          <cell r="L260">
            <v>1928.20993</v>
          </cell>
          <cell r="M260">
            <v>2728.39698</v>
          </cell>
          <cell r="N260">
            <v>2728.39698</v>
          </cell>
          <cell r="O260">
            <v>13658.636399999999</v>
          </cell>
          <cell r="P260">
            <v>14298.77115</v>
          </cell>
          <cell r="Q260">
            <v>14298.77115</v>
          </cell>
          <cell r="S260">
            <v>35308.62732</v>
          </cell>
          <cell r="T260">
            <v>35948.762069999997</v>
          </cell>
          <cell r="U260">
            <v>35948.762069999997</v>
          </cell>
          <cell r="W260">
            <v>5656.8598000000002</v>
          </cell>
          <cell r="X260">
            <v>8734.3109399999994</v>
          </cell>
          <cell r="Y260">
            <v>8734.3109399999994</v>
          </cell>
          <cell r="AB260">
            <v>16421.17556</v>
          </cell>
          <cell r="AC260">
            <v>14372.390939999999</v>
          </cell>
          <cell r="AD260">
            <v>69999.688720000006</v>
          </cell>
          <cell r="AT260">
            <v>4764.6445000000003</v>
          </cell>
          <cell r="AU260">
            <v>16165.06302</v>
          </cell>
          <cell r="AV260">
            <v>22925.932140000001</v>
          </cell>
          <cell r="AW260">
            <v>66544.069789999994</v>
          </cell>
        </row>
        <row r="261">
          <cell r="A261" t="str">
            <v>680499CL_NLBO0341</v>
          </cell>
          <cell r="L261">
            <v>885.27092000000005</v>
          </cell>
          <cell r="M261">
            <v>1328.5201099999999</v>
          </cell>
          <cell r="N261">
            <v>1328.5201099999999</v>
          </cell>
          <cell r="O261">
            <v>6946.5790200000001</v>
          </cell>
          <cell r="P261">
            <v>6543.7579100000003</v>
          </cell>
          <cell r="Q261">
            <v>6543.7579100000003</v>
          </cell>
          <cell r="S261">
            <v>17454.269349999999</v>
          </cell>
          <cell r="T261">
            <v>17051.448240000002</v>
          </cell>
          <cell r="U261">
            <v>17051.448240000002</v>
          </cell>
          <cell r="W261">
            <v>2923.6310199999998</v>
          </cell>
          <cell r="X261">
            <v>3917.6861600000002</v>
          </cell>
          <cell r="Y261">
            <v>3917.6861600000002</v>
          </cell>
          <cell r="AB261">
            <v>7595.8660499999996</v>
          </cell>
          <cell r="AC261">
            <v>7060.8386499999997</v>
          </cell>
          <cell r="AD261">
            <v>33261.743049999997</v>
          </cell>
          <cell r="AT261">
            <v>2316.6440699999998</v>
          </cell>
          <cell r="AU261">
            <v>7372.0241400000004</v>
          </cell>
          <cell r="AV261">
            <v>10781.40206</v>
          </cell>
          <cell r="AW261">
            <v>31447.733319999999</v>
          </cell>
        </row>
        <row r="262">
          <cell r="A262" t="str">
            <v>680499CL_NLBU0341</v>
          </cell>
          <cell r="L262">
            <v>885.27092000000005</v>
          </cell>
          <cell r="M262">
            <v>1328.5201099999999</v>
          </cell>
          <cell r="N262">
            <v>1328.5201099999999</v>
          </cell>
          <cell r="O262">
            <v>6946.5790200000001</v>
          </cell>
          <cell r="P262">
            <v>6543.7579100000003</v>
          </cell>
          <cell r="Q262">
            <v>6543.7579100000003</v>
          </cell>
          <cell r="S262">
            <v>17454.269349999999</v>
          </cell>
          <cell r="T262">
            <v>17051.448240000002</v>
          </cell>
          <cell r="U262">
            <v>17051.448240000002</v>
          </cell>
          <cell r="W262">
            <v>2923.6310199999998</v>
          </cell>
          <cell r="X262">
            <v>3917.6861600000002</v>
          </cell>
          <cell r="Y262">
            <v>3917.6861600000002</v>
          </cell>
          <cell r="AB262">
            <v>7595.8660499999996</v>
          </cell>
          <cell r="AC262">
            <v>7060.8386499999997</v>
          </cell>
          <cell r="AD262">
            <v>33261.743049999997</v>
          </cell>
          <cell r="AT262">
            <v>2316.6440699999998</v>
          </cell>
          <cell r="AU262">
            <v>7372.0241400000004</v>
          </cell>
          <cell r="AV262">
            <v>10781.40206</v>
          </cell>
          <cell r="AW262">
            <v>31447.733319999999</v>
          </cell>
        </row>
        <row r="263">
          <cell r="A263" t="str">
            <v>680499CL_NLBU0351</v>
          </cell>
          <cell r="L263">
            <v>620.52778000000001</v>
          </cell>
          <cell r="M263">
            <v>742.50959999999998</v>
          </cell>
          <cell r="N263">
            <v>742.50959999999998</v>
          </cell>
          <cell r="O263">
            <v>3873.6107299999999</v>
          </cell>
          <cell r="P263">
            <v>4826.4365200000002</v>
          </cell>
          <cell r="Q263">
            <v>4826.4365200000002</v>
          </cell>
          <cell r="S263">
            <v>9636.7165399999994</v>
          </cell>
          <cell r="T263">
            <v>10589.54233</v>
          </cell>
          <cell r="U263">
            <v>10589.54233</v>
          </cell>
          <cell r="W263">
            <v>1438.3305499999999</v>
          </cell>
          <cell r="X263">
            <v>2709.2678799999999</v>
          </cell>
          <cell r="Y263">
            <v>2709.2678799999999</v>
          </cell>
          <cell r="AB263">
            <v>4086.9699300000002</v>
          </cell>
          <cell r="AC263">
            <v>3788.9832200000001</v>
          </cell>
          <cell r="AD263">
            <v>16634.319739999999</v>
          </cell>
          <cell r="AT263">
            <v>1097.9396200000001</v>
          </cell>
          <cell r="AU263">
            <v>4062.4957800000002</v>
          </cell>
          <cell r="AV263">
            <v>6158.6251700000003</v>
          </cell>
          <cell r="AW263">
            <v>16014.466619999999</v>
          </cell>
        </row>
        <row r="264">
          <cell r="A264" t="str">
            <v>680499CL_NLBU0352</v>
          </cell>
          <cell r="L264">
            <v>422.41122999999999</v>
          </cell>
          <cell r="M264">
            <v>657.57335999999998</v>
          </cell>
          <cell r="N264">
            <v>657.57335999999998</v>
          </cell>
          <cell r="O264">
            <v>2864.5603000000001</v>
          </cell>
          <cell r="P264">
            <v>2931.2690299999999</v>
          </cell>
          <cell r="Q264">
            <v>2931.2690299999999</v>
          </cell>
          <cell r="S264">
            <v>8244.6424200000001</v>
          </cell>
          <cell r="T264">
            <v>8311.3511500000004</v>
          </cell>
          <cell r="U264">
            <v>8311.3511500000004</v>
          </cell>
          <cell r="W264">
            <v>1294.9932899999999</v>
          </cell>
          <cell r="X264">
            <v>2107.9414299999999</v>
          </cell>
          <cell r="Y264">
            <v>2107.9414299999999</v>
          </cell>
          <cell r="AB264">
            <v>4738.3395799999998</v>
          </cell>
          <cell r="AC264">
            <v>3522.56907</v>
          </cell>
          <cell r="AD264">
            <v>20103.625929999998</v>
          </cell>
          <cell r="AT264">
            <v>1350.0608099999999</v>
          </cell>
          <cell r="AU264">
            <v>4730.5430999999999</v>
          </cell>
          <cell r="AV264">
            <v>5986.2235000000001</v>
          </cell>
          <cell r="AW264">
            <v>19082.188440000002</v>
          </cell>
        </row>
        <row r="265">
          <cell r="A265" t="str">
            <v>680499CL_NLBU0353</v>
          </cell>
          <cell r="L265">
            <v>0</v>
          </cell>
          <cell r="M265">
            <v>-0.20609</v>
          </cell>
          <cell r="N265">
            <v>-0.20609</v>
          </cell>
          <cell r="O265">
            <v>-0.41365000000000002</v>
          </cell>
          <cell r="P265">
            <v>-2.69231</v>
          </cell>
          <cell r="Q265">
            <v>-2.69231</v>
          </cell>
          <cell r="S265">
            <v>-1.3009900000000001</v>
          </cell>
          <cell r="T265">
            <v>-3.57965</v>
          </cell>
          <cell r="U265">
            <v>-3.57965</v>
          </cell>
          <cell r="W265">
            <v>-9.5060000000000006E-2</v>
          </cell>
          <cell r="X265">
            <v>-0.58452999999999999</v>
          </cell>
          <cell r="Y265">
            <v>-0.58452999999999999</v>
          </cell>
          <cell r="AV265">
            <v>-0.31858999999999998</v>
          </cell>
          <cell r="AW265">
            <v>-0.31858999999999998</v>
          </cell>
        </row>
        <row r="266">
          <cell r="A266" t="str">
            <v>680499CL_NLBU0349</v>
          </cell>
          <cell r="O266">
            <v>-25.7</v>
          </cell>
          <cell r="S266">
            <v>-25.7</v>
          </cell>
        </row>
        <row r="267">
          <cell r="A267" t="str">
            <v>680499CL_NLBS9051</v>
          </cell>
          <cell r="L267">
            <v>1774.8616099999999</v>
          </cell>
          <cell r="M267">
            <v>1930.6854900000001</v>
          </cell>
          <cell r="N267">
            <v>1930.6854900000001</v>
          </cell>
          <cell r="O267">
            <v>13505.51483</v>
          </cell>
          <cell r="P267">
            <v>11735.059289999999</v>
          </cell>
          <cell r="Q267">
            <v>11735.059289999999</v>
          </cell>
          <cell r="S267">
            <v>33773.735189999999</v>
          </cell>
          <cell r="T267">
            <v>32003.27965</v>
          </cell>
          <cell r="U267">
            <v>32003.27965</v>
          </cell>
          <cell r="W267">
            <v>4861.3780999999999</v>
          </cell>
          <cell r="X267">
            <v>5439.9555200000004</v>
          </cell>
          <cell r="Y267">
            <v>5439.9555200000004</v>
          </cell>
          <cell r="AB267">
            <v>10354.254199999999</v>
          </cell>
          <cell r="AC267">
            <v>15786.500040000001</v>
          </cell>
          <cell r="AD267">
            <v>54413.993240000003</v>
          </cell>
          <cell r="AT267">
            <v>3472.87383</v>
          </cell>
          <cell r="AU267">
            <v>10268.018669999999</v>
          </cell>
          <cell r="AV267">
            <v>19111.67714</v>
          </cell>
          <cell r="AW267">
            <v>51909.125269999997</v>
          </cell>
        </row>
        <row r="268">
          <cell r="A268" t="str">
            <v>680499CL_NLBO0713</v>
          </cell>
          <cell r="L268">
            <v>1202.8079499999999</v>
          </cell>
          <cell r="M268">
            <v>1930.6854900000001</v>
          </cell>
          <cell r="N268">
            <v>1930.6854900000001</v>
          </cell>
          <cell r="O268">
            <v>9855.9889500000008</v>
          </cell>
          <cell r="P268">
            <v>11735.059289999999</v>
          </cell>
          <cell r="Q268">
            <v>11735.059289999999</v>
          </cell>
          <cell r="S268">
            <v>27350.040570000001</v>
          </cell>
          <cell r="T268">
            <v>29229.110909999999</v>
          </cell>
          <cell r="U268">
            <v>29229.110909999999</v>
          </cell>
          <cell r="W268">
            <v>3507.60977</v>
          </cell>
          <cell r="X268">
            <v>5439.9555200000004</v>
          </cell>
          <cell r="Y268">
            <v>5439.9555200000004</v>
          </cell>
          <cell r="AB268">
            <v>7995.2325899999996</v>
          </cell>
          <cell r="AC268">
            <v>10908.945890000001</v>
          </cell>
          <cell r="AD268">
            <v>41442.904240000003</v>
          </cell>
          <cell r="AT268">
            <v>2612.1860900000001</v>
          </cell>
          <cell r="AU268">
            <v>7383.8630800000001</v>
          </cell>
          <cell r="AV268">
            <v>14269.49994</v>
          </cell>
          <cell r="AW268">
            <v>39248.724609999997</v>
          </cell>
        </row>
        <row r="269">
          <cell r="A269" t="str">
            <v>680499CL_NLBU0713</v>
          </cell>
          <cell r="L269">
            <v>1202.8079499999999</v>
          </cell>
          <cell r="M269">
            <v>1930.6854900000001</v>
          </cell>
          <cell r="N269">
            <v>1930.6854900000001</v>
          </cell>
          <cell r="O269">
            <v>9855.9889500000008</v>
          </cell>
          <cell r="P269">
            <v>11735.059289999999</v>
          </cell>
          <cell r="Q269">
            <v>11735.059289999999</v>
          </cell>
          <cell r="S269">
            <v>27350.040570000001</v>
          </cell>
          <cell r="T269">
            <v>29229.110909999999</v>
          </cell>
          <cell r="U269">
            <v>29229.110909999999</v>
          </cell>
          <cell r="W269">
            <v>3507.60977</v>
          </cell>
          <cell r="X269">
            <v>5439.9555200000004</v>
          </cell>
          <cell r="Y269">
            <v>5439.9555200000004</v>
          </cell>
          <cell r="AB269">
            <v>7995.2325899999996</v>
          </cell>
          <cell r="AC269">
            <v>10908.945890000001</v>
          </cell>
          <cell r="AD269">
            <v>41442.904240000003</v>
          </cell>
          <cell r="AT269">
            <v>2612.1860900000001</v>
          </cell>
          <cell r="AU269">
            <v>7383.8630800000001</v>
          </cell>
          <cell r="AV269">
            <v>14269.49994</v>
          </cell>
          <cell r="AW269">
            <v>39248.724609999997</v>
          </cell>
        </row>
        <row r="270">
          <cell r="A270" t="str">
            <v>680499CL_NLBU0418</v>
          </cell>
          <cell r="L270">
            <v>572.05366000000004</v>
          </cell>
          <cell r="O270">
            <v>3649.5258800000001</v>
          </cell>
          <cell r="S270">
            <v>6423.6946200000002</v>
          </cell>
          <cell r="T270">
            <v>2774.1687400000001</v>
          </cell>
          <cell r="U270">
            <v>2774.1687400000001</v>
          </cell>
          <cell r="W270">
            <v>1353.7683300000001</v>
          </cell>
          <cell r="AB270">
            <v>2359.0216099999998</v>
          </cell>
          <cell r="AC270">
            <v>4877.5541499999999</v>
          </cell>
          <cell r="AD270">
            <v>12971.089</v>
          </cell>
          <cell r="AT270">
            <v>860.68773999999996</v>
          </cell>
          <cell r="AU270">
            <v>2884.1555899999998</v>
          </cell>
          <cell r="AV270">
            <v>4842.1772000000001</v>
          </cell>
          <cell r="AW270">
            <v>12660.400659999999</v>
          </cell>
        </row>
        <row r="271">
          <cell r="A271" t="str">
            <v>680499CL_NLBS9050</v>
          </cell>
          <cell r="L271">
            <v>662.08612000000005</v>
          </cell>
          <cell r="M271">
            <v>1029.29548</v>
          </cell>
          <cell r="N271">
            <v>1029.29548</v>
          </cell>
          <cell r="O271">
            <v>4364.7669999999998</v>
          </cell>
          <cell r="P271">
            <v>4819.3404099999998</v>
          </cell>
          <cell r="Q271">
            <v>4819.3404099999998</v>
          </cell>
          <cell r="S271">
            <v>12619.14385</v>
          </cell>
          <cell r="T271">
            <v>13073.717259999999</v>
          </cell>
          <cell r="U271">
            <v>13073.717259999999</v>
          </cell>
          <cell r="W271">
            <v>1655.41048</v>
          </cell>
          <cell r="X271">
            <v>3109.0360300000002</v>
          </cell>
          <cell r="Y271">
            <v>3109.0360300000002</v>
          </cell>
          <cell r="AB271">
            <v>5107.3543799999998</v>
          </cell>
          <cell r="AC271">
            <v>3970.1160500000001</v>
          </cell>
          <cell r="AD271">
            <v>21359.580969999999</v>
          </cell>
          <cell r="AT271">
            <v>1489.0943400000001</v>
          </cell>
          <cell r="AU271">
            <v>4726.3644800000002</v>
          </cell>
          <cell r="AV271">
            <v>6463.1581699999997</v>
          </cell>
          <cell r="AW271">
            <v>20691.817869999999</v>
          </cell>
        </row>
        <row r="272">
          <cell r="A272" t="str">
            <v>680499CL_NLBU0331</v>
          </cell>
          <cell r="L272">
            <v>295.90366999999998</v>
          </cell>
          <cell r="M272">
            <v>510.94009999999997</v>
          </cell>
          <cell r="N272">
            <v>510.94009999999997</v>
          </cell>
          <cell r="O272">
            <v>1857.3922299999999</v>
          </cell>
          <cell r="P272">
            <v>2377.7962400000001</v>
          </cell>
          <cell r="Q272">
            <v>2377.7962400000001</v>
          </cell>
          <cell r="S272">
            <v>6935.0175399999998</v>
          </cell>
          <cell r="T272">
            <v>7455.42155</v>
          </cell>
          <cell r="U272">
            <v>7455.42155</v>
          </cell>
          <cell r="W272">
            <v>762.87351999999998</v>
          </cell>
          <cell r="X272">
            <v>1583.1466600000001</v>
          </cell>
          <cell r="Y272">
            <v>1583.1466600000001</v>
          </cell>
          <cell r="AB272">
            <v>2431.9690599999999</v>
          </cell>
          <cell r="AC272">
            <v>1511.37987</v>
          </cell>
          <cell r="AD272">
            <v>9994.31</v>
          </cell>
          <cell r="AT272">
            <v>630.09271999999999</v>
          </cell>
          <cell r="AU272">
            <v>1996.5852199999999</v>
          </cell>
          <cell r="AV272">
            <v>2519.50704</v>
          </cell>
          <cell r="AW272">
            <v>9871.4512900000009</v>
          </cell>
        </row>
        <row r="273">
          <cell r="A273" t="str">
            <v>680499CL_NLBU0362</v>
          </cell>
          <cell r="L273">
            <v>366.18245000000002</v>
          </cell>
          <cell r="M273">
            <v>507.10968000000003</v>
          </cell>
          <cell r="N273">
            <v>507.10968000000003</v>
          </cell>
          <cell r="O273">
            <v>2368.56439</v>
          </cell>
          <cell r="P273">
            <v>2318.1722300000001</v>
          </cell>
          <cell r="Q273">
            <v>2318.1722300000001</v>
          </cell>
          <cell r="S273">
            <v>5422.8144199999997</v>
          </cell>
          <cell r="T273">
            <v>5372.4222600000003</v>
          </cell>
          <cell r="U273">
            <v>5372.4222600000003</v>
          </cell>
          <cell r="W273">
            <v>894.16165999999998</v>
          </cell>
          <cell r="X273">
            <v>1421.7737199999999</v>
          </cell>
          <cell r="Y273">
            <v>1421.7737199999999</v>
          </cell>
          <cell r="AB273">
            <v>2675.3853199999999</v>
          </cell>
          <cell r="AC273">
            <v>2458.7361799999999</v>
          </cell>
          <cell r="AD273">
            <v>11365.27097</v>
          </cell>
          <cell r="AT273">
            <v>859.00162</v>
          </cell>
          <cell r="AU273">
            <v>2729.7792599999998</v>
          </cell>
          <cell r="AV273">
            <v>3796.5158000000001</v>
          </cell>
          <cell r="AW273">
            <v>10673.231250000001</v>
          </cell>
        </row>
        <row r="274">
          <cell r="A274" t="str">
            <v>680499CL_NLBU0361</v>
          </cell>
          <cell r="O274">
            <v>-6.5</v>
          </cell>
          <cell r="S274">
            <v>-6.5</v>
          </cell>
        </row>
        <row r="275">
          <cell r="A275" t="str">
            <v>680499CL_NLBU0370</v>
          </cell>
          <cell r="M275">
            <v>11.245699999999999</v>
          </cell>
          <cell r="N275">
            <v>11.245699999999999</v>
          </cell>
          <cell r="O275">
            <v>145.31038000000001</v>
          </cell>
          <cell r="P275">
            <v>123.37194</v>
          </cell>
          <cell r="Q275">
            <v>123.37194</v>
          </cell>
          <cell r="S275">
            <v>267.81189000000001</v>
          </cell>
          <cell r="T275">
            <v>245.87344999999999</v>
          </cell>
          <cell r="U275">
            <v>245.87344999999999</v>
          </cell>
          <cell r="W275">
            <v>-1.6247</v>
          </cell>
          <cell r="X275">
            <v>104.11565</v>
          </cell>
          <cell r="Y275">
            <v>104.11565</v>
          </cell>
          <cell r="AV275">
            <v>147.13533000000001</v>
          </cell>
          <cell r="AW275">
            <v>147.13533000000001</v>
          </cell>
        </row>
        <row r="276">
          <cell r="A276" t="str">
            <v>680499CL_NLBS6921</v>
          </cell>
          <cell r="L276">
            <v>-0.20426</v>
          </cell>
          <cell r="M276">
            <v>-2.3668499999999999</v>
          </cell>
          <cell r="N276">
            <v>-2.3668499999999999</v>
          </cell>
          <cell r="O276">
            <v>-15.23793</v>
          </cell>
          <cell r="P276">
            <v>-14.95308</v>
          </cell>
          <cell r="Q276">
            <v>-14.95308</v>
          </cell>
          <cell r="S276">
            <v>-21.496569999999998</v>
          </cell>
          <cell r="T276">
            <v>-21.21172</v>
          </cell>
          <cell r="U276">
            <v>-21.21172</v>
          </cell>
          <cell r="W276">
            <v>-0.30639</v>
          </cell>
          <cell r="X276">
            <v>-6.3880100000000004</v>
          </cell>
          <cell r="Y276">
            <v>-6.3880100000000004</v>
          </cell>
          <cell r="AV276">
            <v>-14.337429999999999</v>
          </cell>
          <cell r="AW276">
            <v>-14.337429999999999</v>
          </cell>
        </row>
        <row r="277">
          <cell r="A277" t="str">
            <v>680499CL_NLBO1228</v>
          </cell>
          <cell r="L277">
            <v>-0.20426</v>
          </cell>
          <cell r="M277">
            <v>-2.3668499999999999</v>
          </cell>
          <cell r="N277">
            <v>-2.3668499999999999</v>
          </cell>
          <cell r="O277">
            <v>-15.23793</v>
          </cell>
          <cell r="P277">
            <v>-14.95308</v>
          </cell>
          <cell r="Q277">
            <v>-14.95308</v>
          </cell>
          <cell r="S277">
            <v>-21.496569999999998</v>
          </cell>
          <cell r="T277">
            <v>-21.21172</v>
          </cell>
          <cell r="U277">
            <v>-21.21172</v>
          </cell>
          <cell r="W277">
            <v>-0.30639</v>
          </cell>
          <cell r="X277">
            <v>-6.3880100000000004</v>
          </cell>
          <cell r="Y277">
            <v>-6.3880100000000004</v>
          </cell>
          <cell r="AV277">
            <v>-14.337429999999999</v>
          </cell>
          <cell r="AW277">
            <v>-14.337429999999999</v>
          </cell>
        </row>
        <row r="278">
          <cell r="A278" t="str">
            <v>680499CL_NLBU1228</v>
          </cell>
          <cell r="L278">
            <v>-0.20426</v>
          </cell>
          <cell r="M278">
            <v>-2.3668499999999999</v>
          </cell>
          <cell r="N278">
            <v>-2.3668499999999999</v>
          </cell>
          <cell r="O278">
            <v>-15.23793</v>
          </cell>
          <cell r="P278">
            <v>-14.95308</v>
          </cell>
          <cell r="Q278">
            <v>-14.95308</v>
          </cell>
          <cell r="S278">
            <v>-21.496569999999998</v>
          </cell>
          <cell r="T278">
            <v>-21.21172</v>
          </cell>
          <cell r="U278">
            <v>-21.21172</v>
          </cell>
          <cell r="W278">
            <v>-0.30639</v>
          </cell>
          <cell r="X278">
            <v>-6.3880100000000004</v>
          </cell>
          <cell r="Y278">
            <v>-6.3880100000000004</v>
          </cell>
          <cell r="AV278">
            <v>-14.337429999999999</v>
          </cell>
          <cell r="AW278">
            <v>-14.337429999999999</v>
          </cell>
        </row>
        <row r="279">
          <cell r="A279" t="str">
            <v>680499CL_NLBS6903</v>
          </cell>
          <cell r="M279">
            <v>-4.0719999999999999E-2</v>
          </cell>
          <cell r="N279">
            <v>-4.0719999999999999E-2</v>
          </cell>
          <cell r="O279">
            <v>-10.79218</v>
          </cell>
          <cell r="P279">
            <v>-0.24434</v>
          </cell>
          <cell r="Q279">
            <v>-0.24434</v>
          </cell>
          <cell r="S279">
            <v>-11.21439</v>
          </cell>
          <cell r="T279">
            <v>-0.66654999999999998</v>
          </cell>
          <cell r="U279">
            <v>-0.66654999999999998</v>
          </cell>
          <cell r="X279">
            <v>-0.15034</v>
          </cell>
          <cell r="Y279">
            <v>-0.15034</v>
          </cell>
          <cell r="AV279">
            <v>-3.58487</v>
          </cell>
          <cell r="AW279">
            <v>-3.58487</v>
          </cell>
        </row>
        <row r="280">
          <cell r="A280" t="str">
            <v>680499CL_NLBU0664</v>
          </cell>
          <cell r="M280">
            <v>-4.0719999999999999E-2</v>
          </cell>
          <cell r="N280">
            <v>-4.0719999999999999E-2</v>
          </cell>
          <cell r="O280">
            <v>-10.79218</v>
          </cell>
          <cell r="P280">
            <v>-0.24434</v>
          </cell>
          <cell r="Q280">
            <v>-0.24434</v>
          </cell>
          <cell r="S280">
            <v>-11.21439</v>
          </cell>
          <cell r="T280">
            <v>-0.66654999999999998</v>
          </cell>
          <cell r="U280">
            <v>-0.66654999999999998</v>
          </cell>
          <cell r="X280">
            <v>-0.15034</v>
          </cell>
          <cell r="Y280">
            <v>-0.15034</v>
          </cell>
          <cell r="AV280">
            <v>-3.58487</v>
          </cell>
          <cell r="AW280">
            <v>-3.58487</v>
          </cell>
        </row>
        <row r="281">
          <cell r="A281" t="str">
            <v>680499CL_NL201101</v>
          </cell>
          <cell r="L281">
            <v>4146.4348900000005</v>
          </cell>
          <cell r="M281">
            <v>9494.2120300000006</v>
          </cell>
          <cell r="N281">
            <v>9494.2120300000006</v>
          </cell>
          <cell r="O281">
            <v>35193.45132</v>
          </cell>
          <cell r="P281">
            <v>52070.022040000003</v>
          </cell>
          <cell r="Q281">
            <v>52070.022040000003</v>
          </cell>
          <cell r="S281">
            <v>131319.8996</v>
          </cell>
          <cell r="T281">
            <v>148196.47031999999</v>
          </cell>
          <cell r="U281">
            <v>148196.47031999999</v>
          </cell>
          <cell r="W281">
            <v>9564.9652499999993</v>
          </cell>
          <cell r="X281">
            <v>38988.163489999999</v>
          </cell>
          <cell r="Y281">
            <v>38988.163489999999</v>
          </cell>
          <cell r="AB281">
            <v>49632.305030000003</v>
          </cell>
          <cell r="AC281">
            <v>48127.38349</v>
          </cell>
          <cell r="AD281">
            <v>210728.61236999999</v>
          </cell>
          <cell r="AT281">
            <v>16894.70969</v>
          </cell>
          <cell r="AU281">
            <v>52359.371169999999</v>
          </cell>
          <cell r="AV281">
            <v>67798.564100000003</v>
          </cell>
          <cell r="AW281">
            <v>201931.84385999999</v>
          </cell>
        </row>
        <row r="282">
          <cell r="A282" t="str">
            <v>680499CL_NLBT6918</v>
          </cell>
          <cell r="L282">
            <v>4146.4348900000005</v>
          </cell>
          <cell r="M282">
            <v>9494.2120300000006</v>
          </cell>
          <cell r="N282">
            <v>9494.2120300000006</v>
          </cell>
          <cell r="O282">
            <v>35193.45132</v>
          </cell>
          <cell r="P282">
            <v>52070.022040000003</v>
          </cell>
          <cell r="Q282">
            <v>52070.022040000003</v>
          </cell>
          <cell r="S282">
            <v>131319.8996</v>
          </cell>
          <cell r="T282">
            <v>148196.47031999999</v>
          </cell>
          <cell r="U282">
            <v>148196.47031999999</v>
          </cell>
          <cell r="W282">
            <v>9564.9652499999993</v>
          </cell>
          <cell r="X282">
            <v>38988.163489999999</v>
          </cell>
          <cell r="Y282">
            <v>38988.163489999999</v>
          </cell>
          <cell r="AB282">
            <v>49632.305030000003</v>
          </cell>
          <cell r="AC282">
            <v>48127.38349</v>
          </cell>
          <cell r="AD282">
            <v>210728.61236999999</v>
          </cell>
          <cell r="AT282">
            <v>16894.70969</v>
          </cell>
          <cell r="AU282">
            <v>52359.371169999999</v>
          </cell>
          <cell r="AV282">
            <v>67798.564100000003</v>
          </cell>
          <cell r="AW282">
            <v>201931.84385999999</v>
          </cell>
        </row>
        <row r="283">
          <cell r="A283" t="str">
            <v>680499CL_NLBO0680</v>
          </cell>
          <cell r="L283">
            <v>4092.9943499999999</v>
          </cell>
          <cell r="M283">
            <v>9365.7268000000004</v>
          </cell>
          <cell r="N283">
            <v>9365.7268000000004</v>
          </cell>
          <cell r="O283">
            <v>34280.731959999997</v>
          </cell>
          <cell r="P283">
            <v>50184.244610000002</v>
          </cell>
          <cell r="Q283">
            <v>50184.244610000002</v>
          </cell>
          <cell r="S283">
            <v>129662.09663</v>
          </cell>
          <cell r="T283">
            <v>145565.60928</v>
          </cell>
          <cell r="U283">
            <v>145565.60928</v>
          </cell>
          <cell r="W283">
            <v>9334.5665599999993</v>
          </cell>
          <cell r="X283">
            <v>38386.500269999997</v>
          </cell>
          <cell r="Y283">
            <v>38386.500269999997</v>
          </cell>
          <cell r="AB283">
            <v>48000.000030000003</v>
          </cell>
          <cell r="AC283">
            <v>46169.698490000002</v>
          </cell>
          <cell r="AD283">
            <v>205169.69857000001</v>
          </cell>
          <cell r="AT283">
            <v>15943.67409</v>
          </cell>
          <cell r="AU283">
            <v>49999.999369999998</v>
          </cell>
          <cell r="AV283">
            <v>65203.514739999999</v>
          </cell>
          <cell r="AW283">
            <v>194069.78328999999</v>
          </cell>
        </row>
        <row r="284">
          <cell r="A284" t="str">
            <v>680499CL_NLBU0680</v>
          </cell>
          <cell r="L284">
            <v>4092.9943499999999</v>
          </cell>
          <cell r="M284">
            <v>9365.7268000000004</v>
          </cell>
          <cell r="N284">
            <v>9365.7268000000004</v>
          </cell>
          <cell r="O284">
            <v>34280.731959999997</v>
          </cell>
          <cell r="P284">
            <v>50184.244610000002</v>
          </cell>
          <cell r="Q284">
            <v>50184.244610000002</v>
          </cell>
          <cell r="S284">
            <v>129662.09663</v>
          </cell>
          <cell r="T284">
            <v>145565.60928</v>
          </cell>
          <cell r="U284">
            <v>145565.60928</v>
          </cell>
          <cell r="W284">
            <v>9334.5665599999993</v>
          </cell>
          <cell r="X284">
            <v>38386.500269999997</v>
          </cell>
          <cell r="Y284">
            <v>38386.500269999997</v>
          </cell>
          <cell r="AB284">
            <v>48000.000030000003</v>
          </cell>
          <cell r="AC284">
            <v>46169.698490000002</v>
          </cell>
          <cell r="AD284">
            <v>205169.69857000001</v>
          </cell>
          <cell r="AT284">
            <v>15943.67409</v>
          </cell>
          <cell r="AU284">
            <v>49999.999369999998</v>
          </cell>
          <cell r="AV284">
            <v>65203.514739999999</v>
          </cell>
          <cell r="AW284">
            <v>194069.78328999999</v>
          </cell>
        </row>
        <row r="285">
          <cell r="A285" t="str">
            <v>680499CL_NLBU0624</v>
          </cell>
          <cell r="L285">
            <v>53.440539999999999</v>
          </cell>
          <cell r="M285">
            <v>128.48523</v>
          </cell>
          <cell r="N285">
            <v>128.48523</v>
          </cell>
          <cell r="O285">
            <v>912.71936000000005</v>
          </cell>
          <cell r="P285">
            <v>1885.7774300000001</v>
          </cell>
          <cell r="Q285">
            <v>1885.7774300000001</v>
          </cell>
          <cell r="S285">
            <v>1657.80297</v>
          </cell>
          <cell r="T285">
            <v>2630.8610399999998</v>
          </cell>
          <cell r="U285">
            <v>2630.8610399999998</v>
          </cell>
          <cell r="W285">
            <v>230.39868999999999</v>
          </cell>
          <cell r="X285">
            <v>601.66322000000002</v>
          </cell>
          <cell r="Y285">
            <v>601.66322000000002</v>
          </cell>
          <cell r="AB285">
            <v>1632.3050000000001</v>
          </cell>
          <cell r="AC285">
            <v>1957.6849999999999</v>
          </cell>
          <cell r="AD285">
            <v>5558.9138000000003</v>
          </cell>
          <cell r="AT285">
            <v>951.03560000000004</v>
          </cell>
          <cell r="AU285">
            <v>2359.3717999999999</v>
          </cell>
          <cell r="AV285">
            <v>2595.04936</v>
          </cell>
          <cell r="AW285">
            <v>7862.0605699999996</v>
          </cell>
        </row>
        <row r="286">
          <cell r="A286" t="str">
            <v>680499678411PD202</v>
          </cell>
          <cell r="L286">
            <v>10703.226000000001</v>
          </cell>
          <cell r="M286">
            <v>15458.812320000001</v>
          </cell>
          <cell r="N286">
            <v>15458.812320000001</v>
          </cell>
          <cell r="O286">
            <v>65427.988920000003</v>
          </cell>
          <cell r="P286">
            <v>68123.191359999997</v>
          </cell>
          <cell r="Q286">
            <v>68123.191359999997</v>
          </cell>
          <cell r="S286">
            <v>174554.57451000001</v>
          </cell>
          <cell r="T286">
            <v>177249.77695</v>
          </cell>
          <cell r="U286">
            <v>177249.77695</v>
          </cell>
          <cell r="W286">
            <v>24768.48458</v>
          </cell>
          <cell r="X286">
            <v>41313.75937</v>
          </cell>
          <cell r="Y286">
            <v>41313.75937</v>
          </cell>
          <cell r="AB286">
            <v>69574.53628</v>
          </cell>
          <cell r="AC286">
            <v>68351.854980000004</v>
          </cell>
          <cell r="AD286">
            <v>296513.23479000002</v>
          </cell>
          <cell r="AT286">
            <v>23539.002369999998</v>
          </cell>
          <cell r="AU286">
            <v>68841.5478</v>
          </cell>
          <cell r="AV286">
            <v>101082.14651000001</v>
          </cell>
          <cell r="AW286">
            <v>282400.10502999998</v>
          </cell>
        </row>
        <row r="287">
          <cell r="A287" t="str">
            <v>680499678411BS9044</v>
          </cell>
          <cell r="L287">
            <v>2113.4734199999998</v>
          </cell>
          <cell r="M287">
            <v>2871.09013</v>
          </cell>
          <cell r="N287">
            <v>2871.09013</v>
          </cell>
          <cell r="O287">
            <v>10584.94327</v>
          </cell>
          <cell r="P287">
            <v>12460.566769999999</v>
          </cell>
          <cell r="Q287">
            <v>12460.566769999999</v>
          </cell>
          <cell r="S287">
            <v>32273.799729999999</v>
          </cell>
          <cell r="T287">
            <v>34149.42323</v>
          </cell>
          <cell r="U287">
            <v>34149.42323</v>
          </cell>
          <cell r="W287">
            <v>4100.8912799999998</v>
          </cell>
          <cell r="X287">
            <v>7322.8167400000002</v>
          </cell>
          <cell r="Y287">
            <v>7322.8167400000002</v>
          </cell>
          <cell r="AB287">
            <v>12940.367759999999</v>
          </cell>
          <cell r="AC287">
            <v>11312.12153</v>
          </cell>
          <cell r="AD287">
            <v>56310.092929999999</v>
          </cell>
          <cell r="AT287">
            <v>4820.20849</v>
          </cell>
          <cell r="AU287">
            <v>12897.644319999999</v>
          </cell>
          <cell r="AV287">
            <v>16494.186440000001</v>
          </cell>
          <cell r="AW287">
            <v>53460.05702</v>
          </cell>
        </row>
        <row r="288">
          <cell r="A288" t="str">
            <v>680499678411BU0321</v>
          </cell>
          <cell r="L288">
            <v>1704.4758400000001</v>
          </cell>
          <cell r="M288">
            <v>2506.6404400000001</v>
          </cell>
          <cell r="N288">
            <v>2506.6404400000001</v>
          </cell>
          <cell r="O288">
            <v>8203.5802500000009</v>
          </cell>
          <cell r="P288">
            <v>9951.9273799999992</v>
          </cell>
          <cell r="Q288">
            <v>9951.9273799999992</v>
          </cell>
          <cell r="S288">
            <v>25376.14428</v>
          </cell>
          <cell r="T288">
            <v>27124.491409999999</v>
          </cell>
          <cell r="U288">
            <v>27124.491409999999</v>
          </cell>
          <cell r="W288">
            <v>3250.8439499999999</v>
          </cell>
          <cell r="X288">
            <v>6169.3208599999998</v>
          </cell>
          <cell r="Y288">
            <v>6169.3208599999998</v>
          </cell>
          <cell r="AB288">
            <v>10134.056269999999</v>
          </cell>
          <cell r="AC288">
            <v>8528.9603399999996</v>
          </cell>
          <cell r="AD288">
            <v>42573.699379999998</v>
          </cell>
          <cell r="AT288">
            <v>3971.1163499999998</v>
          </cell>
          <cell r="AU288">
            <v>9959.7643900000003</v>
          </cell>
          <cell r="AV288">
            <v>12323.691769999999</v>
          </cell>
          <cell r="AW288">
            <v>39785.313249999999</v>
          </cell>
        </row>
        <row r="289">
          <cell r="A289" t="str">
            <v>680499678411BU0323</v>
          </cell>
          <cell r="L289">
            <v>346.36255</v>
          </cell>
          <cell r="M289">
            <v>364.44968999999998</v>
          </cell>
          <cell r="N289">
            <v>364.44968999999998</v>
          </cell>
          <cell r="O289">
            <v>1942.68506</v>
          </cell>
          <cell r="P289">
            <v>2508.65949</v>
          </cell>
          <cell r="Q289">
            <v>2508.65949</v>
          </cell>
          <cell r="S289">
            <v>6137.9321799999998</v>
          </cell>
          <cell r="T289">
            <v>6703.90661</v>
          </cell>
          <cell r="U289">
            <v>6703.90661</v>
          </cell>
          <cell r="W289">
            <v>728.68128000000002</v>
          </cell>
          <cell r="X289">
            <v>1153.5161900000001</v>
          </cell>
          <cell r="Y289">
            <v>1153.5161900000001</v>
          </cell>
          <cell r="AB289">
            <v>2020.3014900000001</v>
          </cell>
          <cell r="AC289">
            <v>2511.7351899999999</v>
          </cell>
          <cell r="AD289">
            <v>10732.05755</v>
          </cell>
          <cell r="AT289">
            <v>649.08213999999998</v>
          </cell>
          <cell r="AU289">
            <v>2280.68993</v>
          </cell>
          <cell r="AV289">
            <v>3524.3035300000001</v>
          </cell>
          <cell r="AW289">
            <v>10709.71263</v>
          </cell>
        </row>
        <row r="290">
          <cell r="A290" t="str">
            <v>680499678411BU0648</v>
          </cell>
          <cell r="L290">
            <v>62.63503</v>
          </cell>
          <cell r="O290">
            <v>457.27796000000001</v>
          </cell>
          <cell r="P290">
            <v>-2.01E-2</v>
          </cell>
          <cell r="Q290">
            <v>-2.01E-2</v>
          </cell>
          <cell r="S290">
            <v>778.32326999999998</v>
          </cell>
          <cell r="T290">
            <v>321.02521000000002</v>
          </cell>
          <cell r="U290">
            <v>321.02521000000002</v>
          </cell>
          <cell r="W290">
            <v>121.36605</v>
          </cell>
          <cell r="X290">
            <v>-2.0310000000000002E-2</v>
          </cell>
          <cell r="Y290">
            <v>-2.0310000000000002E-2</v>
          </cell>
          <cell r="AB290">
            <v>786.01</v>
          </cell>
          <cell r="AC290">
            <v>271.42599999999999</v>
          </cell>
          <cell r="AD290">
            <v>3004.3359999999998</v>
          </cell>
          <cell r="AT290">
            <v>200.01</v>
          </cell>
          <cell r="AU290">
            <v>657.19</v>
          </cell>
          <cell r="AV290">
            <v>646.19114000000002</v>
          </cell>
          <cell r="AW290">
            <v>2965.0311400000001</v>
          </cell>
        </row>
        <row r="291">
          <cell r="A291" t="str">
            <v>680499678411BU0329</v>
          </cell>
          <cell r="O291">
            <v>-18.600000000000001</v>
          </cell>
          <cell r="S291">
            <v>-18.600000000000001</v>
          </cell>
        </row>
        <row r="292">
          <cell r="A292" t="str">
            <v>680499678411BG6912</v>
          </cell>
          <cell r="L292">
            <v>4224.79918</v>
          </cell>
          <cell r="M292">
            <v>6901.7518099999998</v>
          </cell>
          <cell r="N292">
            <v>6901.7518099999998</v>
          </cell>
          <cell r="O292">
            <v>23340.15753</v>
          </cell>
          <cell r="P292">
            <v>24824.651160000001</v>
          </cell>
          <cell r="Q292">
            <v>24824.651160000001</v>
          </cell>
          <cell r="S292">
            <v>60611.979379999997</v>
          </cell>
          <cell r="T292">
            <v>62096.473010000002</v>
          </cell>
          <cell r="U292">
            <v>62096.473010000002</v>
          </cell>
          <cell r="W292">
            <v>8494.2513099999996</v>
          </cell>
          <cell r="X292">
            <v>16714.178489999998</v>
          </cell>
          <cell r="Y292">
            <v>16714.178489999998</v>
          </cell>
          <cell r="AB292">
            <v>24751.38438</v>
          </cell>
          <cell r="AC292">
            <v>22910.726419999999</v>
          </cell>
          <cell r="AD292">
            <v>94429.878930000006</v>
          </cell>
          <cell r="AT292">
            <v>8992.1812100000006</v>
          </cell>
          <cell r="AU292">
            <v>24784.457310000002</v>
          </cell>
          <cell r="AV292">
            <v>36105.11492</v>
          </cell>
          <cell r="AW292">
            <v>89812.957380000007</v>
          </cell>
        </row>
        <row r="293">
          <cell r="A293" t="str">
            <v>680499678411BS6912</v>
          </cell>
          <cell r="L293">
            <v>2234.1775299999999</v>
          </cell>
          <cell r="M293">
            <v>4421.1345600000004</v>
          </cell>
          <cell r="N293">
            <v>4421.1345600000004</v>
          </cell>
          <cell r="O293">
            <v>12489.55682</v>
          </cell>
          <cell r="P293">
            <v>14948.933419999999</v>
          </cell>
          <cell r="Q293">
            <v>14948.933419999999</v>
          </cell>
          <cell r="S293">
            <v>34231.665520000002</v>
          </cell>
          <cell r="T293">
            <v>36691.042119999998</v>
          </cell>
          <cell r="U293">
            <v>36691.042119999998</v>
          </cell>
          <cell r="W293">
            <v>4547.9778800000004</v>
          </cell>
          <cell r="X293">
            <v>9961.7776300000005</v>
          </cell>
          <cell r="Y293">
            <v>9961.7776300000005</v>
          </cell>
          <cell r="AB293">
            <v>14838.534949999999</v>
          </cell>
          <cell r="AC293">
            <v>13086.131069999999</v>
          </cell>
          <cell r="AD293">
            <v>53750.225019999998</v>
          </cell>
          <cell r="AT293">
            <v>5676.8695200000002</v>
          </cell>
          <cell r="AU293">
            <v>14940.34132</v>
          </cell>
          <cell r="AV293">
            <v>21809.28313</v>
          </cell>
          <cell r="AW293">
            <v>51190.595480000004</v>
          </cell>
        </row>
        <row r="294">
          <cell r="A294" t="str">
            <v>680499678411BO0678</v>
          </cell>
          <cell r="L294">
            <v>1721.7570599999999</v>
          </cell>
          <cell r="M294">
            <v>2520.7928299999999</v>
          </cell>
          <cell r="N294">
            <v>2520.7928299999999</v>
          </cell>
          <cell r="O294">
            <v>8429.5603300000002</v>
          </cell>
          <cell r="P294">
            <v>8816.1279699999996</v>
          </cell>
          <cell r="Q294">
            <v>8816.1279699999996</v>
          </cell>
          <cell r="S294">
            <v>20870.245599999998</v>
          </cell>
          <cell r="T294">
            <v>21256.813239999999</v>
          </cell>
          <cell r="U294">
            <v>21256.813239999999</v>
          </cell>
          <cell r="W294">
            <v>3207.2238600000001</v>
          </cell>
          <cell r="X294">
            <v>6011.2315600000002</v>
          </cell>
          <cell r="Y294">
            <v>6011.2315600000002</v>
          </cell>
          <cell r="AB294">
            <v>9710.9099100000003</v>
          </cell>
          <cell r="AC294">
            <v>8547.6344599999993</v>
          </cell>
          <cell r="AD294">
            <v>33085.959909999998</v>
          </cell>
          <cell r="AT294">
            <v>3889.6296900000002</v>
          </cell>
          <cell r="AU294">
            <v>10232.90526</v>
          </cell>
          <cell r="AV294">
            <v>15085.23481</v>
          </cell>
          <cell r="AW294">
            <v>31873.37228</v>
          </cell>
        </row>
        <row r="295">
          <cell r="A295" t="str">
            <v>680499678411BU0654</v>
          </cell>
          <cell r="L295">
            <v>150.54766000000001</v>
          </cell>
          <cell r="M295">
            <v>648.25273000000004</v>
          </cell>
          <cell r="N295">
            <v>648.25273000000004</v>
          </cell>
          <cell r="O295">
            <v>697.11431000000005</v>
          </cell>
          <cell r="P295">
            <v>1423.8927200000001</v>
          </cell>
          <cell r="Q295">
            <v>1423.8927200000001</v>
          </cell>
          <cell r="S295">
            <v>3145.1937800000001</v>
          </cell>
          <cell r="T295">
            <v>3871.97219</v>
          </cell>
          <cell r="U295">
            <v>3871.97219</v>
          </cell>
          <cell r="W295">
            <v>383.30642</v>
          </cell>
          <cell r="X295">
            <v>1110.1336699999999</v>
          </cell>
          <cell r="Y295">
            <v>1110.1336699999999</v>
          </cell>
          <cell r="AB295">
            <v>1226.6866399999999</v>
          </cell>
          <cell r="AC295">
            <v>544.46672999999998</v>
          </cell>
          <cell r="AD295">
            <v>4223.1583600000004</v>
          </cell>
          <cell r="AT295">
            <v>405.32691</v>
          </cell>
          <cell r="AU295">
            <v>1092.6437000000001</v>
          </cell>
          <cell r="AV295">
            <v>1108.0223900000001</v>
          </cell>
          <cell r="AW295">
            <v>3770.9867599999998</v>
          </cell>
        </row>
        <row r="296">
          <cell r="A296" t="str">
            <v>680499678411BU0659</v>
          </cell>
          <cell r="L296">
            <v>363.82580999999999</v>
          </cell>
          <cell r="M296">
            <v>1252.0889999999999</v>
          </cell>
          <cell r="N296">
            <v>1252.0889999999999</v>
          </cell>
          <cell r="O296">
            <v>3405.73018</v>
          </cell>
          <cell r="P296">
            <v>4708.91273</v>
          </cell>
          <cell r="Q296">
            <v>4708.91273</v>
          </cell>
          <cell r="S296">
            <v>10259.107480000001</v>
          </cell>
          <cell r="T296">
            <v>11562.29003</v>
          </cell>
          <cell r="U296">
            <v>11562.29003</v>
          </cell>
          <cell r="W296">
            <v>959.40060000000005</v>
          </cell>
          <cell r="X296">
            <v>2840.4124000000002</v>
          </cell>
          <cell r="Y296">
            <v>2840.4124000000002</v>
          </cell>
          <cell r="AB296">
            <v>3900.9384</v>
          </cell>
          <cell r="AC296">
            <v>3994.02988</v>
          </cell>
          <cell r="AD296">
            <v>16441.106749999999</v>
          </cell>
          <cell r="AT296">
            <v>1381.91292</v>
          </cell>
          <cell r="AU296">
            <v>3614.7923599999999</v>
          </cell>
          <cell r="AV296">
            <v>5646.0259299999998</v>
          </cell>
          <cell r="AW296">
            <v>15576.236440000001</v>
          </cell>
        </row>
        <row r="297">
          <cell r="A297" t="str">
            <v>680499678411BU3445</v>
          </cell>
          <cell r="L297">
            <v>-1.9530000000000001</v>
          </cell>
          <cell r="O297">
            <v>-42.847999999999999</v>
          </cell>
          <cell r="S297">
            <v>-42.881340000000002</v>
          </cell>
          <cell r="T297">
            <v>-3.3340000000000002E-2</v>
          </cell>
          <cell r="U297">
            <v>-3.3340000000000002E-2</v>
          </cell>
          <cell r="W297">
            <v>-1.9530000000000001</v>
          </cell>
          <cell r="AV297">
            <v>-30</v>
          </cell>
          <cell r="AW297">
            <v>-30</v>
          </cell>
        </row>
        <row r="298">
          <cell r="A298" t="str">
            <v>680499678411BS6922</v>
          </cell>
          <cell r="L298">
            <v>1990.62165</v>
          </cell>
          <cell r="M298">
            <v>2480.6172499999998</v>
          </cell>
          <cell r="N298">
            <v>2480.6172499999998</v>
          </cell>
          <cell r="O298">
            <v>10850.600710000001</v>
          </cell>
          <cell r="P298">
            <v>9875.71774</v>
          </cell>
          <cell r="Q298">
            <v>9875.71774</v>
          </cell>
          <cell r="S298">
            <v>26380.313859999998</v>
          </cell>
          <cell r="T298">
            <v>25405.43089</v>
          </cell>
          <cell r="U298">
            <v>25405.43089</v>
          </cell>
          <cell r="W298">
            <v>3946.2734300000002</v>
          </cell>
          <cell r="X298">
            <v>6752.4008599999997</v>
          </cell>
          <cell r="Y298">
            <v>6752.4008599999997</v>
          </cell>
          <cell r="AB298">
            <v>9912.8494300000002</v>
          </cell>
          <cell r="AC298">
            <v>9824.5953499999996</v>
          </cell>
          <cell r="AD298">
            <v>40679.653910000001</v>
          </cell>
          <cell r="AT298">
            <v>3315.31169</v>
          </cell>
          <cell r="AU298">
            <v>9844.1159900000002</v>
          </cell>
          <cell r="AV298">
            <v>14295.83179</v>
          </cell>
          <cell r="AW298">
            <v>38622.361900000004</v>
          </cell>
        </row>
        <row r="299">
          <cell r="A299" t="str">
            <v>680499678411BU0630</v>
          </cell>
          <cell r="P299">
            <v>2.1017199999999998</v>
          </cell>
          <cell r="Q299">
            <v>2.1017199999999998</v>
          </cell>
          <cell r="S299">
            <v>68</v>
          </cell>
          <cell r="T299">
            <v>70.10172</v>
          </cell>
          <cell r="U299">
            <v>70.10172</v>
          </cell>
          <cell r="X299">
            <v>31</v>
          </cell>
          <cell r="Y299">
            <v>31</v>
          </cell>
        </row>
        <row r="300">
          <cell r="A300" t="str">
            <v>680499678411BU1485</v>
          </cell>
          <cell r="L300">
            <v>406.88351</v>
          </cell>
          <cell r="M300">
            <v>315.18051000000003</v>
          </cell>
          <cell r="N300">
            <v>315.18051000000003</v>
          </cell>
          <cell r="O300">
            <v>2110.74341</v>
          </cell>
          <cell r="P300">
            <v>1806.5875599999999</v>
          </cell>
          <cell r="Q300">
            <v>1806.5875599999999</v>
          </cell>
          <cell r="S300">
            <v>5172.7690499999999</v>
          </cell>
          <cell r="T300">
            <v>4868.6131999999998</v>
          </cell>
          <cell r="U300">
            <v>4868.6131999999998</v>
          </cell>
          <cell r="W300">
            <v>903.14049</v>
          </cell>
          <cell r="X300">
            <v>1043.8993499999999</v>
          </cell>
          <cell r="Y300">
            <v>1043.8993499999999</v>
          </cell>
          <cell r="AB300">
            <v>2155.5613899999998</v>
          </cell>
          <cell r="AC300">
            <v>2040.44982</v>
          </cell>
          <cell r="AD300">
            <v>9306.2702000000008</v>
          </cell>
          <cell r="AT300">
            <v>869.72758999999996</v>
          </cell>
          <cell r="AU300">
            <v>2310.64689</v>
          </cell>
          <cell r="AV300">
            <v>3065.1054100000001</v>
          </cell>
          <cell r="AW300">
            <v>8876.3784899999991</v>
          </cell>
        </row>
        <row r="301">
          <cell r="A301" t="str">
            <v>680499678411BU1051</v>
          </cell>
          <cell r="O301">
            <v>-5.0250000000000003E-2</v>
          </cell>
          <cell r="S301">
            <v>-5.0250000000000003E-2</v>
          </cell>
        </row>
        <row r="302">
          <cell r="A302" t="str">
            <v>680499678411BO0708</v>
          </cell>
          <cell r="L302">
            <v>331.75920000000002</v>
          </cell>
          <cell r="M302">
            <v>605.80713000000003</v>
          </cell>
          <cell r="N302">
            <v>605.80713000000003</v>
          </cell>
          <cell r="O302">
            <v>2313.5744500000001</v>
          </cell>
          <cell r="P302">
            <v>2660.4866999999999</v>
          </cell>
          <cell r="Q302">
            <v>2660.4866999999999</v>
          </cell>
          <cell r="S302">
            <v>6503.8377799999998</v>
          </cell>
          <cell r="T302">
            <v>6850.7500300000002</v>
          </cell>
          <cell r="U302">
            <v>6850.7500300000002</v>
          </cell>
          <cell r="W302">
            <v>930.27859000000001</v>
          </cell>
          <cell r="X302">
            <v>1913.93561</v>
          </cell>
          <cell r="Y302">
            <v>1913.93561</v>
          </cell>
          <cell r="AB302">
            <v>3475.3950300000001</v>
          </cell>
          <cell r="AC302">
            <v>3001.16183</v>
          </cell>
          <cell r="AD302">
            <v>12391.87666</v>
          </cell>
          <cell r="AT302">
            <v>1192.8525199999999</v>
          </cell>
          <cell r="AU302">
            <v>3339.70226</v>
          </cell>
          <cell r="AV302">
            <v>4135.2470599999997</v>
          </cell>
          <cell r="AW302">
            <v>11362.775439999999</v>
          </cell>
        </row>
        <row r="303">
          <cell r="A303" t="str">
            <v>680499678411BU0675</v>
          </cell>
          <cell r="L303">
            <v>37.381959999999999</v>
          </cell>
          <cell r="M303">
            <v>249.66764000000001</v>
          </cell>
          <cell r="N303">
            <v>249.66764000000001</v>
          </cell>
          <cell r="O303">
            <v>531.18291999999997</v>
          </cell>
          <cell r="P303">
            <v>821.12527</v>
          </cell>
          <cell r="Q303">
            <v>821.12527</v>
          </cell>
          <cell r="S303">
            <v>1405.8833199999999</v>
          </cell>
          <cell r="T303">
            <v>1695.8256699999999</v>
          </cell>
          <cell r="U303">
            <v>1695.8256699999999</v>
          </cell>
          <cell r="W303">
            <v>141.16364999999999</v>
          </cell>
          <cell r="X303">
            <v>566.87779999999998</v>
          </cell>
          <cell r="Y303">
            <v>566.87779999999998</v>
          </cell>
          <cell r="AB303">
            <v>1010.18914</v>
          </cell>
          <cell r="AC303">
            <v>856.34241999999995</v>
          </cell>
          <cell r="AD303">
            <v>3965.6210700000001</v>
          </cell>
          <cell r="AT303">
            <v>320.09886999999998</v>
          </cell>
          <cell r="AU303">
            <v>921.59204999999997</v>
          </cell>
          <cell r="AV303">
            <v>1191.27746</v>
          </cell>
          <cell r="AW303">
            <v>3549.0351099999998</v>
          </cell>
        </row>
        <row r="304">
          <cell r="A304" t="str">
            <v>680499678411BU0709</v>
          </cell>
          <cell r="L304">
            <v>954.71898999999996</v>
          </cell>
          <cell r="M304">
            <v>1118.37563</v>
          </cell>
          <cell r="N304">
            <v>1118.37563</v>
          </cell>
          <cell r="O304">
            <v>4263.3585499999999</v>
          </cell>
          <cell r="P304">
            <v>2931.5713599999999</v>
          </cell>
          <cell r="Q304">
            <v>2931.5713599999999</v>
          </cell>
          <cell r="S304">
            <v>9117.5674999999992</v>
          </cell>
          <cell r="T304">
            <v>7785.7803100000001</v>
          </cell>
          <cell r="U304">
            <v>7785.7803100000001</v>
          </cell>
          <cell r="W304">
            <v>1523.3798400000001</v>
          </cell>
          <cell r="X304">
            <v>2396.02216</v>
          </cell>
          <cell r="Y304">
            <v>2396.02216</v>
          </cell>
          <cell r="AB304">
            <v>1473.41841</v>
          </cell>
          <cell r="AC304">
            <v>2226.1060400000001</v>
          </cell>
          <cell r="AD304">
            <v>7015.02844</v>
          </cell>
          <cell r="AT304">
            <v>459.13195999999999</v>
          </cell>
          <cell r="AU304">
            <v>1501.6560099999999</v>
          </cell>
          <cell r="AV304">
            <v>3417.7549100000001</v>
          </cell>
          <cell r="AW304">
            <v>7287.2623599999997</v>
          </cell>
        </row>
        <row r="305">
          <cell r="A305" t="str">
            <v>680499678411BU1123</v>
          </cell>
          <cell r="L305">
            <v>259.87799000000001</v>
          </cell>
          <cell r="M305">
            <v>191.58634000000001</v>
          </cell>
          <cell r="N305">
            <v>191.58634000000001</v>
          </cell>
          <cell r="O305">
            <v>1631.7916299999999</v>
          </cell>
          <cell r="P305">
            <v>1653.8451299999999</v>
          </cell>
          <cell r="Q305">
            <v>1653.8451299999999</v>
          </cell>
          <cell r="S305">
            <v>4112.3064599999998</v>
          </cell>
          <cell r="T305">
            <v>4134.3599599999998</v>
          </cell>
          <cell r="U305">
            <v>4134.3599599999998</v>
          </cell>
          <cell r="W305">
            <v>448.31085999999999</v>
          </cell>
          <cell r="X305">
            <v>800.66593999999998</v>
          </cell>
          <cell r="Y305">
            <v>800.66593999999998</v>
          </cell>
          <cell r="AB305">
            <v>1798.2854600000001</v>
          </cell>
          <cell r="AC305">
            <v>1700.5352399999999</v>
          </cell>
          <cell r="AD305">
            <v>8000.85754</v>
          </cell>
          <cell r="AT305">
            <v>473.50074999999998</v>
          </cell>
          <cell r="AU305">
            <v>1770.5187800000001</v>
          </cell>
          <cell r="AV305">
            <v>2486.44695</v>
          </cell>
          <cell r="AW305">
            <v>7546.9105</v>
          </cell>
        </row>
        <row r="306">
          <cell r="A306" t="str">
            <v>680499678411BS9042</v>
          </cell>
          <cell r="L306">
            <v>1928.20993</v>
          </cell>
          <cell r="M306">
            <v>2728.39698</v>
          </cell>
          <cell r="N306">
            <v>2728.39698</v>
          </cell>
          <cell r="O306">
            <v>13658.636399999999</v>
          </cell>
          <cell r="P306">
            <v>14298.77115</v>
          </cell>
          <cell r="Q306">
            <v>14298.77115</v>
          </cell>
          <cell r="S306">
            <v>35308.62732</v>
          </cell>
          <cell r="T306">
            <v>35948.762069999997</v>
          </cell>
          <cell r="U306">
            <v>35948.762069999997</v>
          </cell>
          <cell r="W306">
            <v>5656.8598000000002</v>
          </cell>
          <cell r="X306">
            <v>8734.3109399999994</v>
          </cell>
          <cell r="Y306">
            <v>8734.3109399999994</v>
          </cell>
          <cell r="AB306">
            <v>16421.17556</v>
          </cell>
          <cell r="AC306">
            <v>14372.390939999999</v>
          </cell>
          <cell r="AD306">
            <v>69999.688720000006</v>
          </cell>
          <cell r="AT306">
            <v>4764.6445000000003</v>
          </cell>
          <cell r="AU306">
            <v>16165.06302</v>
          </cell>
          <cell r="AV306">
            <v>22925.932140000001</v>
          </cell>
          <cell r="AW306">
            <v>66544.069789999994</v>
          </cell>
        </row>
        <row r="307">
          <cell r="A307" t="str">
            <v>680499678411BO0341</v>
          </cell>
          <cell r="L307">
            <v>885.27092000000005</v>
          </cell>
          <cell r="M307">
            <v>1328.5201099999999</v>
          </cell>
          <cell r="N307">
            <v>1328.5201099999999</v>
          </cell>
          <cell r="O307">
            <v>6946.5790200000001</v>
          </cell>
          <cell r="P307">
            <v>6543.7579100000003</v>
          </cell>
          <cell r="Q307">
            <v>6543.7579100000003</v>
          </cell>
          <cell r="S307">
            <v>17454.269349999999</v>
          </cell>
          <cell r="T307">
            <v>17051.448240000002</v>
          </cell>
          <cell r="U307">
            <v>17051.448240000002</v>
          </cell>
          <cell r="W307">
            <v>2923.6310199999998</v>
          </cell>
          <cell r="X307">
            <v>3917.6861600000002</v>
          </cell>
          <cell r="Y307">
            <v>3917.6861600000002</v>
          </cell>
          <cell r="AB307">
            <v>7595.8660499999996</v>
          </cell>
          <cell r="AC307">
            <v>7060.8386499999997</v>
          </cell>
          <cell r="AD307">
            <v>33261.743049999997</v>
          </cell>
          <cell r="AT307">
            <v>2316.6440699999998</v>
          </cell>
          <cell r="AU307">
            <v>7372.0241400000004</v>
          </cell>
          <cell r="AV307">
            <v>10781.40206</v>
          </cell>
          <cell r="AW307">
            <v>31447.733319999999</v>
          </cell>
        </row>
        <row r="308">
          <cell r="A308" t="str">
            <v>680499678411BU0341</v>
          </cell>
          <cell r="L308">
            <v>885.27092000000005</v>
          </cell>
          <cell r="M308">
            <v>1328.5201099999999</v>
          </cell>
          <cell r="N308">
            <v>1328.5201099999999</v>
          </cell>
          <cell r="O308">
            <v>6946.5790200000001</v>
          </cell>
          <cell r="P308">
            <v>6543.7579100000003</v>
          </cell>
          <cell r="Q308">
            <v>6543.7579100000003</v>
          </cell>
          <cell r="S308">
            <v>17454.269349999999</v>
          </cell>
          <cell r="T308">
            <v>17051.448240000002</v>
          </cell>
          <cell r="U308">
            <v>17051.448240000002</v>
          </cell>
          <cell r="W308">
            <v>2923.6310199999998</v>
          </cell>
          <cell r="X308">
            <v>3917.6861600000002</v>
          </cell>
          <cell r="Y308">
            <v>3917.6861600000002</v>
          </cell>
          <cell r="AB308">
            <v>7595.8660499999996</v>
          </cell>
          <cell r="AC308">
            <v>7060.8386499999997</v>
          </cell>
          <cell r="AD308">
            <v>33261.743049999997</v>
          </cell>
          <cell r="AT308">
            <v>2316.6440699999998</v>
          </cell>
          <cell r="AU308">
            <v>7372.0241400000004</v>
          </cell>
          <cell r="AV308">
            <v>10781.40206</v>
          </cell>
          <cell r="AW308">
            <v>31447.733319999999</v>
          </cell>
        </row>
        <row r="309">
          <cell r="A309" t="str">
            <v>680499678411BU0351</v>
          </cell>
          <cell r="L309">
            <v>620.52778000000001</v>
          </cell>
          <cell r="M309">
            <v>742.50959999999998</v>
          </cell>
          <cell r="N309">
            <v>742.50959999999998</v>
          </cell>
          <cell r="O309">
            <v>3873.6107299999999</v>
          </cell>
          <cell r="P309">
            <v>4826.4365200000002</v>
          </cell>
          <cell r="Q309">
            <v>4826.4365200000002</v>
          </cell>
          <cell r="S309">
            <v>9636.7165399999994</v>
          </cell>
          <cell r="T309">
            <v>10589.54233</v>
          </cell>
          <cell r="U309">
            <v>10589.54233</v>
          </cell>
          <cell r="W309">
            <v>1438.3305499999999</v>
          </cell>
          <cell r="X309">
            <v>2709.2678799999999</v>
          </cell>
          <cell r="Y309">
            <v>2709.2678799999999</v>
          </cell>
          <cell r="AB309">
            <v>4086.9699300000002</v>
          </cell>
          <cell r="AC309">
            <v>3788.9832200000001</v>
          </cell>
          <cell r="AD309">
            <v>16634.319739999999</v>
          </cell>
          <cell r="AT309">
            <v>1097.9396200000001</v>
          </cell>
          <cell r="AU309">
            <v>4062.4957800000002</v>
          </cell>
          <cell r="AV309">
            <v>6158.6251700000003</v>
          </cell>
          <cell r="AW309">
            <v>16014.466619999999</v>
          </cell>
        </row>
        <row r="310">
          <cell r="A310" t="str">
            <v>680499678411BU0352</v>
          </cell>
          <cell r="L310">
            <v>422.41122999999999</v>
          </cell>
          <cell r="M310">
            <v>657.57335999999998</v>
          </cell>
          <cell r="N310">
            <v>657.57335999999998</v>
          </cell>
          <cell r="O310">
            <v>2864.5603000000001</v>
          </cell>
          <cell r="P310">
            <v>2931.2690299999999</v>
          </cell>
          <cell r="Q310">
            <v>2931.2690299999999</v>
          </cell>
          <cell r="S310">
            <v>8244.6424200000001</v>
          </cell>
          <cell r="T310">
            <v>8311.3511500000004</v>
          </cell>
          <cell r="U310">
            <v>8311.3511500000004</v>
          </cell>
          <cell r="W310">
            <v>1294.9932899999999</v>
          </cell>
          <cell r="X310">
            <v>2107.9414299999999</v>
          </cell>
          <cell r="Y310">
            <v>2107.9414299999999</v>
          </cell>
          <cell r="AB310">
            <v>4738.3395799999998</v>
          </cell>
          <cell r="AC310">
            <v>3522.56907</v>
          </cell>
          <cell r="AD310">
            <v>20103.625929999998</v>
          </cell>
          <cell r="AT310">
            <v>1350.0608099999999</v>
          </cell>
          <cell r="AU310">
            <v>4730.5430999999999</v>
          </cell>
          <cell r="AV310">
            <v>5986.2235000000001</v>
          </cell>
          <cell r="AW310">
            <v>19082.188440000002</v>
          </cell>
        </row>
        <row r="311">
          <cell r="A311" t="str">
            <v>680499678411BU0353</v>
          </cell>
          <cell r="L311">
            <v>0</v>
          </cell>
          <cell r="M311">
            <v>-0.20609</v>
          </cell>
          <cell r="N311">
            <v>-0.20609</v>
          </cell>
          <cell r="O311">
            <v>-0.41365000000000002</v>
          </cell>
          <cell r="P311">
            <v>-2.69231</v>
          </cell>
          <cell r="Q311">
            <v>-2.69231</v>
          </cell>
          <cell r="S311">
            <v>-1.3009900000000001</v>
          </cell>
          <cell r="T311">
            <v>-3.57965</v>
          </cell>
          <cell r="U311">
            <v>-3.57965</v>
          </cell>
          <cell r="W311">
            <v>-9.5060000000000006E-2</v>
          </cell>
          <cell r="X311">
            <v>-0.58452999999999999</v>
          </cell>
          <cell r="Y311">
            <v>-0.58452999999999999</v>
          </cell>
          <cell r="AV311">
            <v>-0.31858999999999998</v>
          </cell>
          <cell r="AW311">
            <v>-0.31858999999999998</v>
          </cell>
        </row>
        <row r="312">
          <cell r="A312" t="str">
            <v>680499678411BU0349</v>
          </cell>
          <cell r="O312">
            <v>-25.7</v>
          </cell>
          <cell r="S312">
            <v>-25.7</v>
          </cell>
        </row>
        <row r="313">
          <cell r="A313" t="str">
            <v>680499678411BS9051</v>
          </cell>
          <cell r="L313">
            <v>1774.8616099999999</v>
          </cell>
          <cell r="M313">
            <v>1930.6854900000001</v>
          </cell>
          <cell r="N313">
            <v>1930.6854900000001</v>
          </cell>
          <cell r="O313">
            <v>13505.51483</v>
          </cell>
          <cell r="P313">
            <v>11735.059289999999</v>
          </cell>
          <cell r="Q313">
            <v>11735.059289999999</v>
          </cell>
          <cell r="S313">
            <v>33773.735189999999</v>
          </cell>
          <cell r="T313">
            <v>32003.27965</v>
          </cell>
          <cell r="U313">
            <v>32003.27965</v>
          </cell>
          <cell r="W313">
            <v>4861.3780999999999</v>
          </cell>
          <cell r="X313">
            <v>5439.9555200000004</v>
          </cell>
          <cell r="Y313">
            <v>5439.9555200000004</v>
          </cell>
          <cell r="AB313">
            <v>10354.254199999999</v>
          </cell>
          <cell r="AC313">
            <v>15786.500040000001</v>
          </cell>
          <cell r="AD313">
            <v>54413.993240000003</v>
          </cell>
          <cell r="AT313">
            <v>3472.87383</v>
          </cell>
          <cell r="AU313">
            <v>10268.018669999999</v>
          </cell>
          <cell r="AV313">
            <v>19111.67714</v>
          </cell>
          <cell r="AW313">
            <v>51909.125269999997</v>
          </cell>
        </row>
        <row r="314">
          <cell r="A314" t="str">
            <v>680499678411BO0713</v>
          </cell>
          <cell r="L314">
            <v>1202.8079499999999</v>
          </cell>
          <cell r="M314">
            <v>1930.6854900000001</v>
          </cell>
          <cell r="N314">
            <v>1930.6854900000001</v>
          </cell>
          <cell r="O314">
            <v>9855.9889500000008</v>
          </cell>
          <cell r="P314">
            <v>11735.059289999999</v>
          </cell>
          <cell r="Q314">
            <v>11735.059289999999</v>
          </cell>
          <cell r="S314">
            <v>27350.040570000001</v>
          </cell>
          <cell r="T314">
            <v>29229.110909999999</v>
          </cell>
          <cell r="U314">
            <v>29229.110909999999</v>
          </cell>
          <cell r="W314">
            <v>3507.60977</v>
          </cell>
          <cell r="X314">
            <v>5439.9555200000004</v>
          </cell>
          <cell r="Y314">
            <v>5439.9555200000004</v>
          </cell>
          <cell r="AB314">
            <v>7995.2325899999996</v>
          </cell>
          <cell r="AC314">
            <v>10908.945890000001</v>
          </cell>
          <cell r="AD314">
            <v>41442.904240000003</v>
          </cell>
          <cell r="AT314">
            <v>2612.1860900000001</v>
          </cell>
          <cell r="AU314">
            <v>7383.8630800000001</v>
          </cell>
          <cell r="AV314">
            <v>14269.49994</v>
          </cell>
          <cell r="AW314">
            <v>39248.724609999997</v>
          </cell>
        </row>
        <row r="315">
          <cell r="A315" t="str">
            <v>680499678411BU0713</v>
          </cell>
          <cell r="L315">
            <v>1202.8079499999999</v>
          </cell>
          <cell r="M315">
            <v>1930.6854900000001</v>
          </cell>
          <cell r="N315">
            <v>1930.6854900000001</v>
          </cell>
          <cell r="O315">
            <v>9855.9889500000008</v>
          </cell>
          <cell r="P315">
            <v>11735.059289999999</v>
          </cell>
          <cell r="Q315">
            <v>11735.059289999999</v>
          </cell>
          <cell r="S315">
            <v>27350.040570000001</v>
          </cell>
          <cell r="T315">
            <v>29229.110909999999</v>
          </cell>
          <cell r="U315">
            <v>29229.110909999999</v>
          </cell>
          <cell r="W315">
            <v>3507.60977</v>
          </cell>
          <cell r="X315">
            <v>5439.9555200000004</v>
          </cell>
          <cell r="Y315">
            <v>5439.9555200000004</v>
          </cell>
          <cell r="AB315">
            <v>7995.2325899999996</v>
          </cell>
          <cell r="AC315">
            <v>10908.945890000001</v>
          </cell>
          <cell r="AD315">
            <v>41442.904240000003</v>
          </cell>
          <cell r="AT315">
            <v>2612.1860900000001</v>
          </cell>
          <cell r="AU315">
            <v>7383.8630800000001</v>
          </cell>
          <cell r="AV315">
            <v>14269.49994</v>
          </cell>
          <cell r="AW315">
            <v>39248.724609999997</v>
          </cell>
        </row>
        <row r="316">
          <cell r="A316" t="str">
            <v>680499678411BU0418</v>
          </cell>
          <cell r="L316">
            <v>572.05366000000004</v>
          </cell>
          <cell r="O316">
            <v>3649.5258800000001</v>
          </cell>
          <cell r="S316">
            <v>6423.6946200000002</v>
          </cell>
          <cell r="T316">
            <v>2774.1687400000001</v>
          </cell>
          <cell r="U316">
            <v>2774.1687400000001</v>
          </cell>
          <cell r="W316">
            <v>1353.7683300000001</v>
          </cell>
          <cell r="AB316">
            <v>2359.0216099999998</v>
          </cell>
          <cell r="AC316">
            <v>4877.5541499999999</v>
          </cell>
          <cell r="AD316">
            <v>12971.089</v>
          </cell>
          <cell r="AT316">
            <v>860.68773999999996</v>
          </cell>
          <cell r="AU316">
            <v>2884.1555899999998</v>
          </cell>
          <cell r="AV316">
            <v>4842.1772000000001</v>
          </cell>
          <cell r="AW316">
            <v>12660.400659999999</v>
          </cell>
        </row>
        <row r="317">
          <cell r="A317" t="str">
            <v>680499678411BS9050</v>
          </cell>
          <cell r="L317">
            <v>662.08612000000005</v>
          </cell>
          <cell r="M317">
            <v>1029.29548</v>
          </cell>
          <cell r="N317">
            <v>1029.29548</v>
          </cell>
          <cell r="O317">
            <v>4364.7669999999998</v>
          </cell>
          <cell r="P317">
            <v>4819.3404099999998</v>
          </cell>
          <cell r="Q317">
            <v>4819.3404099999998</v>
          </cell>
          <cell r="S317">
            <v>12619.14385</v>
          </cell>
          <cell r="T317">
            <v>13073.717259999999</v>
          </cell>
          <cell r="U317">
            <v>13073.717259999999</v>
          </cell>
          <cell r="W317">
            <v>1655.41048</v>
          </cell>
          <cell r="X317">
            <v>3109.0360300000002</v>
          </cell>
          <cell r="Y317">
            <v>3109.0360300000002</v>
          </cell>
          <cell r="AB317">
            <v>5107.3543799999998</v>
          </cell>
          <cell r="AC317">
            <v>3970.1160500000001</v>
          </cell>
          <cell r="AD317">
            <v>21359.580969999999</v>
          </cell>
          <cell r="AT317">
            <v>1489.0943400000001</v>
          </cell>
          <cell r="AU317">
            <v>4726.3644800000002</v>
          </cell>
          <cell r="AV317">
            <v>6463.1581699999997</v>
          </cell>
          <cell r="AW317">
            <v>20691.817869999999</v>
          </cell>
        </row>
        <row r="318">
          <cell r="A318" t="str">
            <v>680499678411BU0331</v>
          </cell>
          <cell r="L318">
            <v>295.90366999999998</v>
          </cell>
          <cell r="M318">
            <v>510.94009999999997</v>
          </cell>
          <cell r="N318">
            <v>510.94009999999997</v>
          </cell>
          <cell r="O318">
            <v>1857.3922299999999</v>
          </cell>
          <cell r="P318">
            <v>2377.7962400000001</v>
          </cell>
          <cell r="Q318">
            <v>2377.7962400000001</v>
          </cell>
          <cell r="S318">
            <v>6935.0175399999998</v>
          </cell>
          <cell r="T318">
            <v>7455.42155</v>
          </cell>
          <cell r="U318">
            <v>7455.42155</v>
          </cell>
          <cell r="W318">
            <v>762.87351999999998</v>
          </cell>
          <cell r="X318">
            <v>1583.1466600000001</v>
          </cell>
          <cell r="Y318">
            <v>1583.1466600000001</v>
          </cell>
          <cell r="AB318">
            <v>2431.9690599999999</v>
          </cell>
          <cell r="AC318">
            <v>1511.37987</v>
          </cell>
          <cell r="AD318">
            <v>9994.31</v>
          </cell>
          <cell r="AT318">
            <v>630.09271999999999</v>
          </cell>
          <cell r="AU318">
            <v>1996.5852199999999</v>
          </cell>
          <cell r="AV318">
            <v>2519.50704</v>
          </cell>
          <cell r="AW318">
            <v>9871.4512900000009</v>
          </cell>
        </row>
        <row r="319">
          <cell r="A319" t="str">
            <v>680499678411BU0362</v>
          </cell>
          <cell r="L319">
            <v>366.18245000000002</v>
          </cell>
          <cell r="M319">
            <v>507.10968000000003</v>
          </cell>
          <cell r="N319">
            <v>507.10968000000003</v>
          </cell>
          <cell r="O319">
            <v>2368.56439</v>
          </cell>
          <cell r="P319">
            <v>2318.1722300000001</v>
          </cell>
          <cell r="Q319">
            <v>2318.1722300000001</v>
          </cell>
          <cell r="S319">
            <v>5422.8144199999997</v>
          </cell>
          <cell r="T319">
            <v>5372.4222600000003</v>
          </cell>
          <cell r="U319">
            <v>5372.4222600000003</v>
          </cell>
          <cell r="W319">
            <v>894.16165999999998</v>
          </cell>
          <cell r="X319">
            <v>1421.7737199999999</v>
          </cell>
          <cell r="Y319">
            <v>1421.7737199999999</v>
          </cell>
          <cell r="AB319">
            <v>2675.3853199999999</v>
          </cell>
          <cell r="AC319">
            <v>2458.7361799999999</v>
          </cell>
          <cell r="AD319">
            <v>11365.27097</v>
          </cell>
          <cell r="AT319">
            <v>859.00162</v>
          </cell>
          <cell r="AU319">
            <v>2729.7792599999998</v>
          </cell>
          <cell r="AV319">
            <v>3796.5158000000001</v>
          </cell>
          <cell r="AW319">
            <v>10673.231250000001</v>
          </cell>
        </row>
        <row r="320">
          <cell r="A320" t="str">
            <v>680499678411BU0361</v>
          </cell>
          <cell r="O320">
            <v>-6.5</v>
          </cell>
          <cell r="S320">
            <v>-6.5</v>
          </cell>
        </row>
        <row r="321">
          <cell r="A321" t="str">
            <v>680499678411BU0370</v>
          </cell>
          <cell r="M321">
            <v>11.245699999999999</v>
          </cell>
          <cell r="N321">
            <v>11.245699999999999</v>
          </cell>
          <cell r="O321">
            <v>145.31038000000001</v>
          </cell>
          <cell r="P321">
            <v>123.37194</v>
          </cell>
          <cell r="Q321">
            <v>123.37194</v>
          </cell>
          <cell r="S321">
            <v>267.81189000000001</v>
          </cell>
          <cell r="T321">
            <v>245.87344999999999</v>
          </cell>
          <cell r="U321">
            <v>245.87344999999999</v>
          </cell>
          <cell r="W321">
            <v>-1.6247</v>
          </cell>
          <cell r="X321">
            <v>104.11565</v>
          </cell>
          <cell r="Y321">
            <v>104.11565</v>
          </cell>
          <cell r="AV321">
            <v>147.13533000000001</v>
          </cell>
          <cell r="AW321">
            <v>147.13533000000001</v>
          </cell>
        </row>
        <row r="322">
          <cell r="A322" t="str">
            <v>680499678411BS6921</v>
          </cell>
          <cell r="L322">
            <v>-0.20426</v>
          </cell>
          <cell r="M322">
            <v>-2.3668499999999999</v>
          </cell>
          <cell r="N322">
            <v>-2.3668499999999999</v>
          </cell>
          <cell r="O322">
            <v>-15.23793</v>
          </cell>
          <cell r="P322">
            <v>-14.95308</v>
          </cell>
          <cell r="Q322">
            <v>-14.95308</v>
          </cell>
          <cell r="S322">
            <v>-21.496569999999998</v>
          </cell>
          <cell r="T322">
            <v>-21.21172</v>
          </cell>
          <cell r="U322">
            <v>-21.21172</v>
          </cell>
          <cell r="W322">
            <v>-0.30639</v>
          </cell>
          <cell r="X322">
            <v>-6.3880100000000004</v>
          </cell>
          <cell r="Y322">
            <v>-6.3880100000000004</v>
          </cell>
          <cell r="AV322">
            <v>-14.337429999999999</v>
          </cell>
          <cell r="AW322">
            <v>-14.337429999999999</v>
          </cell>
        </row>
        <row r="323">
          <cell r="A323" t="str">
            <v>680499678411BO1228</v>
          </cell>
          <cell r="L323">
            <v>-0.20426</v>
          </cell>
          <cell r="M323">
            <v>-2.3668499999999999</v>
          </cell>
          <cell r="N323">
            <v>-2.3668499999999999</v>
          </cell>
          <cell r="O323">
            <v>-15.23793</v>
          </cell>
          <cell r="P323">
            <v>-14.95308</v>
          </cell>
          <cell r="Q323">
            <v>-14.95308</v>
          </cell>
          <cell r="S323">
            <v>-21.496569999999998</v>
          </cell>
          <cell r="T323">
            <v>-21.21172</v>
          </cell>
          <cell r="U323">
            <v>-21.21172</v>
          </cell>
          <cell r="W323">
            <v>-0.30639</v>
          </cell>
          <cell r="X323">
            <v>-6.3880100000000004</v>
          </cell>
          <cell r="Y323">
            <v>-6.3880100000000004</v>
          </cell>
          <cell r="AV323">
            <v>-14.337429999999999</v>
          </cell>
          <cell r="AW323">
            <v>-14.337429999999999</v>
          </cell>
        </row>
        <row r="324">
          <cell r="A324" t="str">
            <v>680499678411BU1228</v>
          </cell>
          <cell r="L324">
            <v>-0.20426</v>
          </cell>
          <cell r="M324">
            <v>-2.3668499999999999</v>
          </cell>
          <cell r="N324">
            <v>-2.3668499999999999</v>
          </cell>
          <cell r="O324">
            <v>-15.23793</v>
          </cell>
          <cell r="P324">
            <v>-14.95308</v>
          </cell>
          <cell r="Q324">
            <v>-14.95308</v>
          </cell>
          <cell r="S324">
            <v>-21.496569999999998</v>
          </cell>
          <cell r="T324">
            <v>-21.21172</v>
          </cell>
          <cell r="U324">
            <v>-21.21172</v>
          </cell>
          <cell r="W324">
            <v>-0.30639</v>
          </cell>
          <cell r="X324">
            <v>-6.3880100000000004</v>
          </cell>
          <cell r="Y324">
            <v>-6.3880100000000004</v>
          </cell>
          <cell r="AV324">
            <v>-14.337429999999999</v>
          </cell>
          <cell r="AW324">
            <v>-14.337429999999999</v>
          </cell>
        </row>
        <row r="325">
          <cell r="A325" t="str">
            <v>680499678411BS6903</v>
          </cell>
          <cell r="M325">
            <v>-4.0719999999999999E-2</v>
          </cell>
          <cell r="N325">
            <v>-4.0719999999999999E-2</v>
          </cell>
          <cell r="O325">
            <v>-10.79218</v>
          </cell>
          <cell r="P325">
            <v>-0.24434</v>
          </cell>
          <cell r="Q325">
            <v>-0.24434</v>
          </cell>
          <cell r="S325">
            <v>-11.21439</v>
          </cell>
          <cell r="T325">
            <v>-0.66654999999999998</v>
          </cell>
          <cell r="U325">
            <v>-0.66654999999999998</v>
          </cell>
          <cell r="X325">
            <v>-0.15034</v>
          </cell>
          <cell r="Y325">
            <v>-0.15034</v>
          </cell>
          <cell r="AV325">
            <v>-3.58487</v>
          </cell>
          <cell r="AW325">
            <v>-3.58487</v>
          </cell>
        </row>
        <row r="326">
          <cell r="A326" t="str">
            <v>680499678411BU0664</v>
          </cell>
          <cell r="M326">
            <v>-4.0719999999999999E-2</v>
          </cell>
          <cell r="N326">
            <v>-4.0719999999999999E-2</v>
          </cell>
          <cell r="O326">
            <v>-10.79218</v>
          </cell>
          <cell r="P326">
            <v>-0.24434</v>
          </cell>
          <cell r="Q326">
            <v>-0.24434</v>
          </cell>
          <cell r="S326">
            <v>-11.21439</v>
          </cell>
          <cell r="T326">
            <v>-0.66654999999999998</v>
          </cell>
          <cell r="U326">
            <v>-0.66654999999999998</v>
          </cell>
          <cell r="X326">
            <v>-0.15034</v>
          </cell>
          <cell r="Y326">
            <v>-0.15034</v>
          </cell>
          <cell r="AV326">
            <v>-3.58487</v>
          </cell>
          <cell r="AW326">
            <v>-3.58487</v>
          </cell>
        </row>
        <row r="327">
          <cell r="A327" t="str">
            <v>680499678411201101</v>
          </cell>
          <cell r="L327">
            <v>4146.4348900000005</v>
          </cell>
          <cell r="M327">
            <v>9494.2120300000006</v>
          </cell>
          <cell r="N327">
            <v>9494.2120300000006</v>
          </cell>
          <cell r="O327">
            <v>35193.45132</v>
          </cell>
          <cell r="P327">
            <v>52070.022040000003</v>
          </cell>
          <cell r="Q327">
            <v>52070.022040000003</v>
          </cell>
          <cell r="S327">
            <v>131319.8996</v>
          </cell>
          <cell r="T327">
            <v>148196.47031999999</v>
          </cell>
          <cell r="U327">
            <v>148196.47031999999</v>
          </cell>
          <cell r="W327">
            <v>9564.9652499999993</v>
          </cell>
          <cell r="X327">
            <v>38988.163489999999</v>
          </cell>
          <cell r="Y327">
            <v>38988.163489999999</v>
          </cell>
          <cell r="AB327">
            <v>49632.305030000003</v>
          </cell>
          <cell r="AC327">
            <v>48127.38349</v>
          </cell>
          <cell r="AD327">
            <v>210728.61236999999</v>
          </cell>
          <cell r="AT327">
            <v>16894.70969</v>
          </cell>
          <cell r="AU327">
            <v>52359.371169999999</v>
          </cell>
          <cell r="AV327">
            <v>67798.564100000003</v>
          </cell>
          <cell r="AW327">
            <v>201931.84385999999</v>
          </cell>
        </row>
        <row r="328">
          <cell r="A328" t="str">
            <v>680499678411BT6918</v>
          </cell>
          <cell r="L328">
            <v>4146.4348900000005</v>
          </cell>
          <cell r="M328">
            <v>9494.2120300000006</v>
          </cell>
          <cell r="N328">
            <v>9494.2120300000006</v>
          </cell>
          <cell r="O328">
            <v>35193.45132</v>
          </cell>
          <cell r="P328">
            <v>52070.022040000003</v>
          </cell>
          <cell r="Q328">
            <v>52070.022040000003</v>
          </cell>
          <cell r="S328">
            <v>131319.8996</v>
          </cell>
          <cell r="T328">
            <v>148196.47031999999</v>
          </cell>
          <cell r="U328">
            <v>148196.47031999999</v>
          </cell>
          <cell r="W328">
            <v>9564.9652499999993</v>
          </cell>
          <cell r="X328">
            <v>38988.163489999999</v>
          </cell>
          <cell r="Y328">
            <v>38988.163489999999</v>
          </cell>
          <cell r="AB328">
            <v>49632.305030000003</v>
          </cell>
          <cell r="AC328">
            <v>48127.38349</v>
          </cell>
          <cell r="AD328">
            <v>210728.61236999999</v>
          </cell>
          <cell r="AT328">
            <v>16894.70969</v>
          </cell>
          <cell r="AU328">
            <v>52359.371169999999</v>
          </cell>
          <cell r="AV328">
            <v>67798.564100000003</v>
          </cell>
          <cell r="AW328">
            <v>201931.84385999999</v>
          </cell>
        </row>
        <row r="329">
          <cell r="A329" t="str">
            <v>680499678411BO0680</v>
          </cell>
          <cell r="L329">
            <v>4092.9943499999999</v>
          </cell>
          <cell r="M329">
            <v>9365.7268000000004</v>
          </cell>
          <cell r="N329">
            <v>9365.7268000000004</v>
          </cell>
          <cell r="O329">
            <v>34280.731959999997</v>
          </cell>
          <cell r="P329">
            <v>50184.244610000002</v>
          </cell>
          <cell r="Q329">
            <v>50184.244610000002</v>
          </cell>
          <cell r="S329">
            <v>129662.09663</v>
          </cell>
          <cell r="T329">
            <v>145565.60928</v>
          </cell>
          <cell r="U329">
            <v>145565.60928</v>
          </cell>
          <cell r="W329">
            <v>9334.5665599999993</v>
          </cell>
          <cell r="X329">
            <v>38386.500269999997</v>
          </cell>
          <cell r="Y329">
            <v>38386.500269999997</v>
          </cell>
          <cell r="AB329">
            <v>48000.000030000003</v>
          </cell>
          <cell r="AC329">
            <v>46169.698490000002</v>
          </cell>
          <cell r="AD329">
            <v>205169.69857000001</v>
          </cell>
          <cell r="AT329">
            <v>15943.67409</v>
          </cell>
          <cell r="AU329">
            <v>49999.999369999998</v>
          </cell>
          <cell r="AV329">
            <v>65203.514739999999</v>
          </cell>
          <cell r="AW329">
            <v>194069.78328999999</v>
          </cell>
        </row>
        <row r="330">
          <cell r="A330" t="str">
            <v>680499678411BU0680</v>
          </cell>
          <cell r="L330">
            <v>4092.9943499999999</v>
          </cell>
          <cell r="M330">
            <v>9365.7268000000004</v>
          </cell>
          <cell r="N330">
            <v>9365.7268000000004</v>
          </cell>
          <cell r="O330">
            <v>34280.731959999997</v>
          </cell>
          <cell r="P330">
            <v>50184.244610000002</v>
          </cell>
          <cell r="Q330">
            <v>50184.244610000002</v>
          </cell>
          <cell r="S330">
            <v>129662.09663</v>
          </cell>
          <cell r="T330">
            <v>145565.60928</v>
          </cell>
          <cell r="U330">
            <v>145565.60928</v>
          </cell>
          <cell r="W330">
            <v>9334.5665599999993</v>
          </cell>
          <cell r="X330">
            <v>38386.500269999997</v>
          </cell>
          <cell r="Y330">
            <v>38386.500269999997</v>
          </cell>
          <cell r="AB330">
            <v>48000.000030000003</v>
          </cell>
          <cell r="AC330">
            <v>46169.698490000002</v>
          </cell>
          <cell r="AD330">
            <v>205169.69857000001</v>
          </cell>
          <cell r="AT330">
            <v>15943.67409</v>
          </cell>
          <cell r="AU330">
            <v>49999.999369999998</v>
          </cell>
          <cell r="AV330">
            <v>65203.514739999999</v>
          </cell>
          <cell r="AW330">
            <v>194069.78328999999</v>
          </cell>
        </row>
        <row r="331">
          <cell r="A331" t="str">
            <v>680499678411BU0624</v>
          </cell>
          <cell r="L331">
            <v>53.440539999999999</v>
          </cell>
          <cell r="M331">
            <v>128.48523</v>
          </cell>
          <cell r="N331">
            <v>128.48523</v>
          </cell>
          <cell r="O331">
            <v>912.71936000000005</v>
          </cell>
          <cell r="P331">
            <v>1885.7774300000001</v>
          </cell>
          <cell r="Q331">
            <v>1885.7774300000001</v>
          </cell>
          <cell r="S331">
            <v>1657.80297</v>
          </cell>
          <cell r="T331">
            <v>2630.8610399999998</v>
          </cell>
          <cell r="U331">
            <v>2630.8610399999998</v>
          </cell>
          <cell r="W331">
            <v>230.39868999999999</v>
          </cell>
          <cell r="X331">
            <v>601.66322000000002</v>
          </cell>
          <cell r="Y331">
            <v>601.66322000000002</v>
          </cell>
          <cell r="AB331">
            <v>1632.3050000000001</v>
          </cell>
          <cell r="AC331">
            <v>1957.6849999999999</v>
          </cell>
          <cell r="AD331">
            <v>5558.9138000000003</v>
          </cell>
          <cell r="AT331">
            <v>951.03560000000004</v>
          </cell>
          <cell r="AU331">
            <v>2359.3717999999999</v>
          </cell>
          <cell r="AV331">
            <v>2595.04936</v>
          </cell>
          <cell r="AW331">
            <v>7862.0605699999996</v>
          </cell>
        </row>
        <row r="332">
          <cell r="A332" t="str">
            <v>680499CL_BEPD202</v>
          </cell>
          <cell r="L332">
            <v>5146.4211800000003</v>
          </cell>
          <cell r="M332">
            <v>6826.4790199999998</v>
          </cell>
          <cell r="N332">
            <v>6826.4790199999998</v>
          </cell>
          <cell r="O332">
            <v>32404.475160000002</v>
          </cell>
          <cell r="P332">
            <v>35952.160640000002</v>
          </cell>
          <cell r="Q332">
            <v>35952.160640000002</v>
          </cell>
          <cell r="S332">
            <v>90691.134319999997</v>
          </cell>
          <cell r="T332">
            <v>94238.819799999997</v>
          </cell>
          <cell r="U332">
            <v>94238.819799999997</v>
          </cell>
          <cell r="W332">
            <v>13218.926380000001</v>
          </cell>
          <cell r="X332">
            <v>23421.019649999998</v>
          </cell>
          <cell r="Y332">
            <v>23421.019649999998</v>
          </cell>
          <cell r="AV332">
            <v>12738.997670000001</v>
          </cell>
          <cell r="AW332">
            <v>12738.997670000001</v>
          </cell>
        </row>
        <row r="333">
          <cell r="A333" t="str">
            <v>680499CL_BEBS9044</v>
          </cell>
          <cell r="L333">
            <v>947.97159999999997</v>
          </cell>
          <cell r="M333">
            <v>1262.9528600000001</v>
          </cell>
          <cell r="N333">
            <v>1262.9528600000001</v>
          </cell>
          <cell r="O333">
            <v>5225.7964599999996</v>
          </cell>
          <cell r="P333">
            <v>5627.8699100000003</v>
          </cell>
          <cell r="Q333">
            <v>5627.8699100000003</v>
          </cell>
          <cell r="S333">
            <v>15564.42799</v>
          </cell>
          <cell r="T333">
            <v>15966.50144</v>
          </cell>
          <cell r="U333">
            <v>15966.50144</v>
          </cell>
          <cell r="W333">
            <v>2057.4264199999998</v>
          </cell>
          <cell r="X333">
            <v>3825.08709</v>
          </cell>
          <cell r="Y333">
            <v>3825.08709</v>
          </cell>
          <cell r="AV333">
            <v>2127.3212800000001</v>
          </cell>
          <cell r="AW333">
            <v>2127.3212800000001</v>
          </cell>
        </row>
        <row r="334">
          <cell r="A334" t="str">
            <v>680499CL_BEBU0321</v>
          </cell>
          <cell r="L334">
            <v>651.54921999999999</v>
          </cell>
          <cell r="M334">
            <v>945.24625000000003</v>
          </cell>
          <cell r="N334">
            <v>945.24625000000003</v>
          </cell>
          <cell r="O334">
            <v>3584.8639499999999</v>
          </cell>
          <cell r="P334">
            <v>3865.1677500000001</v>
          </cell>
          <cell r="Q334">
            <v>3865.1677500000001</v>
          </cell>
          <cell r="S334">
            <v>10897.487870000001</v>
          </cell>
          <cell r="T334">
            <v>11177.791670000001</v>
          </cell>
          <cell r="U334">
            <v>11177.791670000001</v>
          </cell>
          <cell r="W334">
            <v>1396.27918</v>
          </cell>
          <cell r="X334">
            <v>2701.13528</v>
          </cell>
          <cell r="Y334">
            <v>2701.13528</v>
          </cell>
          <cell r="AV334">
            <v>1411.8210799999999</v>
          </cell>
          <cell r="AW334">
            <v>1411.8210799999999</v>
          </cell>
        </row>
        <row r="335">
          <cell r="A335" t="str">
            <v>680499CL_BEBU0323</v>
          </cell>
          <cell r="L335">
            <v>279.81751000000003</v>
          </cell>
          <cell r="M335">
            <v>317.70661000000001</v>
          </cell>
          <cell r="N335">
            <v>317.70661000000001</v>
          </cell>
          <cell r="O335">
            <v>1550.2710999999999</v>
          </cell>
          <cell r="P335">
            <v>1762.7265600000001</v>
          </cell>
          <cell r="Q335">
            <v>1762.7265600000001</v>
          </cell>
          <cell r="S335">
            <v>4474.3047399999996</v>
          </cell>
          <cell r="T335">
            <v>4686.7601999999997</v>
          </cell>
          <cell r="U335">
            <v>4686.7601999999997</v>
          </cell>
          <cell r="W335">
            <v>625.65060000000005</v>
          </cell>
          <cell r="X335">
            <v>1123.9661599999999</v>
          </cell>
          <cell r="Y335">
            <v>1123.9661599999999</v>
          </cell>
          <cell r="AV335">
            <v>679.73343999999997</v>
          </cell>
          <cell r="AW335">
            <v>679.73343999999997</v>
          </cell>
        </row>
        <row r="336">
          <cell r="A336" t="str">
            <v>680499CL_BEBU0648</v>
          </cell>
          <cell r="L336">
            <v>16.604869999999998</v>
          </cell>
          <cell r="O336">
            <v>90.661410000000004</v>
          </cell>
          <cell r="P336">
            <v>-2.4400000000000002E-2</v>
          </cell>
          <cell r="Q336">
            <v>-2.4400000000000002E-2</v>
          </cell>
          <cell r="S336">
            <v>192.63538</v>
          </cell>
          <cell r="T336">
            <v>101.94956999999999</v>
          </cell>
          <cell r="U336">
            <v>101.94956999999999</v>
          </cell>
          <cell r="W336">
            <v>35.496639999999999</v>
          </cell>
          <cell r="X336">
            <v>-1.435E-2</v>
          </cell>
          <cell r="Y336">
            <v>-1.435E-2</v>
          </cell>
          <cell r="AV336">
            <v>35.766759999999998</v>
          </cell>
          <cell r="AW336">
            <v>35.766759999999998</v>
          </cell>
        </row>
        <row r="337">
          <cell r="A337" t="str">
            <v>680499CL_BEBG6912</v>
          </cell>
          <cell r="L337">
            <v>1621.2715599999999</v>
          </cell>
          <cell r="M337">
            <v>2944.4159199999999</v>
          </cell>
          <cell r="N337">
            <v>2944.4159199999999</v>
          </cell>
          <cell r="O337">
            <v>10017.17871</v>
          </cell>
          <cell r="P337">
            <v>13427.753199999999</v>
          </cell>
          <cell r="Q337">
            <v>13427.753199999999</v>
          </cell>
          <cell r="S337">
            <v>28644.2268</v>
          </cell>
          <cell r="T337">
            <v>32054.801289999999</v>
          </cell>
          <cell r="U337">
            <v>32054.801289999999</v>
          </cell>
          <cell r="W337">
            <v>3871.3302800000001</v>
          </cell>
          <cell r="X337">
            <v>9173.6698300000007</v>
          </cell>
          <cell r="Y337">
            <v>9173.6698300000007</v>
          </cell>
          <cell r="AV337">
            <v>4104.2456700000002</v>
          </cell>
          <cell r="AW337">
            <v>4104.2456700000002</v>
          </cell>
        </row>
        <row r="338">
          <cell r="A338" t="str">
            <v>680499CL_BEBS6912</v>
          </cell>
          <cell r="L338">
            <v>977.70466999999996</v>
          </cell>
          <cell r="M338">
            <v>1754.0351499999999</v>
          </cell>
          <cell r="N338">
            <v>1754.0351499999999</v>
          </cell>
          <cell r="O338">
            <v>5710.9879000000001</v>
          </cell>
          <cell r="P338">
            <v>7515.9835400000002</v>
          </cell>
          <cell r="Q338">
            <v>7515.9835400000002</v>
          </cell>
          <cell r="S338">
            <v>16478.715110000001</v>
          </cell>
          <cell r="T338">
            <v>18283.710749999998</v>
          </cell>
          <cell r="U338">
            <v>18283.710749999998</v>
          </cell>
          <cell r="W338">
            <v>2307.0679799999998</v>
          </cell>
          <cell r="X338">
            <v>5546.2470999999996</v>
          </cell>
          <cell r="Y338">
            <v>5546.2470999999996</v>
          </cell>
          <cell r="AV338">
            <v>2321.23486</v>
          </cell>
          <cell r="AW338">
            <v>2321.23486</v>
          </cell>
        </row>
        <row r="339">
          <cell r="A339" t="str">
            <v>680499CL_BEBO0678</v>
          </cell>
          <cell r="L339">
            <v>788.75765000000001</v>
          </cell>
          <cell r="M339">
            <v>1276.9995799999999</v>
          </cell>
          <cell r="N339">
            <v>1276.9995799999999</v>
          </cell>
          <cell r="O339">
            <v>4643.0691100000004</v>
          </cell>
          <cell r="P339">
            <v>6146.4505200000003</v>
          </cell>
          <cell r="Q339">
            <v>6146.4505200000003</v>
          </cell>
          <cell r="S339">
            <v>12934.40372</v>
          </cell>
          <cell r="T339">
            <v>14437.78513</v>
          </cell>
          <cell r="U339">
            <v>14437.78513</v>
          </cell>
          <cell r="W339">
            <v>1893.05879</v>
          </cell>
          <cell r="X339">
            <v>4427.4425099999999</v>
          </cell>
          <cell r="Y339">
            <v>4427.4425099999999</v>
          </cell>
          <cell r="AV339">
            <v>1809.8576499999999</v>
          </cell>
          <cell r="AW339">
            <v>1809.8576499999999</v>
          </cell>
        </row>
        <row r="340">
          <cell r="A340" t="str">
            <v>680499CL_BEBU0654</v>
          </cell>
          <cell r="L340">
            <v>98.789559999999994</v>
          </cell>
          <cell r="M340">
            <v>137.87478999999999</v>
          </cell>
          <cell r="N340">
            <v>137.87478999999999</v>
          </cell>
          <cell r="O340">
            <v>327.45251000000002</v>
          </cell>
          <cell r="P340">
            <v>406.10028</v>
          </cell>
          <cell r="Q340">
            <v>406.10028</v>
          </cell>
          <cell r="S340">
            <v>1002.2268</v>
          </cell>
          <cell r="T340">
            <v>1080.8745699999999</v>
          </cell>
          <cell r="U340">
            <v>1080.8745699999999</v>
          </cell>
          <cell r="W340">
            <v>139.06864999999999</v>
          </cell>
          <cell r="X340">
            <v>302.11059</v>
          </cell>
          <cell r="Y340">
            <v>302.11059</v>
          </cell>
          <cell r="AV340">
            <v>153.14035999999999</v>
          </cell>
          <cell r="AW340">
            <v>153.14035999999999</v>
          </cell>
        </row>
        <row r="341">
          <cell r="A341" t="str">
            <v>680499CL_BEBU0659</v>
          </cell>
          <cell r="L341">
            <v>90.15746</v>
          </cell>
          <cell r="M341">
            <v>339.19941</v>
          </cell>
          <cell r="N341">
            <v>339.19941</v>
          </cell>
          <cell r="O341">
            <v>740.46627999999998</v>
          </cell>
          <cell r="P341">
            <v>963.88127999999995</v>
          </cell>
          <cell r="Q341">
            <v>963.88127999999995</v>
          </cell>
          <cell r="S341">
            <v>2542.3671800000002</v>
          </cell>
          <cell r="T341">
            <v>2765.7821800000002</v>
          </cell>
          <cell r="U341">
            <v>2765.7821800000002</v>
          </cell>
          <cell r="W341">
            <v>274.94054</v>
          </cell>
          <cell r="X341">
            <v>816.81402000000003</v>
          </cell>
          <cell r="Y341">
            <v>816.81402000000003</v>
          </cell>
          <cell r="AV341">
            <v>358.23685</v>
          </cell>
          <cell r="AW341">
            <v>358.23685</v>
          </cell>
        </row>
        <row r="342">
          <cell r="A342" t="str">
            <v>680499CL_BEBU3445</v>
          </cell>
          <cell r="M342">
            <v>-3.8629999999999998E-2</v>
          </cell>
          <cell r="N342">
            <v>-3.8629999999999998E-2</v>
          </cell>
          <cell r="P342">
            <v>-0.44853999999999999</v>
          </cell>
          <cell r="Q342">
            <v>-0.44853999999999999</v>
          </cell>
          <cell r="S342">
            <v>-0.28259000000000001</v>
          </cell>
          <cell r="T342">
            <v>-0.73112999999999995</v>
          </cell>
          <cell r="U342">
            <v>-0.73112999999999995</v>
          </cell>
          <cell r="X342">
            <v>-0.12002</v>
          </cell>
          <cell r="Y342">
            <v>-0.12002</v>
          </cell>
        </row>
        <row r="343">
          <cell r="A343" t="str">
            <v>680499CL_BEBS6922</v>
          </cell>
          <cell r="L343">
            <v>643.56688999999994</v>
          </cell>
          <cell r="M343">
            <v>1190.38077</v>
          </cell>
          <cell r="N343">
            <v>1190.38077</v>
          </cell>
          <cell r="O343">
            <v>4306.1908100000001</v>
          </cell>
          <cell r="P343">
            <v>5911.7696599999999</v>
          </cell>
          <cell r="Q343">
            <v>5911.7696599999999</v>
          </cell>
          <cell r="S343">
            <v>12165.511689999999</v>
          </cell>
          <cell r="T343">
            <v>13771.090539999999</v>
          </cell>
          <cell r="U343">
            <v>13771.090539999999</v>
          </cell>
          <cell r="W343">
            <v>1564.2623000000001</v>
          </cell>
          <cell r="X343">
            <v>3627.4227299999998</v>
          </cell>
          <cell r="Y343">
            <v>3627.4227299999998</v>
          </cell>
          <cell r="AV343">
            <v>1783.01081</v>
          </cell>
          <cell r="AW343">
            <v>1783.01081</v>
          </cell>
        </row>
        <row r="344">
          <cell r="A344" t="str">
            <v>680499CL_BEBU0630</v>
          </cell>
          <cell r="P344">
            <v>43</v>
          </cell>
          <cell r="Q344">
            <v>43</v>
          </cell>
          <cell r="S344">
            <v>61</v>
          </cell>
          <cell r="T344">
            <v>104</v>
          </cell>
          <cell r="U344">
            <v>104</v>
          </cell>
          <cell r="X344">
            <v>85</v>
          </cell>
          <cell r="Y344">
            <v>85</v>
          </cell>
        </row>
        <row r="345">
          <cell r="A345" t="str">
            <v>680499CL_BEBU1485</v>
          </cell>
          <cell r="L345">
            <v>142.46844999999999</v>
          </cell>
          <cell r="M345">
            <v>248.85087999999999</v>
          </cell>
          <cell r="N345">
            <v>248.85087999999999</v>
          </cell>
          <cell r="O345">
            <v>1145.0823800000001</v>
          </cell>
          <cell r="P345">
            <v>1341.74917</v>
          </cell>
          <cell r="Q345">
            <v>1341.74917</v>
          </cell>
          <cell r="S345">
            <v>3078.7235799999999</v>
          </cell>
          <cell r="T345">
            <v>3275.3903700000001</v>
          </cell>
          <cell r="U345">
            <v>3275.3903700000001</v>
          </cell>
          <cell r="W345">
            <v>383.72341</v>
          </cell>
          <cell r="X345">
            <v>896.78387999999995</v>
          </cell>
          <cell r="Y345">
            <v>896.78387999999995</v>
          </cell>
          <cell r="AV345">
            <v>547.70879000000002</v>
          </cell>
          <cell r="AW345">
            <v>547.70879000000002</v>
          </cell>
        </row>
        <row r="346">
          <cell r="A346" t="str">
            <v>680499CL_BEBU1051</v>
          </cell>
          <cell r="L346">
            <v>5.9755700000000003</v>
          </cell>
          <cell r="M346">
            <v>0.80262</v>
          </cell>
          <cell r="N346">
            <v>0.80262</v>
          </cell>
          <cell r="O346">
            <v>13.31911</v>
          </cell>
          <cell r="P346">
            <v>9.5553399999999993</v>
          </cell>
          <cell r="Q346">
            <v>9.5553399999999993</v>
          </cell>
          <cell r="S346">
            <v>25.170570000000001</v>
          </cell>
          <cell r="T346">
            <v>21.4068</v>
          </cell>
          <cell r="U346">
            <v>21.4068</v>
          </cell>
          <cell r="W346">
            <v>8.2704500000000003</v>
          </cell>
          <cell r="X346">
            <v>6.5168799999999996</v>
          </cell>
          <cell r="Y346">
            <v>6.5168799999999996</v>
          </cell>
          <cell r="AV346">
            <v>4.6903800000000002</v>
          </cell>
          <cell r="AW346">
            <v>4.6903800000000002</v>
          </cell>
        </row>
        <row r="347">
          <cell r="A347" t="str">
            <v>680499CL_BEBO0708</v>
          </cell>
          <cell r="L347">
            <v>309.84930000000003</v>
          </cell>
          <cell r="M347">
            <v>470.59857</v>
          </cell>
          <cell r="N347">
            <v>470.59857</v>
          </cell>
          <cell r="O347">
            <v>1700.3174200000001</v>
          </cell>
          <cell r="P347">
            <v>2255.6489799999999</v>
          </cell>
          <cell r="Q347">
            <v>2255.6489799999999</v>
          </cell>
          <cell r="S347">
            <v>4631.1667799999996</v>
          </cell>
          <cell r="T347">
            <v>5186.4983400000001</v>
          </cell>
          <cell r="U347">
            <v>5186.4983400000001</v>
          </cell>
          <cell r="W347">
            <v>712.11841000000004</v>
          </cell>
          <cell r="X347">
            <v>1350.4335799999999</v>
          </cell>
          <cell r="Y347">
            <v>1350.4335799999999</v>
          </cell>
          <cell r="AV347">
            <v>554.78326000000004</v>
          </cell>
          <cell r="AW347">
            <v>554.78326000000004</v>
          </cell>
        </row>
        <row r="348">
          <cell r="A348" t="str">
            <v>680499CL_BEBU0675</v>
          </cell>
          <cell r="L348">
            <v>59.581409999999998</v>
          </cell>
          <cell r="M348">
            <v>139.95534000000001</v>
          </cell>
          <cell r="N348">
            <v>139.95534000000001</v>
          </cell>
          <cell r="O348">
            <v>405.95916</v>
          </cell>
          <cell r="P348">
            <v>613.65965000000006</v>
          </cell>
          <cell r="Q348">
            <v>613.65965000000006</v>
          </cell>
          <cell r="S348">
            <v>1054.9125100000001</v>
          </cell>
          <cell r="T348">
            <v>1262.6130000000001</v>
          </cell>
          <cell r="U348">
            <v>1262.6130000000001</v>
          </cell>
          <cell r="W348">
            <v>137.71381</v>
          </cell>
          <cell r="X348">
            <v>405.46845000000002</v>
          </cell>
          <cell r="Y348">
            <v>405.46845000000002</v>
          </cell>
          <cell r="AV348">
            <v>201.66779</v>
          </cell>
          <cell r="AW348">
            <v>201.66779</v>
          </cell>
        </row>
        <row r="349">
          <cell r="A349" t="str">
            <v>680499CL_BEBU0709</v>
          </cell>
          <cell r="L349">
            <v>10.179510000000001</v>
          </cell>
          <cell r="M349">
            <v>210.73394999999999</v>
          </cell>
          <cell r="N349">
            <v>210.73394999999999</v>
          </cell>
          <cell r="O349">
            <v>264.21267999999998</v>
          </cell>
          <cell r="P349">
            <v>825.39170000000001</v>
          </cell>
          <cell r="Q349">
            <v>825.39170000000001</v>
          </cell>
          <cell r="S349">
            <v>1298.8230000000001</v>
          </cell>
          <cell r="T349">
            <v>1860.0020199999999</v>
          </cell>
          <cell r="U349">
            <v>1860.0020199999999</v>
          </cell>
          <cell r="W349">
            <v>17.415939999999999</v>
          </cell>
          <cell r="X349">
            <v>458.86036000000001</v>
          </cell>
          <cell r="Y349">
            <v>458.86036000000001</v>
          </cell>
          <cell r="AV349">
            <v>192.54311000000001</v>
          </cell>
          <cell r="AW349">
            <v>192.54311000000001</v>
          </cell>
        </row>
        <row r="350">
          <cell r="A350" t="str">
            <v>680499CL_BEBU1123</v>
          </cell>
          <cell r="L350">
            <v>115.51264999999999</v>
          </cell>
          <cell r="M350">
            <v>119.43941</v>
          </cell>
          <cell r="N350">
            <v>119.43941</v>
          </cell>
          <cell r="O350">
            <v>777.30006000000003</v>
          </cell>
          <cell r="P350">
            <v>822.76481999999999</v>
          </cell>
          <cell r="Q350">
            <v>822.76481999999999</v>
          </cell>
          <cell r="S350">
            <v>2015.71525</v>
          </cell>
          <cell r="T350">
            <v>2061.18001</v>
          </cell>
          <cell r="U350">
            <v>2061.18001</v>
          </cell>
          <cell r="W350">
            <v>305.02028000000001</v>
          </cell>
          <cell r="X350">
            <v>424.35957999999999</v>
          </cell>
          <cell r="Y350">
            <v>424.35957999999999</v>
          </cell>
          <cell r="AV350">
            <v>281.61748</v>
          </cell>
          <cell r="AW350">
            <v>281.61748</v>
          </cell>
        </row>
        <row r="351">
          <cell r="A351" t="str">
            <v>680499CL_BEBS9042</v>
          </cell>
          <cell r="L351">
            <v>1414.1674499999999</v>
          </cell>
          <cell r="M351">
            <v>1487.2764099999999</v>
          </cell>
          <cell r="N351">
            <v>1487.2764099999999</v>
          </cell>
          <cell r="O351">
            <v>9101.37291</v>
          </cell>
          <cell r="P351">
            <v>9734.5672500000001</v>
          </cell>
          <cell r="Q351">
            <v>9734.5672500000001</v>
          </cell>
          <cell r="S351">
            <v>25235.1384</v>
          </cell>
          <cell r="T351">
            <v>25868.332740000002</v>
          </cell>
          <cell r="U351">
            <v>25868.332740000002</v>
          </cell>
          <cell r="W351">
            <v>3918.8753200000001</v>
          </cell>
          <cell r="X351">
            <v>5976.1929</v>
          </cell>
          <cell r="Y351">
            <v>5976.1929</v>
          </cell>
          <cell r="AV351">
            <v>3454.24244</v>
          </cell>
          <cell r="AW351">
            <v>3454.24244</v>
          </cell>
        </row>
        <row r="352">
          <cell r="A352" t="str">
            <v>680499CL_BEBO0341</v>
          </cell>
          <cell r="L352">
            <v>639.75568999999996</v>
          </cell>
          <cell r="M352">
            <v>603.97161000000006</v>
          </cell>
          <cell r="N352">
            <v>603.97161000000006</v>
          </cell>
          <cell r="O352">
            <v>4407.19049</v>
          </cell>
          <cell r="P352">
            <v>3859.8489800000002</v>
          </cell>
          <cell r="Q352">
            <v>3859.8489800000002</v>
          </cell>
          <cell r="S352">
            <v>11602.232</v>
          </cell>
          <cell r="T352">
            <v>11054.89049</v>
          </cell>
          <cell r="U352">
            <v>11054.89049</v>
          </cell>
          <cell r="W352">
            <v>1741.8536200000001</v>
          </cell>
          <cell r="X352">
            <v>2348.5233600000001</v>
          </cell>
          <cell r="Y352">
            <v>2348.5233600000001</v>
          </cell>
          <cell r="AV352">
            <v>1802.6030000000001</v>
          </cell>
          <cell r="AW352">
            <v>1802.6030000000001</v>
          </cell>
        </row>
        <row r="353">
          <cell r="A353" t="str">
            <v>680499CL_BEBU0341</v>
          </cell>
          <cell r="L353">
            <v>639.75568999999996</v>
          </cell>
          <cell r="M353">
            <v>603.97161000000006</v>
          </cell>
          <cell r="N353">
            <v>603.97161000000006</v>
          </cell>
          <cell r="O353">
            <v>4407.19049</v>
          </cell>
          <cell r="P353">
            <v>3859.8489800000002</v>
          </cell>
          <cell r="Q353">
            <v>3859.8489800000002</v>
          </cell>
          <cell r="S353">
            <v>11602.232</v>
          </cell>
          <cell r="T353">
            <v>11054.89049</v>
          </cell>
          <cell r="U353">
            <v>11054.89049</v>
          </cell>
          <cell r="W353">
            <v>1741.8536200000001</v>
          </cell>
          <cell r="X353">
            <v>2348.5233600000001</v>
          </cell>
          <cell r="Y353">
            <v>2348.5233600000001</v>
          </cell>
          <cell r="AV353">
            <v>1802.6030000000001</v>
          </cell>
          <cell r="AW353">
            <v>1802.6030000000001</v>
          </cell>
        </row>
        <row r="354">
          <cell r="A354" t="str">
            <v>680499CL_BEBU0351</v>
          </cell>
          <cell r="L354">
            <v>315.48701</v>
          </cell>
          <cell r="M354">
            <v>265.05414999999999</v>
          </cell>
          <cell r="N354">
            <v>265.05414999999999</v>
          </cell>
          <cell r="O354">
            <v>1910.42165</v>
          </cell>
          <cell r="P354">
            <v>2085.0816799999998</v>
          </cell>
          <cell r="Q354">
            <v>2085.0816799999998</v>
          </cell>
          <cell r="S354">
            <v>5241.2640600000004</v>
          </cell>
          <cell r="T354">
            <v>5415.9240900000004</v>
          </cell>
          <cell r="U354">
            <v>5415.9240900000004</v>
          </cell>
          <cell r="W354">
            <v>883.41255000000001</v>
          </cell>
          <cell r="X354">
            <v>1232.9547500000001</v>
          </cell>
          <cell r="Y354">
            <v>1232.9547500000001</v>
          </cell>
          <cell r="AV354">
            <v>647.43349000000001</v>
          </cell>
          <cell r="AW354">
            <v>647.43349000000001</v>
          </cell>
        </row>
        <row r="355">
          <cell r="A355" t="str">
            <v>680499CL_BEBU0352</v>
          </cell>
          <cell r="L355">
            <v>459.22320000000002</v>
          </cell>
          <cell r="M355">
            <v>618.47168999999997</v>
          </cell>
          <cell r="N355">
            <v>618.47168999999997</v>
          </cell>
          <cell r="O355">
            <v>2784.8038999999999</v>
          </cell>
          <cell r="P355">
            <v>3790.8332799999998</v>
          </cell>
          <cell r="Q355">
            <v>3790.8332799999998</v>
          </cell>
          <cell r="S355">
            <v>8393.1291899999997</v>
          </cell>
          <cell r="T355">
            <v>9399.1585699999996</v>
          </cell>
          <cell r="U355">
            <v>9399.1585699999996</v>
          </cell>
          <cell r="W355">
            <v>1293.9076</v>
          </cell>
          <cell r="X355">
            <v>2393.53343</v>
          </cell>
          <cell r="Y355">
            <v>2393.53343</v>
          </cell>
          <cell r="AV355">
            <v>1004.86506</v>
          </cell>
          <cell r="AW355">
            <v>1004.86506</v>
          </cell>
        </row>
        <row r="356">
          <cell r="A356" t="str">
            <v>680499CL_BEBU0353</v>
          </cell>
          <cell r="L356">
            <v>-0.29844999999999999</v>
          </cell>
          <cell r="M356">
            <v>-0.22103999999999999</v>
          </cell>
          <cell r="N356">
            <v>-0.22103999999999999</v>
          </cell>
          <cell r="O356">
            <v>-1.0361100000000001</v>
          </cell>
          <cell r="P356">
            <v>-1.1916199999999999</v>
          </cell>
          <cell r="Q356">
            <v>-1.1916199999999999</v>
          </cell>
          <cell r="S356">
            <v>-1.47983</v>
          </cell>
          <cell r="T356">
            <v>-1.63534</v>
          </cell>
          <cell r="U356">
            <v>-1.63534</v>
          </cell>
          <cell r="W356">
            <v>-0.29844999999999999</v>
          </cell>
          <cell r="X356">
            <v>1.1864300000000001</v>
          </cell>
          <cell r="Y356">
            <v>1.1864300000000001</v>
          </cell>
          <cell r="AV356">
            <v>-0.65208999999999995</v>
          </cell>
          <cell r="AW356">
            <v>-0.65208999999999995</v>
          </cell>
        </row>
        <row r="357">
          <cell r="A357" t="str">
            <v>680499CL_BEBU0349</v>
          </cell>
          <cell r="O357">
            <v>-7.0200000000000002E-3</v>
          </cell>
          <cell r="P357">
            <v>-5.0699999999999999E-3</v>
          </cell>
          <cell r="Q357">
            <v>-5.0699999999999999E-3</v>
          </cell>
          <cell r="S357">
            <v>-7.0200000000000002E-3</v>
          </cell>
          <cell r="T357">
            <v>-5.0699999999999999E-3</v>
          </cell>
          <cell r="U357">
            <v>-5.0699999999999999E-3</v>
          </cell>
          <cell r="X357">
            <v>-5.0699999999999999E-3</v>
          </cell>
          <cell r="Y357">
            <v>-5.0699999999999999E-3</v>
          </cell>
          <cell r="AV357">
            <v>-7.0200000000000002E-3</v>
          </cell>
          <cell r="AW357">
            <v>-7.0200000000000002E-3</v>
          </cell>
        </row>
        <row r="358">
          <cell r="A358" t="str">
            <v>680499CL_BEBS9051</v>
          </cell>
          <cell r="L358">
            <v>865.57920999999999</v>
          </cell>
          <cell r="M358">
            <v>715.71695999999997</v>
          </cell>
          <cell r="N358">
            <v>715.71695999999997</v>
          </cell>
          <cell r="O358">
            <v>6048.9638199999999</v>
          </cell>
          <cell r="P358">
            <v>4846.83817</v>
          </cell>
          <cell r="Q358">
            <v>4846.83817</v>
          </cell>
          <cell r="S358">
            <v>16166.84679</v>
          </cell>
          <cell r="T358">
            <v>14964.72114</v>
          </cell>
          <cell r="U358">
            <v>14964.72114</v>
          </cell>
          <cell r="W358">
            <v>2639.68615</v>
          </cell>
          <cell r="X358">
            <v>3092.91275</v>
          </cell>
          <cell r="Y358">
            <v>3092.91275</v>
          </cell>
          <cell r="AV358">
            <v>2230.4226199999998</v>
          </cell>
          <cell r="AW358">
            <v>2230.4226199999998</v>
          </cell>
        </row>
        <row r="359">
          <cell r="A359" t="str">
            <v>680499CL_BEBO0713</v>
          </cell>
          <cell r="L359">
            <v>670.58608000000004</v>
          </cell>
          <cell r="M359">
            <v>715.71695999999997</v>
          </cell>
          <cell r="N359">
            <v>715.71695999999997</v>
          </cell>
          <cell r="O359">
            <v>4642.6306699999996</v>
          </cell>
          <cell r="P359">
            <v>4846.83817</v>
          </cell>
          <cell r="Q359">
            <v>4846.83817</v>
          </cell>
          <cell r="S359">
            <v>13367.50592</v>
          </cell>
          <cell r="T359">
            <v>13571.71342</v>
          </cell>
          <cell r="U359">
            <v>13571.71342</v>
          </cell>
          <cell r="W359">
            <v>2092.0050299999998</v>
          </cell>
          <cell r="X359">
            <v>3092.91275</v>
          </cell>
          <cell r="Y359">
            <v>3092.91275</v>
          </cell>
          <cell r="AV359">
            <v>1711.5711699999999</v>
          </cell>
          <cell r="AW359">
            <v>1711.5711699999999</v>
          </cell>
        </row>
        <row r="360">
          <cell r="A360" t="str">
            <v>680499CL_BEBU0713</v>
          </cell>
          <cell r="L360">
            <v>670.58608000000004</v>
          </cell>
          <cell r="M360">
            <v>715.71695999999997</v>
          </cell>
          <cell r="N360">
            <v>715.71695999999997</v>
          </cell>
          <cell r="O360">
            <v>4642.6306699999996</v>
          </cell>
          <cell r="P360">
            <v>4846.83817</v>
          </cell>
          <cell r="Q360">
            <v>4846.83817</v>
          </cell>
          <cell r="S360">
            <v>13367.50592</v>
          </cell>
          <cell r="T360">
            <v>13571.71342</v>
          </cell>
          <cell r="U360">
            <v>13571.71342</v>
          </cell>
          <cell r="W360">
            <v>2092.0050299999998</v>
          </cell>
          <cell r="X360">
            <v>3092.91275</v>
          </cell>
          <cell r="Y360">
            <v>3092.91275</v>
          </cell>
          <cell r="AV360">
            <v>1711.5711699999999</v>
          </cell>
          <cell r="AW360">
            <v>1711.5711699999999</v>
          </cell>
        </row>
        <row r="361">
          <cell r="A361" t="str">
            <v>680499CL_BEBU0418</v>
          </cell>
          <cell r="L361">
            <v>194.99313000000001</v>
          </cell>
          <cell r="O361">
            <v>1406.3331499999999</v>
          </cell>
          <cell r="S361">
            <v>2799.34087</v>
          </cell>
          <cell r="T361">
            <v>1393.0077200000001</v>
          </cell>
          <cell r="U361">
            <v>1393.0077200000001</v>
          </cell>
          <cell r="W361">
            <v>547.68111999999996</v>
          </cell>
          <cell r="AV361">
            <v>518.85145</v>
          </cell>
          <cell r="AW361">
            <v>518.85145</v>
          </cell>
        </row>
        <row r="362">
          <cell r="A362" t="str">
            <v>680499CL_BEBS9050</v>
          </cell>
          <cell r="L362">
            <v>297.43135999999998</v>
          </cell>
          <cell r="M362">
            <v>416.19223</v>
          </cell>
          <cell r="N362">
            <v>416.19223</v>
          </cell>
          <cell r="O362">
            <v>2015.57611</v>
          </cell>
          <cell r="P362">
            <v>2316.2632699999999</v>
          </cell>
          <cell r="Q362">
            <v>2316.2632699999999</v>
          </cell>
          <cell r="S362">
            <v>5086.3017300000001</v>
          </cell>
          <cell r="T362">
            <v>5386.9888899999996</v>
          </cell>
          <cell r="U362">
            <v>5386.9888899999996</v>
          </cell>
          <cell r="W362">
            <v>731.64413000000002</v>
          </cell>
          <cell r="X362">
            <v>1353.34205</v>
          </cell>
          <cell r="Y362">
            <v>1353.34205</v>
          </cell>
          <cell r="AV362">
            <v>826.12306000000001</v>
          </cell>
          <cell r="AW362">
            <v>826.12306000000001</v>
          </cell>
        </row>
        <row r="363">
          <cell r="A363" t="str">
            <v>680499CL_BEBU0331</v>
          </cell>
          <cell r="L363">
            <v>45.007129999999997</v>
          </cell>
          <cell r="M363">
            <v>48.204799999999999</v>
          </cell>
          <cell r="N363">
            <v>48.204799999999999</v>
          </cell>
          <cell r="O363">
            <v>275.88844999999998</v>
          </cell>
          <cell r="P363">
            <v>317.07213000000002</v>
          </cell>
          <cell r="Q363">
            <v>317.07213000000002</v>
          </cell>
          <cell r="S363">
            <v>706.28426999999999</v>
          </cell>
          <cell r="T363">
            <v>747.46794999999997</v>
          </cell>
          <cell r="U363">
            <v>747.46794999999997</v>
          </cell>
          <cell r="W363">
            <v>130.40765999999999</v>
          </cell>
          <cell r="X363">
            <v>180.12965</v>
          </cell>
          <cell r="Y363">
            <v>180.12965</v>
          </cell>
          <cell r="AV363">
            <v>105.44689</v>
          </cell>
          <cell r="AW363">
            <v>105.44689</v>
          </cell>
        </row>
        <row r="364">
          <cell r="A364" t="str">
            <v>680499CL_BEBU0362</v>
          </cell>
          <cell r="L364">
            <v>252.42413999999999</v>
          </cell>
          <cell r="M364">
            <v>367.98743000000002</v>
          </cell>
          <cell r="N364">
            <v>367.98743000000002</v>
          </cell>
          <cell r="O364">
            <v>1739.76603</v>
          </cell>
          <cell r="P364">
            <v>1990.6268600000001</v>
          </cell>
          <cell r="Q364">
            <v>1990.6268600000001</v>
          </cell>
          <cell r="S364">
            <v>4378.6381499999998</v>
          </cell>
          <cell r="T364">
            <v>4629.4989800000003</v>
          </cell>
          <cell r="U364">
            <v>4629.4989800000003</v>
          </cell>
          <cell r="W364">
            <v>601.23638000000005</v>
          </cell>
          <cell r="X364">
            <v>1169.04351</v>
          </cell>
          <cell r="Y364">
            <v>1169.04351</v>
          </cell>
          <cell r="AV364">
            <v>720.68673000000001</v>
          </cell>
          <cell r="AW364">
            <v>720.68673000000001</v>
          </cell>
        </row>
        <row r="365">
          <cell r="A365" t="str">
            <v>680499CL_BEBU0370</v>
          </cell>
          <cell r="L365">
            <v>9.0000000000000006E-5</v>
          </cell>
          <cell r="O365">
            <v>-7.8369999999999995E-2</v>
          </cell>
          <cell r="P365">
            <v>8.5642800000000001</v>
          </cell>
          <cell r="Q365">
            <v>8.5642800000000001</v>
          </cell>
          <cell r="S365">
            <v>1.37931</v>
          </cell>
          <cell r="T365">
            <v>10.02196</v>
          </cell>
          <cell r="U365">
            <v>10.02196</v>
          </cell>
          <cell r="W365">
            <v>9.0000000000000006E-5</v>
          </cell>
          <cell r="X365">
            <v>4.1688900000000002</v>
          </cell>
          <cell r="Y365">
            <v>4.1688900000000002</v>
          </cell>
          <cell r="AV365">
            <v>-1.056E-2</v>
          </cell>
          <cell r="AW365">
            <v>-1.056E-2</v>
          </cell>
        </row>
        <row r="366">
          <cell r="A366" t="str">
            <v>680499CL_BEBS6921</v>
          </cell>
          <cell r="P366">
            <v>-0.45987</v>
          </cell>
          <cell r="Q366">
            <v>-0.45987</v>
          </cell>
          <cell r="S366">
            <v>-0.14560000000000001</v>
          </cell>
          <cell r="T366">
            <v>-0.60546999999999995</v>
          </cell>
          <cell r="U366">
            <v>-0.60546999999999995</v>
          </cell>
        </row>
        <row r="367">
          <cell r="A367" t="str">
            <v>680499CL_BEBO1228</v>
          </cell>
          <cell r="P367">
            <v>-0.45987</v>
          </cell>
          <cell r="Q367">
            <v>-0.45987</v>
          </cell>
          <cell r="S367">
            <v>-0.14560000000000001</v>
          </cell>
          <cell r="T367">
            <v>-0.60546999999999995</v>
          </cell>
          <cell r="U367">
            <v>-0.60546999999999995</v>
          </cell>
        </row>
        <row r="368">
          <cell r="A368" t="str">
            <v>680499CL_BEBU1228</v>
          </cell>
          <cell r="P368">
            <v>-0.45987</v>
          </cell>
          <cell r="Q368">
            <v>-0.45987</v>
          </cell>
          <cell r="S368">
            <v>-0.14560000000000001</v>
          </cell>
          <cell r="T368">
            <v>-0.60546999999999995</v>
          </cell>
          <cell r="U368">
            <v>-0.60546999999999995</v>
          </cell>
        </row>
        <row r="369">
          <cell r="A369" t="str">
            <v>680499CL_BEBS6903</v>
          </cell>
          <cell r="M369">
            <v>-7.5359999999999996E-2</v>
          </cell>
          <cell r="N369">
            <v>-7.5359999999999996E-2</v>
          </cell>
          <cell r="O369">
            <v>-4.4128499999999997</v>
          </cell>
          <cell r="P369">
            <v>-0.67129000000000005</v>
          </cell>
          <cell r="Q369">
            <v>-0.67129000000000005</v>
          </cell>
          <cell r="S369">
            <v>-5.6617899999999999</v>
          </cell>
          <cell r="T369">
            <v>-1.9202300000000001</v>
          </cell>
          <cell r="U369">
            <v>-1.9202300000000001</v>
          </cell>
          <cell r="W369">
            <v>-3.5920000000000001E-2</v>
          </cell>
          <cell r="X369">
            <v>-0.18497</v>
          </cell>
          <cell r="Y369">
            <v>-0.18497</v>
          </cell>
          <cell r="AV369">
            <v>-3.3574000000000002</v>
          </cell>
          <cell r="AW369">
            <v>-3.3574000000000002</v>
          </cell>
        </row>
        <row r="370">
          <cell r="A370" t="str">
            <v>680499CL_BEBU0664</v>
          </cell>
          <cell r="M370">
            <v>-7.5359999999999996E-2</v>
          </cell>
          <cell r="N370">
            <v>-7.5359999999999996E-2</v>
          </cell>
          <cell r="O370">
            <v>-4.4128499999999997</v>
          </cell>
          <cell r="P370">
            <v>-0.67129000000000005</v>
          </cell>
          <cell r="Q370">
            <v>-0.67129000000000005</v>
          </cell>
          <cell r="S370">
            <v>-5.6617899999999999</v>
          </cell>
          <cell r="T370">
            <v>-1.9202300000000001</v>
          </cell>
          <cell r="U370">
            <v>-1.9202300000000001</v>
          </cell>
          <cell r="W370">
            <v>-3.5920000000000001E-2</v>
          </cell>
          <cell r="X370">
            <v>-0.18497</v>
          </cell>
          <cell r="Y370">
            <v>-0.18497</v>
          </cell>
          <cell r="AV370">
            <v>-3.3574000000000002</v>
          </cell>
          <cell r="AW370">
            <v>-3.3574000000000002</v>
          </cell>
        </row>
        <row r="371">
          <cell r="A371" t="str">
            <v>680499CL_BE201101</v>
          </cell>
          <cell r="L371">
            <v>3033.5998500000001</v>
          </cell>
          <cell r="M371">
            <v>5371.2211799999995</v>
          </cell>
          <cell r="N371">
            <v>5371.2211799999995</v>
          </cell>
          <cell r="O371">
            <v>24940.93218</v>
          </cell>
          <cell r="P371">
            <v>26003.385559999999</v>
          </cell>
          <cell r="Q371">
            <v>26003.385559999999</v>
          </cell>
          <cell r="S371">
            <v>75180.399909999993</v>
          </cell>
          <cell r="T371">
            <v>76242.853289999999</v>
          </cell>
          <cell r="U371">
            <v>76242.853289999999</v>
          </cell>
          <cell r="W371">
            <v>6598.5040900000004</v>
          </cell>
          <cell r="X371">
            <v>19842.306049999999</v>
          </cell>
          <cell r="Y371">
            <v>19842.306049999999</v>
          </cell>
          <cell r="AV371">
            <v>13901.359350000001</v>
          </cell>
          <cell r="AW371">
            <v>13901.359350000001</v>
          </cell>
        </row>
        <row r="372">
          <cell r="A372" t="str">
            <v>680499CL_BEBT6918</v>
          </cell>
          <cell r="L372">
            <v>3033.5998500000001</v>
          </cell>
          <cell r="M372">
            <v>5371.2211799999995</v>
          </cell>
          <cell r="N372">
            <v>5371.2211799999995</v>
          </cell>
          <cell r="O372">
            <v>24940.93218</v>
          </cell>
          <cell r="P372">
            <v>26003.385559999999</v>
          </cell>
          <cell r="Q372">
            <v>26003.385559999999</v>
          </cell>
          <cell r="S372">
            <v>75180.399909999993</v>
          </cell>
          <cell r="T372">
            <v>76242.853289999999</v>
          </cell>
          <cell r="U372">
            <v>76242.853289999999</v>
          </cell>
          <cell r="W372">
            <v>6598.5040900000004</v>
          </cell>
          <cell r="X372">
            <v>19842.306049999999</v>
          </cell>
          <cell r="Y372">
            <v>19842.306049999999</v>
          </cell>
          <cell r="AV372">
            <v>13901.359350000001</v>
          </cell>
          <cell r="AW372">
            <v>13901.359350000001</v>
          </cell>
        </row>
        <row r="373">
          <cell r="A373" t="str">
            <v>680499CL_BEBO0680</v>
          </cell>
          <cell r="L373">
            <v>2618.23198</v>
          </cell>
          <cell r="M373">
            <v>5028.9459399999996</v>
          </cell>
          <cell r="N373">
            <v>5028.9459399999996</v>
          </cell>
          <cell r="O373">
            <v>23164.56306</v>
          </cell>
          <cell r="P373">
            <v>24704.75749</v>
          </cell>
          <cell r="Q373">
            <v>24704.75749</v>
          </cell>
          <cell r="S373">
            <v>71915.48904</v>
          </cell>
          <cell r="T373">
            <v>73455.683470000004</v>
          </cell>
          <cell r="U373">
            <v>73455.683470000004</v>
          </cell>
          <cell r="W373">
            <v>5956.7205100000001</v>
          </cell>
          <cell r="X373">
            <v>19044.200390000002</v>
          </cell>
          <cell r="Y373">
            <v>19044.200390000002</v>
          </cell>
          <cell r="AV373">
            <v>13114.41617</v>
          </cell>
          <cell r="AW373">
            <v>13114.41617</v>
          </cell>
        </row>
        <row r="374">
          <cell r="A374" t="str">
            <v>680499CL_BEBU0680</v>
          </cell>
          <cell r="L374">
            <v>2618.23198</v>
          </cell>
          <cell r="M374">
            <v>5028.9459399999996</v>
          </cell>
          <cell r="N374">
            <v>5028.9459399999996</v>
          </cell>
          <cell r="O374">
            <v>23164.56306</v>
          </cell>
          <cell r="P374">
            <v>24704.75749</v>
          </cell>
          <cell r="Q374">
            <v>24704.75749</v>
          </cell>
          <cell r="S374">
            <v>71915.48904</v>
          </cell>
          <cell r="T374">
            <v>73455.683470000004</v>
          </cell>
          <cell r="U374">
            <v>73455.683470000004</v>
          </cell>
          <cell r="W374">
            <v>5956.7205100000001</v>
          </cell>
          <cell r="X374">
            <v>19044.200390000002</v>
          </cell>
          <cell r="Y374">
            <v>19044.200390000002</v>
          </cell>
          <cell r="AV374">
            <v>13114.41617</v>
          </cell>
          <cell r="AW374">
            <v>13114.41617</v>
          </cell>
        </row>
        <row r="375">
          <cell r="A375" t="str">
            <v>680499CL_BEBU0624</v>
          </cell>
          <cell r="L375">
            <v>415.36786999999998</v>
          </cell>
          <cell r="M375">
            <v>342.27524</v>
          </cell>
          <cell r="N375">
            <v>342.27524</v>
          </cell>
          <cell r="O375">
            <v>1776.3691200000001</v>
          </cell>
          <cell r="P375">
            <v>1298.62807</v>
          </cell>
          <cell r="Q375">
            <v>1298.62807</v>
          </cell>
          <cell r="S375">
            <v>3264.9108700000002</v>
          </cell>
          <cell r="T375">
            <v>2787.1698200000001</v>
          </cell>
          <cell r="U375">
            <v>2787.1698200000001</v>
          </cell>
          <cell r="W375">
            <v>641.78358000000003</v>
          </cell>
          <cell r="X375">
            <v>798.10565999999994</v>
          </cell>
          <cell r="Y375">
            <v>798.10565999999994</v>
          </cell>
          <cell r="AV375">
            <v>786.94317999999998</v>
          </cell>
          <cell r="AW375">
            <v>786.94317999999998</v>
          </cell>
        </row>
        <row r="376">
          <cell r="A376" t="str">
            <v>680499173636PD202</v>
          </cell>
          <cell r="L376">
            <v>5146.4211800000003</v>
          </cell>
          <cell r="M376">
            <v>6826.4790199999998</v>
          </cell>
          <cell r="N376">
            <v>6826.4790199999998</v>
          </cell>
          <cell r="O376">
            <v>32404.475160000002</v>
          </cell>
          <cell r="P376">
            <v>35952.160640000002</v>
          </cell>
          <cell r="Q376">
            <v>35952.160640000002</v>
          </cell>
          <cell r="S376">
            <v>90691.134319999997</v>
          </cell>
          <cell r="T376">
            <v>94238.819799999997</v>
          </cell>
          <cell r="U376">
            <v>94238.819799999997</v>
          </cell>
          <cell r="W376">
            <v>13218.926380000001</v>
          </cell>
          <cell r="X376">
            <v>23421.019649999998</v>
          </cell>
          <cell r="Y376">
            <v>23421.019649999998</v>
          </cell>
          <cell r="AV376">
            <v>12738.997670000001</v>
          </cell>
          <cell r="AW376">
            <v>12738.997670000001</v>
          </cell>
        </row>
        <row r="377">
          <cell r="A377" t="str">
            <v>680499173636BS9044</v>
          </cell>
          <cell r="L377">
            <v>947.97159999999997</v>
          </cell>
          <cell r="M377">
            <v>1262.9528600000001</v>
          </cell>
          <cell r="N377">
            <v>1262.9528600000001</v>
          </cell>
          <cell r="O377">
            <v>5225.7964599999996</v>
          </cell>
          <cell r="P377">
            <v>5627.8699100000003</v>
          </cell>
          <cell r="Q377">
            <v>5627.8699100000003</v>
          </cell>
          <cell r="S377">
            <v>15564.42799</v>
          </cell>
          <cell r="T377">
            <v>15966.50144</v>
          </cell>
          <cell r="U377">
            <v>15966.50144</v>
          </cell>
          <cell r="W377">
            <v>2057.4264199999998</v>
          </cell>
          <cell r="X377">
            <v>3825.08709</v>
          </cell>
          <cell r="Y377">
            <v>3825.08709</v>
          </cell>
          <cell r="AV377">
            <v>2127.3212800000001</v>
          </cell>
          <cell r="AW377">
            <v>2127.3212800000001</v>
          </cell>
        </row>
        <row r="378">
          <cell r="A378" t="str">
            <v>680499173636BU0321</v>
          </cell>
          <cell r="L378">
            <v>651.54921999999999</v>
          </cell>
          <cell r="M378">
            <v>945.24625000000003</v>
          </cell>
          <cell r="N378">
            <v>945.24625000000003</v>
          </cell>
          <cell r="O378">
            <v>3584.8639499999999</v>
          </cell>
          <cell r="P378">
            <v>3865.1677500000001</v>
          </cell>
          <cell r="Q378">
            <v>3865.1677500000001</v>
          </cell>
          <cell r="S378">
            <v>10897.487870000001</v>
          </cell>
          <cell r="T378">
            <v>11177.791670000001</v>
          </cell>
          <cell r="U378">
            <v>11177.791670000001</v>
          </cell>
          <cell r="W378">
            <v>1396.27918</v>
          </cell>
          <cell r="X378">
            <v>2701.13528</v>
          </cell>
          <cell r="Y378">
            <v>2701.13528</v>
          </cell>
          <cell r="AV378">
            <v>1411.8210799999999</v>
          </cell>
          <cell r="AW378">
            <v>1411.8210799999999</v>
          </cell>
        </row>
        <row r="379">
          <cell r="A379" t="str">
            <v>680499173636BU0323</v>
          </cell>
          <cell r="L379">
            <v>279.81751000000003</v>
          </cell>
          <cell r="M379">
            <v>317.70661000000001</v>
          </cell>
          <cell r="N379">
            <v>317.70661000000001</v>
          </cell>
          <cell r="O379">
            <v>1550.2710999999999</v>
          </cell>
          <cell r="P379">
            <v>1762.7265600000001</v>
          </cell>
          <cell r="Q379">
            <v>1762.7265600000001</v>
          </cell>
          <cell r="S379">
            <v>4474.3047399999996</v>
          </cell>
          <cell r="T379">
            <v>4686.7601999999997</v>
          </cell>
          <cell r="U379">
            <v>4686.7601999999997</v>
          </cell>
          <cell r="W379">
            <v>625.65060000000005</v>
          </cell>
          <cell r="X379">
            <v>1123.9661599999999</v>
          </cell>
          <cell r="Y379">
            <v>1123.9661599999999</v>
          </cell>
          <cell r="AV379">
            <v>679.73343999999997</v>
          </cell>
          <cell r="AW379">
            <v>679.73343999999997</v>
          </cell>
        </row>
        <row r="380">
          <cell r="A380" t="str">
            <v>680499173636BU0648</v>
          </cell>
          <cell r="L380">
            <v>16.604869999999998</v>
          </cell>
          <cell r="O380">
            <v>90.661410000000004</v>
          </cell>
          <cell r="P380">
            <v>-2.4400000000000002E-2</v>
          </cell>
          <cell r="Q380">
            <v>-2.4400000000000002E-2</v>
          </cell>
          <cell r="S380">
            <v>192.63538</v>
          </cell>
          <cell r="T380">
            <v>101.94956999999999</v>
          </cell>
          <cell r="U380">
            <v>101.94956999999999</v>
          </cell>
          <cell r="W380">
            <v>35.496639999999999</v>
          </cell>
          <cell r="X380">
            <v>-1.435E-2</v>
          </cell>
          <cell r="Y380">
            <v>-1.435E-2</v>
          </cell>
          <cell r="AV380">
            <v>35.766759999999998</v>
          </cell>
          <cell r="AW380">
            <v>35.766759999999998</v>
          </cell>
        </row>
        <row r="381">
          <cell r="A381" t="str">
            <v>680499173636BG6912</v>
          </cell>
          <cell r="L381">
            <v>1621.2715599999999</v>
          </cell>
          <cell r="M381">
            <v>2944.4159199999999</v>
          </cell>
          <cell r="N381">
            <v>2944.4159199999999</v>
          </cell>
          <cell r="O381">
            <v>10017.17871</v>
          </cell>
          <cell r="P381">
            <v>13427.753199999999</v>
          </cell>
          <cell r="Q381">
            <v>13427.753199999999</v>
          </cell>
          <cell r="S381">
            <v>28644.2268</v>
          </cell>
          <cell r="T381">
            <v>32054.801289999999</v>
          </cell>
          <cell r="U381">
            <v>32054.801289999999</v>
          </cell>
          <cell r="W381">
            <v>3871.3302800000001</v>
          </cell>
          <cell r="X381">
            <v>9173.6698300000007</v>
          </cell>
          <cell r="Y381">
            <v>9173.6698300000007</v>
          </cell>
          <cell r="AV381">
            <v>4104.2456700000002</v>
          </cell>
          <cell r="AW381">
            <v>4104.2456700000002</v>
          </cell>
        </row>
        <row r="382">
          <cell r="A382" t="str">
            <v>680499173636BS6912</v>
          </cell>
          <cell r="L382">
            <v>977.70466999999996</v>
          </cell>
          <cell r="M382">
            <v>1754.0351499999999</v>
          </cell>
          <cell r="N382">
            <v>1754.0351499999999</v>
          </cell>
          <cell r="O382">
            <v>5710.9879000000001</v>
          </cell>
          <cell r="P382">
            <v>7515.9835400000002</v>
          </cell>
          <cell r="Q382">
            <v>7515.9835400000002</v>
          </cell>
          <cell r="S382">
            <v>16478.715110000001</v>
          </cell>
          <cell r="T382">
            <v>18283.710749999998</v>
          </cell>
          <cell r="U382">
            <v>18283.710749999998</v>
          </cell>
          <cell r="W382">
            <v>2307.0679799999998</v>
          </cell>
          <cell r="X382">
            <v>5546.2470999999996</v>
          </cell>
          <cell r="Y382">
            <v>5546.2470999999996</v>
          </cell>
          <cell r="AV382">
            <v>2321.23486</v>
          </cell>
          <cell r="AW382">
            <v>2321.23486</v>
          </cell>
        </row>
        <row r="383">
          <cell r="A383" t="str">
            <v>680499173636BO0678</v>
          </cell>
          <cell r="L383">
            <v>788.75765000000001</v>
          </cell>
          <cell r="M383">
            <v>1276.9995799999999</v>
          </cell>
          <cell r="N383">
            <v>1276.9995799999999</v>
          </cell>
          <cell r="O383">
            <v>4643.0691100000004</v>
          </cell>
          <cell r="P383">
            <v>6146.4505200000003</v>
          </cell>
          <cell r="Q383">
            <v>6146.4505200000003</v>
          </cell>
          <cell r="S383">
            <v>12934.40372</v>
          </cell>
          <cell r="T383">
            <v>14437.78513</v>
          </cell>
          <cell r="U383">
            <v>14437.78513</v>
          </cell>
          <cell r="W383">
            <v>1893.05879</v>
          </cell>
          <cell r="X383">
            <v>4427.4425099999999</v>
          </cell>
          <cell r="Y383">
            <v>4427.4425099999999</v>
          </cell>
          <cell r="AV383">
            <v>1809.8576499999999</v>
          </cell>
          <cell r="AW383">
            <v>1809.8576499999999</v>
          </cell>
        </row>
        <row r="384">
          <cell r="A384" t="str">
            <v>680499173636BU0654</v>
          </cell>
          <cell r="L384">
            <v>98.789559999999994</v>
          </cell>
          <cell r="M384">
            <v>137.87478999999999</v>
          </cell>
          <cell r="N384">
            <v>137.87478999999999</v>
          </cell>
          <cell r="O384">
            <v>327.45251000000002</v>
          </cell>
          <cell r="P384">
            <v>406.10028</v>
          </cell>
          <cell r="Q384">
            <v>406.10028</v>
          </cell>
          <cell r="S384">
            <v>1002.2268</v>
          </cell>
          <cell r="T384">
            <v>1080.8745699999999</v>
          </cell>
          <cell r="U384">
            <v>1080.8745699999999</v>
          </cell>
          <cell r="W384">
            <v>139.06864999999999</v>
          </cell>
          <cell r="X384">
            <v>302.11059</v>
          </cell>
          <cell r="Y384">
            <v>302.11059</v>
          </cell>
          <cell r="AV384">
            <v>153.14035999999999</v>
          </cell>
          <cell r="AW384">
            <v>153.14035999999999</v>
          </cell>
        </row>
        <row r="385">
          <cell r="A385" t="str">
            <v>680499173636BU0659</v>
          </cell>
          <cell r="L385">
            <v>90.15746</v>
          </cell>
          <cell r="M385">
            <v>339.19941</v>
          </cell>
          <cell r="N385">
            <v>339.19941</v>
          </cell>
          <cell r="O385">
            <v>740.46627999999998</v>
          </cell>
          <cell r="P385">
            <v>963.88127999999995</v>
          </cell>
          <cell r="Q385">
            <v>963.88127999999995</v>
          </cell>
          <cell r="S385">
            <v>2542.3671800000002</v>
          </cell>
          <cell r="T385">
            <v>2765.7821800000002</v>
          </cell>
          <cell r="U385">
            <v>2765.7821800000002</v>
          </cell>
          <cell r="W385">
            <v>274.94054</v>
          </cell>
          <cell r="X385">
            <v>816.81402000000003</v>
          </cell>
          <cell r="Y385">
            <v>816.81402000000003</v>
          </cell>
          <cell r="AV385">
            <v>358.23685</v>
          </cell>
          <cell r="AW385">
            <v>358.23685</v>
          </cell>
        </row>
        <row r="386">
          <cell r="A386" t="str">
            <v>680499173636BU3445</v>
          </cell>
          <cell r="M386">
            <v>-3.8629999999999998E-2</v>
          </cell>
          <cell r="N386">
            <v>-3.8629999999999998E-2</v>
          </cell>
          <cell r="P386">
            <v>-0.44853999999999999</v>
          </cell>
          <cell r="Q386">
            <v>-0.44853999999999999</v>
          </cell>
          <cell r="S386">
            <v>-0.28259000000000001</v>
          </cell>
          <cell r="T386">
            <v>-0.73112999999999995</v>
          </cell>
          <cell r="U386">
            <v>-0.73112999999999995</v>
          </cell>
          <cell r="X386">
            <v>-0.12002</v>
          </cell>
          <cell r="Y386">
            <v>-0.12002</v>
          </cell>
        </row>
        <row r="387">
          <cell r="A387" t="str">
            <v>680499173636BS6922</v>
          </cell>
          <cell r="L387">
            <v>643.56688999999994</v>
          </cell>
          <cell r="M387">
            <v>1190.38077</v>
          </cell>
          <cell r="N387">
            <v>1190.38077</v>
          </cell>
          <cell r="O387">
            <v>4306.1908100000001</v>
          </cell>
          <cell r="P387">
            <v>5911.7696599999999</v>
          </cell>
          <cell r="Q387">
            <v>5911.7696599999999</v>
          </cell>
          <cell r="S387">
            <v>12165.511689999999</v>
          </cell>
          <cell r="T387">
            <v>13771.090539999999</v>
          </cell>
          <cell r="U387">
            <v>13771.090539999999</v>
          </cell>
          <cell r="W387">
            <v>1564.2623000000001</v>
          </cell>
          <cell r="X387">
            <v>3627.4227299999998</v>
          </cell>
          <cell r="Y387">
            <v>3627.4227299999998</v>
          </cell>
          <cell r="AV387">
            <v>1783.01081</v>
          </cell>
          <cell r="AW387">
            <v>1783.01081</v>
          </cell>
        </row>
        <row r="388">
          <cell r="A388" t="str">
            <v>680499173636BU0630</v>
          </cell>
          <cell r="P388">
            <v>43</v>
          </cell>
          <cell r="Q388">
            <v>43</v>
          </cell>
          <cell r="S388">
            <v>61</v>
          </cell>
          <cell r="T388">
            <v>104</v>
          </cell>
          <cell r="U388">
            <v>104</v>
          </cell>
          <cell r="X388">
            <v>85</v>
          </cell>
          <cell r="Y388">
            <v>85</v>
          </cell>
        </row>
        <row r="389">
          <cell r="A389" t="str">
            <v>680499173636BU1485</v>
          </cell>
          <cell r="L389">
            <v>142.46844999999999</v>
          </cell>
          <cell r="M389">
            <v>248.85087999999999</v>
          </cell>
          <cell r="N389">
            <v>248.85087999999999</v>
          </cell>
          <cell r="O389">
            <v>1145.0823800000001</v>
          </cell>
          <cell r="P389">
            <v>1341.74917</v>
          </cell>
          <cell r="Q389">
            <v>1341.74917</v>
          </cell>
          <cell r="S389">
            <v>3078.7235799999999</v>
          </cell>
          <cell r="T389">
            <v>3275.3903700000001</v>
          </cell>
          <cell r="U389">
            <v>3275.3903700000001</v>
          </cell>
          <cell r="W389">
            <v>383.72341</v>
          </cell>
          <cell r="X389">
            <v>896.78387999999995</v>
          </cell>
          <cell r="Y389">
            <v>896.78387999999995</v>
          </cell>
          <cell r="AV389">
            <v>547.70879000000002</v>
          </cell>
          <cell r="AW389">
            <v>547.70879000000002</v>
          </cell>
        </row>
        <row r="390">
          <cell r="A390" t="str">
            <v>680499173636BU1051</v>
          </cell>
          <cell r="L390">
            <v>5.9755700000000003</v>
          </cell>
          <cell r="M390">
            <v>0.80262</v>
          </cell>
          <cell r="N390">
            <v>0.80262</v>
          </cell>
          <cell r="O390">
            <v>13.31911</v>
          </cell>
          <cell r="P390">
            <v>9.5553399999999993</v>
          </cell>
          <cell r="Q390">
            <v>9.5553399999999993</v>
          </cell>
          <cell r="S390">
            <v>25.170570000000001</v>
          </cell>
          <cell r="T390">
            <v>21.4068</v>
          </cell>
          <cell r="U390">
            <v>21.4068</v>
          </cell>
          <cell r="W390">
            <v>8.2704500000000003</v>
          </cell>
          <cell r="X390">
            <v>6.5168799999999996</v>
          </cell>
          <cell r="Y390">
            <v>6.5168799999999996</v>
          </cell>
          <cell r="AV390">
            <v>4.6903800000000002</v>
          </cell>
          <cell r="AW390">
            <v>4.6903800000000002</v>
          </cell>
        </row>
        <row r="391">
          <cell r="A391" t="str">
            <v>680499173636BO0708</v>
          </cell>
          <cell r="L391">
            <v>309.84930000000003</v>
          </cell>
          <cell r="M391">
            <v>470.59857</v>
          </cell>
          <cell r="N391">
            <v>470.59857</v>
          </cell>
          <cell r="O391">
            <v>1700.3174200000001</v>
          </cell>
          <cell r="P391">
            <v>2255.6489799999999</v>
          </cell>
          <cell r="Q391">
            <v>2255.6489799999999</v>
          </cell>
          <cell r="S391">
            <v>4631.1667799999996</v>
          </cell>
          <cell r="T391">
            <v>5186.4983400000001</v>
          </cell>
          <cell r="U391">
            <v>5186.4983400000001</v>
          </cell>
          <cell r="W391">
            <v>712.11841000000004</v>
          </cell>
          <cell r="X391">
            <v>1350.4335799999999</v>
          </cell>
          <cell r="Y391">
            <v>1350.4335799999999</v>
          </cell>
          <cell r="AV391">
            <v>554.78326000000004</v>
          </cell>
          <cell r="AW391">
            <v>554.78326000000004</v>
          </cell>
        </row>
        <row r="392">
          <cell r="A392" t="str">
            <v>680499173636BU0675</v>
          </cell>
          <cell r="L392">
            <v>59.581409999999998</v>
          </cell>
          <cell r="M392">
            <v>139.95534000000001</v>
          </cell>
          <cell r="N392">
            <v>139.95534000000001</v>
          </cell>
          <cell r="O392">
            <v>405.95916</v>
          </cell>
          <cell r="P392">
            <v>613.65965000000006</v>
          </cell>
          <cell r="Q392">
            <v>613.65965000000006</v>
          </cell>
          <cell r="S392">
            <v>1054.9125100000001</v>
          </cell>
          <cell r="T392">
            <v>1262.6130000000001</v>
          </cell>
          <cell r="U392">
            <v>1262.6130000000001</v>
          </cell>
          <cell r="W392">
            <v>137.71381</v>
          </cell>
          <cell r="X392">
            <v>405.46845000000002</v>
          </cell>
          <cell r="Y392">
            <v>405.46845000000002</v>
          </cell>
          <cell r="AV392">
            <v>201.66779</v>
          </cell>
          <cell r="AW392">
            <v>201.66779</v>
          </cell>
        </row>
        <row r="393">
          <cell r="A393" t="str">
            <v>680499173636BU0709</v>
          </cell>
          <cell r="L393">
            <v>10.179510000000001</v>
          </cell>
          <cell r="M393">
            <v>210.73394999999999</v>
          </cell>
          <cell r="N393">
            <v>210.73394999999999</v>
          </cell>
          <cell r="O393">
            <v>264.21267999999998</v>
          </cell>
          <cell r="P393">
            <v>825.39170000000001</v>
          </cell>
          <cell r="Q393">
            <v>825.39170000000001</v>
          </cell>
          <cell r="S393">
            <v>1298.8230000000001</v>
          </cell>
          <cell r="T393">
            <v>1860.0020199999999</v>
          </cell>
          <cell r="U393">
            <v>1860.0020199999999</v>
          </cell>
          <cell r="W393">
            <v>17.415939999999999</v>
          </cell>
          <cell r="X393">
            <v>458.86036000000001</v>
          </cell>
          <cell r="Y393">
            <v>458.86036000000001</v>
          </cell>
          <cell r="AV393">
            <v>192.54311000000001</v>
          </cell>
          <cell r="AW393">
            <v>192.54311000000001</v>
          </cell>
        </row>
        <row r="394">
          <cell r="A394" t="str">
            <v>680499173636BU1123</v>
          </cell>
          <cell r="L394">
            <v>115.51264999999999</v>
          </cell>
          <cell r="M394">
            <v>119.43941</v>
          </cell>
          <cell r="N394">
            <v>119.43941</v>
          </cell>
          <cell r="O394">
            <v>777.30006000000003</v>
          </cell>
          <cell r="P394">
            <v>822.76481999999999</v>
          </cell>
          <cell r="Q394">
            <v>822.76481999999999</v>
          </cell>
          <cell r="S394">
            <v>2015.71525</v>
          </cell>
          <cell r="T394">
            <v>2061.18001</v>
          </cell>
          <cell r="U394">
            <v>2061.18001</v>
          </cell>
          <cell r="W394">
            <v>305.02028000000001</v>
          </cell>
          <cell r="X394">
            <v>424.35957999999999</v>
          </cell>
          <cell r="Y394">
            <v>424.35957999999999</v>
          </cell>
          <cell r="AV394">
            <v>281.61748</v>
          </cell>
          <cell r="AW394">
            <v>281.61748</v>
          </cell>
        </row>
        <row r="395">
          <cell r="A395" t="str">
            <v>680499173636BS9042</v>
          </cell>
          <cell r="L395">
            <v>1414.1674499999999</v>
          </cell>
          <cell r="M395">
            <v>1487.2764099999999</v>
          </cell>
          <cell r="N395">
            <v>1487.2764099999999</v>
          </cell>
          <cell r="O395">
            <v>9101.37291</v>
          </cell>
          <cell r="P395">
            <v>9734.5672500000001</v>
          </cell>
          <cell r="Q395">
            <v>9734.5672500000001</v>
          </cell>
          <cell r="S395">
            <v>25235.1384</v>
          </cell>
          <cell r="T395">
            <v>25868.332740000002</v>
          </cell>
          <cell r="U395">
            <v>25868.332740000002</v>
          </cell>
          <cell r="W395">
            <v>3918.8753200000001</v>
          </cell>
          <cell r="X395">
            <v>5976.1929</v>
          </cell>
          <cell r="Y395">
            <v>5976.1929</v>
          </cell>
          <cell r="AV395">
            <v>3454.24244</v>
          </cell>
          <cell r="AW395">
            <v>3454.24244</v>
          </cell>
        </row>
        <row r="396">
          <cell r="A396" t="str">
            <v>680499173636BO0341</v>
          </cell>
          <cell r="L396">
            <v>639.75568999999996</v>
          </cell>
          <cell r="M396">
            <v>603.97161000000006</v>
          </cell>
          <cell r="N396">
            <v>603.97161000000006</v>
          </cell>
          <cell r="O396">
            <v>4407.19049</v>
          </cell>
          <cell r="P396">
            <v>3859.8489800000002</v>
          </cell>
          <cell r="Q396">
            <v>3859.8489800000002</v>
          </cell>
          <cell r="S396">
            <v>11602.232</v>
          </cell>
          <cell r="T396">
            <v>11054.89049</v>
          </cell>
          <cell r="U396">
            <v>11054.89049</v>
          </cell>
          <cell r="W396">
            <v>1741.8536200000001</v>
          </cell>
          <cell r="X396">
            <v>2348.5233600000001</v>
          </cell>
          <cell r="Y396">
            <v>2348.5233600000001</v>
          </cell>
          <cell r="AV396">
            <v>1802.6030000000001</v>
          </cell>
          <cell r="AW396">
            <v>1802.6030000000001</v>
          </cell>
        </row>
        <row r="397">
          <cell r="A397" t="str">
            <v>680499173636BU0341</v>
          </cell>
          <cell r="L397">
            <v>639.75568999999996</v>
          </cell>
          <cell r="M397">
            <v>603.97161000000006</v>
          </cell>
          <cell r="N397">
            <v>603.97161000000006</v>
          </cell>
          <cell r="O397">
            <v>4407.19049</v>
          </cell>
          <cell r="P397">
            <v>3859.8489800000002</v>
          </cell>
          <cell r="Q397">
            <v>3859.8489800000002</v>
          </cell>
          <cell r="S397">
            <v>11602.232</v>
          </cell>
          <cell r="T397">
            <v>11054.89049</v>
          </cell>
          <cell r="U397">
            <v>11054.89049</v>
          </cell>
          <cell r="W397">
            <v>1741.8536200000001</v>
          </cell>
          <cell r="X397">
            <v>2348.5233600000001</v>
          </cell>
          <cell r="Y397">
            <v>2348.5233600000001</v>
          </cell>
          <cell r="AV397">
            <v>1802.6030000000001</v>
          </cell>
          <cell r="AW397">
            <v>1802.6030000000001</v>
          </cell>
        </row>
        <row r="398">
          <cell r="A398" t="str">
            <v>680499173636BU0351</v>
          </cell>
          <cell r="L398">
            <v>315.48701</v>
          </cell>
          <cell r="M398">
            <v>265.05414999999999</v>
          </cell>
          <cell r="N398">
            <v>265.05414999999999</v>
          </cell>
          <cell r="O398">
            <v>1910.42165</v>
          </cell>
          <cell r="P398">
            <v>2085.0816799999998</v>
          </cell>
          <cell r="Q398">
            <v>2085.0816799999998</v>
          </cell>
          <cell r="S398">
            <v>5241.2640600000004</v>
          </cell>
          <cell r="T398">
            <v>5415.9240900000004</v>
          </cell>
          <cell r="U398">
            <v>5415.9240900000004</v>
          </cell>
          <cell r="W398">
            <v>883.41255000000001</v>
          </cell>
          <cell r="X398">
            <v>1232.9547500000001</v>
          </cell>
          <cell r="Y398">
            <v>1232.9547500000001</v>
          </cell>
          <cell r="AV398">
            <v>647.43349000000001</v>
          </cell>
          <cell r="AW398">
            <v>647.43349000000001</v>
          </cell>
        </row>
        <row r="399">
          <cell r="A399" t="str">
            <v>680499173636BU0352</v>
          </cell>
          <cell r="L399">
            <v>459.22320000000002</v>
          </cell>
          <cell r="M399">
            <v>618.47168999999997</v>
          </cell>
          <cell r="N399">
            <v>618.47168999999997</v>
          </cell>
          <cell r="O399">
            <v>2784.8038999999999</v>
          </cell>
          <cell r="P399">
            <v>3790.8332799999998</v>
          </cell>
          <cell r="Q399">
            <v>3790.8332799999998</v>
          </cell>
          <cell r="S399">
            <v>8393.1291899999997</v>
          </cell>
          <cell r="T399">
            <v>9399.1585699999996</v>
          </cell>
          <cell r="U399">
            <v>9399.1585699999996</v>
          </cell>
          <cell r="W399">
            <v>1293.9076</v>
          </cell>
          <cell r="X399">
            <v>2393.53343</v>
          </cell>
          <cell r="Y399">
            <v>2393.53343</v>
          </cell>
          <cell r="AV399">
            <v>1004.86506</v>
          </cell>
          <cell r="AW399">
            <v>1004.86506</v>
          </cell>
        </row>
        <row r="400">
          <cell r="A400" t="str">
            <v>680499173636BU0353</v>
          </cell>
          <cell r="L400">
            <v>-0.29844999999999999</v>
          </cell>
          <cell r="M400">
            <v>-0.22103999999999999</v>
          </cell>
          <cell r="N400">
            <v>-0.22103999999999999</v>
          </cell>
          <cell r="O400">
            <v>-1.0361100000000001</v>
          </cell>
          <cell r="P400">
            <v>-1.1916199999999999</v>
          </cell>
          <cell r="Q400">
            <v>-1.1916199999999999</v>
          </cell>
          <cell r="S400">
            <v>-1.47983</v>
          </cell>
          <cell r="T400">
            <v>-1.63534</v>
          </cell>
          <cell r="U400">
            <v>-1.63534</v>
          </cell>
          <cell r="W400">
            <v>-0.29844999999999999</v>
          </cell>
          <cell r="X400">
            <v>1.1864300000000001</v>
          </cell>
          <cell r="Y400">
            <v>1.1864300000000001</v>
          </cell>
          <cell r="AV400">
            <v>-0.65208999999999995</v>
          </cell>
          <cell r="AW400">
            <v>-0.65208999999999995</v>
          </cell>
        </row>
        <row r="401">
          <cell r="A401" t="str">
            <v>680499173636BU0349</v>
          </cell>
          <cell r="O401">
            <v>-7.0200000000000002E-3</v>
          </cell>
          <cell r="P401">
            <v>-5.0699999999999999E-3</v>
          </cell>
          <cell r="Q401">
            <v>-5.0699999999999999E-3</v>
          </cell>
          <cell r="S401">
            <v>-7.0200000000000002E-3</v>
          </cell>
          <cell r="T401">
            <v>-5.0699999999999999E-3</v>
          </cell>
          <cell r="U401">
            <v>-5.0699999999999999E-3</v>
          </cell>
          <cell r="X401">
            <v>-5.0699999999999999E-3</v>
          </cell>
          <cell r="Y401">
            <v>-5.0699999999999999E-3</v>
          </cell>
          <cell r="AV401">
            <v>-7.0200000000000002E-3</v>
          </cell>
          <cell r="AW401">
            <v>-7.0200000000000002E-3</v>
          </cell>
        </row>
        <row r="402">
          <cell r="A402" t="str">
            <v>680499173636BS9051</v>
          </cell>
          <cell r="L402">
            <v>865.57920999999999</v>
          </cell>
          <cell r="M402">
            <v>715.71695999999997</v>
          </cell>
          <cell r="N402">
            <v>715.71695999999997</v>
          </cell>
          <cell r="O402">
            <v>6048.9638199999999</v>
          </cell>
          <cell r="P402">
            <v>4846.83817</v>
          </cell>
          <cell r="Q402">
            <v>4846.83817</v>
          </cell>
          <cell r="S402">
            <v>16166.84679</v>
          </cell>
          <cell r="T402">
            <v>14964.72114</v>
          </cell>
          <cell r="U402">
            <v>14964.72114</v>
          </cell>
          <cell r="W402">
            <v>2639.68615</v>
          </cell>
          <cell r="X402">
            <v>3092.91275</v>
          </cell>
          <cell r="Y402">
            <v>3092.91275</v>
          </cell>
          <cell r="AV402">
            <v>2230.4226199999998</v>
          </cell>
          <cell r="AW402">
            <v>2230.4226199999998</v>
          </cell>
        </row>
        <row r="403">
          <cell r="A403" t="str">
            <v>680499173636BO0713</v>
          </cell>
          <cell r="L403">
            <v>670.58608000000004</v>
          </cell>
          <cell r="M403">
            <v>715.71695999999997</v>
          </cell>
          <cell r="N403">
            <v>715.71695999999997</v>
          </cell>
          <cell r="O403">
            <v>4642.6306699999996</v>
          </cell>
          <cell r="P403">
            <v>4846.83817</v>
          </cell>
          <cell r="Q403">
            <v>4846.83817</v>
          </cell>
          <cell r="S403">
            <v>13367.50592</v>
          </cell>
          <cell r="T403">
            <v>13571.71342</v>
          </cell>
          <cell r="U403">
            <v>13571.71342</v>
          </cell>
          <cell r="W403">
            <v>2092.0050299999998</v>
          </cell>
          <cell r="X403">
            <v>3092.91275</v>
          </cell>
          <cell r="Y403">
            <v>3092.91275</v>
          </cell>
          <cell r="AV403">
            <v>1711.5711699999999</v>
          </cell>
          <cell r="AW403">
            <v>1711.5711699999999</v>
          </cell>
        </row>
        <row r="404">
          <cell r="A404" t="str">
            <v>680499173636BU0713</v>
          </cell>
          <cell r="L404">
            <v>670.58608000000004</v>
          </cell>
          <cell r="M404">
            <v>715.71695999999997</v>
          </cell>
          <cell r="N404">
            <v>715.71695999999997</v>
          </cell>
          <cell r="O404">
            <v>4642.6306699999996</v>
          </cell>
          <cell r="P404">
            <v>4846.83817</v>
          </cell>
          <cell r="Q404">
            <v>4846.83817</v>
          </cell>
          <cell r="S404">
            <v>13367.50592</v>
          </cell>
          <cell r="T404">
            <v>13571.71342</v>
          </cell>
          <cell r="U404">
            <v>13571.71342</v>
          </cell>
          <cell r="W404">
            <v>2092.0050299999998</v>
          </cell>
          <cell r="X404">
            <v>3092.91275</v>
          </cell>
          <cell r="Y404">
            <v>3092.91275</v>
          </cell>
          <cell r="AV404">
            <v>1711.5711699999999</v>
          </cell>
          <cell r="AW404">
            <v>1711.5711699999999</v>
          </cell>
        </row>
        <row r="405">
          <cell r="A405" t="str">
            <v>680499173636BU0418</v>
          </cell>
          <cell r="L405">
            <v>194.99313000000001</v>
          </cell>
          <cell r="O405">
            <v>1406.3331499999999</v>
          </cell>
          <cell r="S405">
            <v>2799.34087</v>
          </cell>
          <cell r="T405">
            <v>1393.0077200000001</v>
          </cell>
          <cell r="U405">
            <v>1393.0077200000001</v>
          </cell>
          <cell r="W405">
            <v>547.68111999999996</v>
          </cell>
          <cell r="AV405">
            <v>518.85145</v>
          </cell>
          <cell r="AW405">
            <v>518.85145</v>
          </cell>
        </row>
        <row r="406">
          <cell r="A406" t="str">
            <v>680499173636BS9050</v>
          </cell>
          <cell r="L406">
            <v>297.43135999999998</v>
          </cell>
          <cell r="M406">
            <v>416.19223</v>
          </cell>
          <cell r="N406">
            <v>416.19223</v>
          </cell>
          <cell r="O406">
            <v>2015.57611</v>
          </cell>
          <cell r="P406">
            <v>2316.2632699999999</v>
          </cell>
          <cell r="Q406">
            <v>2316.2632699999999</v>
          </cell>
          <cell r="S406">
            <v>5086.3017300000001</v>
          </cell>
          <cell r="T406">
            <v>5386.9888899999996</v>
          </cell>
          <cell r="U406">
            <v>5386.9888899999996</v>
          </cell>
          <cell r="W406">
            <v>731.64413000000002</v>
          </cell>
          <cell r="X406">
            <v>1353.34205</v>
          </cell>
          <cell r="Y406">
            <v>1353.34205</v>
          </cell>
          <cell r="AV406">
            <v>826.12306000000001</v>
          </cell>
          <cell r="AW406">
            <v>826.12306000000001</v>
          </cell>
        </row>
        <row r="407">
          <cell r="A407" t="str">
            <v>680499173636BU0331</v>
          </cell>
          <cell r="L407">
            <v>45.007129999999997</v>
          </cell>
          <cell r="M407">
            <v>48.204799999999999</v>
          </cell>
          <cell r="N407">
            <v>48.204799999999999</v>
          </cell>
          <cell r="O407">
            <v>275.88844999999998</v>
          </cell>
          <cell r="P407">
            <v>317.07213000000002</v>
          </cell>
          <cell r="Q407">
            <v>317.07213000000002</v>
          </cell>
          <cell r="S407">
            <v>706.28426999999999</v>
          </cell>
          <cell r="T407">
            <v>747.46794999999997</v>
          </cell>
          <cell r="U407">
            <v>747.46794999999997</v>
          </cell>
          <cell r="W407">
            <v>130.40765999999999</v>
          </cell>
          <cell r="X407">
            <v>180.12965</v>
          </cell>
          <cell r="Y407">
            <v>180.12965</v>
          </cell>
          <cell r="AV407">
            <v>105.44689</v>
          </cell>
          <cell r="AW407">
            <v>105.44689</v>
          </cell>
        </row>
        <row r="408">
          <cell r="A408" t="str">
            <v>680499173636BU0362</v>
          </cell>
          <cell r="L408">
            <v>252.42413999999999</v>
          </cell>
          <cell r="M408">
            <v>367.98743000000002</v>
          </cell>
          <cell r="N408">
            <v>367.98743000000002</v>
          </cell>
          <cell r="O408">
            <v>1739.76603</v>
          </cell>
          <cell r="P408">
            <v>1990.6268600000001</v>
          </cell>
          <cell r="Q408">
            <v>1990.6268600000001</v>
          </cell>
          <cell r="S408">
            <v>4378.6381499999998</v>
          </cell>
          <cell r="T408">
            <v>4629.4989800000003</v>
          </cell>
          <cell r="U408">
            <v>4629.4989800000003</v>
          </cell>
          <cell r="W408">
            <v>601.23638000000005</v>
          </cell>
          <cell r="X408">
            <v>1169.04351</v>
          </cell>
          <cell r="Y408">
            <v>1169.04351</v>
          </cell>
          <cell r="AV408">
            <v>720.68673000000001</v>
          </cell>
          <cell r="AW408">
            <v>720.68673000000001</v>
          </cell>
        </row>
        <row r="409">
          <cell r="A409" t="str">
            <v>680499173636BU0370</v>
          </cell>
          <cell r="L409">
            <v>9.0000000000000006E-5</v>
          </cell>
          <cell r="O409">
            <v>-7.8369999999999995E-2</v>
          </cell>
          <cell r="P409">
            <v>8.5642800000000001</v>
          </cell>
          <cell r="Q409">
            <v>8.5642800000000001</v>
          </cell>
          <cell r="S409">
            <v>1.37931</v>
          </cell>
          <cell r="T409">
            <v>10.02196</v>
          </cell>
          <cell r="U409">
            <v>10.02196</v>
          </cell>
          <cell r="W409">
            <v>9.0000000000000006E-5</v>
          </cell>
          <cell r="X409">
            <v>4.1688900000000002</v>
          </cell>
          <cell r="Y409">
            <v>4.1688900000000002</v>
          </cell>
          <cell r="AV409">
            <v>-1.056E-2</v>
          </cell>
          <cell r="AW409">
            <v>-1.056E-2</v>
          </cell>
        </row>
        <row r="410">
          <cell r="A410" t="str">
            <v>680499173636BS6921</v>
          </cell>
          <cell r="P410">
            <v>-0.45987</v>
          </cell>
          <cell r="Q410">
            <v>-0.45987</v>
          </cell>
          <cell r="S410">
            <v>-0.14560000000000001</v>
          </cell>
          <cell r="T410">
            <v>-0.60546999999999995</v>
          </cell>
          <cell r="U410">
            <v>-0.60546999999999995</v>
          </cell>
        </row>
        <row r="411">
          <cell r="A411" t="str">
            <v>680499173636BO1228</v>
          </cell>
          <cell r="P411">
            <v>-0.45987</v>
          </cell>
          <cell r="Q411">
            <v>-0.45987</v>
          </cell>
          <cell r="S411">
            <v>-0.14560000000000001</v>
          </cell>
          <cell r="T411">
            <v>-0.60546999999999995</v>
          </cell>
          <cell r="U411">
            <v>-0.60546999999999995</v>
          </cell>
        </row>
        <row r="412">
          <cell r="A412" t="str">
            <v>680499173636BU1228</v>
          </cell>
          <cell r="P412">
            <v>-0.45987</v>
          </cell>
          <cell r="Q412">
            <v>-0.45987</v>
          </cell>
          <cell r="S412">
            <v>-0.14560000000000001</v>
          </cell>
          <cell r="T412">
            <v>-0.60546999999999995</v>
          </cell>
          <cell r="U412">
            <v>-0.60546999999999995</v>
          </cell>
        </row>
        <row r="413">
          <cell r="A413" t="str">
            <v>680499173636BS6903</v>
          </cell>
          <cell r="M413">
            <v>-7.5359999999999996E-2</v>
          </cell>
          <cell r="N413">
            <v>-7.5359999999999996E-2</v>
          </cell>
          <cell r="O413">
            <v>-4.4128499999999997</v>
          </cell>
          <cell r="P413">
            <v>-0.67129000000000005</v>
          </cell>
          <cell r="Q413">
            <v>-0.67129000000000005</v>
          </cell>
          <cell r="S413">
            <v>-5.6617899999999999</v>
          </cell>
          <cell r="T413">
            <v>-1.9202300000000001</v>
          </cell>
          <cell r="U413">
            <v>-1.9202300000000001</v>
          </cell>
          <cell r="W413">
            <v>-3.5920000000000001E-2</v>
          </cell>
          <cell r="X413">
            <v>-0.18497</v>
          </cell>
          <cell r="Y413">
            <v>-0.18497</v>
          </cell>
          <cell r="AV413">
            <v>-3.3574000000000002</v>
          </cell>
          <cell r="AW413">
            <v>-3.3574000000000002</v>
          </cell>
        </row>
        <row r="414">
          <cell r="A414" t="str">
            <v>680499173636BU0664</v>
          </cell>
          <cell r="M414">
            <v>-7.5359999999999996E-2</v>
          </cell>
          <cell r="N414">
            <v>-7.5359999999999996E-2</v>
          </cell>
          <cell r="O414">
            <v>-4.4128499999999997</v>
          </cell>
          <cell r="P414">
            <v>-0.67129000000000005</v>
          </cell>
          <cell r="Q414">
            <v>-0.67129000000000005</v>
          </cell>
          <cell r="S414">
            <v>-5.6617899999999999</v>
          </cell>
          <cell r="T414">
            <v>-1.9202300000000001</v>
          </cell>
          <cell r="U414">
            <v>-1.9202300000000001</v>
          </cell>
          <cell r="W414">
            <v>-3.5920000000000001E-2</v>
          </cell>
          <cell r="X414">
            <v>-0.18497</v>
          </cell>
          <cell r="Y414">
            <v>-0.18497</v>
          </cell>
          <cell r="AV414">
            <v>-3.3574000000000002</v>
          </cell>
          <cell r="AW414">
            <v>-3.3574000000000002</v>
          </cell>
        </row>
        <row r="415">
          <cell r="A415" t="str">
            <v>680499173636201101</v>
          </cell>
          <cell r="L415">
            <v>3033.5998500000001</v>
          </cell>
          <cell r="M415">
            <v>5371.2211799999995</v>
          </cell>
          <cell r="N415">
            <v>5371.2211799999995</v>
          </cell>
          <cell r="O415">
            <v>24940.93218</v>
          </cell>
          <cell r="P415">
            <v>26003.385559999999</v>
          </cell>
          <cell r="Q415">
            <v>26003.385559999999</v>
          </cell>
          <cell r="S415">
            <v>75180.399909999993</v>
          </cell>
          <cell r="T415">
            <v>76242.853289999999</v>
          </cell>
          <cell r="U415">
            <v>76242.853289999999</v>
          </cell>
          <cell r="W415">
            <v>6598.5040900000004</v>
          </cell>
          <cell r="X415">
            <v>19842.306049999999</v>
          </cell>
          <cell r="Y415">
            <v>19842.306049999999</v>
          </cell>
          <cell r="AV415">
            <v>13901.359350000001</v>
          </cell>
          <cell r="AW415">
            <v>13901.359350000001</v>
          </cell>
        </row>
        <row r="416">
          <cell r="A416" t="str">
            <v>680499173636BT6918</v>
          </cell>
          <cell r="L416">
            <v>3033.5998500000001</v>
          </cell>
          <cell r="M416">
            <v>5371.2211799999995</v>
          </cell>
          <cell r="N416">
            <v>5371.2211799999995</v>
          </cell>
          <cell r="O416">
            <v>24940.93218</v>
          </cell>
          <cell r="P416">
            <v>26003.385559999999</v>
          </cell>
          <cell r="Q416">
            <v>26003.385559999999</v>
          </cell>
          <cell r="S416">
            <v>75180.399909999993</v>
          </cell>
          <cell r="T416">
            <v>76242.853289999999</v>
          </cell>
          <cell r="U416">
            <v>76242.853289999999</v>
          </cell>
          <cell r="W416">
            <v>6598.5040900000004</v>
          </cell>
          <cell r="X416">
            <v>19842.306049999999</v>
          </cell>
          <cell r="Y416">
            <v>19842.306049999999</v>
          </cell>
          <cell r="AV416">
            <v>13901.359350000001</v>
          </cell>
          <cell r="AW416">
            <v>13901.359350000001</v>
          </cell>
        </row>
        <row r="417">
          <cell r="A417" t="str">
            <v>680499173636BO0680</v>
          </cell>
          <cell r="L417">
            <v>2618.23198</v>
          </cell>
          <cell r="M417">
            <v>5028.9459399999996</v>
          </cell>
          <cell r="N417">
            <v>5028.9459399999996</v>
          </cell>
          <cell r="O417">
            <v>23164.56306</v>
          </cell>
          <cell r="P417">
            <v>24704.75749</v>
          </cell>
          <cell r="Q417">
            <v>24704.75749</v>
          </cell>
          <cell r="S417">
            <v>71915.48904</v>
          </cell>
          <cell r="T417">
            <v>73455.683470000004</v>
          </cell>
          <cell r="U417">
            <v>73455.683470000004</v>
          </cell>
          <cell r="W417">
            <v>5956.7205100000001</v>
          </cell>
          <cell r="X417">
            <v>19044.200390000002</v>
          </cell>
          <cell r="Y417">
            <v>19044.200390000002</v>
          </cell>
          <cell r="AV417">
            <v>13114.41617</v>
          </cell>
          <cell r="AW417">
            <v>13114.41617</v>
          </cell>
        </row>
        <row r="418">
          <cell r="A418" t="str">
            <v>680499173636BU0680</v>
          </cell>
          <cell r="L418">
            <v>2618.23198</v>
          </cell>
          <cell r="M418">
            <v>5028.9459399999996</v>
          </cell>
          <cell r="N418">
            <v>5028.9459399999996</v>
          </cell>
          <cell r="O418">
            <v>23164.56306</v>
          </cell>
          <cell r="P418">
            <v>24704.75749</v>
          </cell>
          <cell r="Q418">
            <v>24704.75749</v>
          </cell>
          <cell r="S418">
            <v>71915.48904</v>
          </cell>
          <cell r="T418">
            <v>73455.683470000004</v>
          </cell>
          <cell r="U418">
            <v>73455.683470000004</v>
          </cell>
          <cell r="W418">
            <v>5956.7205100000001</v>
          </cell>
          <cell r="X418">
            <v>19044.200390000002</v>
          </cell>
          <cell r="Y418">
            <v>19044.200390000002</v>
          </cell>
          <cell r="AV418">
            <v>13114.41617</v>
          </cell>
          <cell r="AW418">
            <v>13114.41617</v>
          </cell>
        </row>
        <row r="419">
          <cell r="A419" t="str">
            <v>680499173636BU0624</v>
          </cell>
          <cell r="L419">
            <v>415.36786999999998</v>
          </cell>
          <cell r="M419">
            <v>342.27524</v>
          </cell>
          <cell r="N419">
            <v>342.27524</v>
          </cell>
          <cell r="O419">
            <v>1776.3691200000001</v>
          </cell>
          <cell r="P419">
            <v>1298.62807</v>
          </cell>
          <cell r="Q419">
            <v>1298.62807</v>
          </cell>
          <cell r="S419">
            <v>3264.9108700000002</v>
          </cell>
          <cell r="T419">
            <v>2787.1698200000001</v>
          </cell>
          <cell r="U419">
            <v>2787.1698200000001</v>
          </cell>
          <cell r="W419">
            <v>641.78358000000003</v>
          </cell>
          <cell r="X419">
            <v>798.10565999999994</v>
          </cell>
          <cell r="Y419">
            <v>798.10565999999994</v>
          </cell>
          <cell r="AV419">
            <v>786.94317999999998</v>
          </cell>
          <cell r="AW419">
            <v>786.94317999999998</v>
          </cell>
        </row>
        <row r="420">
          <cell r="A420" t="str">
            <v>680499CLCEEPD202</v>
          </cell>
          <cell r="L420">
            <v>11443.79321</v>
          </cell>
          <cell r="M420">
            <v>10918.16317</v>
          </cell>
          <cell r="N420">
            <v>10706.825129999999</v>
          </cell>
          <cell r="O420">
            <v>60893.382189999997</v>
          </cell>
          <cell r="P420">
            <v>56294.868759999998</v>
          </cell>
          <cell r="Q420">
            <v>56456.674079999997</v>
          </cell>
          <cell r="S420">
            <v>175248.68732</v>
          </cell>
          <cell r="T420">
            <v>170650.17389000001</v>
          </cell>
          <cell r="U420">
            <v>169663.00852999999</v>
          </cell>
          <cell r="W420">
            <v>23065.16402</v>
          </cell>
          <cell r="X420">
            <v>33803.950900000003</v>
          </cell>
          <cell r="Y420">
            <v>33201.788690000001</v>
          </cell>
          <cell r="AB420">
            <v>39398.736149999997</v>
          </cell>
          <cell r="AC420">
            <v>38514.283620000002</v>
          </cell>
          <cell r="AD420">
            <v>196221.27439999999</v>
          </cell>
          <cell r="AT420">
            <v>13603.87617</v>
          </cell>
          <cell r="AU420">
            <v>42388.230309999999</v>
          </cell>
          <cell r="AV420">
            <v>69234.995030000005</v>
          </cell>
          <cell r="AW420">
            <v>197881.24578</v>
          </cell>
        </row>
        <row r="421">
          <cell r="A421" t="str">
            <v>680499CLCEEBS9044</v>
          </cell>
          <cell r="L421">
            <v>2856.8077899999998</v>
          </cell>
          <cell r="M421">
            <v>2742.8162400000001</v>
          </cell>
          <cell r="N421">
            <v>2674.4919599999998</v>
          </cell>
          <cell r="O421">
            <v>15447.348309999999</v>
          </cell>
          <cell r="P421">
            <v>12642.61357</v>
          </cell>
          <cell r="Q421">
            <v>12641.166289999999</v>
          </cell>
          <cell r="S421">
            <v>42839.111429999997</v>
          </cell>
          <cell r="T421">
            <v>40034.376689999997</v>
          </cell>
          <cell r="U421">
            <v>39769.548750000002</v>
          </cell>
          <cell r="W421">
            <v>5779.5032499999998</v>
          </cell>
          <cell r="X421">
            <v>7888.3336099999997</v>
          </cell>
          <cell r="Y421">
            <v>7729.8546200000001</v>
          </cell>
          <cell r="AB421">
            <v>9440.6159200000002</v>
          </cell>
          <cell r="AC421">
            <v>9047.2100399999999</v>
          </cell>
          <cell r="AD421">
            <v>45741.525869999998</v>
          </cell>
          <cell r="AT421">
            <v>3788.4498100000001</v>
          </cell>
          <cell r="AU421">
            <v>11384.638360000001</v>
          </cell>
          <cell r="AV421">
            <v>17748.616549999999</v>
          </cell>
          <cell r="AW421">
            <v>47493.573859999997</v>
          </cell>
        </row>
        <row r="422">
          <cell r="A422" t="str">
            <v>680499CLCEEBU0321</v>
          </cell>
          <cell r="L422">
            <v>1326.3286599999999</v>
          </cell>
          <cell r="M422">
            <v>1217.0232699999999</v>
          </cell>
          <cell r="N422">
            <v>1204.3315299999999</v>
          </cell>
          <cell r="O422">
            <v>7878.7385599999998</v>
          </cell>
          <cell r="P422">
            <v>6134.5033199999998</v>
          </cell>
          <cell r="Q422">
            <v>6158.2167200000004</v>
          </cell>
          <cell r="S422">
            <v>23588.692500000001</v>
          </cell>
          <cell r="T422">
            <v>21844.457259999999</v>
          </cell>
          <cell r="U422">
            <v>21814.897250000002</v>
          </cell>
          <cell r="W422">
            <v>2750.2896000000001</v>
          </cell>
          <cell r="X422">
            <v>3676.4873400000001</v>
          </cell>
          <cell r="Y422">
            <v>3642.67931</v>
          </cell>
          <cell r="AB422">
            <v>4763.6282199999996</v>
          </cell>
          <cell r="AC422">
            <v>4787.5718100000004</v>
          </cell>
          <cell r="AD422">
            <v>25252.684150000001</v>
          </cell>
          <cell r="AT422">
            <v>1816.8990100000001</v>
          </cell>
          <cell r="AU422">
            <v>5711.0649100000001</v>
          </cell>
          <cell r="AV422">
            <v>9143.1604599999991</v>
          </cell>
          <cell r="AW422">
            <v>26330.006969999999</v>
          </cell>
        </row>
        <row r="423">
          <cell r="A423" t="str">
            <v>680499CLCEEBU0323</v>
          </cell>
          <cell r="L423">
            <v>1530.4791299999999</v>
          </cell>
          <cell r="M423">
            <v>1525.79297</v>
          </cell>
          <cell r="N423">
            <v>1470.1604199999999</v>
          </cell>
          <cell r="O423">
            <v>7568.6097499999996</v>
          </cell>
          <cell r="P423">
            <v>6508.1102499999997</v>
          </cell>
          <cell r="Q423">
            <v>6482.9495699999998</v>
          </cell>
          <cell r="S423">
            <v>19250.41893</v>
          </cell>
          <cell r="T423">
            <v>18189.919430000002</v>
          </cell>
          <cell r="U423">
            <v>17954.6515</v>
          </cell>
          <cell r="W423">
            <v>3029.2136500000001</v>
          </cell>
          <cell r="X423">
            <v>4211.84627</v>
          </cell>
          <cell r="Y423">
            <v>4087.1753100000001</v>
          </cell>
          <cell r="AB423">
            <v>4676.9876999999997</v>
          </cell>
          <cell r="AC423">
            <v>4259.6382299999996</v>
          </cell>
          <cell r="AD423">
            <v>20488.84172</v>
          </cell>
          <cell r="AT423">
            <v>1971.5508</v>
          </cell>
          <cell r="AU423">
            <v>5673.5734499999999</v>
          </cell>
          <cell r="AV423">
            <v>8605.4560899999997</v>
          </cell>
          <cell r="AW423">
            <v>21163.566889999998</v>
          </cell>
        </row>
        <row r="424">
          <cell r="A424" t="str">
            <v>680499CLCEEBG6912</v>
          </cell>
          <cell r="L424">
            <v>2956.57674</v>
          </cell>
          <cell r="M424">
            <v>3382.3915200000001</v>
          </cell>
          <cell r="N424">
            <v>3404.4243999999999</v>
          </cell>
          <cell r="O424">
            <v>14600.714739999999</v>
          </cell>
          <cell r="P424">
            <v>17455.995129999999</v>
          </cell>
          <cell r="Q424">
            <v>17622.47047</v>
          </cell>
          <cell r="S424">
            <v>44963.238409999998</v>
          </cell>
          <cell r="T424">
            <v>47818.518799999998</v>
          </cell>
          <cell r="U424">
            <v>47925.218220000002</v>
          </cell>
          <cell r="W424">
            <v>5853.2172399999999</v>
          </cell>
          <cell r="X424">
            <v>10540.54754</v>
          </cell>
          <cell r="Y424">
            <v>10504.034809999999</v>
          </cell>
          <cell r="AB424">
            <v>11651.495269999999</v>
          </cell>
          <cell r="AC424">
            <v>10162.582259999999</v>
          </cell>
          <cell r="AD424">
            <v>53460.077920000003</v>
          </cell>
          <cell r="AT424">
            <v>4065.4675400000001</v>
          </cell>
          <cell r="AU424">
            <v>12088.67043</v>
          </cell>
          <cell r="AV424">
            <v>18353.442599999998</v>
          </cell>
          <cell r="AW424">
            <v>53514.339520000001</v>
          </cell>
        </row>
        <row r="425">
          <cell r="A425" t="str">
            <v>680499CLCEEBS6912</v>
          </cell>
          <cell r="L425">
            <v>1999.9223999999999</v>
          </cell>
          <cell r="M425">
            <v>2148.6148800000001</v>
          </cell>
          <cell r="N425">
            <v>2166.3783800000001</v>
          </cell>
          <cell r="O425">
            <v>8915.9701600000008</v>
          </cell>
          <cell r="P425">
            <v>11287.570900000001</v>
          </cell>
          <cell r="Q425">
            <v>11411.040010000001</v>
          </cell>
          <cell r="S425">
            <v>29263.14892</v>
          </cell>
          <cell r="T425">
            <v>31634.749660000001</v>
          </cell>
          <cell r="U425">
            <v>31708.2336</v>
          </cell>
          <cell r="W425">
            <v>3772.0422899999999</v>
          </cell>
          <cell r="X425">
            <v>6942.3419599999997</v>
          </cell>
          <cell r="Y425">
            <v>6905.1800999999996</v>
          </cell>
          <cell r="AB425">
            <v>7612.9418299999998</v>
          </cell>
          <cell r="AC425">
            <v>6188.7583999999997</v>
          </cell>
          <cell r="AD425">
            <v>34162.12528</v>
          </cell>
          <cell r="AT425">
            <v>2557.2553200000002</v>
          </cell>
          <cell r="AU425">
            <v>7660.9127799999997</v>
          </cell>
          <cell r="AV425">
            <v>11511.97438</v>
          </cell>
          <cell r="AW425">
            <v>33780.441149999999</v>
          </cell>
        </row>
        <row r="426">
          <cell r="A426" t="str">
            <v>680499CLCEEBO0678</v>
          </cell>
          <cell r="L426">
            <v>1391.35067</v>
          </cell>
          <cell r="M426">
            <v>1462.5041100000001</v>
          </cell>
          <cell r="N426">
            <v>1472.84241</v>
          </cell>
          <cell r="O426">
            <v>6374.6253900000002</v>
          </cell>
          <cell r="P426">
            <v>8487.0298999999995</v>
          </cell>
          <cell r="Q426">
            <v>8581.3515599999992</v>
          </cell>
          <cell r="S426">
            <v>21315.06076</v>
          </cell>
          <cell r="T426">
            <v>23427.465270000001</v>
          </cell>
          <cell r="U426">
            <v>23498.431830000001</v>
          </cell>
          <cell r="W426">
            <v>2748.1474899999998</v>
          </cell>
          <cell r="X426">
            <v>5082.2862999999998</v>
          </cell>
          <cell r="Y426">
            <v>5054.0001000000002</v>
          </cell>
          <cell r="AB426">
            <v>5729.6022400000002</v>
          </cell>
          <cell r="AC426">
            <v>4769.2411599999996</v>
          </cell>
          <cell r="AD426">
            <v>25439.15481</v>
          </cell>
          <cell r="AT426">
            <v>1862.35256</v>
          </cell>
          <cell r="AU426">
            <v>5434.5381699999998</v>
          </cell>
          <cell r="AV426">
            <v>8381.0630799999999</v>
          </cell>
          <cell r="AW426">
            <v>23516.195299999999</v>
          </cell>
        </row>
        <row r="427">
          <cell r="A427" t="str">
            <v>680499CLCEEBU0654</v>
          </cell>
          <cell r="L427">
            <v>416.08204999999998</v>
          </cell>
          <cell r="M427">
            <v>291.66467999999998</v>
          </cell>
          <cell r="N427">
            <v>296.45853</v>
          </cell>
          <cell r="O427">
            <v>1157.99911</v>
          </cell>
          <cell r="P427">
            <v>1206.86841</v>
          </cell>
          <cell r="Q427">
            <v>1222.1555900000001</v>
          </cell>
          <cell r="S427">
            <v>3625.94848</v>
          </cell>
          <cell r="T427">
            <v>3674.8177799999999</v>
          </cell>
          <cell r="U427">
            <v>3705.9734899999999</v>
          </cell>
          <cell r="W427">
            <v>608.45446000000004</v>
          </cell>
          <cell r="X427">
            <v>854.64943000000005</v>
          </cell>
          <cell r="Y427">
            <v>858.21231999999998</v>
          </cell>
          <cell r="AB427">
            <v>746.63649999999996</v>
          </cell>
          <cell r="AC427">
            <v>542.43631000000005</v>
          </cell>
          <cell r="AD427">
            <v>3475.5128100000002</v>
          </cell>
          <cell r="AT427">
            <v>331.82150000000001</v>
          </cell>
          <cell r="AU427">
            <v>1141.6896999999999</v>
          </cell>
          <cell r="AV427">
            <v>1366.8573100000001</v>
          </cell>
          <cell r="AW427">
            <v>3689.39831</v>
          </cell>
        </row>
        <row r="428">
          <cell r="A428" t="str">
            <v>680499CLCEEBU0659</v>
          </cell>
          <cell r="L428">
            <v>192.48967999999999</v>
          </cell>
          <cell r="M428">
            <v>394.63785000000001</v>
          </cell>
          <cell r="N428">
            <v>397.26920000000001</v>
          </cell>
          <cell r="O428">
            <v>1383.34566</v>
          </cell>
          <cell r="P428">
            <v>1594.18532</v>
          </cell>
          <cell r="Q428">
            <v>1608.0635400000001</v>
          </cell>
          <cell r="S428">
            <v>4323.0626300000004</v>
          </cell>
          <cell r="T428">
            <v>4533.90229</v>
          </cell>
          <cell r="U428">
            <v>4505.2880599999999</v>
          </cell>
          <cell r="W428">
            <v>415.44033999999999</v>
          </cell>
          <cell r="X428">
            <v>1005.80413</v>
          </cell>
          <cell r="Y428">
            <v>993.36558000000002</v>
          </cell>
          <cell r="AB428">
            <v>1136.70309</v>
          </cell>
          <cell r="AC428">
            <v>877.08092999999997</v>
          </cell>
          <cell r="AD428">
            <v>5247.45766</v>
          </cell>
          <cell r="AT428">
            <v>363.08125999999999</v>
          </cell>
          <cell r="AU428">
            <v>1084.6849099999999</v>
          </cell>
          <cell r="AV428">
            <v>1764.0539900000001</v>
          </cell>
          <cell r="AW428">
            <v>6574.8475399999998</v>
          </cell>
        </row>
        <row r="429">
          <cell r="A429" t="str">
            <v>680499CLCEEBU3445</v>
          </cell>
          <cell r="M429">
            <v>-0.19176000000000001</v>
          </cell>
          <cell r="N429">
            <v>-0.19176000000000001</v>
          </cell>
          <cell r="P429">
            <v>-0.51273000000000002</v>
          </cell>
          <cell r="Q429">
            <v>-0.53068000000000004</v>
          </cell>
          <cell r="S429">
            <v>-0.92295000000000005</v>
          </cell>
          <cell r="T429">
            <v>-1.4356800000000001</v>
          </cell>
          <cell r="U429">
            <v>-1.45977</v>
          </cell>
          <cell r="X429">
            <v>-0.39789999999999998</v>
          </cell>
          <cell r="Y429">
            <v>-0.39789999999999998</v>
          </cell>
        </row>
        <row r="430">
          <cell r="A430" t="str">
            <v>680499CLCEEBS6922</v>
          </cell>
          <cell r="L430">
            <v>956.65434000000005</v>
          </cell>
          <cell r="M430">
            <v>1233.77664</v>
          </cell>
          <cell r="N430">
            <v>1238.04603</v>
          </cell>
          <cell r="O430">
            <v>5684.7445799999996</v>
          </cell>
          <cell r="P430">
            <v>6168.4242299999996</v>
          </cell>
          <cell r="Q430">
            <v>6211.4304599999996</v>
          </cell>
          <cell r="S430">
            <v>15700.08949</v>
          </cell>
          <cell r="T430">
            <v>16183.76914</v>
          </cell>
          <cell r="U430">
            <v>16216.98461</v>
          </cell>
          <cell r="W430">
            <v>2081.1749500000001</v>
          </cell>
          <cell r="X430">
            <v>3598.2055799999998</v>
          </cell>
          <cell r="Y430">
            <v>3598.8547100000001</v>
          </cell>
          <cell r="AB430">
            <v>4038.5534400000001</v>
          </cell>
          <cell r="AC430">
            <v>3973.82386</v>
          </cell>
          <cell r="AD430">
            <v>19297.95264</v>
          </cell>
          <cell r="AT430">
            <v>1508.2122199999999</v>
          </cell>
          <cell r="AU430">
            <v>4427.7576499999996</v>
          </cell>
          <cell r="AV430">
            <v>6841.4682199999997</v>
          </cell>
          <cell r="AW430">
            <v>19733.898369999999</v>
          </cell>
        </row>
        <row r="431">
          <cell r="A431" t="str">
            <v>680499CLCEEBU0630</v>
          </cell>
          <cell r="O431">
            <v>-0.95611999999999997</v>
          </cell>
          <cell r="P431">
            <v>-0.79932000000000003</v>
          </cell>
          <cell r="Q431">
            <v>-0.79932000000000003</v>
          </cell>
          <cell r="S431">
            <v>-0.95611999999999997</v>
          </cell>
          <cell r="T431">
            <v>-0.79932000000000003</v>
          </cell>
          <cell r="U431">
            <v>-0.79932000000000003</v>
          </cell>
          <cell r="AV431">
            <v>-0.48303000000000001</v>
          </cell>
          <cell r="AW431">
            <v>-0.48303000000000001</v>
          </cell>
        </row>
        <row r="432">
          <cell r="A432" t="str">
            <v>680499CLCEEBU1485</v>
          </cell>
          <cell r="L432">
            <v>334.51208000000003</v>
          </cell>
          <cell r="M432">
            <v>295.54502000000002</v>
          </cell>
          <cell r="N432">
            <v>294.18432999999999</v>
          </cell>
          <cell r="O432">
            <v>2012.85016</v>
          </cell>
          <cell r="P432">
            <v>1685.7155700000001</v>
          </cell>
          <cell r="Q432">
            <v>1698.49548</v>
          </cell>
          <cell r="S432">
            <v>4869.3801199999998</v>
          </cell>
          <cell r="T432">
            <v>4542.2455300000001</v>
          </cell>
          <cell r="U432">
            <v>4556.9056</v>
          </cell>
          <cell r="W432">
            <v>842.34580000000005</v>
          </cell>
          <cell r="X432">
            <v>964.81124999999997</v>
          </cell>
          <cell r="Y432">
            <v>959.17244000000005</v>
          </cell>
          <cell r="AB432">
            <v>1206.5943199999999</v>
          </cell>
          <cell r="AC432">
            <v>1096.5374899999999</v>
          </cell>
          <cell r="AD432">
            <v>5606.4960899999996</v>
          </cell>
          <cell r="AT432">
            <v>388.62770999999998</v>
          </cell>
          <cell r="AU432">
            <v>1229.80323</v>
          </cell>
          <cell r="AV432">
            <v>2091.36501</v>
          </cell>
          <cell r="AW432">
            <v>6214.3742300000004</v>
          </cell>
        </row>
        <row r="433">
          <cell r="A433" t="str">
            <v>680499CLCEEBU1051</v>
          </cell>
          <cell r="L433">
            <v>28.636189999999999</v>
          </cell>
          <cell r="M433">
            <v>10.86265</v>
          </cell>
          <cell r="N433">
            <v>11.451840000000001</v>
          </cell>
          <cell r="O433">
            <v>82.831999999999994</v>
          </cell>
          <cell r="P433">
            <v>106.97601</v>
          </cell>
          <cell r="Q433">
            <v>108.89887</v>
          </cell>
          <cell r="S433">
            <v>227.83375000000001</v>
          </cell>
          <cell r="T433">
            <v>251.97775999999999</v>
          </cell>
          <cell r="U433">
            <v>257.52762999999999</v>
          </cell>
          <cell r="W433">
            <v>47.284880000000001</v>
          </cell>
          <cell r="X433">
            <v>62.489660000000001</v>
          </cell>
          <cell r="Y433">
            <v>63.406770000000002</v>
          </cell>
          <cell r="AB433">
            <v>66.339160000000007</v>
          </cell>
          <cell r="AC433">
            <v>42.468499999999999</v>
          </cell>
          <cell r="AD433">
            <v>243.38149999999999</v>
          </cell>
          <cell r="AU433">
            <v>11.3</v>
          </cell>
          <cell r="AV433">
            <v>36.039560000000002</v>
          </cell>
          <cell r="AW433">
            <v>308.94855999999999</v>
          </cell>
        </row>
        <row r="434">
          <cell r="A434" t="str">
            <v>680499CLCEEBO0708</v>
          </cell>
          <cell r="L434">
            <v>215.21248</v>
          </cell>
          <cell r="M434">
            <v>382.49603000000002</v>
          </cell>
          <cell r="N434">
            <v>379.61275999999998</v>
          </cell>
          <cell r="O434">
            <v>1293.2333699999999</v>
          </cell>
          <cell r="P434">
            <v>1711.3619200000001</v>
          </cell>
          <cell r="Q434">
            <v>1706.9625699999999</v>
          </cell>
          <cell r="S434">
            <v>3780.9248699999998</v>
          </cell>
          <cell r="T434">
            <v>4199.0534200000002</v>
          </cell>
          <cell r="U434">
            <v>4182.1167299999997</v>
          </cell>
          <cell r="W434">
            <v>387.19261999999998</v>
          </cell>
          <cell r="X434">
            <v>892.25923</v>
          </cell>
          <cell r="Y434">
            <v>886.27567999999997</v>
          </cell>
          <cell r="AB434">
            <v>963.94476999999995</v>
          </cell>
          <cell r="AC434">
            <v>1130.73668</v>
          </cell>
          <cell r="AD434">
            <v>5334.23729</v>
          </cell>
          <cell r="AT434">
            <v>489.46897999999999</v>
          </cell>
          <cell r="AU434">
            <v>1233.26836</v>
          </cell>
          <cell r="AV434">
            <v>1849.9072900000001</v>
          </cell>
          <cell r="AW434">
            <v>5230.2059099999997</v>
          </cell>
        </row>
        <row r="435">
          <cell r="A435" t="str">
            <v>680499CLCEEBU0675</v>
          </cell>
          <cell r="L435">
            <v>92.628299999999996</v>
          </cell>
          <cell r="M435">
            <v>98.34836</v>
          </cell>
          <cell r="N435">
            <v>99.222570000000005</v>
          </cell>
          <cell r="O435">
            <v>687.75400000000002</v>
          </cell>
          <cell r="P435">
            <v>647.84497999999996</v>
          </cell>
          <cell r="Q435">
            <v>656.40872000000002</v>
          </cell>
          <cell r="S435">
            <v>1759.08222</v>
          </cell>
          <cell r="T435">
            <v>1719.1732</v>
          </cell>
          <cell r="U435">
            <v>1724.4427000000001</v>
          </cell>
          <cell r="W435">
            <v>275.21221000000003</v>
          </cell>
          <cell r="X435">
            <v>351.86536000000001</v>
          </cell>
          <cell r="Y435">
            <v>351.34039999999999</v>
          </cell>
          <cell r="AB435">
            <v>573.32474000000002</v>
          </cell>
          <cell r="AC435">
            <v>448.02686999999997</v>
          </cell>
          <cell r="AD435">
            <v>2507.1218399999998</v>
          </cell>
          <cell r="AT435">
            <v>210.23661000000001</v>
          </cell>
          <cell r="AU435">
            <v>613.71290999999997</v>
          </cell>
          <cell r="AV435">
            <v>916.55092999999999</v>
          </cell>
          <cell r="AW435">
            <v>2521.1061199999999</v>
          </cell>
        </row>
        <row r="436">
          <cell r="A436" t="str">
            <v>680499CLCEEBU0709</v>
          </cell>
          <cell r="L436">
            <v>182.66082</v>
          </cell>
          <cell r="M436">
            <v>331.97861</v>
          </cell>
          <cell r="N436">
            <v>342.45596999999998</v>
          </cell>
          <cell r="O436">
            <v>1028.25595</v>
          </cell>
          <cell r="P436">
            <v>1373.30603</v>
          </cell>
          <cell r="Q436">
            <v>1395.4193</v>
          </cell>
          <cell r="S436">
            <v>3469.1931199999999</v>
          </cell>
          <cell r="T436">
            <v>3814.2431999999999</v>
          </cell>
          <cell r="U436">
            <v>3859.4422599999998</v>
          </cell>
          <cell r="W436">
            <v>282.66836000000001</v>
          </cell>
          <cell r="X436">
            <v>965.85339999999997</v>
          </cell>
          <cell r="Y436">
            <v>984.63288</v>
          </cell>
          <cell r="AB436">
            <v>813.84301000000005</v>
          </cell>
          <cell r="AC436">
            <v>923.55427999999995</v>
          </cell>
          <cell r="AD436">
            <v>3683.4595199999999</v>
          </cell>
          <cell r="AT436">
            <v>269.77868000000001</v>
          </cell>
          <cell r="AU436">
            <v>898.40773999999999</v>
          </cell>
          <cell r="AV436">
            <v>1290.2398000000001</v>
          </cell>
          <cell r="AW436">
            <v>3685.1896400000001</v>
          </cell>
        </row>
        <row r="437">
          <cell r="A437" t="str">
            <v>680499CLCEEBU1123</v>
          </cell>
          <cell r="L437">
            <v>103.00447</v>
          </cell>
          <cell r="M437">
            <v>114.54597</v>
          </cell>
          <cell r="N437">
            <v>111.11857000000001</v>
          </cell>
          <cell r="O437">
            <v>580.77521999999999</v>
          </cell>
          <cell r="P437">
            <v>644.01904000000002</v>
          </cell>
          <cell r="Q437">
            <v>646.04484000000002</v>
          </cell>
          <cell r="S437">
            <v>1594.6315300000001</v>
          </cell>
          <cell r="T437">
            <v>1657.87535</v>
          </cell>
          <cell r="U437">
            <v>1637.3490099999999</v>
          </cell>
          <cell r="W437">
            <v>246.47108</v>
          </cell>
          <cell r="X437">
            <v>360.92667999999998</v>
          </cell>
          <cell r="Y437">
            <v>354.02652999999998</v>
          </cell>
          <cell r="AB437">
            <v>414.50743999999997</v>
          </cell>
          <cell r="AC437">
            <v>332.50004000000001</v>
          </cell>
          <cell r="AD437">
            <v>1923.2564</v>
          </cell>
          <cell r="AT437">
            <v>150.10024000000001</v>
          </cell>
          <cell r="AU437">
            <v>441.26540999999997</v>
          </cell>
          <cell r="AV437">
            <v>657.84866</v>
          </cell>
          <cell r="AW437">
            <v>1774.5569399999999</v>
          </cell>
        </row>
        <row r="438">
          <cell r="A438" t="str">
            <v>680499CLCEEBS9042</v>
          </cell>
          <cell r="L438">
            <v>4150.3816900000002</v>
          </cell>
          <cell r="M438">
            <v>3946.2610199999999</v>
          </cell>
          <cell r="N438">
            <v>3783.57422</v>
          </cell>
          <cell r="O438">
            <v>24621.42973</v>
          </cell>
          <cell r="P438">
            <v>21663.39543</v>
          </cell>
          <cell r="Q438">
            <v>21626.29952</v>
          </cell>
          <cell r="S438">
            <v>72248.987599999993</v>
          </cell>
          <cell r="T438">
            <v>69290.953299999994</v>
          </cell>
          <cell r="U438">
            <v>68433.08</v>
          </cell>
          <cell r="W438">
            <v>8554.4889399999993</v>
          </cell>
          <cell r="X438">
            <v>12666.36405</v>
          </cell>
          <cell r="Y438">
            <v>12273.224109999999</v>
          </cell>
          <cell r="AB438">
            <v>13809.625179999999</v>
          </cell>
          <cell r="AC438">
            <v>15668.32157</v>
          </cell>
          <cell r="AD438">
            <v>76128.619420000003</v>
          </cell>
          <cell r="AT438">
            <v>4294.3112300000003</v>
          </cell>
          <cell r="AU438">
            <v>14017.49101</v>
          </cell>
          <cell r="AV438">
            <v>26206.255140000001</v>
          </cell>
          <cell r="AW438">
            <v>74746.971279999998</v>
          </cell>
        </row>
        <row r="439">
          <cell r="A439" t="str">
            <v>680499CLCEEBO0341</v>
          </cell>
          <cell r="L439">
            <v>2548.51154</v>
          </cell>
          <cell r="M439">
            <v>1898.52883</v>
          </cell>
          <cell r="N439">
            <v>1799.16714</v>
          </cell>
          <cell r="O439">
            <v>15373.875669999999</v>
          </cell>
          <cell r="P439">
            <v>11572.39327</v>
          </cell>
          <cell r="Q439">
            <v>11535.75985</v>
          </cell>
          <cell r="S439">
            <v>40732.98616</v>
          </cell>
          <cell r="T439">
            <v>36931.50376</v>
          </cell>
          <cell r="U439">
            <v>36339.078970000002</v>
          </cell>
          <cell r="W439">
            <v>4889.78179</v>
          </cell>
          <cell r="X439">
            <v>6343.9589699999997</v>
          </cell>
          <cell r="Y439">
            <v>6115.3208400000003</v>
          </cell>
          <cell r="AB439">
            <v>6673.8386200000004</v>
          </cell>
          <cell r="AC439">
            <v>8836.4864500000003</v>
          </cell>
          <cell r="AD439">
            <v>39720.876080000002</v>
          </cell>
          <cell r="AT439">
            <v>2245.9099000000001</v>
          </cell>
          <cell r="AU439">
            <v>7200.4491699999999</v>
          </cell>
          <cell r="AV439">
            <v>15085.44037</v>
          </cell>
          <cell r="AW439">
            <v>39468.32357</v>
          </cell>
        </row>
        <row r="440">
          <cell r="A440" t="str">
            <v>680499CLCEEBU0341</v>
          </cell>
          <cell r="L440">
            <v>2548.51154</v>
          </cell>
          <cell r="M440">
            <v>1898.52883</v>
          </cell>
          <cell r="N440">
            <v>1799.16714</v>
          </cell>
          <cell r="O440">
            <v>15373.875669999999</v>
          </cell>
          <cell r="P440">
            <v>11572.39327</v>
          </cell>
          <cell r="Q440">
            <v>11535.75985</v>
          </cell>
          <cell r="S440">
            <v>40732.98616</v>
          </cell>
          <cell r="T440">
            <v>36931.50376</v>
          </cell>
          <cell r="U440">
            <v>36339.078970000002</v>
          </cell>
          <cell r="W440">
            <v>4889.78179</v>
          </cell>
          <cell r="X440">
            <v>6343.9589699999997</v>
          </cell>
          <cell r="Y440">
            <v>6115.3208400000003</v>
          </cell>
          <cell r="AB440">
            <v>6673.8386200000004</v>
          </cell>
          <cell r="AC440">
            <v>8836.4864500000003</v>
          </cell>
          <cell r="AD440">
            <v>39720.876080000002</v>
          </cell>
          <cell r="AT440">
            <v>2245.9099000000001</v>
          </cell>
          <cell r="AU440">
            <v>7200.4491699999999</v>
          </cell>
          <cell r="AV440">
            <v>15085.44037</v>
          </cell>
          <cell r="AW440">
            <v>39468.32357</v>
          </cell>
        </row>
        <row r="441">
          <cell r="A441" t="str">
            <v>680499CLCEEBU0351</v>
          </cell>
          <cell r="L441">
            <v>812.36963000000003</v>
          </cell>
          <cell r="M441">
            <v>1051.19326</v>
          </cell>
          <cell r="N441">
            <v>1023.52156</v>
          </cell>
          <cell r="O441">
            <v>4897.6743299999998</v>
          </cell>
          <cell r="P441">
            <v>5049.04889</v>
          </cell>
          <cell r="Q441">
            <v>5032.6727799999999</v>
          </cell>
          <cell r="S441">
            <v>15101.299709999999</v>
          </cell>
          <cell r="T441">
            <v>15252.67427</v>
          </cell>
          <cell r="U441">
            <v>15151.55262</v>
          </cell>
          <cell r="W441">
            <v>1898.4429700000001</v>
          </cell>
          <cell r="X441">
            <v>3299.5577400000002</v>
          </cell>
          <cell r="Y441">
            <v>3202.4488900000001</v>
          </cell>
          <cell r="AB441">
            <v>3346.2463899999998</v>
          </cell>
          <cell r="AC441">
            <v>3273.8282300000001</v>
          </cell>
          <cell r="AD441">
            <v>16291.195089999999</v>
          </cell>
          <cell r="AT441">
            <v>1003.40401</v>
          </cell>
          <cell r="AU441">
            <v>3315.0105199999998</v>
          </cell>
          <cell r="AV441">
            <v>5780.9752099999996</v>
          </cell>
          <cell r="AW441">
            <v>15810.42764</v>
          </cell>
        </row>
        <row r="442">
          <cell r="A442" t="str">
            <v>680499CLCEEBU0352</v>
          </cell>
          <cell r="L442">
            <v>789.61310000000003</v>
          </cell>
          <cell r="M442">
            <v>996.77265999999997</v>
          </cell>
          <cell r="N442">
            <v>961.13535000000002</v>
          </cell>
          <cell r="O442">
            <v>4350.2247600000001</v>
          </cell>
          <cell r="P442">
            <v>5042.0052800000003</v>
          </cell>
          <cell r="Q442">
            <v>5057.9240799999998</v>
          </cell>
          <cell r="S442">
            <v>16416.327440000001</v>
          </cell>
          <cell r="T442">
            <v>17108.107960000001</v>
          </cell>
          <cell r="U442">
            <v>16943.829119999999</v>
          </cell>
          <cell r="W442">
            <v>1766.4416699999999</v>
          </cell>
          <cell r="X442">
            <v>3023.51674</v>
          </cell>
          <cell r="Y442">
            <v>2956.1434399999998</v>
          </cell>
          <cell r="AB442">
            <v>3789.5401700000002</v>
          </cell>
          <cell r="AC442">
            <v>3558.0068900000001</v>
          </cell>
          <cell r="AD442">
            <v>20116.54825</v>
          </cell>
          <cell r="AT442">
            <v>1044.9973199999999</v>
          </cell>
          <cell r="AU442">
            <v>3502.0313200000001</v>
          </cell>
          <cell r="AV442">
            <v>5339.9085400000004</v>
          </cell>
          <cell r="AW442">
            <v>19468.289049999999</v>
          </cell>
        </row>
        <row r="443">
          <cell r="A443" t="str">
            <v>680499CLCEEBU0353</v>
          </cell>
          <cell r="L443">
            <v>-0.11258</v>
          </cell>
          <cell r="M443">
            <v>-0.23372999999999999</v>
          </cell>
          <cell r="N443">
            <v>-0.24983</v>
          </cell>
          <cell r="O443">
            <v>-0.34503</v>
          </cell>
          <cell r="P443">
            <v>-5.2010000000000001E-2</v>
          </cell>
          <cell r="Q443">
            <v>-5.7189999999999998E-2</v>
          </cell>
          <cell r="S443">
            <v>-1.62571</v>
          </cell>
          <cell r="T443">
            <v>-1.3326899999999999</v>
          </cell>
          <cell r="U443">
            <v>-1.3807100000000001</v>
          </cell>
          <cell r="W443">
            <v>-0.17749000000000001</v>
          </cell>
          <cell r="X443">
            <v>-0.6694</v>
          </cell>
          <cell r="Y443">
            <v>-0.68906000000000001</v>
          </cell>
          <cell r="AV443">
            <v>-6.898E-2</v>
          </cell>
          <cell r="AW443">
            <v>-6.898E-2</v>
          </cell>
        </row>
        <row r="444">
          <cell r="A444" t="str">
            <v>680499CLCEEBS9051</v>
          </cell>
          <cell r="L444">
            <v>439.90591999999998</v>
          </cell>
          <cell r="M444">
            <v>137.05654000000001</v>
          </cell>
          <cell r="N444">
            <v>140.20062999999999</v>
          </cell>
          <cell r="O444">
            <v>1705.7716399999999</v>
          </cell>
          <cell r="P444">
            <v>679.63765999999998</v>
          </cell>
          <cell r="Q444">
            <v>684.24956999999995</v>
          </cell>
          <cell r="S444">
            <v>3886.6004899999998</v>
          </cell>
          <cell r="T444">
            <v>2860.4665100000002</v>
          </cell>
          <cell r="U444">
            <v>2895.2604299999998</v>
          </cell>
          <cell r="W444">
            <v>911.07345999999995</v>
          </cell>
          <cell r="X444">
            <v>386.80694999999997</v>
          </cell>
          <cell r="Y444">
            <v>391.28969999999998</v>
          </cell>
          <cell r="AB444">
            <v>1051.9242400000001</v>
          </cell>
          <cell r="AC444">
            <v>794.58187999999996</v>
          </cell>
          <cell r="AD444">
            <v>7087.2421100000001</v>
          </cell>
          <cell r="AT444">
            <v>311.9554</v>
          </cell>
          <cell r="AU444">
            <v>1220.0747699999999</v>
          </cell>
          <cell r="AV444">
            <v>1612.1373900000001</v>
          </cell>
          <cell r="AW444">
            <v>7087.6517800000001</v>
          </cell>
        </row>
        <row r="445">
          <cell r="A445" t="str">
            <v>680499CLCEEBO0713</v>
          </cell>
          <cell r="L445">
            <v>104.11919</v>
          </cell>
          <cell r="M445">
            <v>96.249880000000005</v>
          </cell>
          <cell r="N445">
            <v>97.342359999999999</v>
          </cell>
          <cell r="O445">
            <v>547.64657</v>
          </cell>
          <cell r="P445">
            <v>605.86221</v>
          </cell>
          <cell r="Q445">
            <v>607.29340000000002</v>
          </cell>
          <cell r="S445">
            <v>1822.0749000000001</v>
          </cell>
          <cell r="T445">
            <v>1880.29054</v>
          </cell>
          <cell r="U445">
            <v>1897.4471599999999</v>
          </cell>
          <cell r="W445">
            <v>208.47906</v>
          </cell>
          <cell r="X445">
            <v>285.68747000000002</v>
          </cell>
          <cell r="Y445">
            <v>286.22735999999998</v>
          </cell>
          <cell r="AB445">
            <v>264.81495999999999</v>
          </cell>
          <cell r="AC445">
            <v>258.12488000000002</v>
          </cell>
          <cell r="AD445">
            <v>2824.0842899999998</v>
          </cell>
          <cell r="AT445">
            <v>97.551400000000001</v>
          </cell>
          <cell r="AU445">
            <v>289.28277000000003</v>
          </cell>
          <cell r="AV445">
            <v>540.38084000000003</v>
          </cell>
          <cell r="AW445">
            <v>2679.4366399999999</v>
          </cell>
        </row>
        <row r="446">
          <cell r="A446" t="str">
            <v>680499CLCEEBU0713</v>
          </cell>
          <cell r="L446">
            <v>104.11919</v>
          </cell>
          <cell r="M446">
            <v>96.249880000000005</v>
          </cell>
          <cell r="N446">
            <v>97.342359999999999</v>
          </cell>
          <cell r="O446">
            <v>547.64657</v>
          </cell>
          <cell r="P446">
            <v>605.86221</v>
          </cell>
          <cell r="Q446">
            <v>607.29340000000002</v>
          </cell>
          <cell r="S446">
            <v>1822.0749000000001</v>
          </cell>
          <cell r="T446">
            <v>1880.29054</v>
          </cell>
          <cell r="U446">
            <v>1897.4471599999999</v>
          </cell>
          <cell r="W446">
            <v>208.47906</v>
          </cell>
          <cell r="X446">
            <v>285.68747000000002</v>
          </cell>
          <cell r="Y446">
            <v>286.22735999999998</v>
          </cell>
          <cell r="AB446">
            <v>264.81495999999999</v>
          </cell>
          <cell r="AC446">
            <v>258.12488000000002</v>
          </cell>
          <cell r="AD446">
            <v>2824.0842899999998</v>
          </cell>
          <cell r="AT446">
            <v>97.551400000000001</v>
          </cell>
          <cell r="AU446">
            <v>289.28277000000003</v>
          </cell>
          <cell r="AV446">
            <v>540.38084000000003</v>
          </cell>
          <cell r="AW446">
            <v>2679.4366399999999</v>
          </cell>
        </row>
        <row r="447">
          <cell r="A447" t="str">
            <v>680499CLCEEBU0418</v>
          </cell>
          <cell r="L447">
            <v>335.78672999999998</v>
          </cell>
          <cell r="M447">
            <v>40.806660000000001</v>
          </cell>
          <cell r="N447">
            <v>42.858269999999997</v>
          </cell>
          <cell r="O447">
            <v>1158.1250700000001</v>
          </cell>
          <cell r="P447">
            <v>73.775450000000006</v>
          </cell>
          <cell r="Q447">
            <v>76.95617</v>
          </cell>
          <cell r="S447">
            <v>2064.5255900000002</v>
          </cell>
          <cell r="T447">
            <v>980.17597000000001</v>
          </cell>
          <cell r="U447">
            <v>997.81326999999999</v>
          </cell>
          <cell r="W447">
            <v>702.59439999999995</v>
          </cell>
          <cell r="X447">
            <v>101.11948</v>
          </cell>
          <cell r="Y447">
            <v>105.06234000000001</v>
          </cell>
          <cell r="AB447">
            <v>787.10928000000001</v>
          </cell>
          <cell r="AC447">
            <v>536.45699999999999</v>
          </cell>
          <cell r="AD447">
            <v>4263.1578200000004</v>
          </cell>
          <cell r="AT447">
            <v>214.404</v>
          </cell>
          <cell r="AU447">
            <v>930.79200000000003</v>
          </cell>
          <cell r="AV447">
            <v>1071.7565500000001</v>
          </cell>
          <cell r="AW447">
            <v>4408.2151400000002</v>
          </cell>
        </row>
        <row r="448">
          <cell r="A448" t="str">
            <v>680499CLCEEBS9050</v>
          </cell>
          <cell r="L448">
            <v>1040.24548</v>
          </cell>
          <cell r="M448">
            <v>711.62081999999998</v>
          </cell>
          <cell r="N448">
            <v>706.14634000000001</v>
          </cell>
          <cell r="O448">
            <v>4518.5651699999999</v>
          </cell>
          <cell r="P448">
            <v>3648.3101499999998</v>
          </cell>
          <cell r="Q448">
            <v>3662.7658499999998</v>
          </cell>
          <cell r="S448">
            <v>11310.807129999999</v>
          </cell>
          <cell r="T448">
            <v>10440.552110000001</v>
          </cell>
          <cell r="U448">
            <v>10419.80019</v>
          </cell>
          <cell r="W448">
            <v>1967.18668</v>
          </cell>
          <cell r="X448">
            <v>2316.3468699999999</v>
          </cell>
          <cell r="Y448">
            <v>2297.8796600000001</v>
          </cell>
          <cell r="AB448">
            <v>3445.0755399999998</v>
          </cell>
          <cell r="AC448">
            <v>2841.5878699999998</v>
          </cell>
          <cell r="AD448">
            <v>13803.809080000001</v>
          </cell>
          <cell r="AT448">
            <v>1143.69219</v>
          </cell>
          <cell r="AU448">
            <v>3677.35574</v>
          </cell>
          <cell r="AV448">
            <v>5314.6581800000004</v>
          </cell>
          <cell r="AW448">
            <v>15038.82417</v>
          </cell>
        </row>
        <row r="449">
          <cell r="A449" t="str">
            <v>680499CLCEEBU0331</v>
          </cell>
          <cell r="L449">
            <v>59.157989999999998</v>
          </cell>
          <cell r="M449">
            <v>3.8856299999999999</v>
          </cell>
          <cell r="N449">
            <v>3.61633</v>
          </cell>
          <cell r="O449">
            <v>339.81321000000003</v>
          </cell>
          <cell r="P449">
            <v>56.205329999999996</v>
          </cell>
          <cell r="Q449">
            <v>56.359720000000003</v>
          </cell>
          <cell r="S449">
            <v>850.74550999999997</v>
          </cell>
          <cell r="T449">
            <v>567.13762999999994</v>
          </cell>
          <cell r="U449">
            <v>567.07295999999997</v>
          </cell>
          <cell r="W449">
            <v>150.81175999999999</v>
          </cell>
          <cell r="X449">
            <v>23.342449999999999</v>
          </cell>
          <cell r="Y449">
            <v>21.239850000000001</v>
          </cell>
          <cell r="AB449">
            <v>419.18373000000003</v>
          </cell>
          <cell r="AC449">
            <v>310.90300000000002</v>
          </cell>
          <cell r="AD449">
            <v>1884.75551</v>
          </cell>
          <cell r="AT449">
            <v>132.9813</v>
          </cell>
          <cell r="AU449">
            <v>418.72309999999999</v>
          </cell>
          <cell r="AV449">
            <v>578.95997999999997</v>
          </cell>
          <cell r="AW449">
            <v>1903.5482199999999</v>
          </cell>
        </row>
        <row r="450">
          <cell r="A450" t="str">
            <v>680499CLCEEBU0362</v>
          </cell>
          <cell r="L450">
            <v>981.08749</v>
          </cell>
          <cell r="M450">
            <v>707.73518999999999</v>
          </cell>
          <cell r="N450">
            <v>702.53000999999995</v>
          </cell>
          <cell r="O450">
            <v>4178.7519599999996</v>
          </cell>
          <cell r="P450">
            <v>3592.10482</v>
          </cell>
          <cell r="Q450">
            <v>3606.4061299999998</v>
          </cell>
          <cell r="S450">
            <v>10460.06162</v>
          </cell>
          <cell r="T450">
            <v>9873.4144799999995</v>
          </cell>
          <cell r="U450">
            <v>9852.7272300000004</v>
          </cell>
          <cell r="W450">
            <v>1816.37492</v>
          </cell>
          <cell r="X450">
            <v>2293.0044200000002</v>
          </cell>
          <cell r="Y450">
            <v>2276.6398100000001</v>
          </cell>
          <cell r="AB450">
            <v>3025.8918100000001</v>
          </cell>
          <cell r="AC450">
            <v>2530.68487</v>
          </cell>
          <cell r="AD450">
            <v>11919.05357</v>
          </cell>
          <cell r="AT450">
            <v>1010.7108899999999</v>
          </cell>
          <cell r="AU450">
            <v>3258.6326399999998</v>
          </cell>
          <cell r="AV450">
            <v>4735.6981999999998</v>
          </cell>
          <cell r="AW450">
            <v>13135.275949999999</v>
          </cell>
        </row>
        <row r="451">
          <cell r="A451" t="str">
            <v>680499CLCEEBS6921</v>
          </cell>
          <cell r="L451">
            <v>-0.1244</v>
          </cell>
          <cell r="M451">
            <v>-0.35618</v>
          </cell>
          <cell r="N451">
            <v>-0.38562999999999997</v>
          </cell>
          <cell r="O451">
            <v>-0.45062999999999998</v>
          </cell>
          <cell r="P451">
            <v>192.83616000000001</v>
          </cell>
          <cell r="Q451">
            <v>207.64169000000001</v>
          </cell>
          <cell r="S451">
            <v>-1.4609700000000001</v>
          </cell>
          <cell r="T451">
            <v>191.82581999999999</v>
          </cell>
          <cell r="U451">
            <v>206.61770000000001</v>
          </cell>
          <cell r="W451">
            <v>-0.30541000000000001</v>
          </cell>
          <cell r="X451">
            <v>-0.85529999999999995</v>
          </cell>
          <cell r="Y451">
            <v>-0.90110999999999997</v>
          </cell>
          <cell r="AV451">
            <v>-0.11706999999999999</v>
          </cell>
          <cell r="AW451">
            <v>-0.11706999999999999</v>
          </cell>
        </row>
        <row r="452">
          <cell r="A452" t="str">
            <v>680499CLCEEBO1228</v>
          </cell>
          <cell r="L452">
            <v>-0.1244</v>
          </cell>
          <cell r="M452">
            <v>-0.35618</v>
          </cell>
          <cell r="N452">
            <v>-0.38562999999999997</v>
          </cell>
          <cell r="O452">
            <v>-0.45062999999999998</v>
          </cell>
          <cell r="P452">
            <v>192.83616000000001</v>
          </cell>
          <cell r="Q452">
            <v>207.64169000000001</v>
          </cell>
          <cell r="S452">
            <v>-1.4609700000000001</v>
          </cell>
          <cell r="T452">
            <v>191.82581999999999</v>
          </cell>
          <cell r="U452">
            <v>206.61770000000001</v>
          </cell>
          <cell r="W452">
            <v>-0.30541000000000001</v>
          </cell>
          <cell r="X452">
            <v>-0.85529999999999995</v>
          </cell>
          <cell r="Y452">
            <v>-0.90110999999999997</v>
          </cell>
          <cell r="AV452">
            <v>-0.11706999999999999</v>
          </cell>
          <cell r="AW452">
            <v>-0.11706999999999999</v>
          </cell>
        </row>
        <row r="453">
          <cell r="A453" t="str">
            <v>680499CLCEEBU1228</v>
          </cell>
          <cell r="L453">
            <v>-0.1244</v>
          </cell>
          <cell r="M453">
            <v>-0.35618</v>
          </cell>
          <cell r="N453">
            <v>-0.38562999999999997</v>
          </cell>
          <cell r="O453">
            <v>-0.45062999999999998</v>
          </cell>
          <cell r="P453">
            <v>192.83616000000001</v>
          </cell>
          <cell r="Q453">
            <v>207.64169000000001</v>
          </cell>
          <cell r="S453">
            <v>-1.4609700000000001</v>
          </cell>
          <cell r="T453">
            <v>191.82581999999999</v>
          </cell>
          <cell r="U453">
            <v>206.61770000000001</v>
          </cell>
          <cell r="W453">
            <v>-0.30541000000000001</v>
          </cell>
          <cell r="X453">
            <v>-0.85529999999999995</v>
          </cell>
          <cell r="Y453">
            <v>-0.90110999999999997</v>
          </cell>
          <cell r="AV453">
            <v>-0.11706999999999999</v>
          </cell>
          <cell r="AW453">
            <v>-0.11706999999999999</v>
          </cell>
        </row>
        <row r="454">
          <cell r="A454" t="str">
            <v>680499CLCEEBS6903</v>
          </cell>
          <cell r="L454">
            <v>-1.0000000000000001E-5</v>
          </cell>
          <cell r="M454">
            <v>-1.62679</v>
          </cell>
          <cell r="N454">
            <v>-1.62679</v>
          </cell>
          <cell r="O454">
            <v>3.2299999999999998E-3</v>
          </cell>
          <cell r="P454">
            <v>12.08066</v>
          </cell>
          <cell r="Q454">
            <v>12.080690000000001</v>
          </cell>
          <cell r="S454">
            <v>1.40323</v>
          </cell>
          <cell r="T454">
            <v>13.48066</v>
          </cell>
          <cell r="U454">
            <v>13.48325</v>
          </cell>
          <cell r="W454">
            <v>-1.3999999999999999E-4</v>
          </cell>
          <cell r="X454">
            <v>6.4071800000000003</v>
          </cell>
          <cell r="Y454">
            <v>6.4069000000000003</v>
          </cell>
          <cell r="AV454">
            <v>2.2399999999999998E-3</v>
          </cell>
          <cell r="AW454">
            <v>2.2399999999999998E-3</v>
          </cell>
        </row>
        <row r="455">
          <cell r="A455" t="str">
            <v>680499CLCEEBU0664</v>
          </cell>
          <cell r="L455">
            <v>-1.0000000000000001E-5</v>
          </cell>
          <cell r="M455">
            <v>-1.62679</v>
          </cell>
          <cell r="N455">
            <v>-1.62679</v>
          </cell>
          <cell r="O455">
            <v>3.2299999999999998E-3</v>
          </cell>
          <cell r="P455">
            <v>12.08066</v>
          </cell>
          <cell r="Q455">
            <v>12.080690000000001</v>
          </cell>
          <cell r="S455">
            <v>1.40323</v>
          </cell>
          <cell r="T455">
            <v>13.48066</v>
          </cell>
          <cell r="U455">
            <v>13.48325</v>
          </cell>
          <cell r="W455">
            <v>-1.3999999999999999E-4</v>
          </cell>
          <cell r="X455">
            <v>6.4071800000000003</v>
          </cell>
          <cell r="Y455">
            <v>6.4069000000000003</v>
          </cell>
          <cell r="AV455">
            <v>2.2399999999999998E-3</v>
          </cell>
          <cell r="AW455">
            <v>2.2399999999999998E-3</v>
          </cell>
        </row>
        <row r="456">
          <cell r="A456" t="str">
            <v>680499CLCEE201101</v>
          </cell>
          <cell r="L456">
            <v>7025.9345300000004</v>
          </cell>
          <cell r="M456">
            <v>9376.8058299999993</v>
          </cell>
          <cell r="N456">
            <v>9304.0812800000003</v>
          </cell>
          <cell r="O456">
            <v>42278.87962</v>
          </cell>
          <cell r="P456">
            <v>38915.607170000003</v>
          </cell>
          <cell r="Q456">
            <v>39082.099840000003</v>
          </cell>
          <cell r="S456">
            <v>145396.78724000001</v>
          </cell>
          <cell r="T456">
            <v>142033.51478999999</v>
          </cell>
          <cell r="U456">
            <v>140369.85102</v>
          </cell>
          <cell r="W456">
            <v>14510.46205</v>
          </cell>
          <cell r="X456">
            <v>30140.859670000002</v>
          </cell>
          <cell r="Y456">
            <v>29496.625039999999</v>
          </cell>
          <cell r="AB456">
            <v>31124.144469999999</v>
          </cell>
          <cell r="AC456">
            <v>27843.282169999999</v>
          </cell>
          <cell r="AD456">
            <v>152288.87192000001</v>
          </cell>
          <cell r="AT456">
            <v>11307.9277</v>
          </cell>
          <cell r="AU456">
            <v>29959.032670000001</v>
          </cell>
          <cell r="AV456">
            <v>51050.534420000004</v>
          </cell>
          <cell r="AW456">
            <v>152946.53387000001</v>
          </cell>
        </row>
        <row r="457">
          <cell r="A457" t="str">
            <v>680499CLCEEBT6918</v>
          </cell>
          <cell r="L457">
            <v>7025.9345300000004</v>
          </cell>
          <cell r="M457">
            <v>9376.8058299999993</v>
          </cell>
          <cell r="N457">
            <v>9304.0812800000003</v>
          </cell>
          <cell r="O457">
            <v>42278.87962</v>
          </cell>
          <cell r="P457">
            <v>38915.607170000003</v>
          </cell>
          <cell r="Q457">
            <v>39082.099840000003</v>
          </cell>
          <cell r="S457">
            <v>145396.78724000001</v>
          </cell>
          <cell r="T457">
            <v>142033.51478999999</v>
          </cell>
          <cell r="U457">
            <v>140369.85102</v>
          </cell>
          <cell r="W457">
            <v>14510.46205</v>
          </cell>
          <cell r="X457">
            <v>30140.859670000002</v>
          </cell>
          <cell r="Y457">
            <v>29496.625039999999</v>
          </cell>
          <cell r="AB457">
            <v>31124.144469999999</v>
          </cell>
          <cell r="AC457">
            <v>27843.282169999999</v>
          </cell>
          <cell r="AD457">
            <v>152288.87192000001</v>
          </cell>
          <cell r="AT457">
            <v>11307.9277</v>
          </cell>
          <cell r="AU457">
            <v>29959.032670000001</v>
          </cell>
          <cell r="AV457">
            <v>51050.534420000004</v>
          </cell>
          <cell r="AW457">
            <v>152946.53387000001</v>
          </cell>
        </row>
        <row r="458">
          <cell r="A458" t="str">
            <v>680499CLCEEBO0680</v>
          </cell>
          <cell r="L458">
            <v>6958.3815100000002</v>
          </cell>
          <cell r="M458">
            <v>9323.20759</v>
          </cell>
          <cell r="N458">
            <v>9248.8466800000006</v>
          </cell>
          <cell r="O458">
            <v>41441.649310000001</v>
          </cell>
          <cell r="P458">
            <v>38031.329819999999</v>
          </cell>
          <cell r="Q458">
            <v>38195.308369999999</v>
          </cell>
          <cell r="S458">
            <v>143528.12117</v>
          </cell>
          <cell r="T458">
            <v>140117.80168</v>
          </cell>
          <cell r="U458">
            <v>138456.81898000001</v>
          </cell>
          <cell r="W458">
            <v>14233.61355</v>
          </cell>
          <cell r="X458">
            <v>29552.22608</v>
          </cell>
          <cell r="Y458">
            <v>28904.20393</v>
          </cell>
          <cell r="AB458">
            <v>30557.944100000001</v>
          </cell>
          <cell r="AC458">
            <v>27405.785349999998</v>
          </cell>
          <cell r="AD458">
            <v>150659.00408000001</v>
          </cell>
          <cell r="AT458">
            <v>11172.50135</v>
          </cell>
          <cell r="AU458">
            <v>29693.33655</v>
          </cell>
          <cell r="AV458">
            <v>50431.539969999998</v>
          </cell>
          <cell r="AW458">
            <v>151509.52374999999</v>
          </cell>
        </row>
        <row r="459">
          <cell r="A459" t="str">
            <v>680499CLCEEBU0680</v>
          </cell>
          <cell r="L459">
            <v>6958.3815100000002</v>
          </cell>
          <cell r="M459">
            <v>9323.20759</v>
          </cell>
          <cell r="N459">
            <v>9248.8466800000006</v>
          </cell>
          <cell r="O459">
            <v>41441.649310000001</v>
          </cell>
          <cell r="P459">
            <v>38031.329819999999</v>
          </cell>
          <cell r="Q459">
            <v>38195.308369999999</v>
          </cell>
          <cell r="S459">
            <v>143528.12117</v>
          </cell>
          <cell r="T459">
            <v>140117.80168</v>
          </cell>
          <cell r="U459">
            <v>138456.81898000001</v>
          </cell>
          <cell r="W459">
            <v>14233.61355</v>
          </cell>
          <cell r="X459">
            <v>29552.22608</v>
          </cell>
          <cell r="Y459">
            <v>28904.20393</v>
          </cell>
          <cell r="AB459">
            <v>30557.944100000001</v>
          </cell>
          <cell r="AC459">
            <v>27405.785349999998</v>
          </cell>
          <cell r="AD459">
            <v>150659.00408000001</v>
          </cell>
          <cell r="AT459">
            <v>11172.50135</v>
          </cell>
          <cell r="AU459">
            <v>29693.33655</v>
          </cell>
          <cell r="AV459">
            <v>50431.539969999998</v>
          </cell>
          <cell r="AW459">
            <v>151509.52374999999</v>
          </cell>
        </row>
        <row r="460">
          <cell r="A460" t="str">
            <v>680499CLCEEBU0655</v>
          </cell>
          <cell r="L460">
            <v>0</v>
          </cell>
          <cell r="M460">
            <v>-0.51768999999999998</v>
          </cell>
          <cell r="N460">
            <v>-0.56049000000000004</v>
          </cell>
          <cell r="O460">
            <v>-0.45402999999999999</v>
          </cell>
          <cell r="P460">
            <v>-0.38168000000000002</v>
          </cell>
          <cell r="Q460">
            <v>-0.40656999999999999</v>
          </cell>
          <cell r="S460">
            <v>169.07585</v>
          </cell>
          <cell r="T460">
            <v>169.1482</v>
          </cell>
          <cell r="U460">
            <v>169.11046999999999</v>
          </cell>
          <cell r="W460">
            <v>-0.31476999999999999</v>
          </cell>
          <cell r="X460">
            <v>169.24046000000001</v>
          </cell>
          <cell r="Y460">
            <v>169.19109</v>
          </cell>
          <cell r="AV460">
            <v>-0.13925999999999999</v>
          </cell>
          <cell r="AW460">
            <v>-0.13925999999999999</v>
          </cell>
        </row>
        <row r="461">
          <cell r="A461" t="str">
            <v>680499CLCEEBU0624</v>
          </cell>
          <cell r="L461">
            <v>67.553020000000004</v>
          </cell>
          <cell r="M461">
            <v>54.115929999999999</v>
          </cell>
          <cell r="N461">
            <v>55.795090000000002</v>
          </cell>
          <cell r="O461">
            <v>837.68434000000002</v>
          </cell>
          <cell r="P461">
            <v>884.65903000000003</v>
          </cell>
          <cell r="Q461">
            <v>887.19804999999997</v>
          </cell>
          <cell r="S461">
            <v>1699.59022</v>
          </cell>
          <cell r="T461">
            <v>1746.5649100000001</v>
          </cell>
          <cell r="U461">
            <v>1743.92157</v>
          </cell>
          <cell r="W461">
            <v>277.16327000000001</v>
          </cell>
          <cell r="X461">
            <v>419.39312999999999</v>
          </cell>
          <cell r="Y461">
            <v>423.23002000000002</v>
          </cell>
          <cell r="AB461">
            <v>566.20037000000002</v>
          </cell>
          <cell r="AC461">
            <v>437.49682000000001</v>
          </cell>
          <cell r="AD461">
            <v>1629.8678399999999</v>
          </cell>
          <cell r="AT461">
            <v>135.42635000000001</v>
          </cell>
          <cell r="AU461">
            <v>265.69612000000001</v>
          </cell>
          <cell r="AV461">
            <v>619.13370999999995</v>
          </cell>
          <cell r="AW461">
            <v>1437.1493800000001</v>
          </cell>
        </row>
        <row r="462">
          <cell r="A462" t="str">
            <v>680499CL_LVPD202</v>
          </cell>
          <cell r="L462">
            <v>1416.25144</v>
          </cell>
          <cell r="M462">
            <v>1080.9751000000001</v>
          </cell>
          <cell r="N462">
            <v>1080.9751000000001</v>
          </cell>
          <cell r="O462">
            <v>9464.0070500000002</v>
          </cell>
          <cell r="P462">
            <v>5710.33032</v>
          </cell>
          <cell r="Q462">
            <v>5710.33032</v>
          </cell>
          <cell r="S462">
            <v>21208.524809999999</v>
          </cell>
          <cell r="T462">
            <v>17454.84808</v>
          </cell>
          <cell r="U462">
            <v>17454.84808</v>
          </cell>
          <cell r="W462">
            <v>2688.7275399999999</v>
          </cell>
          <cell r="X462">
            <v>3150.8534199999999</v>
          </cell>
          <cell r="Y462">
            <v>3150.8534199999999</v>
          </cell>
          <cell r="AV462">
            <v>4858.6981599999999</v>
          </cell>
          <cell r="AW462">
            <v>4858.6981599999999</v>
          </cell>
        </row>
        <row r="463">
          <cell r="A463" t="str">
            <v>680499CL_LVBS9044</v>
          </cell>
          <cell r="L463">
            <v>350.04232999999999</v>
          </cell>
          <cell r="M463">
            <v>254.18908999999999</v>
          </cell>
          <cell r="N463">
            <v>254.18908999999999</v>
          </cell>
          <cell r="O463">
            <v>1434.90921</v>
          </cell>
          <cell r="P463">
            <v>1255.12859</v>
          </cell>
          <cell r="Q463">
            <v>1255.12859</v>
          </cell>
          <cell r="S463">
            <v>3851.2646199999999</v>
          </cell>
          <cell r="T463">
            <v>3671.4839999999999</v>
          </cell>
          <cell r="U463">
            <v>3671.4839999999999</v>
          </cell>
          <cell r="W463">
            <v>655.99235999999996</v>
          </cell>
          <cell r="X463">
            <v>745.89093000000003</v>
          </cell>
          <cell r="Y463">
            <v>745.89093000000003</v>
          </cell>
          <cell r="AV463">
            <v>541.27021000000002</v>
          </cell>
          <cell r="AW463">
            <v>541.27021000000002</v>
          </cell>
        </row>
        <row r="464">
          <cell r="A464" t="str">
            <v>680499CL_LVBU0321</v>
          </cell>
          <cell r="L464">
            <v>214.93011999999999</v>
          </cell>
          <cell r="M464">
            <v>129.09666999999999</v>
          </cell>
          <cell r="N464">
            <v>129.09666999999999</v>
          </cell>
          <cell r="O464">
            <v>821.48905000000002</v>
          </cell>
          <cell r="P464">
            <v>703.99050999999997</v>
          </cell>
          <cell r="Q464">
            <v>703.99050999999997</v>
          </cell>
          <cell r="S464">
            <v>2274.4667300000001</v>
          </cell>
          <cell r="T464">
            <v>2156.96819</v>
          </cell>
          <cell r="U464">
            <v>2156.96819</v>
          </cell>
          <cell r="W464">
            <v>389.55162000000001</v>
          </cell>
          <cell r="X464">
            <v>380.35446999999999</v>
          </cell>
          <cell r="Y464">
            <v>380.35446999999999</v>
          </cell>
          <cell r="AV464">
            <v>305.11878999999999</v>
          </cell>
          <cell r="AW464">
            <v>305.11878999999999</v>
          </cell>
        </row>
        <row r="465">
          <cell r="A465" t="str">
            <v>680499CL_LVBU0323</v>
          </cell>
          <cell r="L465">
            <v>135.11221</v>
          </cell>
          <cell r="M465">
            <v>125.09242</v>
          </cell>
          <cell r="N465">
            <v>125.09242</v>
          </cell>
          <cell r="O465">
            <v>613.42016000000001</v>
          </cell>
          <cell r="P465">
            <v>551.13807999999995</v>
          </cell>
          <cell r="Q465">
            <v>551.13807999999995</v>
          </cell>
          <cell r="S465">
            <v>1576.7978900000001</v>
          </cell>
          <cell r="T465">
            <v>1514.5158100000001</v>
          </cell>
          <cell r="U465">
            <v>1514.5158100000001</v>
          </cell>
          <cell r="W465">
            <v>266.44074000000001</v>
          </cell>
          <cell r="X465">
            <v>365.53645999999998</v>
          </cell>
          <cell r="Y465">
            <v>365.53645999999998</v>
          </cell>
          <cell r="AV465">
            <v>236.15142</v>
          </cell>
          <cell r="AW465">
            <v>236.15142</v>
          </cell>
        </row>
        <row r="466">
          <cell r="A466" t="str">
            <v>680499CL_LVBG6912</v>
          </cell>
          <cell r="L466">
            <v>219.27475999999999</v>
          </cell>
          <cell r="M466">
            <v>412.09566000000001</v>
          </cell>
          <cell r="N466">
            <v>412.09566000000001</v>
          </cell>
          <cell r="O466">
            <v>2088.1350299999999</v>
          </cell>
          <cell r="P466">
            <v>2206.42911</v>
          </cell>
          <cell r="Q466">
            <v>2206.42911</v>
          </cell>
          <cell r="S466">
            <v>5556.7068600000002</v>
          </cell>
          <cell r="T466">
            <v>5675.0009399999999</v>
          </cell>
          <cell r="U466">
            <v>5675.0009399999999</v>
          </cell>
          <cell r="W466">
            <v>591.96073000000001</v>
          </cell>
          <cell r="X466">
            <v>1136.7234699999999</v>
          </cell>
          <cell r="Y466">
            <v>1136.7234699999999</v>
          </cell>
          <cell r="AV466">
            <v>1130.7718</v>
          </cell>
          <cell r="AW466">
            <v>1130.7718</v>
          </cell>
        </row>
        <row r="467">
          <cell r="A467" t="str">
            <v>680499CL_LVBS6912</v>
          </cell>
          <cell r="L467">
            <v>150.36765</v>
          </cell>
          <cell r="M467">
            <v>220.07351</v>
          </cell>
          <cell r="N467">
            <v>220.07351</v>
          </cell>
          <cell r="O467">
            <v>1137.43995</v>
          </cell>
          <cell r="P467">
            <v>1196.33367</v>
          </cell>
          <cell r="Q467">
            <v>1196.33367</v>
          </cell>
          <cell r="S467">
            <v>3295.4054599999999</v>
          </cell>
          <cell r="T467">
            <v>3354.29918</v>
          </cell>
          <cell r="U467">
            <v>3354.29918</v>
          </cell>
          <cell r="W467">
            <v>325.78933000000001</v>
          </cell>
          <cell r="X467">
            <v>661.75324000000001</v>
          </cell>
          <cell r="Y467">
            <v>661.75324000000001</v>
          </cell>
          <cell r="AV467">
            <v>592.81151999999997</v>
          </cell>
          <cell r="AW467">
            <v>592.81151999999997</v>
          </cell>
        </row>
        <row r="468">
          <cell r="A468" t="str">
            <v>680499CL_LVBO0678</v>
          </cell>
          <cell r="L468">
            <v>112.59425</v>
          </cell>
          <cell r="M468">
            <v>139.64461</v>
          </cell>
          <cell r="N468">
            <v>139.64461</v>
          </cell>
          <cell r="O468">
            <v>748.97978999999998</v>
          </cell>
          <cell r="P468">
            <v>905.30349999999999</v>
          </cell>
          <cell r="Q468">
            <v>905.30349999999999</v>
          </cell>
          <cell r="S468">
            <v>2179.4897099999998</v>
          </cell>
          <cell r="T468">
            <v>2335.81342</v>
          </cell>
          <cell r="U468">
            <v>2335.81342</v>
          </cell>
          <cell r="W468">
            <v>244.45231000000001</v>
          </cell>
          <cell r="X468">
            <v>463.69290999999998</v>
          </cell>
          <cell r="Y468">
            <v>463.69290999999998</v>
          </cell>
          <cell r="AV468">
            <v>379.89346999999998</v>
          </cell>
          <cell r="AW468">
            <v>379.89346999999998</v>
          </cell>
        </row>
        <row r="469">
          <cell r="A469" t="str">
            <v>680499CL_LVBU0654</v>
          </cell>
          <cell r="L469">
            <v>18.268799999999999</v>
          </cell>
          <cell r="M469">
            <v>24.036709999999999</v>
          </cell>
          <cell r="N469">
            <v>24.036709999999999</v>
          </cell>
          <cell r="O469">
            <v>144.34021000000001</v>
          </cell>
          <cell r="P469">
            <v>101.30707</v>
          </cell>
          <cell r="Q469">
            <v>101.30707</v>
          </cell>
          <cell r="S469">
            <v>452.81970000000001</v>
          </cell>
          <cell r="T469">
            <v>409.78656000000001</v>
          </cell>
          <cell r="U469">
            <v>409.78656000000001</v>
          </cell>
          <cell r="W469">
            <v>34.06212</v>
          </cell>
          <cell r="X469">
            <v>77.674959999999999</v>
          </cell>
          <cell r="Y469">
            <v>77.674959999999999</v>
          </cell>
          <cell r="AV469">
            <v>76.134770000000003</v>
          </cell>
          <cell r="AW469">
            <v>76.134770000000003</v>
          </cell>
        </row>
        <row r="470">
          <cell r="A470" t="str">
            <v>680499CL_LVBU0659</v>
          </cell>
          <cell r="L470">
            <v>19.5046</v>
          </cell>
          <cell r="M470">
            <v>56.392189999999999</v>
          </cell>
          <cell r="N470">
            <v>56.392189999999999</v>
          </cell>
          <cell r="O470">
            <v>244.11994999999999</v>
          </cell>
          <cell r="P470">
            <v>189.72309999999999</v>
          </cell>
          <cell r="Q470">
            <v>189.72309999999999</v>
          </cell>
          <cell r="S470">
            <v>663.09604999999999</v>
          </cell>
          <cell r="T470">
            <v>608.69920000000002</v>
          </cell>
          <cell r="U470">
            <v>608.69920000000002</v>
          </cell>
          <cell r="W470">
            <v>47.274900000000002</v>
          </cell>
          <cell r="X470">
            <v>120.38536999999999</v>
          </cell>
          <cell r="Y470">
            <v>120.38536999999999</v>
          </cell>
          <cell r="AV470">
            <v>136.78327999999999</v>
          </cell>
          <cell r="AW470">
            <v>136.78327999999999</v>
          </cell>
        </row>
        <row r="471">
          <cell r="A471" t="str">
            <v>680499CL_LVBS6922</v>
          </cell>
          <cell r="L471">
            <v>68.907110000000003</v>
          </cell>
          <cell r="M471">
            <v>192.02215000000001</v>
          </cell>
          <cell r="N471">
            <v>192.02215000000001</v>
          </cell>
          <cell r="O471">
            <v>950.69507999999996</v>
          </cell>
          <cell r="P471">
            <v>1010.0954400000001</v>
          </cell>
          <cell r="Q471">
            <v>1010.0954400000001</v>
          </cell>
          <cell r="S471">
            <v>2261.3013999999998</v>
          </cell>
          <cell r="T471">
            <v>2320.7017599999999</v>
          </cell>
          <cell r="U471">
            <v>2320.7017599999999</v>
          </cell>
          <cell r="W471">
            <v>266.17140000000001</v>
          </cell>
          <cell r="X471">
            <v>474.97023000000002</v>
          </cell>
          <cell r="Y471">
            <v>474.97023000000002</v>
          </cell>
          <cell r="AV471">
            <v>537.96028000000001</v>
          </cell>
          <cell r="AW471">
            <v>537.96028000000001</v>
          </cell>
        </row>
        <row r="472">
          <cell r="A472" t="str">
            <v>680499CL_LVBU0630</v>
          </cell>
          <cell r="P472">
            <v>-0.79932000000000003</v>
          </cell>
          <cell r="Q472">
            <v>-0.79932000000000003</v>
          </cell>
          <cell r="T472">
            <v>-0.79932000000000003</v>
          </cell>
          <cell r="U472">
            <v>-0.79932000000000003</v>
          </cell>
        </row>
        <row r="473">
          <cell r="A473" t="str">
            <v>680499CL_LVBU1485</v>
          </cell>
          <cell r="L473">
            <v>31.722059999999999</v>
          </cell>
          <cell r="M473">
            <v>36.821219999999997</v>
          </cell>
          <cell r="N473">
            <v>36.821219999999997</v>
          </cell>
          <cell r="O473">
            <v>321.01763999999997</v>
          </cell>
          <cell r="P473">
            <v>234.60094000000001</v>
          </cell>
          <cell r="Q473">
            <v>234.60094000000001</v>
          </cell>
          <cell r="S473">
            <v>656.33914000000004</v>
          </cell>
          <cell r="T473">
            <v>569.92244000000005</v>
          </cell>
          <cell r="U473">
            <v>569.92244000000005</v>
          </cell>
          <cell r="W473">
            <v>113.02177</v>
          </cell>
          <cell r="X473">
            <v>86.19359</v>
          </cell>
          <cell r="Y473">
            <v>86.19359</v>
          </cell>
          <cell r="AV473">
            <v>153.36524</v>
          </cell>
          <cell r="AW473">
            <v>153.36524</v>
          </cell>
        </row>
        <row r="474">
          <cell r="A474" t="str">
            <v>680499CL_LVBU1051</v>
          </cell>
          <cell r="M474">
            <v>0.31936999999999999</v>
          </cell>
          <cell r="N474">
            <v>0.31936999999999999</v>
          </cell>
          <cell r="O474">
            <v>7.8232999999999997</v>
          </cell>
          <cell r="P474">
            <v>15.12965</v>
          </cell>
          <cell r="Q474">
            <v>15.12965</v>
          </cell>
          <cell r="S474">
            <v>14.02778</v>
          </cell>
          <cell r="T474">
            <v>21.334129999999998</v>
          </cell>
          <cell r="U474">
            <v>21.334129999999998</v>
          </cell>
          <cell r="W474">
            <v>1.8057799999999999</v>
          </cell>
          <cell r="X474">
            <v>3.7673899999999998</v>
          </cell>
          <cell r="Y474">
            <v>3.7673899999999998</v>
          </cell>
          <cell r="AV474">
            <v>5.7084000000000001</v>
          </cell>
          <cell r="AW474">
            <v>5.7084000000000001</v>
          </cell>
        </row>
        <row r="475">
          <cell r="A475" t="str">
            <v>680499CL_LVBO0708</v>
          </cell>
          <cell r="L475">
            <v>4.90808</v>
          </cell>
          <cell r="M475">
            <v>94.612440000000007</v>
          </cell>
          <cell r="N475">
            <v>94.612440000000007</v>
          </cell>
          <cell r="O475">
            <v>287.08328</v>
          </cell>
          <cell r="P475">
            <v>449.62783999999999</v>
          </cell>
          <cell r="Q475">
            <v>449.62783999999999</v>
          </cell>
          <cell r="S475">
            <v>633.31326999999999</v>
          </cell>
          <cell r="T475">
            <v>795.85783000000004</v>
          </cell>
          <cell r="U475">
            <v>795.85783000000004</v>
          </cell>
          <cell r="W475">
            <v>63.310499999999998</v>
          </cell>
          <cell r="X475">
            <v>213.95237</v>
          </cell>
          <cell r="Y475">
            <v>213.95237</v>
          </cell>
          <cell r="AV475">
            <v>217.52504999999999</v>
          </cell>
          <cell r="AW475">
            <v>217.52504999999999</v>
          </cell>
        </row>
        <row r="476">
          <cell r="A476" t="str">
            <v>680499CL_LVBU0675</v>
          </cell>
          <cell r="L476">
            <v>1.36694</v>
          </cell>
          <cell r="M476">
            <v>9.5487300000000008</v>
          </cell>
          <cell r="N476">
            <v>9.5487300000000008</v>
          </cell>
          <cell r="O476">
            <v>43.998100000000001</v>
          </cell>
          <cell r="P476">
            <v>80.120159999999998</v>
          </cell>
          <cell r="Q476">
            <v>80.120159999999998</v>
          </cell>
          <cell r="S476">
            <v>98.381789999999995</v>
          </cell>
          <cell r="T476">
            <v>134.50385</v>
          </cell>
          <cell r="U476">
            <v>134.50385</v>
          </cell>
          <cell r="W476">
            <v>8.4208400000000001</v>
          </cell>
          <cell r="X476">
            <v>41.816749999999999</v>
          </cell>
          <cell r="Y476">
            <v>41.816749999999999</v>
          </cell>
          <cell r="AV476">
            <v>28.41029</v>
          </cell>
          <cell r="AW476">
            <v>28.41029</v>
          </cell>
        </row>
        <row r="477">
          <cell r="A477" t="str">
            <v>680499CL_LVBU0709</v>
          </cell>
          <cell r="L477">
            <v>16.127790000000001</v>
          </cell>
          <cell r="M477">
            <v>28.953700000000001</v>
          </cell>
          <cell r="N477">
            <v>28.953700000000001</v>
          </cell>
          <cell r="O477">
            <v>167.82477</v>
          </cell>
          <cell r="P477">
            <v>122.45740000000001</v>
          </cell>
          <cell r="Q477">
            <v>122.45740000000001</v>
          </cell>
          <cell r="S477">
            <v>542.84346000000005</v>
          </cell>
          <cell r="T477">
            <v>497.47609</v>
          </cell>
          <cell r="U477">
            <v>497.47609</v>
          </cell>
          <cell r="W477">
            <v>40.383040000000001</v>
          </cell>
          <cell r="X477">
            <v>67.885480000000001</v>
          </cell>
          <cell r="Y477">
            <v>67.885480000000001</v>
          </cell>
          <cell r="AV477">
            <v>86.783469999999994</v>
          </cell>
          <cell r="AW477">
            <v>86.783469999999994</v>
          </cell>
        </row>
        <row r="478">
          <cell r="A478" t="str">
            <v>680499CL_LVBU1123</v>
          </cell>
          <cell r="L478">
            <v>14.78224</v>
          </cell>
          <cell r="M478">
            <v>21.766690000000001</v>
          </cell>
          <cell r="N478">
            <v>21.766690000000001</v>
          </cell>
          <cell r="O478">
            <v>122.94799</v>
          </cell>
          <cell r="P478">
            <v>108.95877</v>
          </cell>
          <cell r="Q478">
            <v>108.95877</v>
          </cell>
          <cell r="S478">
            <v>316.39596</v>
          </cell>
          <cell r="T478">
            <v>302.40674000000001</v>
          </cell>
          <cell r="U478">
            <v>302.40674000000001</v>
          </cell>
          <cell r="W478">
            <v>39.229469999999999</v>
          </cell>
          <cell r="X478">
            <v>61.354649999999999</v>
          </cell>
          <cell r="Y478">
            <v>61.354649999999999</v>
          </cell>
          <cell r="AV478">
            <v>46.167830000000002</v>
          </cell>
          <cell r="AW478">
            <v>46.167830000000002</v>
          </cell>
        </row>
        <row r="479">
          <cell r="A479" t="str">
            <v>680499CL_LVBS9042</v>
          </cell>
          <cell r="L479">
            <v>716.55566999999996</v>
          </cell>
          <cell r="M479">
            <v>364.87767000000002</v>
          </cell>
          <cell r="N479">
            <v>364.87767000000002</v>
          </cell>
          <cell r="O479">
            <v>5372.4053199999998</v>
          </cell>
          <cell r="P479">
            <v>1952.8674799999999</v>
          </cell>
          <cell r="Q479">
            <v>1952.8674799999999</v>
          </cell>
          <cell r="S479">
            <v>10563.12491</v>
          </cell>
          <cell r="T479">
            <v>7143.5870699999996</v>
          </cell>
          <cell r="U479">
            <v>7143.5870699999996</v>
          </cell>
          <cell r="W479">
            <v>1166.5537200000001</v>
          </cell>
          <cell r="X479">
            <v>1075.29519</v>
          </cell>
          <cell r="Y479">
            <v>1075.29519</v>
          </cell>
          <cell r="AV479">
            <v>3057.4000500000002</v>
          </cell>
          <cell r="AW479">
            <v>3057.4000500000002</v>
          </cell>
        </row>
        <row r="480">
          <cell r="A480" t="str">
            <v>680499CL_LVBO0341</v>
          </cell>
          <cell r="L480">
            <v>558.69201999999996</v>
          </cell>
          <cell r="M480">
            <v>179.93853999999999</v>
          </cell>
          <cell r="N480">
            <v>179.93853999999999</v>
          </cell>
          <cell r="O480">
            <v>4558.32467</v>
          </cell>
          <cell r="P480">
            <v>1122.45561</v>
          </cell>
          <cell r="Q480">
            <v>1122.45561</v>
          </cell>
          <cell r="S480">
            <v>8036.8981000000003</v>
          </cell>
          <cell r="T480">
            <v>4601.0290400000004</v>
          </cell>
          <cell r="U480">
            <v>4601.0290400000004</v>
          </cell>
          <cell r="W480">
            <v>783.86843999999996</v>
          </cell>
          <cell r="X480">
            <v>569.67502999999999</v>
          </cell>
          <cell r="Y480">
            <v>569.67502999999999</v>
          </cell>
          <cell r="AV480">
            <v>2774.7211499999999</v>
          </cell>
          <cell r="AW480">
            <v>2774.7211499999999</v>
          </cell>
        </row>
        <row r="481">
          <cell r="A481" t="str">
            <v>680499CL_LVBU0341</v>
          </cell>
          <cell r="L481">
            <v>558.69201999999996</v>
          </cell>
          <cell r="M481">
            <v>179.93853999999999</v>
          </cell>
          <cell r="N481">
            <v>179.93853999999999</v>
          </cell>
          <cell r="O481">
            <v>4558.32467</v>
          </cell>
          <cell r="P481">
            <v>1122.45561</v>
          </cell>
          <cell r="Q481">
            <v>1122.45561</v>
          </cell>
          <cell r="S481">
            <v>8036.8981000000003</v>
          </cell>
          <cell r="T481">
            <v>4601.0290400000004</v>
          </cell>
          <cell r="U481">
            <v>4601.0290400000004</v>
          </cell>
          <cell r="W481">
            <v>783.86843999999996</v>
          </cell>
          <cell r="X481">
            <v>569.67502999999999</v>
          </cell>
          <cell r="Y481">
            <v>569.67502999999999</v>
          </cell>
          <cell r="AV481">
            <v>2774.7211499999999</v>
          </cell>
          <cell r="AW481">
            <v>2774.7211499999999</v>
          </cell>
        </row>
        <row r="482">
          <cell r="A482" t="str">
            <v>680499CL_LVBU0351</v>
          </cell>
          <cell r="L482">
            <v>114.93062999999999</v>
          </cell>
          <cell r="M482">
            <v>114.42475</v>
          </cell>
          <cell r="N482">
            <v>114.42475</v>
          </cell>
          <cell r="O482">
            <v>541.74391000000003</v>
          </cell>
          <cell r="P482">
            <v>539.02020000000005</v>
          </cell>
          <cell r="Q482">
            <v>539.02020000000005</v>
          </cell>
          <cell r="S482">
            <v>1537.2090900000001</v>
          </cell>
          <cell r="T482">
            <v>1534.4853800000001</v>
          </cell>
          <cell r="U482">
            <v>1534.4853800000001</v>
          </cell>
          <cell r="W482">
            <v>253.79392999999999</v>
          </cell>
          <cell r="X482">
            <v>324.82931000000002</v>
          </cell>
          <cell r="Y482">
            <v>324.82931000000002</v>
          </cell>
          <cell r="AV482">
            <v>186.59025</v>
          </cell>
          <cell r="AW482">
            <v>186.59025</v>
          </cell>
        </row>
        <row r="483">
          <cell r="A483" t="str">
            <v>680499CL_LVBU0352</v>
          </cell>
          <cell r="L483">
            <v>42.941130000000001</v>
          </cell>
          <cell r="M483">
            <v>70.514380000000003</v>
          </cell>
          <cell r="N483">
            <v>70.514380000000003</v>
          </cell>
          <cell r="O483">
            <v>272.36630000000002</v>
          </cell>
          <cell r="P483">
            <v>291.56173000000001</v>
          </cell>
          <cell r="Q483">
            <v>291.56173000000001</v>
          </cell>
          <cell r="S483">
            <v>989.24280999999996</v>
          </cell>
          <cell r="T483">
            <v>1008.43824</v>
          </cell>
          <cell r="U483">
            <v>1008.43824</v>
          </cell>
          <cell r="W483">
            <v>128.89946</v>
          </cell>
          <cell r="X483">
            <v>180.79085000000001</v>
          </cell>
          <cell r="Y483">
            <v>180.79085000000001</v>
          </cell>
          <cell r="AV483">
            <v>96.110100000000003</v>
          </cell>
          <cell r="AW483">
            <v>96.110100000000003</v>
          </cell>
        </row>
        <row r="484">
          <cell r="A484" t="str">
            <v>680499CL_LVBU0353</v>
          </cell>
          <cell r="L484">
            <v>-8.1099999999999992E-3</v>
          </cell>
          <cell r="O484">
            <v>-2.9559999999999999E-2</v>
          </cell>
          <cell r="P484">
            <v>-0.17005999999999999</v>
          </cell>
          <cell r="Q484">
            <v>-0.17005999999999999</v>
          </cell>
          <cell r="S484">
            <v>-0.22509000000000001</v>
          </cell>
          <cell r="T484">
            <v>-0.36559000000000003</v>
          </cell>
          <cell r="U484">
            <v>-0.36559000000000003</v>
          </cell>
          <cell r="W484">
            <v>-8.1099999999999992E-3</v>
          </cell>
          <cell r="AV484">
            <v>-2.145E-2</v>
          </cell>
          <cell r="AW484">
            <v>-2.145E-2</v>
          </cell>
        </row>
        <row r="485">
          <cell r="A485" t="str">
            <v>680499CL_LVBS9051</v>
          </cell>
          <cell r="L485">
            <v>56.624859999999998</v>
          </cell>
          <cell r="M485">
            <v>5.5688700000000004</v>
          </cell>
          <cell r="N485">
            <v>5.5688700000000004</v>
          </cell>
          <cell r="O485">
            <v>268.63794999999999</v>
          </cell>
          <cell r="P485">
            <v>26.30406</v>
          </cell>
          <cell r="Q485">
            <v>26.30406</v>
          </cell>
          <cell r="S485">
            <v>453.58512999999999</v>
          </cell>
          <cell r="T485">
            <v>211.25124</v>
          </cell>
          <cell r="U485">
            <v>211.25124</v>
          </cell>
          <cell r="W485">
            <v>125.04716999999999</v>
          </cell>
          <cell r="X485">
            <v>19.855329999999999</v>
          </cell>
          <cell r="Y485">
            <v>19.855329999999999</v>
          </cell>
          <cell r="AV485">
            <v>16.151479999999999</v>
          </cell>
          <cell r="AW485">
            <v>16.151479999999999</v>
          </cell>
        </row>
        <row r="486">
          <cell r="A486" t="str">
            <v>680499CL_LVBO0713</v>
          </cell>
          <cell r="L486">
            <v>7.5807399999999996</v>
          </cell>
          <cell r="M486">
            <v>5.5688700000000004</v>
          </cell>
          <cell r="N486">
            <v>5.5688700000000004</v>
          </cell>
          <cell r="O486">
            <v>41.587899999999998</v>
          </cell>
          <cell r="P486">
            <v>26.30406</v>
          </cell>
          <cell r="Q486">
            <v>26.30406</v>
          </cell>
          <cell r="S486">
            <v>226.53507999999999</v>
          </cell>
          <cell r="T486">
            <v>211.25124</v>
          </cell>
          <cell r="U486">
            <v>211.25124</v>
          </cell>
          <cell r="W486">
            <v>17.123740000000002</v>
          </cell>
          <cell r="X486">
            <v>19.855329999999999</v>
          </cell>
          <cell r="Y486">
            <v>19.855329999999999</v>
          </cell>
          <cell r="AV486">
            <v>16.151479999999999</v>
          </cell>
          <cell r="AW486">
            <v>16.151479999999999</v>
          </cell>
        </row>
        <row r="487">
          <cell r="A487" t="str">
            <v>680499CL_LVBU0713</v>
          </cell>
          <cell r="L487">
            <v>7.5807399999999996</v>
          </cell>
          <cell r="M487">
            <v>5.5688700000000004</v>
          </cell>
          <cell r="N487">
            <v>5.5688700000000004</v>
          </cell>
          <cell r="O487">
            <v>41.587899999999998</v>
          </cell>
          <cell r="P487">
            <v>26.30406</v>
          </cell>
          <cell r="Q487">
            <v>26.30406</v>
          </cell>
          <cell r="S487">
            <v>226.53507999999999</v>
          </cell>
          <cell r="T487">
            <v>211.25124</v>
          </cell>
          <cell r="U487">
            <v>211.25124</v>
          </cell>
          <cell r="W487">
            <v>17.123740000000002</v>
          </cell>
          <cell r="X487">
            <v>19.855329999999999</v>
          </cell>
          <cell r="Y487">
            <v>19.855329999999999</v>
          </cell>
          <cell r="AV487">
            <v>16.151479999999999</v>
          </cell>
          <cell r="AW487">
            <v>16.151479999999999</v>
          </cell>
        </row>
        <row r="488">
          <cell r="A488" t="str">
            <v>680499CL_LVBU0418</v>
          </cell>
          <cell r="L488">
            <v>49.044119999999999</v>
          </cell>
          <cell r="O488">
            <v>227.05005</v>
          </cell>
          <cell r="S488">
            <v>227.05005</v>
          </cell>
          <cell r="W488">
            <v>107.92343</v>
          </cell>
        </row>
        <row r="489">
          <cell r="A489" t="str">
            <v>680499CL_LVBS9050</v>
          </cell>
          <cell r="L489">
            <v>73.753820000000005</v>
          </cell>
          <cell r="M489">
            <v>45.870519999999999</v>
          </cell>
          <cell r="N489">
            <v>45.870519999999999</v>
          </cell>
          <cell r="O489">
            <v>299.91615999999999</v>
          </cell>
          <cell r="P489">
            <v>257.58301</v>
          </cell>
          <cell r="Q489">
            <v>257.58301</v>
          </cell>
          <cell r="S489">
            <v>782.63219000000004</v>
          </cell>
          <cell r="T489">
            <v>740.29903999999999</v>
          </cell>
          <cell r="U489">
            <v>740.29903999999999</v>
          </cell>
          <cell r="W489">
            <v>149.17357000000001</v>
          </cell>
          <cell r="X489">
            <v>166.6961</v>
          </cell>
          <cell r="Y489">
            <v>166.6961</v>
          </cell>
          <cell r="AV489">
            <v>113.10235</v>
          </cell>
          <cell r="AW489">
            <v>113.10235</v>
          </cell>
        </row>
        <row r="490">
          <cell r="A490" t="str">
            <v>680499CL_LVBU0331</v>
          </cell>
          <cell r="L490">
            <v>2.9947699999999999</v>
          </cell>
          <cell r="O490">
            <v>17.913499999999999</v>
          </cell>
          <cell r="P490">
            <v>1.93642</v>
          </cell>
          <cell r="Q490">
            <v>1.93642</v>
          </cell>
          <cell r="S490">
            <v>16.651050000000001</v>
          </cell>
          <cell r="T490">
            <v>0.67396999999999996</v>
          </cell>
          <cell r="U490">
            <v>0.67396999999999996</v>
          </cell>
          <cell r="W490">
            <v>7.15672</v>
          </cell>
          <cell r="X490">
            <v>-2.0979999999999999E-2</v>
          </cell>
          <cell r="Y490">
            <v>-2.0979999999999999E-2</v>
          </cell>
          <cell r="AV490">
            <v>10.61744</v>
          </cell>
          <cell r="AW490">
            <v>10.61744</v>
          </cell>
        </row>
        <row r="491">
          <cell r="A491" t="str">
            <v>680499CL_LVBU0362</v>
          </cell>
          <cell r="L491">
            <v>70.759050000000002</v>
          </cell>
          <cell r="M491">
            <v>45.870519999999999</v>
          </cell>
          <cell r="N491">
            <v>45.870519999999999</v>
          </cell>
          <cell r="O491">
            <v>282.00265999999999</v>
          </cell>
          <cell r="P491">
            <v>255.64659</v>
          </cell>
          <cell r="Q491">
            <v>255.64659</v>
          </cell>
          <cell r="S491">
            <v>765.98113999999998</v>
          </cell>
          <cell r="T491">
            <v>739.62507000000005</v>
          </cell>
          <cell r="U491">
            <v>739.62507000000005</v>
          </cell>
          <cell r="W491">
            <v>142.01685000000001</v>
          </cell>
          <cell r="X491">
            <v>166.71708000000001</v>
          </cell>
          <cell r="Y491">
            <v>166.71708000000001</v>
          </cell>
          <cell r="AV491">
            <v>102.48491</v>
          </cell>
          <cell r="AW491">
            <v>102.48491</v>
          </cell>
        </row>
        <row r="492">
          <cell r="A492" t="str">
            <v>680499CL_LVBS6921</v>
          </cell>
          <cell r="P492">
            <v>-6.3560000000000005E-2</v>
          </cell>
          <cell r="Q492">
            <v>-6.3560000000000005E-2</v>
          </cell>
          <cell r="S492">
            <v>-0.16109999999999999</v>
          </cell>
          <cell r="T492">
            <v>-0.22466</v>
          </cell>
          <cell r="U492">
            <v>-0.22466</v>
          </cell>
          <cell r="X492">
            <v>-3.456E-2</v>
          </cell>
          <cell r="Y492">
            <v>-3.456E-2</v>
          </cell>
        </row>
        <row r="493">
          <cell r="A493" t="str">
            <v>680499CL_LVBO1228</v>
          </cell>
          <cell r="P493">
            <v>-6.3560000000000005E-2</v>
          </cell>
          <cell r="Q493">
            <v>-6.3560000000000005E-2</v>
          </cell>
          <cell r="S493">
            <v>-0.16109999999999999</v>
          </cell>
          <cell r="T493">
            <v>-0.22466</v>
          </cell>
          <cell r="U493">
            <v>-0.22466</v>
          </cell>
          <cell r="X493">
            <v>-3.456E-2</v>
          </cell>
          <cell r="Y493">
            <v>-3.456E-2</v>
          </cell>
        </row>
        <row r="494">
          <cell r="A494" t="str">
            <v>680499CL_LVBU1228</v>
          </cell>
          <cell r="P494">
            <v>-6.3560000000000005E-2</v>
          </cell>
          <cell r="Q494">
            <v>-6.3560000000000005E-2</v>
          </cell>
          <cell r="S494">
            <v>-0.16109999999999999</v>
          </cell>
          <cell r="T494">
            <v>-0.22466</v>
          </cell>
          <cell r="U494">
            <v>-0.22466</v>
          </cell>
          <cell r="X494">
            <v>-3.456E-2</v>
          </cell>
          <cell r="Y494">
            <v>-3.456E-2</v>
          </cell>
        </row>
        <row r="495">
          <cell r="A495" t="str">
            <v>680499CL_LVBS6903</v>
          </cell>
          <cell r="M495">
            <v>-1.6267100000000001</v>
          </cell>
          <cell r="N495">
            <v>-1.6267100000000001</v>
          </cell>
          <cell r="O495">
            <v>3.3800000000000002E-3</v>
          </cell>
          <cell r="P495">
            <v>12.081630000000001</v>
          </cell>
          <cell r="Q495">
            <v>12.081630000000001</v>
          </cell>
          <cell r="S495">
            <v>1.3722000000000001</v>
          </cell>
          <cell r="T495">
            <v>13.45045</v>
          </cell>
          <cell r="U495">
            <v>13.45045</v>
          </cell>
          <cell r="W495">
            <v>-1.0000000000000001E-5</v>
          </cell>
          <cell r="X495">
            <v>6.4269600000000002</v>
          </cell>
          <cell r="Y495">
            <v>6.4269600000000002</v>
          </cell>
          <cell r="AV495">
            <v>2.2699999999999999E-3</v>
          </cell>
          <cell r="AW495">
            <v>2.2699999999999999E-3</v>
          </cell>
        </row>
        <row r="496">
          <cell r="A496" t="str">
            <v>680499CL_LVBU0664</v>
          </cell>
          <cell r="M496">
            <v>-1.6267100000000001</v>
          </cell>
          <cell r="N496">
            <v>-1.6267100000000001</v>
          </cell>
          <cell r="O496">
            <v>3.3800000000000002E-3</v>
          </cell>
          <cell r="P496">
            <v>12.081630000000001</v>
          </cell>
          <cell r="Q496">
            <v>12.081630000000001</v>
          </cell>
          <cell r="S496">
            <v>1.3722000000000001</v>
          </cell>
          <cell r="T496">
            <v>13.45045</v>
          </cell>
          <cell r="U496">
            <v>13.45045</v>
          </cell>
          <cell r="W496">
            <v>-1.0000000000000001E-5</v>
          </cell>
          <cell r="X496">
            <v>6.4269600000000002</v>
          </cell>
          <cell r="Y496">
            <v>6.4269600000000002</v>
          </cell>
          <cell r="AV496">
            <v>2.2699999999999999E-3</v>
          </cell>
          <cell r="AW496">
            <v>2.2699999999999999E-3</v>
          </cell>
        </row>
        <row r="497">
          <cell r="A497" t="str">
            <v>680499CL_LV201101</v>
          </cell>
          <cell r="L497">
            <v>808.14295000000004</v>
          </cell>
          <cell r="M497">
            <v>954.08469000000002</v>
          </cell>
          <cell r="N497">
            <v>954.08469000000002</v>
          </cell>
          <cell r="O497">
            <v>4527.99485</v>
          </cell>
          <cell r="P497">
            <v>3799.1477599999998</v>
          </cell>
          <cell r="Q497">
            <v>3799.1477599999998</v>
          </cell>
          <cell r="S497">
            <v>15165.98662</v>
          </cell>
          <cell r="T497">
            <v>14437.13953</v>
          </cell>
          <cell r="U497">
            <v>14437.13953</v>
          </cell>
          <cell r="W497">
            <v>1721.3258900000001</v>
          </cell>
          <cell r="X497">
            <v>3142.4054599999999</v>
          </cell>
          <cell r="Y497">
            <v>3142.4054599999999</v>
          </cell>
          <cell r="AV497">
            <v>2217.7555200000002</v>
          </cell>
          <cell r="AW497">
            <v>2217.7555200000002</v>
          </cell>
        </row>
        <row r="498">
          <cell r="A498" t="str">
            <v>680499CL_LVBT6918</v>
          </cell>
          <cell r="L498">
            <v>808.14295000000004</v>
          </cell>
          <cell r="M498">
            <v>954.08469000000002</v>
          </cell>
          <cell r="N498">
            <v>954.08469000000002</v>
          </cell>
          <cell r="O498">
            <v>4527.99485</v>
          </cell>
          <cell r="P498">
            <v>3799.1477599999998</v>
          </cell>
          <cell r="Q498">
            <v>3799.1477599999998</v>
          </cell>
          <cell r="S498">
            <v>15165.98662</v>
          </cell>
          <cell r="T498">
            <v>14437.13953</v>
          </cell>
          <cell r="U498">
            <v>14437.13953</v>
          </cell>
          <cell r="W498">
            <v>1721.3258900000001</v>
          </cell>
          <cell r="X498">
            <v>3142.4054599999999</v>
          </cell>
          <cell r="Y498">
            <v>3142.4054599999999</v>
          </cell>
          <cell r="AV498">
            <v>2217.7555200000002</v>
          </cell>
          <cell r="AW498">
            <v>2217.7555200000002</v>
          </cell>
        </row>
        <row r="499">
          <cell r="A499" t="str">
            <v>680499CL_LVBO0680</v>
          </cell>
          <cell r="L499">
            <v>808.14295000000004</v>
          </cell>
          <cell r="M499">
            <v>954.08469000000002</v>
          </cell>
          <cell r="N499">
            <v>954.08469000000002</v>
          </cell>
          <cell r="O499">
            <v>4527.99485</v>
          </cell>
          <cell r="P499">
            <v>3799.1477599999998</v>
          </cell>
          <cell r="Q499">
            <v>3799.1477599999998</v>
          </cell>
          <cell r="S499">
            <v>15165.98662</v>
          </cell>
          <cell r="T499">
            <v>14437.13953</v>
          </cell>
          <cell r="U499">
            <v>14437.13953</v>
          </cell>
          <cell r="W499">
            <v>1721.3258900000001</v>
          </cell>
          <cell r="X499">
            <v>3142.4054599999999</v>
          </cell>
          <cell r="Y499">
            <v>3142.4054599999999</v>
          </cell>
          <cell r="AV499">
            <v>2217.7555200000002</v>
          </cell>
          <cell r="AW499">
            <v>2217.7555200000002</v>
          </cell>
        </row>
        <row r="500">
          <cell r="A500" t="str">
            <v>680499CL_LVBU0680</v>
          </cell>
          <cell r="L500">
            <v>808.14295000000004</v>
          </cell>
          <cell r="M500">
            <v>954.08469000000002</v>
          </cell>
          <cell r="N500">
            <v>954.08469000000002</v>
          </cell>
          <cell r="O500">
            <v>4527.99485</v>
          </cell>
          <cell r="P500">
            <v>3799.1477599999998</v>
          </cell>
          <cell r="Q500">
            <v>3799.1477599999998</v>
          </cell>
          <cell r="S500">
            <v>15165.98662</v>
          </cell>
          <cell r="T500">
            <v>14437.13953</v>
          </cell>
          <cell r="U500">
            <v>14437.13953</v>
          </cell>
          <cell r="W500">
            <v>1721.3258900000001</v>
          </cell>
          <cell r="X500">
            <v>3142.4054599999999</v>
          </cell>
          <cell r="Y500">
            <v>3142.4054599999999</v>
          </cell>
          <cell r="AV500">
            <v>2217.7555200000002</v>
          </cell>
          <cell r="AW500">
            <v>2217.7555200000002</v>
          </cell>
        </row>
        <row r="501">
          <cell r="A501" t="str">
            <v>680499580266PD202</v>
          </cell>
          <cell r="L501">
            <v>1416.25144</v>
          </cell>
          <cell r="M501">
            <v>1080.9751000000001</v>
          </cell>
          <cell r="N501">
            <v>1080.9751000000001</v>
          </cell>
          <cell r="O501">
            <v>9464.0070500000002</v>
          </cell>
          <cell r="P501">
            <v>5710.33032</v>
          </cell>
          <cell r="Q501">
            <v>5710.33032</v>
          </cell>
          <cell r="S501">
            <v>21208.524809999999</v>
          </cell>
          <cell r="T501">
            <v>17454.84808</v>
          </cell>
          <cell r="U501">
            <v>17454.84808</v>
          </cell>
          <cell r="W501">
            <v>2688.7275399999999</v>
          </cell>
          <cell r="X501">
            <v>3150.8534199999999</v>
          </cell>
          <cell r="Y501">
            <v>3150.8534199999999</v>
          </cell>
          <cell r="AV501">
            <v>4858.6981599999999</v>
          </cell>
          <cell r="AW501">
            <v>4858.6981599999999</v>
          </cell>
        </row>
        <row r="502">
          <cell r="A502" t="str">
            <v>680499580266BS9044</v>
          </cell>
          <cell r="L502">
            <v>350.04232999999999</v>
          </cell>
          <cell r="M502">
            <v>254.18908999999999</v>
          </cell>
          <cell r="N502">
            <v>254.18908999999999</v>
          </cell>
          <cell r="O502">
            <v>1434.90921</v>
          </cell>
          <cell r="P502">
            <v>1255.12859</v>
          </cell>
          <cell r="Q502">
            <v>1255.12859</v>
          </cell>
          <cell r="S502">
            <v>3851.2646199999999</v>
          </cell>
          <cell r="T502">
            <v>3671.4839999999999</v>
          </cell>
          <cell r="U502">
            <v>3671.4839999999999</v>
          </cell>
          <cell r="W502">
            <v>655.99235999999996</v>
          </cell>
          <cell r="X502">
            <v>745.89093000000003</v>
          </cell>
          <cell r="Y502">
            <v>745.89093000000003</v>
          </cell>
          <cell r="AV502">
            <v>541.27021000000002</v>
          </cell>
          <cell r="AW502">
            <v>541.27021000000002</v>
          </cell>
        </row>
        <row r="503">
          <cell r="A503" t="str">
            <v>680499580266BU0321</v>
          </cell>
          <cell r="L503">
            <v>214.93011999999999</v>
          </cell>
          <cell r="M503">
            <v>129.09666999999999</v>
          </cell>
          <cell r="N503">
            <v>129.09666999999999</v>
          </cell>
          <cell r="O503">
            <v>821.48905000000002</v>
          </cell>
          <cell r="P503">
            <v>703.99050999999997</v>
          </cell>
          <cell r="Q503">
            <v>703.99050999999997</v>
          </cell>
          <cell r="S503">
            <v>2274.4667300000001</v>
          </cell>
          <cell r="T503">
            <v>2156.96819</v>
          </cell>
          <cell r="U503">
            <v>2156.96819</v>
          </cell>
          <cell r="W503">
            <v>389.55162000000001</v>
          </cell>
          <cell r="X503">
            <v>380.35446999999999</v>
          </cell>
          <cell r="Y503">
            <v>380.35446999999999</v>
          </cell>
          <cell r="AV503">
            <v>305.11878999999999</v>
          </cell>
          <cell r="AW503">
            <v>305.11878999999999</v>
          </cell>
        </row>
        <row r="504">
          <cell r="A504" t="str">
            <v>680499580266BU0323</v>
          </cell>
          <cell r="L504">
            <v>135.11221</v>
          </cell>
          <cell r="M504">
            <v>125.09242</v>
          </cell>
          <cell r="N504">
            <v>125.09242</v>
          </cell>
          <cell r="O504">
            <v>613.42016000000001</v>
          </cell>
          <cell r="P504">
            <v>551.13807999999995</v>
          </cell>
          <cell r="Q504">
            <v>551.13807999999995</v>
          </cell>
          <cell r="S504">
            <v>1576.7978900000001</v>
          </cell>
          <cell r="T504">
            <v>1514.5158100000001</v>
          </cell>
          <cell r="U504">
            <v>1514.5158100000001</v>
          </cell>
          <cell r="W504">
            <v>266.44074000000001</v>
          </cell>
          <cell r="X504">
            <v>365.53645999999998</v>
          </cell>
          <cell r="Y504">
            <v>365.53645999999998</v>
          </cell>
          <cell r="AV504">
            <v>236.15142</v>
          </cell>
          <cell r="AW504">
            <v>236.15142</v>
          </cell>
        </row>
        <row r="505">
          <cell r="A505" t="str">
            <v>680499580266BG6912</v>
          </cell>
          <cell r="L505">
            <v>219.27475999999999</v>
          </cell>
          <cell r="M505">
            <v>412.09566000000001</v>
          </cell>
          <cell r="N505">
            <v>412.09566000000001</v>
          </cell>
          <cell r="O505">
            <v>2088.1350299999999</v>
          </cell>
          <cell r="P505">
            <v>2206.42911</v>
          </cell>
          <cell r="Q505">
            <v>2206.42911</v>
          </cell>
          <cell r="S505">
            <v>5556.7068600000002</v>
          </cell>
          <cell r="T505">
            <v>5675.0009399999999</v>
          </cell>
          <cell r="U505">
            <v>5675.0009399999999</v>
          </cell>
          <cell r="W505">
            <v>591.96073000000001</v>
          </cell>
          <cell r="X505">
            <v>1136.7234699999999</v>
          </cell>
          <cell r="Y505">
            <v>1136.7234699999999</v>
          </cell>
          <cell r="AV505">
            <v>1130.7718</v>
          </cell>
          <cell r="AW505">
            <v>1130.7718</v>
          </cell>
        </row>
        <row r="506">
          <cell r="A506" t="str">
            <v>680499580266BS6912</v>
          </cell>
          <cell r="L506">
            <v>150.36765</v>
          </cell>
          <cell r="M506">
            <v>220.07351</v>
          </cell>
          <cell r="N506">
            <v>220.07351</v>
          </cell>
          <cell r="O506">
            <v>1137.43995</v>
          </cell>
          <cell r="P506">
            <v>1196.33367</v>
          </cell>
          <cell r="Q506">
            <v>1196.33367</v>
          </cell>
          <cell r="S506">
            <v>3295.4054599999999</v>
          </cell>
          <cell r="T506">
            <v>3354.29918</v>
          </cell>
          <cell r="U506">
            <v>3354.29918</v>
          </cell>
          <cell r="W506">
            <v>325.78933000000001</v>
          </cell>
          <cell r="X506">
            <v>661.75324000000001</v>
          </cell>
          <cell r="Y506">
            <v>661.75324000000001</v>
          </cell>
          <cell r="AV506">
            <v>592.81151999999997</v>
          </cell>
          <cell r="AW506">
            <v>592.81151999999997</v>
          </cell>
        </row>
        <row r="507">
          <cell r="A507" t="str">
            <v>680499580266BO0678</v>
          </cell>
          <cell r="L507">
            <v>112.59425</v>
          </cell>
          <cell r="M507">
            <v>139.64461</v>
          </cell>
          <cell r="N507">
            <v>139.64461</v>
          </cell>
          <cell r="O507">
            <v>748.97978999999998</v>
          </cell>
          <cell r="P507">
            <v>905.30349999999999</v>
          </cell>
          <cell r="Q507">
            <v>905.30349999999999</v>
          </cell>
          <cell r="S507">
            <v>2179.4897099999998</v>
          </cell>
          <cell r="T507">
            <v>2335.81342</v>
          </cell>
          <cell r="U507">
            <v>2335.81342</v>
          </cell>
          <cell r="W507">
            <v>244.45231000000001</v>
          </cell>
          <cell r="X507">
            <v>463.69290999999998</v>
          </cell>
          <cell r="Y507">
            <v>463.69290999999998</v>
          </cell>
          <cell r="AV507">
            <v>379.89346999999998</v>
          </cell>
          <cell r="AW507">
            <v>379.89346999999998</v>
          </cell>
        </row>
        <row r="508">
          <cell r="A508" t="str">
            <v>680499580266BU0654</v>
          </cell>
          <cell r="L508">
            <v>18.268799999999999</v>
          </cell>
          <cell r="M508">
            <v>24.036709999999999</v>
          </cell>
          <cell r="N508">
            <v>24.036709999999999</v>
          </cell>
          <cell r="O508">
            <v>144.34021000000001</v>
          </cell>
          <cell r="P508">
            <v>101.30707</v>
          </cell>
          <cell r="Q508">
            <v>101.30707</v>
          </cell>
          <cell r="S508">
            <v>452.81970000000001</v>
          </cell>
          <cell r="T508">
            <v>409.78656000000001</v>
          </cell>
          <cell r="U508">
            <v>409.78656000000001</v>
          </cell>
          <cell r="W508">
            <v>34.06212</v>
          </cell>
          <cell r="X508">
            <v>77.674959999999999</v>
          </cell>
          <cell r="Y508">
            <v>77.674959999999999</v>
          </cell>
          <cell r="AV508">
            <v>76.134770000000003</v>
          </cell>
          <cell r="AW508">
            <v>76.134770000000003</v>
          </cell>
        </row>
        <row r="509">
          <cell r="A509" t="str">
            <v>680499580266BU0659</v>
          </cell>
          <cell r="L509">
            <v>19.5046</v>
          </cell>
          <cell r="M509">
            <v>56.392189999999999</v>
          </cell>
          <cell r="N509">
            <v>56.392189999999999</v>
          </cell>
          <cell r="O509">
            <v>244.11994999999999</v>
          </cell>
          <cell r="P509">
            <v>189.72309999999999</v>
          </cell>
          <cell r="Q509">
            <v>189.72309999999999</v>
          </cell>
          <cell r="S509">
            <v>663.09604999999999</v>
          </cell>
          <cell r="T509">
            <v>608.69920000000002</v>
          </cell>
          <cell r="U509">
            <v>608.69920000000002</v>
          </cell>
          <cell r="W509">
            <v>47.274900000000002</v>
          </cell>
          <cell r="X509">
            <v>120.38536999999999</v>
          </cell>
          <cell r="Y509">
            <v>120.38536999999999</v>
          </cell>
          <cell r="AV509">
            <v>136.78327999999999</v>
          </cell>
          <cell r="AW509">
            <v>136.78327999999999</v>
          </cell>
        </row>
        <row r="510">
          <cell r="A510" t="str">
            <v>680499580266BS6922</v>
          </cell>
          <cell r="L510">
            <v>68.907110000000003</v>
          </cell>
          <cell r="M510">
            <v>192.02215000000001</v>
          </cell>
          <cell r="N510">
            <v>192.02215000000001</v>
          </cell>
          <cell r="O510">
            <v>950.69507999999996</v>
          </cell>
          <cell r="P510">
            <v>1010.0954400000001</v>
          </cell>
          <cell r="Q510">
            <v>1010.0954400000001</v>
          </cell>
          <cell r="S510">
            <v>2261.3013999999998</v>
          </cell>
          <cell r="T510">
            <v>2320.7017599999999</v>
          </cell>
          <cell r="U510">
            <v>2320.7017599999999</v>
          </cell>
          <cell r="W510">
            <v>266.17140000000001</v>
          </cell>
          <cell r="X510">
            <v>474.97023000000002</v>
          </cell>
          <cell r="Y510">
            <v>474.97023000000002</v>
          </cell>
          <cell r="AV510">
            <v>537.96028000000001</v>
          </cell>
          <cell r="AW510">
            <v>537.96028000000001</v>
          </cell>
        </row>
        <row r="511">
          <cell r="A511" t="str">
            <v>680499580266BU0630</v>
          </cell>
          <cell r="P511">
            <v>-0.79932000000000003</v>
          </cell>
          <cell r="Q511">
            <v>-0.79932000000000003</v>
          </cell>
          <cell r="T511">
            <v>-0.79932000000000003</v>
          </cell>
          <cell r="U511">
            <v>-0.79932000000000003</v>
          </cell>
        </row>
        <row r="512">
          <cell r="A512" t="str">
            <v>680499580266BU1485</v>
          </cell>
          <cell r="L512">
            <v>31.722059999999999</v>
          </cell>
          <cell r="M512">
            <v>36.821219999999997</v>
          </cell>
          <cell r="N512">
            <v>36.821219999999997</v>
          </cell>
          <cell r="O512">
            <v>321.01763999999997</v>
          </cell>
          <cell r="P512">
            <v>234.60094000000001</v>
          </cell>
          <cell r="Q512">
            <v>234.60094000000001</v>
          </cell>
          <cell r="S512">
            <v>656.33914000000004</v>
          </cell>
          <cell r="T512">
            <v>569.92244000000005</v>
          </cell>
          <cell r="U512">
            <v>569.92244000000005</v>
          </cell>
          <cell r="W512">
            <v>113.02177</v>
          </cell>
          <cell r="X512">
            <v>86.19359</v>
          </cell>
          <cell r="Y512">
            <v>86.19359</v>
          </cell>
          <cell r="AV512">
            <v>153.36524</v>
          </cell>
          <cell r="AW512">
            <v>153.36524</v>
          </cell>
        </row>
        <row r="513">
          <cell r="A513" t="str">
            <v>680499580266BU1051</v>
          </cell>
          <cell r="M513">
            <v>0.31936999999999999</v>
          </cell>
          <cell r="N513">
            <v>0.31936999999999999</v>
          </cell>
          <cell r="O513">
            <v>7.8232999999999997</v>
          </cell>
          <cell r="P513">
            <v>15.12965</v>
          </cell>
          <cell r="Q513">
            <v>15.12965</v>
          </cell>
          <cell r="S513">
            <v>14.02778</v>
          </cell>
          <cell r="T513">
            <v>21.334129999999998</v>
          </cell>
          <cell r="U513">
            <v>21.334129999999998</v>
          </cell>
          <cell r="W513">
            <v>1.8057799999999999</v>
          </cell>
          <cell r="X513">
            <v>3.7673899999999998</v>
          </cell>
          <cell r="Y513">
            <v>3.7673899999999998</v>
          </cell>
          <cell r="AV513">
            <v>5.7084000000000001</v>
          </cell>
          <cell r="AW513">
            <v>5.7084000000000001</v>
          </cell>
        </row>
        <row r="514">
          <cell r="A514" t="str">
            <v>680499580266BO0708</v>
          </cell>
          <cell r="L514">
            <v>4.90808</v>
          </cell>
          <cell r="M514">
            <v>94.612440000000007</v>
          </cell>
          <cell r="N514">
            <v>94.612440000000007</v>
          </cell>
          <cell r="O514">
            <v>287.08328</v>
          </cell>
          <cell r="P514">
            <v>449.62783999999999</v>
          </cell>
          <cell r="Q514">
            <v>449.62783999999999</v>
          </cell>
          <cell r="S514">
            <v>633.31326999999999</v>
          </cell>
          <cell r="T514">
            <v>795.85783000000004</v>
          </cell>
          <cell r="U514">
            <v>795.85783000000004</v>
          </cell>
          <cell r="W514">
            <v>63.310499999999998</v>
          </cell>
          <cell r="X514">
            <v>213.95237</v>
          </cell>
          <cell r="Y514">
            <v>213.95237</v>
          </cell>
          <cell r="AV514">
            <v>217.52504999999999</v>
          </cell>
          <cell r="AW514">
            <v>217.52504999999999</v>
          </cell>
        </row>
        <row r="515">
          <cell r="A515" t="str">
            <v>680499580266BU0675</v>
          </cell>
          <cell r="L515">
            <v>1.36694</v>
          </cell>
          <cell r="M515">
            <v>9.5487300000000008</v>
          </cell>
          <cell r="N515">
            <v>9.5487300000000008</v>
          </cell>
          <cell r="O515">
            <v>43.998100000000001</v>
          </cell>
          <cell r="P515">
            <v>80.120159999999998</v>
          </cell>
          <cell r="Q515">
            <v>80.120159999999998</v>
          </cell>
          <cell r="S515">
            <v>98.381789999999995</v>
          </cell>
          <cell r="T515">
            <v>134.50385</v>
          </cell>
          <cell r="U515">
            <v>134.50385</v>
          </cell>
          <cell r="W515">
            <v>8.4208400000000001</v>
          </cell>
          <cell r="X515">
            <v>41.816749999999999</v>
          </cell>
          <cell r="Y515">
            <v>41.816749999999999</v>
          </cell>
          <cell r="AV515">
            <v>28.41029</v>
          </cell>
          <cell r="AW515">
            <v>28.41029</v>
          </cell>
        </row>
        <row r="516">
          <cell r="A516" t="str">
            <v>680499580266BU0709</v>
          </cell>
          <cell r="L516">
            <v>16.127790000000001</v>
          </cell>
          <cell r="M516">
            <v>28.953700000000001</v>
          </cell>
          <cell r="N516">
            <v>28.953700000000001</v>
          </cell>
          <cell r="O516">
            <v>167.82477</v>
          </cell>
          <cell r="P516">
            <v>122.45740000000001</v>
          </cell>
          <cell r="Q516">
            <v>122.45740000000001</v>
          </cell>
          <cell r="S516">
            <v>542.84346000000005</v>
          </cell>
          <cell r="T516">
            <v>497.47609</v>
          </cell>
          <cell r="U516">
            <v>497.47609</v>
          </cell>
          <cell r="W516">
            <v>40.383040000000001</v>
          </cell>
          <cell r="X516">
            <v>67.885480000000001</v>
          </cell>
          <cell r="Y516">
            <v>67.885480000000001</v>
          </cell>
          <cell r="AV516">
            <v>86.783469999999994</v>
          </cell>
          <cell r="AW516">
            <v>86.783469999999994</v>
          </cell>
        </row>
        <row r="517">
          <cell r="A517" t="str">
            <v>680499580266BU1123</v>
          </cell>
          <cell r="L517">
            <v>14.78224</v>
          </cell>
          <cell r="M517">
            <v>21.766690000000001</v>
          </cell>
          <cell r="N517">
            <v>21.766690000000001</v>
          </cell>
          <cell r="O517">
            <v>122.94799</v>
          </cell>
          <cell r="P517">
            <v>108.95877</v>
          </cell>
          <cell r="Q517">
            <v>108.95877</v>
          </cell>
          <cell r="S517">
            <v>316.39596</v>
          </cell>
          <cell r="T517">
            <v>302.40674000000001</v>
          </cell>
          <cell r="U517">
            <v>302.40674000000001</v>
          </cell>
          <cell r="W517">
            <v>39.229469999999999</v>
          </cell>
          <cell r="X517">
            <v>61.354649999999999</v>
          </cell>
          <cell r="Y517">
            <v>61.354649999999999</v>
          </cell>
          <cell r="AV517">
            <v>46.167830000000002</v>
          </cell>
          <cell r="AW517">
            <v>46.167830000000002</v>
          </cell>
        </row>
        <row r="518">
          <cell r="A518" t="str">
            <v>680499580266BS9042</v>
          </cell>
          <cell r="L518">
            <v>716.55566999999996</v>
          </cell>
          <cell r="M518">
            <v>364.87767000000002</v>
          </cell>
          <cell r="N518">
            <v>364.87767000000002</v>
          </cell>
          <cell r="O518">
            <v>5372.4053199999998</v>
          </cell>
          <cell r="P518">
            <v>1952.8674799999999</v>
          </cell>
          <cell r="Q518">
            <v>1952.8674799999999</v>
          </cell>
          <cell r="S518">
            <v>10563.12491</v>
          </cell>
          <cell r="T518">
            <v>7143.5870699999996</v>
          </cell>
          <cell r="U518">
            <v>7143.5870699999996</v>
          </cell>
          <cell r="W518">
            <v>1166.5537200000001</v>
          </cell>
          <cell r="X518">
            <v>1075.29519</v>
          </cell>
          <cell r="Y518">
            <v>1075.29519</v>
          </cell>
          <cell r="AV518">
            <v>3057.4000500000002</v>
          </cell>
          <cell r="AW518">
            <v>3057.4000500000002</v>
          </cell>
        </row>
        <row r="519">
          <cell r="A519" t="str">
            <v>680499580266BO0341</v>
          </cell>
          <cell r="L519">
            <v>558.69201999999996</v>
          </cell>
          <cell r="M519">
            <v>179.93853999999999</v>
          </cell>
          <cell r="N519">
            <v>179.93853999999999</v>
          </cell>
          <cell r="O519">
            <v>4558.32467</v>
          </cell>
          <cell r="P519">
            <v>1122.45561</v>
          </cell>
          <cell r="Q519">
            <v>1122.45561</v>
          </cell>
          <cell r="S519">
            <v>8036.8981000000003</v>
          </cell>
          <cell r="T519">
            <v>4601.0290400000004</v>
          </cell>
          <cell r="U519">
            <v>4601.0290400000004</v>
          </cell>
          <cell r="W519">
            <v>783.86843999999996</v>
          </cell>
          <cell r="X519">
            <v>569.67502999999999</v>
          </cell>
          <cell r="Y519">
            <v>569.67502999999999</v>
          </cell>
          <cell r="AV519">
            <v>2774.7211499999999</v>
          </cell>
          <cell r="AW519">
            <v>2774.7211499999999</v>
          </cell>
        </row>
        <row r="520">
          <cell r="A520" t="str">
            <v>680499580266BU0341</v>
          </cell>
          <cell r="L520">
            <v>558.69201999999996</v>
          </cell>
          <cell r="M520">
            <v>179.93853999999999</v>
          </cell>
          <cell r="N520">
            <v>179.93853999999999</v>
          </cell>
          <cell r="O520">
            <v>4558.32467</v>
          </cell>
          <cell r="P520">
            <v>1122.45561</v>
          </cell>
          <cell r="Q520">
            <v>1122.45561</v>
          </cell>
          <cell r="S520">
            <v>8036.8981000000003</v>
          </cell>
          <cell r="T520">
            <v>4601.0290400000004</v>
          </cell>
          <cell r="U520">
            <v>4601.0290400000004</v>
          </cell>
          <cell r="W520">
            <v>783.86843999999996</v>
          </cell>
          <cell r="X520">
            <v>569.67502999999999</v>
          </cell>
          <cell r="Y520">
            <v>569.67502999999999</v>
          </cell>
          <cell r="AV520">
            <v>2774.7211499999999</v>
          </cell>
          <cell r="AW520">
            <v>2774.7211499999999</v>
          </cell>
        </row>
        <row r="521">
          <cell r="A521" t="str">
            <v>680499580266BU0351</v>
          </cell>
          <cell r="L521">
            <v>114.93062999999999</v>
          </cell>
          <cell r="M521">
            <v>114.42475</v>
          </cell>
          <cell r="N521">
            <v>114.42475</v>
          </cell>
          <cell r="O521">
            <v>541.74391000000003</v>
          </cell>
          <cell r="P521">
            <v>539.02020000000005</v>
          </cell>
          <cell r="Q521">
            <v>539.02020000000005</v>
          </cell>
          <cell r="S521">
            <v>1537.2090900000001</v>
          </cell>
          <cell r="T521">
            <v>1534.4853800000001</v>
          </cell>
          <cell r="U521">
            <v>1534.4853800000001</v>
          </cell>
          <cell r="W521">
            <v>253.79392999999999</v>
          </cell>
          <cell r="X521">
            <v>324.82931000000002</v>
          </cell>
          <cell r="Y521">
            <v>324.82931000000002</v>
          </cell>
          <cell r="AV521">
            <v>186.59025</v>
          </cell>
          <cell r="AW521">
            <v>186.59025</v>
          </cell>
        </row>
        <row r="522">
          <cell r="A522" t="str">
            <v>680499580266BU0352</v>
          </cell>
          <cell r="L522">
            <v>42.941130000000001</v>
          </cell>
          <cell r="M522">
            <v>70.514380000000003</v>
          </cell>
          <cell r="N522">
            <v>70.514380000000003</v>
          </cell>
          <cell r="O522">
            <v>272.36630000000002</v>
          </cell>
          <cell r="P522">
            <v>291.56173000000001</v>
          </cell>
          <cell r="Q522">
            <v>291.56173000000001</v>
          </cell>
          <cell r="S522">
            <v>989.24280999999996</v>
          </cell>
          <cell r="T522">
            <v>1008.43824</v>
          </cell>
          <cell r="U522">
            <v>1008.43824</v>
          </cell>
          <cell r="W522">
            <v>128.89946</v>
          </cell>
          <cell r="X522">
            <v>180.79085000000001</v>
          </cell>
          <cell r="Y522">
            <v>180.79085000000001</v>
          </cell>
          <cell r="AV522">
            <v>96.110100000000003</v>
          </cell>
          <cell r="AW522">
            <v>96.110100000000003</v>
          </cell>
        </row>
        <row r="523">
          <cell r="A523" t="str">
            <v>680499580266BU0353</v>
          </cell>
          <cell r="L523">
            <v>-8.1099999999999992E-3</v>
          </cell>
          <cell r="O523">
            <v>-2.9559999999999999E-2</v>
          </cell>
          <cell r="P523">
            <v>-0.17005999999999999</v>
          </cell>
          <cell r="Q523">
            <v>-0.17005999999999999</v>
          </cell>
          <cell r="S523">
            <v>-0.22509000000000001</v>
          </cell>
          <cell r="T523">
            <v>-0.36559000000000003</v>
          </cell>
          <cell r="U523">
            <v>-0.36559000000000003</v>
          </cell>
          <cell r="W523">
            <v>-8.1099999999999992E-3</v>
          </cell>
          <cell r="AV523">
            <v>-2.145E-2</v>
          </cell>
          <cell r="AW523">
            <v>-2.145E-2</v>
          </cell>
        </row>
        <row r="524">
          <cell r="A524" t="str">
            <v>680499580266BS9051</v>
          </cell>
          <cell r="L524">
            <v>56.624859999999998</v>
          </cell>
          <cell r="M524">
            <v>5.5688700000000004</v>
          </cell>
          <cell r="N524">
            <v>5.5688700000000004</v>
          </cell>
          <cell r="O524">
            <v>268.63794999999999</v>
          </cell>
          <cell r="P524">
            <v>26.30406</v>
          </cell>
          <cell r="Q524">
            <v>26.30406</v>
          </cell>
          <cell r="S524">
            <v>453.58512999999999</v>
          </cell>
          <cell r="T524">
            <v>211.25124</v>
          </cell>
          <cell r="U524">
            <v>211.25124</v>
          </cell>
          <cell r="W524">
            <v>125.04716999999999</v>
          </cell>
          <cell r="X524">
            <v>19.855329999999999</v>
          </cell>
          <cell r="Y524">
            <v>19.855329999999999</v>
          </cell>
          <cell r="AV524">
            <v>16.151479999999999</v>
          </cell>
          <cell r="AW524">
            <v>16.151479999999999</v>
          </cell>
        </row>
        <row r="525">
          <cell r="A525" t="str">
            <v>680499580266BO0713</v>
          </cell>
          <cell r="L525">
            <v>7.5807399999999996</v>
          </cell>
          <cell r="M525">
            <v>5.5688700000000004</v>
          </cell>
          <cell r="N525">
            <v>5.5688700000000004</v>
          </cell>
          <cell r="O525">
            <v>41.587899999999998</v>
          </cell>
          <cell r="P525">
            <v>26.30406</v>
          </cell>
          <cell r="Q525">
            <v>26.30406</v>
          </cell>
          <cell r="S525">
            <v>226.53507999999999</v>
          </cell>
          <cell r="T525">
            <v>211.25124</v>
          </cell>
          <cell r="U525">
            <v>211.25124</v>
          </cell>
          <cell r="W525">
            <v>17.123740000000002</v>
          </cell>
          <cell r="X525">
            <v>19.855329999999999</v>
          </cell>
          <cell r="Y525">
            <v>19.855329999999999</v>
          </cell>
          <cell r="AV525">
            <v>16.151479999999999</v>
          </cell>
          <cell r="AW525">
            <v>16.151479999999999</v>
          </cell>
        </row>
        <row r="526">
          <cell r="A526" t="str">
            <v>680499580266BU0713</v>
          </cell>
          <cell r="L526">
            <v>7.5807399999999996</v>
          </cell>
          <cell r="M526">
            <v>5.5688700000000004</v>
          </cell>
          <cell r="N526">
            <v>5.5688700000000004</v>
          </cell>
          <cell r="O526">
            <v>41.587899999999998</v>
          </cell>
          <cell r="P526">
            <v>26.30406</v>
          </cell>
          <cell r="Q526">
            <v>26.30406</v>
          </cell>
          <cell r="S526">
            <v>226.53507999999999</v>
          </cell>
          <cell r="T526">
            <v>211.25124</v>
          </cell>
          <cell r="U526">
            <v>211.25124</v>
          </cell>
          <cell r="W526">
            <v>17.123740000000002</v>
          </cell>
          <cell r="X526">
            <v>19.855329999999999</v>
          </cell>
          <cell r="Y526">
            <v>19.855329999999999</v>
          </cell>
          <cell r="AV526">
            <v>16.151479999999999</v>
          </cell>
          <cell r="AW526">
            <v>16.151479999999999</v>
          </cell>
        </row>
        <row r="527">
          <cell r="A527" t="str">
            <v>680499580266BU0418</v>
          </cell>
          <cell r="L527">
            <v>49.044119999999999</v>
          </cell>
          <cell r="O527">
            <v>227.05005</v>
          </cell>
          <cell r="S527">
            <v>227.05005</v>
          </cell>
          <cell r="W527">
            <v>107.92343</v>
          </cell>
        </row>
        <row r="528">
          <cell r="A528" t="str">
            <v>680499580266BS9050</v>
          </cell>
          <cell r="L528">
            <v>73.753820000000005</v>
          </cell>
          <cell r="M528">
            <v>45.870519999999999</v>
          </cell>
          <cell r="N528">
            <v>45.870519999999999</v>
          </cell>
          <cell r="O528">
            <v>299.91615999999999</v>
          </cell>
          <cell r="P528">
            <v>257.58301</v>
          </cell>
          <cell r="Q528">
            <v>257.58301</v>
          </cell>
          <cell r="S528">
            <v>782.63219000000004</v>
          </cell>
          <cell r="T528">
            <v>740.29903999999999</v>
          </cell>
          <cell r="U528">
            <v>740.29903999999999</v>
          </cell>
          <cell r="W528">
            <v>149.17357000000001</v>
          </cell>
          <cell r="X528">
            <v>166.6961</v>
          </cell>
          <cell r="Y528">
            <v>166.6961</v>
          </cell>
          <cell r="AV528">
            <v>113.10235</v>
          </cell>
          <cell r="AW528">
            <v>113.10235</v>
          </cell>
        </row>
        <row r="529">
          <cell r="A529" t="str">
            <v>680499580266BU0331</v>
          </cell>
          <cell r="L529">
            <v>2.9947699999999999</v>
          </cell>
          <cell r="O529">
            <v>17.913499999999999</v>
          </cell>
          <cell r="P529">
            <v>1.93642</v>
          </cell>
          <cell r="Q529">
            <v>1.93642</v>
          </cell>
          <cell r="S529">
            <v>16.651050000000001</v>
          </cell>
          <cell r="T529">
            <v>0.67396999999999996</v>
          </cell>
          <cell r="U529">
            <v>0.67396999999999996</v>
          </cell>
          <cell r="W529">
            <v>7.15672</v>
          </cell>
          <cell r="X529">
            <v>-2.0979999999999999E-2</v>
          </cell>
          <cell r="Y529">
            <v>-2.0979999999999999E-2</v>
          </cell>
          <cell r="AV529">
            <v>10.61744</v>
          </cell>
          <cell r="AW529">
            <v>10.61744</v>
          </cell>
        </row>
        <row r="530">
          <cell r="A530" t="str">
            <v>680499580266BU0362</v>
          </cell>
          <cell r="L530">
            <v>70.759050000000002</v>
          </cell>
          <cell r="M530">
            <v>45.870519999999999</v>
          </cell>
          <cell r="N530">
            <v>45.870519999999999</v>
          </cell>
          <cell r="O530">
            <v>282.00265999999999</v>
          </cell>
          <cell r="P530">
            <v>255.64659</v>
          </cell>
          <cell r="Q530">
            <v>255.64659</v>
          </cell>
          <cell r="S530">
            <v>765.98113999999998</v>
          </cell>
          <cell r="T530">
            <v>739.62507000000005</v>
          </cell>
          <cell r="U530">
            <v>739.62507000000005</v>
          </cell>
          <cell r="W530">
            <v>142.01685000000001</v>
          </cell>
          <cell r="X530">
            <v>166.71708000000001</v>
          </cell>
          <cell r="Y530">
            <v>166.71708000000001</v>
          </cell>
          <cell r="AV530">
            <v>102.48491</v>
          </cell>
          <cell r="AW530">
            <v>102.48491</v>
          </cell>
        </row>
        <row r="531">
          <cell r="A531" t="str">
            <v>680499580266BS6921</v>
          </cell>
          <cell r="P531">
            <v>-6.3560000000000005E-2</v>
          </cell>
          <cell r="Q531">
            <v>-6.3560000000000005E-2</v>
          </cell>
          <cell r="S531">
            <v>-0.16109999999999999</v>
          </cell>
          <cell r="T531">
            <v>-0.22466</v>
          </cell>
          <cell r="U531">
            <v>-0.22466</v>
          </cell>
          <cell r="X531">
            <v>-3.456E-2</v>
          </cell>
          <cell r="Y531">
            <v>-3.456E-2</v>
          </cell>
        </row>
        <row r="532">
          <cell r="A532" t="str">
            <v>680499580266BO1228</v>
          </cell>
          <cell r="P532">
            <v>-6.3560000000000005E-2</v>
          </cell>
          <cell r="Q532">
            <v>-6.3560000000000005E-2</v>
          </cell>
          <cell r="S532">
            <v>-0.16109999999999999</v>
          </cell>
          <cell r="T532">
            <v>-0.22466</v>
          </cell>
          <cell r="U532">
            <v>-0.22466</v>
          </cell>
          <cell r="X532">
            <v>-3.456E-2</v>
          </cell>
          <cell r="Y532">
            <v>-3.456E-2</v>
          </cell>
        </row>
        <row r="533">
          <cell r="A533" t="str">
            <v>680499580266BU1228</v>
          </cell>
          <cell r="P533">
            <v>-6.3560000000000005E-2</v>
          </cell>
          <cell r="Q533">
            <v>-6.3560000000000005E-2</v>
          </cell>
          <cell r="S533">
            <v>-0.16109999999999999</v>
          </cell>
          <cell r="T533">
            <v>-0.22466</v>
          </cell>
          <cell r="U533">
            <v>-0.22466</v>
          </cell>
          <cell r="X533">
            <v>-3.456E-2</v>
          </cell>
          <cell r="Y533">
            <v>-3.456E-2</v>
          </cell>
        </row>
        <row r="534">
          <cell r="A534" t="str">
            <v>680499580266BS6903</v>
          </cell>
          <cell r="M534">
            <v>-1.6267100000000001</v>
          </cell>
          <cell r="N534">
            <v>-1.6267100000000001</v>
          </cell>
          <cell r="O534">
            <v>3.3800000000000002E-3</v>
          </cell>
          <cell r="P534">
            <v>12.081630000000001</v>
          </cell>
          <cell r="Q534">
            <v>12.081630000000001</v>
          </cell>
          <cell r="S534">
            <v>1.3722000000000001</v>
          </cell>
          <cell r="T534">
            <v>13.45045</v>
          </cell>
          <cell r="U534">
            <v>13.45045</v>
          </cell>
          <cell r="W534">
            <v>-1.0000000000000001E-5</v>
          </cell>
          <cell r="X534">
            <v>6.4269600000000002</v>
          </cell>
          <cell r="Y534">
            <v>6.4269600000000002</v>
          </cell>
          <cell r="AV534">
            <v>2.2699999999999999E-3</v>
          </cell>
          <cell r="AW534">
            <v>2.2699999999999999E-3</v>
          </cell>
        </row>
        <row r="535">
          <cell r="A535" t="str">
            <v>680499580266BU0664</v>
          </cell>
          <cell r="M535">
            <v>-1.6267100000000001</v>
          </cell>
          <cell r="N535">
            <v>-1.6267100000000001</v>
          </cell>
          <cell r="O535">
            <v>3.3800000000000002E-3</v>
          </cell>
          <cell r="P535">
            <v>12.081630000000001</v>
          </cell>
          <cell r="Q535">
            <v>12.081630000000001</v>
          </cell>
          <cell r="S535">
            <v>1.3722000000000001</v>
          </cell>
          <cell r="T535">
            <v>13.45045</v>
          </cell>
          <cell r="U535">
            <v>13.45045</v>
          </cell>
          <cell r="W535">
            <v>-1.0000000000000001E-5</v>
          </cell>
          <cell r="X535">
            <v>6.4269600000000002</v>
          </cell>
          <cell r="Y535">
            <v>6.4269600000000002</v>
          </cell>
          <cell r="AV535">
            <v>2.2699999999999999E-3</v>
          </cell>
          <cell r="AW535">
            <v>2.2699999999999999E-3</v>
          </cell>
        </row>
        <row r="536">
          <cell r="A536" t="str">
            <v>680499580266201101</v>
          </cell>
          <cell r="L536">
            <v>808.14295000000004</v>
          </cell>
          <cell r="M536">
            <v>954.08469000000002</v>
          </cell>
          <cell r="N536">
            <v>954.08469000000002</v>
          </cell>
          <cell r="O536">
            <v>4527.99485</v>
          </cell>
          <cell r="P536">
            <v>3799.1477599999998</v>
          </cell>
          <cell r="Q536">
            <v>3799.1477599999998</v>
          </cell>
          <cell r="S536">
            <v>15165.98662</v>
          </cell>
          <cell r="T536">
            <v>14437.13953</v>
          </cell>
          <cell r="U536">
            <v>14437.13953</v>
          </cell>
          <cell r="W536">
            <v>1721.3258900000001</v>
          </cell>
          <cell r="X536">
            <v>3142.4054599999999</v>
          </cell>
          <cell r="Y536">
            <v>3142.4054599999999</v>
          </cell>
          <cell r="AV536">
            <v>2217.7555200000002</v>
          </cell>
          <cell r="AW536">
            <v>2217.7555200000002</v>
          </cell>
        </row>
        <row r="537">
          <cell r="A537" t="str">
            <v>680499580266BT6918</v>
          </cell>
          <cell r="L537">
            <v>808.14295000000004</v>
          </cell>
          <cell r="M537">
            <v>954.08469000000002</v>
          </cell>
          <cell r="N537">
            <v>954.08469000000002</v>
          </cell>
          <cell r="O537">
            <v>4527.99485</v>
          </cell>
          <cell r="P537">
            <v>3799.1477599999998</v>
          </cell>
          <cell r="Q537">
            <v>3799.1477599999998</v>
          </cell>
          <cell r="S537">
            <v>15165.98662</v>
          </cell>
          <cell r="T537">
            <v>14437.13953</v>
          </cell>
          <cell r="U537">
            <v>14437.13953</v>
          </cell>
          <cell r="W537">
            <v>1721.3258900000001</v>
          </cell>
          <cell r="X537">
            <v>3142.4054599999999</v>
          </cell>
          <cell r="Y537">
            <v>3142.4054599999999</v>
          </cell>
          <cell r="AV537">
            <v>2217.7555200000002</v>
          </cell>
          <cell r="AW537">
            <v>2217.7555200000002</v>
          </cell>
        </row>
        <row r="538">
          <cell r="A538" t="str">
            <v>680499580266BO0680</v>
          </cell>
          <cell r="L538">
            <v>808.14295000000004</v>
          </cell>
          <cell r="M538">
            <v>954.08469000000002</v>
          </cell>
          <cell r="N538">
            <v>954.08469000000002</v>
          </cell>
          <cell r="O538">
            <v>4527.99485</v>
          </cell>
          <cell r="P538">
            <v>3799.1477599999998</v>
          </cell>
          <cell r="Q538">
            <v>3799.1477599999998</v>
          </cell>
          <cell r="S538">
            <v>15165.98662</v>
          </cell>
          <cell r="T538">
            <v>14437.13953</v>
          </cell>
          <cell r="U538">
            <v>14437.13953</v>
          </cell>
          <cell r="W538">
            <v>1721.3258900000001</v>
          </cell>
          <cell r="X538">
            <v>3142.4054599999999</v>
          </cell>
          <cell r="Y538">
            <v>3142.4054599999999</v>
          </cell>
          <cell r="AV538">
            <v>2217.7555200000002</v>
          </cell>
          <cell r="AW538">
            <v>2217.7555200000002</v>
          </cell>
        </row>
        <row r="539">
          <cell r="A539" t="str">
            <v>680499580266BU0680</v>
          </cell>
          <cell r="L539">
            <v>808.14295000000004</v>
          </cell>
          <cell r="M539">
            <v>954.08469000000002</v>
          </cell>
          <cell r="N539">
            <v>954.08469000000002</v>
          </cell>
          <cell r="O539">
            <v>4527.99485</v>
          </cell>
          <cell r="P539">
            <v>3799.1477599999998</v>
          </cell>
          <cell r="Q539">
            <v>3799.1477599999998</v>
          </cell>
          <cell r="S539">
            <v>15165.98662</v>
          </cell>
          <cell r="T539">
            <v>14437.13953</v>
          </cell>
          <cell r="U539">
            <v>14437.13953</v>
          </cell>
          <cell r="W539">
            <v>1721.3258900000001</v>
          </cell>
          <cell r="X539">
            <v>3142.4054599999999</v>
          </cell>
          <cell r="Y539">
            <v>3142.4054599999999</v>
          </cell>
          <cell r="AV539">
            <v>2217.7555200000002</v>
          </cell>
          <cell r="AW539">
            <v>2217.7555200000002</v>
          </cell>
        </row>
        <row r="540">
          <cell r="A540" t="str">
            <v>680499CL_HUPD202</v>
          </cell>
          <cell r="L540">
            <v>769.00373999999999</v>
          </cell>
          <cell r="M540">
            <v>1027.8940600000001</v>
          </cell>
          <cell r="N540">
            <v>1084.5636500000001</v>
          </cell>
          <cell r="O540">
            <v>3591.6830199999999</v>
          </cell>
          <cell r="P540">
            <v>4824.2185799999997</v>
          </cell>
          <cell r="Q540">
            <v>4848.0078299999996</v>
          </cell>
          <cell r="S540">
            <v>13217.55132</v>
          </cell>
          <cell r="T540">
            <v>14450.086880000001</v>
          </cell>
          <cell r="U540">
            <v>14895.10758</v>
          </cell>
          <cell r="W540">
            <v>1568.67625</v>
          </cell>
          <cell r="X540">
            <v>2937.7049499999998</v>
          </cell>
          <cell r="Y540">
            <v>3017.42508</v>
          </cell>
          <cell r="AV540">
            <v>1335.9746700000001</v>
          </cell>
          <cell r="AW540">
            <v>1335.9746700000001</v>
          </cell>
        </row>
        <row r="541">
          <cell r="A541" t="str">
            <v>680499CL_HUBS9044</v>
          </cell>
          <cell r="L541">
            <v>203.18616</v>
          </cell>
          <cell r="M541">
            <v>268.61840000000001</v>
          </cell>
          <cell r="N541">
            <v>283.42782999999997</v>
          </cell>
          <cell r="O541">
            <v>995.89552000000003</v>
          </cell>
          <cell r="P541">
            <v>985.48122000000001</v>
          </cell>
          <cell r="Q541">
            <v>994.60388999999998</v>
          </cell>
          <cell r="S541">
            <v>3542.53217</v>
          </cell>
          <cell r="T541">
            <v>3532.11787</v>
          </cell>
          <cell r="U541">
            <v>3655.2691399999999</v>
          </cell>
          <cell r="W541">
            <v>506.13729999999998</v>
          </cell>
          <cell r="X541">
            <v>751.28072999999995</v>
          </cell>
          <cell r="Y541">
            <v>773.27976999999998</v>
          </cell>
          <cell r="AV541">
            <v>310.20976000000002</v>
          </cell>
          <cell r="AW541">
            <v>310.20976000000002</v>
          </cell>
        </row>
        <row r="542">
          <cell r="A542" t="str">
            <v>680499CL_HUBU0321</v>
          </cell>
          <cell r="L542">
            <v>125.90685999999999</v>
          </cell>
          <cell r="M542">
            <v>173.14193</v>
          </cell>
          <cell r="N542">
            <v>182.68755999999999</v>
          </cell>
          <cell r="O542">
            <v>634.4135</v>
          </cell>
          <cell r="P542">
            <v>587.65495999999996</v>
          </cell>
          <cell r="Q542">
            <v>594.34865000000002</v>
          </cell>
          <cell r="S542">
            <v>2239.1401799999999</v>
          </cell>
          <cell r="T542">
            <v>2192.3816400000001</v>
          </cell>
          <cell r="U542">
            <v>2268.8717700000002</v>
          </cell>
          <cell r="W542">
            <v>303.43646000000001</v>
          </cell>
          <cell r="X542">
            <v>467.69538999999997</v>
          </cell>
          <cell r="Y542">
            <v>481.66223000000002</v>
          </cell>
          <cell r="AV542">
            <v>199.98542</v>
          </cell>
          <cell r="AW542">
            <v>199.98542</v>
          </cell>
        </row>
        <row r="543">
          <cell r="A543" t="str">
            <v>680499CL_HUBU0323</v>
          </cell>
          <cell r="L543">
            <v>77.279300000000006</v>
          </cell>
          <cell r="M543">
            <v>95.476470000000006</v>
          </cell>
          <cell r="N543">
            <v>100.74028</v>
          </cell>
          <cell r="O543">
            <v>361.48201999999998</v>
          </cell>
          <cell r="P543">
            <v>397.82625999999999</v>
          </cell>
          <cell r="Q543">
            <v>400.25524000000001</v>
          </cell>
          <cell r="S543">
            <v>1303.3919900000001</v>
          </cell>
          <cell r="T543">
            <v>1339.73623</v>
          </cell>
          <cell r="U543">
            <v>1386.3973599999999</v>
          </cell>
          <cell r="W543">
            <v>202.70084</v>
          </cell>
          <cell r="X543">
            <v>283.58533999999997</v>
          </cell>
          <cell r="Y543">
            <v>291.61754000000002</v>
          </cell>
          <cell r="AV543">
            <v>110.22434</v>
          </cell>
          <cell r="AW543">
            <v>110.22434</v>
          </cell>
        </row>
        <row r="544">
          <cell r="A544" t="str">
            <v>680499CL_HUBG6912</v>
          </cell>
          <cell r="L544">
            <v>214.58014</v>
          </cell>
          <cell r="M544">
            <v>344.05705999999998</v>
          </cell>
          <cell r="N544">
            <v>363.02548999999999</v>
          </cell>
          <cell r="O544">
            <v>1008.2294000000001</v>
          </cell>
          <cell r="P544">
            <v>1575.68597</v>
          </cell>
          <cell r="Q544">
            <v>1584.33475</v>
          </cell>
          <cell r="S544">
            <v>3963.6965</v>
          </cell>
          <cell r="T544">
            <v>4531.1530700000003</v>
          </cell>
          <cell r="U544">
            <v>4663.5612099999998</v>
          </cell>
          <cell r="W544">
            <v>398.36308000000002</v>
          </cell>
          <cell r="X544">
            <v>965.23585000000003</v>
          </cell>
          <cell r="Y544">
            <v>991.01408000000004</v>
          </cell>
          <cell r="AV544">
            <v>360.87317999999999</v>
          </cell>
          <cell r="AW544">
            <v>360.87317999999999</v>
          </cell>
        </row>
        <row r="545">
          <cell r="A545" t="str">
            <v>680499CL_HUBS6912</v>
          </cell>
          <cell r="L545">
            <v>156.61520999999999</v>
          </cell>
          <cell r="M545">
            <v>280.24531000000002</v>
          </cell>
          <cell r="N545">
            <v>295.69569000000001</v>
          </cell>
          <cell r="O545">
            <v>655.84567000000004</v>
          </cell>
          <cell r="P545">
            <v>1206.8271299999999</v>
          </cell>
          <cell r="Q545">
            <v>1214.42833</v>
          </cell>
          <cell r="S545">
            <v>2830.95667</v>
          </cell>
          <cell r="T545">
            <v>3381.93813</v>
          </cell>
          <cell r="U545">
            <v>3478.3275899999999</v>
          </cell>
          <cell r="W545">
            <v>279.50360000000001</v>
          </cell>
          <cell r="X545">
            <v>759.42609000000004</v>
          </cell>
          <cell r="Y545">
            <v>780.12666000000002</v>
          </cell>
          <cell r="AV545">
            <v>230.06460000000001</v>
          </cell>
          <cell r="AW545">
            <v>230.06460000000001</v>
          </cell>
        </row>
        <row r="546">
          <cell r="A546" t="str">
            <v>680499CL_HUBO0678</v>
          </cell>
          <cell r="L546">
            <v>115.45385</v>
          </cell>
          <cell r="M546">
            <v>168.43357</v>
          </cell>
          <cell r="N546">
            <v>177.71959000000001</v>
          </cell>
          <cell r="O546">
            <v>427.27397000000002</v>
          </cell>
          <cell r="P546">
            <v>922.77945</v>
          </cell>
          <cell r="Q546">
            <v>925.80377999999996</v>
          </cell>
          <cell r="S546">
            <v>2087.7765100000001</v>
          </cell>
          <cell r="T546">
            <v>2583.28199</v>
          </cell>
          <cell r="U546">
            <v>2653.5269199999998</v>
          </cell>
          <cell r="W546">
            <v>200.09994</v>
          </cell>
          <cell r="X546">
            <v>561.48137999999994</v>
          </cell>
          <cell r="Y546">
            <v>574.88924999999995</v>
          </cell>
          <cell r="AV546">
            <v>153.52015</v>
          </cell>
          <cell r="AW546">
            <v>153.52015</v>
          </cell>
        </row>
        <row r="547">
          <cell r="A547" t="str">
            <v>680499CL_HUBU0654</v>
          </cell>
          <cell r="L547">
            <v>36.583030000000001</v>
          </cell>
          <cell r="M547">
            <v>73.497240000000005</v>
          </cell>
          <cell r="N547">
            <v>77.549270000000007</v>
          </cell>
          <cell r="O547">
            <v>162.47881000000001</v>
          </cell>
          <cell r="P547">
            <v>201.59725</v>
          </cell>
          <cell r="Q547">
            <v>204.43178</v>
          </cell>
          <cell r="S547">
            <v>546.93817000000001</v>
          </cell>
          <cell r="T547">
            <v>586.05660999999998</v>
          </cell>
          <cell r="U547">
            <v>605.51424999999995</v>
          </cell>
          <cell r="W547">
            <v>64.786550000000005</v>
          </cell>
          <cell r="X547">
            <v>135.35283999999999</v>
          </cell>
          <cell r="Y547">
            <v>140.16630000000001</v>
          </cell>
          <cell r="AV547">
            <v>43.383600000000001</v>
          </cell>
          <cell r="AW547">
            <v>43.383600000000001</v>
          </cell>
        </row>
        <row r="548">
          <cell r="A548" t="str">
            <v>680499CL_HUBU0659</v>
          </cell>
          <cell r="L548">
            <v>4.5783300000000002</v>
          </cell>
          <cell r="M548">
            <v>38.314500000000002</v>
          </cell>
          <cell r="N548">
            <v>40.426830000000002</v>
          </cell>
          <cell r="O548">
            <v>66.092889999999997</v>
          </cell>
          <cell r="P548">
            <v>82.450429999999997</v>
          </cell>
          <cell r="Q548">
            <v>84.192760000000007</v>
          </cell>
          <cell r="S548">
            <v>196.24198999999999</v>
          </cell>
          <cell r="T548">
            <v>212.59952999999999</v>
          </cell>
          <cell r="U548">
            <v>219.28641999999999</v>
          </cell>
          <cell r="W548">
            <v>14.61711</v>
          </cell>
          <cell r="X548">
            <v>62.59187</v>
          </cell>
          <cell r="Y548">
            <v>65.071110000000004</v>
          </cell>
          <cell r="AV548">
            <v>33.160850000000003</v>
          </cell>
          <cell r="AW548">
            <v>33.160850000000003</v>
          </cell>
        </row>
        <row r="549">
          <cell r="A549" t="str">
            <v>680499CL_HUBS6922</v>
          </cell>
          <cell r="L549">
            <v>57.964930000000003</v>
          </cell>
          <cell r="M549">
            <v>63.811750000000004</v>
          </cell>
          <cell r="N549">
            <v>67.329800000000006</v>
          </cell>
          <cell r="O549">
            <v>352.38373000000001</v>
          </cell>
          <cell r="P549">
            <v>368.85883999999999</v>
          </cell>
          <cell r="Q549">
            <v>369.90642000000003</v>
          </cell>
          <cell r="S549">
            <v>1132.73983</v>
          </cell>
          <cell r="T549">
            <v>1149.2149400000001</v>
          </cell>
          <cell r="U549">
            <v>1185.23362</v>
          </cell>
          <cell r="W549">
            <v>118.85948</v>
          </cell>
          <cell r="X549">
            <v>205.80976000000001</v>
          </cell>
          <cell r="Y549">
            <v>210.88741999999999</v>
          </cell>
          <cell r="AV549">
            <v>130.80858000000001</v>
          </cell>
          <cell r="AW549">
            <v>130.80858000000001</v>
          </cell>
        </row>
        <row r="550">
          <cell r="A550" t="str">
            <v>680499CL_HUBU1485</v>
          </cell>
          <cell r="L550">
            <v>15.25916</v>
          </cell>
          <cell r="M550">
            <v>11.500859999999999</v>
          </cell>
          <cell r="N550">
            <v>12.13494</v>
          </cell>
          <cell r="O550">
            <v>128.15530999999999</v>
          </cell>
          <cell r="P550">
            <v>89.478639999999999</v>
          </cell>
          <cell r="Q550">
            <v>89.716030000000003</v>
          </cell>
          <cell r="S550">
            <v>420.04487</v>
          </cell>
          <cell r="T550">
            <v>381.3682</v>
          </cell>
          <cell r="U550">
            <v>395.04862000000003</v>
          </cell>
          <cell r="W550">
            <v>42.003819999999997</v>
          </cell>
          <cell r="X550">
            <v>59.421619999999997</v>
          </cell>
          <cell r="Y550">
            <v>60.867159999999998</v>
          </cell>
          <cell r="AV550">
            <v>32.373350000000002</v>
          </cell>
          <cell r="AW550">
            <v>32.373350000000002</v>
          </cell>
        </row>
        <row r="551">
          <cell r="A551" t="str">
            <v>680499CL_HUBU1051</v>
          </cell>
          <cell r="L551">
            <v>9.2523099999999996</v>
          </cell>
          <cell r="M551">
            <v>4.5129900000000003</v>
          </cell>
          <cell r="N551">
            <v>4.7618</v>
          </cell>
          <cell r="O551">
            <v>20.404450000000001</v>
          </cell>
          <cell r="P551">
            <v>28.75704</v>
          </cell>
          <cell r="Q551">
            <v>28.76727</v>
          </cell>
          <cell r="S551">
            <v>79.016869999999997</v>
          </cell>
          <cell r="T551">
            <v>87.369460000000004</v>
          </cell>
          <cell r="U551">
            <v>90.337739999999997</v>
          </cell>
          <cell r="W551">
            <v>16.002479999999998</v>
          </cell>
          <cell r="X551">
            <v>17.163969999999999</v>
          </cell>
          <cell r="Y551">
            <v>17.4635</v>
          </cell>
          <cell r="AV551">
            <v>4.4919799999999999</v>
          </cell>
          <cell r="AW551">
            <v>4.4919799999999999</v>
          </cell>
        </row>
        <row r="552">
          <cell r="A552" t="str">
            <v>680499CL_HUBO0708</v>
          </cell>
          <cell r="L552">
            <v>15.64532</v>
          </cell>
          <cell r="M552">
            <v>33.983159999999998</v>
          </cell>
          <cell r="N552">
            <v>35.856720000000003</v>
          </cell>
          <cell r="O552">
            <v>116.3253</v>
          </cell>
          <cell r="P552">
            <v>138.02161000000001</v>
          </cell>
          <cell r="Q552">
            <v>139.10666000000001</v>
          </cell>
          <cell r="S552">
            <v>284.01675999999998</v>
          </cell>
          <cell r="T552">
            <v>305.71307000000002</v>
          </cell>
          <cell r="U552">
            <v>313.41627999999997</v>
          </cell>
          <cell r="W552">
            <v>30.338889999999999</v>
          </cell>
          <cell r="X552">
            <v>78.811509999999998</v>
          </cell>
          <cell r="Y552">
            <v>80.963509999999999</v>
          </cell>
          <cell r="AV552">
            <v>68.157939999999996</v>
          </cell>
          <cell r="AW552">
            <v>68.157939999999996</v>
          </cell>
        </row>
        <row r="553">
          <cell r="A553" t="str">
            <v>680499CL_HUBU0675</v>
          </cell>
          <cell r="L553">
            <v>6.22342</v>
          </cell>
          <cell r="M553">
            <v>0.18024000000000001</v>
          </cell>
          <cell r="N553">
            <v>0.19017000000000001</v>
          </cell>
          <cell r="O553">
            <v>35.90719</v>
          </cell>
          <cell r="P553">
            <v>13.08854</v>
          </cell>
          <cell r="Q553">
            <v>13.058759999999999</v>
          </cell>
          <cell r="S553">
            <v>85.14855</v>
          </cell>
          <cell r="T553">
            <v>62.329900000000002</v>
          </cell>
          <cell r="U553">
            <v>64.564179999999993</v>
          </cell>
          <cell r="W553">
            <v>9.3729700000000005</v>
          </cell>
          <cell r="X553">
            <v>6.7095799999999999</v>
          </cell>
          <cell r="Y553">
            <v>6.8465800000000003</v>
          </cell>
          <cell r="AV553">
            <v>15.05076</v>
          </cell>
          <cell r="AW553">
            <v>15.05076</v>
          </cell>
        </row>
        <row r="554">
          <cell r="A554" t="str">
            <v>680499CL_HUBU0709</v>
          </cell>
          <cell r="L554">
            <v>5.4825200000000001</v>
          </cell>
          <cell r="M554">
            <v>9.59985</v>
          </cell>
          <cell r="N554">
            <v>10.12909</v>
          </cell>
          <cell r="O554">
            <v>16.520710000000001</v>
          </cell>
          <cell r="P554">
            <v>66.080010000000001</v>
          </cell>
          <cell r="Q554">
            <v>65.834739999999996</v>
          </cell>
          <cell r="S554">
            <v>177.84792999999999</v>
          </cell>
          <cell r="T554">
            <v>227.40723</v>
          </cell>
          <cell r="U554">
            <v>234.36458999999999</v>
          </cell>
          <cell r="W554">
            <v>6.4501999999999997</v>
          </cell>
          <cell r="X554">
            <v>25.655850000000001</v>
          </cell>
          <cell r="Y554">
            <v>26.363440000000001</v>
          </cell>
          <cell r="AV554">
            <v>-3.6907800000000002</v>
          </cell>
          <cell r="AW554">
            <v>-3.6907800000000002</v>
          </cell>
        </row>
        <row r="555">
          <cell r="A555" t="str">
            <v>680499CL_HUBU1123</v>
          </cell>
          <cell r="L555">
            <v>6.1021999999999998</v>
          </cell>
          <cell r="M555">
            <v>4.0346500000000001</v>
          </cell>
          <cell r="N555">
            <v>4.2570800000000002</v>
          </cell>
          <cell r="O555">
            <v>35.070770000000003</v>
          </cell>
          <cell r="P555">
            <v>33.433</v>
          </cell>
          <cell r="Q555">
            <v>33.422969999999999</v>
          </cell>
          <cell r="S555">
            <v>86.664850000000001</v>
          </cell>
          <cell r="T555">
            <v>85.027079999999998</v>
          </cell>
          <cell r="U555">
            <v>87.502210000000005</v>
          </cell>
          <cell r="W555">
            <v>14.69112</v>
          </cell>
          <cell r="X555">
            <v>18.047229999999999</v>
          </cell>
          <cell r="Y555">
            <v>18.383230000000001</v>
          </cell>
          <cell r="AV555">
            <v>14.425330000000001</v>
          </cell>
          <cell r="AW555">
            <v>14.425330000000001</v>
          </cell>
        </row>
        <row r="556">
          <cell r="A556" t="str">
            <v>680499CL_HUBS9042</v>
          </cell>
          <cell r="L556">
            <v>180.81113999999999</v>
          </cell>
          <cell r="M556">
            <v>302.78584999999998</v>
          </cell>
          <cell r="N556">
            <v>319.47895</v>
          </cell>
          <cell r="O556">
            <v>937.80020999999999</v>
          </cell>
          <cell r="P556">
            <v>1472.19839</v>
          </cell>
          <cell r="Q556">
            <v>1478.0029999999999</v>
          </cell>
          <cell r="S556">
            <v>3950.8437100000001</v>
          </cell>
          <cell r="T556">
            <v>4485.2418900000002</v>
          </cell>
          <cell r="U556">
            <v>4624.9231900000004</v>
          </cell>
          <cell r="W556">
            <v>388.85145999999997</v>
          </cell>
          <cell r="X556">
            <v>835.72554000000002</v>
          </cell>
          <cell r="Y556">
            <v>859.33366999999998</v>
          </cell>
          <cell r="AV556">
            <v>428.25398000000001</v>
          </cell>
          <cell r="AW556">
            <v>428.25398000000001</v>
          </cell>
        </row>
        <row r="557">
          <cell r="A557" t="str">
            <v>680499CL_HUBO0341</v>
          </cell>
          <cell r="L557">
            <v>88.459339999999997</v>
          </cell>
          <cell r="M557">
            <v>159.79524000000001</v>
          </cell>
          <cell r="N557">
            <v>168.60503</v>
          </cell>
          <cell r="O557">
            <v>532.61667999999997</v>
          </cell>
          <cell r="P557">
            <v>826.25010999999995</v>
          </cell>
          <cell r="Q557">
            <v>829.1404</v>
          </cell>
          <cell r="S557">
            <v>2220.41428</v>
          </cell>
          <cell r="T557">
            <v>2514.0477099999998</v>
          </cell>
          <cell r="U557">
            <v>2592.7140199999999</v>
          </cell>
          <cell r="W557">
            <v>199.80896999999999</v>
          </cell>
          <cell r="X557">
            <v>421.02397000000002</v>
          </cell>
          <cell r="Y557">
            <v>433.13979</v>
          </cell>
          <cell r="AV557">
            <v>252.5967</v>
          </cell>
          <cell r="AW557">
            <v>252.5967</v>
          </cell>
        </row>
        <row r="558">
          <cell r="A558" t="str">
            <v>680499CL_HUBU0341</v>
          </cell>
          <cell r="L558">
            <v>88.459339999999997</v>
          </cell>
          <cell r="M558">
            <v>159.79524000000001</v>
          </cell>
          <cell r="N558">
            <v>168.60503</v>
          </cell>
          <cell r="O558">
            <v>532.61667999999997</v>
          </cell>
          <cell r="P558">
            <v>826.25010999999995</v>
          </cell>
          <cell r="Q558">
            <v>829.1404</v>
          </cell>
          <cell r="S558">
            <v>2220.41428</v>
          </cell>
          <cell r="T558">
            <v>2514.0477099999998</v>
          </cell>
          <cell r="U558">
            <v>2592.7140199999999</v>
          </cell>
          <cell r="W558">
            <v>199.80896999999999</v>
          </cell>
          <cell r="X558">
            <v>421.02397000000002</v>
          </cell>
          <cell r="Y558">
            <v>433.13979</v>
          </cell>
          <cell r="AV558">
            <v>252.5967</v>
          </cell>
          <cell r="AW558">
            <v>252.5967</v>
          </cell>
        </row>
        <row r="559">
          <cell r="A559" t="str">
            <v>680499CL_HUBU0351</v>
          </cell>
          <cell r="L559">
            <v>43.673940000000002</v>
          </cell>
          <cell r="M559">
            <v>56.22833</v>
          </cell>
          <cell r="N559">
            <v>59.328290000000003</v>
          </cell>
          <cell r="O559">
            <v>285.87968999999998</v>
          </cell>
          <cell r="P559">
            <v>354.81621999999999</v>
          </cell>
          <cell r="Q559">
            <v>354.82238000000001</v>
          </cell>
          <cell r="S559">
            <v>995.37608</v>
          </cell>
          <cell r="T559">
            <v>1064.3126099999999</v>
          </cell>
          <cell r="U559">
            <v>1094.9032099999999</v>
          </cell>
          <cell r="W559">
            <v>113.64586</v>
          </cell>
          <cell r="X559">
            <v>198.61967999999999</v>
          </cell>
          <cell r="Y559">
            <v>203.44621000000001</v>
          </cell>
          <cell r="AV559">
            <v>135.89606000000001</v>
          </cell>
          <cell r="AW559">
            <v>135.89606000000001</v>
          </cell>
        </row>
        <row r="560">
          <cell r="A560" t="str">
            <v>680499CL_HUBU0352</v>
          </cell>
          <cell r="L560">
            <v>48.782319999999999</v>
          </cell>
          <cell r="M560">
            <v>86.879649999999998</v>
          </cell>
          <cell r="N560">
            <v>91.669470000000004</v>
          </cell>
          <cell r="O560">
            <v>119.53283999999999</v>
          </cell>
          <cell r="P560">
            <v>292.24594999999999</v>
          </cell>
          <cell r="Q560">
            <v>295.14967000000001</v>
          </cell>
          <cell r="S560">
            <v>736.14791000000002</v>
          </cell>
          <cell r="T560">
            <v>908.86102000000005</v>
          </cell>
          <cell r="U560">
            <v>939.32065</v>
          </cell>
          <cell r="W560">
            <v>75.533500000000004</v>
          </cell>
          <cell r="X560">
            <v>216.59684999999999</v>
          </cell>
          <cell r="Y560">
            <v>223.27086</v>
          </cell>
          <cell r="AV560">
            <v>39.777079999999998</v>
          </cell>
          <cell r="AW560">
            <v>39.777079999999998</v>
          </cell>
        </row>
        <row r="561">
          <cell r="A561" t="str">
            <v>680499CL_HUBU0353</v>
          </cell>
          <cell r="L561">
            <v>-0.10446</v>
          </cell>
          <cell r="M561">
            <v>-0.11737</v>
          </cell>
          <cell r="N561">
            <v>-0.12384000000000001</v>
          </cell>
          <cell r="O561">
            <v>-0.22900000000000001</v>
          </cell>
          <cell r="P561">
            <v>-1.11389</v>
          </cell>
          <cell r="Q561">
            <v>-1.10945</v>
          </cell>
          <cell r="S561">
            <v>-1.09456</v>
          </cell>
          <cell r="T561">
            <v>-1.9794499999999999</v>
          </cell>
          <cell r="U561">
            <v>-2.0146899999999999</v>
          </cell>
          <cell r="W561">
            <v>-0.13686999999999999</v>
          </cell>
          <cell r="X561">
            <v>-0.51495999999999997</v>
          </cell>
          <cell r="Y561">
            <v>-0.5232</v>
          </cell>
          <cell r="AV561">
            <v>-1.5859999999999999E-2</v>
          </cell>
          <cell r="AW561">
            <v>-1.5859999999999999E-2</v>
          </cell>
        </row>
        <row r="562">
          <cell r="A562" t="str">
            <v>680499CL_HUBS9051</v>
          </cell>
          <cell r="L562">
            <v>27.545750000000002</v>
          </cell>
          <cell r="M562">
            <v>42.320979999999999</v>
          </cell>
          <cell r="N562">
            <v>44.654200000000003</v>
          </cell>
          <cell r="O562">
            <v>121.28033000000001</v>
          </cell>
          <cell r="P562">
            <v>215.04024000000001</v>
          </cell>
          <cell r="Q562">
            <v>215.90638000000001</v>
          </cell>
          <cell r="S562">
            <v>475.71388000000002</v>
          </cell>
          <cell r="T562">
            <v>569.47379000000001</v>
          </cell>
          <cell r="U562">
            <v>585.61995999999999</v>
          </cell>
          <cell r="W562">
            <v>41.976900000000001</v>
          </cell>
          <cell r="X562">
            <v>84.219210000000004</v>
          </cell>
          <cell r="Y562">
            <v>86.680520000000001</v>
          </cell>
          <cell r="AV562">
            <v>60.54766</v>
          </cell>
          <cell r="AW562">
            <v>60.54766</v>
          </cell>
        </row>
        <row r="563">
          <cell r="A563" t="str">
            <v>680499CL_HUBO0713</v>
          </cell>
          <cell r="L563">
            <v>14.54054</v>
          </cell>
          <cell r="M563">
            <v>42.320979999999999</v>
          </cell>
          <cell r="N563">
            <v>44.654200000000003</v>
          </cell>
          <cell r="O563">
            <v>108.27512</v>
          </cell>
          <cell r="P563">
            <v>215.04024000000001</v>
          </cell>
          <cell r="Q563">
            <v>215.90638000000001</v>
          </cell>
          <cell r="S563">
            <v>462.70866999999998</v>
          </cell>
          <cell r="T563">
            <v>569.47379000000001</v>
          </cell>
          <cell r="U563">
            <v>585.61995999999999</v>
          </cell>
          <cell r="W563">
            <v>28.971689999999999</v>
          </cell>
          <cell r="X563">
            <v>84.219210000000004</v>
          </cell>
          <cell r="Y563">
            <v>86.680520000000001</v>
          </cell>
          <cell r="AV563">
            <v>60.54766</v>
          </cell>
          <cell r="AW563">
            <v>60.54766</v>
          </cell>
        </row>
        <row r="564">
          <cell r="A564" t="str">
            <v>680499CL_HUBU0713</v>
          </cell>
          <cell r="L564">
            <v>14.54054</v>
          </cell>
          <cell r="M564">
            <v>42.320979999999999</v>
          </cell>
          <cell r="N564">
            <v>44.654200000000003</v>
          </cell>
          <cell r="O564">
            <v>108.27512</v>
          </cell>
          <cell r="P564">
            <v>215.04024000000001</v>
          </cell>
          <cell r="Q564">
            <v>215.90638000000001</v>
          </cell>
          <cell r="S564">
            <v>462.70866999999998</v>
          </cell>
          <cell r="T564">
            <v>569.47379000000001</v>
          </cell>
          <cell r="U564">
            <v>585.61995999999999</v>
          </cell>
          <cell r="W564">
            <v>28.971689999999999</v>
          </cell>
          <cell r="X564">
            <v>84.219210000000004</v>
          </cell>
          <cell r="Y564">
            <v>86.680520000000001</v>
          </cell>
          <cell r="AV564">
            <v>60.54766</v>
          </cell>
          <cell r="AW564">
            <v>60.54766</v>
          </cell>
        </row>
        <row r="565">
          <cell r="A565" t="str">
            <v>680499CL_HUBU0418</v>
          </cell>
          <cell r="L565">
            <v>13.00521</v>
          </cell>
          <cell r="O565">
            <v>13.00521</v>
          </cell>
          <cell r="S565">
            <v>13.00521</v>
          </cell>
          <cell r="W565">
            <v>13.00521</v>
          </cell>
        </row>
        <row r="566">
          <cell r="A566" t="str">
            <v>680499CL_HUBS9050</v>
          </cell>
          <cell r="L566">
            <v>142.88055</v>
          </cell>
          <cell r="M566">
            <v>70.111770000000007</v>
          </cell>
          <cell r="N566">
            <v>73.977170000000001</v>
          </cell>
          <cell r="O566">
            <v>528.47756000000004</v>
          </cell>
          <cell r="P566">
            <v>575.81276000000003</v>
          </cell>
          <cell r="Q566">
            <v>575.15980999999999</v>
          </cell>
          <cell r="S566">
            <v>1284.7650599999999</v>
          </cell>
          <cell r="T566">
            <v>1332.1002599999999</v>
          </cell>
          <cell r="U566">
            <v>1365.7340899999999</v>
          </cell>
          <cell r="W566">
            <v>233.34751</v>
          </cell>
          <cell r="X566">
            <v>301.24362000000002</v>
          </cell>
          <cell r="Y566">
            <v>307.11703</v>
          </cell>
          <cell r="AV566">
            <v>176.09009</v>
          </cell>
          <cell r="AW566">
            <v>176.09009</v>
          </cell>
        </row>
        <row r="567">
          <cell r="A567" t="str">
            <v>680499CL_HUBU0331</v>
          </cell>
          <cell r="L567">
            <v>0.50953000000000004</v>
          </cell>
          <cell r="M567">
            <v>8.8179999999999994E-2</v>
          </cell>
          <cell r="N567">
            <v>9.3049999999999994E-2</v>
          </cell>
          <cell r="O567">
            <v>15.31249</v>
          </cell>
          <cell r="P567">
            <v>6.9414100000000003</v>
          </cell>
          <cell r="Q567">
            <v>6.8359500000000004</v>
          </cell>
          <cell r="S567">
            <v>47.269159999999999</v>
          </cell>
          <cell r="T567">
            <v>38.89808</v>
          </cell>
          <cell r="U567">
            <v>39.943150000000003</v>
          </cell>
          <cell r="W567">
            <v>0.94979000000000002</v>
          </cell>
          <cell r="X567">
            <v>0.65505999999999998</v>
          </cell>
          <cell r="Y567">
            <v>0.65990000000000004</v>
          </cell>
          <cell r="AV567">
            <v>5.2060399999999998</v>
          </cell>
          <cell r="AW567">
            <v>5.2060399999999998</v>
          </cell>
        </row>
        <row r="568">
          <cell r="A568" t="str">
            <v>680499CL_HUBU0362</v>
          </cell>
          <cell r="L568">
            <v>142.37101999999999</v>
          </cell>
          <cell r="M568">
            <v>70.023589999999999</v>
          </cell>
          <cell r="N568">
            <v>73.884119999999996</v>
          </cell>
          <cell r="O568">
            <v>513.16507000000001</v>
          </cell>
          <cell r="P568">
            <v>568.87135000000001</v>
          </cell>
          <cell r="Q568">
            <v>568.32385999999997</v>
          </cell>
          <cell r="S568">
            <v>1237.4958999999999</v>
          </cell>
          <cell r="T568">
            <v>1293.20218</v>
          </cell>
          <cell r="U568">
            <v>1325.7909400000001</v>
          </cell>
          <cell r="W568">
            <v>232.39771999999999</v>
          </cell>
          <cell r="X568">
            <v>300.58855999999997</v>
          </cell>
          <cell r="Y568">
            <v>306.45713000000001</v>
          </cell>
          <cell r="AV568">
            <v>170.88405</v>
          </cell>
          <cell r="AW568">
            <v>170.88405</v>
          </cell>
        </row>
        <row r="569">
          <cell r="A569" t="str">
            <v>680499CL_HUBS6903</v>
          </cell>
          <cell r="P569">
            <v>0</v>
          </cell>
          <cell r="Q569">
            <v>0</v>
          </cell>
          <cell r="S569">
            <v>0</v>
          </cell>
          <cell r="T569">
            <v>0</v>
          </cell>
          <cell r="U569">
            <v>0</v>
          </cell>
        </row>
        <row r="570">
          <cell r="A570" t="str">
            <v>680499CL_HUBU0664</v>
          </cell>
          <cell r="P570">
            <v>0</v>
          </cell>
          <cell r="Q570">
            <v>0</v>
          </cell>
          <cell r="S570">
            <v>0</v>
          </cell>
          <cell r="T570">
            <v>0</v>
          </cell>
          <cell r="U570">
            <v>0</v>
          </cell>
        </row>
        <row r="571">
          <cell r="A571" t="str">
            <v>680499CL_HU201101</v>
          </cell>
          <cell r="L571">
            <v>450.88441999999998</v>
          </cell>
          <cell r="M571">
            <v>715.11472000000003</v>
          </cell>
          <cell r="N571">
            <v>754.54026999999996</v>
          </cell>
          <cell r="O571">
            <v>2825.8712799999998</v>
          </cell>
          <cell r="P571">
            <v>2253.1433000000002</v>
          </cell>
          <cell r="Q571">
            <v>2281.2934500000001</v>
          </cell>
          <cell r="S571">
            <v>7682.6238000000003</v>
          </cell>
          <cell r="T571">
            <v>7109.8958199999997</v>
          </cell>
          <cell r="U571">
            <v>7352.2276700000002</v>
          </cell>
          <cell r="W571">
            <v>1003.85795</v>
          </cell>
          <cell r="X571">
            <v>1837.9816800000001</v>
          </cell>
          <cell r="Y571">
            <v>1896.6241199999999</v>
          </cell>
          <cell r="AV571">
            <v>1059.23543</v>
          </cell>
          <cell r="AW571">
            <v>1059.23543</v>
          </cell>
        </row>
        <row r="572">
          <cell r="A572" t="str">
            <v>680499CL_HUBT6918</v>
          </cell>
          <cell r="L572">
            <v>450.88441999999998</v>
          </cell>
          <cell r="M572">
            <v>715.11472000000003</v>
          </cell>
          <cell r="N572">
            <v>754.54026999999996</v>
          </cell>
          <cell r="O572">
            <v>2825.8712799999998</v>
          </cell>
          <cell r="P572">
            <v>2253.1433000000002</v>
          </cell>
          <cell r="Q572">
            <v>2281.2934500000001</v>
          </cell>
          <cell r="S572">
            <v>7682.6238000000003</v>
          </cell>
          <cell r="T572">
            <v>7109.8958199999997</v>
          </cell>
          <cell r="U572">
            <v>7352.2276700000002</v>
          </cell>
          <cell r="W572">
            <v>1003.85795</v>
          </cell>
          <cell r="X572">
            <v>1837.9816800000001</v>
          </cell>
          <cell r="Y572">
            <v>1896.6241199999999</v>
          </cell>
          <cell r="AV572">
            <v>1059.23543</v>
          </cell>
          <cell r="AW572">
            <v>1059.23543</v>
          </cell>
        </row>
        <row r="573">
          <cell r="A573" t="str">
            <v>680499CL_HUBO0680</v>
          </cell>
          <cell r="L573">
            <v>450.57396</v>
          </cell>
          <cell r="M573">
            <v>715.11472000000003</v>
          </cell>
          <cell r="N573">
            <v>754.54026999999996</v>
          </cell>
          <cell r="O573">
            <v>2806.1837099999998</v>
          </cell>
          <cell r="P573">
            <v>2022.6846499999999</v>
          </cell>
          <cell r="Q573">
            <v>2051.9299599999999</v>
          </cell>
          <cell r="S573">
            <v>7641.8853099999997</v>
          </cell>
          <cell r="T573">
            <v>6858.3862499999996</v>
          </cell>
          <cell r="U573">
            <v>7100.6399700000002</v>
          </cell>
          <cell r="W573">
            <v>997.01044999999999</v>
          </cell>
          <cell r="X573">
            <v>1830.6601900000001</v>
          </cell>
          <cell r="Y573">
            <v>1889.2576200000001</v>
          </cell>
          <cell r="AV573">
            <v>1046.39536</v>
          </cell>
          <cell r="AW573">
            <v>1046.39536</v>
          </cell>
        </row>
        <row r="574">
          <cell r="A574" t="str">
            <v>680499CL_HUBU0680</v>
          </cell>
          <cell r="L574">
            <v>450.57396</v>
          </cell>
          <cell r="M574">
            <v>715.11472000000003</v>
          </cell>
          <cell r="N574">
            <v>754.54026999999996</v>
          </cell>
          <cell r="O574">
            <v>2806.1837099999998</v>
          </cell>
          <cell r="P574">
            <v>2022.6846499999999</v>
          </cell>
          <cell r="Q574">
            <v>2051.9299599999999</v>
          </cell>
          <cell r="S574">
            <v>7641.8853099999997</v>
          </cell>
          <cell r="T574">
            <v>6858.3862499999996</v>
          </cell>
          <cell r="U574">
            <v>7100.6399700000002</v>
          </cell>
          <cell r="W574">
            <v>997.01044999999999</v>
          </cell>
          <cell r="X574">
            <v>1830.6601900000001</v>
          </cell>
          <cell r="Y574">
            <v>1889.2576200000001</v>
          </cell>
          <cell r="AV574">
            <v>1046.39536</v>
          </cell>
          <cell r="AW574">
            <v>1046.39536</v>
          </cell>
        </row>
        <row r="575">
          <cell r="A575" t="str">
            <v>680499CL_HUBU0624</v>
          </cell>
          <cell r="L575">
            <v>0.31046000000000001</v>
          </cell>
          <cell r="O575">
            <v>19.687570000000001</v>
          </cell>
          <cell r="P575">
            <v>230.45865000000001</v>
          </cell>
          <cell r="Q575">
            <v>229.36349000000001</v>
          </cell>
          <cell r="S575">
            <v>40.738489999999999</v>
          </cell>
          <cell r="T575">
            <v>251.50957</v>
          </cell>
          <cell r="U575">
            <v>251.58770000000001</v>
          </cell>
          <cell r="W575">
            <v>6.8475000000000001</v>
          </cell>
          <cell r="X575">
            <v>7.3214899999999998</v>
          </cell>
          <cell r="Y575">
            <v>7.3665000000000003</v>
          </cell>
          <cell r="AV575">
            <v>12.840070000000001</v>
          </cell>
          <cell r="AW575">
            <v>12.840070000000001</v>
          </cell>
        </row>
        <row r="576">
          <cell r="A576" t="str">
            <v>680499449181PD202</v>
          </cell>
          <cell r="L576">
            <v>769.00373999999999</v>
          </cell>
          <cell r="M576">
            <v>1027.8940600000001</v>
          </cell>
          <cell r="N576">
            <v>1084.5636500000001</v>
          </cell>
          <cell r="O576">
            <v>3591.6830199999999</v>
          </cell>
          <cell r="P576">
            <v>4824.2185799999997</v>
          </cell>
          <cell r="Q576">
            <v>4848.0078299999996</v>
          </cell>
          <cell r="S576">
            <v>13217.55132</v>
          </cell>
          <cell r="T576">
            <v>14450.086880000001</v>
          </cell>
          <cell r="U576">
            <v>14895.10758</v>
          </cell>
          <cell r="W576">
            <v>1568.67625</v>
          </cell>
          <cell r="X576">
            <v>2937.7049499999998</v>
          </cell>
          <cell r="Y576">
            <v>3017.42508</v>
          </cell>
          <cell r="AV576">
            <v>1335.9746700000001</v>
          </cell>
          <cell r="AW576">
            <v>1335.9746700000001</v>
          </cell>
        </row>
        <row r="577">
          <cell r="A577" t="str">
            <v>680499449181BS9044</v>
          </cell>
          <cell r="L577">
            <v>203.18616</v>
          </cell>
          <cell r="M577">
            <v>268.61840000000001</v>
          </cell>
          <cell r="N577">
            <v>283.42782999999997</v>
          </cell>
          <cell r="O577">
            <v>995.89552000000003</v>
          </cell>
          <cell r="P577">
            <v>985.48122000000001</v>
          </cell>
          <cell r="Q577">
            <v>994.60388999999998</v>
          </cell>
          <cell r="S577">
            <v>3542.53217</v>
          </cell>
          <cell r="T577">
            <v>3532.11787</v>
          </cell>
          <cell r="U577">
            <v>3655.2691399999999</v>
          </cell>
          <cell r="W577">
            <v>506.13729999999998</v>
          </cell>
          <cell r="X577">
            <v>751.28072999999995</v>
          </cell>
          <cell r="Y577">
            <v>773.27976999999998</v>
          </cell>
          <cell r="AV577">
            <v>310.20976000000002</v>
          </cell>
          <cell r="AW577">
            <v>310.20976000000002</v>
          </cell>
        </row>
        <row r="578">
          <cell r="A578" t="str">
            <v>680499449181BU0321</v>
          </cell>
          <cell r="L578">
            <v>125.90685999999999</v>
          </cell>
          <cell r="M578">
            <v>173.14193</v>
          </cell>
          <cell r="N578">
            <v>182.68755999999999</v>
          </cell>
          <cell r="O578">
            <v>634.4135</v>
          </cell>
          <cell r="P578">
            <v>587.65495999999996</v>
          </cell>
          <cell r="Q578">
            <v>594.34865000000002</v>
          </cell>
          <cell r="S578">
            <v>2239.1401799999999</v>
          </cell>
          <cell r="T578">
            <v>2192.3816400000001</v>
          </cell>
          <cell r="U578">
            <v>2268.8717700000002</v>
          </cell>
          <cell r="W578">
            <v>303.43646000000001</v>
          </cell>
          <cell r="X578">
            <v>467.69538999999997</v>
          </cell>
          <cell r="Y578">
            <v>481.66223000000002</v>
          </cell>
          <cell r="AV578">
            <v>199.98542</v>
          </cell>
          <cell r="AW578">
            <v>199.98542</v>
          </cell>
        </row>
        <row r="579">
          <cell r="A579" t="str">
            <v>680499449181BU0323</v>
          </cell>
          <cell r="L579">
            <v>77.279300000000006</v>
          </cell>
          <cell r="M579">
            <v>95.476470000000006</v>
          </cell>
          <cell r="N579">
            <v>100.74028</v>
          </cell>
          <cell r="O579">
            <v>361.48201999999998</v>
          </cell>
          <cell r="P579">
            <v>397.82625999999999</v>
          </cell>
          <cell r="Q579">
            <v>400.25524000000001</v>
          </cell>
          <cell r="S579">
            <v>1303.3919900000001</v>
          </cell>
          <cell r="T579">
            <v>1339.73623</v>
          </cell>
          <cell r="U579">
            <v>1386.3973599999999</v>
          </cell>
          <cell r="W579">
            <v>202.70084</v>
          </cell>
          <cell r="X579">
            <v>283.58533999999997</v>
          </cell>
          <cell r="Y579">
            <v>291.61754000000002</v>
          </cell>
          <cell r="AV579">
            <v>110.22434</v>
          </cell>
          <cell r="AW579">
            <v>110.22434</v>
          </cell>
        </row>
        <row r="580">
          <cell r="A580" t="str">
            <v>680499449181BG6912</v>
          </cell>
          <cell r="L580">
            <v>214.58014</v>
          </cell>
          <cell r="M580">
            <v>344.05705999999998</v>
          </cell>
          <cell r="N580">
            <v>363.02548999999999</v>
          </cell>
          <cell r="O580">
            <v>1008.2294000000001</v>
          </cell>
          <cell r="P580">
            <v>1575.68597</v>
          </cell>
          <cell r="Q580">
            <v>1584.33475</v>
          </cell>
          <cell r="S580">
            <v>3963.6965</v>
          </cell>
          <cell r="T580">
            <v>4531.1530700000003</v>
          </cell>
          <cell r="U580">
            <v>4663.5612099999998</v>
          </cell>
          <cell r="W580">
            <v>398.36308000000002</v>
          </cell>
          <cell r="X580">
            <v>965.23585000000003</v>
          </cell>
          <cell r="Y580">
            <v>991.01408000000004</v>
          </cell>
          <cell r="AV580">
            <v>360.87317999999999</v>
          </cell>
          <cell r="AW580">
            <v>360.87317999999999</v>
          </cell>
        </row>
        <row r="581">
          <cell r="A581" t="str">
            <v>680499449181BS6912</v>
          </cell>
          <cell r="L581">
            <v>156.61520999999999</v>
          </cell>
          <cell r="M581">
            <v>280.24531000000002</v>
          </cell>
          <cell r="N581">
            <v>295.69569000000001</v>
          </cell>
          <cell r="O581">
            <v>655.84567000000004</v>
          </cell>
          <cell r="P581">
            <v>1206.8271299999999</v>
          </cell>
          <cell r="Q581">
            <v>1214.42833</v>
          </cell>
          <cell r="S581">
            <v>2830.95667</v>
          </cell>
          <cell r="T581">
            <v>3381.93813</v>
          </cell>
          <cell r="U581">
            <v>3478.3275899999999</v>
          </cell>
          <cell r="W581">
            <v>279.50360000000001</v>
          </cell>
          <cell r="X581">
            <v>759.42609000000004</v>
          </cell>
          <cell r="Y581">
            <v>780.12666000000002</v>
          </cell>
          <cell r="AV581">
            <v>230.06460000000001</v>
          </cell>
          <cell r="AW581">
            <v>230.06460000000001</v>
          </cell>
        </row>
        <row r="582">
          <cell r="A582" t="str">
            <v>680499449181BO0678</v>
          </cell>
          <cell r="L582">
            <v>115.45385</v>
          </cell>
          <cell r="M582">
            <v>168.43357</v>
          </cell>
          <cell r="N582">
            <v>177.71959000000001</v>
          </cell>
          <cell r="O582">
            <v>427.27397000000002</v>
          </cell>
          <cell r="P582">
            <v>922.77945</v>
          </cell>
          <cell r="Q582">
            <v>925.80377999999996</v>
          </cell>
          <cell r="S582">
            <v>2087.7765100000001</v>
          </cell>
          <cell r="T582">
            <v>2583.28199</v>
          </cell>
          <cell r="U582">
            <v>2653.5269199999998</v>
          </cell>
          <cell r="W582">
            <v>200.09994</v>
          </cell>
          <cell r="X582">
            <v>561.48137999999994</v>
          </cell>
          <cell r="Y582">
            <v>574.88924999999995</v>
          </cell>
          <cell r="AV582">
            <v>153.52015</v>
          </cell>
          <cell r="AW582">
            <v>153.52015</v>
          </cell>
        </row>
        <row r="583">
          <cell r="A583" t="str">
            <v>680499449181BU0654</v>
          </cell>
          <cell r="L583">
            <v>36.583030000000001</v>
          </cell>
          <cell r="M583">
            <v>73.497240000000005</v>
          </cell>
          <cell r="N583">
            <v>77.549270000000007</v>
          </cell>
          <cell r="O583">
            <v>162.47881000000001</v>
          </cell>
          <cell r="P583">
            <v>201.59725</v>
          </cell>
          <cell r="Q583">
            <v>204.43178</v>
          </cell>
          <cell r="S583">
            <v>546.93817000000001</v>
          </cell>
          <cell r="T583">
            <v>586.05660999999998</v>
          </cell>
          <cell r="U583">
            <v>605.51424999999995</v>
          </cell>
          <cell r="W583">
            <v>64.786550000000005</v>
          </cell>
          <cell r="X583">
            <v>135.35283999999999</v>
          </cell>
          <cell r="Y583">
            <v>140.16630000000001</v>
          </cell>
          <cell r="AV583">
            <v>43.383600000000001</v>
          </cell>
          <cell r="AW583">
            <v>43.383600000000001</v>
          </cell>
        </row>
        <row r="584">
          <cell r="A584" t="str">
            <v>680499449181BU0659</v>
          </cell>
          <cell r="L584">
            <v>4.5783300000000002</v>
          </cell>
          <cell r="M584">
            <v>38.314500000000002</v>
          </cell>
          <cell r="N584">
            <v>40.426830000000002</v>
          </cell>
          <cell r="O584">
            <v>66.092889999999997</v>
          </cell>
          <cell r="P584">
            <v>82.450429999999997</v>
          </cell>
          <cell r="Q584">
            <v>84.192760000000007</v>
          </cell>
          <cell r="S584">
            <v>196.24198999999999</v>
          </cell>
          <cell r="T584">
            <v>212.59952999999999</v>
          </cell>
          <cell r="U584">
            <v>219.28641999999999</v>
          </cell>
          <cell r="W584">
            <v>14.61711</v>
          </cell>
          <cell r="X584">
            <v>62.59187</v>
          </cell>
          <cell r="Y584">
            <v>65.071110000000004</v>
          </cell>
          <cell r="AV584">
            <v>33.160850000000003</v>
          </cell>
          <cell r="AW584">
            <v>33.160850000000003</v>
          </cell>
        </row>
        <row r="585">
          <cell r="A585" t="str">
            <v>680499449181BS6922</v>
          </cell>
          <cell r="L585">
            <v>57.964930000000003</v>
          </cell>
          <cell r="M585">
            <v>63.811750000000004</v>
          </cell>
          <cell r="N585">
            <v>67.329800000000006</v>
          </cell>
          <cell r="O585">
            <v>352.38373000000001</v>
          </cell>
          <cell r="P585">
            <v>368.85883999999999</v>
          </cell>
          <cell r="Q585">
            <v>369.90642000000003</v>
          </cell>
          <cell r="S585">
            <v>1132.73983</v>
          </cell>
          <cell r="T585">
            <v>1149.2149400000001</v>
          </cell>
          <cell r="U585">
            <v>1185.23362</v>
          </cell>
          <cell r="W585">
            <v>118.85948</v>
          </cell>
          <cell r="X585">
            <v>205.80976000000001</v>
          </cell>
          <cell r="Y585">
            <v>210.88741999999999</v>
          </cell>
          <cell r="AV585">
            <v>130.80858000000001</v>
          </cell>
          <cell r="AW585">
            <v>130.80858000000001</v>
          </cell>
        </row>
        <row r="586">
          <cell r="A586" t="str">
            <v>680499449181BU1485</v>
          </cell>
          <cell r="L586">
            <v>15.25916</v>
          </cell>
          <cell r="M586">
            <v>11.500859999999999</v>
          </cell>
          <cell r="N586">
            <v>12.13494</v>
          </cell>
          <cell r="O586">
            <v>128.15530999999999</v>
          </cell>
          <cell r="P586">
            <v>89.478639999999999</v>
          </cell>
          <cell r="Q586">
            <v>89.716030000000003</v>
          </cell>
          <cell r="S586">
            <v>420.04487</v>
          </cell>
          <cell r="T586">
            <v>381.3682</v>
          </cell>
          <cell r="U586">
            <v>395.04862000000003</v>
          </cell>
          <cell r="W586">
            <v>42.003819999999997</v>
          </cell>
          <cell r="X586">
            <v>59.421619999999997</v>
          </cell>
          <cell r="Y586">
            <v>60.867159999999998</v>
          </cell>
          <cell r="AV586">
            <v>32.373350000000002</v>
          </cell>
          <cell r="AW586">
            <v>32.373350000000002</v>
          </cell>
        </row>
        <row r="587">
          <cell r="A587" t="str">
            <v>680499449181BU1051</v>
          </cell>
          <cell r="L587">
            <v>9.2523099999999996</v>
          </cell>
          <cell r="M587">
            <v>4.5129900000000003</v>
          </cell>
          <cell r="N587">
            <v>4.7618</v>
          </cell>
          <cell r="O587">
            <v>20.404450000000001</v>
          </cell>
          <cell r="P587">
            <v>28.75704</v>
          </cell>
          <cell r="Q587">
            <v>28.76727</v>
          </cell>
          <cell r="S587">
            <v>79.016869999999997</v>
          </cell>
          <cell r="T587">
            <v>87.369460000000004</v>
          </cell>
          <cell r="U587">
            <v>90.337739999999997</v>
          </cell>
          <cell r="W587">
            <v>16.002479999999998</v>
          </cell>
          <cell r="X587">
            <v>17.163969999999999</v>
          </cell>
          <cell r="Y587">
            <v>17.4635</v>
          </cell>
          <cell r="AV587">
            <v>4.4919799999999999</v>
          </cell>
          <cell r="AW587">
            <v>4.4919799999999999</v>
          </cell>
        </row>
        <row r="588">
          <cell r="A588" t="str">
            <v>680499449181BO0708</v>
          </cell>
          <cell r="L588">
            <v>15.64532</v>
          </cell>
          <cell r="M588">
            <v>33.983159999999998</v>
          </cell>
          <cell r="N588">
            <v>35.856720000000003</v>
          </cell>
          <cell r="O588">
            <v>116.3253</v>
          </cell>
          <cell r="P588">
            <v>138.02161000000001</v>
          </cell>
          <cell r="Q588">
            <v>139.10666000000001</v>
          </cell>
          <cell r="S588">
            <v>284.01675999999998</v>
          </cell>
          <cell r="T588">
            <v>305.71307000000002</v>
          </cell>
          <cell r="U588">
            <v>313.41627999999997</v>
          </cell>
          <cell r="W588">
            <v>30.338889999999999</v>
          </cell>
          <cell r="X588">
            <v>78.811509999999998</v>
          </cell>
          <cell r="Y588">
            <v>80.963509999999999</v>
          </cell>
          <cell r="AV588">
            <v>68.157939999999996</v>
          </cell>
          <cell r="AW588">
            <v>68.157939999999996</v>
          </cell>
        </row>
        <row r="589">
          <cell r="A589" t="str">
            <v>680499449181BU0675</v>
          </cell>
          <cell r="L589">
            <v>6.22342</v>
          </cell>
          <cell r="M589">
            <v>0.18024000000000001</v>
          </cell>
          <cell r="N589">
            <v>0.19017000000000001</v>
          </cell>
          <cell r="O589">
            <v>35.90719</v>
          </cell>
          <cell r="P589">
            <v>13.08854</v>
          </cell>
          <cell r="Q589">
            <v>13.058759999999999</v>
          </cell>
          <cell r="S589">
            <v>85.14855</v>
          </cell>
          <cell r="T589">
            <v>62.329900000000002</v>
          </cell>
          <cell r="U589">
            <v>64.564179999999993</v>
          </cell>
          <cell r="W589">
            <v>9.3729700000000005</v>
          </cell>
          <cell r="X589">
            <v>6.7095799999999999</v>
          </cell>
          <cell r="Y589">
            <v>6.8465800000000003</v>
          </cell>
          <cell r="AV589">
            <v>15.05076</v>
          </cell>
          <cell r="AW589">
            <v>15.05076</v>
          </cell>
        </row>
        <row r="590">
          <cell r="A590" t="str">
            <v>680499449181BU0709</v>
          </cell>
          <cell r="L590">
            <v>5.4825200000000001</v>
          </cell>
          <cell r="M590">
            <v>9.59985</v>
          </cell>
          <cell r="N590">
            <v>10.12909</v>
          </cell>
          <cell r="O590">
            <v>16.520710000000001</v>
          </cell>
          <cell r="P590">
            <v>66.080010000000001</v>
          </cell>
          <cell r="Q590">
            <v>65.834739999999996</v>
          </cell>
          <cell r="S590">
            <v>177.84792999999999</v>
          </cell>
          <cell r="T590">
            <v>227.40723</v>
          </cell>
          <cell r="U590">
            <v>234.36458999999999</v>
          </cell>
          <cell r="W590">
            <v>6.4501999999999997</v>
          </cell>
          <cell r="X590">
            <v>25.655850000000001</v>
          </cell>
          <cell r="Y590">
            <v>26.363440000000001</v>
          </cell>
          <cell r="AV590">
            <v>-3.6907800000000002</v>
          </cell>
          <cell r="AW590">
            <v>-3.6907800000000002</v>
          </cell>
        </row>
        <row r="591">
          <cell r="A591" t="str">
            <v>680499449181BU1123</v>
          </cell>
          <cell r="L591">
            <v>6.1021999999999998</v>
          </cell>
          <cell r="M591">
            <v>4.0346500000000001</v>
          </cell>
          <cell r="N591">
            <v>4.2570800000000002</v>
          </cell>
          <cell r="O591">
            <v>35.070770000000003</v>
          </cell>
          <cell r="P591">
            <v>33.433</v>
          </cell>
          <cell r="Q591">
            <v>33.422969999999999</v>
          </cell>
          <cell r="S591">
            <v>86.664850000000001</v>
          </cell>
          <cell r="T591">
            <v>85.027079999999998</v>
          </cell>
          <cell r="U591">
            <v>87.502210000000005</v>
          </cell>
          <cell r="W591">
            <v>14.69112</v>
          </cell>
          <cell r="X591">
            <v>18.047229999999999</v>
          </cell>
          <cell r="Y591">
            <v>18.383230000000001</v>
          </cell>
          <cell r="AV591">
            <v>14.425330000000001</v>
          </cell>
          <cell r="AW591">
            <v>14.425330000000001</v>
          </cell>
        </row>
        <row r="592">
          <cell r="A592" t="str">
            <v>680499449181BS9042</v>
          </cell>
          <cell r="L592">
            <v>180.81113999999999</v>
          </cell>
          <cell r="M592">
            <v>302.78584999999998</v>
          </cell>
          <cell r="N592">
            <v>319.47895</v>
          </cell>
          <cell r="O592">
            <v>937.80020999999999</v>
          </cell>
          <cell r="P592">
            <v>1472.19839</v>
          </cell>
          <cell r="Q592">
            <v>1478.0029999999999</v>
          </cell>
          <cell r="S592">
            <v>3950.8437100000001</v>
          </cell>
          <cell r="T592">
            <v>4485.2418900000002</v>
          </cell>
          <cell r="U592">
            <v>4624.9231900000004</v>
          </cell>
          <cell r="W592">
            <v>388.85145999999997</v>
          </cell>
          <cell r="X592">
            <v>835.72554000000002</v>
          </cell>
          <cell r="Y592">
            <v>859.33366999999998</v>
          </cell>
          <cell r="AV592">
            <v>428.25398000000001</v>
          </cell>
          <cell r="AW592">
            <v>428.25398000000001</v>
          </cell>
        </row>
        <row r="593">
          <cell r="A593" t="str">
            <v>680499449181BO0341</v>
          </cell>
          <cell r="L593">
            <v>88.459339999999997</v>
          </cell>
          <cell r="M593">
            <v>159.79524000000001</v>
          </cell>
          <cell r="N593">
            <v>168.60503</v>
          </cell>
          <cell r="O593">
            <v>532.61667999999997</v>
          </cell>
          <cell r="P593">
            <v>826.25010999999995</v>
          </cell>
          <cell r="Q593">
            <v>829.1404</v>
          </cell>
          <cell r="S593">
            <v>2220.41428</v>
          </cell>
          <cell r="T593">
            <v>2514.0477099999998</v>
          </cell>
          <cell r="U593">
            <v>2592.7140199999999</v>
          </cell>
          <cell r="W593">
            <v>199.80896999999999</v>
          </cell>
          <cell r="X593">
            <v>421.02397000000002</v>
          </cell>
          <cell r="Y593">
            <v>433.13979</v>
          </cell>
          <cell r="AV593">
            <v>252.5967</v>
          </cell>
          <cell r="AW593">
            <v>252.5967</v>
          </cell>
        </row>
        <row r="594">
          <cell r="A594" t="str">
            <v>680499449181BU0341</v>
          </cell>
          <cell r="L594">
            <v>88.459339999999997</v>
          </cell>
          <cell r="M594">
            <v>159.79524000000001</v>
          </cell>
          <cell r="N594">
            <v>168.60503</v>
          </cell>
          <cell r="O594">
            <v>532.61667999999997</v>
          </cell>
          <cell r="P594">
            <v>826.25010999999995</v>
          </cell>
          <cell r="Q594">
            <v>829.1404</v>
          </cell>
          <cell r="S594">
            <v>2220.41428</v>
          </cell>
          <cell r="T594">
            <v>2514.0477099999998</v>
          </cell>
          <cell r="U594">
            <v>2592.7140199999999</v>
          </cell>
          <cell r="W594">
            <v>199.80896999999999</v>
          </cell>
          <cell r="X594">
            <v>421.02397000000002</v>
          </cell>
          <cell r="Y594">
            <v>433.13979</v>
          </cell>
          <cell r="AV594">
            <v>252.5967</v>
          </cell>
          <cell r="AW594">
            <v>252.5967</v>
          </cell>
        </row>
        <row r="595">
          <cell r="A595" t="str">
            <v>680499449181BU0351</v>
          </cell>
          <cell r="L595">
            <v>43.673940000000002</v>
          </cell>
          <cell r="M595">
            <v>56.22833</v>
          </cell>
          <cell r="N595">
            <v>59.328290000000003</v>
          </cell>
          <cell r="O595">
            <v>285.87968999999998</v>
          </cell>
          <cell r="P595">
            <v>354.81621999999999</v>
          </cell>
          <cell r="Q595">
            <v>354.82238000000001</v>
          </cell>
          <cell r="S595">
            <v>995.37608</v>
          </cell>
          <cell r="T595">
            <v>1064.3126099999999</v>
          </cell>
          <cell r="U595">
            <v>1094.9032099999999</v>
          </cell>
          <cell r="W595">
            <v>113.64586</v>
          </cell>
          <cell r="X595">
            <v>198.61967999999999</v>
          </cell>
          <cell r="Y595">
            <v>203.44621000000001</v>
          </cell>
          <cell r="AV595">
            <v>135.89606000000001</v>
          </cell>
          <cell r="AW595">
            <v>135.89606000000001</v>
          </cell>
        </row>
        <row r="596">
          <cell r="A596" t="str">
            <v>680499449181BU0352</v>
          </cell>
          <cell r="L596">
            <v>48.782319999999999</v>
          </cell>
          <cell r="M596">
            <v>86.879649999999998</v>
          </cell>
          <cell r="N596">
            <v>91.669470000000004</v>
          </cell>
          <cell r="O596">
            <v>119.53283999999999</v>
          </cell>
          <cell r="P596">
            <v>292.24594999999999</v>
          </cell>
          <cell r="Q596">
            <v>295.14967000000001</v>
          </cell>
          <cell r="S596">
            <v>736.14791000000002</v>
          </cell>
          <cell r="T596">
            <v>908.86102000000005</v>
          </cell>
          <cell r="U596">
            <v>939.32065</v>
          </cell>
          <cell r="W596">
            <v>75.533500000000004</v>
          </cell>
          <cell r="X596">
            <v>216.59684999999999</v>
          </cell>
          <cell r="Y596">
            <v>223.27086</v>
          </cell>
          <cell r="AV596">
            <v>39.777079999999998</v>
          </cell>
          <cell r="AW596">
            <v>39.777079999999998</v>
          </cell>
        </row>
        <row r="597">
          <cell r="A597" t="str">
            <v>680499449181BU0353</v>
          </cell>
          <cell r="L597">
            <v>-0.10446</v>
          </cell>
          <cell r="M597">
            <v>-0.11737</v>
          </cell>
          <cell r="N597">
            <v>-0.12384000000000001</v>
          </cell>
          <cell r="O597">
            <v>-0.22900000000000001</v>
          </cell>
          <cell r="P597">
            <v>-1.11389</v>
          </cell>
          <cell r="Q597">
            <v>-1.10945</v>
          </cell>
          <cell r="S597">
            <v>-1.09456</v>
          </cell>
          <cell r="T597">
            <v>-1.9794499999999999</v>
          </cell>
          <cell r="U597">
            <v>-2.0146899999999999</v>
          </cell>
          <cell r="W597">
            <v>-0.13686999999999999</v>
          </cell>
          <cell r="X597">
            <v>-0.51495999999999997</v>
          </cell>
          <cell r="Y597">
            <v>-0.5232</v>
          </cell>
          <cell r="AV597">
            <v>-1.5859999999999999E-2</v>
          </cell>
          <cell r="AW597">
            <v>-1.5859999999999999E-2</v>
          </cell>
        </row>
        <row r="598">
          <cell r="A598" t="str">
            <v>680499449181BS9051</v>
          </cell>
          <cell r="L598">
            <v>27.545750000000002</v>
          </cell>
          <cell r="M598">
            <v>42.320979999999999</v>
          </cell>
          <cell r="N598">
            <v>44.654200000000003</v>
          </cell>
          <cell r="O598">
            <v>121.28033000000001</v>
          </cell>
          <cell r="P598">
            <v>215.04024000000001</v>
          </cell>
          <cell r="Q598">
            <v>215.90638000000001</v>
          </cell>
          <cell r="S598">
            <v>475.71388000000002</v>
          </cell>
          <cell r="T598">
            <v>569.47379000000001</v>
          </cell>
          <cell r="U598">
            <v>585.61995999999999</v>
          </cell>
          <cell r="W598">
            <v>41.976900000000001</v>
          </cell>
          <cell r="X598">
            <v>84.219210000000004</v>
          </cell>
          <cell r="Y598">
            <v>86.680520000000001</v>
          </cell>
          <cell r="AV598">
            <v>60.54766</v>
          </cell>
          <cell r="AW598">
            <v>60.54766</v>
          </cell>
        </row>
        <row r="599">
          <cell r="A599" t="str">
            <v>680499449181BO0713</v>
          </cell>
          <cell r="L599">
            <v>14.54054</v>
          </cell>
          <cell r="M599">
            <v>42.320979999999999</v>
          </cell>
          <cell r="N599">
            <v>44.654200000000003</v>
          </cell>
          <cell r="O599">
            <v>108.27512</v>
          </cell>
          <cell r="P599">
            <v>215.04024000000001</v>
          </cell>
          <cell r="Q599">
            <v>215.90638000000001</v>
          </cell>
          <cell r="S599">
            <v>462.70866999999998</v>
          </cell>
          <cell r="T599">
            <v>569.47379000000001</v>
          </cell>
          <cell r="U599">
            <v>585.61995999999999</v>
          </cell>
          <cell r="W599">
            <v>28.971689999999999</v>
          </cell>
          <cell r="X599">
            <v>84.219210000000004</v>
          </cell>
          <cell r="Y599">
            <v>86.680520000000001</v>
          </cell>
          <cell r="AV599">
            <v>60.54766</v>
          </cell>
          <cell r="AW599">
            <v>60.54766</v>
          </cell>
        </row>
        <row r="600">
          <cell r="A600" t="str">
            <v>680499449181BU0713</v>
          </cell>
          <cell r="L600">
            <v>14.54054</v>
          </cell>
          <cell r="M600">
            <v>42.320979999999999</v>
          </cell>
          <cell r="N600">
            <v>44.654200000000003</v>
          </cell>
          <cell r="O600">
            <v>108.27512</v>
          </cell>
          <cell r="P600">
            <v>215.04024000000001</v>
          </cell>
          <cell r="Q600">
            <v>215.90638000000001</v>
          </cell>
          <cell r="S600">
            <v>462.70866999999998</v>
          </cell>
          <cell r="T600">
            <v>569.47379000000001</v>
          </cell>
          <cell r="U600">
            <v>585.61995999999999</v>
          </cell>
          <cell r="W600">
            <v>28.971689999999999</v>
          </cell>
          <cell r="X600">
            <v>84.219210000000004</v>
          </cell>
          <cell r="Y600">
            <v>86.680520000000001</v>
          </cell>
          <cell r="AV600">
            <v>60.54766</v>
          </cell>
          <cell r="AW600">
            <v>60.54766</v>
          </cell>
        </row>
        <row r="601">
          <cell r="A601" t="str">
            <v>680499449181BU0418</v>
          </cell>
          <cell r="L601">
            <v>13.00521</v>
          </cell>
          <cell r="O601">
            <v>13.00521</v>
          </cell>
          <cell r="S601">
            <v>13.00521</v>
          </cell>
          <cell r="W601">
            <v>13.00521</v>
          </cell>
        </row>
        <row r="602">
          <cell r="A602" t="str">
            <v>680499449181BS9050</v>
          </cell>
          <cell r="L602">
            <v>142.88055</v>
          </cell>
          <cell r="M602">
            <v>70.111770000000007</v>
          </cell>
          <cell r="N602">
            <v>73.977170000000001</v>
          </cell>
          <cell r="O602">
            <v>528.47756000000004</v>
          </cell>
          <cell r="P602">
            <v>575.81276000000003</v>
          </cell>
          <cell r="Q602">
            <v>575.15980999999999</v>
          </cell>
          <cell r="S602">
            <v>1284.7650599999999</v>
          </cell>
          <cell r="T602">
            <v>1332.1002599999999</v>
          </cell>
          <cell r="U602">
            <v>1365.7340899999999</v>
          </cell>
          <cell r="W602">
            <v>233.34751</v>
          </cell>
          <cell r="X602">
            <v>301.24362000000002</v>
          </cell>
          <cell r="Y602">
            <v>307.11703</v>
          </cell>
          <cell r="AV602">
            <v>176.09009</v>
          </cell>
          <cell r="AW602">
            <v>176.09009</v>
          </cell>
        </row>
        <row r="603">
          <cell r="A603" t="str">
            <v>680499449181BU0331</v>
          </cell>
          <cell r="L603">
            <v>0.50953000000000004</v>
          </cell>
          <cell r="M603">
            <v>8.8179999999999994E-2</v>
          </cell>
          <cell r="N603">
            <v>9.3049999999999994E-2</v>
          </cell>
          <cell r="O603">
            <v>15.31249</v>
          </cell>
          <cell r="P603">
            <v>6.9414100000000003</v>
          </cell>
          <cell r="Q603">
            <v>6.8359500000000004</v>
          </cell>
          <cell r="S603">
            <v>47.269159999999999</v>
          </cell>
          <cell r="T603">
            <v>38.89808</v>
          </cell>
          <cell r="U603">
            <v>39.943150000000003</v>
          </cell>
          <cell r="W603">
            <v>0.94979000000000002</v>
          </cell>
          <cell r="X603">
            <v>0.65505999999999998</v>
          </cell>
          <cell r="Y603">
            <v>0.65990000000000004</v>
          </cell>
          <cell r="AV603">
            <v>5.2060399999999998</v>
          </cell>
          <cell r="AW603">
            <v>5.2060399999999998</v>
          </cell>
        </row>
        <row r="604">
          <cell r="A604" t="str">
            <v>680499449181BU0362</v>
          </cell>
          <cell r="L604">
            <v>142.37101999999999</v>
          </cell>
          <cell r="M604">
            <v>70.023589999999999</v>
          </cell>
          <cell r="N604">
            <v>73.884119999999996</v>
          </cell>
          <cell r="O604">
            <v>513.16507000000001</v>
          </cell>
          <cell r="P604">
            <v>568.87135000000001</v>
          </cell>
          <cell r="Q604">
            <v>568.32385999999997</v>
          </cell>
          <cell r="S604">
            <v>1237.4958999999999</v>
          </cell>
          <cell r="T604">
            <v>1293.20218</v>
          </cell>
          <cell r="U604">
            <v>1325.7909400000001</v>
          </cell>
          <cell r="W604">
            <v>232.39771999999999</v>
          </cell>
          <cell r="X604">
            <v>300.58855999999997</v>
          </cell>
          <cell r="Y604">
            <v>306.45713000000001</v>
          </cell>
          <cell r="AV604">
            <v>170.88405</v>
          </cell>
          <cell r="AW604">
            <v>170.88405</v>
          </cell>
        </row>
        <row r="605">
          <cell r="A605" t="str">
            <v>680499449181BS6903</v>
          </cell>
          <cell r="P605">
            <v>0</v>
          </cell>
          <cell r="Q605">
            <v>0</v>
          </cell>
          <cell r="S605">
            <v>0</v>
          </cell>
          <cell r="T605">
            <v>0</v>
          </cell>
          <cell r="U605">
            <v>0</v>
          </cell>
        </row>
        <row r="606">
          <cell r="A606" t="str">
            <v>680499449181BU0664</v>
          </cell>
          <cell r="P606">
            <v>0</v>
          </cell>
          <cell r="Q606">
            <v>0</v>
          </cell>
          <cell r="S606">
            <v>0</v>
          </cell>
          <cell r="T606">
            <v>0</v>
          </cell>
          <cell r="U606">
            <v>0</v>
          </cell>
        </row>
        <row r="607">
          <cell r="A607" t="str">
            <v>680499449181201101</v>
          </cell>
          <cell r="L607">
            <v>450.88441999999998</v>
          </cell>
          <cell r="M607">
            <v>715.11472000000003</v>
          </cell>
          <cell r="N607">
            <v>754.54026999999996</v>
          </cell>
          <cell r="O607">
            <v>2825.8712799999998</v>
          </cell>
          <cell r="P607">
            <v>2253.1433000000002</v>
          </cell>
          <cell r="Q607">
            <v>2281.2934500000001</v>
          </cell>
          <cell r="S607">
            <v>7682.6238000000003</v>
          </cell>
          <cell r="T607">
            <v>7109.8958199999997</v>
          </cell>
          <cell r="U607">
            <v>7352.2276700000002</v>
          </cell>
          <cell r="W607">
            <v>1003.85795</v>
          </cell>
          <cell r="X607">
            <v>1837.9816800000001</v>
          </cell>
          <cell r="Y607">
            <v>1896.6241199999999</v>
          </cell>
          <cell r="AV607">
            <v>1059.23543</v>
          </cell>
          <cell r="AW607">
            <v>1059.23543</v>
          </cell>
        </row>
        <row r="608">
          <cell r="A608" t="str">
            <v>680499449181BT6918</v>
          </cell>
          <cell r="L608">
            <v>450.88441999999998</v>
          </cell>
          <cell r="M608">
            <v>715.11472000000003</v>
          </cell>
          <cell r="N608">
            <v>754.54026999999996</v>
          </cell>
          <cell r="O608">
            <v>2825.8712799999998</v>
          </cell>
          <cell r="P608">
            <v>2253.1433000000002</v>
          </cell>
          <cell r="Q608">
            <v>2281.2934500000001</v>
          </cell>
          <cell r="S608">
            <v>7682.6238000000003</v>
          </cell>
          <cell r="T608">
            <v>7109.8958199999997</v>
          </cell>
          <cell r="U608">
            <v>7352.2276700000002</v>
          </cell>
          <cell r="W608">
            <v>1003.85795</v>
          </cell>
          <cell r="X608">
            <v>1837.9816800000001</v>
          </cell>
          <cell r="Y608">
            <v>1896.6241199999999</v>
          </cell>
          <cell r="AV608">
            <v>1059.23543</v>
          </cell>
          <cell r="AW608">
            <v>1059.23543</v>
          </cell>
        </row>
        <row r="609">
          <cell r="A609" t="str">
            <v>680499449181BO0680</v>
          </cell>
          <cell r="L609">
            <v>450.57396</v>
          </cell>
          <cell r="M609">
            <v>715.11472000000003</v>
          </cell>
          <cell r="N609">
            <v>754.54026999999996</v>
          </cell>
          <cell r="O609">
            <v>2806.1837099999998</v>
          </cell>
          <cell r="P609">
            <v>2022.6846499999999</v>
          </cell>
          <cell r="Q609">
            <v>2051.9299599999999</v>
          </cell>
          <cell r="S609">
            <v>7641.8853099999997</v>
          </cell>
          <cell r="T609">
            <v>6858.3862499999996</v>
          </cell>
          <cell r="U609">
            <v>7100.6399700000002</v>
          </cell>
          <cell r="W609">
            <v>997.01044999999999</v>
          </cell>
          <cell r="X609">
            <v>1830.6601900000001</v>
          </cell>
          <cell r="Y609">
            <v>1889.2576200000001</v>
          </cell>
          <cell r="AV609">
            <v>1046.39536</v>
          </cell>
          <cell r="AW609">
            <v>1046.39536</v>
          </cell>
        </row>
        <row r="610">
          <cell r="A610" t="str">
            <v>680499449181BU0680</v>
          </cell>
          <cell r="L610">
            <v>450.57396</v>
          </cell>
          <cell r="M610">
            <v>715.11472000000003</v>
          </cell>
          <cell r="N610">
            <v>754.54026999999996</v>
          </cell>
          <cell r="O610">
            <v>2806.1837099999998</v>
          </cell>
          <cell r="P610">
            <v>2022.6846499999999</v>
          </cell>
          <cell r="Q610">
            <v>2051.9299599999999</v>
          </cell>
          <cell r="S610">
            <v>7641.8853099999997</v>
          </cell>
          <cell r="T610">
            <v>6858.3862499999996</v>
          </cell>
          <cell r="U610">
            <v>7100.6399700000002</v>
          </cell>
          <cell r="W610">
            <v>997.01044999999999</v>
          </cell>
          <cell r="X610">
            <v>1830.6601900000001</v>
          </cell>
          <cell r="Y610">
            <v>1889.2576200000001</v>
          </cell>
          <cell r="AV610">
            <v>1046.39536</v>
          </cell>
          <cell r="AW610">
            <v>1046.39536</v>
          </cell>
        </row>
        <row r="611">
          <cell r="A611" t="str">
            <v>680499449181BU0624</v>
          </cell>
          <cell r="L611">
            <v>0.31046000000000001</v>
          </cell>
          <cell r="O611">
            <v>19.687570000000001</v>
          </cell>
          <cell r="P611">
            <v>230.45865000000001</v>
          </cell>
          <cell r="Q611">
            <v>229.36349000000001</v>
          </cell>
          <cell r="S611">
            <v>40.738489999999999</v>
          </cell>
          <cell r="T611">
            <v>251.50957</v>
          </cell>
          <cell r="U611">
            <v>251.58770000000001</v>
          </cell>
          <cell r="W611">
            <v>6.8475000000000001</v>
          </cell>
          <cell r="X611">
            <v>7.3214899999999998</v>
          </cell>
          <cell r="Y611">
            <v>7.3665000000000003</v>
          </cell>
          <cell r="AV611">
            <v>12.840070000000001</v>
          </cell>
          <cell r="AW611">
            <v>12.840070000000001</v>
          </cell>
        </row>
        <row r="612">
          <cell r="A612" t="str">
            <v>680499CL_ROPD202</v>
          </cell>
          <cell r="L612">
            <v>1620.60986</v>
          </cell>
          <cell r="M612">
            <v>1055.8921600000001</v>
          </cell>
          <cell r="N612">
            <v>1075.0653500000001</v>
          </cell>
          <cell r="O612">
            <v>6734.3864000000003</v>
          </cell>
          <cell r="P612">
            <v>6896.4876400000003</v>
          </cell>
          <cell r="Q612">
            <v>6819.0704299999998</v>
          </cell>
          <cell r="S612">
            <v>20363.734390000001</v>
          </cell>
          <cell r="T612">
            <v>20525.835630000001</v>
          </cell>
          <cell r="U612">
            <v>20947.74452</v>
          </cell>
          <cell r="W612">
            <v>3237.10772</v>
          </cell>
          <cell r="X612">
            <v>3926.0457700000002</v>
          </cell>
          <cell r="Y612">
            <v>3955.3369499999999</v>
          </cell>
          <cell r="AV612">
            <v>2078.6019799999999</v>
          </cell>
          <cell r="AW612">
            <v>2078.6019799999999</v>
          </cell>
        </row>
        <row r="613">
          <cell r="A613" t="str">
            <v>680499CL_ROBS9044</v>
          </cell>
          <cell r="L613">
            <v>427.70294000000001</v>
          </cell>
          <cell r="M613">
            <v>359.54097999999999</v>
          </cell>
          <cell r="N613">
            <v>366.06961999999999</v>
          </cell>
          <cell r="O613">
            <v>2123.0837999999999</v>
          </cell>
          <cell r="P613">
            <v>1568.4177299999999</v>
          </cell>
          <cell r="Q613">
            <v>1552.71084</v>
          </cell>
          <cell r="S613">
            <v>5018.0278600000001</v>
          </cell>
          <cell r="T613">
            <v>4463.3617899999999</v>
          </cell>
          <cell r="U613">
            <v>4553.6775600000001</v>
          </cell>
          <cell r="W613">
            <v>897.54233999999997</v>
          </cell>
          <cell r="X613">
            <v>937.67010000000005</v>
          </cell>
          <cell r="Y613">
            <v>947.10077999999999</v>
          </cell>
          <cell r="AV613">
            <v>614.10852</v>
          </cell>
          <cell r="AW613">
            <v>614.10852</v>
          </cell>
        </row>
        <row r="614">
          <cell r="A614" t="str">
            <v>680499CL_ROBU0321</v>
          </cell>
          <cell r="L614">
            <v>205.86593999999999</v>
          </cell>
          <cell r="M614">
            <v>108.2248</v>
          </cell>
          <cell r="N614">
            <v>110.18998999999999</v>
          </cell>
          <cell r="O614">
            <v>1223.18796</v>
          </cell>
          <cell r="P614">
            <v>705.29912000000002</v>
          </cell>
          <cell r="Q614">
            <v>695.77638999999999</v>
          </cell>
          <cell r="S614">
            <v>2892.08745</v>
          </cell>
          <cell r="T614">
            <v>2374.1986099999999</v>
          </cell>
          <cell r="U614">
            <v>2426.0198399999999</v>
          </cell>
          <cell r="W614">
            <v>378.77623</v>
          </cell>
          <cell r="X614">
            <v>378.93536</v>
          </cell>
          <cell r="Y614">
            <v>382.32531</v>
          </cell>
          <cell r="AV614">
            <v>424.53755999999998</v>
          </cell>
          <cell r="AW614">
            <v>424.53755999999998</v>
          </cell>
        </row>
        <row r="615">
          <cell r="A615" t="str">
            <v>680499CL_ROBU0323</v>
          </cell>
          <cell r="L615">
            <v>221.83699999999999</v>
          </cell>
          <cell r="M615">
            <v>251.31618</v>
          </cell>
          <cell r="N615">
            <v>255.87963999999999</v>
          </cell>
          <cell r="O615">
            <v>899.89584000000002</v>
          </cell>
          <cell r="P615">
            <v>863.11860999999999</v>
          </cell>
          <cell r="Q615">
            <v>856.93444999999997</v>
          </cell>
          <cell r="S615">
            <v>2125.9404100000002</v>
          </cell>
          <cell r="T615">
            <v>2089.16318</v>
          </cell>
          <cell r="U615">
            <v>2127.65771</v>
          </cell>
          <cell r="W615">
            <v>518.76611000000003</v>
          </cell>
          <cell r="X615">
            <v>558.73473999999999</v>
          </cell>
          <cell r="Y615">
            <v>564.77545999999995</v>
          </cell>
          <cell r="AV615">
            <v>189.57096000000001</v>
          </cell>
          <cell r="AW615">
            <v>189.57096000000001</v>
          </cell>
        </row>
        <row r="616">
          <cell r="A616" t="str">
            <v>680499CL_ROBG6912</v>
          </cell>
          <cell r="L616">
            <v>232.92021</v>
          </cell>
          <cell r="M616">
            <v>254.16694000000001</v>
          </cell>
          <cell r="N616">
            <v>258.78219999999999</v>
          </cell>
          <cell r="O616">
            <v>1031.41698</v>
          </cell>
          <cell r="P616">
            <v>1397.13958</v>
          </cell>
          <cell r="Q616">
            <v>1382.16687</v>
          </cell>
          <cell r="S616">
            <v>2838.9540699999998</v>
          </cell>
          <cell r="T616">
            <v>3204.6766699999998</v>
          </cell>
          <cell r="U616">
            <v>3257.4490700000001</v>
          </cell>
          <cell r="W616">
            <v>501.41275999999999</v>
          </cell>
          <cell r="X616">
            <v>714.41044999999997</v>
          </cell>
          <cell r="Y616">
            <v>720.75957000000005</v>
          </cell>
          <cell r="AV616">
            <v>354.70458000000002</v>
          </cell>
          <cell r="AW616">
            <v>354.70458000000002</v>
          </cell>
        </row>
        <row r="617">
          <cell r="A617" t="str">
            <v>680499CL_ROBS6912</v>
          </cell>
          <cell r="L617">
            <v>135.63881000000001</v>
          </cell>
          <cell r="M617">
            <v>188.66584</v>
          </cell>
          <cell r="N617">
            <v>192.09168</v>
          </cell>
          <cell r="O617">
            <v>661.74708999999996</v>
          </cell>
          <cell r="P617">
            <v>958.94698000000005</v>
          </cell>
          <cell r="Q617">
            <v>948.93452000000002</v>
          </cell>
          <cell r="S617">
            <v>1697.50361</v>
          </cell>
          <cell r="T617">
            <v>1994.7035000000001</v>
          </cell>
          <cell r="U617">
            <v>2024.4398100000001</v>
          </cell>
          <cell r="W617">
            <v>312.65746999999999</v>
          </cell>
          <cell r="X617">
            <v>489.19722999999999</v>
          </cell>
          <cell r="Y617">
            <v>494.16109999999998</v>
          </cell>
          <cell r="AV617">
            <v>261.43619999999999</v>
          </cell>
          <cell r="AW617">
            <v>261.43619999999999</v>
          </cell>
        </row>
        <row r="618">
          <cell r="A618" t="str">
            <v>680499CL_ROBO0678</v>
          </cell>
          <cell r="L618">
            <v>118.43364</v>
          </cell>
          <cell r="M618">
            <v>100.56607</v>
          </cell>
          <cell r="N618">
            <v>102.39216999999999</v>
          </cell>
          <cell r="O618">
            <v>492.76253000000003</v>
          </cell>
          <cell r="P618">
            <v>731.40220999999997</v>
          </cell>
          <cell r="Q618">
            <v>722.08216000000004</v>
          </cell>
          <cell r="S618">
            <v>1290.5012099999999</v>
          </cell>
          <cell r="T618">
            <v>1529.1408899999999</v>
          </cell>
          <cell r="U618">
            <v>1550.5367699999999</v>
          </cell>
          <cell r="W618">
            <v>236.69999000000001</v>
          </cell>
          <cell r="X618">
            <v>330.37099000000001</v>
          </cell>
          <cell r="Y618">
            <v>333.29995000000002</v>
          </cell>
          <cell r="AV618">
            <v>208.94143</v>
          </cell>
          <cell r="AW618">
            <v>208.94143</v>
          </cell>
        </row>
        <row r="619">
          <cell r="A619" t="str">
            <v>680499CL_ROBU0654</v>
          </cell>
          <cell r="L619">
            <v>6.92333</v>
          </cell>
          <cell r="M619">
            <v>26.997900000000001</v>
          </cell>
          <cell r="N619">
            <v>27.488140000000001</v>
          </cell>
          <cell r="O619">
            <v>48.099789999999999</v>
          </cell>
          <cell r="P619">
            <v>125.21724</v>
          </cell>
          <cell r="Q619">
            <v>123.89984</v>
          </cell>
          <cell r="S619">
            <v>193.62255999999999</v>
          </cell>
          <cell r="T619">
            <v>270.74000999999998</v>
          </cell>
          <cell r="U619">
            <v>275.11912999999998</v>
          </cell>
          <cell r="W619">
            <v>31.99719</v>
          </cell>
          <cell r="X619">
            <v>62.249229999999997</v>
          </cell>
          <cell r="Y619">
            <v>62.947830000000003</v>
          </cell>
          <cell r="AV619">
            <v>13.61678</v>
          </cell>
          <cell r="AW619">
            <v>13.61678</v>
          </cell>
        </row>
        <row r="620">
          <cell r="A620" t="str">
            <v>680499CL_ROBU0659</v>
          </cell>
          <cell r="L620">
            <v>10.281840000000001</v>
          </cell>
          <cell r="M620">
            <v>61.101869999999998</v>
          </cell>
          <cell r="N620">
            <v>62.211370000000002</v>
          </cell>
          <cell r="O620">
            <v>120.88477</v>
          </cell>
          <cell r="P620">
            <v>102.32753</v>
          </cell>
          <cell r="Q620">
            <v>102.95252000000001</v>
          </cell>
          <cell r="S620">
            <v>213.37984</v>
          </cell>
          <cell r="T620">
            <v>194.82259999999999</v>
          </cell>
          <cell r="U620">
            <v>198.78389999999999</v>
          </cell>
          <cell r="W620">
            <v>43.960290000000001</v>
          </cell>
          <cell r="X620">
            <v>96.577010000000001</v>
          </cell>
          <cell r="Y620">
            <v>97.913319999999999</v>
          </cell>
          <cell r="AV620">
            <v>38.877989999999997</v>
          </cell>
          <cell r="AW620">
            <v>38.877989999999997</v>
          </cell>
        </row>
        <row r="621">
          <cell r="A621" t="str">
            <v>680499CL_ROBS6922</v>
          </cell>
          <cell r="L621">
            <v>97.281400000000005</v>
          </cell>
          <cell r="M621">
            <v>65.501099999999994</v>
          </cell>
          <cell r="N621">
            <v>66.690520000000006</v>
          </cell>
          <cell r="O621">
            <v>369.66989000000001</v>
          </cell>
          <cell r="P621">
            <v>438.19260000000003</v>
          </cell>
          <cell r="Q621">
            <v>433.23235</v>
          </cell>
          <cell r="S621">
            <v>1141.45046</v>
          </cell>
          <cell r="T621">
            <v>1209.97317</v>
          </cell>
          <cell r="U621">
            <v>1233.00926</v>
          </cell>
          <cell r="W621">
            <v>188.75529</v>
          </cell>
          <cell r="X621">
            <v>225.21322000000001</v>
          </cell>
          <cell r="Y621">
            <v>226.59848</v>
          </cell>
          <cell r="AV621">
            <v>93.268379999999993</v>
          </cell>
          <cell r="AW621">
            <v>93.268379999999993</v>
          </cell>
        </row>
        <row r="622">
          <cell r="A622" t="str">
            <v>680499CL_ROBU1485</v>
          </cell>
          <cell r="L622">
            <v>59.186300000000003</v>
          </cell>
          <cell r="M622">
            <v>31.332879999999999</v>
          </cell>
          <cell r="N622">
            <v>31.90185</v>
          </cell>
          <cell r="O622">
            <v>229.07433</v>
          </cell>
          <cell r="P622">
            <v>187.37352000000001</v>
          </cell>
          <cell r="Q622">
            <v>185.29214999999999</v>
          </cell>
          <cell r="S622">
            <v>582.28214000000003</v>
          </cell>
          <cell r="T622">
            <v>540.58132999999998</v>
          </cell>
          <cell r="U622">
            <v>551.66971000000001</v>
          </cell>
          <cell r="W622">
            <v>125.65188000000001</v>
          </cell>
          <cell r="X622">
            <v>105.95433</v>
          </cell>
          <cell r="Y622">
            <v>106.50654</v>
          </cell>
          <cell r="AV622">
            <v>62.23621</v>
          </cell>
          <cell r="AW622">
            <v>62.23621</v>
          </cell>
        </row>
        <row r="623">
          <cell r="A623" t="str">
            <v>680499CL_ROBU1051</v>
          </cell>
          <cell r="L623">
            <v>8.0314399999999999</v>
          </cell>
          <cell r="O623">
            <v>8.0260800000000003</v>
          </cell>
          <cell r="S623">
            <v>21.582450000000001</v>
          </cell>
          <cell r="T623">
            <v>13.556369999999999</v>
          </cell>
          <cell r="U623">
            <v>13.91743</v>
          </cell>
          <cell r="W623">
            <v>8.0333199999999998</v>
          </cell>
          <cell r="X623">
            <v>4.9517499999999997</v>
          </cell>
          <cell r="Y623">
            <v>5.0213700000000001</v>
          </cell>
          <cell r="AV623">
            <v>-1.3780000000000001E-2</v>
          </cell>
          <cell r="AW623">
            <v>-1.3780000000000001E-2</v>
          </cell>
        </row>
        <row r="624">
          <cell r="A624" t="str">
            <v>680499CL_ROBO0708</v>
          </cell>
          <cell r="L624">
            <v>6.2865500000000001</v>
          </cell>
          <cell r="M624">
            <v>6.5167099999999998</v>
          </cell>
          <cell r="N624">
            <v>6.6350499999999997</v>
          </cell>
          <cell r="O624">
            <v>25.629960000000001</v>
          </cell>
          <cell r="P624">
            <v>103.77397000000001</v>
          </cell>
          <cell r="Q624">
            <v>102.01851000000001</v>
          </cell>
          <cell r="S624">
            <v>194.17747</v>
          </cell>
          <cell r="T624">
            <v>272.32148000000001</v>
          </cell>
          <cell r="U624">
            <v>276.43673000000001</v>
          </cell>
          <cell r="W624">
            <v>5.9211999999999998</v>
          </cell>
          <cell r="X624">
            <v>21.92596</v>
          </cell>
          <cell r="Y624">
            <v>22.032599999999999</v>
          </cell>
          <cell r="AV624">
            <v>1.6411</v>
          </cell>
          <cell r="AW624">
            <v>1.6411</v>
          </cell>
        </row>
        <row r="625">
          <cell r="A625" t="str">
            <v>680499CL_ROBU0675</v>
          </cell>
          <cell r="L625">
            <v>2.2320899999999999</v>
          </cell>
          <cell r="M625">
            <v>6.1738999999999997</v>
          </cell>
          <cell r="N625">
            <v>6.2860100000000001</v>
          </cell>
          <cell r="O625">
            <v>48.35707</v>
          </cell>
          <cell r="P625">
            <v>33.556289999999997</v>
          </cell>
          <cell r="Q625">
            <v>33.337589999999999</v>
          </cell>
          <cell r="S625">
            <v>128.65734</v>
          </cell>
          <cell r="T625">
            <v>113.85656</v>
          </cell>
          <cell r="U625">
            <v>116.44687</v>
          </cell>
          <cell r="W625">
            <v>22.89742</v>
          </cell>
          <cell r="X625">
            <v>27.47606</v>
          </cell>
          <cell r="Y625">
            <v>27.683420000000002</v>
          </cell>
          <cell r="AV625">
            <v>13.94373</v>
          </cell>
          <cell r="AW625">
            <v>13.94373</v>
          </cell>
        </row>
        <row r="626">
          <cell r="A626" t="str">
            <v>680499CL_ROBU0709</v>
          </cell>
          <cell r="L626">
            <v>2.59389</v>
          </cell>
          <cell r="M626">
            <v>16.295439999999999</v>
          </cell>
          <cell r="N626">
            <v>16.591339999999999</v>
          </cell>
          <cell r="O626">
            <v>30.12612</v>
          </cell>
          <cell r="P626">
            <v>91.501189999999994</v>
          </cell>
          <cell r="Q626">
            <v>90.79571</v>
          </cell>
          <cell r="S626">
            <v>156.99306999999999</v>
          </cell>
          <cell r="T626">
            <v>218.36814000000001</v>
          </cell>
          <cell r="U626">
            <v>222.38953000000001</v>
          </cell>
          <cell r="W626">
            <v>4.3205499999999999</v>
          </cell>
          <cell r="X626">
            <v>53.21743</v>
          </cell>
          <cell r="Y626">
            <v>53.576639999999998</v>
          </cell>
          <cell r="AV626">
            <v>10.764810000000001</v>
          </cell>
          <cell r="AW626">
            <v>10.764810000000001</v>
          </cell>
        </row>
        <row r="627">
          <cell r="A627" t="str">
            <v>680499CL_ROBU1123</v>
          </cell>
          <cell r="L627">
            <v>18.951129999999999</v>
          </cell>
          <cell r="M627">
            <v>5.1821700000000002</v>
          </cell>
          <cell r="N627">
            <v>5.2762700000000002</v>
          </cell>
          <cell r="O627">
            <v>28.456330000000001</v>
          </cell>
          <cell r="P627">
            <v>21.987629999999999</v>
          </cell>
          <cell r="Q627">
            <v>21.788399999999999</v>
          </cell>
          <cell r="S627">
            <v>57.757989999999999</v>
          </cell>
          <cell r="T627">
            <v>51.289290000000001</v>
          </cell>
          <cell r="U627">
            <v>52.148989999999998</v>
          </cell>
          <cell r="W627">
            <v>21.93092</v>
          </cell>
          <cell r="X627">
            <v>11.68769</v>
          </cell>
          <cell r="Y627">
            <v>11.777900000000001</v>
          </cell>
          <cell r="AV627">
            <v>4.6963100000000004</v>
          </cell>
          <cell r="AW627">
            <v>4.6963100000000004</v>
          </cell>
        </row>
        <row r="628">
          <cell r="A628" t="str">
            <v>680499CL_ROBS9042</v>
          </cell>
          <cell r="L628">
            <v>745.09069</v>
          </cell>
          <cell r="M628">
            <v>324.56887999999998</v>
          </cell>
          <cell r="N628">
            <v>330.46248000000003</v>
          </cell>
          <cell r="O628">
            <v>2601.0145000000002</v>
          </cell>
          <cell r="P628">
            <v>3391.9960000000001</v>
          </cell>
          <cell r="Q628">
            <v>3349.3682899999999</v>
          </cell>
          <cell r="S628">
            <v>10316.893899999999</v>
          </cell>
          <cell r="T628">
            <v>11107.875400000001</v>
          </cell>
          <cell r="U628">
            <v>11347.77054</v>
          </cell>
          <cell r="W628">
            <v>1418.0070900000001</v>
          </cell>
          <cell r="X628">
            <v>1916.5090399999999</v>
          </cell>
          <cell r="Y628">
            <v>1927.10769</v>
          </cell>
          <cell r="AV628">
            <v>785.68976999999995</v>
          </cell>
          <cell r="AW628">
            <v>785.68976999999995</v>
          </cell>
        </row>
        <row r="629">
          <cell r="A629" t="str">
            <v>680499CL_ROBO0341</v>
          </cell>
          <cell r="L629">
            <v>382.74691999999999</v>
          </cell>
          <cell r="M629">
            <v>126.75028</v>
          </cell>
          <cell r="N629">
            <v>129.05185</v>
          </cell>
          <cell r="O629">
            <v>1372.6129800000001</v>
          </cell>
          <cell r="P629">
            <v>1911.7777100000001</v>
          </cell>
          <cell r="Q629">
            <v>1886.9511600000001</v>
          </cell>
          <cell r="S629">
            <v>4971.9616699999997</v>
          </cell>
          <cell r="T629">
            <v>5511.1264000000001</v>
          </cell>
          <cell r="U629">
            <v>5620.6941800000004</v>
          </cell>
          <cell r="W629">
            <v>713.31096000000002</v>
          </cell>
          <cell r="X629">
            <v>962.61228000000006</v>
          </cell>
          <cell r="Y629">
            <v>966.34223999999995</v>
          </cell>
          <cell r="AV629">
            <v>410.69186999999999</v>
          </cell>
          <cell r="AW629">
            <v>410.69186999999999</v>
          </cell>
        </row>
        <row r="630">
          <cell r="A630" t="str">
            <v>680499CL_ROBU0341</v>
          </cell>
          <cell r="L630">
            <v>382.74691999999999</v>
          </cell>
          <cell r="M630">
            <v>126.75028</v>
          </cell>
          <cell r="N630">
            <v>129.05185</v>
          </cell>
          <cell r="O630">
            <v>1372.6129800000001</v>
          </cell>
          <cell r="P630">
            <v>1911.7777100000001</v>
          </cell>
          <cell r="Q630">
            <v>1886.9511600000001</v>
          </cell>
          <cell r="S630">
            <v>4971.9616699999997</v>
          </cell>
          <cell r="T630">
            <v>5511.1264000000001</v>
          </cell>
          <cell r="U630">
            <v>5620.6941800000004</v>
          </cell>
          <cell r="W630">
            <v>713.31096000000002</v>
          </cell>
          <cell r="X630">
            <v>962.61228000000006</v>
          </cell>
          <cell r="Y630">
            <v>966.34223999999995</v>
          </cell>
          <cell r="AV630">
            <v>410.69186999999999</v>
          </cell>
          <cell r="AW630">
            <v>410.69186999999999</v>
          </cell>
        </row>
        <row r="631">
          <cell r="A631" t="str">
            <v>680499CL_ROBU0351</v>
          </cell>
          <cell r="L631">
            <v>254.83019999999999</v>
          </cell>
          <cell r="M631">
            <v>118.60351</v>
          </cell>
          <cell r="N631">
            <v>120.75714000000001</v>
          </cell>
          <cell r="O631">
            <v>970.58073000000002</v>
          </cell>
          <cell r="P631">
            <v>958.92277000000001</v>
          </cell>
          <cell r="Q631">
            <v>945.78552999999999</v>
          </cell>
          <cell r="S631">
            <v>3610.37293</v>
          </cell>
          <cell r="T631">
            <v>3598.71497</v>
          </cell>
          <cell r="U631">
            <v>3679.9303199999999</v>
          </cell>
          <cell r="W631">
            <v>544.49761000000001</v>
          </cell>
          <cell r="X631">
            <v>580.13</v>
          </cell>
          <cell r="Y631">
            <v>584.60280999999998</v>
          </cell>
          <cell r="AV631">
            <v>313.09411</v>
          </cell>
          <cell r="AW631">
            <v>313.09411</v>
          </cell>
        </row>
        <row r="632">
          <cell r="A632" t="str">
            <v>680499CL_ROBU0352</v>
          </cell>
          <cell r="L632">
            <v>107.51357</v>
          </cell>
          <cell r="M632">
            <v>79.215090000000004</v>
          </cell>
          <cell r="N632">
            <v>80.653490000000005</v>
          </cell>
          <cell r="O632">
            <v>257.82078999999999</v>
          </cell>
          <cell r="P632">
            <v>521.29552000000001</v>
          </cell>
          <cell r="Q632">
            <v>516.63160000000005</v>
          </cell>
          <cell r="S632">
            <v>1734.5592999999999</v>
          </cell>
          <cell r="T632">
            <v>1998.03403</v>
          </cell>
          <cell r="U632">
            <v>2047.1460400000001</v>
          </cell>
          <cell r="W632">
            <v>160.19852</v>
          </cell>
          <cell r="X632">
            <v>373.76675999999998</v>
          </cell>
          <cell r="Y632">
            <v>376.16264000000001</v>
          </cell>
          <cell r="AV632">
            <v>61.903790000000001</v>
          </cell>
          <cell r="AW632">
            <v>61.903790000000001</v>
          </cell>
        </row>
        <row r="633">
          <cell r="A633" t="str">
            <v>680499CL_ROBS9051</v>
          </cell>
          <cell r="L633">
            <v>106.34752</v>
          </cell>
          <cell r="M633">
            <v>6.5940300000000001</v>
          </cell>
          <cell r="N633">
            <v>6.7137599999999997</v>
          </cell>
          <cell r="O633">
            <v>490.34843000000001</v>
          </cell>
          <cell r="P633">
            <v>149.00358</v>
          </cell>
          <cell r="Q633">
            <v>146.87867</v>
          </cell>
          <cell r="S633">
            <v>1109.9460799999999</v>
          </cell>
          <cell r="T633">
            <v>768.60122999999999</v>
          </cell>
          <cell r="U633">
            <v>789.27394000000004</v>
          </cell>
          <cell r="W633">
            <v>232.65508</v>
          </cell>
          <cell r="X633">
            <v>68.711650000000006</v>
          </cell>
          <cell r="Y633">
            <v>69.121859999999998</v>
          </cell>
          <cell r="AV633">
            <v>134.60445000000001</v>
          </cell>
          <cell r="AW633">
            <v>134.60445000000001</v>
          </cell>
        </row>
        <row r="634">
          <cell r="A634" t="str">
            <v>680499CL_ROBO0713</v>
          </cell>
          <cell r="L634">
            <v>41.517020000000002</v>
          </cell>
          <cell r="M634">
            <v>6.5940300000000001</v>
          </cell>
          <cell r="N634">
            <v>6.7137599999999997</v>
          </cell>
          <cell r="O634">
            <v>161.86572000000001</v>
          </cell>
          <cell r="P634">
            <v>149.00358</v>
          </cell>
          <cell r="Q634">
            <v>146.87867</v>
          </cell>
          <cell r="S634">
            <v>423.76470999999998</v>
          </cell>
          <cell r="T634">
            <v>410.90257000000003</v>
          </cell>
          <cell r="U634">
            <v>418.1728</v>
          </cell>
          <cell r="W634">
            <v>79.351230000000001</v>
          </cell>
          <cell r="X634">
            <v>68.711650000000006</v>
          </cell>
          <cell r="Y634">
            <v>69.121859999999998</v>
          </cell>
          <cell r="AV634">
            <v>61.924810000000001</v>
          </cell>
          <cell r="AW634">
            <v>61.924810000000001</v>
          </cell>
        </row>
        <row r="635">
          <cell r="A635" t="str">
            <v>680499CL_ROBU0713</v>
          </cell>
          <cell r="L635">
            <v>41.517020000000002</v>
          </cell>
          <cell r="M635">
            <v>6.5940300000000001</v>
          </cell>
          <cell r="N635">
            <v>6.7137599999999997</v>
          </cell>
          <cell r="O635">
            <v>161.86572000000001</v>
          </cell>
          <cell r="P635">
            <v>149.00358</v>
          </cell>
          <cell r="Q635">
            <v>146.87867</v>
          </cell>
          <cell r="S635">
            <v>423.76470999999998</v>
          </cell>
          <cell r="T635">
            <v>410.90257000000003</v>
          </cell>
          <cell r="U635">
            <v>418.1728</v>
          </cell>
          <cell r="W635">
            <v>79.351230000000001</v>
          </cell>
          <cell r="X635">
            <v>68.711650000000006</v>
          </cell>
          <cell r="Y635">
            <v>69.121859999999998</v>
          </cell>
          <cell r="AV635">
            <v>61.924810000000001</v>
          </cell>
          <cell r="AW635">
            <v>61.924810000000001</v>
          </cell>
        </row>
        <row r="636">
          <cell r="A636" t="str">
            <v>680499CL_ROBU0418</v>
          </cell>
          <cell r="L636">
            <v>64.830500000000001</v>
          </cell>
          <cell r="O636">
            <v>328.48271</v>
          </cell>
          <cell r="S636">
            <v>686.18137000000002</v>
          </cell>
          <cell r="T636">
            <v>357.69866000000002</v>
          </cell>
          <cell r="U636">
            <v>371.10113999999999</v>
          </cell>
          <cell r="W636">
            <v>153.30385000000001</v>
          </cell>
          <cell r="AV636">
            <v>72.679640000000006</v>
          </cell>
          <cell r="AW636">
            <v>72.679640000000006</v>
          </cell>
        </row>
        <row r="637">
          <cell r="A637" t="str">
            <v>680499CL_ROBS9050</v>
          </cell>
          <cell r="L637">
            <v>108.5485</v>
          </cell>
          <cell r="M637">
            <v>111.02133000000001</v>
          </cell>
          <cell r="N637">
            <v>113.03728</v>
          </cell>
          <cell r="O637">
            <v>488.52269000000001</v>
          </cell>
          <cell r="P637">
            <v>389.93171000000001</v>
          </cell>
          <cell r="Q637">
            <v>387.94670000000002</v>
          </cell>
          <cell r="S637">
            <v>1079.8810800000001</v>
          </cell>
          <cell r="T637">
            <v>981.29010000000005</v>
          </cell>
          <cell r="U637">
            <v>999.54037000000005</v>
          </cell>
          <cell r="W637">
            <v>187.49045000000001</v>
          </cell>
          <cell r="X637">
            <v>288.76423</v>
          </cell>
          <cell r="Y637">
            <v>291.26702999999998</v>
          </cell>
          <cell r="AV637">
            <v>189.49466000000001</v>
          </cell>
          <cell r="AW637">
            <v>189.49466000000001</v>
          </cell>
        </row>
        <row r="638">
          <cell r="A638" t="str">
            <v>680499CL_ROBU0331</v>
          </cell>
          <cell r="L638">
            <v>0</v>
          </cell>
          <cell r="O638">
            <v>0.82938999999999996</v>
          </cell>
          <cell r="P638">
            <v>5.6936200000000001</v>
          </cell>
          <cell r="Q638">
            <v>5.5526900000000001</v>
          </cell>
          <cell r="S638">
            <v>3.0303599999999999</v>
          </cell>
          <cell r="T638">
            <v>7.89459</v>
          </cell>
          <cell r="U638">
            <v>7.8422299999999998</v>
          </cell>
          <cell r="W638">
            <v>0.70172000000000001</v>
          </cell>
          <cell r="X638">
            <v>-3.6240000000000001E-2</v>
          </cell>
          <cell r="Y638">
            <v>-3.6130000000000002E-2</v>
          </cell>
          <cell r="AV638">
            <v>-6.1030000000000001E-2</v>
          </cell>
          <cell r="AW638">
            <v>-6.1030000000000001E-2</v>
          </cell>
        </row>
        <row r="639">
          <cell r="A639" t="str">
            <v>680499CL_ROBU0362</v>
          </cell>
          <cell r="L639">
            <v>108.5485</v>
          </cell>
          <cell r="M639">
            <v>111.02133000000001</v>
          </cell>
          <cell r="N639">
            <v>113.03728</v>
          </cell>
          <cell r="O639">
            <v>487.69330000000002</v>
          </cell>
          <cell r="P639">
            <v>384.23809</v>
          </cell>
          <cell r="Q639">
            <v>382.39400000000001</v>
          </cell>
          <cell r="S639">
            <v>1076.8507199999999</v>
          </cell>
          <cell r="T639">
            <v>973.39550999999994</v>
          </cell>
          <cell r="U639">
            <v>991.69813999999997</v>
          </cell>
          <cell r="W639">
            <v>186.78872999999999</v>
          </cell>
          <cell r="X639">
            <v>288.80047000000002</v>
          </cell>
          <cell r="Y639">
            <v>291.30315999999999</v>
          </cell>
          <cell r="AV639">
            <v>189.55569</v>
          </cell>
          <cell r="AW639">
            <v>189.55569</v>
          </cell>
        </row>
        <row r="640">
          <cell r="A640" t="str">
            <v>680499CL_ROBS6903</v>
          </cell>
          <cell r="P640">
            <v>-9.6000000000000002E-4</v>
          </cell>
          <cell r="Q640">
            <v>-9.3000000000000005E-4</v>
          </cell>
          <cell r="S640">
            <v>3.1399999999999997E-2</v>
          </cell>
          <cell r="T640">
            <v>3.0439999999999998E-2</v>
          </cell>
          <cell r="U640">
            <v>3.3029999999999997E-2</v>
          </cell>
          <cell r="X640">
            <v>-1.9699999999999999E-2</v>
          </cell>
          <cell r="Y640">
            <v>-1.9980000000000001E-2</v>
          </cell>
        </row>
        <row r="641">
          <cell r="A641" t="str">
            <v>680499CL_ROBU0664</v>
          </cell>
          <cell r="P641">
            <v>-9.6000000000000002E-4</v>
          </cell>
          <cell r="Q641">
            <v>-9.3000000000000005E-4</v>
          </cell>
          <cell r="S641">
            <v>3.1399999999999997E-2</v>
          </cell>
          <cell r="T641">
            <v>3.0439999999999998E-2</v>
          </cell>
          <cell r="U641">
            <v>3.3029999999999997E-2</v>
          </cell>
          <cell r="X641">
            <v>-1.9699999999999999E-2</v>
          </cell>
          <cell r="Y641">
            <v>-1.9980000000000001E-2</v>
          </cell>
        </row>
        <row r="642">
          <cell r="A642" t="str">
            <v>680499CL_RO201101</v>
          </cell>
          <cell r="L642">
            <v>0.34254000000000001</v>
          </cell>
          <cell r="M642">
            <v>433.77467000000001</v>
          </cell>
          <cell r="N642">
            <v>441.65123999999997</v>
          </cell>
          <cell r="O642">
            <v>1653.9558300000001</v>
          </cell>
          <cell r="P642">
            <v>3163.0027100000002</v>
          </cell>
          <cell r="Q642">
            <v>3115.49946</v>
          </cell>
          <cell r="S642">
            <v>8228.7672000000002</v>
          </cell>
          <cell r="T642">
            <v>9737.8140800000001</v>
          </cell>
          <cell r="U642">
            <v>9930.9764500000001</v>
          </cell>
          <cell r="W642">
            <v>208.74072000000001</v>
          </cell>
          <cell r="X642">
            <v>1483.7841000000001</v>
          </cell>
          <cell r="Y642">
            <v>1498.1107</v>
          </cell>
          <cell r="AV642">
            <v>984.50274000000002</v>
          </cell>
          <cell r="AW642">
            <v>984.50274000000002</v>
          </cell>
        </row>
        <row r="643">
          <cell r="A643" t="str">
            <v>680499CL_ROBT6918</v>
          </cell>
          <cell r="L643">
            <v>0.34254000000000001</v>
          </cell>
          <cell r="M643">
            <v>433.77467000000001</v>
          </cell>
          <cell r="N643">
            <v>441.65123999999997</v>
          </cell>
          <cell r="O643">
            <v>1653.9558300000001</v>
          </cell>
          <cell r="P643">
            <v>3163.0027100000002</v>
          </cell>
          <cell r="Q643">
            <v>3115.49946</v>
          </cell>
          <cell r="S643">
            <v>8228.7672000000002</v>
          </cell>
          <cell r="T643">
            <v>9737.8140800000001</v>
          </cell>
          <cell r="U643">
            <v>9930.9764500000001</v>
          </cell>
          <cell r="W643">
            <v>208.74072000000001</v>
          </cell>
          <cell r="X643">
            <v>1483.7841000000001</v>
          </cell>
          <cell r="Y643">
            <v>1498.1107</v>
          </cell>
          <cell r="AV643">
            <v>984.50274000000002</v>
          </cell>
          <cell r="AW643">
            <v>984.50274000000002</v>
          </cell>
        </row>
        <row r="644">
          <cell r="A644" t="str">
            <v>680499CL_ROBO0680</v>
          </cell>
          <cell r="L644">
            <v>0.34254000000000001</v>
          </cell>
          <cell r="M644">
            <v>433.15530000000001</v>
          </cell>
          <cell r="N644">
            <v>441.02064000000001</v>
          </cell>
          <cell r="O644">
            <v>1627.1149800000001</v>
          </cell>
          <cell r="P644">
            <v>3146.08718</v>
          </cell>
          <cell r="Q644">
            <v>3098.92281</v>
          </cell>
          <cell r="S644">
            <v>8098.9734200000003</v>
          </cell>
          <cell r="T644">
            <v>9617.9456200000004</v>
          </cell>
          <cell r="U644">
            <v>9807.6051299999999</v>
          </cell>
          <cell r="W644">
            <v>208.72268</v>
          </cell>
          <cell r="X644">
            <v>1460.91328</v>
          </cell>
          <cell r="Y644">
            <v>1474.9677799999999</v>
          </cell>
          <cell r="AV644">
            <v>957.74274000000003</v>
          </cell>
          <cell r="AW644">
            <v>957.74274000000003</v>
          </cell>
        </row>
        <row r="645">
          <cell r="A645" t="str">
            <v>680499CL_ROBU0680</v>
          </cell>
          <cell r="L645">
            <v>0.34254000000000001</v>
          </cell>
          <cell r="M645">
            <v>433.15530000000001</v>
          </cell>
          <cell r="N645">
            <v>441.02064000000001</v>
          </cell>
          <cell r="O645">
            <v>1627.1149800000001</v>
          </cell>
          <cell r="P645">
            <v>3146.08718</v>
          </cell>
          <cell r="Q645">
            <v>3098.92281</v>
          </cell>
          <cell r="S645">
            <v>8098.9734200000003</v>
          </cell>
          <cell r="T645">
            <v>9617.9456200000004</v>
          </cell>
          <cell r="U645">
            <v>9807.6051299999999</v>
          </cell>
          <cell r="W645">
            <v>208.72268</v>
          </cell>
          <cell r="X645">
            <v>1460.91328</v>
          </cell>
          <cell r="Y645">
            <v>1474.9677799999999</v>
          </cell>
          <cell r="AV645">
            <v>957.74274000000003</v>
          </cell>
          <cell r="AW645">
            <v>957.74274000000003</v>
          </cell>
        </row>
        <row r="646">
          <cell r="A646" t="str">
            <v>680499CL_ROBU0624</v>
          </cell>
          <cell r="L646">
            <v>0</v>
          </cell>
          <cell r="M646">
            <v>0.61936999999999998</v>
          </cell>
          <cell r="N646">
            <v>0.63060000000000005</v>
          </cell>
          <cell r="O646">
            <v>26.84085</v>
          </cell>
          <cell r="P646">
            <v>16.91553</v>
          </cell>
          <cell r="Q646">
            <v>16.576650000000001</v>
          </cell>
          <cell r="S646">
            <v>129.79378</v>
          </cell>
          <cell r="T646">
            <v>119.86846</v>
          </cell>
          <cell r="U646">
            <v>123.37132</v>
          </cell>
          <cell r="W646">
            <v>1.804E-2</v>
          </cell>
          <cell r="X646">
            <v>22.870819999999998</v>
          </cell>
          <cell r="Y646">
            <v>23.14292</v>
          </cell>
          <cell r="AV646">
            <v>26.76</v>
          </cell>
          <cell r="AW646">
            <v>26.76</v>
          </cell>
        </row>
        <row r="647">
          <cell r="A647" t="str">
            <v>680499811084PD202</v>
          </cell>
          <cell r="L647">
            <v>1620.60986</v>
          </cell>
          <cell r="M647">
            <v>1055.8921600000001</v>
          </cell>
          <cell r="N647">
            <v>1075.0653500000001</v>
          </cell>
          <cell r="O647">
            <v>6734.3864000000003</v>
          </cell>
          <cell r="P647">
            <v>6896.4876400000003</v>
          </cell>
          <cell r="Q647">
            <v>6819.0704299999998</v>
          </cell>
          <cell r="S647">
            <v>20363.734390000001</v>
          </cell>
          <cell r="T647">
            <v>20525.835630000001</v>
          </cell>
          <cell r="U647">
            <v>20947.74452</v>
          </cell>
          <cell r="W647">
            <v>3237.10772</v>
          </cell>
          <cell r="X647">
            <v>3926.0457700000002</v>
          </cell>
          <cell r="Y647">
            <v>3955.3369499999999</v>
          </cell>
          <cell r="AV647">
            <v>2078.6019799999999</v>
          </cell>
          <cell r="AW647">
            <v>2078.6019799999999</v>
          </cell>
        </row>
        <row r="648">
          <cell r="A648" t="str">
            <v>680499811084BS9044</v>
          </cell>
          <cell r="L648">
            <v>427.70294000000001</v>
          </cell>
          <cell r="M648">
            <v>359.54097999999999</v>
          </cell>
          <cell r="N648">
            <v>366.06961999999999</v>
          </cell>
          <cell r="O648">
            <v>2123.0837999999999</v>
          </cell>
          <cell r="P648">
            <v>1568.4177299999999</v>
          </cell>
          <cell r="Q648">
            <v>1552.71084</v>
          </cell>
          <cell r="S648">
            <v>5018.0278600000001</v>
          </cell>
          <cell r="T648">
            <v>4463.3617899999999</v>
          </cell>
          <cell r="U648">
            <v>4553.6775600000001</v>
          </cell>
          <cell r="W648">
            <v>897.54233999999997</v>
          </cell>
          <cell r="X648">
            <v>937.67010000000005</v>
          </cell>
          <cell r="Y648">
            <v>947.10077999999999</v>
          </cell>
          <cell r="AV648">
            <v>614.10852</v>
          </cell>
          <cell r="AW648">
            <v>614.10852</v>
          </cell>
        </row>
        <row r="649">
          <cell r="A649" t="str">
            <v>680499811084BU0321</v>
          </cell>
          <cell r="L649">
            <v>205.86593999999999</v>
          </cell>
          <cell r="M649">
            <v>108.2248</v>
          </cell>
          <cell r="N649">
            <v>110.18998999999999</v>
          </cell>
          <cell r="O649">
            <v>1223.18796</v>
          </cell>
          <cell r="P649">
            <v>705.29912000000002</v>
          </cell>
          <cell r="Q649">
            <v>695.77638999999999</v>
          </cell>
          <cell r="S649">
            <v>2892.08745</v>
          </cell>
          <cell r="T649">
            <v>2374.1986099999999</v>
          </cell>
          <cell r="U649">
            <v>2426.0198399999999</v>
          </cell>
          <cell r="W649">
            <v>378.77623</v>
          </cell>
          <cell r="X649">
            <v>378.93536</v>
          </cell>
          <cell r="Y649">
            <v>382.32531</v>
          </cell>
          <cell r="AV649">
            <v>424.53755999999998</v>
          </cell>
          <cell r="AW649">
            <v>424.53755999999998</v>
          </cell>
        </row>
        <row r="650">
          <cell r="A650" t="str">
            <v>680499811084BU0323</v>
          </cell>
          <cell r="L650">
            <v>221.83699999999999</v>
          </cell>
          <cell r="M650">
            <v>251.31618</v>
          </cell>
          <cell r="N650">
            <v>255.87963999999999</v>
          </cell>
          <cell r="O650">
            <v>899.89584000000002</v>
          </cell>
          <cell r="P650">
            <v>863.11860999999999</v>
          </cell>
          <cell r="Q650">
            <v>856.93444999999997</v>
          </cell>
          <cell r="S650">
            <v>2125.9404100000002</v>
          </cell>
          <cell r="T650">
            <v>2089.16318</v>
          </cell>
          <cell r="U650">
            <v>2127.65771</v>
          </cell>
          <cell r="W650">
            <v>518.76611000000003</v>
          </cell>
          <cell r="X650">
            <v>558.73473999999999</v>
          </cell>
          <cell r="Y650">
            <v>564.77545999999995</v>
          </cell>
          <cell r="AV650">
            <v>189.57096000000001</v>
          </cell>
          <cell r="AW650">
            <v>189.57096000000001</v>
          </cell>
        </row>
        <row r="651">
          <cell r="A651" t="str">
            <v>680499811084BG6912</v>
          </cell>
          <cell r="L651">
            <v>232.92021</v>
          </cell>
          <cell r="M651">
            <v>254.16694000000001</v>
          </cell>
          <cell r="N651">
            <v>258.78219999999999</v>
          </cell>
          <cell r="O651">
            <v>1031.41698</v>
          </cell>
          <cell r="P651">
            <v>1397.13958</v>
          </cell>
          <cell r="Q651">
            <v>1382.16687</v>
          </cell>
          <cell r="S651">
            <v>2838.9540699999998</v>
          </cell>
          <cell r="T651">
            <v>3204.6766699999998</v>
          </cell>
          <cell r="U651">
            <v>3257.4490700000001</v>
          </cell>
          <cell r="W651">
            <v>501.41275999999999</v>
          </cell>
          <cell r="X651">
            <v>714.41044999999997</v>
          </cell>
          <cell r="Y651">
            <v>720.75957000000005</v>
          </cell>
          <cell r="AV651">
            <v>354.70458000000002</v>
          </cell>
          <cell r="AW651">
            <v>354.70458000000002</v>
          </cell>
        </row>
        <row r="652">
          <cell r="A652" t="str">
            <v>680499811084BS6912</v>
          </cell>
          <cell r="L652">
            <v>135.63881000000001</v>
          </cell>
          <cell r="M652">
            <v>188.66584</v>
          </cell>
          <cell r="N652">
            <v>192.09168</v>
          </cell>
          <cell r="O652">
            <v>661.74708999999996</v>
          </cell>
          <cell r="P652">
            <v>958.94698000000005</v>
          </cell>
          <cell r="Q652">
            <v>948.93452000000002</v>
          </cell>
          <cell r="S652">
            <v>1697.50361</v>
          </cell>
          <cell r="T652">
            <v>1994.7035000000001</v>
          </cell>
          <cell r="U652">
            <v>2024.4398100000001</v>
          </cell>
          <cell r="W652">
            <v>312.65746999999999</v>
          </cell>
          <cell r="X652">
            <v>489.19722999999999</v>
          </cell>
          <cell r="Y652">
            <v>494.16109999999998</v>
          </cell>
          <cell r="AV652">
            <v>261.43619999999999</v>
          </cell>
          <cell r="AW652">
            <v>261.43619999999999</v>
          </cell>
        </row>
        <row r="653">
          <cell r="A653" t="str">
            <v>680499811084BO0678</v>
          </cell>
          <cell r="L653">
            <v>118.43364</v>
          </cell>
          <cell r="M653">
            <v>100.56607</v>
          </cell>
          <cell r="N653">
            <v>102.39216999999999</v>
          </cell>
          <cell r="O653">
            <v>492.76253000000003</v>
          </cell>
          <cell r="P653">
            <v>731.40220999999997</v>
          </cell>
          <cell r="Q653">
            <v>722.08216000000004</v>
          </cell>
          <cell r="S653">
            <v>1290.5012099999999</v>
          </cell>
          <cell r="T653">
            <v>1529.1408899999999</v>
          </cell>
          <cell r="U653">
            <v>1550.5367699999999</v>
          </cell>
          <cell r="W653">
            <v>236.69999000000001</v>
          </cell>
          <cell r="X653">
            <v>330.37099000000001</v>
          </cell>
          <cell r="Y653">
            <v>333.29995000000002</v>
          </cell>
          <cell r="AV653">
            <v>208.94143</v>
          </cell>
          <cell r="AW653">
            <v>208.94143</v>
          </cell>
        </row>
        <row r="654">
          <cell r="A654" t="str">
            <v>680499811084BU0654</v>
          </cell>
          <cell r="L654">
            <v>6.92333</v>
          </cell>
          <cell r="M654">
            <v>26.997900000000001</v>
          </cell>
          <cell r="N654">
            <v>27.488140000000001</v>
          </cell>
          <cell r="O654">
            <v>48.099789999999999</v>
          </cell>
          <cell r="P654">
            <v>125.21724</v>
          </cell>
          <cell r="Q654">
            <v>123.89984</v>
          </cell>
          <cell r="S654">
            <v>193.62255999999999</v>
          </cell>
          <cell r="T654">
            <v>270.74000999999998</v>
          </cell>
          <cell r="U654">
            <v>275.11912999999998</v>
          </cell>
          <cell r="W654">
            <v>31.99719</v>
          </cell>
          <cell r="X654">
            <v>62.249229999999997</v>
          </cell>
          <cell r="Y654">
            <v>62.947830000000003</v>
          </cell>
          <cell r="AV654">
            <v>13.61678</v>
          </cell>
          <cell r="AW654">
            <v>13.61678</v>
          </cell>
        </row>
        <row r="655">
          <cell r="A655" t="str">
            <v>680499811084BU0659</v>
          </cell>
          <cell r="L655">
            <v>10.281840000000001</v>
          </cell>
          <cell r="M655">
            <v>61.101869999999998</v>
          </cell>
          <cell r="N655">
            <v>62.211370000000002</v>
          </cell>
          <cell r="O655">
            <v>120.88477</v>
          </cell>
          <cell r="P655">
            <v>102.32753</v>
          </cell>
          <cell r="Q655">
            <v>102.95252000000001</v>
          </cell>
          <cell r="S655">
            <v>213.37984</v>
          </cell>
          <cell r="T655">
            <v>194.82259999999999</v>
          </cell>
          <cell r="U655">
            <v>198.78389999999999</v>
          </cell>
          <cell r="W655">
            <v>43.960290000000001</v>
          </cell>
          <cell r="X655">
            <v>96.577010000000001</v>
          </cell>
          <cell r="Y655">
            <v>97.913319999999999</v>
          </cell>
          <cell r="AV655">
            <v>38.877989999999997</v>
          </cell>
          <cell r="AW655">
            <v>38.877989999999997</v>
          </cell>
        </row>
        <row r="656">
          <cell r="A656" t="str">
            <v>680499811084BS6922</v>
          </cell>
          <cell r="L656">
            <v>97.281400000000005</v>
          </cell>
          <cell r="M656">
            <v>65.501099999999994</v>
          </cell>
          <cell r="N656">
            <v>66.690520000000006</v>
          </cell>
          <cell r="O656">
            <v>369.66989000000001</v>
          </cell>
          <cell r="P656">
            <v>438.19260000000003</v>
          </cell>
          <cell r="Q656">
            <v>433.23235</v>
          </cell>
          <cell r="S656">
            <v>1141.45046</v>
          </cell>
          <cell r="T656">
            <v>1209.97317</v>
          </cell>
          <cell r="U656">
            <v>1233.00926</v>
          </cell>
          <cell r="W656">
            <v>188.75529</v>
          </cell>
          <cell r="X656">
            <v>225.21322000000001</v>
          </cell>
          <cell r="Y656">
            <v>226.59848</v>
          </cell>
          <cell r="AV656">
            <v>93.268379999999993</v>
          </cell>
          <cell r="AW656">
            <v>93.268379999999993</v>
          </cell>
        </row>
        <row r="657">
          <cell r="A657" t="str">
            <v>680499811084BU1485</v>
          </cell>
          <cell r="L657">
            <v>59.186300000000003</v>
          </cell>
          <cell r="M657">
            <v>31.332879999999999</v>
          </cell>
          <cell r="N657">
            <v>31.90185</v>
          </cell>
          <cell r="O657">
            <v>229.07433</v>
          </cell>
          <cell r="P657">
            <v>187.37352000000001</v>
          </cell>
          <cell r="Q657">
            <v>185.29214999999999</v>
          </cell>
          <cell r="S657">
            <v>582.28214000000003</v>
          </cell>
          <cell r="T657">
            <v>540.58132999999998</v>
          </cell>
          <cell r="U657">
            <v>551.66971000000001</v>
          </cell>
          <cell r="W657">
            <v>125.65188000000001</v>
          </cell>
          <cell r="X657">
            <v>105.95433</v>
          </cell>
          <cell r="Y657">
            <v>106.50654</v>
          </cell>
          <cell r="AV657">
            <v>62.23621</v>
          </cell>
          <cell r="AW657">
            <v>62.23621</v>
          </cell>
        </row>
        <row r="658">
          <cell r="A658" t="str">
            <v>680499811084BU1051</v>
          </cell>
          <cell r="L658">
            <v>8.0314399999999999</v>
          </cell>
          <cell r="O658">
            <v>8.0260800000000003</v>
          </cell>
          <cell r="S658">
            <v>21.582450000000001</v>
          </cell>
          <cell r="T658">
            <v>13.556369999999999</v>
          </cell>
          <cell r="U658">
            <v>13.91743</v>
          </cell>
          <cell r="W658">
            <v>8.0333199999999998</v>
          </cell>
          <cell r="X658">
            <v>4.9517499999999997</v>
          </cell>
          <cell r="Y658">
            <v>5.0213700000000001</v>
          </cell>
          <cell r="AV658">
            <v>-1.3780000000000001E-2</v>
          </cell>
          <cell r="AW658">
            <v>-1.3780000000000001E-2</v>
          </cell>
        </row>
        <row r="659">
          <cell r="A659" t="str">
            <v>680499811084BO0708</v>
          </cell>
          <cell r="L659">
            <v>6.2865500000000001</v>
          </cell>
          <cell r="M659">
            <v>6.5167099999999998</v>
          </cell>
          <cell r="N659">
            <v>6.6350499999999997</v>
          </cell>
          <cell r="O659">
            <v>25.629960000000001</v>
          </cell>
          <cell r="P659">
            <v>103.77397000000001</v>
          </cell>
          <cell r="Q659">
            <v>102.01851000000001</v>
          </cell>
          <cell r="S659">
            <v>194.17747</v>
          </cell>
          <cell r="T659">
            <v>272.32148000000001</v>
          </cell>
          <cell r="U659">
            <v>276.43673000000001</v>
          </cell>
          <cell r="W659">
            <v>5.9211999999999998</v>
          </cell>
          <cell r="X659">
            <v>21.92596</v>
          </cell>
          <cell r="Y659">
            <v>22.032599999999999</v>
          </cell>
          <cell r="AV659">
            <v>1.6411</v>
          </cell>
          <cell r="AW659">
            <v>1.6411</v>
          </cell>
        </row>
        <row r="660">
          <cell r="A660" t="str">
            <v>680499811084BU0675</v>
          </cell>
          <cell r="L660">
            <v>2.2320899999999999</v>
          </cell>
          <cell r="M660">
            <v>6.1738999999999997</v>
          </cell>
          <cell r="N660">
            <v>6.2860100000000001</v>
          </cell>
          <cell r="O660">
            <v>48.35707</v>
          </cell>
          <cell r="P660">
            <v>33.556289999999997</v>
          </cell>
          <cell r="Q660">
            <v>33.337589999999999</v>
          </cell>
          <cell r="S660">
            <v>128.65734</v>
          </cell>
          <cell r="T660">
            <v>113.85656</v>
          </cell>
          <cell r="U660">
            <v>116.44687</v>
          </cell>
          <cell r="W660">
            <v>22.89742</v>
          </cell>
          <cell r="X660">
            <v>27.47606</v>
          </cell>
          <cell r="Y660">
            <v>27.683420000000002</v>
          </cell>
          <cell r="AV660">
            <v>13.94373</v>
          </cell>
          <cell r="AW660">
            <v>13.94373</v>
          </cell>
        </row>
        <row r="661">
          <cell r="A661" t="str">
            <v>680499811084BU0709</v>
          </cell>
          <cell r="L661">
            <v>2.59389</v>
          </cell>
          <cell r="M661">
            <v>16.295439999999999</v>
          </cell>
          <cell r="N661">
            <v>16.591339999999999</v>
          </cell>
          <cell r="O661">
            <v>30.12612</v>
          </cell>
          <cell r="P661">
            <v>91.501189999999994</v>
          </cell>
          <cell r="Q661">
            <v>90.79571</v>
          </cell>
          <cell r="S661">
            <v>156.99306999999999</v>
          </cell>
          <cell r="T661">
            <v>218.36814000000001</v>
          </cell>
          <cell r="U661">
            <v>222.38953000000001</v>
          </cell>
          <cell r="W661">
            <v>4.3205499999999999</v>
          </cell>
          <cell r="X661">
            <v>53.21743</v>
          </cell>
          <cell r="Y661">
            <v>53.576639999999998</v>
          </cell>
          <cell r="AV661">
            <v>10.764810000000001</v>
          </cell>
          <cell r="AW661">
            <v>10.764810000000001</v>
          </cell>
        </row>
        <row r="662">
          <cell r="A662" t="str">
            <v>680499811084BU1123</v>
          </cell>
          <cell r="L662">
            <v>18.951129999999999</v>
          </cell>
          <cell r="M662">
            <v>5.1821700000000002</v>
          </cell>
          <cell r="N662">
            <v>5.2762700000000002</v>
          </cell>
          <cell r="O662">
            <v>28.456330000000001</v>
          </cell>
          <cell r="P662">
            <v>21.987629999999999</v>
          </cell>
          <cell r="Q662">
            <v>21.788399999999999</v>
          </cell>
          <cell r="S662">
            <v>57.757989999999999</v>
          </cell>
          <cell r="T662">
            <v>51.289290000000001</v>
          </cell>
          <cell r="U662">
            <v>52.148989999999998</v>
          </cell>
          <cell r="W662">
            <v>21.93092</v>
          </cell>
          <cell r="X662">
            <v>11.68769</v>
          </cell>
          <cell r="Y662">
            <v>11.777900000000001</v>
          </cell>
          <cell r="AV662">
            <v>4.6963100000000004</v>
          </cell>
          <cell r="AW662">
            <v>4.6963100000000004</v>
          </cell>
        </row>
        <row r="663">
          <cell r="A663" t="str">
            <v>680499811084BS9042</v>
          </cell>
          <cell r="L663">
            <v>745.09069</v>
          </cell>
          <cell r="M663">
            <v>324.56887999999998</v>
          </cell>
          <cell r="N663">
            <v>330.46248000000003</v>
          </cell>
          <cell r="O663">
            <v>2601.0145000000002</v>
          </cell>
          <cell r="P663">
            <v>3391.9960000000001</v>
          </cell>
          <cell r="Q663">
            <v>3349.3682899999999</v>
          </cell>
          <cell r="S663">
            <v>10316.893899999999</v>
          </cell>
          <cell r="T663">
            <v>11107.875400000001</v>
          </cell>
          <cell r="U663">
            <v>11347.77054</v>
          </cell>
          <cell r="W663">
            <v>1418.0070900000001</v>
          </cell>
          <cell r="X663">
            <v>1916.5090399999999</v>
          </cell>
          <cell r="Y663">
            <v>1927.10769</v>
          </cell>
          <cell r="AV663">
            <v>785.68976999999995</v>
          </cell>
          <cell r="AW663">
            <v>785.68976999999995</v>
          </cell>
        </row>
        <row r="664">
          <cell r="A664" t="str">
            <v>680499811084BO0341</v>
          </cell>
          <cell r="L664">
            <v>382.74691999999999</v>
          </cell>
          <cell r="M664">
            <v>126.75028</v>
          </cell>
          <cell r="N664">
            <v>129.05185</v>
          </cell>
          <cell r="O664">
            <v>1372.6129800000001</v>
          </cell>
          <cell r="P664">
            <v>1911.7777100000001</v>
          </cell>
          <cell r="Q664">
            <v>1886.9511600000001</v>
          </cell>
          <cell r="S664">
            <v>4971.9616699999997</v>
          </cell>
          <cell r="T664">
            <v>5511.1264000000001</v>
          </cell>
          <cell r="U664">
            <v>5620.6941800000004</v>
          </cell>
          <cell r="W664">
            <v>713.31096000000002</v>
          </cell>
          <cell r="X664">
            <v>962.61228000000006</v>
          </cell>
          <cell r="Y664">
            <v>966.34223999999995</v>
          </cell>
          <cell r="AV664">
            <v>410.69186999999999</v>
          </cell>
          <cell r="AW664">
            <v>410.69186999999999</v>
          </cell>
        </row>
        <row r="665">
          <cell r="A665" t="str">
            <v>680499811084BU0341</v>
          </cell>
          <cell r="L665">
            <v>382.74691999999999</v>
          </cell>
          <cell r="M665">
            <v>126.75028</v>
          </cell>
          <cell r="N665">
            <v>129.05185</v>
          </cell>
          <cell r="O665">
            <v>1372.6129800000001</v>
          </cell>
          <cell r="P665">
            <v>1911.7777100000001</v>
          </cell>
          <cell r="Q665">
            <v>1886.9511600000001</v>
          </cell>
          <cell r="S665">
            <v>4971.9616699999997</v>
          </cell>
          <cell r="T665">
            <v>5511.1264000000001</v>
          </cell>
          <cell r="U665">
            <v>5620.6941800000004</v>
          </cell>
          <cell r="W665">
            <v>713.31096000000002</v>
          </cell>
          <cell r="X665">
            <v>962.61228000000006</v>
          </cell>
          <cell r="Y665">
            <v>966.34223999999995</v>
          </cell>
          <cell r="AV665">
            <v>410.69186999999999</v>
          </cell>
          <cell r="AW665">
            <v>410.69186999999999</v>
          </cell>
        </row>
        <row r="666">
          <cell r="A666" t="str">
            <v>680499811084BU0351</v>
          </cell>
          <cell r="L666">
            <v>254.83019999999999</v>
          </cell>
          <cell r="M666">
            <v>118.60351</v>
          </cell>
          <cell r="N666">
            <v>120.75714000000001</v>
          </cell>
          <cell r="O666">
            <v>970.58073000000002</v>
          </cell>
          <cell r="P666">
            <v>958.92277000000001</v>
          </cell>
          <cell r="Q666">
            <v>945.78552999999999</v>
          </cell>
          <cell r="S666">
            <v>3610.37293</v>
          </cell>
          <cell r="T666">
            <v>3598.71497</v>
          </cell>
          <cell r="U666">
            <v>3679.9303199999999</v>
          </cell>
          <cell r="W666">
            <v>544.49761000000001</v>
          </cell>
          <cell r="X666">
            <v>580.13</v>
          </cell>
          <cell r="Y666">
            <v>584.60280999999998</v>
          </cell>
          <cell r="AV666">
            <v>313.09411</v>
          </cell>
          <cell r="AW666">
            <v>313.09411</v>
          </cell>
        </row>
        <row r="667">
          <cell r="A667" t="str">
            <v>680499811084BU0352</v>
          </cell>
          <cell r="L667">
            <v>107.51357</v>
          </cell>
          <cell r="M667">
            <v>79.215090000000004</v>
          </cell>
          <cell r="N667">
            <v>80.653490000000005</v>
          </cell>
          <cell r="O667">
            <v>257.82078999999999</v>
          </cell>
          <cell r="P667">
            <v>521.29552000000001</v>
          </cell>
          <cell r="Q667">
            <v>516.63160000000005</v>
          </cell>
          <cell r="S667">
            <v>1734.5592999999999</v>
          </cell>
          <cell r="T667">
            <v>1998.03403</v>
          </cell>
          <cell r="U667">
            <v>2047.1460400000001</v>
          </cell>
          <cell r="W667">
            <v>160.19852</v>
          </cell>
          <cell r="X667">
            <v>373.76675999999998</v>
          </cell>
          <cell r="Y667">
            <v>376.16264000000001</v>
          </cell>
          <cell r="AV667">
            <v>61.903790000000001</v>
          </cell>
          <cell r="AW667">
            <v>61.903790000000001</v>
          </cell>
        </row>
        <row r="668">
          <cell r="A668" t="str">
            <v>680499811084BS9051</v>
          </cell>
          <cell r="L668">
            <v>106.34752</v>
          </cell>
          <cell r="M668">
            <v>6.5940300000000001</v>
          </cell>
          <cell r="N668">
            <v>6.7137599999999997</v>
          </cell>
          <cell r="O668">
            <v>490.34843000000001</v>
          </cell>
          <cell r="P668">
            <v>149.00358</v>
          </cell>
          <cell r="Q668">
            <v>146.87867</v>
          </cell>
          <cell r="S668">
            <v>1109.9460799999999</v>
          </cell>
          <cell r="T668">
            <v>768.60122999999999</v>
          </cell>
          <cell r="U668">
            <v>789.27394000000004</v>
          </cell>
          <cell r="W668">
            <v>232.65508</v>
          </cell>
          <cell r="X668">
            <v>68.711650000000006</v>
          </cell>
          <cell r="Y668">
            <v>69.121859999999998</v>
          </cell>
          <cell r="AV668">
            <v>134.60445000000001</v>
          </cell>
          <cell r="AW668">
            <v>134.60445000000001</v>
          </cell>
        </row>
        <row r="669">
          <cell r="A669" t="str">
            <v>680499811084BO0713</v>
          </cell>
          <cell r="L669">
            <v>41.517020000000002</v>
          </cell>
          <cell r="M669">
            <v>6.5940300000000001</v>
          </cell>
          <cell r="N669">
            <v>6.7137599999999997</v>
          </cell>
          <cell r="O669">
            <v>161.86572000000001</v>
          </cell>
          <cell r="P669">
            <v>149.00358</v>
          </cell>
          <cell r="Q669">
            <v>146.87867</v>
          </cell>
          <cell r="S669">
            <v>423.76470999999998</v>
          </cell>
          <cell r="T669">
            <v>410.90257000000003</v>
          </cell>
          <cell r="U669">
            <v>418.1728</v>
          </cell>
          <cell r="W669">
            <v>79.351230000000001</v>
          </cell>
          <cell r="X669">
            <v>68.711650000000006</v>
          </cell>
          <cell r="Y669">
            <v>69.121859999999998</v>
          </cell>
          <cell r="AV669">
            <v>61.924810000000001</v>
          </cell>
          <cell r="AW669">
            <v>61.924810000000001</v>
          </cell>
        </row>
        <row r="670">
          <cell r="A670" t="str">
            <v>680499811084BU0713</v>
          </cell>
          <cell r="L670">
            <v>41.517020000000002</v>
          </cell>
          <cell r="M670">
            <v>6.5940300000000001</v>
          </cell>
          <cell r="N670">
            <v>6.7137599999999997</v>
          </cell>
          <cell r="O670">
            <v>161.86572000000001</v>
          </cell>
          <cell r="P670">
            <v>149.00358</v>
          </cell>
          <cell r="Q670">
            <v>146.87867</v>
          </cell>
          <cell r="S670">
            <v>423.76470999999998</v>
          </cell>
          <cell r="T670">
            <v>410.90257000000003</v>
          </cell>
          <cell r="U670">
            <v>418.1728</v>
          </cell>
          <cell r="W670">
            <v>79.351230000000001</v>
          </cell>
          <cell r="X670">
            <v>68.711650000000006</v>
          </cell>
          <cell r="Y670">
            <v>69.121859999999998</v>
          </cell>
          <cell r="AV670">
            <v>61.924810000000001</v>
          </cell>
          <cell r="AW670">
            <v>61.924810000000001</v>
          </cell>
        </row>
        <row r="671">
          <cell r="A671" t="str">
            <v>680499811084BU0418</v>
          </cell>
          <cell r="L671">
            <v>64.830500000000001</v>
          </cell>
          <cell r="O671">
            <v>328.48271</v>
          </cell>
          <cell r="S671">
            <v>686.18137000000002</v>
          </cell>
          <cell r="T671">
            <v>357.69866000000002</v>
          </cell>
          <cell r="U671">
            <v>371.10113999999999</v>
          </cell>
          <cell r="W671">
            <v>153.30385000000001</v>
          </cell>
          <cell r="AV671">
            <v>72.679640000000006</v>
          </cell>
          <cell r="AW671">
            <v>72.679640000000006</v>
          </cell>
        </row>
        <row r="672">
          <cell r="A672" t="str">
            <v>680499811084BS9050</v>
          </cell>
          <cell r="L672">
            <v>108.5485</v>
          </cell>
          <cell r="M672">
            <v>111.02133000000001</v>
          </cell>
          <cell r="N672">
            <v>113.03728</v>
          </cell>
          <cell r="O672">
            <v>488.52269000000001</v>
          </cell>
          <cell r="P672">
            <v>389.93171000000001</v>
          </cell>
          <cell r="Q672">
            <v>387.94670000000002</v>
          </cell>
          <cell r="S672">
            <v>1079.8810800000001</v>
          </cell>
          <cell r="T672">
            <v>981.29010000000005</v>
          </cell>
          <cell r="U672">
            <v>999.54037000000005</v>
          </cell>
          <cell r="W672">
            <v>187.49045000000001</v>
          </cell>
          <cell r="X672">
            <v>288.76423</v>
          </cell>
          <cell r="Y672">
            <v>291.26702999999998</v>
          </cell>
          <cell r="AV672">
            <v>189.49466000000001</v>
          </cell>
          <cell r="AW672">
            <v>189.49466000000001</v>
          </cell>
        </row>
        <row r="673">
          <cell r="A673" t="str">
            <v>680499811084BU0331</v>
          </cell>
          <cell r="L673">
            <v>0</v>
          </cell>
          <cell r="O673">
            <v>0.82938999999999996</v>
          </cell>
          <cell r="P673">
            <v>5.6936200000000001</v>
          </cell>
          <cell r="Q673">
            <v>5.5526900000000001</v>
          </cell>
          <cell r="S673">
            <v>3.0303599999999999</v>
          </cell>
          <cell r="T673">
            <v>7.89459</v>
          </cell>
          <cell r="U673">
            <v>7.8422299999999998</v>
          </cell>
          <cell r="W673">
            <v>0.70172000000000001</v>
          </cell>
          <cell r="X673">
            <v>-3.6240000000000001E-2</v>
          </cell>
          <cell r="Y673">
            <v>-3.6130000000000002E-2</v>
          </cell>
          <cell r="AV673">
            <v>-6.1030000000000001E-2</v>
          </cell>
          <cell r="AW673">
            <v>-6.1030000000000001E-2</v>
          </cell>
        </row>
        <row r="674">
          <cell r="A674" t="str">
            <v>680499811084BU0362</v>
          </cell>
          <cell r="L674">
            <v>108.5485</v>
          </cell>
          <cell r="M674">
            <v>111.02133000000001</v>
          </cell>
          <cell r="N674">
            <v>113.03728</v>
          </cell>
          <cell r="O674">
            <v>487.69330000000002</v>
          </cell>
          <cell r="P674">
            <v>384.23809</v>
          </cell>
          <cell r="Q674">
            <v>382.39400000000001</v>
          </cell>
          <cell r="S674">
            <v>1076.8507199999999</v>
          </cell>
          <cell r="T674">
            <v>973.39550999999994</v>
          </cell>
          <cell r="U674">
            <v>991.69813999999997</v>
          </cell>
          <cell r="W674">
            <v>186.78872999999999</v>
          </cell>
          <cell r="X674">
            <v>288.80047000000002</v>
          </cell>
          <cell r="Y674">
            <v>291.30315999999999</v>
          </cell>
          <cell r="AV674">
            <v>189.55569</v>
          </cell>
          <cell r="AW674">
            <v>189.55569</v>
          </cell>
        </row>
        <row r="675">
          <cell r="A675" t="str">
            <v>680499811084BS6903</v>
          </cell>
          <cell r="P675">
            <v>-9.6000000000000002E-4</v>
          </cell>
          <cell r="Q675">
            <v>-9.3000000000000005E-4</v>
          </cell>
          <cell r="S675">
            <v>3.1399999999999997E-2</v>
          </cell>
          <cell r="T675">
            <v>3.0439999999999998E-2</v>
          </cell>
          <cell r="U675">
            <v>3.3029999999999997E-2</v>
          </cell>
          <cell r="X675">
            <v>-1.9699999999999999E-2</v>
          </cell>
          <cell r="Y675">
            <v>-1.9980000000000001E-2</v>
          </cell>
        </row>
        <row r="676">
          <cell r="A676" t="str">
            <v>680499811084BU0664</v>
          </cell>
          <cell r="P676">
            <v>-9.6000000000000002E-4</v>
          </cell>
          <cell r="Q676">
            <v>-9.3000000000000005E-4</v>
          </cell>
          <cell r="S676">
            <v>3.1399999999999997E-2</v>
          </cell>
          <cell r="T676">
            <v>3.0439999999999998E-2</v>
          </cell>
          <cell r="U676">
            <v>3.3029999999999997E-2</v>
          </cell>
          <cell r="X676">
            <v>-1.9699999999999999E-2</v>
          </cell>
          <cell r="Y676">
            <v>-1.9980000000000001E-2</v>
          </cell>
        </row>
        <row r="677">
          <cell r="A677" t="str">
            <v>680499811084201101</v>
          </cell>
          <cell r="L677">
            <v>0.34254000000000001</v>
          </cell>
          <cell r="M677">
            <v>433.77467000000001</v>
          </cell>
          <cell r="N677">
            <v>441.65123999999997</v>
          </cell>
          <cell r="O677">
            <v>1653.9558300000001</v>
          </cell>
          <cell r="P677">
            <v>3163.0027100000002</v>
          </cell>
          <cell r="Q677">
            <v>3115.49946</v>
          </cell>
          <cell r="S677">
            <v>8228.7672000000002</v>
          </cell>
          <cell r="T677">
            <v>9737.8140800000001</v>
          </cell>
          <cell r="U677">
            <v>9930.9764500000001</v>
          </cell>
          <cell r="W677">
            <v>208.74072000000001</v>
          </cell>
          <cell r="X677">
            <v>1483.7841000000001</v>
          </cell>
          <cell r="Y677">
            <v>1498.1107</v>
          </cell>
          <cell r="AV677">
            <v>984.50274000000002</v>
          </cell>
          <cell r="AW677">
            <v>984.50274000000002</v>
          </cell>
        </row>
        <row r="678">
          <cell r="A678" t="str">
            <v>680499811084BT6918</v>
          </cell>
          <cell r="L678">
            <v>0.34254000000000001</v>
          </cell>
          <cell r="M678">
            <v>433.77467000000001</v>
          </cell>
          <cell r="N678">
            <v>441.65123999999997</v>
          </cell>
          <cell r="O678">
            <v>1653.9558300000001</v>
          </cell>
          <cell r="P678">
            <v>3163.0027100000002</v>
          </cell>
          <cell r="Q678">
            <v>3115.49946</v>
          </cell>
          <cell r="S678">
            <v>8228.7672000000002</v>
          </cell>
          <cell r="T678">
            <v>9737.8140800000001</v>
          </cell>
          <cell r="U678">
            <v>9930.9764500000001</v>
          </cell>
          <cell r="W678">
            <v>208.74072000000001</v>
          </cell>
          <cell r="X678">
            <v>1483.7841000000001</v>
          </cell>
          <cell r="Y678">
            <v>1498.1107</v>
          </cell>
          <cell r="AV678">
            <v>984.50274000000002</v>
          </cell>
          <cell r="AW678">
            <v>984.50274000000002</v>
          </cell>
        </row>
        <row r="679">
          <cell r="A679" t="str">
            <v>680499811084BO0680</v>
          </cell>
          <cell r="L679">
            <v>0.34254000000000001</v>
          </cell>
          <cell r="M679">
            <v>433.15530000000001</v>
          </cell>
          <cell r="N679">
            <v>441.02064000000001</v>
          </cell>
          <cell r="O679">
            <v>1627.1149800000001</v>
          </cell>
          <cell r="P679">
            <v>3146.08718</v>
          </cell>
          <cell r="Q679">
            <v>3098.92281</v>
          </cell>
          <cell r="S679">
            <v>8098.9734200000003</v>
          </cell>
          <cell r="T679">
            <v>9617.9456200000004</v>
          </cell>
          <cell r="U679">
            <v>9807.6051299999999</v>
          </cell>
          <cell r="W679">
            <v>208.72268</v>
          </cell>
          <cell r="X679">
            <v>1460.91328</v>
          </cell>
          <cell r="Y679">
            <v>1474.9677799999999</v>
          </cell>
          <cell r="AV679">
            <v>957.74274000000003</v>
          </cell>
          <cell r="AW679">
            <v>957.74274000000003</v>
          </cell>
        </row>
        <row r="680">
          <cell r="A680" t="str">
            <v>680499811084BU0680</v>
          </cell>
          <cell r="L680">
            <v>0.34254000000000001</v>
          </cell>
          <cell r="M680">
            <v>433.15530000000001</v>
          </cell>
          <cell r="N680">
            <v>441.02064000000001</v>
          </cell>
          <cell r="O680">
            <v>1627.1149800000001</v>
          </cell>
          <cell r="P680">
            <v>3146.08718</v>
          </cell>
          <cell r="Q680">
            <v>3098.92281</v>
          </cell>
          <cell r="S680">
            <v>8098.9734200000003</v>
          </cell>
          <cell r="T680">
            <v>9617.9456200000004</v>
          </cell>
          <cell r="U680">
            <v>9807.6051299999999</v>
          </cell>
          <cell r="W680">
            <v>208.72268</v>
          </cell>
          <cell r="X680">
            <v>1460.91328</v>
          </cell>
          <cell r="Y680">
            <v>1474.9677799999999</v>
          </cell>
          <cell r="AV680">
            <v>957.74274000000003</v>
          </cell>
          <cell r="AW680">
            <v>957.74274000000003</v>
          </cell>
        </row>
        <row r="681">
          <cell r="A681" t="str">
            <v>680499811084BU0624</v>
          </cell>
          <cell r="L681">
            <v>0</v>
          </cell>
          <cell r="M681">
            <v>0.61936999999999998</v>
          </cell>
          <cell r="N681">
            <v>0.63060000000000005</v>
          </cell>
          <cell r="O681">
            <v>26.84085</v>
          </cell>
          <cell r="P681">
            <v>16.91553</v>
          </cell>
          <cell r="Q681">
            <v>16.576650000000001</v>
          </cell>
          <cell r="S681">
            <v>129.79378</v>
          </cell>
          <cell r="T681">
            <v>119.86846</v>
          </cell>
          <cell r="U681">
            <v>123.37132</v>
          </cell>
          <cell r="W681">
            <v>1.804E-2</v>
          </cell>
          <cell r="X681">
            <v>22.870819999999998</v>
          </cell>
          <cell r="Y681">
            <v>23.14292</v>
          </cell>
          <cell r="AV681">
            <v>26.76</v>
          </cell>
          <cell r="AW681">
            <v>26.76</v>
          </cell>
        </row>
        <row r="682">
          <cell r="A682" t="str">
            <v>680499CL_SKPD202</v>
          </cell>
          <cell r="L682">
            <v>1204.0517199999999</v>
          </cell>
          <cell r="M682">
            <v>730.00738999999999</v>
          </cell>
          <cell r="N682">
            <v>730.00738999999999</v>
          </cell>
          <cell r="O682">
            <v>5879.1086699999996</v>
          </cell>
          <cell r="P682">
            <v>3210.3225200000002</v>
          </cell>
          <cell r="Q682">
            <v>3210.3225200000002</v>
          </cell>
          <cell r="S682">
            <v>16000.095649999999</v>
          </cell>
          <cell r="T682">
            <v>13331.309499999999</v>
          </cell>
          <cell r="U682">
            <v>13331.309499999999</v>
          </cell>
          <cell r="W682">
            <v>2084.7595999999999</v>
          </cell>
          <cell r="X682">
            <v>2270.39176</v>
          </cell>
          <cell r="Y682">
            <v>2270.39176</v>
          </cell>
          <cell r="AV682">
            <v>2957.6437900000001</v>
          </cell>
          <cell r="AW682">
            <v>2957.6437900000001</v>
          </cell>
        </row>
        <row r="683">
          <cell r="A683" t="str">
            <v>680499CL_SKBS9044</v>
          </cell>
          <cell r="L683">
            <v>128.17086</v>
          </cell>
          <cell r="M683">
            <v>197.09241</v>
          </cell>
          <cell r="N683">
            <v>197.09241</v>
          </cell>
          <cell r="O683">
            <v>1780.44525</v>
          </cell>
          <cell r="P683">
            <v>707.88171999999997</v>
          </cell>
          <cell r="Q683">
            <v>707.88171999999997</v>
          </cell>
          <cell r="S683">
            <v>5377.0042400000002</v>
          </cell>
          <cell r="T683">
            <v>4304.4407099999999</v>
          </cell>
          <cell r="U683">
            <v>4304.4407099999999</v>
          </cell>
          <cell r="W683">
            <v>341.23905000000002</v>
          </cell>
          <cell r="X683">
            <v>525.21564000000001</v>
          </cell>
          <cell r="Y683">
            <v>525.21564000000001</v>
          </cell>
          <cell r="AV683">
            <v>969.77679999999998</v>
          </cell>
          <cell r="AW683">
            <v>969.77679999999998</v>
          </cell>
        </row>
        <row r="684">
          <cell r="A684" t="str">
            <v>680499CL_SKBU0321</v>
          </cell>
          <cell r="L684">
            <v>78.092410000000001</v>
          </cell>
          <cell r="M684">
            <v>110.42999</v>
          </cell>
          <cell r="N684">
            <v>110.42999</v>
          </cell>
          <cell r="O684">
            <v>1012.9779600000001</v>
          </cell>
          <cell r="P684">
            <v>470.10019</v>
          </cell>
          <cell r="Q684">
            <v>470.10019</v>
          </cell>
          <cell r="S684">
            <v>3225.4807300000002</v>
          </cell>
          <cell r="T684">
            <v>2682.6029600000002</v>
          </cell>
          <cell r="U684">
            <v>2682.6029600000002</v>
          </cell>
          <cell r="W684">
            <v>229.07892000000001</v>
          </cell>
          <cell r="X684">
            <v>325.99263000000002</v>
          </cell>
          <cell r="Y684">
            <v>325.99263000000002</v>
          </cell>
          <cell r="AV684">
            <v>528.09991000000002</v>
          </cell>
          <cell r="AW684">
            <v>528.09991000000002</v>
          </cell>
        </row>
        <row r="685">
          <cell r="A685" t="str">
            <v>680499CL_SKBU0323</v>
          </cell>
          <cell r="L685">
            <v>50.078449999999997</v>
          </cell>
          <cell r="M685">
            <v>86.662419999999997</v>
          </cell>
          <cell r="N685">
            <v>86.662419999999997</v>
          </cell>
          <cell r="O685">
            <v>767.46729000000005</v>
          </cell>
          <cell r="P685">
            <v>237.78153</v>
          </cell>
          <cell r="Q685">
            <v>237.78153</v>
          </cell>
          <cell r="S685">
            <v>2151.52351</v>
          </cell>
          <cell r="T685">
            <v>1621.8377499999999</v>
          </cell>
          <cell r="U685">
            <v>1621.8377499999999</v>
          </cell>
          <cell r="W685">
            <v>112.16013</v>
          </cell>
          <cell r="X685">
            <v>199.22300999999999</v>
          </cell>
          <cell r="Y685">
            <v>199.22300999999999</v>
          </cell>
          <cell r="AV685">
            <v>441.67689000000001</v>
          </cell>
          <cell r="AW685">
            <v>441.67689000000001</v>
          </cell>
        </row>
        <row r="686">
          <cell r="A686" t="str">
            <v>680499CL_SKBG6912</v>
          </cell>
          <cell r="L686">
            <v>829.60360000000003</v>
          </cell>
          <cell r="M686">
            <v>271.09562</v>
          </cell>
          <cell r="N686">
            <v>271.09562</v>
          </cell>
          <cell r="O686">
            <v>1839.1868099999999</v>
          </cell>
          <cell r="P686">
            <v>1212.70282</v>
          </cell>
          <cell r="Q686">
            <v>1212.70282</v>
          </cell>
          <cell r="S686">
            <v>4529.0765600000004</v>
          </cell>
          <cell r="T686">
            <v>3902.5925699999998</v>
          </cell>
          <cell r="U686">
            <v>3902.5925699999998</v>
          </cell>
          <cell r="W686">
            <v>1170.4790599999999</v>
          </cell>
          <cell r="X686">
            <v>870.60450000000003</v>
          </cell>
          <cell r="Y686">
            <v>870.60450000000003</v>
          </cell>
          <cell r="AV686">
            <v>531.35684000000003</v>
          </cell>
          <cell r="AW686">
            <v>531.35684000000003</v>
          </cell>
        </row>
        <row r="687">
          <cell r="A687" t="str">
            <v>680499CL_SKBS6912</v>
          </cell>
          <cell r="L687">
            <v>721.85956999999996</v>
          </cell>
          <cell r="M687">
            <v>226.67581999999999</v>
          </cell>
          <cell r="N687">
            <v>226.67581999999999</v>
          </cell>
          <cell r="O687">
            <v>1441.3592100000001</v>
          </cell>
          <cell r="P687">
            <v>951.50477000000001</v>
          </cell>
          <cell r="Q687">
            <v>951.50477000000001</v>
          </cell>
          <cell r="S687">
            <v>3659.2031400000001</v>
          </cell>
          <cell r="T687">
            <v>3169.3487</v>
          </cell>
          <cell r="U687">
            <v>3169.3487</v>
          </cell>
          <cell r="W687">
            <v>920.64115000000004</v>
          </cell>
          <cell r="X687">
            <v>712.11524999999995</v>
          </cell>
          <cell r="Y687">
            <v>712.11524999999995</v>
          </cell>
          <cell r="AV687">
            <v>422.03597000000002</v>
          </cell>
          <cell r="AW687">
            <v>422.03597000000002</v>
          </cell>
        </row>
        <row r="688">
          <cell r="A688" t="str">
            <v>680499CL_SKBO0678</v>
          </cell>
          <cell r="L688">
            <v>453.59172000000001</v>
          </cell>
          <cell r="M688">
            <v>181.77976000000001</v>
          </cell>
          <cell r="N688">
            <v>181.77976000000001</v>
          </cell>
          <cell r="O688">
            <v>1054.9291800000001</v>
          </cell>
          <cell r="P688">
            <v>795.02769000000001</v>
          </cell>
          <cell r="Q688">
            <v>795.02769000000001</v>
          </cell>
          <cell r="S688">
            <v>2787.8213799999999</v>
          </cell>
          <cell r="T688">
            <v>2527.9198900000001</v>
          </cell>
          <cell r="U688">
            <v>2527.9198900000001</v>
          </cell>
          <cell r="W688">
            <v>625.67427999999995</v>
          </cell>
          <cell r="X688">
            <v>545.81569000000002</v>
          </cell>
          <cell r="Y688">
            <v>545.81569000000002</v>
          </cell>
          <cell r="AV688">
            <v>349.78093000000001</v>
          </cell>
          <cell r="AW688">
            <v>349.78093000000001</v>
          </cell>
        </row>
        <row r="689">
          <cell r="A689" t="str">
            <v>680499CL_SKBU0654</v>
          </cell>
          <cell r="L689">
            <v>186.92356000000001</v>
          </cell>
          <cell r="M689">
            <v>15.44932</v>
          </cell>
          <cell r="N689">
            <v>15.44932</v>
          </cell>
          <cell r="O689">
            <v>247.76931999999999</v>
          </cell>
          <cell r="P689">
            <v>73.374139999999997</v>
          </cell>
          <cell r="Q689">
            <v>73.374139999999997</v>
          </cell>
          <cell r="S689">
            <v>527.80191000000002</v>
          </cell>
          <cell r="T689">
            <v>353.40672999999998</v>
          </cell>
          <cell r="U689">
            <v>353.40672999999998</v>
          </cell>
          <cell r="W689">
            <v>204.54613000000001</v>
          </cell>
          <cell r="X689">
            <v>82.884789999999995</v>
          </cell>
          <cell r="Y689">
            <v>82.884789999999995</v>
          </cell>
          <cell r="AV689">
            <v>37.465429999999998</v>
          </cell>
          <cell r="AW689">
            <v>37.465429999999998</v>
          </cell>
        </row>
        <row r="690">
          <cell r="A690" t="str">
            <v>680499CL_SKBU0659</v>
          </cell>
          <cell r="L690">
            <v>81.344290000000001</v>
          </cell>
          <cell r="M690">
            <v>29.446739999999998</v>
          </cell>
          <cell r="N690">
            <v>29.446739999999998</v>
          </cell>
          <cell r="O690">
            <v>138.66070999999999</v>
          </cell>
          <cell r="P690">
            <v>83.102940000000004</v>
          </cell>
          <cell r="Q690">
            <v>83.102940000000004</v>
          </cell>
          <cell r="S690">
            <v>343.57985000000002</v>
          </cell>
          <cell r="T690">
            <v>288.02208000000002</v>
          </cell>
          <cell r="U690">
            <v>288.02208000000002</v>
          </cell>
          <cell r="W690">
            <v>90.420739999999995</v>
          </cell>
          <cell r="X690">
            <v>83.414770000000004</v>
          </cell>
          <cell r="Y690">
            <v>83.414770000000004</v>
          </cell>
          <cell r="AV690">
            <v>34.789610000000003</v>
          </cell>
          <cell r="AW690">
            <v>34.789610000000003</v>
          </cell>
        </row>
        <row r="691">
          <cell r="A691" t="str">
            <v>680499CL_SKBS6922</v>
          </cell>
          <cell r="L691">
            <v>107.74403</v>
          </cell>
          <cell r="M691">
            <v>44.419800000000002</v>
          </cell>
          <cell r="N691">
            <v>44.419800000000002</v>
          </cell>
          <cell r="O691">
            <v>397.82760000000002</v>
          </cell>
          <cell r="P691">
            <v>261.19805000000002</v>
          </cell>
          <cell r="Q691">
            <v>261.19805000000002</v>
          </cell>
          <cell r="S691">
            <v>869.87342000000001</v>
          </cell>
          <cell r="T691">
            <v>733.24387000000002</v>
          </cell>
          <cell r="U691">
            <v>733.24387000000002</v>
          </cell>
          <cell r="W691">
            <v>249.83790999999999</v>
          </cell>
          <cell r="X691">
            <v>158.48925</v>
          </cell>
          <cell r="Y691">
            <v>158.48925</v>
          </cell>
          <cell r="AV691">
            <v>109.32087</v>
          </cell>
          <cell r="AW691">
            <v>109.32087</v>
          </cell>
        </row>
        <row r="692">
          <cell r="A692" t="str">
            <v>680499CL_SKBU1485</v>
          </cell>
          <cell r="L692">
            <v>72.742270000000005</v>
          </cell>
          <cell r="M692">
            <v>15.308450000000001</v>
          </cell>
          <cell r="N692">
            <v>15.308450000000001</v>
          </cell>
          <cell r="O692">
            <v>201.60445000000001</v>
          </cell>
          <cell r="P692">
            <v>71.251199999999997</v>
          </cell>
          <cell r="Q692">
            <v>71.251199999999997</v>
          </cell>
          <cell r="S692">
            <v>366.27721000000003</v>
          </cell>
          <cell r="T692">
            <v>235.92395999999999</v>
          </cell>
          <cell r="U692">
            <v>235.92395999999999</v>
          </cell>
          <cell r="W692">
            <v>147.82894999999999</v>
          </cell>
          <cell r="X692">
            <v>58.314729999999997</v>
          </cell>
          <cell r="Y692">
            <v>58.314729999999997</v>
          </cell>
          <cell r="AV692">
            <v>39.710160000000002</v>
          </cell>
          <cell r="AW692">
            <v>39.710160000000002</v>
          </cell>
        </row>
        <row r="693">
          <cell r="A693" t="str">
            <v>680499CL_SKBU1051</v>
          </cell>
          <cell r="L693">
            <v>2.4168599999999998</v>
          </cell>
          <cell r="M693">
            <v>0.27172000000000002</v>
          </cell>
          <cell r="N693">
            <v>0.27172000000000002</v>
          </cell>
          <cell r="O693">
            <v>4.2858400000000003</v>
          </cell>
          <cell r="P693">
            <v>6.5535100000000002</v>
          </cell>
          <cell r="Q693">
            <v>6.5535100000000002</v>
          </cell>
          <cell r="S693">
            <v>17.67295</v>
          </cell>
          <cell r="T693">
            <v>19.940619999999999</v>
          </cell>
          <cell r="U693">
            <v>19.940619999999999</v>
          </cell>
          <cell r="W693">
            <v>2.59504</v>
          </cell>
          <cell r="X693">
            <v>4.8756300000000001</v>
          </cell>
          <cell r="Y693">
            <v>4.8756300000000001</v>
          </cell>
          <cell r="AV693">
            <v>1.32657</v>
          </cell>
          <cell r="AW693">
            <v>1.32657</v>
          </cell>
        </row>
        <row r="694">
          <cell r="A694" t="str">
            <v>680499CL_SKBO0708</v>
          </cell>
          <cell r="L694">
            <v>0.66915999999999998</v>
          </cell>
          <cell r="M694">
            <v>12.21001</v>
          </cell>
          <cell r="N694">
            <v>12.21001</v>
          </cell>
          <cell r="O694">
            <v>3.5922399999999999</v>
          </cell>
          <cell r="P694">
            <v>34.401820000000001</v>
          </cell>
          <cell r="Q694">
            <v>34.401820000000001</v>
          </cell>
          <cell r="S694">
            <v>15.002280000000001</v>
          </cell>
          <cell r="T694">
            <v>45.811860000000003</v>
          </cell>
          <cell r="U694">
            <v>45.811860000000003</v>
          </cell>
          <cell r="W694">
            <v>0.85355000000000003</v>
          </cell>
          <cell r="X694">
            <v>15.3188</v>
          </cell>
          <cell r="Y694">
            <v>15.3188</v>
          </cell>
          <cell r="AV694">
            <v>2.7745000000000002</v>
          </cell>
          <cell r="AW694">
            <v>2.7745000000000002</v>
          </cell>
        </row>
        <row r="695">
          <cell r="A695" t="str">
            <v>680499CL_SKBU0675</v>
          </cell>
          <cell r="L695">
            <v>18.92848</v>
          </cell>
          <cell r="M695">
            <v>1.84592</v>
          </cell>
          <cell r="N695">
            <v>1.84592</v>
          </cell>
          <cell r="O695">
            <v>94.370440000000002</v>
          </cell>
          <cell r="P695">
            <v>42.059179999999998</v>
          </cell>
          <cell r="Q695">
            <v>42.059179999999998</v>
          </cell>
          <cell r="S695">
            <v>197.84155999999999</v>
          </cell>
          <cell r="T695">
            <v>145.53030000000001</v>
          </cell>
          <cell r="U695">
            <v>145.53030000000001</v>
          </cell>
          <cell r="W695">
            <v>60.1965</v>
          </cell>
          <cell r="X695">
            <v>13.81297</v>
          </cell>
          <cell r="Y695">
            <v>13.81297</v>
          </cell>
          <cell r="AV695">
            <v>23.847370000000002</v>
          </cell>
          <cell r="AW695">
            <v>23.847370000000002</v>
          </cell>
        </row>
        <row r="696">
          <cell r="A696" t="str">
            <v>680499CL_SKBU0709</v>
          </cell>
          <cell r="L696">
            <v>6.9959100000000003</v>
          </cell>
          <cell r="M696">
            <v>7.96732</v>
          </cell>
          <cell r="N696">
            <v>7.96732</v>
          </cell>
          <cell r="O696">
            <v>40.427419999999998</v>
          </cell>
          <cell r="P696">
            <v>47.138919999999999</v>
          </cell>
          <cell r="Q696">
            <v>47.138919999999999</v>
          </cell>
          <cell r="S696">
            <v>125.64044</v>
          </cell>
          <cell r="T696">
            <v>132.35194000000001</v>
          </cell>
          <cell r="U696">
            <v>132.35194000000001</v>
          </cell>
          <cell r="W696">
            <v>9.3514300000000006</v>
          </cell>
          <cell r="X696">
            <v>26.078510000000001</v>
          </cell>
          <cell r="Y696">
            <v>26.078510000000001</v>
          </cell>
          <cell r="AV696">
            <v>26.185780000000001</v>
          </cell>
          <cell r="AW696">
            <v>26.185780000000001</v>
          </cell>
        </row>
        <row r="697">
          <cell r="A697" t="str">
            <v>680499CL_SKBU1123</v>
          </cell>
          <cell r="L697">
            <v>5.9913499999999997</v>
          </cell>
          <cell r="M697">
            <v>6.8163799999999997</v>
          </cell>
          <cell r="N697">
            <v>6.8163799999999997</v>
          </cell>
          <cell r="O697">
            <v>53.54721</v>
          </cell>
          <cell r="P697">
            <v>59.793419999999998</v>
          </cell>
          <cell r="Q697">
            <v>59.793419999999998</v>
          </cell>
          <cell r="S697">
            <v>147.43897999999999</v>
          </cell>
          <cell r="T697">
            <v>153.68519000000001</v>
          </cell>
          <cell r="U697">
            <v>153.68519000000001</v>
          </cell>
          <cell r="W697">
            <v>29.012440000000002</v>
          </cell>
          <cell r="X697">
            <v>40.088610000000003</v>
          </cell>
          <cell r="Y697">
            <v>40.088610000000003</v>
          </cell>
          <cell r="AV697">
            <v>15.47649</v>
          </cell>
          <cell r="AW697">
            <v>15.47649</v>
          </cell>
        </row>
        <row r="698">
          <cell r="A698" t="str">
            <v>680499CL_SKBS9042</v>
          </cell>
          <cell r="L698">
            <v>162.34674000000001</v>
          </cell>
          <cell r="M698">
            <v>216.47936000000001</v>
          </cell>
          <cell r="N698">
            <v>216.47936000000001</v>
          </cell>
          <cell r="O698">
            <v>1826.20299</v>
          </cell>
          <cell r="P698">
            <v>1053.77721</v>
          </cell>
          <cell r="Q698">
            <v>1053.77721</v>
          </cell>
          <cell r="S698">
            <v>5024.3266000000003</v>
          </cell>
          <cell r="T698">
            <v>4251.9008199999998</v>
          </cell>
          <cell r="U698">
            <v>4251.9008199999998</v>
          </cell>
          <cell r="W698">
            <v>396.52361000000002</v>
          </cell>
          <cell r="X698">
            <v>753.56583999999998</v>
          </cell>
          <cell r="Y698">
            <v>753.56583999999998</v>
          </cell>
          <cell r="AV698">
            <v>1299.4962399999999</v>
          </cell>
          <cell r="AW698">
            <v>1299.4962399999999</v>
          </cell>
        </row>
        <row r="699">
          <cell r="A699" t="str">
            <v>680499CL_SKBO0341</v>
          </cell>
          <cell r="L699">
            <v>87.354039999999998</v>
          </cell>
          <cell r="M699">
            <v>86.032700000000006</v>
          </cell>
          <cell r="N699">
            <v>86.032700000000006</v>
          </cell>
          <cell r="O699">
            <v>1018.89406</v>
          </cell>
          <cell r="P699">
            <v>497.39346999999998</v>
          </cell>
          <cell r="Q699">
            <v>497.39346999999998</v>
          </cell>
          <cell r="S699">
            <v>2664.3798400000001</v>
          </cell>
          <cell r="T699">
            <v>2142.87925</v>
          </cell>
          <cell r="U699">
            <v>2142.87925</v>
          </cell>
          <cell r="W699">
            <v>206.26863</v>
          </cell>
          <cell r="X699">
            <v>345.03687000000002</v>
          </cell>
          <cell r="Y699">
            <v>345.03687000000002</v>
          </cell>
          <cell r="AV699">
            <v>741.54623000000004</v>
          </cell>
          <cell r="AW699">
            <v>741.54623000000004</v>
          </cell>
        </row>
        <row r="700">
          <cell r="A700" t="str">
            <v>680499CL_SKBU0341</v>
          </cell>
          <cell r="L700">
            <v>87.354039999999998</v>
          </cell>
          <cell r="M700">
            <v>86.032700000000006</v>
          </cell>
          <cell r="N700">
            <v>86.032700000000006</v>
          </cell>
          <cell r="O700">
            <v>1018.89406</v>
          </cell>
          <cell r="P700">
            <v>497.39346999999998</v>
          </cell>
          <cell r="Q700">
            <v>497.39346999999998</v>
          </cell>
          <cell r="S700">
            <v>2664.3798400000001</v>
          </cell>
          <cell r="T700">
            <v>2142.87925</v>
          </cell>
          <cell r="U700">
            <v>2142.87925</v>
          </cell>
          <cell r="W700">
            <v>206.26863</v>
          </cell>
          <cell r="X700">
            <v>345.03687000000002</v>
          </cell>
          <cell r="Y700">
            <v>345.03687000000002</v>
          </cell>
          <cell r="AV700">
            <v>741.54623000000004</v>
          </cell>
          <cell r="AW700">
            <v>741.54623000000004</v>
          </cell>
        </row>
        <row r="701">
          <cell r="A701" t="str">
            <v>680499CL_SKBU0351</v>
          </cell>
          <cell r="L701">
            <v>31.19586</v>
          </cell>
          <cell r="M701">
            <v>70.107259999999997</v>
          </cell>
          <cell r="N701">
            <v>70.107259999999997</v>
          </cell>
          <cell r="O701">
            <v>226.24504999999999</v>
          </cell>
          <cell r="P701">
            <v>262.96481999999997</v>
          </cell>
          <cell r="Q701">
            <v>262.96481999999997</v>
          </cell>
          <cell r="S701">
            <v>733.51468</v>
          </cell>
          <cell r="T701">
            <v>770.23445000000004</v>
          </cell>
          <cell r="U701">
            <v>770.23445000000004</v>
          </cell>
          <cell r="W701">
            <v>74.067949999999996</v>
          </cell>
          <cell r="X701">
            <v>174.59302</v>
          </cell>
          <cell r="Y701">
            <v>174.59302</v>
          </cell>
          <cell r="AV701">
            <v>112.91837</v>
          </cell>
          <cell r="AW701">
            <v>112.91837</v>
          </cell>
        </row>
        <row r="702">
          <cell r="A702" t="str">
            <v>680499CL_SKBU0352</v>
          </cell>
          <cell r="L702">
            <v>43.796840000000003</v>
          </cell>
          <cell r="M702">
            <v>60.339399999999998</v>
          </cell>
          <cell r="N702">
            <v>60.339399999999998</v>
          </cell>
          <cell r="O702">
            <v>581.11604999999997</v>
          </cell>
          <cell r="P702">
            <v>291.53028</v>
          </cell>
          <cell r="Q702">
            <v>291.53028</v>
          </cell>
          <cell r="S702">
            <v>1626.61742</v>
          </cell>
          <cell r="T702">
            <v>1337.0316499999999</v>
          </cell>
          <cell r="U702">
            <v>1337.0316499999999</v>
          </cell>
          <cell r="W702">
            <v>116.18702999999999</v>
          </cell>
          <cell r="X702">
            <v>233.93594999999999</v>
          </cell>
          <cell r="Y702">
            <v>233.93594999999999</v>
          </cell>
          <cell r="AV702">
            <v>445.06331</v>
          </cell>
          <cell r="AW702">
            <v>445.06331</v>
          </cell>
        </row>
        <row r="703">
          <cell r="A703" t="str">
            <v>680499CL_SKBU0353</v>
          </cell>
          <cell r="O703">
            <v>-5.2170000000000001E-2</v>
          </cell>
          <cell r="P703">
            <v>1.8886400000000001</v>
          </cell>
          <cell r="Q703">
            <v>1.8886400000000001</v>
          </cell>
          <cell r="S703">
            <v>-0.18534</v>
          </cell>
          <cell r="T703">
            <v>1.7554700000000001</v>
          </cell>
          <cell r="U703">
            <v>1.7554700000000001</v>
          </cell>
          <cell r="AV703">
            <v>-3.1669999999999997E-2</v>
          </cell>
          <cell r="AW703">
            <v>-3.1669999999999997E-2</v>
          </cell>
        </row>
        <row r="704">
          <cell r="A704" t="str">
            <v>680499CL_SKBS9051</v>
          </cell>
          <cell r="L704">
            <v>13.3931</v>
          </cell>
          <cell r="M704">
            <v>9.6261399999999995</v>
          </cell>
          <cell r="N704">
            <v>9.6261399999999995</v>
          </cell>
          <cell r="O704">
            <v>117.01284</v>
          </cell>
          <cell r="P704">
            <v>16.960619999999999</v>
          </cell>
          <cell r="Q704">
            <v>16.960619999999999</v>
          </cell>
          <cell r="S704">
            <v>449.51107999999999</v>
          </cell>
          <cell r="T704">
            <v>349.45886000000002</v>
          </cell>
          <cell r="U704">
            <v>349.45886000000002</v>
          </cell>
          <cell r="W704">
            <v>30.48227</v>
          </cell>
          <cell r="X704">
            <v>14.021739999999999</v>
          </cell>
          <cell r="Y704">
            <v>14.021739999999999</v>
          </cell>
          <cell r="AV704">
            <v>48.982680000000002</v>
          </cell>
          <cell r="AW704">
            <v>48.982680000000002</v>
          </cell>
        </row>
        <row r="705">
          <cell r="A705" t="str">
            <v>680499CL_SKBO0713</v>
          </cell>
          <cell r="L705">
            <v>1.1324399999999999</v>
          </cell>
          <cell r="M705">
            <v>5.00251</v>
          </cell>
          <cell r="N705">
            <v>5.00251</v>
          </cell>
          <cell r="O705">
            <v>18.052949999999999</v>
          </cell>
          <cell r="P705">
            <v>12.33699</v>
          </cell>
          <cell r="Q705">
            <v>12.33699</v>
          </cell>
          <cell r="S705">
            <v>105.23251</v>
          </cell>
          <cell r="T705">
            <v>99.516549999999995</v>
          </cell>
          <cell r="U705">
            <v>99.516549999999995</v>
          </cell>
          <cell r="W705">
            <v>3.0164</v>
          </cell>
          <cell r="X705">
            <v>8.9887700000000006</v>
          </cell>
          <cell r="Y705">
            <v>8.9887700000000006</v>
          </cell>
          <cell r="AV705">
            <v>11.23165</v>
          </cell>
          <cell r="AW705">
            <v>11.23165</v>
          </cell>
        </row>
        <row r="706">
          <cell r="A706" t="str">
            <v>680499CL_SKBU0713</v>
          </cell>
          <cell r="L706">
            <v>1.1324399999999999</v>
          </cell>
          <cell r="M706">
            <v>5.00251</v>
          </cell>
          <cell r="N706">
            <v>5.00251</v>
          </cell>
          <cell r="O706">
            <v>18.052949999999999</v>
          </cell>
          <cell r="P706">
            <v>12.33699</v>
          </cell>
          <cell r="Q706">
            <v>12.33699</v>
          </cell>
          <cell r="S706">
            <v>105.23251</v>
          </cell>
          <cell r="T706">
            <v>99.516549999999995</v>
          </cell>
          <cell r="U706">
            <v>99.516549999999995</v>
          </cell>
          <cell r="W706">
            <v>3.0164</v>
          </cell>
          <cell r="X706">
            <v>8.9887700000000006</v>
          </cell>
          <cell r="Y706">
            <v>8.9887700000000006</v>
          </cell>
          <cell r="AV706">
            <v>11.23165</v>
          </cell>
          <cell r="AW706">
            <v>11.23165</v>
          </cell>
        </row>
        <row r="707">
          <cell r="A707" t="str">
            <v>680499CL_SKBU0418</v>
          </cell>
          <cell r="L707">
            <v>12.26066</v>
          </cell>
          <cell r="M707">
            <v>4.6236300000000004</v>
          </cell>
          <cell r="N707">
            <v>4.6236300000000004</v>
          </cell>
          <cell r="O707">
            <v>98.959890000000001</v>
          </cell>
          <cell r="P707">
            <v>4.6236300000000004</v>
          </cell>
          <cell r="Q707">
            <v>4.6236300000000004</v>
          </cell>
          <cell r="S707">
            <v>344.27857</v>
          </cell>
          <cell r="T707">
            <v>249.94230999999999</v>
          </cell>
          <cell r="U707">
            <v>249.94230999999999</v>
          </cell>
          <cell r="W707">
            <v>27.465869999999999</v>
          </cell>
          <cell r="X707">
            <v>5.0329699999999997</v>
          </cell>
          <cell r="Y707">
            <v>5.0329699999999997</v>
          </cell>
          <cell r="AV707">
            <v>37.75103</v>
          </cell>
          <cell r="AW707">
            <v>37.75103</v>
          </cell>
        </row>
        <row r="708">
          <cell r="A708" t="str">
            <v>680499CL_SKBS9050</v>
          </cell>
          <cell r="L708">
            <v>70.537419999999997</v>
          </cell>
          <cell r="M708">
            <v>35.713940000000001</v>
          </cell>
          <cell r="N708">
            <v>35.713940000000001</v>
          </cell>
          <cell r="O708">
            <v>316.26089999999999</v>
          </cell>
          <cell r="P708">
            <v>219.00019</v>
          </cell>
          <cell r="Q708">
            <v>219.00019</v>
          </cell>
          <cell r="S708">
            <v>620.17733999999996</v>
          </cell>
          <cell r="T708">
            <v>522.91663000000005</v>
          </cell>
          <cell r="U708">
            <v>522.91663000000005</v>
          </cell>
          <cell r="W708">
            <v>146.03573</v>
          </cell>
          <cell r="X708">
            <v>106.98412</v>
          </cell>
          <cell r="Y708">
            <v>106.98412</v>
          </cell>
          <cell r="AV708">
            <v>108.03122999999999</v>
          </cell>
          <cell r="AW708">
            <v>108.03122999999999</v>
          </cell>
        </row>
        <row r="709">
          <cell r="A709" t="str">
            <v>680499CL_SKBU0331</v>
          </cell>
          <cell r="L709">
            <v>5.26952</v>
          </cell>
          <cell r="M709">
            <v>0.97841</v>
          </cell>
          <cell r="N709">
            <v>0.97841</v>
          </cell>
          <cell r="O709">
            <v>22.72993</v>
          </cell>
          <cell r="P709">
            <v>5.6212900000000001</v>
          </cell>
          <cell r="Q709">
            <v>5.6212900000000001</v>
          </cell>
          <cell r="S709">
            <v>28.58371</v>
          </cell>
          <cell r="T709">
            <v>11.475070000000001</v>
          </cell>
          <cell r="U709">
            <v>11.475070000000001</v>
          </cell>
          <cell r="W709">
            <v>8.9732099999999999</v>
          </cell>
          <cell r="X709">
            <v>1.5842099999999999</v>
          </cell>
          <cell r="Y709">
            <v>1.5842099999999999</v>
          </cell>
          <cell r="AV709">
            <v>13.75672</v>
          </cell>
          <cell r="AW709">
            <v>13.75672</v>
          </cell>
        </row>
        <row r="710">
          <cell r="A710" t="str">
            <v>680499CL_SKBU0362</v>
          </cell>
          <cell r="L710">
            <v>65.267899999999997</v>
          </cell>
          <cell r="M710">
            <v>34.735529999999997</v>
          </cell>
          <cell r="N710">
            <v>34.735529999999997</v>
          </cell>
          <cell r="O710">
            <v>293.53097000000002</v>
          </cell>
          <cell r="P710">
            <v>213.37889999999999</v>
          </cell>
          <cell r="Q710">
            <v>213.37889999999999</v>
          </cell>
          <cell r="S710">
            <v>591.59362999999996</v>
          </cell>
          <cell r="T710">
            <v>511.44155999999998</v>
          </cell>
          <cell r="U710">
            <v>511.44155999999998</v>
          </cell>
          <cell r="W710">
            <v>137.06252000000001</v>
          </cell>
          <cell r="X710">
            <v>105.39991000000001</v>
          </cell>
          <cell r="Y710">
            <v>105.39991000000001</v>
          </cell>
          <cell r="AV710">
            <v>94.274510000000006</v>
          </cell>
          <cell r="AW710">
            <v>94.274510000000006</v>
          </cell>
        </row>
        <row r="711">
          <cell r="A711" t="str">
            <v>680499CL_SKBS6903</v>
          </cell>
          <cell r="M711">
            <v>-8.0000000000000007E-5</v>
          </cell>
          <cell r="N711">
            <v>-8.0000000000000007E-5</v>
          </cell>
          <cell r="O711">
            <v>-1.2E-4</v>
          </cell>
          <cell r="P711">
            <v>-4.0000000000000003E-5</v>
          </cell>
          <cell r="Q711">
            <v>-4.0000000000000003E-5</v>
          </cell>
          <cell r="S711">
            <v>-1.7000000000000001E-4</v>
          </cell>
          <cell r="T711">
            <v>-9.0000000000000006E-5</v>
          </cell>
          <cell r="U711">
            <v>-9.0000000000000006E-5</v>
          </cell>
          <cell r="W711">
            <v>-1.2E-4</v>
          </cell>
          <cell r="X711">
            <v>-8.0000000000000007E-5</v>
          </cell>
          <cell r="Y711">
            <v>-8.0000000000000007E-5</v>
          </cell>
        </row>
        <row r="712">
          <cell r="A712" t="str">
            <v>680499CL_SKBU0664</v>
          </cell>
          <cell r="M712">
            <v>-8.0000000000000007E-5</v>
          </cell>
          <cell r="N712">
            <v>-8.0000000000000007E-5</v>
          </cell>
          <cell r="O712">
            <v>-1.2E-4</v>
          </cell>
          <cell r="P712">
            <v>-4.0000000000000003E-5</v>
          </cell>
          <cell r="Q712">
            <v>-4.0000000000000003E-5</v>
          </cell>
          <cell r="S712">
            <v>-1.7000000000000001E-4</v>
          </cell>
          <cell r="T712">
            <v>-9.0000000000000006E-5</v>
          </cell>
          <cell r="U712">
            <v>-9.0000000000000006E-5</v>
          </cell>
          <cell r="W712">
            <v>-1.2E-4</v>
          </cell>
          <cell r="X712">
            <v>-8.0000000000000007E-5</v>
          </cell>
          <cell r="Y712">
            <v>-8.0000000000000007E-5</v>
          </cell>
        </row>
        <row r="713">
          <cell r="A713" t="str">
            <v>680499CL_SK201101</v>
          </cell>
          <cell r="L713">
            <v>489.73363999999998</v>
          </cell>
          <cell r="M713">
            <v>713.50282000000004</v>
          </cell>
          <cell r="N713">
            <v>713.50282000000004</v>
          </cell>
          <cell r="O713">
            <v>3037.3927699999999</v>
          </cell>
          <cell r="P713">
            <v>2466.7008599999999</v>
          </cell>
          <cell r="Q713">
            <v>2466.7008599999999</v>
          </cell>
          <cell r="S713">
            <v>9394.8540300000004</v>
          </cell>
          <cell r="T713">
            <v>8824.1621200000009</v>
          </cell>
          <cell r="U713">
            <v>8824.1621200000009</v>
          </cell>
          <cell r="W713">
            <v>950.11026000000004</v>
          </cell>
          <cell r="X713">
            <v>1885.47533</v>
          </cell>
          <cell r="Y713">
            <v>1885.47533</v>
          </cell>
          <cell r="AV713">
            <v>1276.7646</v>
          </cell>
          <cell r="AW713">
            <v>1276.7646</v>
          </cell>
        </row>
        <row r="714">
          <cell r="A714" t="str">
            <v>680499CL_SKBT6918</v>
          </cell>
          <cell r="L714">
            <v>489.73363999999998</v>
          </cell>
          <cell r="M714">
            <v>713.50282000000004</v>
          </cell>
          <cell r="N714">
            <v>713.50282000000004</v>
          </cell>
          <cell r="O714">
            <v>3037.3927699999999</v>
          </cell>
          <cell r="P714">
            <v>2466.7008599999999</v>
          </cell>
          <cell r="Q714">
            <v>2466.7008599999999</v>
          </cell>
          <cell r="S714">
            <v>9394.8540300000004</v>
          </cell>
          <cell r="T714">
            <v>8824.1621200000009</v>
          </cell>
          <cell r="U714">
            <v>8824.1621200000009</v>
          </cell>
          <cell r="W714">
            <v>950.11026000000004</v>
          </cell>
          <cell r="X714">
            <v>1885.47533</v>
          </cell>
          <cell r="Y714">
            <v>1885.47533</v>
          </cell>
          <cell r="AV714">
            <v>1276.7646</v>
          </cell>
          <cell r="AW714">
            <v>1276.7646</v>
          </cell>
        </row>
        <row r="715">
          <cell r="A715" t="str">
            <v>680499CL_SKBO0680</v>
          </cell>
          <cell r="L715">
            <v>489.7106</v>
          </cell>
          <cell r="M715">
            <v>713.50282000000004</v>
          </cell>
          <cell r="N715">
            <v>713.50282000000004</v>
          </cell>
          <cell r="O715">
            <v>3037.3697299999999</v>
          </cell>
          <cell r="P715">
            <v>2462.4639099999999</v>
          </cell>
          <cell r="Q715">
            <v>2462.4639099999999</v>
          </cell>
          <cell r="S715">
            <v>9394.7618700000003</v>
          </cell>
          <cell r="T715">
            <v>8819.8560500000003</v>
          </cell>
          <cell r="U715">
            <v>8819.8560500000003</v>
          </cell>
          <cell r="W715">
            <v>950.08722</v>
          </cell>
          <cell r="X715">
            <v>1884.7873300000001</v>
          </cell>
          <cell r="Y715">
            <v>1884.7873300000001</v>
          </cell>
          <cell r="AV715">
            <v>1276.7646</v>
          </cell>
          <cell r="AW715">
            <v>1276.7646</v>
          </cell>
        </row>
        <row r="716">
          <cell r="A716" t="str">
            <v>680499CL_SKBU0680</v>
          </cell>
          <cell r="L716">
            <v>489.7106</v>
          </cell>
          <cell r="M716">
            <v>713.50282000000004</v>
          </cell>
          <cell r="N716">
            <v>713.50282000000004</v>
          </cell>
          <cell r="O716">
            <v>3037.3697299999999</v>
          </cell>
          <cell r="P716">
            <v>2462.4639099999999</v>
          </cell>
          <cell r="Q716">
            <v>2462.4639099999999</v>
          </cell>
          <cell r="S716">
            <v>9394.7618700000003</v>
          </cell>
          <cell r="T716">
            <v>8819.8560500000003</v>
          </cell>
          <cell r="U716">
            <v>8819.8560500000003</v>
          </cell>
          <cell r="W716">
            <v>950.08722</v>
          </cell>
          <cell r="X716">
            <v>1884.7873300000001</v>
          </cell>
          <cell r="Y716">
            <v>1884.7873300000001</v>
          </cell>
          <cell r="AV716">
            <v>1276.7646</v>
          </cell>
          <cell r="AW716">
            <v>1276.7646</v>
          </cell>
        </row>
        <row r="717">
          <cell r="A717" t="str">
            <v>680499CL_SKBU0624</v>
          </cell>
          <cell r="L717">
            <v>2.3040000000000001E-2</v>
          </cell>
          <cell r="O717">
            <v>2.3040000000000001E-2</v>
          </cell>
          <cell r="P717">
            <v>4.2369500000000002</v>
          </cell>
          <cell r="Q717">
            <v>4.2369500000000002</v>
          </cell>
          <cell r="S717">
            <v>9.2160000000000006E-2</v>
          </cell>
          <cell r="T717">
            <v>4.3060700000000001</v>
          </cell>
          <cell r="U717">
            <v>4.3060700000000001</v>
          </cell>
          <cell r="W717">
            <v>2.3040000000000001E-2</v>
          </cell>
          <cell r="X717">
            <v>0.68799999999999994</v>
          </cell>
          <cell r="Y717">
            <v>0.68799999999999994</v>
          </cell>
        </row>
        <row r="718">
          <cell r="A718" t="str">
            <v>680499842028PD202</v>
          </cell>
          <cell r="L718">
            <v>1204.0517199999999</v>
          </cell>
          <cell r="M718">
            <v>730.00738999999999</v>
          </cell>
          <cell r="N718">
            <v>730.00738999999999</v>
          </cell>
          <cell r="O718">
            <v>5879.1086699999996</v>
          </cell>
          <cell r="P718">
            <v>3210.3225200000002</v>
          </cell>
          <cell r="Q718">
            <v>3210.3225200000002</v>
          </cell>
          <cell r="S718">
            <v>16000.095649999999</v>
          </cell>
          <cell r="T718">
            <v>13331.309499999999</v>
          </cell>
          <cell r="U718">
            <v>13331.309499999999</v>
          </cell>
          <cell r="W718">
            <v>2084.7595999999999</v>
          </cell>
          <cell r="X718">
            <v>2270.39176</v>
          </cell>
          <cell r="Y718">
            <v>2270.39176</v>
          </cell>
          <cell r="AV718">
            <v>2957.6437900000001</v>
          </cell>
          <cell r="AW718">
            <v>2957.6437900000001</v>
          </cell>
        </row>
        <row r="719">
          <cell r="A719" t="str">
            <v>680499842028BS9044</v>
          </cell>
          <cell r="L719">
            <v>128.17086</v>
          </cell>
          <cell r="M719">
            <v>197.09241</v>
          </cell>
          <cell r="N719">
            <v>197.09241</v>
          </cell>
          <cell r="O719">
            <v>1780.44525</v>
          </cell>
          <cell r="P719">
            <v>707.88171999999997</v>
          </cell>
          <cell r="Q719">
            <v>707.88171999999997</v>
          </cell>
          <cell r="S719">
            <v>5377.0042400000002</v>
          </cell>
          <cell r="T719">
            <v>4304.4407099999999</v>
          </cell>
          <cell r="U719">
            <v>4304.4407099999999</v>
          </cell>
          <cell r="W719">
            <v>341.23905000000002</v>
          </cell>
          <cell r="X719">
            <v>525.21564000000001</v>
          </cell>
          <cell r="Y719">
            <v>525.21564000000001</v>
          </cell>
          <cell r="AV719">
            <v>969.77679999999998</v>
          </cell>
          <cell r="AW719">
            <v>969.77679999999998</v>
          </cell>
        </row>
        <row r="720">
          <cell r="A720" t="str">
            <v>680499842028BU0321</v>
          </cell>
          <cell r="L720">
            <v>78.092410000000001</v>
          </cell>
          <cell r="M720">
            <v>110.42999</v>
          </cell>
          <cell r="N720">
            <v>110.42999</v>
          </cell>
          <cell r="O720">
            <v>1012.9779600000001</v>
          </cell>
          <cell r="P720">
            <v>470.10019</v>
          </cell>
          <cell r="Q720">
            <v>470.10019</v>
          </cell>
          <cell r="S720">
            <v>3225.4807300000002</v>
          </cell>
          <cell r="T720">
            <v>2682.6029600000002</v>
          </cell>
          <cell r="U720">
            <v>2682.6029600000002</v>
          </cell>
          <cell r="W720">
            <v>229.07892000000001</v>
          </cell>
          <cell r="X720">
            <v>325.99263000000002</v>
          </cell>
          <cell r="Y720">
            <v>325.99263000000002</v>
          </cell>
          <cell r="AV720">
            <v>528.09991000000002</v>
          </cell>
          <cell r="AW720">
            <v>528.09991000000002</v>
          </cell>
        </row>
        <row r="721">
          <cell r="A721" t="str">
            <v>680499842028BU0323</v>
          </cell>
          <cell r="L721">
            <v>50.078449999999997</v>
          </cell>
          <cell r="M721">
            <v>86.662419999999997</v>
          </cell>
          <cell r="N721">
            <v>86.662419999999997</v>
          </cell>
          <cell r="O721">
            <v>767.46729000000005</v>
          </cell>
          <cell r="P721">
            <v>237.78153</v>
          </cell>
          <cell r="Q721">
            <v>237.78153</v>
          </cell>
          <cell r="S721">
            <v>2151.52351</v>
          </cell>
          <cell r="T721">
            <v>1621.8377499999999</v>
          </cell>
          <cell r="U721">
            <v>1621.8377499999999</v>
          </cell>
          <cell r="W721">
            <v>112.16013</v>
          </cell>
          <cell r="X721">
            <v>199.22300999999999</v>
          </cell>
          <cell r="Y721">
            <v>199.22300999999999</v>
          </cell>
          <cell r="AV721">
            <v>441.67689000000001</v>
          </cell>
          <cell r="AW721">
            <v>441.67689000000001</v>
          </cell>
        </row>
        <row r="722">
          <cell r="A722" t="str">
            <v>680499842028BG6912</v>
          </cell>
          <cell r="L722">
            <v>829.60360000000003</v>
          </cell>
          <cell r="M722">
            <v>271.09562</v>
          </cell>
          <cell r="N722">
            <v>271.09562</v>
          </cell>
          <cell r="O722">
            <v>1839.1868099999999</v>
          </cell>
          <cell r="P722">
            <v>1212.70282</v>
          </cell>
          <cell r="Q722">
            <v>1212.70282</v>
          </cell>
          <cell r="S722">
            <v>4529.0765600000004</v>
          </cell>
          <cell r="T722">
            <v>3902.5925699999998</v>
          </cell>
          <cell r="U722">
            <v>3902.5925699999998</v>
          </cell>
          <cell r="W722">
            <v>1170.4790599999999</v>
          </cell>
          <cell r="X722">
            <v>870.60450000000003</v>
          </cell>
          <cell r="Y722">
            <v>870.60450000000003</v>
          </cell>
          <cell r="AV722">
            <v>531.35684000000003</v>
          </cell>
          <cell r="AW722">
            <v>531.35684000000003</v>
          </cell>
        </row>
        <row r="723">
          <cell r="A723" t="str">
            <v>680499842028BS6912</v>
          </cell>
          <cell r="L723">
            <v>721.85956999999996</v>
          </cell>
          <cell r="M723">
            <v>226.67581999999999</v>
          </cell>
          <cell r="N723">
            <v>226.67581999999999</v>
          </cell>
          <cell r="O723">
            <v>1441.3592100000001</v>
          </cell>
          <cell r="P723">
            <v>951.50477000000001</v>
          </cell>
          <cell r="Q723">
            <v>951.50477000000001</v>
          </cell>
          <cell r="S723">
            <v>3659.2031400000001</v>
          </cell>
          <cell r="T723">
            <v>3169.3487</v>
          </cell>
          <cell r="U723">
            <v>3169.3487</v>
          </cell>
          <cell r="W723">
            <v>920.64115000000004</v>
          </cell>
          <cell r="X723">
            <v>712.11524999999995</v>
          </cell>
          <cell r="Y723">
            <v>712.11524999999995</v>
          </cell>
          <cell r="AV723">
            <v>422.03597000000002</v>
          </cell>
          <cell r="AW723">
            <v>422.03597000000002</v>
          </cell>
        </row>
        <row r="724">
          <cell r="A724" t="str">
            <v>680499842028BO0678</v>
          </cell>
          <cell r="L724">
            <v>453.59172000000001</v>
          </cell>
          <cell r="M724">
            <v>181.77976000000001</v>
          </cell>
          <cell r="N724">
            <v>181.77976000000001</v>
          </cell>
          <cell r="O724">
            <v>1054.9291800000001</v>
          </cell>
          <cell r="P724">
            <v>795.02769000000001</v>
          </cell>
          <cell r="Q724">
            <v>795.02769000000001</v>
          </cell>
          <cell r="S724">
            <v>2787.8213799999999</v>
          </cell>
          <cell r="T724">
            <v>2527.9198900000001</v>
          </cell>
          <cell r="U724">
            <v>2527.9198900000001</v>
          </cell>
          <cell r="W724">
            <v>625.67427999999995</v>
          </cell>
          <cell r="X724">
            <v>545.81569000000002</v>
          </cell>
          <cell r="Y724">
            <v>545.81569000000002</v>
          </cell>
          <cell r="AV724">
            <v>349.78093000000001</v>
          </cell>
          <cell r="AW724">
            <v>349.78093000000001</v>
          </cell>
        </row>
        <row r="725">
          <cell r="A725" t="str">
            <v>680499842028BU0654</v>
          </cell>
          <cell r="L725">
            <v>186.92356000000001</v>
          </cell>
          <cell r="M725">
            <v>15.44932</v>
          </cell>
          <cell r="N725">
            <v>15.44932</v>
          </cell>
          <cell r="O725">
            <v>247.76931999999999</v>
          </cell>
          <cell r="P725">
            <v>73.374139999999997</v>
          </cell>
          <cell r="Q725">
            <v>73.374139999999997</v>
          </cell>
          <cell r="S725">
            <v>527.80191000000002</v>
          </cell>
          <cell r="T725">
            <v>353.40672999999998</v>
          </cell>
          <cell r="U725">
            <v>353.40672999999998</v>
          </cell>
          <cell r="W725">
            <v>204.54613000000001</v>
          </cell>
          <cell r="X725">
            <v>82.884789999999995</v>
          </cell>
          <cell r="Y725">
            <v>82.884789999999995</v>
          </cell>
          <cell r="AV725">
            <v>37.465429999999998</v>
          </cell>
          <cell r="AW725">
            <v>37.465429999999998</v>
          </cell>
        </row>
        <row r="726">
          <cell r="A726" t="str">
            <v>680499842028BU0659</v>
          </cell>
          <cell r="L726">
            <v>81.344290000000001</v>
          </cell>
          <cell r="M726">
            <v>29.446739999999998</v>
          </cell>
          <cell r="N726">
            <v>29.446739999999998</v>
          </cell>
          <cell r="O726">
            <v>138.66070999999999</v>
          </cell>
          <cell r="P726">
            <v>83.102940000000004</v>
          </cell>
          <cell r="Q726">
            <v>83.102940000000004</v>
          </cell>
          <cell r="S726">
            <v>343.57985000000002</v>
          </cell>
          <cell r="T726">
            <v>288.02208000000002</v>
          </cell>
          <cell r="U726">
            <v>288.02208000000002</v>
          </cell>
          <cell r="W726">
            <v>90.420739999999995</v>
          </cell>
          <cell r="X726">
            <v>83.414770000000004</v>
          </cell>
          <cell r="Y726">
            <v>83.414770000000004</v>
          </cell>
          <cell r="AV726">
            <v>34.789610000000003</v>
          </cell>
          <cell r="AW726">
            <v>34.789610000000003</v>
          </cell>
        </row>
        <row r="727">
          <cell r="A727" t="str">
            <v>680499842028BS6922</v>
          </cell>
          <cell r="L727">
            <v>107.74403</v>
          </cell>
          <cell r="M727">
            <v>44.419800000000002</v>
          </cell>
          <cell r="N727">
            <v>44.419800000000002</v>
          </cell>
          <cell r="O727">
            <v>397.82760000000002</v>
          </cell>
          <cell r="P727">
            <v>261.19805000000002</v>
          </cell>
          <cell r="Q727">
            <v>261.19805000000002</v>
          </cell>
          <cell r="S727">
            <v>869.87342000000001</v>
          </cell>
          <cell r="T727">
            <v>733.24387000000002</v>
          </cell>
          <cell r="U727">
            <v>733.24387000000002</v>
          </cell>
          <cell r="W727">
            <v>249.83790999999999</v>
          </cell>
          <cell r="X727">
            <v>158.48925</v>
          </cell>
          <cell r="Y727">
            <v>158.48925</v>
          </cell>
          <cell r="AV727">
            <v>109.32087</v>
          </cell>
          <cell r="AW727">
            <v>109.32087</v>
          </cell>
        </row>
        <row r="728">
          <cell r="A728" t="str">
            <v>680499842028BU1485</v>
          </cell>
          <cell r="L728">
            <v>72.742270000000005</v>
          </cell>
          <cell r="M728">
            <v>15.308450000000001</v>
          </cell>
          <cell r="N728">
            <v>15.308450000000001</v>
          </cell>
          <cell r="O728">
            <v>201.60445000000001</v>
          </cell>
          <cell r="P728">
            <v>71.251199999999997</v>
          </cell>
          <cell r="Q728">
            <v>71.251199999999997</v>
          </cell>
          <cell r="S728">
            <v>366.27721000000003</v>
          </cell>
          <cell r="T728">
            <v>235.92395999999999</v>
          </cell>
          <cell r="U728">
            <v>235.92395999999999</v>
          </cell>
          <cell r="W728">
            <v>147.82894999999999</v>
          </cell>
          <cell r="X728">
            <v>58.314729999999997</v>
          </cell>
          <cell r="Y728">
            <v>58.314729999999997</v>
          </cell>
          <cell r="AV728">
            <v>39.710160000000002</v>
          </cell>
          <cell r="AW728">
            <v>39.710160000000002</v>
          </cell>
        </row>
        <row r="729">
          <cell r="A729" t="str">
            <v>680499842028BU1051</v>
          </cell>
          <cell r="L729">
            <v>2.4168599999999998</v>
          </cell>
          <cell r="M729">
            <v>0.27172000000000002</v>
          </cell>
          <cell r="N729">
            <v>0.27172000000000002</v>
          </cell>
          <cell r="O729">
            <v>4.2858400000000003</v>
          </cell>
          <cell r="P729">
            <v>6.5535100000000002</v>
          </cell>
          <cell r="Q729">
            <v>6.5535100000000002</v>
          </cell>
          <cell r="S729">
            <v>17.67295</v>
          </cell>
          <cell r="T729">
            <v>19.940619999999999</v>
          </cell>
          <cell r="U729">
            <v>19.940619999999999</v>
          </cell>
          <cell r="W729">
            <v>2.59504</v>
          </cell>
          <cell r="X729">
            <v>4.8756300000000001</v>
          </cell>
          <cell r="Y729">
            <v>4.8756300000000001</v>
          </cell>
          <cell r="AV729">
            <v>1.32657</v>
          </cell>
          <cell r="AW729">
            <v>1.32657</v>
          </cell>
        </row>
        <row r="730">
          <cell r="A730" t="str">
            <v>680499842028BO0708</v>
          </cell>
          <cell r="L730">
            <v>0.66915999999999998</v>
          </cell>
          <cell r="M730">
            <v>12.21001</v>
          </cell>
          <cell r="N730">
            <v>12.21001</v>
          </cell>
          <cell r="O730">
            <v>3.5922399999999999</v>
          </cell>
          <cell r="P730">
            <v>34.401820000000001</v>
          </cell>
          <cell r="Q730">
            <v>34.401820000000001</v>
          </cell>
          <cell r="S730">
            <v>15.002280000000001</v>
          </cell>
          <cell r="T730">
            <v>45.811860000000003</v>
          </cell>
          <cell r="U730">
            <v>45.811860000000003</v>
          </cell>
          <cell r="W730">
            <v>0.85355000000000003</v>
          </cell>
          <cell r="X730">
            <v>15.3188</v>
          </cell>
          <cell r="Y730">
            <v>15.3188</v>
          </cell>
          <cell r="AV730">
            <v>2.7745000000000002</v>
          </cell>
          <cell r="AW730">
            <v>2.7745000000000002</v>
          </cell>
        </row>
        <row r="731">
          <cell r="A731" t="str">
            <v>680499842028BU0675</v>
          </cell>
          <cell r="L731">
            <v>18.92848</v>
          </cell>
          <cell r="M731">
            <v>1.84592</v>
          </cell>
          <cell r="N731">
            <v>1.84592</v>
          </cell>
          <cell r="O731">
            <v>94.370440000000002</v>
          </cell>
          <cell r="P731">
            <v>42.059179999999998</v>
          </cell>
          <cell r="Q731">
            <v>42.059179999999998</v>
          </cell>
          <cell r="S731">
            <v>197.84155999999999</v>
          </cell>
          <cell r="T731">
            <v>145.53030000000001</v>
          </cell>
          <cell r="U731">
            <v>145.53030000000001</v>
          </cell>
          <cell r="W731">
            <v>60.1965</v>
          </cell>
          <cell r="X731">
            <v>13.81297</v>
          </cell>
          <cell r="Y731">
            <v>13.81297</v>
          </cell>
          <cell r="AV731">
            <v>23.847370000000002</v>
          </cell>
          <cell r="AW731">
            <v>23.847370000000002</v>
          </cell>
        </row>
        <row r="732">
          <cell r="A732" t="str">
            <v>680499842028BU0709</v>
          </cell>
          <cell r="L732">
            <v>6.9959100000000003</v>
          </cell>
          <cell r="M732">
            <v>7.96732</v>
          </cell>
          <cell r="N732">
            <v>7.96732</v>
          </cell>
          <cell r="O732">
            <v>40.427419999999998</v>
          </cell>
          <cell r="P732">
            <v>47.138919999999999</v>
          </cell>
          <cell r="Q732">
            <v>47.138919999999999</v>
          </cell>
          <cell r="S732">
            <v>125.64044</v>
          </cell>
          <cell r="T732">
            <v>132.35194000000001</v>
          </cell>
          <cell r="U732">
            <v>132.35194000000001</v>
          </cell>
          <cell r="W732">
            <v>9.3514300000000006</v>
          </cell>
          <cell r="X732">
            <v>26.078510000000001</v>
          </cell>
          <cell r="Y732">
            <v>26.078510000000001</v>
          </cell>
          <cell r="AV732">
            <v>26.185780000000001</v>
          </cell>
          <cell r="AW732">
            <v>26.185780000000001</v>
          </cell>
        </row>
        <row r="733">
          <cell r="A733" t="str">
            <v>680499842028BU1123</v>
          </cell>
          <cell r="L733">
            <v>5.9913499999999997</v>
          </cell>
          <cell r="M733">
            <v>6.8163799999999997</v>
          </cell>
          <cell r="N733">
            <v>6.8163799999999997</v>
          </cell>
          <cell r="O733">
            <v>53.54721</v>
          </cell>
          <cell r="P733">
            <v>59.793419999999998</v>
          </cell>
          <cell r="Q733">
            <v>59.793419999999998</v>
          </cell>
          <cell r="S733">
            <v>147.43897999999999</v>
          </cell>
          <cell r="T733">
            <v>153.68519000000001</v>
          </cell>
          <cell r="U733">
            <v>153.68519000000001</v>
          </cell>
          <cell r="W733">
            <v>29.012440000000002</v>
          </cell>
          <cell r="X733">
            <v>40.088610000000003</v>
          </cell>
          <cell r="Y733">
            <v>40.088610000000003</v>
          </cell>
          <cell r="AV733">
            <v>15.47649</v>
          </cell>
          <cell r="AW733">
            <v>15.47649</v>
          </cell>
        </row>
        <row r="734">
          <cell r="A734" t="str">
            <v>680499842028BS9042</v>
          </cell>
          <cell r="L734">
            <v>162.34674000000001</v>
          </cell>
          <cell r="M734">
            <v>216.47936000000001</v>
          </cell>
          <cell r="N734">
            <v>216.47936000000001</v>
          </cell>
          <cell r="O734">
            <v>1826.20299</v>
          </cell>
          <cell r="P734">
            <v>1053.77721</v>
          </cell>
          <cell r="Q734">
            <v>1053.77721</v>
          </cell>
          <cell r="S734">
            <v>5024.3266000000003</v>
          </cell>
          <cell r="T734">
            <v>4251.9008199999998</v>
          </cell>
          <cell r="U734">
            <v>4251.9008199999998</v>
          </cell>
          <cell r="W734">
            <v>396.52361000000002</v>
          </cell>
          <cell r="X734">
            <v>753.56583999999998</v>
          </cell>
          <cell r="Y734">
            <v>753.56583999999998</v>
          </cell>
          <cell r="AV734">
            <v>1299.4962399999999</v>
          </cell>
          <cell r="AW734">
            <v>1299.4962399999999</v>
          </cell>
        </row>
        <row r="735">
          <cell r="A735" t="str">
            <v>680499842028BO0341</v>
          </cell>
          <cell r="L735">
            <v>87.354039999999998</v>
          </cell>
          <cell r="M735">
            <v>86.032700000000006</v>
          </cell>
          <cell r="N735">
            <v>86.032700000000006</v>
          </cell>
          <cell r="O735">
            <v>1018.89406</v>
          </cell>
          <cell r="P735">
            <v>497.39346999999998</v>
          </cell>
          <cell r="Q735">
            <v>497.39346999999998</v>
          </cell>
          <cell r="S735">
            <v>2664.3798400000001</v>
          </cell>
          <cell r="T735">
            <v>2142.87925</v>
          </cell>
          <cell r="U735">
            <v>2142.87925</v>
          </cell>
          <cell r="W735">
            <v>206.26863</v>
          </cell>
          <cell r="X735">
            <v>345.03687000000002</v>
          </cell>
          <cell r="Y735">
            <v>345.03687000000002</v>
          </cell>
          <cell r="AV735">
            <v>741.54623000000004</v>
          </cell>
          <cell r="AW735">
            <v>741.54623000000004</v>
          </cell>
        </row>
        <row r="736">
          <cell r="A736" t="str">
            <v>680499842028BU0341</v>
          </cell>
          <cell r="L736">
            <v>87.354039999999998</v>
          </cell>
          <cell r="M736">
            <v>86.032700000000006</v>
          </cell>
          <cell r="N736">
            <v>86.032700000000006</v>
          </cell>
          <cell r="O736">
            <v>1018.89406</v>
          </cell>
          <cell r="P736">
            <v>497.39346999999998</v>
          </cell>
          <cell r="Q736">
            <v>497.39346999999998</v>
          </cell>
          <cell r="S736">
            <v>2664.3798400000001</v>
          </cell>
          <cell r="T736">
            <v>2142.87925</v>
          </cell>
          <cell r="U736">
            <v>2142.87925</v>
          </cell>
          <cell r="W736">
            <v>206.26863</v>
          </cell>
          <cell r="X736">
            <v>345.03687000000002</v>
          </cell>
          <cell r="Y736">
            <v>345.03687000000002</v>
          </cell>
          <cell r="AV736">
            <v>741.54623000000004</v>
          </cell>
          <cell r="AW736">
            <v>741.54623000000004</v>
          </cell>
        </row>
        <row r="737">
          <cell r="A737" t="str">
            <v>680499842028BU0351</v>
          </cell>
          <cell r="L737">
            <v>31.19586</v>
          </cell>
          <cell r="M737">
            <v>70.107259999999997</v>
          </cell>
          <cell r="N737">
            <v>70.107259999999997</v>
          </cell>
          <cell r="O737">
            <v>226.24504999999999</v>
          </cell>
          <cell r="P737">
            <v>262.96481999999997</v>
          </cell>
          <cell r="Q737">
            <v>262.96481999999997</v>
          </cell>
          <cell r="S737">
            <v>733.51468</v>
          </cell>
          <cell r="T737">
            <v>770.23445000000004</v>
          </cell>
          <cell r="U737">
            <v>770.23445000000004</v>
          </cell>
          <cell r="W737">
            <v>74.067949999999996</v>
          </cell>
          <cell r="X737">
            <v>174.59302</v>
          </cell>
          <cell r="Y737">
            <v>174.59302</v>
          </cell>
          <cell r="AV737">
            <v>112.91837</v>
          </cell>
          <cell r="AW737">
            <v>112.91837</v>
          </cell>
        </row>
        <row r="738">
          <cell r="A738" t="str">
            <v>680499842028BU0352</v>
          </cell>
          <cell r="L738">
            <v>43.796840000000003</v>
          </cell>
          <cell r="M738">
            <v>60.339399999999998</v>
          </cell>
          <cell r="N738">
            <v>60.339399999999998</v>
          </cell>
          <cell r="O738">
            <v>581.11604999999997</v>
          </cell>
          <cell r="P738">
            <v>291.53028</v>
          </cell>
          <cell r="Q738">
            <v>291.53028</v>
          </cell>
          <cell r="S738">
            <v>1626.61742</v>
          </cell>
          <cell r="T738">
            <v>1337.0316499999999</v>
          </cell>
          <cell r="U738">
            <v>1337.0316499999999</v>
          </cell>
          <cell r="W738">
            <v>116.18702999999999</v>
          </cell>
          <cell r="X738">
            <v>233.93594999999999</v>
          </cell>
          <cell r="Y738">
            <v>233.93594999999999</v>
          </cell>
          <cell r="AV738">
            <v>445.06331</v>
          </cell>
          <cell r="AW738">
            <v>445.06331</v>
          </cell>
        </row>
        <row r="739">
          <cell r="A739" t="str">
            <v>680499842028BU0353</v>
          </cell>
          <cell r="O739">
            <v>-5.2170000000000001E-2</v>
          </cell>
          <cell r="P739">
            <v>1.8886400000000001</v>
          </cell>
          <cell r="Q739">
            <v>1.8886400000000001</v>
          </cell>
          <cell r="S739">
            <v>-0.18534</v>
          </cell>
          <cell r="T739">
            <v>1.7554700000000001</v>
          </cell>
          <cell r="U739">
            <v>1.7554700000000001</v>
          </cell>
          <cell r="AV739">
            <v>-3.1669999999999997E-2</v>
          </cell>
          <cell r="AW739">
            <v>-3.1669999999999997E-2</v>
          </cell>
        </row>
        <row r="740">
          <cell r="A740" t="str">
            <v>680499842028BS9051</v>
          </cell>
          <cell r="L740">
            <v>13.3931</v>
          </cell>
          <cell r="M740">
            <v>9.6261399999999995</v>
          </cell>
          <cell r="N740">
            <v>9.6261399999999995</v>
          </cell>
          <cell r="O740">
            <v>117.01284</v>
          </cell>
          <cell r="P740">
            <v>16.960619999999999</v>
          </cell>
          <cell r="Q740">
            <v>16.960619999999999</v>
          </cell>
          <cell r="S740">
            <v>449.51107999999999</v>
          </cell>
          <cell r="T740">
            <v>349.45886000000002</v>
          </cell>
          <cell r="U740">
            <v>349.45886000000002</v>
          </cell>
          <cell r="W740">
            <v>30.48227</v>
          </cell>
          <cell r="X740">
            <v>14.021739999999999</v>
          </cell>
          <cell r="Y740">
            <v>14.021739999999999</v>
          </cell>
          <cell r="AV740">
            <v>48.982680000000002</v>
          </cell>
          <cell r="AW740">
            <v>48.982680000000002</v>
          </cell>
        </row>
        <row r="741">
          <cell r="A741" t="str">
            <v>680499842028BO0713</v>
          </cell>
          <cell r="L741">
            <v>1.1324399999999999</v>
          </cell>
          <cell r="M741">
            <v>5.00251</v>
          </cell>
          <cell r="N741">
            <v>5.00251</v>
          </cell>
          <cell r="O741">
            <v>18.052949999999999</v>
          </cell>
          <cell r="P741">
            <v>12.33699</v>
          </cell>
          <cell r="Q741">
            <v>12.33699</v>
          </cell>
          <cell r="S741">
            <v>105.23251</v>
          </cell>
          <cell r="T741">
            <v>99.516549999999995</v>
          </cell>
          <cell r="U741">
            <v>99.516549999999995</v>
          </cell>
          <cell r="W741">
            <v>3.0164</v>
          </cell>
          <cell r="X741">
            <v>8.9887700000000006</v>
          </cell>
          <cell r="Y741">
            <v>8.9887700000000006</v>
          </cell>
          <cell r="AV741">
            <v>11.23165</v>
          </cell>
          <cell r="AW741">
            <v>11.23165</v>
          </cell>
        </row>
        <row r="742">
          <cell r="A742" t="str">
            <v>680499842028BU0713</v>
          </cell>
          <cell r="L742">
            <v>1.1324399999999999</v>
          </cell>
          <cell r="M742">
            <v>5.00251</v>
          </cell>
          <cell r="N742">
            <v>5.00251</v>
          </cell>
          <cell r="O742">
            <v>18.052949999999999</v>
          </cell>
          <cell r="P742">
            <v>12.33699</v>
          </cell>
          <cell r="Q742">
            <v>12.33699</v>
          </cell>
          <cell r="S742">
            <v>105.23251</v>
          </cell>
          <cell r="T742">
            <v>99.516549999999995</v>
          </cell>
          <cell r="U742">
            <v>99.516549999999995</v>
          </cell>
          <cell r="W742">
            <v>3.0164</v>
          </cell>
          <cell r="X742">
            <v>8.9887700000000006</v>
          </cell>
          <cell r="Y742">
            <v>8.9887700000000006</v>
          </cell>
          <cell r="AV742">
            <v>11.23165</v>
          </cell>
          <cell r="AW742">
            <v>11.23165</v>
          </cell>
        </row>
        <row r="743">
          <cell r="A743" t="str">
            <v>680499842028BU0418</v>
          </cell>
          <cell r="L743">
            <v>12.26066</v>
          </cell>
          <cell r="M743">
            <v>4.6236300000000004</v>
          </cell>
          <cell r="N743">
            <v>4.6236300000000004</v>
          </cell>
          <cell r="O743">
            <v>98.959890000000001</v>
          </cell>
          <cell r="P743">
            <v>4.6236300000000004</v>
          </cell>
          <cell r="Q743">
            <v>4.6236300000000004</v>
          </cell>
          <cell r="S743">
            <v>344.27857</v>
          </cell>
          <cell r="T743">
            <v>249.94230999999999</v>
          </cell>
          <cell r="U743">
            <v>249.94230999999999</v>
          </cell>
          <cell r="W743">
            <v>27.465869999999999</v>
          </cell>
          <cell r="X743">
            <v>5.0329699999999997</v>
          </cell>
          <cell r="Y743">
            <v>5.0329699999999997</v>
          </cell>
          <cell r="AV743">
            <v>37.75103</v>
          </cell>
          <cell r="AW743">
            <v>37.75103</v>
          </cell>
        </row>
        <row r="744">
          <cell r="A744" t="str">
            <v>680499842028BS9050</v>
          </cell>
          <cell r="L744">
            <v>70.537419999999997</v>
          </cell>
          <cell r="M744">
            <v>35.713940000000001</v>
          </cell>
          <cell r="N744">
            <v>35.713940000000001</v>
          </cell>
          <cell r="O744">
            <v>316.26089999999999</v>
          </cell>
          <cell r="P744">
            <v>219.00019</v>
          </cell>
          <cell r="Q744">
            <v>219.00019</v>
          </cell>
          <cell r="S744">
            <v>620.17733999999996</v>
          </cell>
          <cell r="T744">
            <v>522.91663000000005</v>
          </cell>
          <cell r="U744">
            <v>522.91663000000005</v>
          </cell>
          <cell r="W744">
            <v>146.03573</v>
          </cell>
          <cell r="X744">
            <v>106.98412</v>
          </cell>
          <cell r="Y744">
            <v>106.98412</v>
          </cell>
          <cell r="AV744">
            <v>108.03122999999999</v>
          </cell>
          <cell r="AW744">
            <v>108.03122999999999</v>
          </cell>
        </row>
        <row r="745">
          <cell r="A745" t="str">
            <v>680499842028BU0331</v>
          </cell>
          <cell r="L745">
            <v>5.26952</v>
          </cell>
          <cell r="M745">
            <v>0.97841</v>
          </cell>
          <cell r="N745">
            <v>0.97841</v>
          </cell>
          <cell r="O745">
            <v>22.72993</v>
          </cell>
          <cell r="P745">
            <v>5.6212900000000001</v>
          </cell>
          <cell r="Q745">
            <v>5.6212900000000001</v>
          </cell>
          <cell r="S745">
            <v>28.58371</v>
          </cell>
          <cell r="T745">
            <v>11.475070000000001</v>
          </cell>
          <cell r="U745">
            <v>11.475070000000001</v>
          </cell>
          <cell r="W745">
            <v>8.9732099999999999</v>
          </cell>
          <cell r="X745">
            <v>1.5842099999999999</v>
          </cell>
          <cell r="Y745">
            <v>1.5842099999999999</v>
          </cell>
          <cell r="AV745">
            <v>13.75672</v>
          </cell>
          <cell r="AW745">
            <v>13.75672</v>
          </cell>
        </row>
        <row r="746">
          <cell r="A746" t="str">
            <v>680499842028BU0362</v>
          </cell>
          <cell r="L746">
            <v>65.267899999999997</v>
          </cell>
          <cell r="M746">
            <v>34.735529999999997</v>
          </cell>
          <cell r="N746">
            <v>34.735529999999997</v>
          </cell>
          <cell r="O746">
            <v>293.53097000000002</v>
          </cell>
          <cell r="P746">
            <v>213.37889999999999</v>
          </cell>
          <cell r="Q746">
            <v>213.37889999999999</v>
          </cell>
          <cell r="S746">
            <v>591.59362999999996</v>
          </cell>
          <cell r="T746">
            <v>511.44155999999998</v>
          </cell>
          <cell r="U746">
            <v>511.44155999999998</v>
          </cell>
          <cell r="W746">
            <v>137.06252000000001</v>
          </cell>
          <cell r="X746">
            <v>105.39991000000001</v>
          </cell>
          <cell r="Y746">
            <v>105.39991000000001</v>
          </cell>
          <cell r="AV746">
            <v>94.274510000000006</v>
          </cell>
          <cell r="AW746">
            <v>94.274510000000006</v>
          </cell>
        </row>
        <row r="747">
          <cell r="A747" t="str">
            <v>680499842028BS6903</v>
          </cell>
          <cell r="M747">
            <v>-8.0000000000000007E-5</v>
          </cell>
          <cell r="N747">
            <v>-8.0000000000000007E-5</v>
          </cell>
          <cell r="O747">
            <v>-1.2E-4</v>
          </cell>
          <cell r="P747">
            <v>-4.0000000000000003E-5</v>
          </cell>
          <cell r="Q747">
            <v>-4.0000000000000003E-5</v>
          </cell>
          <cell r="S747">
            <v>-1.7000000000000001E-4</v>
          </cell>
          <cell r="T747">
            <v>-9.0000000000000006E-5</v>
          </cell>
          <cell r="U747">
            <v>-9.0000000000000006E-5</v>
          </cell>
          <cell r="W747">
            <v>-1.2E-4</v>
          </cell>
          <cell r="X747">
            <v>-8.0000000000000007E-5</v>
          </cell>
          <cell r="Y747">
            <v>-8.0000000000000007E-5</v>
          </cell>
        </row>
        <row r="748">
          <cell r="A748" t="str">
            <v>680499842028BU0664</v>
          </cell>
          <cell r="M748">
            <v>-8.0000000000000007E-5</v>
          </cell>
          <cell r="N748">
            <v>-8.0000000000000007E-5</v>
          </cell>
          <cell r="O748">
            <v>-1.2E-4</v>
          </cell>
          <cell r="P748">
            <v>-4.0000000000000003E-5</v>
          </cell>
          <cell r="Q748">
            <v>-4.0000000000000003E-5</v>
          </cell>
          <cell r="S748">
            <v>-1.7000000000000001E-4</v>
          </cell>
          <cell r="T748">
            <v>-9.0000000000000006E-5</v>
          </cell>
          <cell r="U748">
            <v>-9.0000000000000006E-5</v>
          </cell>
          <cell r="W748">
            <v>-1.2E-4</v>
          </cell>
          <cell r="X748">
            <v>-8.0000000000000007E-5</v>
          </cell>
          <cell r="Y748">
            <v>-8.0000000000000007E-5</v>
          </cell>
        </row>
        <row r="749">
          <cell r="A749" t="str">
            <v>680499842028201101</v>
          </cell>
          <cell r="L749">
            <v>489.73363999999998</v>
          </cell>
          <cell r="M749">
            <v>713.50282000000004</v>
          </cell>
          <cell r="N749">
            <v>713.50282000000004</v>
          </cell>
          <cell r="O749">
            <v>3037.3927699999999</v>
          </cell>
          <cell r="P749">
            <v>2466.7008599999999</v>
          </cell>
          <cell r="Q749">
            <v>2466.7008599999999</v>
          </cell>
          <cell r="S749">
            <v>9394.8540300000004</v>
          </cell>
          <cell r="T749">
            <v>8824.1621200000009</v>
          </cell>
          <cell r="U749">
            <v>8824.1621200000009</v>
          </cell>
          <cell r="W749">
            <v>950.11026000000004</v>
          </cell>
          <cell r="X749">
            <v>1885.47533</v>
          </cell>
          <cell r="Y749">
            <v>1885.47533</v>
          </cell>
          <cell r="AV749">
            <v>1276.7646</v>
          </cell>
          <cell r="AW749">
            <v>1276.7646</v>
          </cell>
        </row>
        <row r="750">
          <cell r="A750" t="str">
            <v>680499842028BT6918</v>
          </cell>
          <cell r="L750">
            <v>489.73363999999998</v>
          </cell>
          <cell r="M750">
            <v>713.50282000000004</v>
          </cell>
          <cell r="N750">
            <v>713.50282000000004</v>
          </cell>
          <cell r="O750">
            <v>3037.3927699999999</v>
          </cell>
          <cell r="P750">
            <v>2466.7008599999999</v>
          </cell>
          <cell r="Q750">
            <v>2466.7008599999999</v>
          </cell>
          <cell r="S750">
            <v>9394.8540300000004</v>
          </cell>
          <cell r="T750">
            <v>8824.1621200000009</v>
          </cell>
          <cell r="U750">
            <v>8824.1621200000009</v>
          </cell>
          <cell r="W750">
            <v>950.11026000000004</v>
          </cell>
          <cell r="X750">
            <v>1885.47533</v>
          </cell>
          <cell r="Y750">
            <v>1885.47533</v>
          </cell>
          <cell r="AV750">
            <v>1276.7646</v>
          </cell>
          <cell r="AW750">
            <v>1276.7646</v>
          </cell>
        </row>
        <row r="751">
          <cell r="A751" t="str">
            <v>680499842028BO0680</v>
          </cell>
          <cell r="L751">
            <v>489.7106</v>
          </cell>
          <cell r="M751">
            <v>713.50282000000004</v>
          </cell>
          <cell r="N751">
            <v>713.50282000000004</v>
          </cell>
          <cell r="O751">
            <v>3037.3697299999999</v>
          </cell>
          <cell r="P751">
            <v>2462.4639099999999</v>
          </cell>
          <cell r="Q751">
            <v>2462.4639099999999</v>
          </cell>
          <cell r="S751">
            <v>9394.7618700000003</v>
          </cell>
          <cell r="T751">
            <v>8819.8560500000003</v>
          </cell>
          <cell r="U751">
            <v>8819.8560500000003</v>
          </cell>
          <cell r="W751">
            <v>950.08722</v>
          </cell>
          <cell r="X751">
            <v>1884.7873300000001</v>
          </cell>
          <cell r="Y751">
            <v>1884.7873300000001</v>
          </cell>
          <cell r="AV751">
            <v>1276.7646</v>
          </cell>
          <cell r="AW751">
            <v>1276.7646</v>
          </cell>
        </row>
        <row r="752">
          <cell r="A752" t="str">
            <v>680499842028BU0680</v>
          </cell>
          <cell r="L752">
            <v>489.7106</v>
          </cell>
          <cell r="M752">
            <v>713.50282000000004</v>
          </cell>
          <cell r="N752">
            <v>713.50282000000004</v>
          </cell>
          <cell r="O752">
            <v>3037.3697299999999</v>
          </cell>
          <cell r="P752">
            <v>2462.4639099999999</v>
          </cell>
          <cell r="Q752">
            <v>2462.4639099999999</v>
          </cell>
          <cell r="S752">
            <v>9394.7618700000003</v>
          </cell>
          <cell r="T752">
            <v>8819.8560500000003</v>
          </cell>
          <cell r="U752">
            <v>8819.8560500000003</v>
          </cell>
          <cell r="W752">
            <v>950.08722</v>
          </cell>
          <cell r="X752">
            <v>1884.7873300000001</v>
          </cell>
          <cell r="Y752">
            <v>1884.7873300000001</v>
          </cell>
          <cell r="AV752">
            <v>1276.7646</v>
          </cell>
          <cell r="AW752">
            <v>1276.7646</v>
          </cell>
        </row>
        <row r="753">
          <cell r="A753" t="str">
            <v>680499842028BU0624</v>
          </cell>
          <cell r="L753">
            <v>2.3040000000000001E-2</v>
          </cell>
          <cell r="O753">
            <v>2.3040000000000001E-2</v>
          </cell>
          <cell r="P753">
            <v>4.2369500000000002</v>
          </cell>
          <cell r="Q753">
            <v>4.2369500000000002</v>
          </cell>
          <cell r="S753">
            <v>9.2160000000000006E-2</v>
          </cell>
          <cell r="T753">
            <v>4.3060700000000001</v>
          </cell>
          <cell r="U753">
            <v>4.3060700000000001</v>
          </cell>
          <cell r="W753">
            <v>2.3040000000000001E-2</v>
          </cell>
          <cell r="X753">
            <v>0.68799999999999994</v>
          </cell>
          <cell r="Y753">
            <v>0.68799999999999994</v>
          </cell>
        </row>
        <row r="754">
          <cell r="A754" t="str">
            <v>680499CL_CZPD202</v>
          </cell>
          <cell r="L754">
            <v>1212.9210399999999</v>
          </cell>
          <cell r="M754">
            <v>1362.36473</v>
          </cell>
          <cell r="N754">
            <v>1475.0136600000001</v>
          </cell>
          <cell r="O754">
            <v>5809.2745999999997</v>
          </cell>
          <cell r="P754">
            <v>7676.1077599999999</v>
          </cell>
          <cell r="Q754">
            <v>8149.5072600000003</v>
          </cell>
          <cell r="S754">
            <v>23075.255430000001</v>
          </cell>
          <cell r="T754">
            <v>24942.088589999999</v>
          </cell>
          <cell r="U754">
            <v>25618.19268</v>
          </cell>
          <cell r="W754">
            <v>2398.5775899999999</v>
          </cell>
          <cell r="X754">
            <v>4599.8281100000004</v>
          </cell>
          <cell r="Y754">
            <v>4843.7545399999999</v>
          </cell>
          <cell r="AV754">
            <v>2478.7789200000002</v>
          </cell>
          <cell r="AW754">
            <v>2478.7789200000002</v>
          </cell>
        </row>
        <row r="755">
          <cell r="A755" t="str">
            <v>680499CL_CZBS9044</v>
          </cell>
          <cell r="L755">
            <v>239.96350000000001</v>
          </cell>
          <cell r="M755">
            <v>200.99299999999999</v>
          </cell>
          <cell r="N755">
            <v>217.61238</v>
          </cell>
          <cell r="O755">
            <v>895.93798000000004</v>
          </cell>
          <cell r="P755">
            <v>1102.7740200000001</v>
          </cell>
          <cell r="Q755">
            <v>1170.3950199999999</v>
          </cell>
          <cell r="S755">
            <v>5198.7125400000004</v>
          </cell>
          <cell r="T755">
            <v>5405.5485799999997</v>
          </cell>
          <cell r="U755">
            <v>5514.8913199999997</v>
          </cell>
          <cell r="W755">
            <v>442.93594999999999</v>
          </cell>
          <cell r="X755">
            <v>698.46554000000003</v>
          </cell>
          <cell r="Y755">
            <v>735.95947999999999</v>
          </cell>
          <cell r="AV755">
            <v>287.67146000000002</v>
          </cell>
          <cell r="AW755">
            <v>287.67146000000002</v>
          </cell>
        </row>
        <row r="756">
          <cell r="A756" t="str">
            <v>680499CL_CZBU0321</v>
          </cell>
          <cell r="L756">
            <v>164.19448</v>
          </cell>
          <cell r="M756">
            <v>135.27016</v>
          </cell>
          <cell r="N756">
            <v>146.45515</v>
          </cell>
          <cell r="O756">
            <v>631.54273000000001</v>
          </cell>
          <cell r="P756">
            <v>750.72942</v>
          </cell>
          <cell r="Q756">
            <v>797.33907999999997</v>
          </cell>
          <cell r="S756">
            <v>3973.96623</v>
          </cell>
          <cell r="T756">
            <v>4093.15292</v>
          </cell>
          <cell r="U756">
            <v>4169.7047000000002</v>
          </cell>
          <cell r="W756">
            <v>295.06184999999999</v>
          </cell>
          <cell r="X756">
            <v>455.87653999999998</v>
          </cell>
          <cell r="Y756">
            <v>480.63873000000001</v>
          </cell>
          <cell r="AV756">
            <v>209.51607999999999</v>
          </cell>
          <cell r="AW756">
            <v>209.51607999999999</v>
          </cell>
        </row>
        <row r="757">
          <cell r="A757" t="str">
            <v>680499CL_CZBU0323</v>
          </cell>
          <cell r="L757">
            <v>75.769019999999998</v>
          </cell>
          <cell r="M757">
            <v>65.722840000000005</v>
          </cell>
          <cell r="N757">
            <v>71.157229999999998</v>
          </cell>
          <cell r="O757">
            <v>264.39524999999998</v>
          </cell>
          <cell r="P757">
            <v>352.0446</v>
          </cell>
          <cell r="Q757">
            <v>373.05594000000002</v>
          </cell>
          <cell r="S757">
            <v>1224.74631</v>
          </cell>
          <cell r="T757">
            <v>1312.3956599999999</v>
          </cell>
          <cell r="U757">
            <v>1345.1866299999999</v>
          </cell>
          <cell r="W757">
            <v>147.8741</v>
          </cell>
          <cell r="X757">
            <v>242.589</v>
          </cell>
          <cell r="Y757">
            <v>255.32076000000001</v>
          </cell>
          <cell r="AV757">
            <v>78.155379999999994</v>
          </cell>
          <cell r="AW757">
            <v>78.155379999999994</v>
          </cell>
        </row>
        <row r="758">
          <cell r="A758" t="str">
            <v>680499CL_CZBG6912</v>
          </cell>
          <cell r="L758">
            <v>464.58559000000002</v>
          </cell>
          <cell r="M758">
            <v>734.92436999999995</v>
          </cell>
          <cell r="N758">
            <v>795.69255999999996</v>
          </cell>
          <cell r="O758">
            <v>2677.8584999999998</v>
          </cell>
          <cell r="P758">
            <v>3683.3588100000002</v>
          </cell>
          <cell r="Q758">
            <v>3910.8005800000001</v>
          </cell>
          <cell r="S758">
            <v>9841.47192</v>
          </cell>
          <cell r="T758">
            <v>10846.972229999999</v>
          </cell>
          <cell r="U758">
            <v>11171.245720000001</v>
          </cell>
          <cell r="W758">
            <v>915.96405000000004</v>
          </cell>
          <cell r="X758">
            <v>2304.35295</v>
          </cell>
          <cell r="Y758">
            <v>2429.0894600000001</v>
          </cell>
          <cell r="AV758">
            <v>1416.2498800000001</v>
          </cell>
          <cell r="AW758">
            <v>1416.2498800000001</v>
          </cell>
        </row>
        <row r="759">
          <cell r="A759" t="str">
            <v>680499CL_CZBS6912</v>
          </cell>
          <cell r="L759">
            <v>290.21780999999999</v>
          </cell>
          <cell r="M759">
            <v>443.50925999999998</v>
          </cell>
          <cell r="N759">
            <v>480.18141000000003</v>
          </cell>
          <cell r="O759">
            <v>1912.0337999999999</v>
          </cell>
          <cell r="P759">
            <v>2641.5899899999999</v>
          </cell>
          <cell r="Q759">
            <v>2801.5909000000001</v>
          </cell>
          <cell r="S759">
            <v>7032.1087900000002</v>
          </cell>
          <cell r="T759">
            <v>7761.6649799999996</v>
          </cell>
          <cell r="U759">
            <v>7986.8047200000001</v>
          </cell>
          <cell r="W759">
            <v>618.13597000000004</v>
          </cell>
          <cell r="X759">
            <v>1543.67056</v>
          </cell>
          <cell r="Y759">
            <v>1624.42103</v>
          </cell>
          <cell r="AV759">
            <v>1038.7986699999999</v>
          </cell>
          <cell r="AW759">
            <v>1038.7986699999999</v>
          </cell>
        </row>
        <row r="760">
          <cell r="A760" t="str">
            <v>680499CL_CZBO0678</v>
          </cell>
          <cell r="L760">
            <v>197.2484</v>
          </cell>
          <cell r="M760">
            <v>337.01776999999998</v>
          </cell>
          <cell r="N760">
            <v>364.88452000000001</v>
          </cell>
          <cell r="O760">
            <v>1435.03457</v>
          </cell>
          <cell r="P760">
            <v>2135.5224600000001</v>
          </cell>
          <cell r="Q760">
            <v>2264.6987899999999</v>
          </cell>
          <cell r="S760">
            <v>5390.1191600000002</v>
          </cell>
          <cell r="T760">
            <v>6090.6070499999996</v>
          </cell>
          <cell r="U760">
            <v>6270.94283</v>
          </cell>
          <cell r="W760">
            <v>458.45398</v>
          </cell>
          <cell r="X760">
            <v>1236.3285800000001</v>
          </cell>
          <cell r="Y760">
            <v>1300.1382799999999</v>
          </cell>
          <cell r="AV760">
            <v>781.39576999999997</v>
          </cell>
          <cell r="AW760">
            <v>781.39576999999997</v>
          </cell>
        </row>
        <row r="761">
          <cell r="A761" t="str">
            <v>680499CL_CZBU0654</v>
          </cell>
          <cell r="L761">
            <v>61.038530000000002</v>
          </cell>
          <cell r="M761">
            <v>66.141769999999994</v>
          </cell>
          <cell r="N761">
            <v>71.610799999999998</v>
          </cell>
          <cell r="O761">
            <v>315.85151000000002</v>
          </cell>
          <cell r="P761">
            <v>313.67642000000001</v>
          </cell>
          <cell r="Q761">
            <v>332.55165</v>
          </cell>
          <cell r="S761">
            <v>1084.9699800000001</v>
          </cell>
          <cell r="T761">
            <v>1082.7948899999999</v>
          </cell>
          <cell r="U761">
            <v>1111.7227499999999</v>
          </cell>
          <cell r="W761">
            <v>118.15146</v>
          </cell>
          <cell r="X761">
            <v>208.23626999999999</v>
          </cell>
          <cell r="Y761">
            <v>219.43446</v>
          </cell>
          <cell r="AV761">
            <v>144.54033000000001</v>
          </cell>
          <cell r="AW761">
            <v>144.54033000000001</v>
          </cell>
        </row>
        <row r="762">
          <cell r="A762" t="str">
            <v>680499CL_CZBU0659</v>
          </cell>
          <cell r="L762">
            <v>31.930879999999998</v>
          </cell>
          <cell r="M762">
            <v>40.349719999999998</v>
          </cell>
          <cell r="N762">
            <v>43.68609</v>
          </cell>
          <cell r="O762">
            <v>161.14771999999999</v>
          </cell>
          <cell r="P762">
            <v>192.63728</v>
          </cell>
          <cell r="Q762">
            <v>204.60458</v>
          </cell>
          <cell r="S762">
            <v>557.14255000000003</v>
          </cell>
          <cell r="T762">
            <v>588.63211000000001</v>
          </cell>
          <cell r="U762">
            <v>604.53228999999999</v>
          </cell>
          <cell r="W762">
            <v>41.530529999999999</v>
          </cell>
          <cell r="X762">
            <v>99.105710000000002</v>
          </cell>
          <cell r="Y762">
            <v>104.84829000000001</v>
          </cell>
          <cell r="AV762">
            <v>112.86257000000001</v>
          </cell>
          <cell r="AW762">
            <v>112.86257000000001</v>
          </cell>
        </row>
        <row r="763">
          <cell r="A763" t="str">
            <v>680499CL_CZBU3445</v>
          </cell>
          <cell r="P763">
            <v>-0.24617</v>
          </cell>
          <cell r="Q763">
            <v>-0.26412000000000002</v>
          </cell>
          <cell r="S763">
            <v>-0.1229</v>
          </cell>
          <cell r="T763">
            <v>-0.36907000000000001</v>
          </cell>
          <cell r="U763">
            <v>-0.39316000000000001</v>
          </cell>
        </row>
        <row r="764">
          <cell r="A764" t="str">
            <v>680499CL_CZBS6922</v>
          </cell>
          <cell r="L764">
            <v>174.36778000000001</v>
          </cell>
          <cell r="M764">
            <v>291.41511000000003</v>
          </cell>
          <cell r="N764">
            <v>315.51114999999999</v>
          </cell>
          <cell r="O764">
            <v>765.82470000000001</v>
          </cell>
          <cell r="P764">
            <v>1041.76882</v>
          </cell>
          <cell r="Q764">
            <v>1109.2096899999999</v>
          </cell>
          <cell r="S764">
            <v>2809.3631300000002</v>
          </cell>
          <cell r="T764">
            <v>3085.3072499999998</v>
          </cell>
          <cell r="U764">
            <v>3184.4409999999998</v>
          </cell>
          <cell r="W764">
            <v>297.82808</v>
          </cell>
          <cell r="X764">
            <v>760.68239000000005</v>
          </cell>
          <cell r="Y764">
            <v>804.66844000000003</v>
          </cell>
          <cell r="AV764">
            <v>377.45121</v>
          </cell>
          <cell r="AW764">
            <v>377.45121</v>
          </cell>
        </row>
        <row r="765">
          <cell r="A765" t="str">
            <v>680499CL_CZBU1485</v>
          </cell>
          <cell r="L765">
            <v>44.695689999999999</v>
          </cell>
          <cell r="M765">
            <v>52.522489999999998</v>
          </cell>
          <cell r="N765">
            <v>56.865369999999999</v>
          </cell>
          <cell r="O765">
            <v>274.18939999999998</v>
          </cell>
          <cell r="P765">
            <v>356.09057000000001</v>
          </cell>
          <cell r="Q765">
            <v>378.04221999999999</v>
          </cell>
          <cell r="S765">
            <v>840.44001000000003</v>
          </cell>
          <cell r="T765">
            <v>922.34118000000001</v>
          </cell>
          <cell r="U765">
            <v>952.7038</v>
          </cell>
          <cell r="W765">
            <v>102.83335</v>
          </cell>
          <cell r="X765">
            <v>186.12852000000001</v>
          </cell>
          <cell r="Y765">
            <v>195.82465999999999</v>
          </cell>
          <cell r="AV765">
            <v>144.41786999999999</v>
          </cell>
          <cell r="AW765">
            <v>144.41786999999999</v>
          </cell>
        </row>
        <row r="766">
          <cell r="A766" t="str">
            <v>680499CL_CZBU1051</v>
          </cell>
          <cell r="L766">
            <v>1.3158799999999999</v>
          </cell>
          <cell r="M766">
            <v>4.1164100000000001</v>
          </cell>
          <cell r="N766">
            <v>4.4567899999999998</v>
          </cell>
          <cell r="O766">
            <v>11.1814</v>
          </cell>
          <cell r="P766">
            <v>30.532440000000001</v>
          </cell>
          <cell r="Q766">
            <v>32.445070000000001</v>
          </cell>
          <cell r="S766">
            <v>38.240839999999999</v>
          </cell>
          <cell r="T766">
            <v>57.591880000000003</v>
          </cell>
          <cell r="U766">
            <v>59.81241</v>
          </cell>
          <cell r="W766">
            <v>3.5881699999999999</v>
          </cell>
          <cell r="X766">
            <v>9.6768900000000002</v>
          </cell>
          <cell r="Y766">
            <v>10.22484</v>
          </cell>
          <cell r="AV766">
            <v>6.9016000000000002</v>
          </cell>
          <cell r="AW766">
            <v>6.9016000000000002</v>
          </cell>
        </row>
        <row r="767">
          <cell r="A767" t="str">
            <v>680499CL_CZBO0708</v>
          </cell>
          <cell r="L767">
            <v>1.32538</v>
          </cell>
          <cell r="M767">
            <v>76.365589999999997</v>
          </cell>
          <cell r="N767">
            <v>82.67998</v>
          </cell>
          <cell r="O767">
            <v>14.4125</v>
          </cell>
          <cell r="P767">
            <v>106.65027000000001</v>
          </cell>
          <cell r="Q767">
            <v>114.798</v>
          </cell>
          <cell r="S767">
            <v>382.00380000000001</v>
          </cell>
          <cell r="T767">
            <v>474.24157000000002</v>
          </cell>
          <cell r="U767">
            <v>490.16174999999998</v>
          </cell>
          <cell r="W767">
            <v>6.4281800000000002</v>
          </cell>
          <cell r="X767">
            <v>146.97358</v>
          </cell>
          <cell r="Y767">
            <v>156.59200000000001</v>
          </cell>
          <cell r="AV767">
            <v>6.4341100000000004</v>
          </cell>
          <cell r="AW767">
            <v>6.4341100000000004</v>
          </cell>
        </row>
        <row r="768">
          <cell r="A768" t="str">
            <v>680499CL_CZBU0675</v>
          </cell>
          <cell r="L768">
            <v>22.751940000000001</v>
          </cell>
          <cell r="M768">
            <v>22.143519999999999</v>
          </cell>
          <cell r="N768">
            <v>23.974489999999999</v>
          </cell>
          <cell r="O768">
            <v>111.32476</v>
          </cell>
          <cell r="P768">
            <v>123.90971</v>
          </cell>
          <cell r="Q768">
            <v>131.74995000000001</v>
          </cell>
          <cell r="S768">
            <v>299.03505000000001</v>
          </cell>
          <cell r="T768">
            <v>311.62</v>
          </cell>
          <cell r="U768">
            <v>322.26010000000002</v>
          </cell>
          <cell r="W768">
            <v>41.711860000000001</v>
          </cell>
          <cell r="X768">
            <v>61.185099999999998</v>
          </cell>
          <cell r="Y768">
            <v>64.612120000000004</v>
          </cell>
          <cell r="AV768">
            <v>59.106540000000003</v>
          </cell>
          <cell r="AW768">
            <v>59.106540000000003</v>
          </cell>
        </row>
        <row r="769">
          <cell r="A769" t="str">
            <v>680499CL_CZBU0709</v>
          </cell>
          <cell r="L769">
            <v>88.991050000000001</v>
          </cell>
          <cell r="M769">
            <v>116.73278000000001</v>
          </cell>
          <cell r="N769">
            <v>126.38499</v>
          </cell>
          <cell r="O769">
            <v>284.05658</v>
          </cell>
          <cell r="P769">
            <v>349.14362999999997</v>
          </cell>
          <cell r="Q769">
            <v>372.20794000000001</v>
          </cell>
          <cell r="S769">
            <v>1071.73047</v>
          </cell>
          <cell r="T769">
            <v>1136.8175200000001</v>
          </cell>
          <cell r="U769">
            <v>1171.0381500000001</v>
          </cell>
          <cell r="W769">
            <v>113.45903</v>
          </cell>
          <cell r="X769">
            <v>302.22671000000003</v>
          </cell>
          <cell r="Y769">
            <v>319.93941999999998</v>
          </cell>
          <cell r="AV769">
            <v>133.93675999999999</v>
          </cell>
          <cell r="AW769">
            <v>133.93675999999999</v>
          </cell>
        </row>
        <row r="770">
          <cell r="A770" t="str">
            <v>680499CL_CZBU1123</v>
          </cell>
          <cell r="L770">
            <v>15.287839999999999</v>
          </cell>
          <cell r="M770">
            <v>19.534320000000001</v>
          </cell>
          <cell r="N770">
            <v>21.149529999999999</v>
          </cell>
          <cell r="O770">
            <v>70.660060000000001</v>
          </cell>
          <cell r="P770">
            <v>75.4422</v>
          </cell>
          <cell r="Q770">
            <v>79.96651</v>
          </cell>
          <cell r="S770">
            <v>177.91296</v>
          </cell>
          <cell r="T770">
            <v>182.6951</v>
          </cell>
          <cell r="U770">
            <v>188.46478999999999</v>
          </cell>
          <cell r="W770">
            <v>29.807490000000001</v>
          </cell>
          <cell r="X770">
            <v>54.491590000000002</v>
          </cell>
          <cell r="Y770">
            <v>57.475389999999997</v>
          </cell>
          <cell r="AV770">
            <v>26.654330000000002</v>
          </cell>
          <cell r="AW770">
            <v>26.654330000000002</v>
          </cell>
        </row>
        <row r="771">
          <cell r="A771" t="str">
            <v>680499CL_CZBS9042</v>
          </cell>
          <cell r="L771">
            <v>334.37331</v>
          </cell>
          <cell r="M771">
            <v>309.23766999999998</v>
          </cell>
          <cell r="N771">
            <v>334.80741</v>
          </cell>
          <cell r="O771">
            <v>1449.75593</v>
          </cell>
          <cell r="P771">
            <v>2065.6279399999999</v>
          </cell>
          <cell r="Q771">
            <v>2191.0823099999998</v>
          </cell>
          <cell r="S771">
            <v>5844.0988200000002</v>
          </cell>
          <cell r="T771">
            <v>6459.9708300000002</v>
          </cell>
          <cell r="U771">
            <v>6632.4475700000003</v>
          </cell>
          <cell r="W771">
            <v>709.93745999999999</v>
          </cell>
          <cell r="X771">
            <v>1186.4560799999999</v>
          </cell>
          <cell r="Y771">
            <v>1246.69688</v>
          </cell>
          <cell r="AV771">
            <v>440.35538000000003</v>
          </cell>
          <cell r="AW771">
            <v>440.35538000000003</v>
          </cell>
        </row>
        <row r="772">
          <cell r="A772" t="str">
            <v>680499CL_CZBO0341</v>
          </cell>
          <cell r="L772">
            <v>180.13009</v>
          </cell>
          <cell r="M772">
            <v>113.22392000000001</v>
          </cell>
          <cell r="N772">
            <v>122.586</v>
          </cell>
          <cell r="O772">
            <v>724.64634999999998</v>
          </cell>
          <cell r="P772">
            <v>914.61098000000004</v>
          </cell>
          <cell r="Q772">
            <v>967.44096000000002</v>
          </cell>
          <cell r="S772">
            <v>2648.5812900000001</v>
          </cell>
          <cell r="T772">
            <v>2838.54592</v>
          </cell>
          <cell r="U772">
            <v>2908.8200900000002</v>
          </cell>
          <cell r="W772">
            <v>363.79014999999998</v>
          </cell>
          <cell r="X772">
            <v>523.37548000000004</v>
          </cell>
          <cell r="Y772">
            <v>548.43663000000004</v>
          </cell>
          <cell r="AV772">
            <v>204.62416999999999</v>
          </cell>
          <cell r="AW772">
            <v>204.62416999999999</v>
          </cell>
        </row>
        <row r="773">
          <cell r="A773" t="str">
            <v>680499CL_CZBU0341</v>
          </cell>
          <cell r="L773">
            <v>180.13009</v>
          </cell>
          <cell r="M773">
            <v>113.22392000000001</v>
          </cell>
          <cell r="N773">
            <v>122.586</v>
          </cell>
          <cell r="O773">
            <v>724.64634999999998</v>
          </cell>
          <cell r="P773">
            <v>914.61098000000004</v>
          </cell>
          <cell r="Q773">
            <v>967.44096000000002</v>
          </cell>
          <cell r="S773">
            <v>2648.5812900000001</v>
          </cell>
          <cell r="T773">
            <v>2838.54592</v>
          </cell>
          <cell r="U773">
            <v>2908.8200900000002</v>
          </cell>
          <cell r="W773">
            <v>363.79014999999998</v>
          </cell>
          <cell r="X773">
            <v>523.37548000000004</v>
          </cell>
          <cell r="Y773">
            <v>548.43663000000004</v>
          </cell>
          <cell r="AV773">
            <v>204.62416999999999</v>
          </cell>
          <cell r="AW773">
            <v>204.62416999999999</v>
          </cell>
        </row>
        <row r="774">
          <cell r="A774" t="str">
            <v>680499CL_CZBU0351</v>
          </cell>
          <cell r="L774">
            <v>54.5075</v>
          </cell>
          <cell r="M774">
            <v>79.589569999999995</v>
          </cell>
          <cell r="N774">
            <v>86.170540000000003</v>
          </cell>
          <cell r="O774">
            <v>326.41523999999998</v>
          </cell>
          <cell r="P774">
            <v>386.30545000000001</v>
          </cell>
          <cell r="Q774">
            <v>411.69335999999998</v>
          </cell>
          <cell r="S774">
            <v>1149.0214900000001</v>
          </cell>
          <cell r="T774">
            <v>1208.9117000000001</v>
          </cell>
          <cell r="U774">
            <v>1244.14499</v>
          </cell>
          <cell r="W774">
            <v>123.56065</v>
          </cell>
          <cell r="X774">
            <v>193.84584000000001</v>
          </cell>
          <cell r="Y774">
            <v>205.06516999999999</v>
          </cell>
          <cell r="AV774">
            <v>133.64587</v>
          </cell>
          <cell r="AW774">
            <v>133.64587</v>
          </cell>
        </row>
        <row r="775">
          <cell r="A775" t="str">
            <v>680499CL_CZBU0352</v>
          </cell>
          <cell r="L775">
            <v>99.735730000000004</v>
          </cell>
          <cell r="M775">
            <v>116.54053999999999</v>
          </cell>
          <cell r="N775">
            <v>126.17686</v>
          </cell>
          <cell r="O775">
            <v>398.72863999999998</v>
          </cell>
          <cell r="P775">
            <v>764.82786999999996</v>
          </cell>
          <cell r="Q775">
            <v>812.07398000000001</v>
          </cell>
          <cell r="S775">
            <v>2046.59566</v>
          </cell>
          <cell r="T775">
            <v>2412.6948900000002</v>
          </cell>
          <cell r="U775">
            <v>2479.67695</v>
          </cell>
          <cell r="W775">
            <v>222.61917</v>
          </cell>
          <cell r="X775">
            <v>469.38920000000002</v>
          </cell>
          <cell r="Y775">
            <v>493.36095</v>
          </cell>
          <cell r="AV775">
            <v>102.08534</v>
          </cell>
          <cell r="AW775">
            <v>102.08534</v>
          </cell>
        </row>
        <row r="776">
          <cell r="A776" t="str">
            <v>680499CL_CZBU0353</v>
          </cell>
          <cell r="L776">
            <v>-1.0000000000000001E-5</v>
          </cell>
          <cell r="M776">
            <v>-0.11636000000000001</v>
          </cell>
          <cell r="N776">
            <v>-0.12598000000000001</v>
          </cell>
          <cell r="O776">
            <v>-3.4299999999999997E-2</v>
          </cell>
          <cell r="P776">
            <v>-0.11636000000000001</v>
          </cell>
          <cell r="Q776">
            <v>-0.12598000000000001</v>
          </cell>
          <cell r="S776">
            <v>-9.962E-2</v>
          </cell>
          <cell r="T776">
            <v>-0.18168000000000001</v>
          </cell>
          <cell r="U776">
            <v>-0.19445000000000001</v>
          </cell>
          <cell r="W776">
            <v>-3.2509999999999997E-2</v>
          </cell>
          <cell r="X776">
            <v>-0.15443999999999999</v>
          </cell>
          <cell r="Y776">
            <v>-0.16586999999999999</v>
          </cell>
        </row>
        <row r="777">
          <cell r="A777" t="str">
            <v>680499CL_CZBS9051</v>
          </cell>
          <cell r="L777">
            <v>18.546890000000001</v>
          </cell>
          <cell r="M777">
            <v>29.697700000000001</v>
          </cell>
          <cell r="N777">
            <v>32.153309999999998</v>
          </cell>
          <cell r="O777">
            <v>82.375910000000005</v>
          </cell>
          <cell r="P777">
            <v>97.984430000000003</v>
          </cell>
          <cell r="Q777">
            <v>103.56719</v>
          </cell>
          <cell r="S777">
            <v>436.93740000000003</v>
          </cell>
          <cell r="T777">
            <v>452.54592000000002</v>
          </cell>
          <cell r="U777">
            <v>460.55650000000003</v>
          </cell>
          <cell r="W777">
            <v>26.895479999999999</v>
          </cell>
          <cell r="X777">
            <v>97.660420000000002</v>
          </cell>
          <cell r="Y777">
            <v>102.79555999999999</v>
          </cell>
          <cell r="AV777">
            <v>40.477209999999999</v>
          </cell>
          <cell r="AW777">
            <v>40.477209999999999</v>
          </cell>
        </row>
        <row r="778">
          <cell r="A778" t="str">
            <v>680499CL_CZBO0713</v>
          </cell>
          <cell r="L778">
            <v>6.1756200000000003</v>
          </cell>
          <cell r="M778">
            <v>4.8857499999999998</v>
          </cell>
          <cell r="N778">
            <v>5.2897400000000001</v>
          </cell>
          <cell r="O778">
            <v>21.357559999999999</v>
          </cell>
          <cell r="P778">
            <v>40.203690000000002</v>
          </cell>
          <cell r="Q778">
            <v>42.605730000000001</v>
          </cell>
          <cell r="S778">
            <v>128.16964999999999</v>
          </cell>
          <cell r="T778">
            <v>147.01578000000001</v>
          </cell>
          <cell r="U778">
            <v>150.79154</v>
          </cell>
          <cell r="W778">
            <v>8.7401900000000001</v>
          </cell>
          <cell r="X778">
            <v>23.846399999999999</v>
          </cell>
          <cell r="Y778">
            <v>25.03867</v>
          </cell>
          <cell r="AV778">
            <v>11.23672</v>
          </cell>
          <cell r="AW778">
            <v>11.23672</v>
          </cell>
        </row>
        <row r="779">
          <cell r="A779" t="str">
            <v>680499CL_CZBU0713</v>
          </cell>
          <cell r="L779">
            <v>6.1756200000000003</v>
          </cell>
          <cell r="M779">
            <v>4.8857499999999998</v>
          </cell>
          <cell r="N779">
            <v>5.2897400000000001</v>
          </cell>
          <cell r="O779">
            <v>21.357559999999999</v>
          </cell>
          <cell r="P779">
            <v>40.203690000000002</v>
          </cell>
          <cell r="Q779">
            <v>42.605730000000001</v>
          </cell>
          <cell r="S779">
            <v>128.16964999999999</v>
          </cell>
          <cell r="T779">
            <v>147.01578000000001</v>
          </cell>
          <cell r="U779">
            <v>150.79154</v>
          </cell>
          <cell r="W779">
            <v>8.7401900000000001</v>
          </cell>
          <cell r="X779">
            <v>23.846399999999999</v>
          </cell>
          <cell r="Y779">
            <v>25.03867</v>
          </cell>
          <cell r="AV779">
            <v>11.23672</v>
          </cell>
          <cell r="AW779">
            <v>11.23672</v>
          </cell>
        </row>
        <row r="780">
          <cell r="A780" t="str">
            <v>680499CL_CZBU0418</v>
          </cell>
          <cell r="L780">
            <v>12.371270000000001</v>
          </cell>
          <cell r="M780">
            <v>24.81195</v>
          </cell>
          <cell r="N780">
            <v>26.86356</v>
          </cell>
          <cell r="O780">
            <v>61.018349999999998</v>
          </cell>
          <cell r="P780">
            <v>57.780740000000002</v>
          </cell>
          <cell r="Q780">
            <v>60.961460000000002</v>
          </cell>
          <cell r="S780">
            <v>308.76774999999998</v>
          </cell>
          <cell r="T780">
            <v>305.53014000000002</v>
          </cell>
          <cell r="U780">
            <v>309.76495999999997</v>
          </cell>
          <cell r="W780">
            <v>18.155290000000001</v>
          </cell>
          <cell r="X780">
            <v>73.814019999999999</v>
          </cell>
          <cell r="Y780">
            <v>77.756879999999995</v>
          </cell>
          <cell r="AV780">
            <v>29.240490000000001</v>
          </cell>
          <cell r="AW780">
            <v>29.240490000000001</v>
          </cell>
        </row>
        <row r="781">
          <cell r="A781" t="str">
            <v>680499CL_CZBS9050</v>
          </cell>
          <cell r="L781">
            <v>155.57615000000001</v>
          </cell>
          <cell r="M781">
            <v>87.868170000000006</v>
          </cell>
          <cell r="N781">
            <v>95.133650000000003</v>
          </cell>
          <cell r="O781">
            <v>703.79691000000003</v>
          </cell>
          <cell r="P781">
            <v>533.46284000000003</v>
          </cell>
          <cell r="Q781">
            <v>565.95690999999999</v>
          </cell>
          <cell r="S781">
            <v>1755.3346200000001</v>
          </cell>
          <cell r="T781">
            <v>1585.00055</v>
          </cell>
          <cell r="U781">
            <v>1632.2092</v>
          </cell>
          <cell r="W781">
            <v>303.15006</v>
          </cell>
          <cell r="X781">
            <v>313.71386000000001</v>
          </cell>
          <cell r="Y781">
            <v>330.07970999999998</v>
          </cell>
          <cell r="AV781">
            <v>294.14206000000001</v>
          </cell>
          <cell r="AW781">
            <v>294.14206000000001</v>
          </cell>
        </row>
        <row r="782">
          <cell r="A782" t="str">
            <v>680499CL_CZBU0331</v>
          </cell>
          <cell r="L782">
            <v>25.687139999999999</v>
          </cell>
          <cell r="M782">
            <v>7.9969999999999999E-2</v>
          </cell>
          <cell r="N782">
            <v>8.6580000000000004E-2</v>
          </cell>
          <cell r="O782">
            <v>87.868229999999997</v>
          </cell>
          <cell r="P782">
            <v>6.9014600000000002</v>
          </cell>
          <cell r="Q782">
            <v>7.3314700000000004</v>
          </cell>
          <cell r="S782">
            <v>238.79428999999999</v>
          </cell>
          <cell r="T782">
            <v>157.82751999999999</v>
          </cell>
          <cell r="U782">
            <v>159.79078999999999</v>
          </cell>
          <cell r="W782">
            <v>44.378349999999998</v>
          </cell>
          <cell r="X782">
            <v>1.7139999999999999E-2</v>
          </cell>
          <cell r="Y782">
            <v>1.907E-2</v>
          </cell>
          <cell r="AV782">
            <v>43.426430000000003</v>
          </cell>
          <cell r="AW782">
            <v>43.426430000000003</v>
          </cell>
        </row>
        <row r="783">
          <cell r="A783" t="str">
            <v>680499CL_CZBU0362</v>
          </cell>
          <cell r="L783">
            <v>129.88901000000001</v>
          </cell>
          <cell r="M783">
            <v>87.788200000000003</v>
          </cell>
          <cell r="N783">
            <v>95.047070000000005</v>
          </cell>
          <cell r="O783">
            <v>615.92867999999999</v>
          </cell>
          <cell r="P783">
            <v>526.56137999999999</v>
          </cell>
          <cell r="Q783">
            <v>558.62543000000005</v>
          </cell>
          <cell r="S783">
            <v>1516.54033</v>
          </cell>
          <cell r="T783">
            <v>1427.1730299999999</v>
          </cell>
          <cell r="U783">
            <v>1472.41842</v>
          </cell>
          <cell r="W783">
            <v>258.77170999999998</v>
          </cell>
          <cell r="X783">
            <v>313.69672000000003</v>
          </cell>
          <cell r="Y783">
            <v>330.06063</v>
          </cell>
          <cell r="AV783">
            <v>250.71563</v>
          </cell>
          <cell r="AW783">
            <v>250.71563</v>
          </cell>
        </row>
        <row r="784">
          <cell r="A784" t="str">
            <v>680499CL_CZBS6921</v>
          </cell>
          <cell r="L784">
            <v>-0.1244</v>
          </cell>
          <cell r="M784">
            <v>-0.35618</v>
          </cell>
          <cell r="N784">
            <v>-0.38562999999999997</v>
          </cell>
          <cell r="O784">
            <v>-0.45062999999999998</v>
          </cell>
          <cell r="P784">
            <v>192.89972</v>
          </cell>
          <cell r="Q784">
            <v>207.70525000000001</v>
          </cell>
          <cell r="S784">
            <v>-1.2998700000000001</v>
          </cell>
          <cell r="T784">
            <v>192.05047999999999</v>
          </cell>
          <cell r="U784">
            <v>206.84236000000001</v>
          </cell>
          <cell r="W784">
            <v>-0.30541000000000001</v>
          </cell>
          <cell r="X784">
            <v>-0.82074000000000003</v>
          </cell>
          <cell r="Y784">
            <v>-0.86655000000000004</v>
          </cell>
          <cell r="AV784">
            <v>-0.11706999999999999</v>
          </cell>
          <cell r="AW784">
            <v>-0.11706999999999999</v>
          </cell>
        </row>
        <row r="785">
          <cell r="A785" t="str">
            <v>680499CL_CZBO1228</v>
          </cell>
          <cell r="L785">
            <v>-0.1244</v>
          </cell>
          <cell r="M785">
            <v>-0.35618</v>
          </cell>
          <cell r="N785">
            <v>-0.38562999999999997</v>
          </cell>
          <cell r="O785">
            <v>-0.45062999999999998</v>
          </cell>
          <cell r="P785">
            <v>192.89972</v>
          </cell>
          <cell r="Q785">
            <v>207.70525000000001</v>
          </cell>
          <cell r="S785">
            <v>-1.2998700000000001</v>
          </cell>
          <cell r="T785">
            <v>192.05047999999999</v>
          </cell>
          <cell r="U785">
            <v>206.84236000000001</v>
          </cell>
          <cell r="W785">
            <v>-0.30541000000000001</v>
          </cell>
          <cell r="X785">
            <v>-0.82074000000000003</v>
          </cell>
          <cell r="Y785">
            <v>-0.86655000000000004</v>
          </cell>
          <cell r="AV785">
            <v>-0.11706999999999999</v>
          </cell>
          <cell r="AW785">
            <v>-0.11706999999999999</v>
          </cell>
        </row>
        <row r="786">
          <cell r="A786" t="str">
            <v>680499CL_CZBU1228</v>
          </cell>
          <cell r="L786">
            <v>-0.1244</v>
          </cell>
          <cell r="M786">
            <v>-0.35618</v>
          </cell>
          <cell r="N786">
            <v>-0.38562999999999997</v>
          </cell>
          <cell r="O786">
            <v>-0.45062999999999998</v>
          </cell>
          <cell r="P786">
            <v>192.89972</v>
          </cell>
          <cell r="Q786">
            <v>207.70525000000001</v>
          </cell>
          <cell r="S786">
            <v>-1.2998700000000001</v>
          </cell>
          <cell r="T786">
            <v>192.05047999999999</v>
          </cell>
          <cell r="U786">
            <v>206.84236000000001</v>
          </cell>
          <cell r="W786">
            <v>-0.30541000000000001</v>
          </cell>
          <cell r="X786">
            <v>-0.82074000000000003</v>
          </cell>
          <cell r="Y786">
            <v>-0.86655000000000004</v>
          </cell>
          <cell r="AV786">
            <v>-0.11706999999999999</v>
          </cell>
          <cell r="AW786">
            <v>-0.11706999999999999</v>
          </cell>
        </row>
        <row r="787">
          <cell r="A787" t="str">
            <v>680499CL_CZ201101</v>
          </cell>
          <cell r="L787">
            <v>992.35753999999997</v>
          </cell>
          <cell r="M787">
            <v>1019.33109</v>
          </cell>
          <cell r="N787">
            <v>1103.61582</v>
          </cell>
          <cell r="O787">
            <v>4773.6919600000001</v>
          </cell>
          <cell r="P787">
            <v>4623.2412599999998</v>
          </cell>
          <cell r="Q787">
            <v>4928.8600699999997</v>
          </cell>
          <cell r="S787">
            <v>15220.447630000001</v>
          </cell>
          <cell r="T787">
            <v>15069.996929999999</v>
          </cell>
          <cell r="U787">
            <v>15534.968919999999</v>
          </cell>
          <cell r="W787">
            <v>1898.1797099999999</v>
          </cell>
          <cell r="X787">
            <v>3096.5309200000002</v>
          </cell>
          <cell r="Y787">
            <v>3270.0385299999998</v>
          </cell>
          <cell r="AV787">
            <v>2069.44785</v>
          </cell>
          <cell r="AW787">
            <v>2069.44785</v>
          </cell>
        </row>
        <row r="788">
          <cell r="A788" t="str">
            <v>680499CL_CZBT6918</v>
          </cell>
          <cell r="L788">
            <v>992.35753999999997</v>
          </cell>
          <cell r="M788">
            <v>1019.33109</v>
          </cell>
          <cell r="N788">
            <v>1103.61582</v>
          </cell>
          <cell r="O788">
            <v>4773.6919600000001</v>
          </cell>
          <cell r="P788">
            <v>4623.2412599999998</v>
          </cell>
          <cell r="Q788">
            <v>4928.8600699999997</v>
          </cell>
          <cell r="S788">
            <v>15220.447630000001</v>
          </cell>
          <cell r="T788">
            <v>15069.996929999999</v>
          </cell>
          <cell r="U788">
            <v>15534.968919999999</v>
          </cell>
          <cell r="W788">
            <v>1898.1797099999999</v>
          </cell>
          <cell r="X788">
            <v>3096.5309200000002</v>
          </cell>
          <cell r="Y788">
            <v>3270.0385299999998</v>
          </cell>
          <cell r="AV788">
            <v>2069.44785</v>
          </cell>
          <cell r="AW788">
            <v>2069.44785</v>
          </cell>
        </row>
        <row r="789">
          <cell r="A789" t="str">
            <v>680499CL_CZBO0680</v>
          </cell>
          <cell r="L789">
            <v>931.27706999999998</v>
          </cell>
          <cell r="M789">
            <v>999.67706999999996</v>
          </cell>
          <cell r="N789">
            <v>1082.3366799999999</v>
          </cell>
          <cell r="O789">
            <v>4632.4917100000002</v>
          </cell>
          <cell r="P789">
            <v>4565.92328</v>
          </cell>
          <cell r="Q789">
            <v>4867.6360800000002</v>
          </cell>
          <cell r="S789">
            <v>14794.210359999999</v>
          </cell>
          <cell r="T789">
            <v>14727.64193</v>
          </cell>
          <cell r="U789">
            <v>15184.626550000001</v>
          </cell>
          <cell r="W789">
            <v>1809.1657700000001</v>
          </cell>
          <cell r="X789">
            <v>3030.4939599999998</v>
          </cell>
          <cell r="Y789">
            <v>3200.27961</v>
          </cell>
          <cell r="AV789">
            <v>2058.3437899999999</v>
          </cell>
          <cell r="AW789">
            <v>2058.3437899999999</v>
          </cell>
        </row>
        <row r="790">
          <cell r="A790" t="str">
            <v>680499CL_CZBU0680</v>
          </cell>
          <cell r="L790">
            <v>931.27706999999998</v>
          </cell>
          <cell r="M790">
            <v>999.67706999999996</v>
          </cell>
          <cell r="N790">
            <v>1082.3366799999999</v>
          </cell>
          <cell r="O790">
            <v>4632.4917100000002</v>
          </cell>
          <cell r="P790">
            <v>4565.92328</v>
          </cell>
          <cell r="Q790">
            <v>4867.6360800000002</v>
          </cell>
          <cell r="S790">
            <v>14794.210359999999</v>
          </cell>
          <cell r="T790">
            <v>14727.64193</v>
          </cell>
          <cell r="U790">
            <v>15184.626550000001</v>
          </cell>
          <cell r="W790">
            <v>1809.1657700000001</v>
          </cell>
          <cell r="X790">
            <v>3030.4939599999998</v>
          </cell>
          <cell r="Y790">
            <v>3200.27961</v>
          </cell>
          <cell r="AV790">
            <v>2058.3437899999999</v>
          </cell>
          <cell r="AW790">
            <v>2058.3437899999999</v>
          </cell>
        </row>
        <row r="791">
          <cell r="A791" t="str">
            <v>680499CL_CZBU0655</v>
          </cell>
          <cell r="L791">
            <v>0</v>
          </cell>
          <cell r="M791">
            <v>-0.51768999999999998</v>
          </cell>
          <cell r="N791">
            <v>-0.56049000000000004</v>
          </cell>
          <cell r="O791">
            <v>-0.45402999999999999</v>
          </cell>
          <cell r="P791">
            <v>-0.87846999999999997</v>
          </cell>
          <cell r="Q791">
            <v>-0.94191999999999998</v>
          </cell>
          <cell r="S791">
            <v>-0.87388999999999994</v>
          </cell>
          <cell r="T791">
            <v>-1.29833</v>
          </cell>
          <cell r="U791">
            <v>-1.37462</v>
          </cell>
          <cell r="W791">
            <v>-0.31476999999999999</v>
          </cell>
          <cell r="X791">
            <v>-0.70928000000000002</v>
          </cell>
          <cell r="Y791">
            <v>-0.75865000000000005</v>
          </cell>
          <cell r="AV791">
            <v>-0.13925999999999999</v>
          </cell>
          <cell r="AW791">
            <v>-0.13925999999999999</v>
          </cell>
        </row>
        <row r="792">
          <cell r="A792" t="str">
            <v>680499CL_CZBU0624</v>
          </cell>
          <cell r="L792">
            <v>61.080469999999998</v>
          </cell>
          <cell r="M792">
            <v>20.171710000000001</v>
          </cell>
          <cell r="N792">
            <v>21.839639999999999</v>
          </cell>
          <cell r="O792">
            <v>141.65428</v>
          </cell>
          <cell r="P792">
            <v>58.196449999999999</v>
          </cell>
          <cell r="Q792">
            <v>62.165909999999997</v>
          </cell>
          <cell r="S792">
            <v>427.11115999999998</v>
          </cell>
          <cell r="T792">
            <v>343.65332999999998</v>
          </cell>
          <cell r="U792">
            <v>351.71699000000001</v>
          </cell>
          <cell r="W792">
            <v>89.328710000000001</v>
          </cell>
          <cell r="X792">
            <v>66.74624</v>
          </cell>
          <cell r="Y792">
            <v>70.517570000000006</v>
          </cell>
          <cell r="AV792">
            <v>11.243320000000001</v>
          </cell>
          <cell r="AW792">
            <v>11.243320000000001</v>
          </cell>
        </row>
        <row r="793">
          <cell r="A793" t="str">
            <v>680499910326201101</v>
          </cell>
          <cell r="AV793">
            <v>-82.424999999999997</v>
          </cell>
          <cell r="AW793">
            <v>-82.424999999999997</v>
          </cell>
        </row>
        <row r="794">
          <cell r="A794" t="str">
            <v>680499910326BT6918</v>
          </cell>
          <cell r="AV794">
            <v>-82.424999999999997</v>
          </cell>
          <cell r="AW794">
            <v>-82.424999999999997</v>
          </cell>
        </row>
        <row r="795">
          <cell r="A795" t="str">
            <v>680499910326BO0680</v>
          </cell>
          <cell r="AV795">
            <v>-82.424999999999997</v>
          </cell>
          <cell r="AW795">
            <v>-82.424999999999997</v>
          </cell>
        </row>
        <row r="796">
          <cell r="A796" t="str">
            <v>680499910326BU0680</v>
          </cell>
          <cell r="AV796">
            <v>-82.424999999999997</v>
          </cell>
          <cell r="AW796">
            <v>-82.424999999999997</v>
          </cell>
        </row>
        <row r="797">
          <cell r="A797" t="str">
            <v>680499910255PD202</v>
          </cell>
          <cell r="L797">
            <v>1212.9210399999999</v>
          </cell>
          <cell r="M797">
            <v>1362.36473</v>
          </cell>
          <cell r="N797">
            <v>1475.0136600000001</v>
          </cell>
          <cell r="O797">
            <v>5809.2745999999997</v>
          </cell>
          <cell r="P797">
            <v>7676.1077599999999</v>
          </cell>
          <cell r="Q797">
            <v>8149.5072600000003</v>
          </cell>
          <cell r="S797">
            <v>23075.255430000001</v>
          </cell>
          <cell r="T797">
            <v>24942.088589999999</v>
          </cell>
          <cell r="U797">
            <v>25618.19268</v>
          </cell>
          <cell r="W797">
            <v>2398.5775899999999</v>
          </cell>
          <cell r="X797">
            <v>4599.8281100000004</v>
          </cell>
          <cell r="Y797">
            <v>4843.7545399999999</v>
          </cell>
          <cell r="AV797">
            <v>2478.7789200000002</v>
          </cell>
          <cell r="AW797">
            <v>2478.7789200000002</v>
          </cell>
        </row>
        <row r="798">
          <cell r="A798" t="str">
            <v>680499910255BS9044</v>
          </cell>
          <cell r="L798">
            <v>239.96350000000001</v>
          </cell>
          <cell r="M798">
            <v>200.99299999999999</v>
          </cell>
          <cell r="N798">
            <v>217.61238</v>
          </cell>
          <cell r="O798">
            <v>895.93798000000004</v>
          </cell>
          <cell r="P798">
            <v>1102.7740200000001</v>
          </cell>
          <cell r="Q798">
            <v>1170.3950199999999</v>
          </cell>
          <cell r="S798">
            <v>5198.7125400000004</v>
          </cell>
          <cell r="T798">
            <v>5405.5485799999997</v>
          </cell>
          <cell r="U798">
            <v>5514.8913199999997</v>
          </cell>
          <cell r="W798">
            <v>442.93594999999999</v>
          </cell>
          <cell r="X798">
            <v>698.46554000000003</v>
          </cell>
          <cell r="Y798">
            <v>735.95947999999999</v>
          </cell>
          <cell r="AV798">
            <v>287.67146000000002</v>
          </cell>
          <cell r="AW798">
            <v>287.67146000000002</v>
          </cell>
        </row>
        <row r="799">
          <cell r="A799" t="str">
            <v>680499910255BU0321</v>
          </cell>
          <cell r="L799">
            <v>164.19448</v>
          </cell>
          <cell r="M799">
            <v>135.27016</v>
          </cell>
          <cell r="N799">
            <v>146.45515</v>
          </cell>
          <cell r="O799">
            <v>631.54273000000001</v>
          </cell>
          <cell r="P799">
            <v>750.72942</v>
          </cell>
          <cell r="Q799">
            <v>797.33907999999997</v>
          </cell>
          <cell r="S799">
            <v>3973.96623</v>
          </cell>
          <cell r="T799">
            <v>4093.15292</v>
          </cell>
          <cell r="U799">
            <v>4169.7047000000002</v>
          </cell>
          <cell r="W799">
            <v>295.06184999999999</v>
          </cell>
          <cell r="X799">
            <v>455.87653999999998</v>
          </cell>
          <cell r="Y799">
            <v>480.63873000000001</v>
          </cell>
          <cell r="AV799">
            <v>209.51607999999999</v>
          </cell>
          <cell r="AW799">
            <v>209.51607999999999</v>
          </cell>
        </row>
        <row r="800">
          <cell r="A800" t="str">
            <v>680499910255BU0323</v>
          </cell>
          <cell r="L800">
            <v>75.769019999999998</v>
          </cell>
          <cell r="M800">
            <v>65.722840000000005</v>
          </cell>
          <cell r="N800">
            <v>71.157229999999998</v>
          </cell>
          <cell r="O800">
            <v>264.39524999999998</v>
          </cell>
          <cell r="P800">
            <v>352.0446</v>
          </cell>
          <cell r="Q800">
            <v>373.05594000000002</v>
          </cell>
          <cell r="S800">
            <v>1224.74631</v>
          </cell>
          <cell r="T800">
            <v>1312.3956599999999</v>
          </cell>
          <cell r="U800">
            <v>1345.1866299999999</v>
          </cell>
          <cell r="W800">
            <v>147.8741</v>
          </cell>
          <cell r="X800">
            <v>242.589</v>
          </cell>
          <cell r="Y800">
            <v>255.32076000000001</v>
          </cell>
          <cell r="AV800">
            <v>78.155379999999994</v>
          </cell>
          <cell r="AW800">
            <v>78.155379999999994</v>
          </cell>
        </row>
        <row r="801">
          <cell r="A801" t="str">
            <v>680499910255BG6912</v>
          </cell>
          <cell r="L801">
            <v>464.58559000000002</v>
          </cell>
          <cell r="M801">
            <v>734.92436999999995</v>
          </cell>
          <cell r="N801">
            <v>795.69255999999996</v>
          </cell>
          <cell r="O801">
            <v>2677.8584999999998</v>
          </cell>
          <cell r="P801">
            <v>3683.3588100000002</v>
          </cell>
          <cell r="Q801">
            <v>3910.8005800000001</v>
          </cell>
          <cell r="S801">
            <v>9841.47192</v>
          </cell>
          <cell r="T801">
            <v>10846.972229999999</v>
          </cell>
          <cell r="U801">
            <v>11171.245720000001</v>
          </cell>
          <cell r="W801">
            <v>915.96405000000004</v>
          </cell>
          <cell r="X801">
            <v>2304.35295</v>
          </cell>
          <cell r="Y801">
            <v>2429.0894600000001</v>
          </cell>
          <cell r="AV801">
            <v>1416.2498800000001</v>
          </cell>
          <cell r="AW801">
            <v>1416.2498800000001</v>
          </cell>
        </row>
        <row r="802">
          <cell r="A802" t="str">
            <v>680499910255BS6912</v>
          </cell>
          <cell r="L802">
            <v>290.21780999999999</v>
          </cell>
          <cell r="M802">
            <v>443.50925999999998</v>
          </cell>
          <cell r="N802">
            <v>480.18141000000003</v>
          </cell>
          <cell r="O802">
            <v>1912.0337999999999</v>
          </cell>
          <cell r="P802">
            <v>2641.5899899999999</v>
          </cell>
          <cell r="Q802">
            <v>2801.5909000000001</v>
          </cell>
          <cell r="S802">
            <v>7032.1087900000002</v>
          </cell>
          <cell r="T802">
            <v>7761.6649799999996</v>
          </cell>
          <cell r="U802">
            <v>7986.8047200000001</v>
          </cell>
          <cell r="W802">
            <v>618.13597000000004</v>
          </cell>
          <cell r="X802">
            <v>1543.67056</v>
          </cell>
          <cell r="Y802">
            <v>1624.42103</v>
          </cell>
          <cell r="AV802">
            <v>1038.7986699999999</v>
          </cell>
          <cell r="AW802">
            <v>1038.7986699999999</v>
          </cell>
        </row>
        <row r="803">
          <cell r="A803" t="str">
            <v>680499910255BO0678</v>
          </cell>
          <cell r="L803">
            <v>197.2484</v>
          </cell>
          <cell r="M803">
            <v>337.01776999999998</v>
          </cell>
          <cell r="N803">
            <v>364.88452000000001</v>
          </cell>
          <cell r="O803">
            <v>1435.03457</v>
          </cell>
          <cell r="P803">
            <v>2135.5224600000001</v>
          </cell>
          <cell r="Q803">
            <v>2264.6987899999999</v>
          </cell>
          <cell r="S803">
            <v>5390.1191600000002</v>
          </cell>
          <cell r="T803">
            <v>6090.6070499999996</v>
          </cell>
          <cell r="U803">
            <v>6270.94283</v>
          </cell>
          <cell r="W803">
            <v>458.45398</v>
          </cell>
          <cell r="X803">
            <v>1236.3285800000001</v>
          </cell>
          <cell r="Y803">
            <v>1300.1382799999999</v>
          </cell>
          <cell r="AV803">
            <v>781.39576999999997</v>
          </cell>
          <cell r="AW803">
            <v>781.39576999999997</v>
          </cell>
        </row>
        <row r="804">
          <cell r="A804" t="str">
            <v>680499910255BU0654</v>
          </cell>
          <cell r="L804">
            <v>61.038530000000002</v>
          </cell>
          <cell r="M804">
            <v>66.141769999999994</v>
          </cell>
          <cell r="N804">
            <v>71.610799999999998</v>
          </cell>
          <cell r="O804">
            <v>315.85151000000002</v>
          </cell>
          <cell r="P804">
            <v>313.67642000000001</v>
          </cell>
          <cell r="Q804">
            <v>332.55165</v>
          </cell>
          <cell r="S804">
            <v>1084.9699800000001</v>
          </cell>
          <cell r="T804">
            <v>1082.7948899999999</v>
          </cell>
          <cell r="U804">
            <v>1111.7227499999999</v>
          </cell>
          <cell r="W804">
            <v>118.15146</v>
          </cell>
          <cell r="X804">
            <v>208.23626999999999</v>
          </cell>
          <cell r="Y804">
            <v>219.43446</v>
          </cell>
          <cell r="AV804">
            <v>144.54033000000001</v>
          </cell>
          <cell r="AW804">
            <v>144.54033000000001</v>
          </cell>
        </row>
        <row r="805">
          <cell r="A805" t="str">
            <v>680499910255BU0659</v>
          </cell>
          <cell r="L805">
            <v>31.930879999999998</v>
          </cell>
          <cell r="M805">
            <v>40.349719999999998</v>
          </cell>
          <cell r="N805">
            <v>43.68609</v>
          </cell>
          <cell r="O805">
            <v>161.14771999999999</v>
          </cell>
          <cell r="P805">
            <v>192.63728</v>
          </cell>
          <cell r="Q805">
            <v>204.60458</v>
          </cell>
          <cell r="S805">
            <v>557.14255000000003</v>
          </cell>
          <cell r="T805">
            <v>588.63211000000001</v>
          </cell>
          <cell r="U805">
            <v>604.53228999999999</v>
          </cell>
          <cell r="W805">
            <v>41.530529999999999</v>
          </cell>
          <cell r="X805">
            <v>99.105710000000002</v>
          </cell>
          <cell r="Y805">
            <v>104.84829000000001</v>
          </cell>
          <cell r="AV805">
            <v>112.86257000000001</v>
          </cell>
          <cell r="AW805">
            <v>112.86257000000001</v>
          </cell>
        </row>
        <row r="806">
          <cell r="A806" t="str">
            <v>680499910255BU3445</v>
          </cell>
          <cell r="P806">
            <v>-0.24617</v>
          </cell>
          <cell r="Q806">
            <v>-0.26412000000000002</v>
          </cell>
          <cell r="S806">
            <v>-0.1229</v>
          </cell>
          <cell r="T806">
            <v>-0.36907000000000001</v>
          </cell>
          <cell r="U806">
            <v>-0.39316000000000001</v>
          </cell>
        </row>
        <row r="807">
          <cell r="A807" t="str">
            <v>680499910255BS6922</v>
          </cell>
          <cell r="L807">
            <v>174.36778000000001</v>
          </cell>
          <cell r="M807">
            <v>291.41511000000003</v>
          </cell>
          <cell r="N807">
            <v>315.51114999999999</v>
          </cell>
          <cell r="O807">
            <v>765.82470000000001</v>
          </cell>
          <cell r="P807">
            <v>1041.76882</v>
          </cell>
          <cell r="Q807">
            <v>1109.2096899999999</v>
          </cell>
          <cell r="S807">
            <v>2809.3631300000002</v>
          </cell>
          <cell r="T807">
            <v>3085.3072499999998</v>
          </cell>
          <cell r="U807">
            <v>3184.4409999999998</v>
          </cell>
          <cell r="W807">
            <v>297.82808</v>
          </cell>
          <cell r="X807">
            <v>760.68239000000005</v>
          </cell>
          <cell r="Y807">
            <v>804.66844000000003</v>
          </cell>
          <cell r="AV807">
            <v>377.45121</v>
          </cell>
          <cell r="AW807">
            <v>377.45121</v>
          </cell>
        </row>
        <row r="808">
          <cell r="A808" t="str">
            <v>680499910255BU1485</v>
          </cell>
          <cell r="L808">
            <v>44.695689999999999</v>
          </cell>
          <cell r="M808">
            <v>52.522489999999998</v>
          </cell>
          <cell r="N808">
            <v>56.865369999999999</v>
          </cell>
          <cell r="O808">
            <v>274.18939999999998</v>
          </cell>
          <cell r="P808">
            <v>356.09057000000001</v>
          </cell>
          <cell r="Q808">
            <v>378.04221999999999</v>
          </cell>
          <cell r="S808">
            <v>840.44001000000003</v>
          </cell>
          <cell r="T808">
            <v>922.34118000000001</v>
          </cell>
          <cell r="U808">
            <v>952.7038</v>
          </cell>
          <cell r="W808">
            <v>102.83335</v>
          </cell>
          <cell r="X808">
            <v>186.12852000000001</v>
          </cell>
          <cell r="Y808">
            <v>195.82465999999999</v>
          </cell>
          <cell r="AV808">
            <v>144.41786999999999</v>
          </cell>
          <cell r="AW808">
            <v>144.41786999999999</v>
          </cell>
        </row>
        <row r="809">
          <cell r="A809" t="str">
            <v>680499910255BU1051</v>
          </cell>
          <cell r="L809">
            <v>1.3158799999999999</v>
          </cell>
          <cell r="M809">
            <v>4.1164100000000001</v>
          </cell>
          <cell r="N809">
            <v>4.4567899999999998</v>
          </cell>
          <cell r="O809">
            <v>11.1814</v>
          </cell>
          <cell r="P809">
            <v>30.532440000000001</v>
          </cell>
          <cell r="Q809">
            <v>32.445070000000001</v>
          </cell>
          <cell r="S809">
            <v>38.240839999999999</v>
          </cell>
          <cell r="T809">
            <v>57.591880000000003</v>
          </cell>
          <cell r="U809">
            <v>59.81241</v>
          </cell>
          <cell r="W809">
            <v>3.5881699999999999</v>
          </cell>
          <cell r="X809">
            <v>9.6768900000000002</v>
          </cell>
          <cell r="Y809">
            <v>10.22484</v>
          </cell>
          <cell r="AV809">
            <v>6.9016000000000002</v>
          </cell>
          <cell r="AW809">
            <v>6.9016000000000002</v>
          </cell>
        </row>
        <row r="810">
          <cell r="A810" t="str">
            <v>680499910255BO0708</v>
          </cell>
          <cell r="L810">
            <v>1.32538</v>
          </cell>
          <cell r="M810">
            <v>76.365589999999997</v>
          </cell>
          <cell r="N810">
            <v>82.67998</v>
          </cell>
          <cell r="O810">
            <v>14.4125</v>
          </cell>
          <cell r="P810">
            <v>106.65027000000001</v>
          </cell>
          <cell r="Q810">
            <v>114.798</v>
          </cell>
          <cell r="S810">
            <v>382.00380000000001</v>
          </cell>
          <cell r="T810">
            <v>474.24157000000002</v>
          </cell>
          <cell r="U810">
            <v>490.16174999999998</v>
          </cell>
          <cell r="W810">
            <v>6.4281800000000002</v>
          </cell>
          <cell r="X810">
            <v>146.97358</v>
          </cell>
          <cell r="Y810">
            <v>156.59200000000001</v>
          </cell>
          <cell r="AV810">
            <v>6.4341100000000004</v>
          </cell>
          <cell r="AW810">
            <v>6.4341100000000004</v>
          </cell>
        </row>
        <row r="811">
          <cell r="A811" t="str">
            <v>680499910255BU0675</v>
          </cell>
          <cell r="L811">
            <v>22.751940000000001</v>
          </cell>
          <cell r="M811">
            <v>22.143519999999999</v>
          </cell>
          <cell r="N811">
            <v>23.974489999999999</v>
          </cell>
          <cell r="O811">
            <v>111.32476</v>
          </cell>
          <cell r="P811">
            <v>123.90971</v>
          </cell>
          <cell r="Q811">
            <v>131.74995000000001</v>
          </cell>
          <cell r="S811">
            <v>299.03505000000001</v>
          </cell>
          <cell r="T811">
            <v>311.62</v>
          </cell>
          <cell r="U811">
            <v>322.26010000000002</v>
          </cell>
          <cell r="W811">
            <v>41.711860000000001</v>
          </cell>
          <cell r="X811">
            <v>61.185099999999998</v>
          </cell>
          <cell r="Y811">
            <v>64.612120000000004</v>
          </cell>
          <cell r="AV811">
            <v>59.106540000000003</v>
          </cell>
          <cell r="AW811">
            <v>59.106540000000003</v>
          </cell>
        </row>
        <row r="812">
          <cell r="A812" t="str">
            <v>680499910255BU0709</v>
          </cell>
          <cell r="L812">
            <v>88.991050000000001</v>
          </cell>
          <cell r="M812">
            <v>116.73278000000001</v>
          </cell>
          <cell r="N812">
            <v>126.38499</v>
          </cell>
          <cell r="O812">
            <v>284.05658</v>
          </cell>
          <cell r="P812">
            <v>349.14362999999997</v>
          </cell>
          <cell r="Q812">
            <v>372.20794000000001</v>
          </cell>
          <cell r="S812">
            <v>1071.73047</v>
          </cell>
          <cell r="T812">
            <v>1136.8175200000001</v>
          </cell>
          <cell r="U812">
            <v>1171.0381500000001</v>
          </cell>
          <cell r="W812">
            <v>113.45903</v>
          </cell>
          <cell r="X812">
            <v>302.22671000000003</v>
          </cell>
          <cell r="Y812">
            <v>319.93941999999998</v>
          </cell>
          <cell r="AV812">
            <v>133.93675999999999</v>
          </cell>
          <cell r="AW812">
            <v>133.93675999999999</v>
          </cell>
        </row>
        <row r="813">
          <cell r="A813" t="str">
            <v>680499910255BU1123</v>
          </cell>
          <cell r="L813">
            <v>15.287839999999999</v>
          </cell>
          <cell r="M813">
            <v>19.534320000000001</v>
          </cell>
          <cell r="N813">
            <v>21.149529999999999</v>
          </cell>
          <cell r="O813">
            <v>70.660060000000001</v>
          </cell>
          <cell r="P813">
            <v>75.4422</v>
          </cell>
          <cell r="Q813">
            <v>79.96651</v>
          </cell>
          <cell r="S813">
            <v>177.91296</v>
          </cell>
          <cell r="T813">
            <v>182.6951</v>
          </cell>
          <cell r="U813">
            <v>188.46478999999999</v>
          </cell>
          <cell r="W813">
            <v>29.807490000000001</v>
          </cell>
          <cell r="X813">
            <v>54.491590000000002</v>
          </cell>
          <cell r="Y813">
            <v>57.475389999999997</v>
          </cell>
          <cell r="AV813">
            <v>26.654330000000002</v>
          </cell>
          <cell r="AW813">
            <v>26.654330000000002</v>
          </cell>
        </row>
        <row r="814">
          <cell r="A814" t="str">
            <v>680499910255BS9042</v>
          </cell>
          <cell r="L814">
            <v>334.37331</v>
          </cell>
          <cell r="M814">
            <v>309.23766999999998</v>
          </cell>
          <cell r="N814">
            <v>334.80741</v>
          </cell>
          <cell r="O814">
            <v>1449.75593</v>
          </cell>
          <cell r="P814">
            <v>2065.6279399999999</v>
          </cell>
          <cell r="Q814">
            <v>2191.0823099999998</v>
          </cell>
          <cell r="S814">
            <v>5844.0988200000002</v>
          </cell>
          <cell r="T814">
            <v>6459.9708300000002</v>
          </cell>
          <cell r="U814">
            <v>6632.4475700000003</v>
          </cell>
          <cell r="W814">
            <v>709.93745999999999</v>
          </cell>
          <cell r="X814">
            <v>1186.4560799999999</v>
          </cell>
          <cell r="Y814">
            <v>1246.69688</v>
          </cell>
          <cell r="AV814">
            <v>440.35538000000003</v>
          </cell>
          <cell r="AW814">
            <v>440.35538000000003</v>
          </cell>
        </row>
        <row r="815">
          <cell r="A815" t="str">
            <v>680499910255BO0341</v>
          </cell>
          <cell r="L815">
            <v>180.13009</v>
          </cell>
          <cell r="M815">
            <v>113.22392000000001</v>
          </cell>
          <cell r="N815">
            <v>122.586</v>
          </cell>
          <cell r="O815">
            <v>724.64634999999998</v>
          </cell>
          <cell r="P815">
            <v>914.61098000000004</v>
          </cell>
          <cell r="Q815">
            <v>967.44096000000002</v>
          </cell>
          <cell r="S815">
            <v>2648.5812900000001</v>
          </cell>
          <cell r="T815">
            <v>2838.54592</v>
          </cell>
          <cell r="U815">
            <v>2908.8200900000002</v>
          </cell>
          <cell r="W815">
            <v>363.79014999999998</v>
          </cell>
          <cell r="X815">
            <v>523.37548000000004</v>
          </cell>
          <cell r="Y815">
            <v>548.43663000000004</v>
          </cell>
          <cell r="AV815">
            <v>204.62416999999999</v>
          </cell>
          <cell r="AW815">
            <v>204.62416999999999</v>
          </cell>
        </row>
        <row r="816">
          <cell r="A816" t="str">
            <v>680499910255BU0341</v>
          </cell>
          <cell r="L816">
            <v>180.13009</v>
          </cell>
          <cell r="M816">
            <v>113.22392000000001</v>
          </cell>
          <cell r="N816">
            <v>122.586</v>
          </cell>
          <cell r="O816">
            <v>724.64634999999998</v>
          </cell>
          <cell r="P816">
            <v>914.61098000000004</v>
          </cell>
          <cell r="Q816">
            <v>967.44096000000002</v>
          </cell>
          <cell r="S816">
            <v>2648.5812900000001</v>
          </cell>
          <cell r="T816">
            <v>2838.54592</v>
          </cell>
          <cell r="U816">
            <v>2908.8200900000002</v>
          </cell>
          <cell r="W816">
            <v>363.79014999999998</v>
          </cell>
          <cell r="X816">
            <v>523.37548000000004</v>
          </cell>
          <cell r="Y816">
            <v>548.43663000000004</v>
          </cell>
          <cell r="AV816">
            <v>204.62416999999999</v>
          </cell>
          <cell r="AW816">
            <v>204.62416999999999</v>
          </cell>
        </row>
        <row r="817">
          <cell r="A817" t="str">
            <v>680499910255BU0351</v>
          </cell>
          <cell r="L817">
            <v>54.5075</v>
          </cell>
          <cell r="M817">
            <v>79.589569999999995</v>
          </cell>
          <cell r="N817">
            <v>86.170540000000003</v>
          </cell>
          <cell r="O817">
            <v>326.41523999999998</v>
          </cell>
          <cell r="P817">
            <v>386.30545000000001</v>
          </cell>
          <cell r="Q817">
            <v>411.69335999999998</v>
          </cell>
          <cell r="S817">
            <v>1149.0214900000001</v>
          </cell>
          <cell r="T817">
            <v>1208.9117000000001</v>
          </cell>
          <cell r="U817">
            <v>1244.14499</v>
          </cell>
          <cell r="W817">
            <v>123.56065</v>
          </cell>
          <cell r="X817">
            <v>193.84584000000001</v>
          </cell>
          <cell r="Y817">
            <v>205.06516999999999</v>
          </cell>
          <cell r="AV817">
            <v>133.64587</v>
          </cell>
          <cell r="AW817">
            <v>133.64587</v>
          </cell>
        </row>
        <row r="818">
          <cell r="A818" t="str">
            <v>680499910255BU0352</v>
          </cell>
          <cell r="L818">
            <v>99.735730000000004</v>
          </cell>
          <cell r="M818">
            <v>116.54053999999999</v>
          </cell>
          <cell r="N818">
            <v>126.17686</v>
          </cell>
          <cell r="O818">
            <v>398.72863999999998</v>
          </cell>
          <cell r="P818">
            <v>764.82786999999996</v>
          </cell>
          <cell r="Q818">
            <v>812.07398000000001</v>
          </cell>
          <cell r="S818">
            <v>2046.59566</v>
          </cell>
          <cell r="T818">
            <v>2412.6948900000002</v>
          </cell>
          <cell r="U818">
            <v>2479.67695</v>
          </cell>
          <cell r="W818">
            <v>222.61917</v>
          </cell>
          <cell r="X818">
            <v>469.38920000000002</v>
          </cell>
          <cell r="Y818">
            <v>493.36095</v>
          </cell>
          <cell r="AV818">
            <v>102.08534</v>
          </cell>
          <cell r="AW818">
            <v>102.08534</v>
          </cell>
        </row>
        <row r="819">
          <cell r="A819" t="str">
            <v>680499910255BU0353</v>
          </cell>
          <cell r="L819">
            <v>-1.0000000000000001E-5</v>
          </cell>
          <cell r="M819">
            <v>-0.11636000000000001</v>
          </cell>
          <cell r="N819">
            <v>-0.12598000000000001</v>
          </cell>
          <cell r="O819">
            <v>-3.4299999999999997E-2</v>
          </cell>
          <cell r="P819">
            <v>-0.11636000000000001</v>
          </cell>
          <cell r="Q819">
            <v>-0.12598000000000001</v>
          </cell>
          <cell r="S819">
            <v>-9.962E-2</v>
          </cell>
          <cell r="T819">
            <v>-0.18168000000000001</v>
          </cell>
          <cell r="U819">
            <v>-0.19445000000000001</v>
          </cell>
          <cell r="W819">
            <v>-3.2509999999999997E-2</v>
          </cell>
          <cell r="X819">
            <v>-0.15443999999999999</v>
          </cell>
          <cell r="Y819">
            <v>-0.16586999999999999</v>
          </cell>
        </row>
        <row r="820">
          <cell r="A820" t="str">
            <v>680499910255BS9051</v>
          </cell>
          <cell r="L820">
            <v>18.546890000000001</v>
          </cell>
          <cell r="M820">
            <v>29.697700000000001</v>
          </cell>
          <cell r="N820">
            <v>32.153309999999998</v>
          </cell>
          <cell r="O820">
            <v>82.375910000000005</v>
          </cell>
          <cell r="P820">
            <v>97.984430000000003</v>
          </cell>
          <cell r="Q820">
            <v>103.56719</v>
          </cell>
          <cell r="S820">
            <v>436.93740000000003</v>
          </cell>
          <cell r="T820">
            <v>452.54592000000002</v>
          </cell>
          <cell r="U820">
            <v>460.55650000000003</v>
          </cell>
          <cell r="W820">
            <v>26.895479999999999</v>
          </cell>
          <cell r="X820">
            <v>97.660420000000002</v>
          </cell>
          <cell r="Y820">
            <v>102.79555999999999</v>
          </cell>
          <cell r="AV820">
            <v>40.477209999999999</v>
          </cell>
          <cell r="AW820">
            <v>40.477209999999999</v>
          </cell>
        </row>
        <row r="821">
          <cell r="A821" t="str">
            <v>680499910255BO0713</v>
          </cell>
          <cell r="L821">
            <v>6.1756200000000003</v>
          </cell>
          <cell r="M821">
            <v>4.8857499999999998</v>
          </cell>
          <cell r="N821">
            <v>5.2897400000000001</v>
          </cell>
          <cell r="O821">
            <v>21.357559999999999</v>
          </cell>
          <cell r="P821">
            <v>40.203690000000002</v>
          </cell>
          <cell r="Q821">
            <v>42.605730000000001</v>
          </cell>
          <cell r="S821">
            <v>128.16964999999999</v>
          </cell>
          <cell r="T821">
            <v>147.01578000000001</v>
          </cell>
          <cell r="U821">
            <v>150.79154</v>
          </cell>
          <cell r="W821">
            <v>8.7401900000000001</v>
          </cell>
          <cell r="X821">
            <v>23.846399999999999</v>
          </cell>
          <cell r="Y821">
            <v>25.03867</v>
          </cell>
          <cell r="AV821">
            <v>11.23672</v>
          </cell>
          <cell r="AW821">
            <v>11.23672</v>
          </cell>
        </row>
        <row r="822">
          <cell r="A822" t="str">
            <v>680499910255BU0713</v>
          </cell>
          <cell r="L822">
            <v>6.1756200000000003</v>
          </cell>
          <cell r="M822">
            <v>4.8857499999999998</v>
          </cell>
          <cell r="N822">
            <v>5.2897400000000001</v>
          </cell>
          <cell r="O822">
            <v>21.357559999999999</v>
          </cell>
          <cell r="P822">
            <v>40.203690000000002</v>
          </cell>
          <cell r="Q822">
            <v>42.605730000000001</v>
          </cell>
          <cell r="S822">
            <v>128.16964999999999</v>
          </cell>
          <cell r="T822">
            <v>147.01578000000001</v>
          </cell>
          <cell r="U822">
            <v>150.79154</v>
          </cell>
          <cell r="W822">
            <v>8.7401900000000001</v>
          </cell>
          <cell r="X822">
            <v>23.846399999999999</v>
          </cell>
          <cell r="Y822">
            <v>25.03867</v>
          </cell>
          <cell r="AV822">
            <v>11.23672</v>
          </cell>
          <cell r="AW822">
            <v>11.23672</v>
          </cell>
        </row>
        <row r="823">
          <cell r="A823" t="str">
            <v>680499910255BU0418</v>
          </cell>
          <cell r="L823">
            <v>12.371270000000001</v>
          </cell>
          <cell r="M823">
            <v>24.81195</v>
          </cell>
          <cell r="N823">
            <v>26.86356</v>
          </cell>
          <cell r="O823">
            <v>61.018349999999998</v>
          </cell>
          <cell r="P823">
            <v>57.780740000000002</v>
          </cell>
          <cell r="Q823">
            <v>60.961460000000002</v>
          </cell>
          <cell r="S823">
            <v>308.76774999999998</v>
          </cell>
          <cell r="T823">
            <v>305.53014000000002</v>
          </cell>
          <cell r="U823">
            <v>309.76495999999997</v>
          </cell>
          <cell r="W823">
            <v>18.155290000000001</v>
          </cell>
          <cell r="X823">
            <v>73.814019999999999</v>
          </cell>
          <cell r="Y823">
            <v>77.756879999999995</v>
          </cell>
          <cell r="AV823">
            <v>29.240490000000001</v>
          </cell>
          <cell r="AW823">
            <v>29.240490000000001</v>
          </cell>
        </row>
        <row r="824">
          <cell r="A824" t="str">
            <v>680499910255BS9050</v>
          </cell>
          <cell r="L824">
            <v>155.57615000000001</v>
          </cell>
          <cell r="M824">
            <v>87.868170000000006</v>
          </cell>
          <cell r="N824">
            <v>95.133650000000003</v>
          </cell>
          <cell r="O824">
            <v>703.79691000000003</v>
          </cell>
          <cell r="P824">
            <v>533.46284000000003</v>
          </cell>
          <cell r="Q824">
            <v>565.95690999999999</v>
          </cell>
          <cell r="S824">
            <v>1755.3346200000001</v>
          </cell>
          <cell r="T824">
            <v>1585.00055</v>
          </cell>
          <cell r="U824">
            <v>1632.2092</v>
          </cell>
          <cell r="W824">
            <v>303.15006</v>
          </cell>
          <cell r="X824">
            <v>313.71386000000001</v>
          </cell>
          <cell r="Y824">
            <v>330.07970999999998</v>
          </cell>
          <cell r="AV824">
            <v>294.14206000000001</v>
          </cell>
          <cell r="AW824">
            <v>294.14206000000001</v>
          </cell>
        </row>
        <row r="825">
          <cell r="A825" t="str">
            <v>680499910255BU0331</v>
          </cell>
          <cell r="L825">
            <v>25.687139999999999</v>
          </cell>
          <cell r="M825">
            <v>7.9969999999999999E-2</v>
          </cell>
          <cell r="N825">
            <v>8.6580000000000004E-2</v>
          </cell>
          <cell r="O825">
            <v>87.868229999999997</v>
          </cell>
          <cell r="P825">
            <v>6.9014600000000002</v>
          </cell>
          <cell r="Q825">
            <v>7.3314700000000004</v>
          </cell>
          <cell r="S825">
            <v>238.79428999999999</v>
          </cell>
          <cell r="T825">
            <v>157.82751999999999</v>
          </cell>
          <cell r="U825">
            <v>159.79078999999999</v>
          </cell>
          <cell r="W825">
            <v>44.378349999999998</v>
          </cell>
          <cell r="X825">
            <v>1.7139999999999999E-2</v>
          </cell>
          <cell r="Y825">
            <v>1.907E-2</v>
          </cell>
          <cell r="AV825">
            <v>43.426430000000003</v>
          </cell>
          <cell r="AW825">
            <v>43.426430000000003</v>
          </cell>
        </row>
        <row r="826">
          <cell r="A826" t="str">
            <v>680499910255BU0362</v>
          </cell>
          <cell r="L826">
            <v>129.88901000000001</v>
          </cell>
          <cell r="M826">
            <v>87.788200000000003</v>
          </cell>
          <cell r="N826">
            <v>95.047070000000005</v>
          </cell>
          <cell r="O826">
            <v>615.92867999999999</v>
          </cell>
          <cell r="P826">
            <v>526.56137999999999</v>
          </cell>
          <cell r="Q826">
            <v>558.62543000000005</v>
          </cell>
          <cell r="S826">
            <v>1516.54033</v>
          </cell>
          <cell r="T826">
            <v>1427.1730299999999</v>
          </cell>
          <cell r="U826">
            <v>1472.41842</v>
          </cell>
          <cell r="W826">
            <v>258.77170999999998</v>
          </cell>
          <cell r="X826">
            <v>313.69672000000003</v>
          </cell>
          <cell r="Y826">
            <v>330.06063</v>
          </cell>
          <cell r="AV826">
            <v>250.71563</v>
          </cell>
          <cell r="AW826">
            <v>250.71563</v>
          </cell>
        </row>
        <row r="827">
          <cell r="A827" t="str">
            <v>680499910255BS6921</v>
          </cell>
          <cell r="L827">
            <v>-0.1244</v>
          </cell>
          <cell r="M827">
            <v>-0.35618</v>
          </cell>
          <cell r="N827">
            <v>-0.38562999999999997</v>
          </cell>
          <cell r="O827">
            <v>-0.45062999999999998</v>
          </cell>
          <cell r="P827">
            <v>192.89972</v>
          </cell>
          <cell r="Q827">
            <v>207.70525000000001</v>
          </cell>
          <cell r="S827">
            <v>-1.2998700000000001</v>
          </cell>
          <cell r="T827">
            <v>192.05047999999999</v>
          </cell>
          <cell r="U827">
            <v>206.84236000000001</v>
          </cell>
          <cell r="W827">
            <v>-0.30541000000000001</v>
          </cell>
          <cell r="X827">
            <v>-0.82074000000000003</v>
          </cell>
          <cell r="Y827">
            <v>-0.86655000000000004</v>
          </cell>
          <cell r="AV827">
            <v>-0.11706999999999999</v>
          </cell>
          <cell r="AW827">
            <v>-0.11706999999999999</v>
          </cell>
        </row>
        <row r="828">
          <cell r="A828" t="str">
            <v>680499910255BO1228</v>
          </cell>
          <cell r="L828">
            <v>-0.1244</v>
          </cell>
          <cell r="M828">
            <v>-0.35618</v>
          </cell>
          <cell r="N828">
            <v>-0.38562999999999997</v>
          </cell>
          <cell r="O828">
            <v>-0.45062999999999998</v>
          </cell>
          <cell r="P828">
            <v>192.89972</v>
          </cell>
          <cell r="Q828">
            <v>207.70525000000001</v>
          </cell>
          <cell r="S828">
            <v>-1.2998700000000001</v>
          </cell>
          <cell r="T828">
            <v>192.05047999999999</v>
          </cell>
          <cell r="U828">
            <v>206.84236000000001</v>
          </cell>
          <cell r="W828">
            <v>-0.30541000000000001</v>
          </cell>
          <cell r="X828">
            <v>-0.82074000000000003</v>
          </cell>
          <cell r="Y828">
            <v>-0.86655000000000004</v>
          </cell>
          <cell r="AV828">
            <v>-0.11706999999999999</v>
          </cell>
          <cell r="AW828">
            <v>-0.11706999999999999</v>
          </cell>
        </row>
        <row r="829">
          <cell r="A829" t="str">
            <v>680499910255BU1228</v>
          </cell>
          <cell r="L829">
            <v>-0.1244</v>
          </cell>
          <cell r="M829">
            <v>-0.35618</v>
          </cell>
          <cell r="N829">
            <v>-0.38562999999999997</v>
          </cell>
          <cell r="O829">
            <v>-0.45062999999999998</v>
          </cell>
          <cell r="P829">
            <v>192.89972</v>
          </cell>
          <cell r="Q829">
            <v>207.70525000000001</v>
          </cell>
          <cell r="S829">
            <v>-1.2998700000000001</v>
          </cell>
          <cell r="T829">
            <v>192.05047999999999</v>
          </cell>
          <cell r="U829">
            <v>206.84236000000001</v>
          </cell>
          <cell r="W829">
            <v>-0.30541000000000001</v>
          </cell>
          <cell r="X829">
            <v>-0.82074000000000003</v>
          </cell>
          <cell r="Y829">
            <v>-0.86655000000000004</v>
          </cell>
          <cell r="AV829">
            <v>-0.11706999999999999</v>
          </cell>
          <cell r="AW829">
            <v>-0.11706999999999999</v>
          </cell>
        </row>
        <row r="830">
          <cell r="A830" t="str">
            <v>680499910255201101</v>
          </cell>
          <cell r="L830">
            <v>992.35753999999997</v>
          </cell>
          <cell r="M830">
            <v>1019.33109</v>
          </cell>
          <cell r="N830">
            <v>1103.61582</v>
          </cell>
          <cell r="O830">
            <v>4773.6919600000001</v>
          </cell>
          <cell r="P830">
            <v>4623.2412599999998</v>
          </cell>
          <cell r="Q830">
            <v>4928.8600699999997</v>
          </cell>
          <cell r="S830">
            <v>15220.447630000001</v>
          </cell>
          <cell r="T830">
            <v>15069.996929999999</v>
          </cell>
          <cell r="U830">
            <v>15534.968919999999</v>
          </cell>
          <cell r="W830">
            <v>1898.1797099999999</v>
          </cell>
          <cell r="X830">
            <v>3096.5309200000002</v>
          </cell>
          <cell r="Y830">
            <v>3270.0385299999998</v>
          </cell>
          <cell r="AV830">
            <v>2151.8728500000002</v>
          </cell>
          <cell r="AW830">
            <v>2151.8728500000002</v>
          </cell>
        </row>
        <row r="831">
          <cell r="A831" t="str">
            <v>680499910255BT6918</v>
          </cell>
          <cell r="L831">
            <v>992.35753999999997</v>
          </cell>
          <cell r="M831">
            <v>1019.33109</v>
          </cell>
          <cell r="N831">
            <v>1103.61582</v>
          </cell>
          <cell r="O831">
            <v>4773.6919600000001</v>
          </cell>
          <cell r="P831">
            <v>4623.2412599999998</v>
          </cell>
          <cell r="Q831">
            <v>4928.8600699999997</v>
          </cell>
          <cell r="S831">
            <v>15220.447630000001</v>
          </cell>
          <cell r="T831">
            <v>15069.996929999999</v>
          </cell>
          <cell r="U831">
            <v>15534.968919999999</v>
          </cell>
          <cell r="W831">
            <v>1898.1797099999999</v>
          </cell>
          <cell r="X831">
            <v>3096.5309200000002</v>
          </cell>
          <cell r="Y831">
            <v>3270.0385299999998</v>
          </cell>
          <cell r="AV831">
            <v>2151.8728500000002</v>
          </cell>
          <cell r="AW831">
            <v>2151.8728500000002</v>
          </cell>
        </row>
        <row r="832">
          <cell r="A832" t="str">
            <v>680499910255BO0680</v>
          </cell>
          <cell r="L832">
            <v>931.27706999999998</v>
          </cell>
          <cell r="M832">
            <v>999.67706999999996</v>
          </cell>
          <cell r="N832">
            <v>1082.3366799999999</v>
          </cell>
          <cell r="O832">
            <v>4632.4917100000002</v>
          </cell>
          <cell r="P832">
            <v>4565.92328</v>
          </cell>
          <cell r="Q832">
            <v>4867.6360800000002</v>
          </cell>
          <cell r="S832">
            <v>14794.210359999999</v>
          </cell>
          <cell r="T832">
            <v>14727.64193</v>
          </cell>
          <cell r="U832">
            <v>15184.626550000001</v>
          </cell>
          <cell r="W832">
            <v>1809.1657700000001</v>
          </cell>
          <cell r="X832">
            <v>3030.4939599999998</v>
          </cell>
          <cell r="Y832">
            <v>3200.27961</v>
          </cell>
          <cell r="AV832">
            <v>2140.7687900000001</v>
          </cell>
          <cell r="AW832">
            <v>2140.7687900000001</v>
          </cell>
        </row>
        <row r="833">
          <cell r="A833" t="str">
            <v>680499910255BU0680</v>
          </cell>
          <cell r="L833">
            <v>931.27706999999998</v>
          </cell>
          <cell r="M833">
            <v>999.67706999999996</v>
          </cell>
          <cell r="N833">
            <v>1082.3366799999999</v>
          </cell>
          <cell r="O833">
            <v>4632.4917100000002</v>
          </cell>
          <cell r="P833">
            <v>4565.92328</v>
          </cell>
          <cell r="Q833">
            <v>4867.6360800000002</v>
          </cell>
          <cell r="S833">
            <v>14794.210359999999</v>
          </cell>
          <cell r="T833">
            <v>14727.64193</v>
          </cell>
          <cell r="U833">
            <v>15184.626550000001</v>
          </cell>
          <cell r="W833">
            <v>1809.1657700000001</v>
          </cell>
          <cell r="X833">
            <v>3030.4939599999998</v>
          </cell>
          <cell r="Y833">
            <v>3200.27961</v>
          </cell>
          <cell r="AV833">
            <v>2140.7687900000001</v>
          </cell>
          <cell r="AW833">
            <v>2140.7687900000001</v>
          </cell>
        </row>
        <row r="834">
          <cell r="A834" t="str">
            <v>680499910255BU0655</v>
          </cell>
          <cell r="L834">
            <v>0</v>
          </cell>
          <cell r="M834">
            <v>-0.51768999999999998</v>
          </cell>
          <cell r="N834">
            <v>-0.56049000000000004</v>
          </cell>
          <cell r="O834">
            <v>-0.45402999999999999</v>
          </cell>
          <cell r="P834">
            <v>-0.87846999999999997</v>
          </cell>
          <cell r="Q834">
            <v>-0.94191999999999998</v>
          </cell>
          <cell r="S834">
            <v>-0.87388999999999994</v>
          </cell>
          <cell r="T834">
            <v>-1.29833</v>
          </cell>
          <cell r="U834">
            <v>-1.37462</v>
          </cell>
          <cell r="W834">
            <v>-0.31476999999999999</v>
          </cell>
          <cell r="X834">
            <v>-0.70928000000000002</v>
          </cell>
          <cell r="Y834">
            <v>-0.75865000000000005</v>
          </cell>
          <cell r="AV834">
            <v>-0.13925999999999999</v>
          </cell>
          <cell r="AW834">
            <v>-0.13925999999999999</v>
          </cell>
        </row>
        <row r="835">
          <cell r="A835" t="str">
            <v>680499910255BU0624</v>
          </cell>
          <cell r="L835">
            <v>61.080469999999998</v>
          </cell>
          <cell r="M835">
            <v>20.171710000000001</v>
          </cell>
          <cell r="N835">
            <v>21.839639999999999</v>
          </cell>
          <cell r="O835">
            <v>141.65428</v>
          </cell>
          <cell r="P835">
            <v>58.196449999999999</v>
          </cell>
          <cell r="Q835">
            <v>62.165909999999997</v>
          </cell>
          <cell r="S835">
            <v>427.11115999999998</v>
          </cell>
          <cell r="T835">
            <v>343.65332999999998</v>
          </cell>
          <cell r="U835">
            <v>351.71699000000001</v>
          </cell>
          <cell r="W835">
            <v>89.328710000000001</v>
          </cell>
          <cell r="X835">
            <v>66.74624</v>
          </cell>
          <cell r="Y835">
            <v>70.517570000000006</v>
          </cell>
          <cell r="AV835">
            <v>11.243320000000001</v>
          </cell>
          <cell r="AW835">
            <v>11.243320000000001</v>
          </cell>
        </row>
        <row r="836">
          <cell r="A836" t="str">
            <v>680499CLEASTPD202</v>
          </cell>
          <cell r="L836">
            <v>3013.8804300000002</v>
          </cell>
          <cell r="M836">
            <v>2870.2193900000002</v>
          </cell>
          <cell r="N836">
            <v>2870.2193900000002</v>
          </cell>
          <cell r="O836">
            <v>16373.759249999999</v>
          </cell>
          <cell r="P836">
            <v>15661.11493</v>
          </cell>
          <cell r="Q836">
            <v>15661.11493</v>
          </cell>
          <cell r="S836">
            <v>44852.928690000001</v>
          </cell>
          <cell r="T836">
            <v>44140.284370000001</v>
          </cell>
          <cell r="U836">
            <v>44140.284370000001</v>
          </cell>
          <cell r="W836">
            <v>6435.9479099999999</v>
          </cell>
          <cell r="X836">
            <v>8970.5765200000005</v>
          </cell>
          <cell r="Y836">
            <v>8970.5765200000005</v>
          </cell>
          <cell r="AB836">
            <v>30689.39315</v>
          </cell>
          <cell r="AC836">
            <v>29187.530620000001</v>
          </cell>
          <cell r="AD836">
            <v>153239.18239999999</v>
          </cell>
          <cell r="AT836">
            <v>10520.651169999999</v>
          </cell>
          <cell r="AU836">
            <v>33124.763310000002</v>
          </cell>
          <cell r="AV836">
            <v>40464.960529999997</v>
          </cell>
          <cell r="AW836">
            <v>143030.83528</v>
          </cell>
        </row>
        <row r="837">
          <cell r="A837" t="str">
            <v>680499CLEASTBS9044</v>
          </cell>
          <cell r="L837">
            <v>836.43600000000004</v>
          </cell>
          <cell r="M837">
            <v>720.53610000000003</v>
          </cell>
          <cell r="N837">
            <v>720.53610000000003</v>
          </cell>
          <cell r="O837">
            <v>4064.3764200000001</v>
          </cell>
          <cell r="P837">
            <v>3788.2678900000001</v>
          </cell>
          <cell r="Q837">
            <v>3788.2678900000001</v>
          </cell>
          <cell r="S837">
            <v>10308.26137</v>
          </cell>
          <cell r="T837">
            <v>10032.152840000001</v>
          </cell>
          <cell r="U837">
            <v>10032.152840000001</v>
          </cell>
          <cell r="W837">
            <v>1597.3081999999999</v>
          </cell>
          <cell r="X837">
            <v>2339.5665399999998</v>
          </cell>
          <cell r="Y837">
            <v>2339.5665399999998</v>
          </cell>
          <cell r="AB837">
            <v>7527.8989199999996</v>
          </cell>
          <cell r="AC837">
            <v>6540.1730399999997</v>
          </cell>
          <cell r="AD837">
            <v>36032.765870000003</v>
          </cell>
          <cell r="AT837">
            <v>3002.35781</v>
          </cell>
          <cell r="AU837">
            <v>9053.7393599999996</v>
          </cell>
          <cell r="AV837">
            <v>10622.416579999999</v>
          </cell>
          <cell r="AW837">
            <v>34809.385889999998</v>
          </cell>
        </row>
        <row r="838">
          <cell r="A838" t="str">
            <v>680499CLEASTBU0321</v>
          </cell>
          <cell r="L838">
            <v>301.30646000000002</v>
          </cell>
          <cell r="M838">
            <v>313.85471000000001</v>
          </cell>
          <cell r="N838">
            <v>313.85471000000001</v>
          </cell>
          <cell r="O838">
            <v>1867.4797900000001</v>
          </cell>
          <cell r="P838">
            <v>1790.32293</v>
          </cell>
          <cell r="Q838">
            <v>1790.32293</v>
          </cell>
          <cell r="S838">
            <v>5009.0403100000003</v>
          </cell>
          <cell r="T838">
            <v>4931.8834500000003</v>
          </cell>
          <cell r="U838">
            <v>4931.8834500000003</v>
          </cell>
          <cell r="W838">
            <v>627.60855000000004</v>
          </cell>
          <cell r="X838">
            <v>1021.77061</v>
          </cell>
          <cell r="Y838">
            <v>1021.77061</v>
          </cell>
          <cell r="AB838">
            <v>4069.2332200000001</v>
          </cell>
          <cell r="AC838">
            <v>3877.9958099999999</v>
          </cell>
          <cell r="AD838">
            <v>21294.598150000002</v>
          </cell>
          <cell r="AT838">
            <v>1534.0120099999999</v>
          </cell>
          <cell r="AU838">
            <v>4854.4429099999998</v>
          </cell>
          <cell r="AV838">
            <v>5711.5067399999998</v>
          </cell>
          <cell r="AW838">
            <v>20788.571250000001</v>
          </cell>
        </row>
        <row r="839">
          <cell r="A839" t="str">
            <v>680499CLEASTBU0323</v>
          </cell>
          <cell r="L839">
            <v>535.12954000000002</v>
          </cell>
          <cell r="M839">
            <v>406.68139000000002</v>
          </cell>
          <cell r="N839">
            <v>406.68139000000002</v>
          </cell>
          <cell r="O839">
            <v>2196.8966300000002</v>
          </cell>
          <cell r="P839">
            <v>1997.94496</v>
          </cell>
          <cell r="Q839">
            <v>1997.94496</v>
          </cell>
          <cell r="S839">
            <v>5299.2210599999999</v>
          </cell>
          <cell r="T839">
            <v>5100.2693900000004</v>
          </cell>
          <cell r="U839">
            <v>5100.2693900000004</v>
          </cell>
          <cell r="W839">
            <v>969.69965000000002</v>
          </cell>
          <cell r="X839">
            <v>1317.79593</v>
          </cell>
          <cell r="Y839">
            <v>1317.79593</v>
          </cell>
          <cell r="AB839">
            <v>3458.6657</v>
          </cell>
          <cell r="AC839">
            <v>2662.1772299999998</v>
          </cell>
          <cell r="AD839">
            <v>14738.167719999999</v>
          </cell>
          <cell r="AT839">
            <v>1468.3458000000001</v>
          </cell>
          <cell r="AU839">
            <v>4199.2964499999998</v>
          </cell>
          <cell r="AV839">
            <v>4910.9098400000003</v>
          </cell>
          <cell r="AW839">
            <v>14020.814640000001</v>
          </cell>
        </row>
        <row r="840">
          <cell r="A840" t="str">
            <v>680499CLEASTBG6912</v>
          </cell>
          <cell r="L840">
            <v>616.98504000000003</v>
          </cell>
          <cell r="M840">
            <v>931.06538</v>
          </cell>
          <cell r="N840">
            <v>931.06538</v>
          </cell>
          <cell r="O840">
            <v>4298.3949499999999</v>
          </cell>
          <cell r="P840">
            <v>5223.4410200000002</v>
          </cell>
          <cell r="Q840">
            <v>5223.4410200000002</v>
          </cell>
          <cell r="S840">
            <v>12883.166139999999</v>
          </cell>
          <cell r="T840">
            <v>13808.21221</v>
          </cell>
          <cell r="U840">
            <v>13808.21221</v>
          </cell>
          <cell r="W840">
            <v>1490.2903200000001</v>
          </cell>
          <cell r="X840">
            <v>2866.6306100000002</v>
          </cell>
          <cell r="Y840">
            <v>2866.6306100000002</v>
          </cell>
          <cell r="AB840">
            <v>10136.63427</v>
          </cell>
          <cell r="AC840">
            <v>8682.2372599999999</v>
          </cell>
          <cell r="AD840">
            <v>46311.074919999999</v>
          </cell>
          <cell r="AT840">
            <v>3418.8115400000002</v>
          </cell>
          <cell r="AU840">
            <v>10336.72143</v>
          </cell>
          <cell r="AV840">
            <v>12155.361559999999</v>
          </cell>
          <cell r="AW840">
            <v>42666.581480000001</v>
          </cell>
        </row>
        <row r="841">
          <cell r="A841" t="str">
            <v>680499CLEASTBS6912</v>
          </cell>
          <cell r="L841">
            <v>295.39602000000002</v>
          </cell>
          <cell r="M841">
            <v>525.70684000000006</v>
          </cell>
          <cell r="N841">
            <v>525.70684000000006</v>
          </cell>
          <cell r="O841">
            <v>2059.47498</v>
          </cell>
          <cell r="P841">
            <v>2869.2678099999998</v>
          </cell>
          <cell r="Q841">
            <v>2869.2678099999998</v>
          </cell>
          <cell r="S841">
            <v>7180.9130400000004</v>
          </cell>
          <cell r="T841">
            <v>7990.7058699999998</v>
          </cell>
          <cell r="U841">
            <v>7990.7058699999998</v>
          </cell>
          <cell r="W841">
            <v>740.79267000000004</v>
          </cell>
          <cell r="X841">
            <v>1551.6821600000001</v>
          </cell>
          <cell r="Y841">
            <v>1551.6821600000001</v>
          </cell>
          <cell r="AB841">
            <v>6588.9678299999996</v>
          </cell>
          <cell r="AC841">
            <v>5177.3563999999997</v>
          </cell>
          <cell r="AD841">
            <v>29423.03628</v>
          </cell>
          <cell r="AT841">
            <v>2144.3603199999998</v>
          </cell>
          <cell r="AU841">
            <v>6500.4987799999999</v>
          </cell>
          <cell r="AV841">
            <v>7356.35797</v>
          </cell>
          <cell r="AW841">
            <v>26437.618740000002</v>
          </cell>
        </row>
        <row r="842">
          <cell r="A842" t="str">
            <v>680499CLEASTBO0678</v>
          </cell>
          <cell r="L842">
            <v>246.95263</v>
          </cell>
          <cell r="M842">
            <v>335.15120999999999</v>
          </cell>
          <cell r="N842">
            <v>335.15120999999999</v>
          </cell>
          <cell r="O842">
            <v>1509.64392</v>
          </cell>
          <cell r="P842">
            <v>1991.07231</v>
          </cell>
          <cell r="Q842">
            <v>1991.07231</v>
          </cell>
          <cell r="S842">
            <v>5110.67274</v>
          </cell>
          <cell r="T842">
            <v>5592.10113</v>
          </cell>
          <cell r="U842">
            <v>5592.10113</v>
          </cell>
          <cell r="W842">
            <v>578.42134999999996</v>
          </cell>
          <cell r="X842">
            <v>1026.23335</v>
          </cell>
          <cell r="Y842">
            <v>1026.23335</v>
          </cell>
          <cell r="AB842">
            <v>5000.5582400000003</v>
          </cell>
          <cell r="AC842">
            <v>4037.5721600000002</v>
          </cell>
          <cell r="AD842">
            <v>22037.239809999999</v>
          </cell>
          <cell r="AT842">
            <v>1544.06456</v>
          </cell>
          <cell r="AU842">
            <v>4547.5811700000004</v>
          </cell>
          <cell r="AV842">
            <v>5250.56149</v>
          </cell>
          <cell r="AW842">
            <v>18144.460709999999</v>
          </cell>
        </row>
        <row r="843">
          <cell r="A843" t="str">
            <v>680499CLEASTBU0654</v>
          </cell>
          <cell r="L843">
            <v>29.49822</v>
          </cell>
          <cell r="M843">
            <v>49.123910000000002</v>
          </cell>
          <cell r="N843">
            <v>49.123910000000002</v>
          </cell>
          <cell r="O843">
            <v>148.69922</v>
          </cell>
          <cell r="P843">
            <v>225.58519000000001</v>
          </cell>
          <cell r="Q843">
            <v>225.58519000000001</v>
          </cell>
          <cell r="S843">
            <v>564.87437999999997</v>
          </cell>
          <cell r="T843">
            <v>641.76035000000002</v>
          </cell>
          <cell r="U843">
            <v>641.76035000000002</v>
          </cell>
          <cell r="W843">
            <v>77.817949999999996</v>
          </cell>
          <cell r="X843">
            <v>163.54157000000001</v>
          </cell>
          <cell r="Y843">
            <v>163.54157000000001</v>
          </cell>
          <cell r="AB843">
            <v>673.82650000000001</v>
          </cell>
          <cell r="AC843">
            <v>489.71931000000001</v>
          </cell>
          <cell r="AD843">
            <v>3176.7648100000001</v>
          </cell>
          <cell r="AT843">
            <v>311.88150000000002</v>
          </cell>
          <cell r="AU843">
            <v>1099.1996999999999</v>
          </cell>
          <cell r="AV843">
            <v>1014.8379200000001</v>
          </cell>
          <cell r="AW843">
            <v>3163.1289200000001</v>
          </cell>
        </row>
        <row r="844">
          <cell r="A844" t="str">
            <v>680499CLEASTBU0659</v>
          </cell>
          <cell r="L844">
            <v>18.945170000000001</v>
          </cell>
          <cell r="M844">
            <v>141.62348</v>
          </cell>
          <cell r="N844">
            <v>141.62348</v>
          </cell>
          <cell r="O844">
            <v>401.13184000000001</v>
          </cell>
          <cell r="P844">
            <v>652.87687000000005</v>
          </cell>
          <cell r="Q844">
            <v>652.87687000000005</v>
          </cell>
          <cell r="S844">
            <v>1506.16597</v>
          </cell>
          <cell r="T844">
            <v>1757.9110000000001</v>
          </cell>
          <cell r="U844">
            <v>1757.9110000000001</v>
          </cell>
          <cell r="W844">
            <v>84.553370000000001</v>
          </cell>
          <cell r="X844">
            <v>362.30513999999999</v>
          </cell>
          <cell r="Y844">
            <v>362.30513999999999</v>
          </cell>
          <cell r="AB844">
            <v>914.58308999999997</v>
          </cell>
          <cell r="AC844">
            <v>650.06493</v>
          </cell>
          <cell r="AD844">
            <v>4209.0316599999996</v>
          </cell>
          <cell r="AT844">
            <v>288.41426000000001</v>
          </cell>
          <cell r="AU844">
            <v>853.71790999999996</v>
          </cell>
          <cell r="AV844">
            <v>1090.95856</v>
          </cell>
          <cell r="AW844">
            <v>5130.0291100000004</v>
          </cell>
        </row>
        <row r="845">
          <cell r="A845" t="str">
            <v>680499CLEASTBU3445</v>
          </cell>
          <cell r="M845">
            <v>-0.19176000000000001</v>
          </cell>
          <cell r="N845">
            <v>-0.19176000000000001</v>
          </cell>
          <cell r="P845">
            <v>-0.26656000000000002</v>
          </cell>
          <cell r="Q845">
            <v>-0.26656000000000002</v>
          </cell>
          <cell r="S845">
            <v>-0.80005000000000004</v>
          </cell>
          <cell r="T845">
            <v>-1.0666100000000001</v>
          </cell>
          <cell r="U845">
            <v>-1.0666100000000001</v>
          </cell>
          <cell r="X845">
            <v>-0.39789999999999998</v>
          </cell>
          <cell r="Y845">
            <v>-0.39789999999999998</v>
          </cell>
        </row>
        <row r="846">
          <cell r="A846" t="str">
            <v>680499CLEASTBS6922</v>
          </cell>
          <cell r="L846">
            <v>321.58902</v>
          </cell>
          <cell r="M846">
            <v>405.35854</v>
          </cell>
          <cell r="N846">
            <v>405.35854</v>
          </cell>
          <cell r="O846">
            <v>2238.9199699999999</v>
          </cell>
          <cell r="P846">
            <v>2354.1732099999999</v>
          </cell>
          <cell r="Q846">
            <v>2354.1732099999999</v>
          </cell>
          <cell r="S846">
            <v>5702.2530999999999</v>
          </cell>
          <cell r="T846">
            <v>5817.5063399999999</v>
          </cell>
          <cell r="U846">
            <v>5817.5063399999999</v>
          </cell>
          <cell r="W846">
            <v>749.49765000000002</v>
          </cell>
          <cell r="X846">
            <v>1314.9484500000001</v>
          </cell>
          <cell r="Y846">
            <v>1314.9484500000001</v>
          </cell>
          <cell r="AB846">
            <v>3547.66644</v>
          </cell>
          <cell r="AC846">
            <v>3504.8808600000002</v>
          </cell>
          <cell r="AD846">
            <v>16888.038639999999</v>
          </cell>
          <cell r="AT846">
            <v>1274.4512199999999</v>
          </cell>
          <cell r="AU846">
            <v>3836.2226500000002</v>
          </cell>
          <cell r="AV846">
            <v>4799.0035900000003</v>
          </cell>
          <cell r="AW846">
            <v>16228.962740000001</v>
          </cell>
        </row>
        <row r="847">
          <cell r="A847" t="str">
            <v>680499CLEASTBU0630</v>
          </cell>
          <cell r="O847">
            <v>-0.95611999999999997</v>
          </cell>
          <cell r="S847">
            <v>-0.95611999999999997</v>
          </cell>
          <cell r="AV847">
            <v>-0.48303000000000001</v>
          </cell>
          <cell r="AW847">
            <v>-0.48303000000000001</v>
          </cell>
        </row>
        <row r="848">
          <cell r="A848" t="str">
            <v>680499CLEASTBU1485</v>
          </cell>
          <cell r="L848">
            <v>91.254199999999997</v>
          </cell>
          <cell r="M848">
            <v>99.850880000000004</v>
          </cell>
          <cell r="N848">
            <v>99.850880000000004</v>
          </cell>
          <cell r="O848">
            <v>709.69232999999997</v>
          </cell>
          <cell r="P848">
            <v>553.68727999999999</v>
          </cell>
          <cell r="Q848">
            <v>553.68727999999999</v>
          </cell>
          <cell r="S848">
            <v>1490.75407</v>
          </cell>
          <cell r="T848">
            <v>1334.74902</v>
          </cell>
          <cell r="U848">
            <v>1334.74902</v>
          </cell>
          <cell r="W848">
            <v>269.30828000000002</v>
          </cell>
          <cell r="X848">
            <v>307.41829999999999</v>
          </cell>
          <cell r="Y848">
            <v>307.41829999999999</v>
          </cell>
          <cell r="AB848">
            <v>1062.91932</v>
          </cell>
          <cell r="AC848">
            <v>981.65349000000003</v>
          </cell>
          <cell r="AD848">
            <v>4964.6640900000002</v>
          </cell>
          <cell r="AT848">
            <v>347.27370999999999</v>
          </cell>
          <cell r="AU848">
            <v>1104.72723</v>
          </cell>
          <cell r="AV848">
            <v>1483.7450799999999</v>
          </cell>
          <cell r="AW848">
            <v>5190.7563</v>
          </cell>
        </row>
        <row r="849">
          <cell r="A849" t="str">
            <v>680499CLEASTBU1051</v>
          </cell>
          <cell r="L849">
            <v>7.6196999999999999</v>
          </cell>
          <cell r="M849">
            <v>1.6421600000000001</v>
          </cell>
          <cell r="N849">
            <v>1.6421600000000001</v>
          </cell>
          <cell r="O849">
            <v>31.11093</v>
          </cell>
          <cell r="P849">
            <v>26.00337</v>
          </cell>
          <cell r="Q849">
            <v>26.00337</v>
          </cell>
          <cell r="S849">
            <v>57.292859999999997</v>
          </cell>
          <cell r="T849">
            <v>52.185299999999998</v>
          </cell>
          <cell r="U849">
            <v>52.185299999999998</v>
          </cell>
          <cell r="W849">
            <v>15.26009</v>
          </cell>
          <cell r="X849">
            <v>22.054030000000001</v>
          </cell>
          <cell r="Y849">
            <v>22.054030000000001</v>
          </cell>
          <cell r="AB849">
            <v>66.339160000000007</v>
          </cell>
          <cell r="AC849">
            <v>42.468499999999999</v>
          </cell>
          <cell r="AD849">
            <v>243.38149999999999</v>
          </cell>
          <cell r="AU849">
            <v>11.3</v>
          </cell>
          <cell r="AV849">
            <v>17.624790000000001</v>
          </cell>
          <cell r="AW849">
            <v>290.53379000000001</v>
          </cell>
        </row>
        <row r="850">
          <cell r="A850" t="str">
            <v>680499CLEASTBO0708</v>
          </cell>
          <cell r="L850">
            <v>119.42838</v>
          </cell>
          <cell r="M850">
            <v>80.705060000000003</v>
          </cell>
          <cell r="N850">
            <v>80.705060000000003</v>
          </cell>
          <cell r="O850">
            <v>586.70594000000006</v>
          </cell>
          <cell r="P850">
            <v>628.65418999999997</v>
          </cell>
          <cell r="Q850">
            <v>628.65418999999997</v>
          </cell>
          <cell r="S850">
            <v>1621.48506</v>
          </cell>
          <cell r="T850">
            <v>1663.4333099999999</v>
          </cell>
          <cell r="U850">
            <v>1663.4333099999999</v>
          </cell>
          <cell r="W850">
            <v>186.13102000000001</v>
          </cell>
          <cell r="X850">
            <v>244.02610999999999</v>
          </cell>
          <cell r="Y850">
            <v>244.02610999999999</v>
          </cell>
          <cell r="AB850">
            <v>781.32977000000005</v>
          </cell>
          <cell r="AC850">
            <v>930.68367999999998</v>
          </cell>
          <cell r="AD850">
            <v>4316.5962900000004</v>
          </cell>
          <cell r="AT850">
            <v>344.63798000000003</v>
          </cell>
          <cell r="AU850">
            <v>908.57036000000005</v>
          </cell>
          <cell r="AV850">
            <v>1158.3421599999999</v>
          </cell>
          <cell r="AW850">
            <v>3870.1997799999999</v>
          </cell>
        </row>
        <row r="851">
          <cell r="A851" t="str">
            <v>680499CLEASTBU0675</v>
          </cell>
          <cell r="L851">
            <v>30.858149999999998</v>
          </cell>
          <cell r="M851">
            <v>50.926020000000001</v>
          </cell>
          <cell r="N851">
            <v>50.926020000000001</v>
          </cell>
          <cell r="O851">
            <v>291.59931</v>
          </cell>
          <cell r="P851">
            <v>280.49128000000002</v>
          </cell>
          <cell r="Q851">
            <v>280.49128000000002</v>
          </cell>
          <cell r="S851">
            <v>756.15156999999999</v>
          </cell>
          <cell r="T851">
            <v>745.04354000000001</v>
          </cell>
          <cell r="U851">
            <v>745.04354000000001</v>
          </cell>
          <cell r="W851">
            <v>114.82962999999999</v>
          </cell>
          <cell r="X851">
            <v>162.74481</v>
          </cell>
          <cell r="Y851">
            <v>162.74481</v>
          </cell>
          <cell r="AB851">
            <v>524.51674000000003</v>
          </cell>
          <cell r="AC851">
            <v>403.06486999999998</v>
          </cell>
          <cell r="AD851">
            <v>2277.8918399999998</v>
          </cell>
          <cell r="AT851">
            <v>195.15161000000001</v>
          </cell>
          <cell r="AU851">
            <v>562.10790999999995</v>
          </cell>
          <cell r="AV851">
            <v>703.49116000000004</v>
          </cell>
          <cell r="AW851">
            <v>2128.13535</v>
          </cell>
        </row>
        <row r="852">
          <cell r="A852" t="str">
            <v>680499CLEASTBU0709</v>
          </cell>
          <cell r="L852">
            <v>57.25224</v>
          </cell>
          <cell r="M852">
            <v>152.42952</v>
          </cell>
          <cell r="N852">
            <v>152.42952</v>
          </cell>
          <cell r="O852">
            <v>483.99448999999998</v>
          </cell>
          <cell r="P852">
            <v>696.95693000000006</v>
          </cell>
          <cell r="Q852">
            <v>696.95693000000006</v>
          </cell>
          <cell r="S852">
            <v>1388.8317</v>
          </cell>
          <cell r="T852">
            <v>1601.79414</v>
          </cell>
          <cell r="U852">
            <v>1601.79414</v>
          </cell>
          <cell r="W852">
            <v>103.39825</v>
          </cell>
          <cell r="X852">
            <v>490.78922999999998</v>
          </cell>
          <cell r="Y852">
            <v>490.78922999999998</v>
          </cell>
          <cell r="AB852">
            <v>813.84301000000005</v>
          </cell>
          <cell r="AC852">
            <v>923.55427999999995</v>
          </cell>
          <cell r="AD852">
            <v>3683.4595199999999</v>
          </cell>
          <cell r="AT852">
            <v>269.77868000000001</v>
          </cell>
          <cell r="AU852">
            <v>898.40773999999999</v>
          </cell>
          <cell r="AV852">
            <v>1036.2597599999999</v>
          </cell>
          <cell r="AW852">
            <v>3431.2096000000001</v>
          </cell>
        </row>
        <row r="853">
          <cell r="A853" t="str">
            <v>680499CLEASTBU1123</v>
          </cell>
          <cell r="L853">
            <v>15.176349999999999</v>
          </cell>
          <cell r="M853">
            <v>19.8049</v>
          </cell>
          <cell r="N853">
            <v>19.8049</v>
          </cell>
          <cell r="O853">
            <v>136.77309</v>
          </cell>
          <cell r="P853">
            <v>168.38015999999999</v>
          </cell>
          <cell r="Q853">
            <v>168.38015999999999</v>
          </cell>
          <cell r="S853">
            <v>388.69396</v>
          </cell>
          <cell r="T853">
            <v>420.30103000000003</v>
          </cell>
          <cell r="U853">
            <v>420.30103000000003</v>
          </cell>
          <cell r="W853">
            <v>60.57038</v>
          </cell>
          <cell r="X853">
            <v>87.915970000000002</v>
          </cell>
          <cell r="Y853">
            <v>87.915970000000002</v>
          </cell>
          <cell r="AB853">
            <v>298.71843999999999</v>
          </cell>
          <cell r="AC853">
            <v>223.45604</v>
          </cell>
          <cell r="AD853">
            <v>1402.0454</v>
          </cell>
          <cell r="AT853">
            <v>117.60924</v>
          </cell>
          <cell r="AU853">
            <v>351.10941000000003</v>
          </cell>
          <cell r="AV853">
            <v>400.02366999999998</v>
          </cell>
          <cell r="AW853">
            <v>1318.61095</v>
          </cell>
        </row>
        <row r="854">
          <cell r="A854" t="str">
            <v>680499CLEASTBS9042</v>
          </cell>
          <cell r="L854">
            <v>1045.6249299999999</v>
          </cell>
          <cell r="M854">
            <v>956.62671</v>
          </cell>
          <cell r="N854">
            <v>956.62671</v>
          </cell>
          <cell r="O854">
            <v>5824.1010800000004</v>
          </cell>
          <cell r="P854">
            <v>5288.3366999999998</v>
          </cell>
          <cell r="Q854">
            <v>5288.3366999999998</v>
          </cell>
          <cell r="S854">
            <v>16696.57129</v>
          </cell>
          <cell r="T854">
            <v>16160.806909999999</v>
          </cell>
          <cell r="U854">
            <v>16160.806909999999</v>
          </cell>
          <cell r="W854">
            <v>2262.7032599999998</v>
          </cell>
          <cell r="X854">
            <v>2905.6785599999998</v>
          </cell>
          <cell r="Y854">
            <v>2905.6785599999998</v>
          </cell>
          <cell r="AB854">
            <v>9137.9031799999993</v>
          </cell>
          <cell r="AC854">
            <v>10779.380569999999</v>
          </cell>
          <cell r="AD854">
            <v>53030.399420000002</v>
          </cell>
          <cell r="AT854">
            <v>2800.3582299999998</v>
          </cell>
          <cell r="AU854">
            <v>9339.7640100000008</v>
          </cell>
          <cell r="AV854">
            <v>12594.858560000001</v>
          </cell>
          <cell r="AW854">
            <v>47585.9467</v>
          </cell>
        </row>
        <row r="855">
          <cell r="A855" t="str">
            <v>680499CLEASTBO0341</v>
          </cell>
          <cell r="L855">
            <v>719.44488999999999</v>
          </cell>
          <cell r="M855">
            <v>396.33951999999999</v>
          </cell>
          <cell r="N855">
            <v>396.33951999999999</v>
          </cell>
          <cell r="O855">
            <v>3123.5158700000002</v>
          </cell>
          <cell r="P855">
            <v>2600.94083</v>
          </cell>
          <cell r="Q855">
            <v>2600.94083</v>
          </cell>
          <cell r="S855">
            <v>7985.3916099999997</v>
          </cell>
          <cell r="T855">
            <v>7462.81657</v>
          </cell>
          <cell r="U855">
            <v>7462.81657</v>
          </cell>
          <cell r="W855">
            <v>1387.7928400000001</v>
          </cell>
          <cell r="X855">
            <v>1306.8649</v>
          </cell>
          <cell r="Y855">
            <v>1306.8649</v>
          </cell>
          <cell r="AB855">
            <v>3927.0606200000002</v>
          </cell>
          <cell r="AC855">
            <v>6059.63645</v>
          </cell>
          <cell r="AD855">
            <v>25822.11808</v>
          </cell>
          <cell r="AT855">
            <v>1303.1359</v>
          </cell>
          <cell r="AU855">
            <v>4324.01217</v>
          </cell>
          <cell r="AV855">
            <v>5966.07773</v>
          </cell>
          <cell r="AW855">
            <v>22218.270929999999</v>
          </cell>
        </row>
        <row r="856">
          <cell r="A856" t="str">
            <v>680499CLEASTBU0341</v>
          </cell>
          <cell r="L856">
            <v>719.44488999999999</v>
          </cell>
          <cell r="M856">
            <v>396.33951999999999</v>
          </cell>
          <cell r="N856">
            <v>396.33951999999999</v>
          </cell>
          <cell r="O856">
            <v>3123.5158700000002</v>
          </cell>
          <cell r="P856">
            <v>2600.94083</v>
          </cell>
          <cell r="Q856">
            <v>2600.94083</v>
          </cell>
          <cell r="S856">
            <v>7985.3916099999997</v>
          </cell>
          <cell r="T856">
            <v>7462.81657</v>
          </cell>
          <cell r="U856">
            <v>7462.81657</v>
          </cell>
          <cell r="W856">
            <v>1387.7928400000001</v>
          </cell>
          <cell r="X856">
            <v>1306.8649</v>
          </cell>
          <cell r="Y856">
            <v>1306.8649</v>
          </cell>
          <cell r="AB856">
            <v>3927.0606200000002</v>
          </cell>
          <cell r="AC856">
            <v>6059.63645</v>
          </cell>
          <cell r="AD856">
            <v>25822.11808</v>
          </cell>
          <cell r="AT856">
            <v>1303.1359</v>
          </cell>
          <cell r="AU856">
            <v>4324.01217</v>
          </cell>
          <cell r="AV856">
            <v>5966.07773</v>
          </cell>
          <cell r="AW856">
            <v>22218.270929999999</v>
          </cell>
        </row>
        <row r="857">
          <cell r="A857" t="str">
            <v>680499CLEASTBU0351</v>
          </cell>
          <cell r="L857">
            <v>121.08041</v>
          </cell>
          <cell r="M857">
            <v>336.48624999999998</v>
          </cell>
          <cell r="N857">
            <v>336.48624999999998</v>
          </cell>
          <cell r="O857">
            <v>1442.2259100000001</v>
          </cell>
          <cell r="P857">
            <v>1322.0097499999999</v>
          </cell>
          <cell r="Q857">
            <v>1322.0097499999999</v>
          </cell>
          <cell r="S857">
            <v>3845.3038299999998</v>
          </cell>
          <cell r="T857">
            <v>3725.0876699999999</v>
          </cell>
          <cell r="U857">
            <v>3725.0876699999999</v>
          </cell>
          <cell r="W857">
            <v>427.84730000000002</v>
          </cell>
          <cell r="X857">
            <v>884.06164999999999</v>
          </cell>
          <cell r="Y857">
            <v>884.06164999999999</v>
          </cell>
          <cell r="AB857">
            <v>2555.8263900000002</v>
          </cell>
          <cell r="AC857">
            <v>2438.1082299999998</v>
          </cell>
          <cell r="AD857">
            <v>12699.711090000001</v>
          </cell>
          <cell r="AT857">
            <v>729.06501000000003</v>
          </cell>
          <cell r="AU857">
            <v>2484.9685199999999</v>
          </cell>
          <cell r="AV857">
            <v>3562.4585099999999</v>
          </cell>
          <cell r="AW857">
            <v>11676.06194</v>
          </cell>
        </row>
        <row r="858">
          <cell r="A858" t="str">
            <v>680499CLEASTBU0352</v>
          </cell>
          <cell r="L858">
            <v>205.09962999999999</v>
          </cell>
          <cell r="M858">
            <v>223.80094</v>
          </cell>
          <cell r="N858">
            <v>223.80094</v>
          </cell>
          <cell r="O858">
            <v>1258.3593000000001</v>
          </cell>
          <cell r="P858">
            <v>1365.9264599999999</v>
          </cell>
          <cell r="Q858">
            <v>1365.9264599999999</v>
          </cell>
          <cell r="S858">
            <v>4865.8969500000003</v>
          </cell>
          <cell r="T858">
            <v>4973.4641099999999</v>
          </cell>
          <cell r="U858">
            <v>4973.4641099999999</v>
          </cell>
          <cell r="W858">
            <v>447.06312000000003</v>
          </cell>
          <cell r="X858">
            <v>714.75201000000004</v>
          </cell>
          <cell r="Y858">
            <v>714.75201000000004</v>
          </cell>
          <cell r="AB858">
            <v>2655.0161699999999</v>
          </cell>
          <cell r="AC858">
            <v>2281.63589</v>
          </cell>
          <cell r="AD858">
            <v>14508.570250000001</v>
          </cell>
          <cell r="AT858">
            <v>768.15732000000003</v>
          </cell>
          <cell r="AU858">
            <v>2530.78332</v>
          </cell>
          <cell r="AV858">
            <v>3066.3223200000002</v>
          </cell>
          <cell r="AW858">
            <v>13691.61383</v>
          </cell>
        </row>
        <row r="859">
          <cell r="A859" t="str">
            <v>680499CLEASTBU0353</v>
          </cell>
          <cell r="P859">
            <v>-0.54034000000000004</v>
          </cell>
          <cell r="Q859">
            <v>-0.54034000000000004</v>
          </cell>
          <cell r="S859">
            <v>-2.1100000000000001E-2</v>
          </cell>
          <cell r="T859">
            <v>-0.56144000000000005</v>
          </cell>
          <cell r="U859">
            <v>-0.56144000000000005</v>
          </cell>
        </row>
        <row r="860">
          <cell r="A860" t="str">
            <v>680499CLEASTBS9051</v>
          </cell>
          <cell r="L860">
            <v>200.54275999999999</v>
          </cell>
          <cell r="M860">
            <v>30.932790000000001</v>
          </cell>
          <cell r="N860">
            <v>30.932790000000001</v>
          </cell>
          <cell r="O860">
            <v>548.98392000000001</v>
          </cell>
          <cell r="P860">
            <v>110.55629999999999</v>
          </cell>
          <cell r="Q860">
            <v>110.55629999999999</v>
          </cell>
          <cell r="S860">
            <v>764.15246000000002</v>
          </cell>
          <cell r="T860">
            <v>325.72483999999997</v>
          </cell>
          <cell r="U860">
            <v>325.72483999999997</v>
          </cell>
          <cell r="W860">
            <v>419.37520000000001</v>
          </cell>
          <cell r="X860">
            <v>76.88373</v>
          </cell>
          <cell r="Y860">
            <v>76.88373</v>
          </cell>
          <cell r="AB860">
            <v>1015.55524</v>
          </cell>
          <cell r="AC860">
            <v>756.95988</v>
          </cell>
          <cell r="AD860">
            <v>6287.8311100000001</v>
          </cell>
          <cell r="AT860">
            <v>298.04039999999998</v>
          </cell>
          <cell r="AU860">
            <v>1174.9987699999999</v>
          </cell>
          <cell r="AV860">
            <v>1240.1906200000001</v>
          </cell>
          <cell r="AW860">
            <v>5989.4000100000003</v>
          </cell>
        </row>
        <row r="861">
          <cell r="A861" t="str">
            <v>680499CLEASTBO0713</v>
          </cell>
          <cell r="L861">
            <v>16.267790000000002</v>
          </cell>
          <cell r="M861">
            <v>19.561710000000001</v>
          </cell>
          <cell r="N861">
            <v>19.561710000000001</v>
          </cell>
          <cell r="O861">
            <v>119.37506</v>
          </cell>
          <cell r="P861">
            <v>99.185220000000001</v>
          </cell>
          <cell r="Q861">
            <v>99.185220000000001</v>
          </cell>
          <cell r="S861">
            <v>278.90982000000002</v>
          </cell>
          <cell r="T861">
            <v>258.71998000000002</v>
          </cell>
          <cell r="U861">
            <v>258.71998000000002</v>
          </cell>
          <cell r="W861">
            <v>36.634450000000001</v>
          </cell>
          <cell r="X861">
            <v>54.611240000000002</v>
          </cell>
          <cell r="Y861">
            <v>54.611240000000002</v>
          </cell>
          <cell r="AB861">
            <v>228.44596000000001</v>
          </cell>
          <cell r="AC861">
            <v>220.50288</v>
          </cell>
          <cell r="AD861">
            <v>2024.67329</v>
          </cell>
          <cell r="AT861">
            <v>83.636399999999995</v>
          </cell>
          <cell r="AU861">
            <v>244.20677000000001</v>
          </cell>
          <cell r="AV861">
            <v>308.10523000000001</v>
          </cell>
          <cell r="AW861">
            <v>1720.8560299999999</v>
          </cell>
        </row>
        <row r="862">
          <cell r="A862" t="str">
            <v>680499CLEASTBU0713</v>
          </cell>
          <cell r="L862">
            <v>16.267790000000002</v>
          </cell>
          <cell r="M862">
            <v>19.561710000000001</v>
          </cell>
          <cell r="N862">
            <v>19.561710000000001</v>
          </cell>
          <cell r="O862">
            <v>119.37506</v>
          </cell>
          <cell r="P862">
            <v>99.185220000000001</v>
          </cell>
          <cell r="Q862">
            <v>99.185220000000001</v>
          </cell>
          <cell r="S862">
            <v>278.90982000000002</v>
          </cell>
          <cell r="T862">
            <v>258.71998000000002</v>
          </cell>
          <cell r="U862">
            <v>258.71998000000002</v>
          </cell>
          <cell r="W862">
            <v>36.634450000000001</v>
          </cell>
          <cell r="X862">
            <v>54.611240000000002</v>
          </cell>
          <cell r="Y862">
            <v>54.611240000000002</v>
          </cell>
          <cell r="AB862">
            <v>228.44596000000001</v>
          </cell>
          <cell r="AC862">
            <v>220.50288</v>
          </cell>
          <cell r="AD862">
            <v>2024.67329</v>
          </cell>
          <cell r="AT862">
            <v>83.636399999999995</v>
          </cell>
          <cell r="AU862">
            <v>244.20677000000001</v>
          </cell>
          <cell r="AV862">
            <v>308.10523000000001</v>
          </cell>
          <cell r="AW862">
            <v>1720.8560299999999</v>
          </cell>
        </row>
        <row r="863">
          <cell r="A863" t="str">
            <v>680499CLEASTBU0418</v>
          </cell>
          <cell r="L863">
            <v>184.27497</v>
          </cell>
          <cell r="M863">
            <v>11.371079999999999</v>
          </cell>
          <cell r="N863">
            <v>11.371079999999999</v>
          </cell>
          <cell r="O863">
            <v>429.60885999999999</v>
          </cell>
          <cell r="P863">
            <v>11.371079999999999</v>
          </cell>
          <cell r="Q863">
            <v>11.371079999999999</v>
          </cell>
          <cell r="S863">
            <v>485.24263999999999</v>
          </cell>
          <cell r="T863">
            <v>67.004859999999994</v>
          </cell>
          <cell r="U863">
            <v>67.004859999999994</v>
          </cell>
          <cell r="W863">
            <v>382.74074999999999</v>
          </cell>
          <cell r="X863">
            <v>22.272490000000001</v>
          </cell>
          <cell r="Y863">
            <v>22.272490000000001</v>
          </cell>
          <cell r="AB863">
            <v>787.10928000000001</v>
          </cell>
          <cell r="AC863">
            <v>536.45699999999999</v>
          </cell>
          <cell r="AD863">
            <v>4263.1578200000004</v>
          </cell>
          <cell r="AT863">
            <v>214.404</v>
          </cell>
          <cell r="AU863">
            <v>930.79200000000003</v>
          </cell>
          <cell r="AV863">
            <v>932.08538999999996</v>
          </cell>
          <cell r="AW863">
            <v>4268.5439800000004</v>
          </cell>
        </row>
        <row r="864">
          <cell r="A864" t="str">
            <v>680499CLEASTBS9050</v>
          </cell>
          <cell r="L864">
            <v>314.29171000000002</v>
          </cell>
          <cell r="M864">
            <v>231.05841000000001</v>
          </cell>
          <cell r="N864">
            <v>231.05841000000001</v>
          </cell>
          <cell r="O864">
            <v>1637.90291</v>
          </cell>
          <cell r="P864">
            <v>1250.5129899999999</v>
          </cell>
          <cell r="Q864">
            <v>1250.5129899999999</v>
          </cell>
          <cell r="S864">
            <v>4200.7776299999996</v>
          </cell>
          <cell r="T864">
            <v>3813.38771</v>
          </cell>
          <cell r="U864">
            <v>3813.38771</v>
          </cell>
          <cell r="W864">
            <v>666.27094</v>
          </cell>
          <cell r="X864">
            <v>781.81708000000003</v>
          </cell>
          <cell r="Y864">
            <v>781.81708000000003</v>
          </cell>
          <cell r="AB864">
            <v>2871.4015399999998</v>
          </cell>
          <cell r="AC864">
            <v>2428.7798699999998</v>
          </cell>
          <cell r="AD864">
            <v>11577.111080000001</v>
          </cell>
          <cell r="AT864">
            <v>1001.0831899999999</v>
          </cell>
          <cell r="AU864">
            <v>3219.5397400000002</v>
          </cell>
          <cell r="AV864">
            <v>3852.1332400000001</v>
          </cell>
          <cell r="AW864">
            <v>11979.52123</v>
          </cell>
        </row>
        <row r="865">
          <cell r="A865" t="str">
            <v>680499CLEASTBU0331</v>
          </cell>
          <cell r="L865">
            <v>24.333449999999999</v>
          </cell>
          <cell r="M865">
            <v>0.77922999999999998</v>
          </cell>
          <cell r="N865">
            <v>0.77922999999999998</v>
          </cell>
          <cell r="O865">
            <v>191.56810999999999</v>
          </cell>
          <cell r="P865">
            <v>15.867509999999999</v>
          </cell>
          <cell r="Q865">
            <v>15.867509999999999</v>
          </cell>
          <cell r="S865">
            <v>486.9085</v>
          </cell>
          <cell r="T865">
            <v>311.2079</v>
          </cell>
          <cell r="U865">
            <v>311.2079</v>
          </cell>
          <cell r="W865">
            <v>88.246939999999995</v>
          </cell>
          <cell r="X865">
            <v>5.3374499999999996</v>
          </cell>
          <cell r="Y865">
            <v>5.3374499999999996</v>
          </cell>
          <cell r="AB865">
            <v>417.61673000000002</v>
          </cell>
          <cell r="AC865">
            <v>309.48599999999999</v>
          </cell>
          <cell r="AD865">
            <v>1878.0095100000001</v>
          </cell>
          <cell r="AT865">
            <v>132.76730000000001</v>
          </cell>
          <cell r="AU865">
            <v>418.08109999999999</v>
          </cell>
          <cell r="AV865">
            <v>502.73477000000003</v>
          </cell>
          <cell r="AW865">
            <v>1823.47801</v>
          </cell>
        </row>
        <row r="866">
          <cell r="A866" t="str">
            <v>680499CLEASTBU0362</v>
          </cell>
          <cell r="L866">
            <v>289.95826</v>
          </cell>
          <cell r="M866">
            <v>230.27918</v>
          </cell>
          <cell r="N866">
            <v>230.27918</v>
          </cell>
          <cell r="O866">
            <v>1446.3348000000001</v>
          </cell>
          <cell r="P866">
            <v>1234.6454799999999</v>
          </cell>
          <cell r="Q866">
            <v>1234.6454799999999</v>
          </cell>
          <cell r="S866">
            <v>3713.86913</v>
          </cell>
          <cell r="T866">
            <v>3502.1798100000001</v>
          </cell>
          <cell r="U866">
            <v>3502.1798100000001</v>
          </cell>
          <cell r="W866">
            <v>578.024</v>
          </cell>
          <cell r="X866">
            <v>776.47963000000004</v>
          </cell>
          <cell r="Y866">
            <v>776.47963000000004</v>
          </cell>
          <cell r="AB866">
            <v>2453.7848100000001</v>
          </cell>
          <cell r="AC866">
            <v>2119.29387</v>
          </cell>
          <cell r="AD866">
            <v>9699.1015700000007</v>
          </cell>
          <cell r="AT866">
            <v>868.31588999999997</v>
          </cell>
          <cell r="AU866">
            <v>2801.4586399999998</v>
          </cell>
          <cell r="AV866">
            <v>3349.3984700000001</v>
          </cell>
          <cell r="AW866">
            <v>10156.04322</v>
          </cell>
        </row>
        <row r="867">
          <cell r="A867" t="str">
            <v>680499CLEASTBS6903</v>
          </cell>
          <cell r="L867">
            <v>-1.0000000000000001E-5</v>
          </cell>
          <cell r="O867">
            <v>-3.0000000000000001E-5</v>
          </cell>
          <cell r="P867">
            <v>3.0000000000000001E-5</v>
          </cell>
          <cell r="Q867">
            <v>3.0000000000000001E-5</v>
          </cell>
          <cell r="S867">
            <v>-2.0000000000000001E-4</v>
          </cell>
          <cell r="T867">
            <v>-1.3999999999999999E-4</v>
          </cell>
          <cell r="U867">
            <v>-1.3999999999999999E-4</v>
          </cell>
          <cell r="W867">
            <v>-1.0000000000000001E-5</v>
          </cell>
          <cell r="AV867">
            <v>-3.0000000000000001E-5</v>
          </cell>
          <cell r="AW867">
            <v>-3.0000000000000001E-5</v>
          </cell>
        </row>
        <row r="868">
          <cell r="A868" t="str">
            <v>680499CLEASTBU0664</v>
          </cell>
          <cell r="L868">
            <v>-1.0000000000000001E-5</v>
          </cell>
          <cell r="O868">
            <v>-3.0000000000000001E-5</v>
          </cell>
          <cell r="P868">
            <v>3.0000000000000001E-5</v>
          </cell>
          <cell r="Q868">
            <v>3.0000000000000001E-5</v>
          </cell>
          <cell r="S868">
            <v>-2.0000000000000001E-4</v>
          </cell>
          <cell r="T868">
            <v>-1.3999999999999999E-4</v>
          </cell>
          <cell r="U868">
            <v>-1.3999999999999999E-4</v>
          </cell>
          <cell r="W868">
            <v>-1.0000000000000001E-5</v>
          </cell>
          <cell r="AV868">
            <v>-3.0000000000000001E-5</v>
          </cell>
          <cell r="AW868">
            <v>-3.0000000000000001E-5</v>
          </cell>
        </row>
        <row r="869">
          <cell r="A869" t="str">
            <v>680499CLEAST201101</v>
          </cell>
          <cell r="L869">
            <v>3235.4256599999999</v>
          </cell>
          <cell r="M869">
            <v>4114.90488</v>
          </cell>
          <cell r="N869">
            <v>4114.90488</v>
          </cell>
          <cell r="O869">
            <v>17175.282370000001</v>
          </cell>
          <cell r="P869">
            <v>15679.41879</v>
          </cell>
          <cell r="Q869">
            <v>15679.41879</v>
          </cell>
          <cell r="S869">
            <v>55832.473639999997</v>
          </cell>
          <cell r="T869">
            <v>54336.610059999999</v>
          </cell>
          <cell r="U869">
            <v>54336.610059999999</v>
          </cell>
          <cell r="W869">
            <v>6292.5171799999998</v>
          </cell>
          <cell r="X869">
            <v>11737.405839999999</v>
          </cell>
          <cell r="Y869">
            <v>11737.405839999999</v>
          </cell>
          <cell r="AB869">
            <v>23594.143469999999</v>
          </cell>
          <cell r="AC869">
            <v>21564.277170000001</v>
          </cell>
          <cell r="AD869">
            <v>110767.86492000001</v>
          </cell>
          <cell r="AT869">
            <v>9126.9696999999996</v>
          </cell>
          <cell r="AU869">
            <v>21912.425670000001</v>
          </cell>
          <cell r="AV869">
            <v>32284.61895</v>
          </cell>
          <cell r="AW869">
            <v>106439.2844</v>
          </cell>
        </row>
        <row r="870">
          <cell r="A870" t="str">
            <v>680499CLEASTBT6918</v>
          </cell>
          <cell r="L870">
            <v>3235.4256599999999</v>
          </cell>
          <cell r="M870">
            <v>4114.90488</v>
          </cell>
          <cell r="N870">
            <v>4114.90488</v>
          </cell>
          <cell r="O870">
            <v>17175.282370000001</v>
          </cell>
          <cell r="P870">
            <v>15679.41879</v>
          </cell>
          <cell r="Q870">
            <v>15679.41879</v>
          </cell>
          <cell r="S870">
            <v>55832.473639999997</v>
          </cell>
          <cell r="T870">
            <v>54336.610059999999</v>
          </cell>
          <cell r="U870">
            <v>54336.610059999999</v>
          </cell>
          <cell r="W870">
            <v>6292.5171799999998</v>
          </cell>
          <cell r="X870">
            <v>11737.405839999999</v>
          </cell>
          <cell r="Y870">
            <v>11737.405839999999</v>
          </cell>
          <cell r="AB870">
            <v>23594.143469999999</v>
          </cell>
          <cell r="AC870">
            <v>21564.277170000001</v>
          </cell>
          <cell r="AD870">
            <v>110767.86492000001</v>
          </cell>
          <cell r="AT870">
            <v>9126.9696999999996</v>
          </cell>
          <cell r="AU870">
            <v>21912.425670000001</v>
          </cell>
          <cell r="AV870">
            <v>32284.61895</v>
          </cell>
          <cell r="AW870">
            <v>106439.2844</v>
          </cell>
        </row>
        <row r="871">
          <cell r="A871" t="str">
            <v>680499CLEASTBO0680</v>
          </cell>
          <cell r="L871">
            <v>3229.3601600000002</v>
          </cell>
          <cell r="M871">
            <v>4081.5800300000001</v>
          </cell>
          <cell r="N871">
            <v>4081.5800300000001</v>
          </cell>
          <cell r="O871">
            <v>16577.408390000001</v>
          </cell>
          <cell r="P871">
            <v>15104.613670000001</v>
          </cell>
          <cell r="Q871">
            <v>15104.613670000001</v>
          </cell>
          <cell r="S871">
            <v>54728.878149999997</v>
          </cell>
          <cell r="T871">
            <v>53256.083429999999</v>
          </cell>
          <cell r="U871">
            <v>53256.083429999999</v>
          </cell>
          <cell r="W871">
            <v>6156.7566100000004</v>
          </cell>
          <cell r="X871">
            <v>11247.329170000001</v>
          </cell>
          <cell r="Y871">
            <v>11247.329170000001</v>
          </cell>
          <cell r="AB871">
            <v>23027.9431</v>
          </cell>
          <cell r="AC871">
            <v>21126.780350000001</v>
          </cell>
          <cell r="AD871">
            <v>109137.99708</v>
          </cell>
          <cell r="AT871">
            <v>8991.5433499999999</v>
          </cell>
          <cell r="AU871">
            <v>21646.72955</v>
          </cell>
          <cell r="AV871">
            <v>31716.32863</v>
          </cell>
          <cell r="AW871">
            <v>105052.97841</v>
          </cell>
        </row>
        <row r="872">
          <cell r="A872" t="str">
            <v>680499CLEASTBU0680</v>
          </cell>
          <cell r="L872">
            <v>3229.3601600000002</v>
          </cell>
          <cell r="M872">
            <v>4081.5800300000001</v>
          </cell>
          <cell r="N872">
            <v>4081.5800300000001</v>
          </cell>
          <cell r="O872">
            <v>16577.408390000001</v>
          </cell>
          <cell r="P872">
            <v>15104.613670000001</v>
          </cell>
          <cell r="Q872">
            <v>15104.613670000001</v>
          </cell>
          <cell r="S872">
            <v>54728.878149999997</v>
          </cell>
          <cell r="T872">
            <v>53256.083429999999</v>
          </cell>
          <cell r="U872">
            <v>53256.083429999999</v>
          </cell>
          <cell r="W872">
            <v>6156.7566100000004</v>
          </cell>
          <cell r="X872">
            <v>11247.329170000001</v>
          </cell>
          <cell r="Y872">
            <v>11247.329170000001</v>
          </cell>
          <cell r="AB872">
            <v>23027.9431</v>
          </cell>
          <cell r="AC872">
            <v>21126.780350000001</v>
          </cell>
          <cell r="AD872">
            <v>109137.99708</v>
          </cell>
          <cell r="AT872">
            <v>8991.5433499999999</v>
          </cell>
          <cell r="AU872">
            <v>21646.72955</v>
          </cell>
          <cell r="AV872">
            <v>31716.32863</v>
          </cell>
          <cell r="AW872">
            <v>105052.97841</v>
          </cell>
        </row>
        <row r="873">
          <cell r="A873" t="str">
            <v>680499CLEASTBU0655</v>
          </cell>
          <cell r="S873">
            <v>169.94973999999999</v>
          </cell>
          <cell r="T873">
            <v>169.94973999999999</v>
          </cell>
          <cell r="U873">
            <v>169.94973999999999</v>
          </cell>
          <cell r="X873">
            <v>169.94973999999999</v>
          </cell>
          <cell r="Y873">
            <v>169.94973999999999</v>
          </cell>
        </row>
        <row r="874">
          <cell r="A874" t="str">
            <v>680499CLEASTBU0624</v>
          </cell>
          <cell r="L874">
            <v>6.0655000000000001</v>
          </cell>
          <cell r="M874">
            <v>33.324849999999998</v>
          </cell>
          <cell r="N874">
            <v>33.324849999999998</v>
          </cell>
          <cell r="O874">
            <v>597.87397999999996</v>
          </cell>
          <cell r="P874">
            <v>574.80511999999999</v>
          </cell>
          <cell r="Q874">
            <v>574.80511999999999</v>
          </cell>
          <cell r="S874">
            <v>933.64575000000002</v>
          </cell>
          <cell r="T874">
            <v>910.57689000000005</v>
          </cell>
          <cell r="U874">
            <v>910.57689000000005</v>
          </cell>
          <cell r="W874">
            <v>135.76057</v>
          </cell>
          <cell r="X874">
            <v>320.12693000000002</v>
          </cell>
          <cell r="Y874">
            <v>320.12693000000002</v>
          </cell>
          <cell r="AB874">
            <v>566.20037000000002</v>
          </cell>
          <cell r="AC874">
            <v>437.49682000000001</v>
          </cell>
          <cell r="AD874">
            <v>1629.8678399999999</v>
          </cell>
          <cell r="AT874">
            <v>135.42635000000001</v>
          </cell>
          <cell r="AU874">
            <v>265.69612000000001</v>
          </cell>
          <cell r="AV874">
            <v>568.29031999999995</v>
          </cell>
          <cell r="AW874">
            <v>1386.3059900000001</v>
          </cell>
        </row>
        <row r="875">
          <cell r="A875" t="str">
            <v>680499910309PD202</v>
          </cell>
          <cell r="L875">
            <v>3013.8804300000002</v>
          </cell>
          <cell r="M875">
            <v>2870.2193900000002</v>
          </cell>
          <cell r="N875">
            <v>2870.2193900000002</v>
          </cell>
          <cell r="O875">
            <v>16373.759249999999</v>
          </cell>
          <cell r="P875">
            <v>15661.11493</v>
          </cell>
          <cell r="Q875">
            <v>15661.11493</v>
          </cell>
          <cell r="S875">
            <v>44852.928690000001</v>
          </cell>
          <cell r="T875">
            <v>44140.284370000001</v>
          </cell>
          <cell r="U875">
            <v>44140.284370000001</v>
          </cell>
          <cell r="W875">
            <v>6435.9479099999999</v>
          </cell>
          <cell r="X875">
            <v>8970.5765200000005</v>
          </cell>
          <cell r="Y875">
            <v>8970.5765200000005</v>
          </cell>
          <cell r="AB875">
            <v>30689.39315</v>
          </cell>
          <cell r="AC875">
            <v>29187.530620000001</v>
          </cell>
          <cell r="AD875">
            <v>153239.18239999999</v>
          </cell>
          <cell r="AT875">
            <v>10520.651169999999</v>
          </cell>
          <cell r="AU875">
            <v>33124.763310000002</v>
          </cell>
          <cell r="AV875">
            <v>40464.960529999997</v>
          </cell>
          <cell r="AW875">
            <v>143030.83528</v>
          </cell>
        </row>
        <row r="876">
          <cell r="A876" t="str">
            <v>680499910309BS9044</v>
          </cell>
          <cell r="L876">
            <v>836.43600000000004</v>
          </cell>
          <cell r="M876">
            <v>720.53610000000003</v>
          </cell>
          <cell r="N876">
            <v>720.53610000000003</v>
          </cell>
          <cell r="O876">
            <v>4064.3764200000001</v>
          </cell>
          <cell r="P876">
            <v>3788.2678900000001</v>
          </cell>
          <cell r="Q876">
            <v>3788.2678900000001</v>
          </cell>
          <cell r="S876">
            <v>10308.26137</v>
          </cell>
          <cell r="T876">
            <v>10032.152840000001</v>
          </cell>
          <cell r="U876">
            <v>10032.152840000001</v>
          </cell>
          <cell r="W876">
            <v>1597.3081999999999</v>
          </cell>
          <cell r="X876">
            <v>2339.5665399999998</v>
          </cell>
          <cell r="Y876">
            <v>2339.5665399999998</v>
          </cell>
          <cell r="AB876">
            <v>7527.8989199999996</v>
          </cell>
          <cell r="AC876">
            <v>6540.1730399999997</v>
          </cell>
          <cell r="AD876">
            <v>36032.765870000003</v>
          </cell>
          <cell r="AT876">
            <v>3002.35781</v>
          </cell>
          <cell r="AU876">
            <v>9053.7393599999996</v>
          </cell>
          <cell r="AV876">
            <v>10622.416579999999</v>
          </cell>
          <cell r="AW876">
            <v>34809.385889999998</v>
          </cell>
        </row>
        <row r="877">
          <cell r="A877" t="str">
            <v>680499910309BU0321</v>
          </cell>
          <cell r="L877">
            <v>301.30646000000002</v>
          </cell>
          <cell r="M877">
            <v>313.85471000000001</v>
          </cell>
          <cell r="N877">
            <v>313.85471000000001</v>
          </cell>
          <cell r="O877">
            <v>1867.4797900000001</v>
          </cell>
          <cell r="P877">
            <v>1790.32293</v>
          </cell>
          <cell r="Q877">
            <v>1790.32293</v>
          </cell>
          <cell r="S877">
            <v>5009.0403100000003</v>
          </cell>
          <cell r="T877">
            <v>4931.8834500000003</v>
          </cell>
          <cell r="U877">
            <v>4931.8834500000003</v>
          </cell>
          <cell r="W877">
            <v>627.60855000000004</v>
          </cell>
          <cell r="X877">
            <v>1021.77061</v>
          </cell>
          <cell r="Y877">
            <v>1021.77061</v>
          </cell>
          <cell r="AB877">
            <v>4069.2332200000001</v>
          </cell>
          <cell r="AC877">
            <v>3877.9958099999999</v>
          </cell>
          <cell r="AD877">
            <v>21294.598150000002</v>
          </cell>
          <cell r="AT877">
            <v>1534.0120099999999</v>
          </cell>
          <cell r="AU877">
            <v>4854.4429099999998</v>
          </cell>
          <cell r="AV877">
            <v>5711.5067399999998</v>
          </cell>
          <cell r="AW877">
            <v>20788.571250000001</v>
          </cell>
        </row>
        <row r="878">
          <cell r="A878" t="str">
            <v>680499910309BU0323</v>
          </cell>
          <cell r="L878">
            <v>535.12954000000002</v>
          </cell>
          <cell r="M878">
            <v>406.68139000000002</v>
          </cell>
          <cell r="N878">
            <v>406.68139000000002</v>
          </cell>
          <cell r="O878">
            <v>2196.8966300000002</v>
          </cell>
          <cell r="P878">
            <v>1997.94496</v>
          </cell>
          <cell r="Q878">
            <v>1997.94496</v>
          </cell>
          <cell r="S878">
            <v>5299.2210599999999</v>
          </cell>
          <cell r="T878">
            <v>5100.2693900000004</v>
          </cell>
          <cell r="U878">
            <v>5100.2693900000004</v>
          </cell>
          <cell r="W878">
            <v>969.69965000000002</v>
          </cell>
          <cell r="X878">
            <v>1317.79593</v>
          </cell>
          <cell r="Y878">
            <v>1317.79593</v>
          </cell>
          <cell r="AB878">
            <v>3458.6657</v>
          </cell>
          <cell r="AC878">
            <v>2662.1772299999998</v>
          </cell>
          <cell r="AD878">
            <v>14738.167719999999</v>
          </cell>
          <cell r="AT878">
            <v>1468.3458000000001</v>
          </cell>
          <cell r="AU878">
            <v>4199.2964499999998</v>
          </cell>
          <cell r="AV878">
            <v>4910.9098400000003</v>
          </cell>
          <cell r="AW878">
            <v>14020.814640000001</v>
          </cell>
        </row>
        <row r="879">
          <cell r="A879" t="str">
            <v>680499910309BG6912</v>
          </cell>
          <cell r="L879">
            <v>616.98504000000003</v>
          </cell>
          <cell r="M879">
            <v>931.06538</v>
          </cell>
          <cell r="N879">
            <v>931.06538</v>
          </cell>
          <cell r="O879">
            <v>4298.3949499999999</v>
          </cell>
          <cell r="P879">
            <v>5223.4410200000002</v>
          </cell>
          <cell r="Q879">
            <v>5223.4410200000002</v>
          </cell>
          <cell r="S879">
            <v>12883.166139999999</v>
          </cell>
          <cell r="T879">
            <v>13808.21221</v>
          </cell>
          <cell r="U879">
            <v>13808.21221</v>
          </cell>
          <cell r="W879">
            <v>1490.2903200000001</v>
          </cell>
          <cell r="X879">
            <v>2866.6306100000002</v>
          </cell>
          <cell r="Y879">
            <v>2866.6306100000002</v>
          </cell>
          <cell r="AB879">
            <v>10136.63427</v>
          </cell>
          <cell r="AC879">
            <v>8682.2372599999999</v>
          </cell>
          <cell r="AD879">
            <v>46311.074919999999</v>
          </cell>
          <cell r="AT879">
            <v>3418.8115400000002</v>
          </cell>
          <cell r="AU879">
            <v>10336.72143</v>
          </cell>
          <cell r="AV879">
            <v>12155.361559999999</v>
          </cell>
          <cell r="AW879">
            <v>42666.581480000001</v>
          </cell>
        </row>
        <row r="880">
          <cell r="A880" t="str">
            <v>680499910309BS6912</v>
          </cell>
          <cell r="L880">
            <v>295.39602000000002</v>
          </cell>
          <cell r="M880">
            <v>525.70684000000006</v>
          </cell>
          <cell r="N880">
            <v>525.70684000000006</v>
          </cell>
          <cell r="O880">
            <v>2059.47498</v>
          </cell>
          <cell r="P880">
            <v>2869.2678099999998</v>
          </cell>
          <cell r="Q880">
            <v>2869.2678099999998</v>
          </cell>
          <cell r="S880">
            <v>7180.9130400000004</v>
          </cell>
          <cell r="T880">
            <v>7990.7058699999998</v>
          </cell>
          <cell r="U880">
            <v>7990.7058699999998</v>
          </cell>
          <cell r="W880">
            <v>740.79267000000004</v>
          </cell>
          <cell r="X880">
            <v>1551.6821600000001</v>
          </cell>
          <cell r="Y880">
            <v>1551.6821600000001</v>
          </cell>
          <cell r="AB880">
            <v>6588.9678299999996</v>
          </cell>
          <cell r="AC880">
            <v>5177.3563999999997</v>
          </cell>
          <cell r="AD880">
            <v>29423.03628</v>
          </cell>
          <cell r="AT880">
            <v>2144.3603199999998</v>
          </cell>
          <cell r="AU880">
            <v>6500.4987799999999</v>
          </cell>
          <cell r="AV880">
            <v>7356.35797</v>
          </cell>
          <cell r="AW880">
            <v>26437.618740000002</v>
          </cell>
        </row>
        <row r="881">
          <cell r="A881" t="str">
            <v>680499910309BO0678</v>
          </cell>
          <cell r="L881">
            <v>246.95263</v>
          </cell>
          <cell r="M881">
            <v>335.15120999999999</v>
          </cell>
          <cell r="N881">
            <v>335.15120999999999</v>
          </cell>
          <cell r="O881">
            <v>1509.64392</v>
          </cell>
          <cell r="P881">
            <v>1991.07231</v>
          </cell>
          <cell r="Q881">
            <v>1991.07231</v>
          </cell>
          <cell r="S881">
            <v>5110.67274</v>
          </cell>
          <cell r="T881">
            <v>5592.10113</v>
          </cell>
          <cell r="U881">
            <v>5592.10113</v>
          </cell>
          <cell r="W881">
            <v>578.42134999999996</v>
          </cell>
          <cell r="X881">
            <v>1026.23335</v>
          </cell>
          <cell r="Y881">
            <v>1026.23335</v>
          </cell>
          <cell r="AB881">
            <v>5000.5582400000003</v>
          </cell>
          <cell r="AC881">
            <v>4037.5721600000002</v>
          </cell>
          <cell r="AD881">
            <v>22037.239809999999</v>
          </cell>
          <cell r="AT881">
            <v>1544.06456</v>
          </cell>
          <cell r="AU881">
            <v>4547.5811700000004</v>
          </cell>
          <cell r="AV881">
            <v>5250.56149</v>
          </cell>
          <cell r="AW881">
            <v>18144.460709999999</v>
          </cell>
        </row>
        <row r="882">
          <cell r="A882" t="str">
            <v>680499910309BU0654</v>
          </cell>
          <cell r="L882">
            <v>29.49822</v>
          </cell>
          <cell r="M882">
            <v>49.123910000000002</v>
          </cell>
          <cell r="N882">
            <v>49.123910000000002</v>
          </cell>
          <cell r="O882">
            <v>148.69922</v>
          </cell>
          <cell r="P882">
            <v>225.58519000000001</v>
          </cell>
          <cell r="Q882">
            <v>225.58519000000001</v>
          </cell>
          <cell r="S882">
            <v>564.87437999999997</v>
          </cell>
          <cell r="T882">
            <v>641.76035000000002</v>
          </cell>
          <cell r="U882">
            <v>641.76035000000002</v>
          </cell>
          <cell r="W882">
            <v>77.817949999999996</v>
          </cell>
          <cell r="X882">
            <v>163.54157000000001</v>
          </cell>
          <cell r="Y882">
            <v>163.54157000000001</v>
          </cell>
          <cell r="AB882">
            <v>673.82650000000001</v>
          </cell>
          <cell r="AC882">
            <v>489.71931000000001</v>
          </cell>
          <cell r="AD882">
            <v>3176.7648100000001</v>
          </cell>
          <cell r="AT882">
            <v>311.88150000000002</v>
          </cell>
          <cell r="AU882">
            <v>1099.1996999999999</v>
          </cell>
          <cell r="AV882">
            <v>1014.8379200000001</v>
          </cell>
          <cell r="AW882">
            <v>3163.1289200000001</v>
          </cell>
        </row>
        <row r="883">
          <cell r="A883" t="str">
            <v>680499910309BU0659</v>
          </cell>
          <cell r="L883">
            <v>18.945170000000001</v>
          </cell>
          <cell r="M883">
            <v>141.62348</v>
          </cell>
          <cell r="N883">
            <v>141.62348</v>
          </cell>
          <cell r="O883">
            <v>401.13184000000001</v>
          </cell>
          <cell r="P883">
            <v>652.87687000000005</v>
          </cell>
          <cell r="Q883">
            <v>652.87687000000005</v>
          </cell>
          <cell r="S883">
            <v>1506.16597</v>
          </cell>
          <cell r="T883">
            <v>1757.9110000000001</v>
          </cell>
          <cell r="U883">
            <v>1757.9110000000001</v>
          </cell>
          <cell r="W883">
            <v>84.553370000000001</v>
          </cell>
          <cell r="X883">
            <v>362.30513999999999</v>
          </cell>
          <cell r="Y883">
            <v>362.30513999999999</v>
          </cell>
          <cell r="AB883">
            <v>914.58308999999997</v>
          </cell>
          <cell r="AC883">
            <v>650.06493</v>
          </cell>
          <cell r="AD883">
            <v>4209.0316599999996</v>
          </cell>
          <cell r="AT883">
            <v>288.41426000000001</v>
          </cell>
          <cell r="AU883">
            <v>853.71790999999996</v>
          </cell>
          <cell r="AV883">
            <v>1090.95856</v>
          </cell>
          <cell r="AW883">
            <v>5130.0291100000004</v>
          </cell>
        </row>
        <row r="884">
          <cell r="A884" t="str">
            <v>680499910309BU3445</v>
          </cell>
          <cell r="M884">
            <v>-0.19176000000000001</v>
          </cell>
          <cell r="N884">
            <v>-0.19176000000000001</v>
          </cell>
          <cell r="P884">
            <v>-0.26656000000000002</v>
          </cell>
          <cell r="Q884">
            <v>-0.26656000000000002</v>
          </cell>
          <cell r="S884">
            <v>-0.80005000000000004</v>
          </cell>
          <cell r="T884">
            <v>-1.0666100000000001</v>
          </cell>
          <cell r="U884">
            <v>-1.0666100000000001</v>
          </cell>
          <cell r="X884">
            <v>-0.39789999999999998</v>
          </cell>
          <cell r="Y884">
            <v>-0.39789999999999998</v>
          </cell>
        </row>
        <row r="885">
          <cell r="A885" t="str">
            <v>680499910309BS6922</v>
          </cell>
          <cell r="L885">
            <v>321.58902</v>
          </cell>
          <cell r="M885">
            <v>405.35854</v>
          </cell>
          <cell r="N885">
            <v>405.35854</v>
          </cell>
          <cell r="O885">
            <v>2238.9199699999999</v>
          </cell>
          <cell r="P885">
            <v>2354.1732099999999</v>
          </cell>
          <cell r="Q885">
            <v>2354.1732099999999</v>
          </cell>
          <cell r="S885">
            <v>5702.2530999999999</v>
          </cell>
          <cell r="T885">
            <v>5817.5063399999999</v>
          </cell>
          <cell r="U885">
            <v>5817.5063399999999</v>
          </cell>
          <cell r="W885">
            <v>749.49765000000002</v>
          </cell>
          <cell r="X885">
            <v>1314.9484500000001</v>
          </cell>
          <cell r="Y885">
            <v>1314.9484500000001</v>
          </cell>
          <cell r="AB885">
            <v>3547.66644</v>
          </cell>
          <cell r="AC885">
            <v>3504.8808600000002</v>
          </cell>
          <cell r="AD885">
            <v>16888.038639999999</v>
          </cell>
          <cell r="AT885">
            <v>1274.4512199999999</v>
          </cell>
          <cell r="AU885">
            <v>3836.2226500000002</v>
          </cell>
          <cell r="AV885">
            <v>4799.0035900000003</v>
          </cell>
          <cell r="AW885">
            <v>16228.962740000001</v>
          </cell>
        </row>
        <row r="886">
          <cell r="A886" t="str">
            <v>680499910309BU0630</v>
          </cell>
          <cell r="O886">
            <v>-0.95611999999999997</v>
          </cell>
          <cell r="S886">
            <v>-0.95611999999999997</v>
          </cell>
          <cell r="AV886">
            <v>-0.48303000000000001</v>
          </cell>
          <cell r="AW886">
            <v>-0.48303000000000001</v>
          </cell>
        </row>
        <row r="887">
          <cell r="A887" t="str">
            <v>680499910309BU1485</v>
          </cell>
          <cell r="L887">
            <v>91.254199999999997</v>
          </cell>
          <cell r="M887">
            <v>99.850880000000004</v>
          </cell>
          <cell r="N887">
            <v>99.850880000000004</v>
          </cell>
          <cell r="O887">
            <v>709.69232999999997</v>
          </cell>
          <cell r="P887">
            <v>553.68727999999999</v>
          </cell>
          <cell r="Q887">
            <v>553.68727999999999</v>
          </cell>
          <cell r="S887">
            <v>1490.75407</v>
          </cell>
          <cell r="T887">
            <v>1334.74902</v>
          </cell>
          <cell r="U887">
            <v>1334.74902</v>
          </cell>
          <cell r="W887">
            <v>269.30828000000002</v>
          </cell>
          <cell r="X887">
            <v>307.41829999999999</v>
          </cell>
          <cell r="Y887">
            <v>307.41829999999999</v>
          </cell>
          <cell r="AB887">
            <v>1062.91932</v>
          </cell>
          <cell r="AC887">
            <v>981.65349000000003</v>
          </cell>
          <cell r="AD887">
            <v>4964.6640900000002</v>
          </cell>
          <cell r="AT887">
            <v>347.27370999999999</v>
          </cell>
          <cell r="AU887">
            <v>1104.72723</v>
          </cell>
          <cell r="AV887">
            <v>1483.7450799999999</v>
          </cell>
          <cell r="AW887">
            <v>5190.7563</v>
          </cell>
        </row>
        <row r="888">
          <cell r="A888" t="str">
            <v>680499910309BU1051</v>
          </cell>
          <cell r="L888">
            <v>7.6196999999999999</v>
          </cell>
          <cell r="M888">
            <v>1.6421600000000001</v>
          </cell>
          <cell r="N888">
            <v>1.6421600000000001</v>
          </cell>
          <cell r="O888">
            <v>31.11093</v>
          </cell>
          <cell r="P888">
            <v>26.00337</v>
          </cell>
          <cell r="Q888">
            <v>26.00337</v>
          </cell>
          <cell r="S888">
            <v>57.292859999999997</v>
          </cell>
          <cell r="T888">
            <v>52.185299999999998</v>
          </cell>
          <cell r="U888">
            <v>52.185299999999998</v>
          </cell>
          <cell r="W888">
            <v>15.26009</v>
          </cell>
          <cell r="X888">
            <v>22.054030000000001</v>
          </cell>
          <cell r="Y888">
            <v>22.054030000000001</v>
          </cell>
          <cell r="AB888">
            <v>66.339160000000007</v>
          </cell>
          <cell r="AC888">
            <v>42.468499999999999</v>
          </cell>
          <cell r="AD888">
            <v>243.38149999999999</v>
          </cell>
          <cell r="AU888">
            <v>11.3</v>
          </cell>
          <cell r="AV888">
            <v>17.624790000000001</v>
          </cell>
          <cell r="AW888">
            <v>290.53379000000001</v>
          </cell>
        </row>
        <row r="889">
          <cell r="A889" t="str">
            <v>680499910309BO0708</v>
          </cell>
          <cell r="L889">
            <v>119.42838</v>
          </cell>
          <cell r="M889">
            <v>80.705060000000003</v>
          </cell>
          <cell r="N889">
            <v>80.705060000000003</v>
          </cell>
          <cell r="O889">
            <v>586.70594000000006</v>
          </cell>
          <cell r="P889">
            <v>628.65418999999997</v>
          </cell>
          <cell r="Q889">
            <v>628.65418999999997</v>
          </cell>
          <cell r="S889">
            <v>1621.48506</v>
          </cell>
          <cell r="T889">
            <v>1663.4333099999999</v>
          </cell>
          <cell r="U889">
            <v>1663.4333099999999</v>
          </cell>
          <cell r="W889">
            <v>186.13102000000001</v>
          </cell>
          <cell r="X889">
            <v>244.02610999999999</v>
          </cell>
          <cell r="Y889">
            <v>244.02610999999999</v>
          </cell>
          <cell r="AB889">
            <v>781.32977000000005</v>
          </cell>
          <cell r="AC889">
            <v>930.68367999999998</v>
          </cell>
          <cell r="AD889">
            <v>4316.5962900000004</v>
          </cell>
          <cell r="AT889">
            <v>344.63798000000003</v>
          </cell>
          <cell r="AU889">
            <v>908.57036000000005</v>
          </cell>
          <cell r="AV889">
            <v>1158.3421599999999</v>
          </cell>
          <cell r="AW889">
            <v>3870.1997799999999</v>
          </cell>
        </row>
        <row r="890">
          <cell r="A890" t="str">
            <v>680499910309BU0675</v>
          </cell>
          <cell r="L890">
            <v>30.858149999999998</v>
          </cell>
          <cell r="M890">
            <v>50.926020000000001</v>
          </cell>
          <cell r="N890">
            <v>50.926020000000001</v>
          </cell>
          <cell r="O890">
            <v>291.59931</v>
          </cell>
          <cell r="P890">
            <v>280.49128000000002</v>
          </cell>
          <cell r="Q890">
            <v>280.49128000000002</v>
          </cell>
          <cell r="S890">
            <v>756.15156999999999</v>
          </cell>
          <cell r="T890">
            <v>745.04354000000001</v>
          </cell>
          <cell r="U890">
            <v>745.04354000000001</v>
          </cell>
          <cell r="W890">
            <v>114.82962999999999</v>
          </cell>
          <cell r="X890">
            <v>162.74481</v>
          </cell>
          <cell r="Y890">
            <v>162.74481</v>
          </cell>
          <cell r="AB890">
            <v>524.51674000000003</v>
          </cell>
          <cell r="AC890">
            <v>403.06486999999998</v>
          </cell>
          <cell r="AD890">
            <v>2277.8918399999998</v>
          </cell>
          <cell r="AT890">
            <v>195.15161000000001</v>
          </cell>
          <cell r="AU890">
            <v>562.10790999999995</v>
          </cell>
          <cell r="AV890">
            <v>703.49116000000004</v>
          </cell>
          <cell r="AW890">
            <v>2128.13535</v>
          </cell>
        </row>
        <row r="891">
          <cell r="A891" t="str">
            <v>680499910309BU0709</v>
          </cell>
          <cell r="L891">
            <v>57.25224</v>
          </cell>
          <cell r="M891">
            <v>152.42952</v>
          </cell>
          <cell r="N891">
            <v>152.42952</v>
          </cell>
          <cell r="O891">
            <v>483.99448999999998</v>
          </cell>
          <cell r="P891">
            <v>696.95693000000006</v>
          </cell>
          <cell r="Q891">
            <v>696.95693000000006</v>
          </cell>
          <cell r="S891">
            <v>1388.8317</v>
          </cell>
          <cell r="T891">
            <v>1601.79414</v>
          </cell>
          <cell r="U891">
            <v>1601.79414</v>
          </cell>
          <cell r="W891">
            <v>103.39825</v>
          </cell>
          <cell r="X891">
            <v>490.78922999999998</v>
          </cell>
          <cell r="Y891">
            <v>490.78922999999998</v>
          </cell>
          <cell r="AB891">
            <v>813.84301000000005</v>
          </cell>
          <cell r="AC891">
            <v>923.55427999999995</v>
          </cell>
          <cell r="AD891">
            <v>3683.4595199999999</v>
          </cell>
          <cell r="AT891">
            <v>269.77868000000001</v>
          </cell>
          <cell r="AU891">
            <v>898.40773999999999</v>
          </cell>
          <cell r="AV891">
            <v>1036.2597599999999</v>
          </cell>
          <cell r="AW891">
            <v>3431.2096000000001</v>
          </cell>
        </row>
        <row r="892">
          <cell r="A892" t="str">
            <v>680499910309BU1123</v>
          </cell>
          <cell r="L892">
            <v>15.176349999999999</v>
          </cell>
          <cell r="M892">
            <v>19.8049</v>
          </cell>
          <cell r="N892">
            <v>19.8049</v>
          </cell>
          <cell r="O892">
            <v>136.77309</v>
          </cell>
          <cell r="P892">
            <v>168.38015999999999</v>
          </cell>
          <cell r="Q892">
            <v>168.38015999999999</v>
          </cell>
          <cell r="S892">
            <v>388.69396</v>
          </cell>
          <cell r="T892">
            <v>420.30103000000003</v>
          </cell>
          <cell r="U892">
            <v>420.30103000000003</v>
          </cell>
          <cell r="W892">
            <v>60.57038</v>
          </cell>
          <cell r="X892">
            <v>87.915970000000002</v>
          </cell>
          <cell r="Y892">
            <v>87.915970000000002</v>
          </cell>
          <cell r="AB892">
            <v>298.71843999999999</v>
          </cell>
          <cell r="AC892">
            <v>223.45604</v>
          </cell>
          <cell r="AD892">
            <v>1402.0454</v>
          </cell>
          <cell r="AT892">
            <v>117.60924</v>
          </cell>
          <cell r="AU892">
            <v>351.10941000000003</v>
          </cell>
          <cell r="AV892">
            <v>400.02366999999998</v>
          </cell>
          <cell r="AW892">
            <v>1318.61095</v>
          </cell>
        </row>
        <row r="893">
          <cell r="A893" t="str">
            <v>680499910309BS9042</v>
          </cell>
          <cell r="L893">
            <v>1045.6249299999999</v>
          </cell>
          <cell r="M893">
            <v>956.62671</v>
          </cell>
          <cell r="N893">
            <v>956.62671</v>
          </cell>
          <cell r="O893">
            <v>5824.1010800000004</v>
          </cell>
          <cell r="P893">
            <v>5288.3366999999998</v>
          </cell>
          <cell r="Q893">
            <v>5288.3366999999998</v>
          </cell>
          <cell r="S893">
            <v>16696.57129</v>
          </cell>
          <cell r="T893">
            <v>16160.806909999999</v>
          </cell>
          <cell r="U893">
            <v>16160.806909999999</v>
          </cell>
          <cell r="W893">
            <v>2262.7032599999998</v>
          </cell>
          <cell r="X893">
            <v>2905.6785599999998</v>
          </cell>
          <cell r="Y893">
            <v>2905.6785599999998</v>
          </cell>
          <cell r="AB893">
            <v>9137.9031799999993</v>
          </cell>
          <cell r="AC893">
            <v>10779.380569999999</v>
          </cell>
          <cell r="AD893">
            <v>53030.399420000002</v>
          </cell>
          <cell r="AT893">
            <v>2800.3582299999998</v>
          </cell>
          <cell r="AU893">
            <v>9339.7640100000008</v>
          </cell>
          <cell r="AV893">
            <v>12594.858560000001</v>
          </cell>
          <cell r="AW893">
            <v>47585.9467</v>
          </cell>
        </row>
        <row r="894">
          <cell r="A894" t="str">
            <v>680499910309BO0341</v>
          </cell>
          <cell r="L894">
            <v>719.44488999999999</v>
          </cell>
          <cell r="M894">
            <v>396.33951999999999</v>
          </cell>
          <cell r="N894">
            <v>396.33951999999999</v>
          </cell>
          <cell r="O894">
            <v>3123.5158700000002</v>
          </cell>
          <cell r="P894">
            <v>2600.94083</v>
          </cell>
          <cell r="Q894">
            <v>2600.94083</v>
          </cell>
          <cell r="S894">
            <v>7985.3916099999997</v>
          </cell>
          <cell r="T894">
            <v>7462.81657</v>
          </cell>
          <cell r="U894">
            <v>7462.81657</v>
          </cell>
          <cell r="W894">
            <v>1387.7928400000001</v>
          </cell>
          <cell r="X894">
            <v>1306.8649</v>
          </cell>
          <cell r="Y894">
            <v>1306.8649</v>
          </cell>
          <cell r="AB894">
            <v>3927.0606200000002</v>
          </cell>
          <cell r="AC894">
            <v>6059.63645</v>
          </cell>
          <cell r="AD894">
            <v>25822.11808</v>
          </cell>
          <cell r="AT894">
            <v>1303.1359</v>
          </cell>
          <cell r="AU894">
            <v>4324.01217</v>
          </cell>
          <cell r="AV894">
            <v>5966.07773</v>
          </cell>
          <cell r="AW894">
            <v>22218.270929999999</v>
          </cell>
        </row>
        <row r="895">
          <cell r="A895" t="str">
            <v>680499910309BU0341</v>
          </cell>
          <cell r="L895">
            <v>719.44488999999999</v>
          </cell>
          <cell r="M895">
            <v>396.33951999999999</v>
          </cell>
          <cell r="N895">
            <v>396.33951999999999</v>
          </cell>
          <cell r="O895">
            <v>3123.5158700000002</v>
          </cell>
          <cell r="P895">
            <v>2600.94083</v>
          </cell>
          <cell r="Q895">
            <v>2600.94083</v>
          </cell>
          <cell r="S895">
            <v>7985.3916099999997</v>
          </cell>
          <cell r="T895">
            <v>7462.81657</v>
          </cell>
          <cell r="U895">
            <v>7462.81657</v>
          </cell>
          <cell r="W895">
            <v>1387.7928400000001</v>
          </cell>
          <cell r="X895">
            <v>1306.8649</v>
          </cell>
          <cell r="Y895">
            <v>1306.8649</v>
          </cell>
          <cell r="AB895">
            <v>3927.0606200000002</v>
          </cell>
          <cell r="AC895">
            <v>6059.63645</v>
          </cell>
          <cell r="AD895">
            <v>25822.11808</v>
          </cell>
          <cell r="AT895">
            <v>1303.1359</v>
          </cell>
          <cell r="AU895">
            <v>4324.01217</v>
          </cell>
          <cell r="AV895">
            <v>5966.07773</v>
          </cell>
          <cell r="AW895">
            <v>22218.270929999999</v>
          </cell>
        </row>
        <row r="896">
          <cell r="A896" t="str">
            <v>680499910309BU0351</v>
          </cell>
          <cell r="L896">
            <v>121.08041</v>
          </cell>
          <cell r="M896">
            <v>336.48624999999998</v>
          </cell>
          <cell r="N896">
            <v>336.48624999999998</v>
          </cell>
          <cell r="O896">
            <v>1442.2259100000001</v>
          </cell>
          <cell r="P896">
            <v>1322.0097499999999</v>
          </cell>
          <cell r="Q896">
            <v>1322.0097499999999</v>
          </cell>
          <cell r="S896">
            <v>3845.3038299999998</v>
          </cell>
          <cell r="T896">
            <v>3725.0876699999999</v>
          </cell>
          <cell r="U896">
            <v>3725.0876699999999</v>
          </cell>
          <cell r="W896">
            <v>427.84730000000002</v>
          </cell>
          <cell r="X896">
            <v>884.06164999999999</v>
          </cell>
          <cell r="Y896">
            <v>884.06164999999999</v>
          </cell>
          <cell r="AB896">
            <v>2555.8263900000002</v>
          </cell>
          <cell r="AC896">
            <v>2438.1082299999998</v>
          </cell>
          <cell r="AD896">
            <v>12699.711090000001</v>
          </cell>
          <cell r="AT896">
            <v>729.06501000000003</v>
          </cell>
          <cell r="AU896">
            <v>2484.9685199999999</v>
          </cell>
          <cell r="AV896">
            <v>3562.4585099999999</v>
          </cell>
          <cell r="AW896">
            <v>11676.06194</v>
          </cell>
        </row>
        <row r="897">
          <cell r="A897" t="str">
            <v>680499910309BU0352</v>
          </cell>
          <cell r="L897">
            <v>205.09962999999999</v>
          </cell>
          <cell r="M897">
            <v>223.80094</v>
          </cell>
          <cell r="N897">
            <v>223.80094</v>
          </cell>
          <cell r="O897">
            <v>1258.3593000000001</v>
          </cell>
          <cell r="P897">
            <v>1365.9264599999999</v>
          </cell>
          <cell r="Q897">
            <v>1365.9264599999999</v>
          </cell>
          <cell r="S897">
            <v>4865.8969500000003</v>
          </cell>
          <cell r="T897">
            <v>4973.4641099999999</v>
          </cell>
          <cell r="U897">
            <v>4973.4641099999999</v>
          </cell>
          <cell r="W897">
            <v>447.06312000000003</v>
          </cell>
          <cell r="X897">
            <v>714.75201000000004</v>
          </cell>
          <cell r="Y897">
            <v>714.75201000000004</v>
          </cell>
          <cell r="AB897">
            <v>2655.0161699999999</v>
          </cell>
          <cell r="AC897">
            <v>2281.63589</v>
          </cell>
          <cell r="AD897">
            <v>14508.570250000001</v>
          </cell>
          <cell r="AT897">
            <v>768.15732000000003</v>
          </cell>
          <cell r="AU897">
            <v>2530.78332</v>
          </cell>
          <cell r="AV897">
            <v>3066.3223200000002</v>
          </cell>
          <cell r="AW897">
            <v>13691.61383</v>
          </cell>
        </row>
        <row r="898">
          <cell r="A898" t="str">
            <v>680499910309BU0353</v>
          </cell>
          <cell r="P898">
            <v>-0.54034000000000004</v>
          </cell>
          <cell r="Q898">
            <v>-0.54034000000000004</v>
          </cell>
          <cell r="S898">
            <v>-2.1100000000000001E-2</v>
          </cell>
          <cell r="T898">
            <v>-0.56144000000000005</v>
          </cell>
          <cell r="U898">
            <v>-0.56144000000000005</v>
          </cell>
        </row>
        <row r="899">
          <cell r="A899" t="str">
            <v>680499910309BS9051</v>
          </cell>
          <cell r="L899">
            <v>200.54275999999999</v>
          </cell>
          <cell r="M899">
            <v>30.932790000000001</v>
          </cell>
          <cell r="N899">
            <v>30.932790000000001</v>
          </cell>
          <cell r="O899">
            <v>548.98392000000001</v>
          </cell>
          <cell r="P899">
            <v>110.55629999999999</v>
          </cell>
          <cell r="Q899">
            <v>110.55629999999999</v>
          </cell>
          <cell r="S899">
            <v>764.15246000000002</v>
          </cell>
          <cell r="T899">
            <v>325.72483999999997</v>
          </cell>
          <cell r="U899">
            <v>325.72483999999997</v>
          </cell>
          <cell r="W899">
            <v>419.37520000000001</v>
          </cell>
          <cell r="X899">
            <v>76.88373</v>
          </cell>
          <cell r="Y899">
            <v>76.88373</v>
          </cell>
          <cell r="AB899">
            <v>1015.55524</v>
          </cell>
          <cell r="AC899">
            <v>756.95988</v>
          </cell>
          <cell r="AD899">
            <v>6287.8311100000001</v>
          </cell>
          <cell r="AT899">
            <v>298.04039999999998</v>
          </cell>
          <cell r="AU899">
            <v>1174.9987699999999</v>
          </cell>
          <cell r="AV899">
            <v>1240.1906200000001</v>
          </cell>
          <cell r="AW899">
            <v>5989.4000100000003</v>
          </cell>
        </row>
        <row r="900">
          <cell r="A900" t="str">
            <v>680499910309BO0713</v>
          </cell>
          <cell r="L900">
            <v>16.267790000000002</v>
          </cell>
          <cell r="M900">
            <v>19.561710000000001</v>
          </cell>
          <cell r="N900">
            <v>19.561710000000001</v>
          </cell>
          <cell r="O900">
            <v>119.37506</v>
          </cell>
          <cell r="P900">
            <v>99.185220000000001</v>
          </cell>
          <cell r="Q900">
            <v>99.185220000000001</v>
          </cell>
          <cell r="S900">
            <v>278.90982000000002</v>
          </cell>
          <cell r="T900">
            <v>258.71998000000002</v>
          </cell>
          <cell r="U900">
            <v>258.71998000000002</v>
          </cell>
          <cell r="W900">
            <v>36.634450000000001</v>
          </cell>
          <cell r="X900">
            <v>54.611240000000002</v>
          </cell>
          <cell r="Y900">
            <v>54.611240000000002</v>
          </cell>
          <cell r="AB900">
            <v>228.44596000000001</v>
          </cell>
          <cell r="AC900">
            <v>220.50288</v>
          </cell>
          <cell r="AD900">
            <v>2024.67329</v>
          </cell>
          <cell r="AT900">
            <v>83.636399999999995</v>
          </cell>
          <cell r="AU900">
            <v>244.20677000000001</v>
          </cell>
          <cell r="AV900">
            <v>308.10523000000001</v>
          </cell>
          <cell r="AW900">
            <v>1720.8560299999999</v>
          </cell>
        </row>
        <row r="901">
          <cell r="A901" t="str">
            <v>680499910309BU0713</v>
          </cell>
          <cell r="L901">
            <v>16.267790000000002</v>
          </cell>
          <cell r="M901">
            <v>19.561710000000001</v>
          </cell>
          <cell r="N901">
            <v>19.561710000000001</v>
          </cell>
          <cell r="O901">
            <v>119.37506</v>
          </cell>
          <cell r="P901">
            <v>99.185220000000001</v>
          </cell>
          <cell r="Q901">
            <v>99.185220000000001</v>
          </cell>
          <cell r="S901">
            <v>278.90982000000002</v>
          </cell>
          <cell r="T901">
            <v>258.71998000000002</v>
          </cell>
          <cell r="U901">
            <v>258.71998000000002</v>
          </cell>
          <cell r="W901">
            <v>36.634450000000001</v>
          </cell>
          <cell r="X901">
            <v>54.611240000000002</v>
          </cell>
          <cell r="Y901">
            <v>54.611240000000002</v>
          </cell>
          <cell r="AB901">
            <v>228.44596000000001</v>
          </cell>
          <cell r="AC901">
            <v>220.50288</v>
          </cell>
          <cell r="AD901">
            <v>2024.67329</v>
          </cell>
          <cell r="AT901">
            <v>83.636399999999995</v>
          </cell>
          <cell r="AU901">
            <v>244.20677000000001</v>
          </cell>
          <cell r="AV901">
            <v>308.10523000000001</v>
          </cell>
          <cell r="AW901">
            <v>1720.8560299999999</v>
          </cell>
        </row>
        <row r="902">
          <cell r="A902" t="str">
            <v>680499910309BU0418</v>
          </cell>
          <cell r="L902">
            <v>184.27497</v>
          </cell>
          <cell r="M902">
            <v>11.371079999999999</v>
          </cell>
          <cell r="N902">
            <v>11.371079999999999</v>
          </cell>
          <cell r="O902">
            <v>429.60885999999999</v>
          </cell>
          <cell r="P902">
            <v>11.371079999999999</v>
          </cell>
          <cell r="Q902">
            <v>11.371079999999999</v>
          </cell>
          <cell r="S902">
            <v>485.24263999999999</v>
          </cell>
          <cell r="T902">
            <v>67.004859999999994</v>
          </cell>
          <cell r="U902">
            <v>67.004859999999994</v>
          </cell>
          <cell r="W902">
            <v>382.74074999999999</v>
          </cell>
          <cell r="X902">
            <v>22.272490000000001</v>
          </cell>
          <cell r="Y902">
            <v>22.272490000000001</v>
          </cell>
          <cell r="AB902">
            <v>787.10928000000001</v>
          </cell>
          <cell r="AC902">
            <v>536.45699999999999</v>
          </cell>
          <cell r="AD902">
            <v>4263.1578200000004</v>
          </cell>
          <cell r="AT902">
            <v>214.404</v>
          </cell>
          <cell r="AU902">
            <v>930.79200000000003</v>
          </cell>
          <cell r="AV902">
            <v>932.08538999999996</v>
          </cell>
          <cell r="AW902">
            <v>4268.5439800000004</v>
          </cell>
        </row>
        <row r="903">
          <cell r="A903" t="str">
            <v>680499910309BS9050</v>
          </cell>
          <cell r="L903">
            <v>314.29171000000002</v>
          </cell>
          <cell r="M903">
            <v>231.05841000000001</v>
          </cell>
          <cell r="N903">
            <v>231.05841000000001</v>
          </cell>
          <cell r="O903">
            <v>1637.90291</v>
          </cell>
          <cell r="P903">
            <v>1250.5129899999999</v>
          </cell>
          <cell r="Q903">
            <v>1250.5129899999999</v>
          </cell>
          <cell r="S903">
            <v>4200.7776299999996</v>
          </cell>
          <cell r="T903">
            <v>3813.38771</v>
          </cell>
          <cell r="U903">
            <v>3813.38771</v>
          </cell>
          <cell r="W903">
            <v>666.27094</v>
          </cell>
          <cell r="X903">
            <v>781.81708000000003</v>
          </cell>
          <cell r="Y903">
            <v>781.81708000000003</v>
          </cell>
          <cell r="AB903">
            <v>2871.4015399999998</v>
          </cell>
          <cell r="AC903">
            <v>2428.7798699999998</v>
          </cell>
          <cell r="AD903">
            <v>11577.111080000001</v>
          </cell>
          <cell r="AT903">
            <v>1001.0831899999999</v>
          </cell>
          <cell r="AU903">
            <v>3219.5397400000002</v>
          </cell>
          <cell r="AV903">
            <v>3852.1332400000001</v>
          </cell>
          <cell r="AW903">
            <v>11979.52123</v>
          </cell>
        </row>
        <row r="904">
          <cell r="A904" t="str">
            <v>680499910309BU0331</v>
          </cell>
          <cell r="L904">
            <v>24.333449999999999</v>
          </cell>
          <cell r="M904">
            <v>0.77922999999999998</v>
          </cell>
          <cell r="N904">
            <v>0.77922999999999998</v>
          </cell>
          <cell r="O904">
            <v>191.56810999999999</v>
          </cell>
          <cell r="P904">
            <v>15.867509999999999</v>
          </cell>
          <cell r="Q904">
            <v>15.867509999999999</v>
          </cell>
          <cell r="S904">
            <v>486.9085</v>
          </cell>
          <cell r="T904">
            <v>311.2079</v>
          </cell>
          <cell r="U904">
            <v>311.2079</v>
          </cell>
          <cell r="W904">
            <v>88.246939999999995</v>
          </cell>
          <cell r="X904">
            <v>5.3374499999999996</v>
          </cell>
          <cell r="Y904">
            <v>5.3374499999999996</v>
          </cell>
          <cell r="AB904">
            <v>417.61673000000002</v>
          </cell>
          <cell r="AC904">
            <v>309.48599999999999</v>
          </cell>
          <cell r="AD904">
            <v>1878.0095100000001</v>
          </cell>
          <cell r="AT904">
            <v>132.76730000000001</v>
          </cell>
          <cell r="AU904">
            <v>418.08109999999999</v>
          </cell>
          <cell r="AV904">
            <v>502.73477000000003</v>
          </cell>
          <cell r="AW904">
            <v>1823.47801</v>
          </cell>
        </row>
        <row r="905">
          <cell r="A905" t="str">
            <v>680499910309BU0362</v>
          </cell>
          <cell r="L905">
            <v>289.95826</v>
          </cell>
          <cell r="M905">
            <v>230.27918</v>
          </cell>
          <cell r="N905">
            <v>230.27918</v>
          </cell>
          <cell r="O905">
            <v>1446.3348000000001</v>
          </cell>
          <cell r="P905">
            <v>1234.6454799999999</v>
          </cell>
          <cell r="Q905">
            <v>1234.6454799999999</v>
          </cell>
          <cell r="S905">
            <v>3713.86913</v>
          </cell>
          <cell r="T905">
            <v>3502.1798100000001</v>
          </cell>
          <cell r="U905">
            <v>3502.1798100000001</v>
          </cell>
          <cell r="W905">
            <v>578.024</v>
          </cell>
          <cell r="X905">
            <v>776.47963000000004</v>
          </cell>
          <cell r="Y905">
            <v>776.47963000000004</v>
          </cell>
          <cell r="AB905">
            <v>2453.7848100000001</v>
          </cell>
          <cell r="AC905">
            <v>2119.29387</v>
          </cell>
          <cell r="AD905">
            <v>9699.1015700000007</v>
          </cell>
          <cell r="AT905">
            <v>868.31588999999997</v>
          </cell>
          <cell r="AU905">
            <v>2801.4586399999998</v>
          </cell>
          <cell r="AV905">
            <v>3349.3984700000001</v>
          </cell>
          <cell r="AW905">
            <v>10156.04322</v>
          </cell>
        </row>
        <row r="906">
          <cell r="A906" t="str">
            <v>680499910309BS6903</v>
          </cell>
          <cell r="L906">
            <v>-1.0000000000000001E-5</v>
          </cell>
          <cell r="O906">
            <v>-3.0000000000000001E-5</v>
          </cell>
          <cell r="P906">
            <v>3.0000000000000001E-5</v>
          </cell>
          <cell r="Q906">
            <v>3.0000000000000001E-5</v>
          </cell>
          <cell r="S906">
            <v>-2.0000000000000001E-4</v>
          </cell>
          <cell r="T906">
            <v>-1.3999999999999999E-4</v>
          </cell>
          <cell r="U906">
            <v>-1.3999999999999999E-4</v>
          </cell>
          <cell r="W906">
            <v>-1.0000000000000001E-5</v>
          </cell>
          <cell r="AV906">
            <v>-3.0000000000000001E-5</v>
          </cell>
          <cell r="AW906">
            <v>-3.0000000000000001E-5</v>
          </cell>
        </row>
        <row r="907">
          <cell r="A907" t="str">
            <v>680499910309BU0664</v>
          </cell>
          <cell r="L907">
            <v>-1.0000000000000001E-5</v>
          </cell>
          <cell r="O907">
            <v>-3.0000000000000001E-5</v>
          </cell>
          <cell r="P907">
            <v>3.0000000000000001E-5</v>
          </cell>
          <cell r="Q907">
            <v>3.0000000000000001E-5</v>
          </cell>
          <cell r="S907">
            <v>-2.0000000000000001E-4</v>
          </cell>
          <cell r="T907">
            <v>-1.3999999999999999E-4</v>
          </cell>
          <cell r="U907">
            <v>-1.3999999999999999E-4</v>
          </cell>
          <cell r="W907">
            <v>-1.0000000000000001E-5</v>
          </cell>
          <cell r="AV907">
            <v>-3.0000000000000001E-5</v>
          </cell>
          <cell r="AW907">
            <v>-3.0000000000000001E-5</v>
          </cell>
        </row>
        <row r="908">
          <cell r="A908" t="str">
            <v>680499910309201101</v>
          </cell>
          <cell r="L908">
            <v>3235.4256599999999</v>
          </cell>
          <cell r="M908">
            <v>4114.90488</v>
          </cell>
          <cell r="N908">
            <v>4114.90488</v>
          </cell>
          <cell r="O908">
            <v>17175.282370000001</v>
          </cell>
          <cell r="P908">
            <v>15679.41879</v>
          </cell>
          <cell r="Q908">
            <v>15679.41879</v>
          </cell>
          <cell r="S908">
            <v>55832.473639999997</v>
          </cell>
          <cell r="T908">
            <v>54336.610059999999</v>
          </cell>
          <cell r="U908">
            <v>54336.610059999999</v>
          </cell>
          <cell r="W908">
            <v>6292.5171799999998</v>
          </cell>
          <cell r="X908">
            <v>11737.405839999999</v>
          </cell>
          <cell r="Y908">
            <v>11737.405839999999</v>
          </cell>
          <cell r="AB908">
            <v>23594.143469999999</v>
          </cell>
          <cell r="AC908">
            <v>21564.277170000001</v>
          </cell>
          <cell r="AD908">
            <v>110767.86492000001</v>
          </cell>
          <cell r="AT908">
            <v>9126.9696999999996</v>
          </cell>
          <cell r="AU908">
            <v>21912.425670000001</v>
          </cell>
          <cell r="AV908">
            <v>32284.61895</v>
          </cell>
          <cell r="AW908">
            <v>106439.2844</v>
          </cell>
        </row>
        <row r="909">
          <cell r="A909" t="str">
            <v>680499910309BT6918</v>
          </cell>
          <cell r="L909">
            <v>3235.4256599999999</v>
          </cell>
          <cell r="M909">
            <v>4114.90488</v>
          </cell>
          <cell r="N909">
            <v>4114.90488</v>
          </cell>
          <cell r="O909">
            <v>17175.282370000001</v>
          </cell>
          <cell r="P909">
            <v>15679.41879</v>
          </cell>
          <cell r="Q909">
            <v>15679.41879</v>
          </cell>
          <cell r="S909">
            <v>55832.473639999997</v>
          </cell>
          <cell r="T909">
            <v>54336.610059999999</v>
          </cell>
          <cell r="U909">
            <v>54336.610059999999</v>
          </cell>
          <cell r="W909">
            <v>6292.5171799999998</v>
          </cell>
          <cell r="X909">
            <v>11737.405839999999</v>
          </cell>
          <cell r="Y909">
            <v>11737.405839999999</v>
          </cell>
          <cell r="AB909">
            <v>23594.143469999999</v>
          </cell>
          <cell r="AC909">
            <v>21564.277170000001</v>
          </cell>
          <cell r="AD909">
            <v>110767.86492000001</v>
          </cell>
          <cell r="AT909">
            <v>9126.9696999999996</v>
          </cell>
          <cell r="AU909">
            <v>21912.425670000001</v>
          </cell>
          <cell r="AV909">
            <v>32284.61895</v>
          </cell>
          <cell r="AW909">
            <v>106439.2844</v>
          </cell>
        </row>
        <row r="910">
          <cell r="A910" t="str">
            <v>680499910309BO0680</v>
          </cell>
          <cell r="L910">
            <v>3229.3601600000002</v>
          </cell>
          <cell r="M910">
            <v>4081.5800300000001</v>
          </cell>
          <cell r="N910">
            <v>4081.5800300000001</v>
          </cell>
          <cell r="O910">
            <v>16577.408390000001</v>
          </cell>
          <cell r="P910">
            <v>15104.613670000001</v>
          </cell>
          <cell r="Q910">
            <v>15104.613670000001</v>
          </cell>
          <cell r="S910">
            <v>54728.878149999997</v>
          </cell>
          <cell r="T910">
            <v>53256.083429999999</v>
          </cell>
          <cell r="U910">
            <v>53256.083429999999</v>
          </cell>
          <cell r="W910">
            <v>6156.7566100000004</v>
          </cell>
          <cell r="X910">
            <v>11247.329170000001</v>
          </cell>
          <cell r="Y910">
            <v>11247.329170000001</v>
          </cell>
          <cell r="AB910">
            <v>23027.9431</v>
          </cell>
          <cell r="AC910">
            <v>21126.780350000001</v>
          </cell>
          <cell r="AD910">
            <v>109137.99708</v>
          </cell>
          <cell r="AT910">
            <v>8991.5433499999999</v>
          </cell>
          <cell r="AU910">
            <v>21646.72955</v>
          </cell>
          <cell r="AV910">
            <v>31716.32863</v>
          </cell>
          <cell r="AW910">
            <v>105052.97841</v>
          </cell>
        </row>
        <row r="911">
          <cell r="A911" t="str">
            <v>680499910309BU0680</v>
          </cell>
          <cell r="L911">
            <v>3229.3601600000002</v>
          </cell>
          <cell r="M911">
            <v>4081.5800300000001</v>
          </cell>
          <cell r="N911">
            <v>4081.5800300000001</v>
          </cell>
          <cell r="O911">
            <v>16577.408390000001</v>
          </cell>
          <cell r="P911">
            <v>15104.613670000001</v>
          </cell>
          <cell r="Q911">
            <v>15104.613670000001</v>
          </cell>
          <cell r="S911">
            <v>54728.878149999997</v>
          </cell>
          <cell r="T911">
            <v>53256.083429999999</v>
          </cell>
          <cell r="U911">
            <v>53256.083429999999</v>
          </cell>
          <cell r="W911">
            <v>6156.7566100000004</v>
          </cell>
          <cell r="X911">
            <v>11247.329170000001</v>
          </cell>
          <cell r="Y911">
            <v>11247.329170000001</v>
          </cell>
          <cell r="AB911">
            <v>23027.9431</v>
          </cell>
          <cell r="AC911">
            <v>21126.780350000001</v>
          </cell>
          <cell r="AD911">
            <v>109137.99708</v>
          </cell>
          <cell r="AT911">
            <v>8991.5433499999999</v>
          </cell>
          <cell r="AU911">
            <v>21646.72955</v>
          </cell>
          <cell r="AV911">
            <v>31716.32863</v>
          </cell>
          <cell r="AW911">
            <v>105052.97841</v>
          </cell>
        </row>
        <row r="912">
          <cell r="A912" t="str">
            <v>680499910309BU0655</v>
          </cell>
          <cell r="S912">
            <v>169.94973999999999</v>
          </cell>
          <cell r="T912">
            <v>169.94973999999999</v>
          </cell>
          <cell r="U912">
            <v>169.94973999999999</v>
          </cell>
          <cell r="X912">
            <v>169.94973999999999</v>
          </cell>
          <cell r="Y912">
            <v>169.94973999999999</v>
          </cell>
        </row>
        <row r="913">
          <cell r="A913" t="str">
            <v>680499910309BU0624</v>
          </cell>
          <cell r="L913">
            <v>6.0655000000000001</v>
          </cell>
          <cell r="M913">
            <v>33.324849999999998</v>
          </cell>
          <cell r="N913">
            <v>33.324849999999998</v>
          </cell>
          <cell r="O913">
            <v>597.87397999999996</v>
          </cell>
          <cell r="P913">
            <v>574.80511999999999</v>
          </cell>
          <cell r="Q913">
            <v>574.80511999999999</v>
          </cell>
          <cell r="S913">
            <v>933.64575000000002</v>
          </cell>
          <cell r="T913">
            <v>910.57689000000005</v>
          </cell>
          <cell r="U913">
            <v>910.57689000000005</v>
          </cell>
          <cell r="W913">
            <v>135.76057</v>
          </cell>
          <cell r="X913">
            <v>320.12693000000002</v>
          </cell>
          <cell r="Y913">
            <v>320.12693000000002</v>
          </cell>
          <cell r="AB913">
            <v>566.20037000000002</v>
          </cell>
          <cell r="AC913">
            <v>437.49682000000001</v>
          </cell>
          <cell r="AD913">
            <v>1629.8678399999999</v>
          </cell>
          <cell r="AT913">
            <v>135.42635000000001</v>
          </cell>
          <cell r="AU913">
            <v>265.69612000000001</v>
          </cell>
          <cell r="AV913">
            <v>568.29031999999995</v>
          </cell>
          <cell r="AW913">
            <v>1386.3059900000001</v>
          </cell>
        </row>
        <row r="914">
          <cell r="A914" t="str">
            <v>680499CL_UAPD202</v>
          </cell>
          <cell r="L914">
            <v>2207.0749799999999</v>
          </cell>
          <cell r="M914">
            <v>2790.81034</v>
          </cell>
          <cell r="N914">
            <v>2390.9805900000001</v>
          </cell>
          <cell r="O914">
            <v>13041.163200000001</v>
          </cell>
          <cell r="P914">
            <v>12316.28701</v>
          </cell>
          <cell r="Q914">
            <v>12058.32078</v>
          </cell>
          <cell r="S914">
            <v>36530.597029999997</v>
          </cell>
          <cell r="T914">
            <v>35805.720840000002</v>
          </cell>
          <cell r="U914">
            <v>33275.521809999998</v>
          </cell>
          <cell r="W914">
            <v>4651.3674099999998</v>
          </cell>
          <cell r="X914">
            <v>7948.5503699999999</v>
          </cell>
          <cell r="Y914">
            <v>6993.4504200000001</v>
          </cell>
          <cell r="AB914">
            <v>8709.3430000000008</v>
          </cell>
          <cell r="AC914">
            <v>9326.7530000000006</v>
          </cell>
          <cell r="AD914">
            <v>42982.091999999997</v>
          </cell>
          <cell r="AT914">
            <v>3083.2249999999999</v>
          </cell>
          <cell r="AU914">
            <v>9263.4670000000006</v>
          </cell>
          <cell r="AV914">
            <v>15060.33698</v>
          </cell>
          <cell r="AW914">
            <v>41140.712979999997</v>
          </cell>
        </row>
        <row r="915">
          <cell r="A915" t="str">
            <v>680499CL_UABS9044</v>
          </cell>
          <cell r="L915">
            <v>671.30600000000004</v>
          </cell>
          <cell r="M915">
            <v>741.84626000000003</v>
          </cell>
          <cell r="N915">
            <v>635.56452000000002</v>
          </cell>
          <cell r="O915">
            <v>4152.7001300000002</v>
          </cell>
          <cell r="P915">
            <v>3234.6624000000002</v>
          </cell>
          <cell r="Q915">
            <v>3172.1783399999999</v>
          </cell>
          <cell r="S915">
            <v>9543.3086299999995</v>
          </cell>
          <cell r="T915">
            <v>8625.2708999999995</v>
          </cell>
          <cell r="U915">
            <v>8037.6331799999998</v>
          </cell>
          <cell r="W915">
            <v>1338.3480500000001</v>
          </cell>
          <cell r="X915">
            <v>1890.24413</v>
          </cell>
          <cell r="Y915">
            <v>1662.84148</v>
          </cell>
          <cell r="AB915">
            <v>1912.7170000000001</v>
          </cell>
          <cell r="AC915">
            <v>2507.0369999999998</v>
          </cell>
          <cell r="AD915">
            <v>9708.76</v>
          </cell>
          <cell r="AT915">
            <v>786.09199999999998</v>
          </cell>
          <cell r="AU915">
            <v>2330.8989999999999</v>
          </cell>
          <cell r="AV915">
            <v>4403.1632200000004</v>
          </cell>
          <cell r="AW915">
            <v>9961.1512199999997</v>
          </cell>
        </row>
        <row r="916">
          <cell r="A916" t="str">
            <v>680499CL_UABU0321</v>
          </cell>
          <cell r="L916">
            <v>236.03238999999999</v>
          </cell>
          <cell r="M916">
            <v>247.00501</v>
          </cell>
          <cell r="N916">
            <v>211.61747</v>
          </cell>
          <cell r="O916">
            <v>1687.6475700000001</v>
          </cell>
          <cell r="P916">
            <v>1126.4061899999999</v>
          </cell>
          <cell r="Q916">
            <v>1106.33897</v>
          </cell>
          <cell r="S916">
            <v>3974.5108700000001</v>
          </cell>
          <cell r="T916">
            <v>3413.2694900000001</v>
          </cell>
          <cell r="U916">
            <v>3178.8463299999999</v>
          </cell>
          <cell r="W916">
            <v>526.77597000000003</v>
          </cell>
          <cell r="X916">
            <v>645.86234000000002</v>
          </cell>
          <cell r="Y916">
            <v>569.93533000000002</v>
          </cell>
          <cell r="AB916">
            <v>694.39499999999998</v>
          </cell>
          <cell r="AC916">
            <v>909.57600000000002</v>
          </cell>
          <cell r="AD916">
            <v>3958.0859999999998</v>
          </cell>
          <cell r="AT916">
            <v>282.887</v>
          </cell>
          <cell r="AU916">
            <v>856.62199999999996</v>
          </cell>
          <cell r="AV916">
            <v>1764.3959600000001</v>
          </cell>
          <cell r="AW916">
            <v>3874.17796</v>
          </cell>
        </row>
        <row r="917">
          <cell r="A917" t="str">
            <v>680499CL_UABU0323</v>
          </cell>
          <cell r="L917">
            <v>435.27361000000002</v>
          </cell>
          <cell r="M917">
            <v>494.84125</v>
          </cell>
          <cell r="N917">
            <v>423.94704999999999</v>
          </cell>
          <cell r="O917">
            <v>2465.0525600000001</v>
          </cell>
          <cell r="P917">
            <v>2108.25621</v>
          </cell>
          <cell r="Q917">
            <v>2065.8393799999999</v>
          </cell>
          <cell r="S917">
            <v>5568.7977600000004</v>
          </cell>
          <cell r="T917">
            <v>5212.0014099999999</v>
          </cell>
          <cell r="U917">
            <v>4858.7868500000004</v>
          </cell>
          <cell r="W917">
            <v>811.57208000000003</v>
          </cell>
          <cell r="X917">
            <v>1244.3817899999999</v>
          </cell>
          <cell r="Y917">
            <v>1092.90615</v>
          </cell>
          <cell r="AB917">
            <v>1218.3219999999999</v>
          </cell>
          <cell r="AC917">
            <v>1597.461</v>
          </cell>
          <cell r="AD917">
            <v>5750.674</v>
          </cell>
          <cell r="AT917">
            <v>503.20499999999998</v>
          </cell>
          <cell r="AU917">
            <v>1474.277</v>
          </cell>
          <cell r="AV917">
            <v>2638.7672600000001</v>
          </cell>
          <cell r="AW917">
            <v>6086.9732599999998</v>
          </cell>
        </row>
        <row r="918">
          <cell r="A918" t="str">
            <v>680499CL_UABG6912</v>
          </cell>
          <cell r="L918">
            <v>378.62740000000002</v>
          </cell>
          <cell r="M918">
            <v>434.98649</v>
          </cell>
          <cell r="N918">
            <v>372.66750000000002</v>
          </cell>
          <cell r="O918">
            <v>1657.49307</v>
          </cell>
          <cell r="P918">
            <v>2157.2378199999998</v>
          </cell>
          <cell r="Q918">
            <v>2102.5953100000002</v>
          </cell>
          <cell r="S918">
            <v>5350.1663600000002</v>
          </cell>
          <cell r="T918">
            <v>5849.91111</v>
          </cell>
          <cell r="U918">
            <v>5447.1565000000001</v>
          </cell>
          <cell r="W918">
            <v>784.74724000000003</v>
          </cell>
          <cell r="X918">
            <v>1682.58971</v>
          </cell>
          <cell r="Y918">
            <v>1489.2131099999999</v>
          </cell>
          <cell r="AB918">
            <v>1514.8610000000001</v>
          </cell>
          <cell r="AC918">
            <v>1480.345</v>
          </cell>
          <cell r="AD918">
            <v>7149.0029999999997</v>
          </cell>
          <cell r="AT918">
            <v>646.65599999999995</v>
          </cell>
          <cell r="AU918">
            <v>1751.9490000000001</v>
          </cell>
          <cell r="AV918">
            <v>2404.1247600000002</v>
          </cell>
          <cell r="AW918">
            <v>7053.8017600000003</v>
          </cell>
        </row>
        <row r="919">
          <cell r="A919" t="str">
            <v>680499CL_UABS6912</v>
          </cell>
          <cell r="L919">
            <v>249.82732999999999</v>
          </cell>
          <cell r="M919">
            <v>263.73829999999998</v>
          </cell>
          <cell r="N919">
            <v>225.95343</v>
          </cell>
          <cell r="O919">
            <v>1048.0694599999999</v>
          </cell>
          <cell r="P919">
            <v>1463.1005500000001</v>
          </cell>
          <cell r="Q919">
            <v>1428.98001</v>
          </cell>
          <cell r="S919">
            <v>3567.0582100000001</v>
          </cell>
          <cell r="T919">
            <v>3982.0893000000001</v>
          </cell>
          <cell r="U919">
            <v>3704.3077400000002</v>
          </cell>
          <cell r="W919">
            <v>574.52210000000002</v>
          </cell>
          <cell r="X919">
            <v>1224.4974299999999</v>
          </cell>
          <cell r="Y919">
            <v>1080.92067</v>
          </cell>
          <cell r="AB919">
            <v>1023.974</v>
          </cell>
          <cell r="AC919">
            <v>1011.402</v>
          </cell>
          <cell r="AD919">
            <v>4739.0889999999999</v>
          </cell>
          <cell r="AT919">
            <v>412.89499999999998</v>
          </cell>
          <cell r="AU919">
            <v>1160.414</v>
          </cell>
          <cell r="AV919">
            <v>1610.4694500000001</v>
          </cell>
          <cell r="AW919">
            <v>4797.6754499999997</v>
          </cell>
        </row>
        <row r="920">
          <cell r="A920" t="str">
            <v>680499CL_UABO0678</v>
          </cell>
          <cell r="L920">
            <v>147.07617999999999</v>
          </cell>
          <cell r="M920">
            <v>199.91112000000001</v>
          </cell>
          <cell r="N920">
            <v>171.27054999999999</v>
          </cell>
          <cell r="O920">
            <v>706.00143000000003</v>
          </cell>
          <cell r="P920">
            <v>1005.92228</v>
          </cell>
          <cell r="Q920">
            <v>977.36332000000004</v>
          </cell>
          <cell r="S920">
            <v>2468.6800499999999</v>
          </cell>
          <cell r="T920">
            <v>2768.6008999999999</v>
          </cell>
          <cell r="U920">
            <v>2567.5908599999998</v>
          </cell>
          <cell r="W920">
            <v>404.34564</v>
          </cell>
          <cell r="X920">
            <v>918.36339999999996</v>
          </cell>
          <cell r="Y920">
            <v>809.93068000000005</v>
          </cell>
          <cell r="AB920">
            <v>729.04399999999998</v>
          </cell>
          <cell r="AC920">
            <v>731.66899999999998</v>
          </cell>
          <cell r="AD920">
            <v>3401.915</v>
          </cell>
          <cell r="AT920">
            <v>318.28800000000001</v>
          </cell>
          <cell r="AU920">
            <v>886.95699999999999</v>
          </cell>
          <cell r="AV920">
            <v>1256.96984</v>
          </cell>
          <cell r="AW920">
            <v>3498.2028399999999</v>
          </cell>
        </row>
        <row r="921">
          <cell r="A921" t="str">
            <v>680499CL_UABU0654</v>
          </cell>
          <cell r="L921">
            <v>76.846580000000003</v>
          </cell>
          <cell r="M921">
            <v>36.417830000000002</v>
          </cell>
          <cell r="N921">
            <v>31.200379999999999</v>
          </cell>
          <cell r="O921">
            <v>90.760249999999999</v>
          </cell>
          <cell r="P921">
            <v>166.11109999999999</v>
          </cell>
          <cell r="Q921">
            <v>161.00592</v>
          </cell>
          <cell r="S921">
            <v>254.92178000000001</v>
          </cell>
          <cell r="T921">
            <v>330.27262999999999</v>
          </cell>
          <cell r="U921">
            <v>308.66370999999998</v>
          </cell>
          <cell r="W921">
            <v>77.093059999999994</v>
          </cell>
          <cell r="X921">
            <v>124.70977000000001</v>
          </cell>
          <cell r="Y921">
            <v>111.5624</v>
          </cell>
          <cell r="AB921">
            <v>72.81</v>
          </cell>
          <cell r="AC921">
            <v>52.716999999999999</v>
          </cell>
          <cell r="AD921">
            <v>298.74799999999999</v>
          </cell>
          <cell r="AT921">
            <v>19.940000000000001</v>
          </cell>
          <cell r="AU921">
            <v>42.49</v>
          </cell>
          <cell r="AV921">
            <v>36.878480000000003</v>
          </cell>
          <cell r="AW921">
            <v>211.12848</v>
          </cell>
        </row>
        <row r="922">
          <cell r="A922" t="str">
            <v>680499CL_UABU0659</v>
          </cell>
          <cell r="L922">
            <v>25.90457</v>
          </cell>
          <cell r="M922">
            <v>27.40935</v>
          </cell>
          <cell r="N922">
            <v>23.482500000000002</v>
          </cell>
          <cell r="O922">
            <v>251.30778000000001</v>
          </cell>
          <cell r="P922">
            <v>291.06716999999998</v>
          </cell>
          <cell r="Q922">
            <v>290.61077</v>
          </cell>
          <cell r="S922">
            <v>843.45637999999997</v>
          </cell>
          <cell r="T922">
            <v>883.21577000000002</v>
          </cell>
          <cell r="U922">
            <v>828.05317000000002</v>
          </cell>
          <cell r="W922">
            <v>93.083399999999997</v>
          </cell>
          <cell r="X922">
            <v>181.42426</v>
          </cell>
          <cell r="Y922">
            <v>159.42759000000001</v>
          </cell>
          <cell r="AB922">
            <v>222.12</v>
          </cell>
          <cell r="AC922">
            <v>227.01599999999999</v>
          </cell>
          <cell r="AD922">
            <v>1038.4259999999999</v>
          </cell>
          <cell r="AT922">
            <v>74.667000000000002</v>
          </cell>
          <cell r="AU922">
            <v>230.96700000000001</v>
          </cell>
          <cell r="AV922">
            <v>316.62112999999999</v>
          </cell>
          <cell r="AW922">
            <v>1088.34413</v>
          </cell>
        </row>
        <row r="923">
          <cell r="A923" t="str">
            <v>680499CL_UABS6922</v>
          </cell>
          <cell r="L923">
            <v>128.80007000000001</v>
          </cell>
          <cell r="M923">
            <v>171.24818999999999</v>
          </cell>
          <cell r="N923">
            <v>146.71406999999999</v>
          </cell>
          <cell r="O923">
            <v>609.42361000000005</v>
          </cell>
          <cell r="P923">
            <v>694.13726999999994</v>
          </cell>
          <cell r="Q923">
            <v>673.61530000000005</v>
          </cell>
          <cell r="S923">
            <v>1783.10815</v>
          </cell>
          <cell r="T923">
            <v>1867.8218099999999</v>
          </cell>
          <cell r="U923">
            <v>1742.8487600000001</v>
          </cell>
          <cell r="W923">
            <v>210.22514000000001</v>
          </cell>
          <cell r="X923">
            <v>458.09228000000002</v>
          </cell>
          <cell r="Y923">
            <v>408.29244</v>
          </cell>
          <cell r="AB923">
            <v>490.887</v>
          </cell>
          <cell r="AC923">
            <v>468.94299999999998</v>
          </cell>
          <cell r="AD923">
            <v>2409.9140000000002</v>
          </cell>
          <cell r="AT923">
            <v>233.761</v>
          </cell>
          <cell r="AU923">
            <v>591.53499999999997</v>
          </cell>
          <cell r="AV923">
            <v>793.65530999999999</v>
          </cell>
          <cell r="AW923">
            <v>2256.1263100000001</v>
          </cell>
        </row>
        <row r="924">
          <cell r="A924" t="str">
            <v>680499CL_UABU1485</v>
          </cell>
          <cell r="L924">
            <v>19.6524</v>
          </cell>
          <cell r="M924">
            <v>48.208240000000004</v>
          </cell>
          <cell r="N924">
            <v>41.30162</v>
          </cell>
          <cell r="O924">
            <v>149.11670000000001</v>
          </cell>
          <cell r="P924">
            <v>193.23342</v>
          </cell>
          <cell r="Q924">
            <v>185.90566999999999</v>
          </cell>
          <cell r="S924">
            <v>513.24267999999995</v>
          </cell>
          <cell r="T924">
            <v>557.35940000000005</v>
          </cell>
          <cell r="U924">
            <v>516.88805000000002</v>
          </cell>
          <cell r="W924">
            <v>41.697749999999999</v>
          </cell>
          <cell r="X924">
            <v>161.38015999999999</v>
          </cell>
          <cell r="Y924">
            <v>144.04746</v>
          </cell>
          <cell r="AB924">
            <v>143.67500000000001</v>
          </cell>
          <cell r="AC924">
            <v>114.884</v>
          </cell>
          <cell r="AD924">
            <v>641.83199999999999</v>
          </cell>
          <cell r="AT924">
            <v>41.353999999999999</v>
          </cell>
          <cell r="AU924">
            <v>125.07599999999999</v>
          </cell>
          <cell r="AV924">
            <v>175.5171</v>
          </cell>
          <cell r="AW924">
            <v>591.51509999999996</v>
          </cell>
        </row>
        <row r="925">
          <cell r="A925" t="str">
            <v>680499CL_UABO0708</v>
          </cell>
          <cell r="L925">
            <v>66.949610000000007</v>
          </cell>
          <cell r="M925">
            <v>78.103059999999999</v>
          </cell>
          <cell r="N925">
            <v>66.913499999999999</v>
          </cell>
          <cell r="O925">
            <v>259.48415</v>
          </cell>
          <cell r="P925">
            <v>250.23222000000001</v>
          </cell>
          <cell r="Q925">
            <v>238.35554999999999</v>
          </cell>
          <cell r="S925">
            <v>650.92623000000003</v>
          </cell>
          <cell r="T925">
            <v>641.67430000000002</v>
          </cell>
          <cell r="U925">
            <v>596.99896999999999</v>
          </cell>
          <cell r="W925">
            <v>94.209280000000007</v>
          </cell>
          <cell r="X925">
            <v>171.2509</v>
          </cell>
          <cell r="Y925">
            <v>153.39028999999999</v>
          </cell>
          <cell r="AB925">
            <v>182.61500000000001</v>
          </cell>
          <cell r="AC925">
            <v>200.053</v>
          </cell>
          <cell r="AD925">
            <v>1017.641</v>
          </cell>
          <cell r="AT925">
            <v>144.83099999999999</v>
          </cell>
          <cell r="AU925">
            <v>324.69799999999998</v>
          </cell>
          <cell r="AV925">
            <v>395.03242999999998</v>
          </cell>
          <cell r="AW925">
            <v>1063.47343</v>
          </cell>
        </row>
        <row r="926">
          <cell r="A926" t="str">
            <v>680499CL_UABU0675</v>
          </cell>
          <cell r="L926">
            <v>10.26728</v>
          </cell>
          <cell r="M926">
            <v>7.53003</v>
          </cell>
          <cell r="N926">
            <v>6.4512299999999998</v>
          </cell>
          <cell r="O926">
            <v>62.197130000000001</v>
          </cell>
          <cell r="P926">
            <v>74.619820000000004</v>
          </cell>
          <cell r="Q926">
            <v>75.591809999999995</v>
          </cell>
          <cell r="S926">
            <v>193.86635999999999</v>
          </cell>
          <cell r="T926">
            <v>206.28905</v>
          </cell>
          <cell r="U926">
            <v>196.09386000000001</v>
          </cell>
          <cell r="W926">
            <v>17.782990000000002</v>
          </cell>
          <cell r="X926">
            <v>38.120089999999998</v>
          </cell>
          <cell r="Y926">
            <v>33.823749999999997</v>
          </cell>
          <cell r="AB926">
            <v>48.808</v>
          </cell>
          <cell r="AC926">
            <v>44.962000000000003</v>
          </cell>
          <cell r="AD926">
            <v>229.23</v>
          </cell>
          <cell r="AT926">
            <v>15.085000000000001</v>
          </cell>
          <cell r="AU926">
            <v>51.604999999999997</v>
          </cell>
          <cell r="AV926">
            <v>72.701080000000005</v>
          </cell>
          <cell r="AW926">
            <v>252.61207999999999</v>
          </cell>
        </row>
        <row r="927">
          <cell r="A927" t="str">
            <v>680499CL_UABU0709</v>
          </cell>
          <cell r="L927">
            <v>5.2174199999999997</v>
          </cell>
          <cell r="O927">
            <v>5.30586</v>
          </cell>
          <cell r="P927">
            <v>2.7949999999999999E-2</v>
          </cell>
          <cell r="Q927">
            <v>2.7650000000000001E-2</v>
          </cell>
          <cell r="S927">
            <v>5.3060499999999999</v>
          </cell>
          <cell r="T927">
            <v>2.8139999999999998E-2</v>
          </cell>
          <cell r="U927">
            <v>2.7820000000000001E-2</v>
          </cell>
          <cell r="W927">
            <v>5.30586</v>
          </cell>
          <cell r="X927">
            <v>1.9000000000000001E-4</v>
          </cell>
          <cell r="Y927">
            <v>1.6000000000000001E-4</v>
          </cell>
        </row>
        <row r="928">
          <cell r="A928" t="str">
            <v>680499CL_UABU1123</v>
          </cell>
          <cell r="L928">
            <v>26.713360000000002</v>
          </cell>
          <cell r="M928">
            <v>37.406860000000002</v>
          </cell>
          <cell r="N928">
            <v>32.047719999999998</v>
          </cell>
          <cell r="O928">
            <v>133.31977000000001</v>
          </cell>
          <cell r="P928">
            <v>176.02386000000001</v>
          </cell>
          <cell r="Q928">
            <v>173.73461</v>
          </cell>
          <cell r="S928">
            <v>419.76683000000003</v>
          </cell>
          <cell r="T928">
            <v>462.47091999999998</v>
          </cell>
          <cell r="U928">
            <v>432.84005999999999</v>
          </cell>
          <cell r="W928">
            <v>51.229259999999996</v>
          </cell>
          <cell r="X928">
            <v>87.340940000000003</v>
          </cell>
          <cell r="Y928">
            <v>77.030779999999993</v>
          </cell>
          <cell r="AB928">
            <v>115.789</v>
          </cell>
          <cell r="AC928">
            <v>109.044</v>
          </cell>
          <cell r="AD928">
            <v>521.21100000000001</v>
          </cell>
          <cell r="AT928">
            <v>32.491</v>
          </cell>
          <cell r="AU928">
            <v>90.156000000000006</v>
          </cell>
          <cell r="AV928">
            <v>150.40469999999999</v>
          </cell>
          <cell r="AW928">
            <v>348.52569999999997</v>
          </cell>
        </row>
        <row r="929">
          <cell r="A929" t="str">
            <v>680499CL_UABS9042</v>
          </cell>
          <cell r="L929">
            <v>965.57920999999999</v>
          </cell>
          <cell r="M929">
            <v>1471.68488</v>
          </cell>
          <cell r="N929">
            <v>1260.8416500000001</v>
          </cell>
          <cell r="O929">
            <v>6610.1496999999999</v>
          </cell>
          <cell r="P929">
            <v>6438.5917099999997</v>
          </cell>
          <cell r="Q929">
            <v>6312.8645200000001</v>
          </cell>
          <cell r="S929">
            <v>19853.128369999999</v>
          </cell>
          <cell r="T929">
            <v>19681.570380000001</v>
          </cell>
          <cell r="U929">
            <v>18271.643899999999</v>
          </cell>
          <cell r="W929">
            <v>2211.9123399999999</v>
          </cell>
          <cell r="X929">
            <v>3993.1338000000001</v>
          </cell>
          <cell r="Y929">
            <v>3505.54628</v>
          </cell>
          <cell r="AB929">
            <v>4671.7219999999998</v>
          </cell>
          <cell r="AC929">
            <v>4888.9409999999998</v>
          </cell>
          <cell r="AD929">
            <v>23098.22</v>
          </cell>
          <cell r="AT929">
            <v>1493.953</v>
          </cell>
          <cell r="AU929">
            <v>4677.7269999999999</v>
          </cell>
          <cell r="AV929">
            <v>7600.2011599999996</v>
          </cell>
          <cell r="AW929">
            <v>21149.829160000001</v>
          </cell>
        </row>
        <row r="930">
          <cell r="A930" t="str">
            <v>680499CL_UABO0341</v>
          </cell>
          <cell r="L930">
            <v>531.68424000000005</v>
          </cell>
          <cell r="M930">
            <v>836.44862999999998</v>
          </cell>
          <cell r="N930">
            <v>716.61350000000004</v>
          </cell>
          <cell r="O930">
            <v>4043.2650600000002</v>
          </cell>
          <cell r="P930">
            <v>3698.9645599999999</v>
          </cell>
          <cell r="Q930">
            <v>3631.4374200000002</v>
          </cell>
          <cell r="S930">
            <v>12205.35937</v>
          </cell>
          <cell r="T930">
            <v>11861.058870000001</v>
          </cell>
          <cell r="U930">
            <v>11010.12581</v>
          </cell>
          <cell r="W930">
            <v>1234.9418000000001</v>
          </cell>
          <cell r="X930">
            <v>2215.3704400000001</v>
          </cell>
          <cell r="Y930">
            <v>1945.82538</v>
          </cell>
          <cell r="AB930">
            <v>2746.7779999999998</v>
          </cell>
          <cell r="AC930">
            <v>2776.85</v>
          </cell>
          <cell r="AD930">
            <v>13898.758</v>
          </cell>
          <cell r="AT930">
            <v>942.774</v>
          </cell>
          <cell r="AU930">
            <v>2876.4369999999999</v>
          </cell>
          <cell r="AV930">
            <v>4735.1825200000003</v>
          </cell>
          <cell r="AW930">
            <v>12865.872520000001</v>
          </cell>
        </row>
        <row r="931">
          <cell r="A931" t="str">
            <v>680499CL_UABU0341</v>
          </cell>
          <cell r="L931">
            <v>531.68424000000005</v>
          </cell>
          <cell r="M931">
            <v>836.44862999999998</v>
          </cell>
          <cell r="N931">
            <v>716.61350000000004</v>
          </cell>
          <cell r="O931">
            <v>4043.2650600000002</v>
          </cell>
          <cell r="P931">
            <v>3698.9645599999999</v>
          </cell>
          <cell r="Q931">
            <v>3631.4374200000002</v>
          </cell>
          <cell r="S931">
            <v>12205.35937</v>
          </cell>
          <cell r="T931">
            <v>11861.058870000001</v>
          </cell>
          <cell r="U931">
            <v>11010.12581</v>
          </cell>
          <cell r="W931">
            <v>1234.9418000000001</v>
          </cell>
          <cell r="X931">
            <v>2215.3704400000001</v>
          </cell>
          <cell r="Y931">
            <v>1945.82538</v>
          </cell>
          <cell r="AB931">
            <v>2746.7779999999998</v>
          </cell>
          <cell r="AC931">
            <v>2776.85</v>
          </cell>
          <cell r="AD931">
            <v>13898.758</v>
          </cell>
          <cell r="AT931">
            <v>942.774</v>
          </cell>
          <cell r="AU931">
            <v>2876.4369999999999</v>
          </cell>
          <cell r="AV931">
            <v>4735.1825200000003</v>
          </cell>
          <cell r="AW931">
            <v>12865.872520000001</v>
          </cell>
        </row>
        <row r="932">
          <cell r="A932" t="str">
            <v>680499CL_UABU0351</v>
          </cell>
          <cell r="L932">
            <v>192.15109000000001</v>
          </cell>
          <cell r="M932">
            <v>275.75358999999997</v>
          </cell>
          <cell r="N932">
            <v>236.24733000000001</v>
          </cell>
          <cell r="O932">
            <v>1104.5838000000001</v>
          </cell>
          <cell r="P932">
            <v>1225.0096799999999</v>
          </cell>
          <cell r="Q932">
            <v>1196.3767399999999</v>
          </cell>
          <cell r="S932">
            <v>3230.5016099999998</v>
          </cell>
          <cell r="T932">
            <v>3350.92749</v>
          </cell>
          <cell r="U932">
            <v>3102.7666100000001</v>
          </cell>
          <cell r="W932">
            <v>361.02967000000001</v>
          </cell>
          <cell r="X932">
            <v>943.47824000000003</v>
          </cell>
          <cell r="Y932">
            <v>825.85072000000002</v>
          </cell>
          <cell r="AB932">
            <v>790.42</v>
          </cell>
          <cell r="AC932">
            <v>835.72</v>
          </cell>
          <cell r="AD932">
            <v>3591.4839999999999</v>
          </cell>
          <cell r="AT932">
            <v>274.339</v>
          </cell>
          <cell r="AU932">
            <v>830.04200000000003</v>
          </cell>
          <cell r="AV932">
            <v>1336.37204</v>
          </cell>
          <cell r="AW932">
            <v>3252.2210399999999</v>
          </cell>
        </row>
        <row r="933">
          <cell r="A933" t="str">
            <v>680499CL_UABU0352</v>
          </cell>
          <cell r="L933">
            <v>241.74387999999999</v>
          </cell>
          <cell r="M933">
            <v>359.48266000000001</v>
          </cell>
          <cell r="N933">
            <v>307.98081999999999</v>
          </cell>
          <cell r="O933">
            <v>1462.3008400000001</v>
          </cell>
          <cell r="P933">
            <v>1514.6174699999999</v>
          </cell>
          <cell r="Q933">
            <v>1485.05036</v>
          </cell>
          <cell r="S933">
            <v>4417.26739</v>
          </cell>
          <cell r="T933">
            <v>4469.5840200000002</v>
          </cell>
          <cell r="U933">
            <v>4158.7514799999999</v>
          </cell>
          <cell r="W933">
            <v>615.94087000000002</v>
          </cell>
          <cell r="X933">
            <v>834.28512000000001</v>
          </cell>
          <cell r="Y933">
            <v>733.87018</v>
          </cell>
          <cell r="AB933">
            <v>1134.5239999999999</v>
          </cell>
          <cell r="AC933">
            <v>1276.3710000000001</v>
          </cell>
          <cell r="AD933">
            <v>5607.9780000000001</v>
          </cell>
          <cell r="AT933">
            <v>276.83999999999997</v>
          </cell>
          <cell r="AU933">
            <v>971.24800000000005</v>
          </cell>
          <cell r="AV933">
            <v>1528.6466</v>
          </cell>
          <cell r="AW933">
            <v>5031.7356</v>
          </cell>
        </row>
        <row r="934">
          <cell r="A934" t="str">
            <v>680499CL_UABS9051</v>
          </cell>
          <cell r="L934">
            <v>16.90504</v>
          </cell>
          <cell r="M934">
            <v>12.31603</v>
          </cell>
          <cell r="N934">
            <v>10.55156</v>
          </cell>
          <cell r="O934">
            <v>77.132260000000002</v>
          </cell>
          <cell r="P934">
            <v>63.788429999999998</v>
          </cell>
          <cell r="Q934">
            <v>64.076350000000005</v>
          </cell>
          <cell r="S934">
            <v>196.75445999999999</v>
          </cell>
          <cell r="T934">
            <v>183.41063</v>
          </cell>
          <cell r="U934">
            <v>173.37509</v>
          </cell>
          <cell r="W934">
            <v>34.641359999999999</v>
          </cell>
          <cell r="X934">
            <v>25.45487</v>
          </cell>
          <cell r="Y934">
            <v>21.930959999999999</v>
          </cell>
          <cell r="AB934">
            <v>36.369</v>
          </cell>
          <cell r="AC934">
            <v>37.622</v>
          </cell>
          <cell r="AD934">
            <v>799.41099999999994</v>
          </cell>
          <cell r="AT934">
            <v>13.914999999999999</v>
          </cell>
          <cell r="AU934">
            <v>45.076000000000001</v>
          </cell>
          <cell r="AV934">
            <v>71.18329</v>
          </cell>
          <cell r="AW934">
            <v>797.48829000000001</v>
          </cell>
        </row>
        <row r="935">
          <cell r="A935" t="str">
            <v>680499CL_UABO0713</v>
          </cell>
          <cell r="L935">
            <v>16.90504</v>
          </cell>
          <cell r="M935">
            <v>12.31603</v>
          </cell>
          <cell r="N935">
            <v>10.55156</v>
          </cell>
          <cell r="O935">
            <v>77.132260000000002</v>
          </cell>
          <cell r="P935">
            <v>63.788429999999998</v>
          </cell>
          <cell r="Q935">
            <v>64.076350000000005</v>
          </cell>
          <cell r="S935">
            <v>196.75445999999999</v>
          </cell>
          <cell r="T935">
            <v>183.41063</v>
          </cell>
          <cell r="U935">
            <v>173.37509</v>
          </cell>
          <cell r="W935">
            <v>34.641359999999999</v>
          </cell>
          <cell r="X935">
            <v>25.45487</v>
          </cell>
          <cell r="Y935">
            <v>21.930959999999999</v>
          </cell>
          <cell r="AB935">
            <v>36.369</v>
          </cell>
          <cell r="AC935">
            <v>37.622</v>
          </cell>
          <cell r="AD935">
            <v>799.41099999999994</v>
          </cell>
          <cell r="AT935">
            <v>13.914999999999999</v>
          </cell>
          <cell r="AU935">
            <v>45.076000000000001</v>
          </cell>
          <cell r="AV935">
            <v>71.18329</v>
          </cell>
          <cell r="AW935">
            <v>797.48829000000001</v>
          </cell>
        </row>
        <row r="936">
          <cell r="A936" t="str">
            <v>680499CL_UABU0713</v>
          </cell>
          <cell r="L936">
            <v>16.90504</v>
          </cell>
          <cell r="M936">
            <v>12.31603</v>
          </cell>
          <cell r="N936">
            <v>10.55156</v>
          </cell>
          <cell r="O936">
            <v>77.132260000000002</v>
          </cell>
          <cell r="P936">
            <v>63.788429999999998</v>
          </cell>
          <cell r="Q936">
            <v>64.076350000000005</v>
          </cell>
          <cell r="S936">
            <v>196.75445999999999</v>
          </cell>
          <cell r="T936">
            <v>183.41063</v>
          </cell>
          <cell r="U936">
            <v>173.37509</v>
          </cell>
          <cell r="W936">
            <v>34.641359999999999</v>
          </cell>
          <cell r="X936">
            <v>25.45487</v>
          </cell>
          <cell r="Y936">
            <v>21.930959999999999</v>
          </cell>
          <cell r="AB936">
            <v>36.369</v>
          </cell>
          <cell r="AC936">
            <v>37.622</v>
          </cell>
          <cell r="AD936">
            <v>799.41099999999994</v>
          </cell>
          <cell r="AT936">
            <v>13.914999999999999</v>
          </cell>
          <cell r="AU936">
            <v>45.076000000000001</v>
          </cell>
          <cell r="AV936">
            <v>71.18329</v>
          </cell>
          <cell r="AW936">
            <v>797.48829000000001</v>
          </cell>
        </row>
        <row r="937">
          <cell r="A937" t="str">
            <v>680499CL_UABS9050</v>
          </cell>
          <cell r="L937">
            <v>174.65733</v>
          </cell>
          <cell r="M937">
            <v>129.97667999999999</v>
          </cell>
          <cell r="N937">
            <v>111.35536999999999</v>
          </cell>
          <cell r="O937">
            <v>543.68804</v>
          </cell>
          <cell r="P937">
            <v>422.00664999999998</v>
          </cell>
          <cell r="Q937">
            <v>406.60624999999999</v>
          </cell>
          <cell r="S937">
            <v>1587.23921</v>
          </cell>
          <cell r="T937">
            <v>1465.55782</v>
          </cell>
          <cell r="U937">
            <v>1345.7131400000001</v>
          </cell>
          <cell r="W937">
            <v>281.71841999999998</v>
          </cell>
          <cell r="X937">
            <v>357.12786</v>
          </cell>
          <cell r="Y937">
            <v>313.91858999999999</v>
          </cell>
          <cell r="AB937">
            <v>573.67399999999998</v>
          </cell>
          <cell r="AC937">
            <v>412.80799999999999</v>
          </cell>
          <cell r="AD937">
            <v>2226.6979999999999</v>
          </cell>
          <cell r="AT937">
            <v>142.60900000000001</v>
          </cell>
          <cell r="AU937">
            <v>457.81599999999997</v>
          </cell>
          <cell r="AV937">
            <v>581.66454999999996</v>
          </cell>
          <cell r="AW937">
            <v>2178.4425500000002</v>
          </cell>
        </row>
        <row r="938">
          <cell r="A938" t="str">
            <v>680499CL_UABU0331</v>
          </cell>
          <cell r="L938">
            <v>0.36358000000000001</v>
          </cell>
          <cell r="M938">
            <v>1.95984</v>
          </cell>
          <cell r="N938">
            <v>1.67906</v>
          </cell>
          <cell r="O938">
            <v>3.5915599999999999</v>
          </cell>
          <cell r="P938">
            <v>13.24362</v>
          </cell>
          <cell r="Q938">
            <v>13.21439</v>
          </cell>
          <cell r="S938">
            <v>29.50844</v>
          </cell>
          <cell r="T938">
            <v>39.160499999999999</v>
          </cell>
          <cell r="U938">
            <v>36.139850000000003</v>
          </cell>
          <cell r="W938">
            <v>0.40503</v>
          </cell>
          <cell r="X938">
            <v>15.805809999999999</v>
          </cell>
          <cell r="Y938">
            <v>13.69633</v>
          </cell>
          <cell r="AB938">
            <v>1.5669999999999999</v>
          </cell>
          <cell r="AC938">
            <v>1.417</v>
          </cell>
          <cell r="AD938">
            <v>6.7460000000000004</v>
          </cell>
          <cell r="AT938">
            <v>0.214</v>
          </cell>
          <cell r="AU938">
            <v>0.64200000000000002</v>
          </cell>
          <cell r="AV938">
            <v>3.2796099999999999</v>
          </cell>
          <cell r="AW938">
            <v>7.1246099999999997</v>
          </cell>
        </row>
        <row r="939">
          <cell r="A939" t="str">
            <v>680499CL_UABU0362</v>
          </cell>
          <cell r="L939">
            <v>174.29374999999999</v>
          </cell>
          <cell r="M939">
            <v>128.01684</v>
          </cell>
          <cell r="N939">
            <v>109.67631</v>
          </cell>
          <cell r="O939">
            <v>540.09648000000004</v>
          </cell>
          <cell r="P939">
            <v>408.76303000000001</v>
          </cell>
          <cell r="Q939">
            <v>393.39186000000001</v>
          </cell>
          <cell r="S939">
            <v>1557.7307699999999</v>
          </cell>
          <cell r="T939">
            <v>1426.39732</v>
          </cell>
          <cell r="U939">
            <v>1309.57329</v>
          </cell>
          <cell r="W939">
            <v>281.31339000000003</v>
          </cell>
          <cell r="X939">
            <v>341.32204999999999</v>
          </cell>
          <cell r="Y939">
            <v>300.22226000000001</v>
          </cell>
          <cell r="AB939">
            <v>572.10699999999997</v>
          </cell>
          <cell r="AC939">
            <v>411.39100000000002</v>
          </cell>
          <cell r="AD939">
            <v>2219.9520000000002</v>
          </cell>
          <cell r="AT939">
            <v>142.39500000000001</v>
          </cell>
          <cell r="AU939">
            <v>457.17399999999998</v>
          </cell>
          <cell r="AV939">
            <v>578.38494000000003</v>
          </cell>
          <cell r="AW939">
            <v>2171.3179399999999</v>
          </cell>
        </row>
        <row r="940">
          <cell r="A940" t="str">
            <v>680499CL_UA201101</v>
          </cell>
          <cell r="L940">
            <v>1049.0477800000001</v>
          </cell>
          <cell r="M940">
            <v>1426.0929599999999</v>
          </cell>
          <cell r="N940">
            <v>1221.7815599999999</v>
          </cell>
          <cell r="O940">
            <v>8284.6905599999991</v>
          </cell>
          <cell r="P940">
            <v>6930.9524899999997</v>
          </cell>
          <cell r="Q940">
            <v>6811.1794499999996</v>
          </cell>
          <cell r="S940">
            <v>33871.634319999997</v>
          </cell>
          <cell r="T940">
            <v>32517.896250000002</v>
          </cell>
          <cell r="U940">
            <v>29953.76627</v>
          </cell>
          <cell r="W940">
            <v>2435.7303400000001</v>
          </cell>
          <cell r="X940">
            <v>6957.2763400000003</v>
          </cell>
          <cell r="Y940">
            <v>6066.5650500000002</v>
          </cell>
          <cell r="AB940">
            <v>7530.0010000000002</v>
          </cell>
          <cell r="AC940">
            <v>6279.0050000000001</v>
          </cell>
          <cell r="AD940">
            <v>41521.006999999998</v>
          </cell>
          <cell r="AT940">
            <v>2180.9580000000001</v>
          </cell>
          <cell r="AU940">
            <v>8046.607</v>
          </cell>
          <cell r="AV940">
            <v>11158.20933</v>
          </cell>
          <cell r="AW940">
            <v>38899.54333</v>
          </cell>
        </row>
        <row r="941">
          <cell r="A941" t="str">
            <v>680499CL_UABT6918</v>
          </cell>
          <cell r="L941">
            <v>1049.0477800000001</v>
          </cell>
          <cell r="M941">
            <v>1426.0929599999999</v>
          </cell>
          <cell r="N941">
            <v>1221.7815599999999</v>
          </cell>
          <cell r="O941">
            <v>8284.6905599999991</v>
          </cell>
          <cell r="P941">
            <v>6930.9524899999997</v>
          </cell>
          <cell r="Q941">
            <v>6811.1794499999996</v>
          </cell>
          <cell r="S941">
            <v>33871.634319999997</v>
          </cell>
          <cell r="T941">
            <v>32517.896250000002</v>
          </cell>
          <cell r="U941">
            <v>29953.76627</v>
          </cell>
          <cell r="W941">
            <v>2435.7303400000001</v>
          </cell>
          <cell r="X941">
            <v>6957.2763400000003</v>
          </cell>
          <cell r="Y941">
            <v>6066.5650500000002</v>
          </cell>
          <cell r="AB941">
            <v>7530.0010000000002</v>
          </cell>
          <cell r="AC941">
            <v>6279.0050000000001</v>
          </cell>
          <cell r="AD941">
            <v>41521.006999999998</v>
          </cell>
          <cell r="AT941">
            <v>2180.9580000000001</v>
          </cell>
          <cell r="AU941">
            <v>8046.607</v>
          </cell>
          <cell r="AV941">
            <v>11158.20933</v>
          </cell>
          <cell r="AW941">
            <v>38899.54333</v>
          </cell>
        </row>
        <row r="942">
          <cell r="A942" t="str">
            <v>680499CL_UABO0680</v>
          </cell>
          <cell r="L942">
            <v>1048.97423</v>
          </cell>
          <cell r="M942">
            <v>1426.0929599999999</v>
          </cell>
          <cell r="N942">
            <v>1221.7815599999999</v>
          </cell>
          <cell r="O942">
            <v>8233.0859400000008</v>
          </cell>
          <cell r="P942">
            <v>6930.4093700000003</v>
          </cell>
          <cell r="Q942">
            <v>6810.5941700000003</v>
          </cell>
          <cell r="S942">
            <v>33703.425439999999</v>
          </cell>
          <cell r="T942">
            <v>32400.748869999999</v>
          </cell>
          <cell r="U942">
            <v>29850.868320000001</v>
          </cell>
          <cell r="W942">
            <v>2390.54493</v>
          </cell>
          <cell r="X942">
            <v>6955.6366900000003</v>
          </cell>
          <cell r="Y942">
            <v>6065.17695</v>
          </cell>
          <cell r="AB942">
            <v>7530.0010000000002</v>
          </cell>
          <cell r="AC942">
            <v>6279.0050000000001</v>
          </cell>
          <cell r="AD942">
            <v>41521.006999999998</v>
          </cell>
          <cell r="AT942">
            <v>2180.9580000000001</v>
          </cell>
          <cell r="AU942">
            <v>8046.607</v>
          </cell>
          <cell r="AV942">
            <v>11158.20933</v>
          </cell>
          <cell r="AW942">
            <v>38899.54333</v>
          </cell>
        </row>
        <row r="943">
          <cell r="A943" t="str">
            <v>680499CL_UABU0680</v>
          </cell>
          <cell r="L943">
            <v>1048.97423</v>
          </cell>
          <cell r="M943">
            <v>1426.0929599999999</v>
          </cell>
          <cell r="N943">
            <v>1221.7815599999999</v>
          </cell>
          <cell r="O943">
            <v>8233.0859400000008</v>
          </cell>
          <cell r="P943">
            <v>6930.4093700000003</v>
          </cell>
          <cell r="Q943">
            <v>6810.5941700000003</v>
          </cell>
          <cell r="S943">
            <v>33703.425439999999</v>
          </cell>
          <cell r="T943">
            <v>32400.748869999999</v>
          </cell>
          <cell r="U943">
            <v>29850.868320000001</v>
          </cell>
          <cell r="W943">
            <v>2390.54493</v>
          </cell>
          <cell r="X943">
            <v>6955.6366900000003</v>
          </cell>
          <cell r="Y943">
            <v>6065.17695</v>
          </cell>
          <cell r="AB943">
            <v>7530.0010000000002</v>
          </cell>
          <cell r="AC943">
            <v>6279.0050000000001</v>
          </cell>
          <cell r="AD943">
            <v>41521.006999999998</v>
          </cell>
          <cell r="AT943">
            <v>2180.9580000000001</v>
          </cell>
          <cell r="AU943">
            <v>8046.607</v>
          </cell>
          <cell r="AV943">
            <v>11158.20933</v>
          </cell>
          <cell r="AW943">
            <v>38899.54333</v>
          </cell>
        </row>
        <row r="944">
          <cell r="A944" t="str">
            <v>680499CL_UABU0655</v>
          </cell>
          <cell r="P944">
            <v>0.49679000000000001</v>
          </cell>
          <cell r="Q944">
            <v>0.53534999999999999</v>
          </cell>
          <cell r="T944">
            <v>0.49679000000000001</v>
          </cell>
          <cell r="U944">
            <v>0.53534999999999999</v>
          </cell>
        </row>
        <row r="945">
          <cell r="A945" t="str">
            <v>680499CL_UABU0624</v>
          </cell>
          <cell r="L945">
            <v>7.3550000000000004E-2</v>
          </cell>
          <cell r="O945">
            <v>51.604619999999997</v>
          </cell>
          <cell r="P945">
            <v>4.6330000000000003E-2</v>
          </cell>
          <cell r="Q945">
            <v>4.9930000000000002E-2</v>
          </cell>
          <cell r="S945">
            <v>168.20887999999999</v>
          </cell>
          <cell r="T945">
            <v>116.65058999999999</v>
          </cell>
          <cell r="U945">
            <v>102.3626</v>
          </cell>
          <cell r="W945">
            <v>45.185409999999997</v>
          </cell>
          <cell r="X945">
            <v>1.6396500000000001</v>
          </cell>
          <cell r="Y945">
            <v>1.3880999999999999</v>
          </cell>
        </row>
        <row r="946">
          <cell r="A946" t="str">
            <v>680499805006PD202</v>
          </cell>
          <cell r="P946">
            <v>3.7254800000000001</v>
          </cell>
          <cell r="Q946">
            <v>4.0145900000000001</v>
          </cell>
          <cell r="T946">
            <v>3.7254800000000001</v>
          </cell>
          <cell r="U946">
            <v>4.0145900000000001</v>
          </cell>
        </row>
        <row r="947">
          <cell r="A947" t="str">
            <v>680499805006BG6912</v>
          </cell>
          <cell r="P947">
            <v>3.7254800000000001</v>
          </cell>
          <cell r="Q947">
            <v>4.0145900000000001</v>
          </cell>
          <cell r="T947">
            <v>3.7254800000000001</v>
          </cell>
          <cell r="U947">
            <v>4.0145900000000001</v>
          </cell>
        </row>
        <row r="948">
          <cell r="A948" t="str">
            <v>680499805006BS6912</v>
          </cell>
          <cell r="P948">
            <v>2.5051299999999999</v>
          </cell>
          <cell r="Q948">
            <v>2.6995200000000001</v>
          </cell>
          <cell r="T948">
            <v>2.5051299999999999</v>
          </cell>
          <cell r="U948">
            <v>2.6995200000000001</v>
          </cell>
        </row>
        <row r="949">
          <cell r="A949" t="str">
            <v>680499805006BO0678</v>
          </cell>
          <cell r="P949">
            <v>1.3812800000000001</v>
          </cell>
          <cell r="Q949">
            <v>1.4884599999999999</v>
          </cell>
          <cell r="T949">
            <v>1.3812800000000001</v>
          </cell>
          <cell r="U949">
            <v>1.4884599999999999</v>
          </cell>
        </row>
        <row r="950">
          <cell r="A950" t="str">
            <v>680499805006BU0654</v>
          </cell>
          <cell r="P950">
            <v>0.22253999999999999</v>
          </cell>
          <cell r="Q950">
            <v>0.23981</v>
          </cell>
          <cell r="T950">
            <v>0.22253999999999999</v>
          </cell>
          <cell r="U950">
            <v>0.23981</v>
          </cell>
        </row>
        <row r="951">
          <cell r="A951" t="str">
            <v>680499805006BU0659</v>
          </cell>
          <cell r="P951">
            <v>0.90130999999999994</v>
          </cell>
          <cell r="Q951">
            <v>0.97126000000000001</v>
          </cell>
          <cell r="T951">
            <v>0.90130999999999994</v>
          </cell>
          <cell r="U951">
            <v>0.97126000000000001</v>
          </cell>
        </row>
        <row r="952">
          <cell r="A952" t="str">
            <v>680499805006BS6922</v>
          </cell>
          <cell r="P952">
            <v>1.22035</v>
          </cell>
          <cell r="Q952">
            <v>1.31507</v>
          </cell>
          <cell r="T952">
            <v>1.22035</v>
          </cell>
          <cell r="U952">
            <v>1.31507</v>
          </cell>
        </row>
        <row r="953">
          <cell r="A953" t="str">
            <v>680499805006BU1485</v>
          </cell>
          <cell r="P953">
            <v>0.29865999999999998</v>
          </cell>
          <cell r="Q953">
            <v>0.32183</v>
          </cell>
          <cell r="T953">
            <v>0.29865999999999998</v>
          </cell>
          <cell r="U953">
            <v>0.32183</v>
          </cell>
        </row>
        <row r="954">
          <cell r="A954" t="str">
            <v>680499805006BO0708</v>
          </cell>
          <cell r="P954">
            <v>0.79437999999999998</v>
          </cell>
          <cell r="Q954">
            <v>0.85604000000000002</v>
          </cell>
          <cell r="T954">
            <v>0.79437999999999998</v>
          </cell>
          <cell r="U954">
            <v>0.85604000000000002</v>
          </cell>
        </row>
        <row r="955">
          <cell r="A955" t="str">
            <v>680499805006BU0675</v>
          </cell>
          <cell r="P955">
            <v>0.12731000000000001</v>
          </cell>
          <cell r="Q955">
            <v>0.13719000000000001</v>
          </cell>
          <cell r="T955">
            <v>0.12731000000000001</v>
          </cell>
          <cell r="U955">
            <v>0.13719000000000001</v>
          </cell>
        </row>
        <row r="956">
          <cell r="A956" t="str">
            <v>680499805006201101</v>
          </cell>
          <cell r="P956">
            <v>31.243939999999998</v>
          </cell>
          <cell r="Q956">
            <v>33.630859999999998</v>
          </cell>
          <cell r="T956">
            <v>31.243939999999998</v>
          </cell>
          <cell r="U956">
            <v>33.630859999999998</v>
          </cell>
        </row>
        <row r="957">
          <cell r="A957" t="str">
            <v>680499805006BT6918</v>
          </cell>
          <cell r="P957">
            <v>31.243939999999998</v>
          </cell>
          <cell r="Q957">
            <v>33.630859999999998</v>
          </cell>
          <cell r="T957">
            <v>31.243939999999998</v>
          </cell>
          <cell r="U957">
            <v>33.630859999999998</v>
          </cell>
        </row>
        <row r="958">
          <cell r="A958" t="str">
            <v>680499805006BO0680</v>
          </cell>
          <cell r="P958">
            <v>30.70082</v>
          </cell>
          <cell r="Q958">
            <v>33.045580000000001</v>
          </cell>
          <cell r="T958">
            <v>30.70082</v>
          </cell>
          <cell r="U958">
            <v>33.045580000000001</v>
          </cell>
        </row>
        <row r="959">
          <cell r="A959" t="str">
            <v>680499805006BU0680</v>
          </cell>
          <cell r="P959">
            <v>30.70082</v>
          </cell>
          <cell r="Q959">
            <v>33.045580000000001</v>
          </cell>
          <cell r="T959">
            <v>30.70082</v>
          </cell>
          <cell r="U959">
            <v>33.045580000000001</v>
          </cell>
        </row>
        <row r="960">
          <cell r="A960" t="str">
            <v>680499805006BU0655</v>
          </cell>
          <cell r="P960">
            <v>0.49679000000000001</v>
          </cell>
          <cell r="Q960">
            <v>0.53534999999999999</v>
          </cell>
          <cell r="T960">
            <v>0.49679000000000001</v>
          </cell>
          <cell r="U960">
            <v>0.53534999999999999</v>
          </cell>
        </row>
        <row r="961">
          <cell r="A961" t="str">
            <v>680499805006BU0624</v>
          </cell>
          <cell r="P961">
            <v>4.6330000000000003E-2</v>
          </cell>
          <cell r="Q961">
            <v>4.9930000000000002E-2</v>
          </cell>
          <cell r="T961">
            <v>4.6330000000000003E-2</v>
          </cell>
          <cell r="U961">
            <v>4.9930000000000002E-2</v>
          </cell>
        </row>
        <row r="962">
          <cell r="A962" t="str">
            <v>680499926079PD202</v>
          </cell>
          <cell r="L962">
            <v>2207.0749799999999</v>
          </cell>
          <cell r="M962">
            <v>2790.81034</v>
          </cell>
          <cell r="N962">
            <v>2390.9805900000001</v>
          </cell>
          <cell r="O962">
            <v>13041.163200000001</v>
          </cell>
          <cell r="P962">
            <v>12312.561530000001</v>
          </cell>
          <cell r="Q962">
            <v>12054.306189999999</v>
          </cell>
          <cell r="S962">
            <v>36530.597029999997</v>
          </cell>
          <cell r="T962">
            <v>35801.995360000001</v>
          </cell>
          <cell r="U962">
            <v>33271.50722</v>
          </cell>
          <cell r="W962">
            <v>4651.3674099999998</v>
          </cell>
          <cell r="X962">
            <v>7948.5503699999999</v>
          </cell>
          <cell r="Y962">
            <v>6993.4504200000001</v>
          </cell>
          <cell r="AB962">
            <v>8709.3430000000008</v>
          </cell>
          <cell r="AC962">
            <v>9326.7530000000006</v>
          </cell>
          <cell r="AD962">
            <v>42982.091999999997</v>
          </cell>
          <cell r="AT962">
            <v>3083.2249999999999</v>
          </cell>
          <cell r="AU962">
            <v>9263.4670000000006</v>
          </cell>
          <cell r="AV962">
            <v>15060.33698</v>
          </cell>
          <cell r="AW962">
            <v>41140.712979999997</v>
          </cell>
        </row>
        <row r="963">
          <cell r="A963" t="str">
            <v>680499926079BS9044</v>
          </cell>
          <cell r="L963">
            <v>671.30600000000004</v>
          </cell>
          <cell r="M963">
            <v>741.84626000000003</v>
          </cell>
          <cell r="N963">
            <v>635.56452000000002</v>
          </cell>
          <cell r="O963">
            <v>4152.7001300000002</v>
          </cell>
          <cell r="P963">
            <v>3234.6624000000002</v>
          </cell>
          <cell r="Q963">
            <v>3172.1783399999999</v>
          </cell>
          <cell r="S963">
            <v>9543.3086299999995</v>
          </cell>
          <cell r="T963">
            <v>8625.2708999999995</v>
          </cell>
          <cell r="U963">
            <v>8037.6331799999998</v>
          </cell>
          <cell r="W963">
            <v>1338.3480500000001</v>
          </cell>
          <cell r="X963">
            <v>1890.24413</v>
          </cell>
          <cell r="Y963">
            <v>1662.84148</v>
          </cell>
          <cell r="AB963">
            <v>1912.7170000000001</v>
          </cell>
          <cell r="AC963">
            <v>2507.0369999999998</v>
          </cell>
          <cell r="AD963">
            <v>9708.76</v>
          </cell>
          <cell r="AT963">
            <v>786.09199999999998</v>
          </cell>
          <cell r="AU963">
            <v>2330.8989999999999</v>
          </cell>
          <cell r="AV963">
            <v>4403.1632200000004</v>
          </cell>
          <cell r="AW963">
            <v>9961.1512199999997</v>
          </cell>
        </row>
        <row r="964">
          <cell r="A964" t="str">
            <v>680499926079BU0321</v>
          </cell>
          <cell r="L964">
            <v>236.03238999999999</v>
          </cell>
          <cell r="M964">
            <v>247.00501</v>
          </cell>
          <cell r="N964">
            <v>211.61747</v>
          </cell>
          <cell r="O964">
            <v>1687.6475700000001</v>
          </cell>
          <cell r="P964">
            <v>1126.4061899999999</v>
          </cell>
          <cell r="Q964">
            <v>1106.33897</v>
          </cell>
          <cell r="S964">
            <v>3974.5108700000001</v>
          </cell>
          <cell r="T964">
            <v>3413.2694900000001</v>
          </cell>
          <cell r="U964">
            <v>3178.8463299999999</v>
          </cell>
          <cell r="W964">
            <v>526.77597000000003</v>
          </cell>
          <cell r="X964">
            <v>645.86234000000002</v>
          </cell>
          <cell r="Y964">
            <v>569.93533000000002</v>
          </cell>
          <cell r="AB964">
            <v>694.39499999999998</v>
          </cell>
          <cell r="AC964">
            <v>909.57600000000002</v>
          </cell>
          <cell r="AD964">
            <v>3958.0859999999998</v>
          </cell>
          <cell r="AT964">
            <v>282.887</v>
          </cell>
          <cell r="AU964">
            <v>856.62199999999996</v>
          </cell>
          <cell r="AV964">
            <v>1764.3959600000001</v>
          </cell>
          <cell r="AW964">
            <v>3874.17796</v>
          </cell>
        </row>
        <row r="965">
          <cell r="A965" t="str">
            <v>680499926079BU0323</v>
          </cell>
          <cell r="L965">
            <v>435.27361000000002</v>
          </cell>
          <cell r="M965">
            <v>494.84125</v>
          </cell>
          <cell r="N965">
            <v>423.94704999999999</v>
          </cell>
          <cell r="O965">
            <v>2465.0525600000001</v>
          </cell>
          <cell r="P965">
            <v>2108.25621</v>
          </cell>
          <cell r="Q965">
            <v>2065.8393799999999</v>
          </cell>
          <cell r="S965">
            <v>5568.7977600000004</v>
          </cell>
          <cell r="T965">
            <v>5212.0014099999999</v>
          </cell>
          <cell r="U965">
            <v>4858.7868500000004</v>
          </cell>
          <cell r="W965">
            <v>811.57208000000003</v>
          </cell>
          <cell r="X965">
            <v>1244.3817899999999</v>
          </cell>
          <cell r="Y965">
            <v>1092.90615</v>
          </cell>
          <cell r="AB965">
            <v>1218.3219999999999</v>
          </cell>
          <cell r="AC965">
            <v>1597.461</v>
          </cell>
          <cell r="AD965">
            <v>5750.674</v>
          </cell>
          <cell r="AT965">
            <v>503.20499999999998</v>
          </cell>
          <cell r="AU965">
            <v>1474.277</v>
          </cell>
          <cell r="AV965">
            <v>2638.7672600000001</v>
          </cell>
          <cell r="AW965">
            <v>6086.9732599999998</v>
          </cell>
        </row>
        <row r="966">
          <cell r="A966" t="str">
            <v>680499926079BG6912</v>
          </cell>
          <cell r="L966">
            <v>378.62740000000002</v>
          </cell>
          <cell r="M966">
            <v>434.98649</v>
          </cell>
          <cell r="N966">
            <v>372.66750000000002</v>
          </cell>
          <cell r="O966">
            <v>1657.49307</v>
          </cell>
          <cell r="P966">
            <v>2153.5123400000002</v>
          </cell>
          <cell r="Q966">
            <v>2098.5807300000001</v>
          </cell>
          <cell r="S966">
            <v>5350.1663600000002</v>
          </cell>
          <cell r="T966">
            <v>5846.1856299999999</v>
          </cell>
          <cell r="U966">
            <v>5443.1419100000003</v>
          </cell>
          <cell r="W966">
            <v>784.74724000000003</v>
          </cell>
          <cell r="X966">
            <v>1682.58971</v>
          </cell>
          <cell r="Y966">
            <v>1489.2131099999999</v>
          </cell>
          <cell r="AB966">
            <v>1514.8610000000001</v>
          </cell>
          <cell r="AC966">
            <v>1480.345</v>
          </cell>
          <cell r="AD966">
            <v>7149.0029999999997</v>
          </cell>
          <cell r="AT966">
            <v>646.65599999999995</v>
          </cell>
          <cell r="AU966">
            <v>1751.9490000000001</v>
          </cell>
          <cell r="AV966">
            <v>2404.1247600000002</v>
          </cell>
          <cell r="AW966">
            <v>7053.8017600000003</v>
          </cell>
        </row>
        <row r="967">
          <cell r="A967" t="str">
            <v>680499926079BS6912</v>
          </cell>
          <cell r="L967">
            <v>249.82732999999999</v>
          </cell>
          <cell r="M967">
            <v>263.73829999999998</v>
          </cell>
          <cell r="N967">
            <v>225.95343</v>
          </cell>
          <cell r="O967">
            <v>1048.0694599999999</v>
          </cell>
          <cell r="P967">
            <v>1460.5954200000001</v>
          </cell>
          <cell r="Q967">
            <v>1426.2804900000001</v>
          </cell>
          <cell r="S967">
            <v>3567.0582100000001</v>
          </cell>
          <cell r="T967">
            <v>3979.5841700000001</v>
          </cell>
          <cell r="U967">
            <v>3701.6082200000001</v>
          </cell>
          <cell r="W967">
            <v>574.52210000000002</v>
          </cell>
          <cell r="X967">
            <v>1224.4974299999999</v>
          </cell>
          <cell r="Y967">
            <v>1080.92067</v>
          </cell>
          <cell r="AB967">
            <v>1023.974</v>
          </cell>
          <cell r="AC967">
            <v>1011.402</v>
          </cell>
          <cell r="AD967">
            <v>4739.0889999999999</v>
          </cell>
          <cell r="AT967">
            <v>412.89499999999998</v>
          </cell>
          <cell r="AU967">
            <v>1160.414</v>
          </cell>
          <cell r="AV967">
            <v>1610.4694500000001</v>
          </cell>
          <cell r="AW967">
            <v>4797.6754499999997</v>
          </cell>
        </row>
        <row r="968">
          <cell r="A968" t="str">
            <v>680499926079BO0678</v>
          </cell>
          <cell r="L968">
            <v>147.07617999999999</v>
          </cell>
          <cell r="M968">
            <v>199.91112000000001</v>
          </cell>
          <cell r="N968">
            <v>171.27054999999999</v>
          </cell>
          <cell r="O968">
            <v>706.00143000000003</v>
          </cell>
          <cell r="P968">
            <v>1004.5410000000001</v>
          </cell>
          <cell r="Q968">
            <v>975.87486000000001</v>
          </cell>
          <cell r="S968">
            <v>2468.6800499999999</v>
          </cell>
          <cell r="T968">
            <v>2767.2196199999998</v>
          </cell>
          <cell r="U968">
            <v>2566.1024000000002</v>
          </cell>
          <cell r="W968">
            <v>404.34564</v>
          </cell>
          <cell r="X968">
            <v>918.36339999999996</v>
          </cell>
          <cell r="Y968">
            <v>809.93068000000005</v>
          </cell>
          <cell r="AB968">
            <v>729.04399999999998</v>
          </cell>
          <cell r="AC968">
            <v>731.66899999999998</v>
          </cell>
          <cell r="AD968">
            <v>3401.915</v>
          </cell>
          <cell r="AT968">
            <v>318.28800000000001</v>
          </cell>
          <cell r="AU968">
            <v>886.95699999999999</v>
          </cell>
          <cell r="AV968">
            <v>1256.96984</v>
          </cell>
          <cell r="AW968">
            <v>3498.2028399999999</v>
          </cell>
        </row>
        <row r="969">
          <cell r="A969" t="str">
            <v>680499926079BU0654</v>
          </cell>
          <cell r="L969">
            <v>76.846580000000003</v>
          </cell>
          <cell r="M969">
            <v>36.417830000000002</v>
          </cell>
          <cell r="N969">
            <v>31.200379999999999</v>
          </cell>
          <cell r="O969">
            <v>90.760249999999999</v>
          </cell>
          <cell r="P969">
            <v>165.88856000000001</v>
          </cell>
          <cell r="Q969">
            <v>160.76612</v>
          </cell>
          <cell r="S969">
            <v>254.92178000000001</v>
          </cell>
          <cell r="T969">
            <v>330.05009000000001</v>
          </cell>
          <cell r="U969">
            <v>308.4239</v>
          </cell>
          <cell r="W969">
            <v>77.093059999999994</v>
          </cell>
          <cell r="X969">
            <v>124.70977000000001</v>
          </cell>
          <cell r="Y969">
            <v>111.5624</v>
          </cell>
          <cell r="AB969">
            <v>72.81</v>
          </cell>
          <cell r="AC969">
            <v>52.716999999999999</v>
          </cell>
          <cell r="AD969">
            <v>298.74799999999999</v>
          </cell>
          <cell r="AT969">
            <v>19.940000000000001</v>
          </cell>
          <cell r="AU969">
            <v>42.49</v>
          </cell>
          <cell r="AV969">
            <v>36.878480000000003</v>
          </cell>
          <cell r="AW969">
            <v>211.12848</v>
          </cell>
        </row>
        <row r="970">
          <cell r="A970" t="str">
            <v>680499926079BU0659</v>
          </cell>
          <cell r="L970">
            <v>25.90457</v>
          </cell>
          <cell r="M970">
            <v>27.40935</v>
          </cell>
          <cell r="N970">
            <v>23.482500000000002</v>
          </cell>
          <cell r="O970">
            <v>251.30778000000001</v>
          </cell>
          <cell r="P970">
            <v>290.16586000000001</v>
          </cell>
          <cell r="Q970">
            <v>289.63950999999997</v>
          </cell>
          <cell r="S970">
            <v>843.45637999999997</v>
          </cell>
          <cell r="T970">
            <v>882.31446000000005</v>
          </cell>
          <cell r="U970">
            <v>827.08190999999999</v>
          </cell>
          <cell r="W970">
            <v>93.083399999999997</v>
          </cell>
          <cell r="X970">
            <v>181.42426</v>
          </cell>
          <cell r="Y970">
            <v>159.42759000000001</v>
          </cell>
          <cell r="AB970">
            <v>222.12</v>
          </cell>
          <cell r="AC970">
            <v>227.01599999999999</v>
          </cell>
          <cell r="AD970">
            <v>1038.4259999999999</v>
          </cell>
          <cell r="AT970">
            <v>74.667000000000002</v>
          </cell>
          <cell r="AU970">
            <v>230.96700000000001</v>
          </cell>
          <cell r="AV970">
            <v>316.62112999999999</v>
          </cell>
          <cell r="AW970">
            <v>1088.34413</v>
          </cell>
        </row>
        <row r="971">
          <cell r="A971" t="str">
            <v>680499926079BS6922</v>
          </cell>
          <cell r="L971">
            <v>128.80007000000001</v>
          </cell>
          <cell r="M971">
            <v>171.24818999999999</v>
          </cell>
          <cell r="N971">
            <v>146.71406999999999</v>
          </cell>
          <cell r="O971">
            <v>609.42361000000005</v>
          </cell>
          <cell r="P971">
            <v>692.91692</v>
          </cell>
          <cell r="Q971">
            <v>672.30023000000006</v>
          </cell>
          <cell r="S971">
            <v>1783.10815</v>
          </cell>
          <cell r="T971">
            <v>1866.6014600000001</v>
          </cell>
          <cell r="U971">
            <v>1741.53369</v>
          </cell>
          <cell r="W971">
            <v>210.22514000000001</v>
          </cell>
          <cell r="X971">
            <v>458.09228000000002</v>
          </cell>
          <cell r="Y971">
            <v>408.29244</v>
          </cell>
          <cell r="AB971">
            <v>490.887</v>
          </cell>
          <cell r="AC971">
            <v>468.94299999999998</v>
          </cell>
          <cell r="AD971">
            <v>2409.9140000000002</v>
          </cell>
          <cell r="AT971">
            <v>233.761</v>
          </cell>
          <cell r="AU971">
            <v>591.53499999999997</v>
          </cell>
          <cell r="AV971">
            <v>793.65530999999999</v>
          </cell>
          <cell r="AW971">
            <v>2256.1263100000001</v>
          </cell>
        </row>
        <row r="972">
          <cell r="A972" t="str">
            <v>680499926079BU1485</v>
          </cell>
          <cell r="L972">
            <v>19.6524</v>
          </cell>
          <cell r="M972">
            <v>48.208240000000004</v>
          </cell>
          <cell r="N972">
            <v>41.30162</v>
          </cell>
          <cell r="O972">
            <v>149.11670000000001</v>
          </cell>
          <cell r="P972">
            <v>192.93476000000001</v>
          </cell>
          <cell r="Q972">
            <v>185.58384000000001</v>
          </cell>
          <cell r="S972">
            <v>513.24267999999995</v>
          </cell>
          <cell r="T972">
            <v>557.06074000000001</v>
          </cell>
          <cell r="U972">
            <v>516.56622000000004</v>
          </cell>
          <cell r="W972">
            <v>41.697749999999999</v>
          </cell>
          <cell r="X972">
            <v>161.38015999999999</v>
          </cell>
          <cell r="Y972">
            <v>144.04746</v>
          </cell>
          <cell r="AB972">
            <v>143.67500000000001</v>
          </cell>
          <cell r="AC972">
            <v>114.884</v>
          </cell>
          <cell r="AD972">
            <v>641.83199999999999</v>
          </cell>
          <cell r="AT972">
            <v>41.353999999999999</v>
          </cell>
          <cell r="AU972">
            <v>125.07599999999999</v>
          </cell>
          <cell r="AV972">
            <v>175.5171</v>
          </cell>
          <cell r="AW972">
            <v>591.51509999999996</v>
          </cell>
        </row>
        <row r="973">
          <cell r="A973" t="str">
            <v>680499926079BO0708</v>
          </cell>
          <cell r="L973">
            <v>66.949610000000007</v>
          </cell>
          <cell r="M973">
            <v>78.103059999999999</v>
          </cell>
          <cell r="N973">
            <v>66.913499999999999</v>
          </cell>
          <cell r="O973">
            <v>259.48415</v>
          </cell>
          <cell r="P973">
            <v>249.43783999999999</v>
          </cell>
          <cell r="Q973">
            <v>237.49950999999999</v>
          </cell>
          <cell r="S973">
            <v>650.92623000000003</v>
          </cell>
          <cell r="T973">
            <v>640.87991999999997</v>
          </cell>
          <cell r="U973">
            <v>596.14292999999998</v>
          </cell>
          <cell r="W973">
            <v>94.209280000000007</v>
          </cell>
          <cell r="X973">
            <v>171.2509</v>
          </cell>
          <cell r="Y973">
            <v>153.39028999999999</v>
          </cell>
          <cell r="AB973">
            <v>182.61500000000001</v>
          </cell>
          <cell r="AC973">
            <v>200.053</v>
          </cell>
          <cell r="AD973">
            <v>1017.641</v>
          </cell>
          <cell r="AT973">
            <v>144.83099999999999</v>
          </cell>
          <cell r="AU973">
            <v>324.69799999999998</v>
          </cell>
          <cell r="AV973">
            <v>395.03242999999998</v>
          </cell>
          <cell r="AW973">
            <v>1063.47343</v>
          </cell>
        </row>
        <row r="974">
          <cell r="A974" t="str">
            <v>680499926079BU0675</v>
          </cell>
          <cell r="L974">
            <v>10.26728</v>
          </cell>
          <cell r="M974">
            <v>7.53003</v>
          </cell>
          <cell r="N974">
            <v>6.4512299999999998</v>
          </cell>
          <cell r="O974">
            <v>62.197130000000001</v>
          </cell>
          <cell r="P974">
            <v>74.492509999999996</v>
          </cell>
          <cell r="Q974">
            <v>75.454620000000006</v>
          </cell>
          <cell r="S974">
            <v>193.86635999999999</v>
          </cell>
          <cell r="T974">
            <v>206.16174000000001</v>
          </cell>
          <cell r="U974">
            <v>195.95667</v>
          </cell>
          <cell r="W974">
            <v>17.782990000000002</v>
          </cell>
          <cell r="X974">
            <v>38.120089999999998</v>
          </cell>
          <cell r="Y974">
            <v>33.823749999999997</v>
          </cell>
          <cell r="AB974">
            <v>48.808</v>
          </cell>
          <cell r="AC974">
            <v>44.962000000000003</v>
          </cell>
          <cell r="AD974">
            <v>229.23</v>
          </cell>
          <cell r="AT974">
            <v>15.085000000000001</v>
          </cell>
          <cell r="AU974">
            <v>51.604999999999997</v>
          </cell>
          <cell r="AV974">
            <v>72.701080000000005</v>
          </cell>
          <cell r="AW974">
            <v>252.61207999999999</v>
          </cell>
        </row>
        <row r="975">
          <cell r="A975" t="str">
            <v>680499926079BU0709</v>
          </cell>
          <cell r="L975">
            <v>5.2174199999999997</v>
          </cell>
          <cell r="O975">
            <v>5.30586</v>
          </cell>
          <cell r="P975">
            <v>2.7949999999999999E-2</v>
          </cell>
          <cell r="Q975">
            <v>2.7650000000000001E-2</v>
          </cell>
          <cell r="S975">
            <v>5.3060499999999999</v>
          </cell>
          <cell r="T975">
            <v>2.8139999999999998E-2</v>
          </cell>
          <cell r="U975">
            <v>2.7820000000000001E-2</v>
          </cell>
          <cell r="W975">
            <v>5.30586</v>
          </cell>
          <cell r="X975">
            <v>1.9000000000000001E-4</v>
          </cell>
          <cell r="Y975">
            <v>1.6000000000000001E-4</v>
          </cell>
        </row>
        <row r="976">
          <cell r="A976" t="str">
            <v>680499926079BU1123</v>
          </cell>
          <cell r="L976">
            <v>26.713360000000002</v>
          </cell>
          <cell r="M976">
            <v>37.406860000000002</v>
          </cell>
          <cell r="N976">
            <v>32.047719999999998</v>
          </cell>
          <cell r="O976">
            <v>133.31977000000001</v>
          </cell>
          <cell r="P976">
            <v>176.02386000000001</v>
          </cell>
          <cell r="Q976">
            <v>173.73461</v>
          </cell>
          <cell r="S976">
            <v>419.76683000000003</v>
          </cell>
          <cell r="T976">
            <v>462.47091999999998</v>
          </cell>
          <cell r="U976">
            <v>432.84005999999999</v>
          </cell>
          <cell r="W976">
            <v>51.229259999999996</v>
          </cell>
          <cell r="X976">
            <v>87.340940000000003</v>
          </cell>
          <cell r="Y976">
            <v>77.030779999999993</v>
          </cell>
          <cell r="AB976">
            <v>115.789</v>
          </cell>
          <cell r="AC976">
            <v>109.044</v>
          </cell>
          <cell r="AD976">
            <v>521.21100000000001</v>
          </cell>
          <cell r="AT976">
            <v>32.491</v>
          </cell>
          <cell r="AU976">
            <v>90.156000000000006</v>
          </cell>
          <cell r="AV976">
            <v>150.40469999999999</v>
          </cell>
          <cell r="AW976">
            <v>348.52569999999997</v>
          </cell>
        </row>
        <row r="977">
          <cell r="A977" t="str">
            <v>680499926079BS9042</v>
          </cell>
          <cell r="L977">
            <v>965.57920999999999</v>
          </cell>
          <cell r="M977">
            <v>1471.68488</v>
          </cell>
          <cell r="N977">
            <v>1260.8416500000001</v>
          </cell>
          <cell r="O977">
            <v>6610.1496999999999</v>
          </cell>
          <cell r="P977">
            <v>6438.5917099999997</v>
          </cell>
          <cell r="Q977">
            <v>6312.8645200000001</v>
          </cell>
          <cell r="S977">
            <v>19853.128369999999</v>
          </cell>
          <cell r="T977">
            <v>19681.570380000001</v>
          </cell>
          <cell r="U977">
            <v>18271.643899999999</v>
          </cell>
          <cell r="W977">
            <v>2211.9123399999999</v>
          </cell>
          <cell r="X977">
            <v>3993.1338000000001</v>
          </cell>
          <cell r="Y977">
            <v>3505.54628</v>
          </cell>
          <cell r="AB977">
            <v>4671.7219999999998</v>
          </cell>
          <cell r="AC977">
            <v>4888.9409999999998</v>
          </cell>
          <cell r="AD977">
            <v>23098.22</v>
          </cell>
          <cell r="AT977">
            <v>1493.953</v>
          </cell>
          <cell r="AU977">
            <v>4677.7269999999999</v>
          </cell>
          <cell r="AV977">
            <v>7600.2011599999996</v>
          </cell>
          <cell r="AW977">
            <v>21149.829160000001</v>
          </cell>
        </row>
        <row r="978">
          <cell r="A978" t="str">
            <v>680499926079BO0341</v>
          </cell>
          <cell r="L978">
            <v>531.68424000000005</v>
          </cell>
          <cell r="M978">
            <v>836.44862999999998</v>
          </cell>
          <cell r="N978">
            <v>716.61350000000004</v>
          </cell>
          <cell r="O978">
            <v>4043.2650600000002</v>
          </cell>
          <cell r="P978">
            <v>3698.9645599999999</v>
          </cell>
          <cell r="Q978">
            <v>3631.4374200000002</v>
          </cell>
          <cell r="S978">
            <v>12205.35937</v>
          </cell>
          <cell r="T978">
            <v>11861.058870000001</v>
          </cell>
          <cell r="U978">
            <v>11010.12581</v>
          </cell>
          <cell r="W978">
            <v>1234.9418000000001</v>
          </cell>
          <cell r="X978">
            <v>2215.3704400000001</v>
          </cell>
          <cell r="Y978">
            <v>1945.82538</v>
          </cell>
          <cell r="AB978">
            <v>2746.7779999999998</v>
          </cell>
          <cell r="AC978">
            <v>2776.85</v>
          </cell>
          <cell r="AD978">
            <v>13898.758</v>
          </cell>
          <cell r="AT978">
            <v>942.774</v>
          </cell>
          <cell r="AU978">
            <v>2876.4369999999999</v>
          </cell>
          <cell r="AV978">
            <v>4735.1825200000003</v>
          </cell>
          <cell r="AW978">
            <v>12865.872520000001</v>
          </cell>
        </row>
        <row r="979">
          <cell r="A979" t="str">
            <v>680499926079BU0341</v>
          </cell>
          <cell r="L979">
            <v>531.68424000000005</v>
          </cell>
          <cell r="M979">
            <v>836.44862999999998</v>
          </cell>
          <cell r="N979">
            <v>716.61350000000004</v>
          </cell>
          <cell r="O979">
            <v>4043.2650600000002</v>
          </cell>
          <cell r="P979">
            <v>3698.9645599999999</v>
          </cell>
          <cell r="Q979">
            <v>3631.4374200000002</v>
          </cell>
          <cell r="S979">
            <v>12205.35937</v>
          </cell>
          <cell r="T979">
            <v>11861.058870000001</v>
          </cell>
          <cell r="U979">
            <v>11010.12581</v>
          </cell>
          <cell r="W979">
            <v>1234.9418000000001</v>
          </cell>
          <cell r="X979">
            <v>2215.3704400000001</v>
          </cell>
          <cell r="Y979">
            <v>1945.82538</v>
          </cell>
          <cell r="AB979">
            <v>2746.7779999999998</v>
          </cell>
          <cell r="AC979">
            <v>2776.85</v>
          </cell>
          <cell r="AD979">
            <v>13898.758</v>
          </cell>
          <cell r="AT979">
            <v>942.774</v>
          </cell>
          <cell r="AU979">
            <v>2876.4369999999999</v>
          </cell>
          <cell r="AV979">
            <v>4735.1825200000003</v>
          </cell>
          <cell r="AW979">
            <v>12865.872520000001</v>
          </cell>
        </row>
        <row r="980">
          <cell r="A980" t="str">
            <v>680499926079BU0351</v>
          </cell>
          <cell r="L980">
            <v>192.15109000000001</v>
          </cell>
          <cell r="M980">
            <v>275.75358999999997</v>
          </cell>
          <cell r="N980">
            <v>236.24733000000001</v>
          </cell>
          <cell r="O980">
            <v>1104.5838000000001</v>
          </cell>
          <cell r="P980">
            <v>1225.0096799999999</v>
          </cell>
          <cell r="Q980">
            <v>1196.3767399999999</v>
          </cell>
          <cell r="S980">
            <v>3230.5016099999998</v>
          </cell>
          <cell r="T980">
            <v>3350.92749</v>
          </cell>
          <cell r="U980">
            <v>3102.7666100000001</v>
          </cell>
          <cell r="W980">
            <v>361.02967000000001</v>
          </cell>
          <cell r="X980">
            <v>943.47824000000003</v>
          </cell>
          <cell r="Y980">
            <v>825.85072000000002</v>
          </cell>
          <cell r="AB980">
            <v>790.42</v>
          </cell>
          <cell r="AC980">
            <v>835.72</v>
          </cell>
          <cell r="AD980">
            <v>3591.4839999999999</v>
          </cell>
          <cell r="AT980">
            <v>274.339</v>
          </cell>
          <cell r="AU980">
            <v>830.04200000000003</v>
          </cell>
          <cell r="AV980">
            <v>1336.37204</v>
          </cell>
          <cell r="AW980">
            <v>3252.2210399999999</v>
          </cell>
        </row>
        <row r="981">
          <cell r="A981" t="str">
            <v>680499926079BU0352</v>
          </cell>
          <cell r="L981">
            <v>241.74387999999999</v>
          </cell>
          <cell r="M981">
            <v>359.48266000000001</v>
          </cell>
          <cell r="N981">
            <v>307.98081999999999</v>
          </cell>
          <cell r="O981">
            <v>1462.3008400000001</v>
          </cell>
          <cell r="P981">
            <v>1514.6174699999999</v>
          </cell>
          <cell r="Q981">
            <v>1485.05036</v>
          </cell>
          <cell r="S981">
            <v>4417.26739</v>
          </cell>
          <cell r="T981">
            <v>4469.5840200000002</v>
          </cell>
          <cell r="U981">
            <v>4158.7514799999999</v>
          </cell>
          <cell r="W981">
            <v>615.94087000000002</v>
          </cell>
          <cell r="X981">
            <v>834.28512000000001</v>
          </cell>
          <cell r="Y981">
            <v>733.87018</v>
          </cell>
          <cell r="AB981">
            <v>1134.5239999999999</v>
          </cell>
          <cell r="AC981">
            <v>1276.3710000000001</v>
          </cell>
          <cell r="AD981">
            <v>5607.9780000000001</v>
          </cell>
          <cell r="AT981">
            <v>276.83999999999997</v>
          </cell>
          <cell r="AU981">
            <v>971.24800000000005</v>
          </cell>
          <cell r="AV981">
            <v>1528.6466</v>
          </cell>
          <cell r="AW981">
            <v>5031.7356</v>
          </cell>
        </row>
        <row r="982">
          <cell r="A982" t="str">
            <v>680499926079BS9051</v>
          </cell>
          <cell r="L982">
            <v>16.90504</v>
          </cell>
          <cell r="M982">
            <v>12.31603</v>
          </cell>
          <cell r="N982">
            <v>10.55156</v>
          </cell>
          <cell r="O982">
            <v>77.132260000000002</v>
          </cell>
          <cell r="P982">
            <v>63.788429999999998</v>
          </cell>
          <cell r="Q982">
            <v>64.076350000000005</v>
          </cell>
          <cell r="S982">
            <v>196.75445999999999</v>
          </cell>
          <cell r="T982">
            <v>183.41063</v>
          </cell>
          <cell r="U982">
            <v>173.37509</v>
          </cell>
          <cell r="W982">
            <v>34.641359999999999</v>
          </cell>
          <cell r="X982">
            <v>25.45487</v>
          </cell>
          <cell r="Y982">
            <v>21.930959999999999</v>
          </cell>
          <cell r="AB982">
            <v>36.369</v>
          </cell>
          <cell r="AC982">
            <v>37.622</v>
          </cell>
          <cell r="AD982">
            <v>799.41099999999994</v>
          </cell>
          <cell r="AT982">
            <v>13.914999999999999</v>
          </cell>
          <cell r="AU982">
            <v>45.076000000000001</v>
          </cell>
          <cell r="AV982">
            <v>71.18329</v>
          </cell>
          <cell r="AW982">
            <v>797.48829000000001</v>
          </cell>
        </row>
        <row r="983">
          <cell r="A983" t="str">
            <v>680499926079BO0713</v>
          </cell>
          <cell r="L983">
            <v>16.90504</v>
          </cell>
          <cell r="M983">
            <v>12.31603</v>
          </cell>
          <cell r="N983">
            <v>10.55156</v>
          </cell>
          <cell r="O983">
            <v>77.132260000000002</v>
          </cell>
          <cell r="P983">
            <v>63.788429999999998</v>
          </cell>
          <cell r="Q983">
            <v>64.076350000000005</v>
          </cell>
          <cell r="S983">
            <v>196.75445999999999</v>
          </cell>
          <cell r="T983">
            <v>183.41063</v>
          </cell>
          <cell r="U983">
            <v>173.37509</v>
          </cell>
          <cell r="W983">
            <v>34.641359999999999</v>
          </cell>
          <cell r="X983">
            <v>25.45487</v>
          </cell>
          <cell r="Y983">
            <v>21.930959999999999</v>
          </cell>
          <cell r="AB983">
            <v>36.369</v>
          </cell>
          <cell r="AC983">
            <v>37.622</v>
          </cell>
          <cell r="AD983">
            <v>799.41099999999994</v>
          </cell>
          <cell r="AT983">
            <v>13.914999999999999</v>
          </cell>
          <cell r="AU983">
            <v>45.076000000000001</v>
          </cell>
          <cell r="AV983">
            <v>71.18329</v>
          </cell>
          <cell r="AW983">
            <v>797.48829000000001</v>
          </cell>
        </row>
        <row r="984">
          <cell r="A984" t="str">
            <v>680499926079BU0713</v>
          </cell>
          <cell r="L984">
            <v>16.90504</v>
          </cell>
          <cell r="M984">
            <v>12.31603</v>
          </cell>
          <cell r="N984">
            <v>10.55156</v>
          </cell>
          <cell r="O984">
            <v>77.132260000000002</v>
          </cell>
          <cell r="P984">
            <v>63.788429999999998</v>
          </cell>
          <cell r="Q984">
            <v>64.076350000000005</v>
          </cell>
          <cell r="S984">
            <v>196.75445999999999</v>
          </cell>
          <cell r="T984">
            <v>183.41063</v>
          </cell>
          <cell r="U984">
            <v>173.37509</v>
          </cell>
          <cell r="W984">
            <v>34.641359999999999</v>
          </cell>
          <cell r="X984">
            <v>25.45487</v>
          </cell>
          <cell r="Y984">
            <v>21.930959999999999</v>
          </cell>
          <cell r="AB984">
            <v>36.369</v>
          </cell>
          <cell r="AC984">
            <v>37.622</v>
          </cell>
          <cell r="AD984">
            <v>799.41099999999994</v>
          </cell>
          <cell r="AT984">
            <v>13.914999999999999</v>
          </cell>
          <cell r="AU984">
            <v>45.076000000000001</v>
          </cell>
          <cell r="AV984">
            <v>71.18329</v>
          </cell>
          <cell r="AW984">
            <v>797.48829000000001</v>
          </cell>
        </row>
        <row r="985">
          <cell r="A985" t="str">
            <v>680499926079BS9050</v>
          </cell>
          <cell r="L985">
            <v>174.65733</v>
          </cell>
          <cell r="M985">
            <v>129.97667999999999</v>
          </cell>
          <cell r="N985">
            <v>111.35536999999999</v>
          </cell>
          <cell r="O985">
            <v>543.68804</v>
          </cell>
          <cell r="P985">
            <v>422.00664999999998</v>
          </cell>
          <cell r="Q985">
            <v>406.60624999999999</v>
          </cell>
          <cell r="S985">
            <v>1587.23921</v>
          </cell>
          <cell r="T985">
            <v>1465.55782</v>
          </cell>
          <cell r="U985">
            <v>1345.7131400000001</v>
          </cell>
          <cell r="W985">
            <v>281.71841999999998</v>
          </cell>
          <cell r="X985">
            <v>357.12786</v>
          </cell>
          <cell r="Y985">
            <v>313.91858999999999</v>
          </cell>
          <cell r="AB985">
            <v>573.67399999999998</v>
          </cell>
          <cell r="AC985">
            <v>412.80799999999999</v>
          </cell>
          <cell r="AD985">
            <v>2226.6979999999999</v>
          </cell>
          <cell r="AT985">
            <v>142.60900000000001</v>
          </cell>
          <cell r="AU985">
            <v>457.81599999999997</v>
          </cell>
          <cell r="AV985">
            <v>581.66454999999996</v>
          </cell>
          <cell r="AW985">
            <v>2178.4425500000002</v>
          </cell>
        </row>
        <row r="986">
          <cell r="A986" t="str">
            <v>680499926079BU0331</v>
          </cell>
          <cell r="L986">
            <v>0.36358000000000001</v>
          </cell>
          <cell r="M986">
            <v>1.95984</v>
          </cell>
          <cell r="N986">
            <v>1.67906</v>
          </cell>
          <cell r="O986">
            <v>3.5915599999999999</v>
          </cell>
          <cell r="P986">
            <v>13.24362</v>
          </cell>
          <cell r="Q986">
            <v>13.21439</v>
          </cell>
          <cell r="S986">
            <v>29.50844</v>
          </cell>
          <cell r="T986">
            <v>39.160499999999999</v>
          </cell>
          <cell r="U986">
            <v>36.139850000000003</v>
          </cell>
          <cell r="W986">
            <v>0.40503</v>
          </cell>
          <cell r="X986">
            <v>15.805809999999999</v>
          </cell>
          <cell r="Y986">
            <v>13.69633</v>
          </cell>
          <cell r="AB986">
            <v>1.5669999999999999</v>
          </cell>
          <cell r="AC986">
            <v>1.417</v>
          </cell>
          <cell r="AD986">
            <v>6.7460000000000004</v>
          </cell>
          <cell r="AT986">
            <v>0.214</v>
          </cell>
          <cell r="AU986">
            <v>0.64200000000000002</v>
          </cell>
          <cell r="AV986">
            <v>3.2796099999999999</v>
          </cell>
          <cell r="AW986">
            <v>7.1246099999999997</v>
          </cell>
        </row>
        <row r="987">
          <cell r="A987" t="str">
            <v>680499926079BU0362</v>
          </cell>
          <cell r="L987">
            <v>174.29374999999999</v>
          </cell>
          <cell r="M987">
            <v>128.01684</v>
          </cell>
          <cell r="N987">
            <v>109.67631</v>
          </cell>
          <cell r="O987">
            <v>540.09648000000004</v>
          </cell>
          <cell r="P987">
            <v>408.76303000000001</v>
          </cell>
          <cell r="Q987">
            <v>393.39186000000001</v>
          </cell>
          <cell r="S987">
            <v>1557.7307699999999</v>
          </cell>
          <cell r="T987">
            <v>1426.39732</v>
          </cell>
          <cell r="U987">
            <v>1309.57329</v>
          </cell>
          <cell r="W987">
            <v>281.31339000000003</v>
          </cell>
          <cell r="X987">
            <v>341.32204999999999</v>
          </cell>
          <cell r="Y987">
            <v>300.22226000000001</v>
          </cell>
          <cell r="AB987">
            <v>572.10699999999997</v>
          </cell>
          <cell r="AC987">
            <v>411.39100000000002</v>
          </cell>
          <cell r="AD987">
            <v>2219.9520000000002</v>
          </cell>
          <cell r="AT987">
            <v>142.39500000000001</v>
          </cell>
          <cell r="AU987">
            <v>457.17399999999998</v>
          </cell>
          <cell r="AV987">
            <v>578.38494000000003</v>
          </cell>
          <cell r="AW987">
            <v>2171.3179399999999</v>
          </cell>
        </row>
        <row r="988">
          <cell r="A988" t="str">
            <v>680499926079201101</v>
          </cell>
          <cell r="L988">
            <v>1049.0477800000001</v>
          </cell>
          <cell r="M988">
            <v>1426.0929599999999</v>
          </cell>
          <cell r="N988">
            <v>1221.7815599999999</v>
          </cell>
          <cell r="O988">
            <v>8284.6905599999991</v>
          </cell>
          <cell r="P988">
            <v>6899.7085500000003</v>
          </cell>
          <cell r="Q988">
            <v>6777.5485900000003</v>
          </cell>
          <cell r="S988">
            <v>33871.634319999997</v>
          </cell>
          <cell r="T988">
            <v>32486.652310000001</v>
          </cell>
          <cell r="U988">
            <v>29920.135409999999</v>
          </cell>
          <cell r="W988">
            <v>2435.7303400000001</v>
          </cell>
          <cell r="X988">
            <v>6957.2763400000003</v>
          </cell>
          <cell r="Y988">
            <v>6066.5650500000002</v>
          </cell>
          <cell r="AB988">
            <v>7530.0010000000002</v>
          </cell>
          <cell r="AC988">
            <v>6279.0050000000001</v>
          </cell>
          <cell r="AD988">
            <v>41521.006999999998</v>
          </cell>
          <cell r="AT988">
            <v>2180.9580000000001</v>
          </cell>
          <cell r="AU988">
            <v>8046.607</v>
          </cell>
          <cell r="AV988">
            <v>11158.20933</v>
          </cell>
          <cell r="AW988">
            <v>38899.54333</v>
          </cell>
        </row>
        <row r="989">
          <cell r="A989" t="str">
            <v>680499926079BT6918</v>
          </cell>
          <cell r="L989">
            <v>1049.0477800000001</v>
          </cell>
          <cell r="M989">
            <v>1426.0929599999999</v>
          </cell>
          <cell r="N989">
            <v>1221.7815599999999</v>
          </cell>
          <cell r="O989">
            <v>8284.6905599999991</v>
          </cell>
          <cell r="P989">
            <v>6899.7085500000003</v>
          </cell>
          <cell r="Q989">
            <v>6777.5485900000003</v>
          </cell>
          <cell r="S989">
            <v>33871.634319999997</v>
          </cell>
          <cell r="T989">
            <v>32486.652310000001</v>
          </cell>
          <cell r="U989">
            <v>29920.135409999999</v>
          </cell>
          <cell r="W989">
            <v>2435.7303400000001</v>
          </cell>
          <cell r="X989">
            <v>6957.2763400000003</v>
          </cell>
          <cell r="Y989">
            <v>6066.5650500000002</v>
          </cell>
          <cell r="AB989">
            <v>7530.0010000000002</v>
          </cell>
          <cell r="AC989">
            <v>6279.0050000000001</v>
          </cell>
          <cell r="AD989">
            <v>41521.006999999998</v>
          </cell>
          <cell r="AT989">
            <v>2180.9580000000001</v>
          </cell>
          <cell r="AU989">
            <v>8046.607</v>
          </cell>
          <cell r="AV989">
            <v>11158.20933</v>
          </cell>
          <cell r="AW989">
            <v>38899.54333</v>
          </cell>
        </row>
        <row r="990">
          <cell r="A990" t="str">
            <v>680499926079BO0680</v>
          </cell>
          <cell r="L990">
            <v>1048.97423</v>
          </cell>
          <cell r="M990">
            <v>1426.0929599999999</v>
          </cell>
          <cell r="N990">
            <v>1221.7815599999999</v>
          </cell>
          <cell r="O990">
            <v>8233.0859400000008</v>
          </cell>
          <cell r="P990">
            <v>6899.7085500000003</v>
          </cell>
          <cell r="Q990">
            <v>6777.5485900000003</v>
          </cell>
          <cell r="S990">
            <v>33703.425439999999</v>
          </cell>
          <cell r="T990">
            <v>32370.048050000001</v>
          </cell>
          <cell r="U990">
            <v>29817.82274</v>
          </cell>
          <cell r="W990">
            <v>2390.54493</v>
          </cell>
          <cell r="X990">
            <v>6955.6366900000003</v>
          </cell>
          <cell r="Y990">
            <v>6065.17695</v>
          </cell>
          <cell r="AB990">
            <v>7530.0010000000002</v>
          </cell>
          <cell r="AC990">
            <v>6279.0050000000001</v>
          </cell>
          <cell r="AD990">
            <v>41521.006999999998</v>
          </cell>
          <cell r="AT990">
            <v>2180.9580000000001</v>
          </cell>
          <cell r="AU990">
            <v>8046.607</v>
          </cell>
          <cell r="AV990">
            <v>11158.20933</v>
          </cell>
          <cell r="AW990">
            <v>38899.54333</v>
          </cell>
        </row>
        <row r="991">
          <cell r="A991" t="str">
            <v>680499926079BU0680</v>
          </cell>
          <cell r="L991">
            <v>1048.97423</v>
          </cell>
          <cell r="M991">
            <v>1426.0929599999999</v>
          </cell>
          <cell r="N991">
            <v>1221.7815599999999</v>
          </cell>
          <cell r="O991">
            <v>8233.0859400000008</v>
          </cell>
          <cell r="P991">
            <v>6899.7085500000003</v>
          </cell>
          <cell r="Q991">
            <v>6777.5485900000003</v>
          </cell>
          <cell r="S991">
            <v>33703.425439999999</v>
          </cell>
          <cell r="T991">
            <v>32370.048050000001</v>
          </cell>
          <cell r="U991">
            <v>29817.82274</v>
          </cell>
          <cell r="W991">
            <v>2390.54493</v>
          </cell>
          <cell r="X991">
            <v>6955.6366900000003</v>
          </cell>
          <cell r="Y991">
            <v>6065.17695</v>
          </cell>
          <cell r="AB991">
            <v>7530.0010000000002</v>
          </cell>
          <cell r="AC991">
            <v>6279.0050000000001</v>
          </cell>
          <cell r="AD991">
            <v>41521.006999999998</v>
          </cell>
          <cell r="AT991">
            <v>2180.9580000000001</v>
          </cell>
          <cell r="AU991">
            <v>8046.607</v>
          </cell>
          <cell r="AV991">
            <v>11158.20933</v>
          </cell>
          <cell r="AW991">
            <v>38899.54333</v>
          </cell>
        </row>
        <row r="992">
          <cell r="A992" t="str">
            <v>680499926079BU0624</v>
          </cell>
          <cell r="L992">
            <v>7.3550000000000004E-2</v>
          </cell>
          <cell r="O992">
            <v>51.604619999999997</v>
          </cell>
          <cell r="S992">
            <v>168.20887999999999</v>
          </cell>
          <cell r="T992">
            <v>116.60426</v>
          </cell>
          <cell r="U992">
            <v>102.31267</v>
          </cell>
          <cell r="W992">
            <v>45.185409999999997</v>
          </cell>
          <cell r="X992">
            <v>1.6396500000000001</v>
          </cell>
          <cell r="Y992">
            <v>1.3880999999999999</v>
          </cell>
        </row>
        <row r="993">
          <cell r="A993" t="str">
            <v>680499CLDACHPD202</v>
          </cell>
          <cell r="L993">
            <v>36453.843569999997</v>
          </cell>
          <cell r="M993">
            <v>30381.4568</v>
          </cell>
          <cell r="N993">
            <v>30787.577840000002</v>
          </cell>
          <cell r="O993">
            <v>231126.30536</v>
          </cell>
          <cell r="P993">
            <v>181217.41136999999</v>
          </cell>
          <cell r="Q993">
            <v>183919.80173000001</v>
          </cell>
          <cell r="S993">
            <v>582411.82551999995</v>
          </cell>
          <cell r="T993">
            <v>532502.93152999994</v>
          </cell>
          <cell r="U993">
            <v>537888.55848999997</v>
          </cell>
          <cell r="W993">
            <v>87658.247900000002</v>
          </cell>
          <cell r="X993">
            <v>103960.85419</v>
          </cell>
          <cell r="Y993">
            <v>105324.7996</v>
          </cell>
          <cell r="AB993">
            <v>125638.67603</v>
          </cell>
          <cell r="AC993">
            <v>141497.81617999999</v>
          </cell>
          <cell r="AD993">
            <v>639648.49055999995</v>
          </cell>
          <cell r="AT993">
            <v>39807.124230000001</v>
          </cell>
          <cell r="AU993">
            <v>128380.14804</v>
          </cell>
          <cell r="AV993">
            <v>237316.66320000001</v>
          </cell>
          <cell r="AW993">
            <v>642803.83981999999</v>
          </cell>
        </row>
        <row r="994">
          <cell r="A994" t="str">
            <v>680499CLDACHBS9044</v>
          </cell>
          <cell r="L994">
            <v>5470.0865599999997</v>
          </cell>
          <cell r="M994">
            <v>4585.6131699999996</v>
          </cell>
          <cell r="N994">
            <v>4653.7032600000002</v>
          </cell>
          <cell r="O994">
            <v>34682.429949999998</v>
          </cell>
          <cell r="P994">
            <v>29067.377130000001</v>
          </cell>
          <cell r="Q994">
            <v>29590.988379999999</v>
          </cell>
          <cell r="S994">
            <v>92379.754799999995</v>
          </cell>
          <cell r="T994">
            <v>86764.701979999998</v>
          </cell>
          <cell r="U994">
            <v>87976.427920000002</v>
          </cell>
          <cell r="W994">
            <v>13093.58613</v>
          </cell>
          <cell r="X994">
            <v>17364.30572</v>
          </cell>
          <cell r="Y994">
            <v>17628.906060000001</v>
          </cell>
          <cell r="AB994">
            <v>19354.977350000001</v>
          </cell>
          <cell r="AC994">
            <v>18754.3868</v>
          </cell>
          <cell r="AD994">
            <v>97483.01784</v>
          </cell>
          <cell r="AT994">
            <v>5676.4742299999998</v>
          </cell>
          <cell r="AU994">
            <v>19623.238659999999</v>
          </cell>
          <cell r="AV994">
            <v>34960.410640000002</v>
          </cell>
          <cell r="AW994">
            <v>96748.595279999994</v>
          </cell>
        </row>
        <row r="995">
          <cell r="A995" t="str">
            <v>680499CLDACHBU0321</v>
          </cell>
          <cell r="L995">
            <v>3699.77061</v>
          </cell>
          <cell r="M995">
            <v>3397.0116800000001</v>
          </cell>
          <cell r="N995">
            <v>3447.8065299999998</v>
          </cell>
          <cell r="O995">
            <v>24344.18722</v>
          </cell>
          <cell r="P995">
            <v>20742.04221</v>
          </cell>
          <cell r="Q995">
            <v>21072.899659999999</v>
          </cell>
          <cell r="S995">
            <v>66351.943249999997</v>
          </cell>
          <cell r="T995">
            <v>62749.798239999996</v>
          </cell>
          <cell r="U995">
            <v>63525.00071</v>
          </cell>
          <cell r="W995">
            <v>8978.8391599999995</v>
          </cell>
          <cell r="X995">
            <v>12665.2565</v>
          </cell>
          <cell r="Y995">
            <v>12830.68093</v>
          </cell>
          <cell r="AB995">
            <v>12786.807280000001</v>
          </cell>
          <cell r="AC995">
            <v>12801.35354</v>
          </cell>
          <cell r="AD995">
            <v>70000.304749999996</v>
          </cell>
          <cell r="AT995">
            <v>4000.9276100000002</v>
          </cell>
          <cell r="AU995">
            <v>13437.68893</v>
          </cell>
          <cell r="AV995">
            <v>24486.715970000001</v>
          </cell>
          <cell r="AW995">
            <v>69570.494569999995</v>
          </cell>
        </row>
        <row r="996">
          <cell r="A996" t="str">
            <v>680499CLDACHBU0323</v>
          </cell>
          <cell r="L996">
            <v>1404.33638</v>
          </cell>
          <cell r="M996">
            <v>1188.60148</v>
          </cell>
          <cell r="N996">
            <v>1205.8967299999999</v>
          </cell>
          <cell r="O996">
            <v>8673.5449100000005</v>
          </cell>
          <cell r="P996">
            <v>8325.5002600000007</v>
          </cell>
          <cell r="Q996">
            <v>8518.2540599999993</v>
          </cell>
          <cell r="S996">
            <v>23162.69584</v>
          </cell>
          <cell r="T996">
            <v>22814.65119</v>
          </cell>
          <cell r="U996">
            <v>23219.818910000002</v>
          </cell>
          <cell r="W996">
            <v>3364.4135799999999</v>
          </cell>
          <cell r="X996">
            <v>4699.1173200000003</v>
          </cell>
          <cell r="Y996">
            <v>4798.2932199999996</v>
          </cell>
          <cell r="AB996">
            <v>5802.8564500000002</v>
          </cell>
          <cell r="AC996">
            <v>5402.7956599999998</v>
          </cell>
          <cell r="AD996">
            <v>23970.713070000002</v>
          </cell>
          <cell r="AT996">
            <v>1400.528</v>
          </cell>
          <cell r="AU996">
            <v>5360.50623</v>
          </cell>
          <cell r="AV996">
            <v>8976.6456600000001</v>
          </cell>
          <cell r="AW996">
            <v>23634.754389999998</v>
          </cell>
        </row>
        <row r="997">
          <cell r="A997" t="str">
            <v>680499CLDACHBU0648</v>
          </cell>
          <cell r="L997">
            <v>365.97957000000002</v>
          </cell>
          <cell r="M997">
            <v>1.0000000000000001E-5</v>
          </cell>
          <cell r="N997">
            <v>1.0000000000000001E-5</v>
          </cell>
          <cell r="O997">
            <v>1664.6978200000001</v>
          </cell>
          <cell r="P997">
            <v>-0.16533999999999999</v>
          </cell>
          <cell r="Q997">
            <v>-0.16533999999999999</v>
          </cell>
          <cell r="S997">
            <v>2865.11571</v>
          </cell>
          <cell r="T997">
            <v>1200.2525499999999</v>
          </cell>
          <cell r="U997">
            <v>1231.6083000000001</v>
          </cell>
          <cell r="W997">
            <v>750.33339000000001</v>
          </cell>
          <cell r="X997">
            <v>-6.8099999999999994E-2</v>
          </cell>
          <cell r="Y997">
            <v>-6.8099999999999994E-2</v>
          </cell>
          <cell r="AB997">
            <v>765.31362000000001</v>
          </cell>
          <cell r="AC997">
            <v>550.23760000000004</v>
          </cell>
          <cell r="AD997">
            <v>3512.0000199999999</v>
          </cell>
          <cell r="AT997">
            <v>275.01862</v>
          </cell>
          <cell r="AU997">
            <v>825.04349999999999</v>
          </cell>
          <cell r="AV997">
            <v>1497.04901</v>
          </cell>
          <cell r="AW997">
            <v>3543.3463200000001</v>
          </cell>
        </row>
        <row r="998">
          <cell r="A998" t="str">
            <v>680499CLDACHBG6912</v>
          </cell>
          <cell r="L998">
            <v>10213.715120000001</v>
          </cell>
          <cell r="M998">
            <v>13448.96394</v>
          </cell>
          <cell r="N998">
            <v>13634.66524</v>
          </cell>
          <cell r="O998">
            <v>74363.997600000002</v>
          </cell>
          <cell r="P998">
            <v>77087.037240000005</v>
          </cell>
          <cell r="Q998">
            <v>78295.913759999996</v>
          </cell>
          <cell r="S998">
            <v>203723.72111000001</v>
          </cell>
          <cell r="T998">
            <v>206446.76074999999</v>
          </cell>
          <cell r="U998">
            <v>208770.63555000001</v>
          </cell>
          <cell r="W998">
            <v>24793.597539999999</v>
          </cell>
          <cell r="X998">
            <v>43848.84087</v>
          </cell>
          <cell r="Y998">
            <v>44510.367200000001</v>
          </cell>
          <cell r="AB998">
            <v>41438.947549999997</v>
          </cell>
          <cell r="AC998">
            <v>50946.895340000003</v>
          </cell>
          <cell r="AD998">
            <v>210541.85243999999</v>
          </cell>
          <cell r="AT998">
            <v>14398.22287</v>
          </cell>
          <cell r="AU998">
            <v>44039.47567</v>
          </cell>
          <cell r="AV998">
            <v>81524.785910000006</v>
          </cell>
          <cell r="AW998">
            <v>218794.48332</v>
          </cell>
        </row>
        <row r="999">
          <cell r="A999" t="str">
            <v>680499CLDACHBS6912</v>
          </cell>
          <cell r="L999">
            <v>6012.9695499999998</v>
          </cell>
          <cell r="M999">
            <v>9274.2190399999999</v>
          </cell>
          <cell r="N999">
            <v>9407.5695899999992</v>
          </cell>
          <cell r="O999">
            <v>49511.056329999999</v>
          </cell>
          <cell r="P999">
            <v>53989.123019999999</v>
          </cell>
          <cell r="Q999">
            <v>54817.081899999997</v>
          </cell>
          <cell r="S999">
            <v>141540.16080000001</v>
          </cell>
          <cell r="T999">
            <v>146018.22748999999</v>
          </cell>
          <cell r="U999">
            <v>147530.75828000001</v>
          </cell>
          <cell r="W999">
            <v>15841.52414</v>
          </cell>
          <cell r="X999">
            <v>29291.06148</v>
          </cell>
          <cell r="Y999">
            <v>29738.38826</v>
          </cell>
          <cell r="AB999">
            <v>28261.19067</v>
          </cell>
          <cell r="AC999">
            <v>32952.344969999998</v>
          </cell>
          <cell r="AD999">
            <v>143295.80027000001</v>
          </cell>
          <cell r="AT999">
            <v>10157.27961</v>
          </cell>
          <cell r="AU999">
            <v>29584.111669999998</v>
          </cell>
          <cell r="AV999">
            <v>54799.015010000003</v>
          </cell>
          <cell r="AW999">
            <v>145528.49674999999</v>
          </cell>
        </row>
        <row r="1000">
          <cell r="A1000" t="str">
            <v>680499CLDACHBO0678</v>
          </cell>
          <cell r="L1000">
            <v>4506.1346400000002</v>
          </cell>
          <cell r="M1000">
            <v>6284.0231400000002</v>
          </cell>
          <cell r="N1000">
            <v>6369.8540700000003</v>
          </cell>
          <cell r="O1000">
            <v>35045.495569999999</v>
          </cell>
          <cell r="P1000">
            <v>38410.517240000001</v>
          </cell>
          <cell r="Q1000">
            <v>39020.000520000001</v>
          </cell>
          <cell r="S1000">
            <v>100983.58100000001</v>
          </cell>
          <cell r="T1000">
            <v>104348.60266999999</v>
          </cell>
          <cell r="U1000">
            <v>105437.77847</v>
          </cell>
          <cell r="W1000">
            <v>11123.41576</v>
          </cell>
          <cell r="X1000">
            <v>20780.525229999999</v>
          </cell>
          <cell r="Y1000">
            <v>21113.919440000001</v>
          </cell>
          <cell r="AB1000">
            <v>20220.98978</v>
          </cell>
          <cell r="AC1000">
            <v>24271.96343</v>
          </cell>
          <cell r="AD1000">
            <v>104116.9134</v>
          </cell>
          <cell r="AT1000">
            <v>6961.0663400000003</v>
          </cell>
          <cell r="AU1000">
            <v>20762.342720000001</v>
          </cell>
          <cell r="AV1000">
            <v>38796.343180000003</v>
          </cell>
          <cell r="AW1000">
            <v>104001.9681</v>
          </cell>
        </row>
        <row r="1001">
          <cell r="A1001" t="str">
            <v>680499CLDACHBU0654</v>
          </cell>
          <cell r="L1001">
            <v>328.59154000000001</v>
          </cell>
          <cell r="M1001">
            <v>726.93469000000005</v>
          </cell>
          <cell r="N1001">
            <v>727.43011000000001</v>
          </cell>
          <cell r="O1001">
            <v>3487.4267199999999</v>
          </cell>
          <cell r="P1001">
            <v>4404.6728999999996</v>
          </cell>
          <cell r="Q1001">
            <v>4414.7631899999997</v>
          </cell>
          <cell r="S1001">
            <v>12204.83209</v>
          </cell>
          <cell r="T1001">
            <v>13122.07827</v>
          </cell>
          <cell r="U1001">
            <v>13160.59484</v>
          </cell>
          <cell r="W1001">
            <v>1512.3115600000001</v>
          </cell>
          <cell r="X1001">
            <v>3115.10691</v>
          </cell>
          <cell r="Y1001">
            <v>3124.2479800000001</v>
          </cell>
          <cell r="AB1001">
            <v>1297.8084200000001</v>
          </cell>
          <cell r="AC1001">
            <v>1406.89525</v>
          </cell>
          <cell r="AD1001">
            <v>5393.0684600000004</v>
          </cell>
          <cell r="AT1001">
            <v>544.44118000000003</v>
          </cell>
          <cell r="AU1001">
            <v>1817.6757</v>
          </cell>
          <cell r="AV1001">
            <v>3171.4258599999998</v>
          </cell>
          <cell r="AW1001">
            <v>6924.8181000000004</v>
          </cell>
        </row>
        <row r="1002">
          <cell r="A1002" t="str">
            <v>680499CLDACHBU0659</v>
          </cell>
          <cell r="L1002">
            <v>1178.2433699999999</v>
          </cell>
          <cell r="M1002">
            <v>2263.9778999999999</v>
          </cell>
          <cell r="N1002">
            <v>2311.0021000000002</v>
          </cell>
          <cell r="O1002">
            <v>10978.50338</v>
          </cell>
          <cell r="P1002">
            <v>11175.642449999999</v>
          </cell>
          <cell r="Q1002">
            <v>11384.027760000001</v>
          </cell>
          <cell r="S1002">
            <v>28352.501039999999</v>
          </cell>
          <cell r="T1002">
            <v>28549.64011</v>
          </cell>
          <cell r="U1002">
            <v>28934.47853</v>
          </cell>
          <cell r="W1002">
            <v>3205.79682</v>
          </cell>
          <cell r="X1002">
            <v>5398.0137400000003</v>
          </cell>
          <cell r="Y1002">
            <v>5502.8052399999997</v>
          </cell>
          <cell r="AB1002">
            <v>6742.3924699999998</v>
          </cell>
          <cell r="AC1002">
            <v>7273.4862899999998</v>
          </cell>
          <cell r="AD1002">
            <v>33785.81841</v>
          </cell>
          <cell r="AT1002">
            <v>2651.7720899999999</v>
          </cell>
          <cell r="AU1002">
            <v>7004.0932499999999</v>
          </cell>
          <cell r="AV1002">
            <v>12831.38049</v>
          </cell>
          <cell r="AW1002">
            <v>34601.845070000003</v>
          </cell>
        </row>
        <row r="1003">
          <cell r="A1003" t="str">
            <v>680499CLDACHBU3445</v>
          </cell>
          <cell r="M1003">
            <v>-0.71669000000000005</v>
          </cell>
          <cell r="N1003">
            <v>-0.71669000000000005</v>
          </cell>
          <cell r="O1003">
            <v>-0.36934</v>
          </cell>
          <cell r="P1003">
            <v>-1.70957</v>
          </cell>
          <cell r="Q1003">
            <v>-1.70957</v>
          </cell>
          <cell r="S1003">
            <v>-0.75333000000000006</v>
          </cell>
          <cell r="T1003">
            <v>-2.0935600000000001</v>
          </cell>
          <cell r="U1003">
            <v>-2.0935600000000001</v>
          </cell>
          <cell r="X1003">
            <v>-2.5844</v>
          </cell>
          <cell r="Y1003">
            <v>-2.5844</v>
          </cell>
          <cell r="AV1003">
            <v>-0.13452</v>
          </cell>
          <cell r="AW1003">
            <v>-0.13452</v>
          </cell>
        </row>
        <row r="1004">
          <cell r="A1004" t="str">
            <v>680499CLDACHBS6922</v>
          </cell>
          <cell r="L1004">
            <v>4200.74557</v>
          </cell>
          <cell r="M1004">
            <v>4174.7448999999997</v>
          </cell>
          <cell r="N1004">
            <v>4227.0956500000002</v>
          </cell>
          <cell r="O1004">
            <v>24852.941269999999</v>
          </cell>
          <cell r="P1004">
            <v>23097.914219999999</v>
          </cell>
          <cell r="Q1004">
            <v>23478.831859999998</v>
          </cell>
          <cell r="S1004">
            <v>62183.560310000001</v>
          </cell>
          <cell r="T1004">
            <v>60428.533259999997</v>
          </cell>
          <cell r="U1004">
            <v>61239.877280000001</v>
          </cell>
          <cell r="W1004">
            <v>8952.0733999999993</v>
          </cell>
          <cell r="X1004">
            <v>14557.77939</v>
          </cell>
          <cell r="Y1004">
            <v>14771.978950000001</v>
          </cell>
          <cell r="AB1004">
            <v>13177.756880000001</v>
          </cell>
          <cell r="AC1004">
            <v>17994.550370000001</v>
          </cell>
          <cell r="AD1004">
            <v>67246.052169999995</v>
          </cell>
          <cell r="AT1004">
            <v>4240.94326</v>
          </cell>
          <cell r="AU1004">
            <v>14455.364</v>
          </cell>
          <cell r="AV1004">
            <v>26725.7709</v>
          </cell>
          <cell r="AW1004">
            <v>73265.986569999994</v>
          </cell>
        </row>
        <row r="1005">
          <cell r="A1005" t="str">
            <v>680499CLDACHBU0630</v>
          </cell>
          <cell r="S1005">
            <v>-1.8450000000000001E-2</v>
          </cell>
          <cell r="T1005">
            <v>-1.8450000000000001E-2</v>
          </cell>
          <cell r="U1005">
            <v>-2.3460000000000002E-2</v>
          </cell>
          <cell r="X1005">
            <v>-6.0819999999999999E-2</v>
          </cell>
          <cell r="Y1005">
            <v>-6.583E-2</v>
          </cell>
        </row>
        <row r="1006">
          <cell r="A1006" t="str">
            <v>680499CLDACHBU1485</v>
          </cell>
          <cell r="L1006">
            <v>1722.1884299999999</v>
          </cell>
          <cell r="M1006">
            <v>1434.7258099999999</v>
          </cell>
          <cell r="N1006">
            <v>1448.2342100000001</v>
          </cell>
          <cell r="O1006">
            <v>10106.9676</v>
          </cell>
          <cell r="P1006">
            <v>9007.7626199999995</v>
          </cell>
          <cell r="Q1006">
            <v>9100.1941200000001</v>
          </cell>
          <cell r="S1006">
            <v>25077.877270000001</v>
          </cell>
          <cell r="T1006">
            <v>23978.672289999999</v>
          </cell>
          <cell r="U1006">
            <v>24176.047139999999</v>
          </cell>
          <cell r="W1006">
            <v>3606.49262</v>
          </cell>
          <cell r="X1006">
            <v>5905.7273299999997</v>
          </cell>
          <cell r="Y1006">
            <v>5955.5504199999996</v>
          </cell>
          <cell r="AB1006">
            <v>5560.2486099999996</v>
          </cell>
          <cell r="AC1006">
            <v>8017.6873500000002</v>
          </cell>
          <cell r="AD1006">
            <v>27794.924009999999</v>
          </cell>
          <cell r="AT1006">
            <v>1821.3834099999999</v>
          </cell>
          <cell r="AU1006">
            <v>5822.3845199999996</v>
          </cell>
          <cell r="AV1006">
            <v>10828.135120000001</v>
          </cell>
          <cell r="AW1006">
            <v>25962.161909999999</v>
          </cell>
        </row>
        <row r="1007">
          <cell r="A1007" t="str">
            <v>680499CLDACHBU1051</v>
          </cell>
          <cell r="S1007">
            <v>-0.16433</v>
          </cell>
          <cell r="T1007">
            <v>-0.16433</v>
          </cell>
          <cell r="U1007">
            <v>-0.18581</v>
          </cell>
          <cell r="X1007">
            <v>-0.11412</v>
          </cell>
          <cell r="Y1007">
            <v>-0.13147</v>
          </cell>
        </row>
        <row r="1008">
          <cell r="A1008" t="str">
            <v>680499CLDACHBO0708</v>
          </cell>
          <cell r="L1008">
            <v>1522.05645</v>
          </cell>
          <cell r="M1008">
            <v>941.66884000000005</v>
          </cell>
          <cell r="N1008">
            <v>965.14354000000003</v>
          </cell>
          <cell r="O1008">
            <v>9027.5669500000004</v>
          </cell>
          <cell r="P1008">
            <v>6543.3061100000004</v>
          </cell>
          <cell r="Q1008">
            <v>6722.9113100000004</v>
          </cell>
          <cell r="S1008">
            <v>22439.47003</v>
          </cell>
          <cell r="T1008">
            <v>19955.209190000001</v>
          </cell>
          <cell r="U1008">
            <v>20347.52104</v>
          </cell>
          <cell r="W1008">
            <v>3238.7647900000002</v>
          </cell>
          <cell r="X1008">
            <v>4136.6122699999996</v>
          </cell>
          <cell r="Y1008">
            <v>4246.7445699999998</v>
          </cell>
          <cell r="AB1008">
            <v>4317.4699000000001</v>
          </cell>
          <cell r="AC1008">
            <v>5813.4634699999997</v>
          </cell>
          <cell r="AD1008">
            <v>22494.620999999999</v>
          </cell>
          <cell r="AT1008">
            <v>1357.0713900000001</v>
          </cell>
          <cell r="AU1008">
            <v>5243.8699699999997</v>
          </cell>
          <cell r="AV1008">
            <v>9590.7416499999999</v>
          </cell>
          <cell r="AW1008">
            <v>30830.501660000002</v>
          </cell>
        </row>
        <row r="1009">
          <cell r="A1009" t="str">
            <v>680499CLDACHBU0675</v>
          </cell>
          <cell r="L1009">
            <v>438.60613000000001</v>
          </cell>
          <cell r="M1009">
            <v>453.08528999999999</v>
          </cell>
          <cell r="N1009">
            <v>458.91063000000003</v>
          </cell>
          <cell r="O1009">
            <v>2849.9179100000001</v>
          </cell>
          <cell r="P1009">
            <v>2909.83734</v>
          </cell>
          <cell r="Q1009">
            <v>2952.3782200000001</v>
          </cell>
          <cell r="S1009">
            <v>6646.0997600000001</v>
          </cell>
          <cell r="T1009">
            <v>6706.01919</v>
          </cell>
          <cell r="U1009">
            <v>6789.1088</v>
          </cell>
          <cell r="W1009">
            <v>920.79813999999999</v>
          </cell>
          <cell r="X1009">
            <v>1726.52404</v>
          </cell>
          <cell r="Y1009">
            <v>1748.7236399999999</v>
          </cell>
          <cell r="AB1009">
            <v>1392.5935300000001</v>
          </cell>
          <cell r="AC1009">
            <v>2051.0902500000002</v>
          </cell>
          <cell r="AD1009">
            <v>7551.7915199999998</v>
          </cell>
          <cell r="AT1009">
            <v>512.34924999999998</v>
          </cell>
          <cell r="AU1009">
            <v>1527.4838099999999</v>
          </cell>
          <cell r="AV1009">
            <v>3051.9362999999998</v>
          </cell>
          <cell r="AW1009">
            <v>7273.8937999999998</v>
          </cell>
        </row>
        <row r="1010">
          <cell r="A1010" t="str">
            <v>680499CLDACHBU0709</v>
          </cell>
          <cell r="L1010">
            <v>50.79307</v>
          </cell>
          <cell r="M1010">
            <v>921.13768000000005</v>
          </cell>
          <cell r="N1010">
            <v>923.28242999999998</v>
          </cell>
          <cell r="O1010">
            <v>276.48935</v>
          </cell>
          <cell r="P1010">
            <v>2285.3897499999998</v>
          </cell>
          <cell r="Q1010">
            <v>2301.9822300000001</v>
          </cell>
          <cell r="S1010">
            <v>1111.04781</v>
          </cell>
          <cell r="T1010">
            <v>3119.94821</v>
          </cell>
          <cell r="U1010">
            <v>3148.5848099999998</v>
          </cell>
          <cell r="W1010">
            <v>122.75449999999999</v>
          </cell>
          <cell r="X1010">
            <v>1369.2654700000001</v>
          </cell>
          <cell r="Y1010">
            <v>1376.8321100000001</v>
          </cell>
          <cell r="AB1010">
            <v>225.39304999999999</v>
          </cell>
          <cell r="AC1010">
            <v>211.02159</v>
          </cell>
          <cell r="AD1010">
            <v>1024.2748799999999</v>
          </cell>
          <cell r="AT1010">
            <v>69.360919999999993</v>
          </cell>
          <cell r="AU1010">
            <v>236.11055999999999</v>
          </cell>
          <cell r="AV1010">
            <v>335.86451</v>
          </cell>
          <cell r="AW1010">
            <v>912.03292999999996</v>
          </cell>
        </row>
        <row r="1011">
          <cell r="A1011" t="str">
            <v>680499CLDACHBU3415</v>
          </cell>
          <cell r="S1011">
            <v>-2.7859999999999999E-2</v>
          </cell>
          <cell r="T1011">
            <v>-2.7859999999999999E-2</v>
          </cell>
          <cell r="U1011">
            <v>-2.7859999999999999E-2</v>
          </cell>
        </row>
        <row r="1012">
          <cell r="A1012" t="str">
            <v>680499CLDACHBU1123</v>
          </cell>
          <cell r="L1012">
            <v>467.10149000000001</v>
          </cell>
          <cell r="M1012">
            <v>424.12727999999998</v>
          </cell>
          <cell r="N1012">
            <v>431.52483999999998</v>
          </cell>
          <cell r="O1012">
            <v>2591.99946</v>
          </cell>
          <cell r="P1012">
            <v>2351.6183999999998</v>
          </cell>
          <cell r="Q1012">
            <v>2401.36598</v>
          </cell>
          <cell r="S1012">
            <v>6909.2760799999996</v>
          </cell>
          <cell r="T1012">
            <v>6668.8950199999999</v>
          </cell>
          <cell r="U1012">
            <v>6778.8526199999997</v>
          </cell>
          <cell r="W1012">
            <v>1063.2633499999999</v>
          </cell>
          <cell r="X1012">
            <v>1419.8252199999999</v>
          </cell>
          <cell r="Y1012">
            <v>1444.3255099999999</v>
          </cell>
          <cell r="AB1012">
            <v>1682.05179</v>
          </cell>
          <cell r="AC1012">
            <v>1901.2877100000001</v>
          </cell>
          <cell r="AD1012">
            <v>8380.4407599999995</v>
          </cell>
          <cell r="AT1012">
            <v>480.77829000000003</v>
          </cell>
          <cell r="AU1012">
            <v>1625.51514</v>
          </cell>
          <cell r="AV1012">
            <v>2919.0933199999999</v>
          </cell>
          <cell r="AW1012">
            <v>8287.3962699999993</v>
          </cell>
        </row>
        <row r="1013">
          <cell r="A1013" t="str">
            <v>680499CLDACHBS9042</v>
          </cell>
          <cell r="L1013">
            <v>5113.9369500000003</v>
          </cell>
          <cell r="M1013">
            <v>4174.0744199999999</v>
          </cell>
          <cell r="N1013">
            <v>4276.5977000000003</v>
          </cell>
          <cell r="O1013">
            <v>31515.674350000001</v>
          </cell>
          <cell r="P1013">
            <v>29222.828570000001</v>
          </cell>
          <cell r="Q1013">
            <v>29798.39719</v>
          </cell>
          <cell r="S1013">
            <v>76665.055980000005</v>
          </cell>
          <cell r="T1013">
            <v>74372.210200000001</v>
          </cell>
          <cell r="U1013">
            <v>75454.494760000001</v>
          </cell>
          <cell r="W1013">
            <v>12691.22647</v>
          </cell>
          <cell r="X1013">
            <v>15762.51599</v>
          </cell>
          <cell r="Y1013">
            <v>16011.60348</v>
          </cell>
          <cell r="AB1013">
            <v>18400.00534</v>
          </cell>
          <cell r="AC1013">
            <v>18462.894639999999</v>
          </cell>
          <cell r="AD1013">
            <v>86649.734020000004</v>
          </cell>
          <cell r="AT1013">
            <v>5231.8643599999996</v>
          </cell>
          <cell r="AU1013">
            <v>17233.931680000002</v>
          </cell>
          <cell r="AV1013">
            <v>31622.673699999999</v>
          </cell>
          <cell r="AW1013">
            <v>85903.582429999995</v>
          </cell>
        </row>
        <row r="1014">
          <cell r="A1014" t="str">
            <v>680499CLDACHBO0341</v>
          </cell>
          <cell r="L1014">
            <v>2185.50027</v>
          </cell>
          <cell r="M1014">
            <v>1796.4093399999999</v>
          </cell>
          <cell r="N1014">
            <v>1807.88768</v>
          </cell>
          <cell r="O1014">
            <v>15230.686</v>
          </cell>
          <cell r="P1014">
            <v>12865.616980000001</v>
          </cell>
          <cell r="Q1014">
            <v>12933.48381</v>
          </cell>
          <cell r="S1014">
            <v>33580.486429999997</v>
          </cell>
          <cell r="T1014">
            <v>31215.417409999998</v>
          </cell>
          <cell r="U1014">
            <v>31336.63582</v>
          </cell>
          <cell r="W1014">
            <v>6269.7466999999997</v>
          </cell>
          <cell r="X1014">
            <v>6803.9931299999998</v>
          </cell>
          <cell r="Y1014">
            <v>6830.2312499999998</v>
          </cell>
          <cell r="AB1014">
            <v>8786.0821099999994</v>
          </cell>
          <cell r="AC1014">
            <v>8860.2568900000006</v>
          </cell>
          <cell r="AD1014">
            <v>38648.882740000001</v>
          </cell>
          <cell r="AT1014">
            <v>2331.11501</v>
          </cell>
          <cell r="AU1014">
            <v>7835.3781200000003</v>
          </cell>
          <cell r="AV1014">
            <v>14511.722460000001</v>
          </cell>
          <cell r="AW1014">
            <v>38099.43881</v>
          </cell>
        </row>
        <row r="1015">
          <cell r="A1015" t="str">
            <v>680499CLDACHBU0341</v>
          </cell>
          <cell r="L1015">
            <v>2185.50027</v>
          </cell>
          <cell r="M1015">
            <v>1796.4093399999999</v>
          </cell>
          <cell r="N1015">
            <v>1807.88768</v>
          </cell>
          <cell r="O1015">
            <v>15230.686</v>
          </cell>
          <cell r="P1015">
            <v>12865.616980000001</v>
          </cell>
          <cell r="Q1015">
            <v>12933.48381</v>
          </cell>
          <cell r="S1015">
            <v>33580.486429999997</v>
          </cell>
          <cell r="T1015">
            <v>31215.417409999998</v>
          </cell>
          <cell r="U1015">
            <v>31336.63582</v>
          </cell>
          <cell r="W1015">
            <v>6269.7466999999997</v>
          </cell>
          <cell r="X1015">
            <v>6803.9931299999998</v>
          </cell>
          <cell r="Y1015">
            <v>6830.2312499999998</v>
          </cell>
          <cell r="AB1015">
            <v>8786.0821099999994</v>
          </cell>
          <cell r="AC1015">
            <v>8860.2568900000006</v>
          </cell>
          <cell r="AD1015">
            <v>38648.882740000001</v>
          </cell>
          <cell r="AT1015">
            <v>2331.11501</v>
          </cell>
          <cell r="AU1015">
            <v>7835.3781200000003</v>
          </cell>
          <cell r="AV1015">
            <v>14511.722460000001</v>
          </cell>
          <cell r="AW1015">
            <v>38099.43881</v>
          </cell>
        </row>
        <row r="1016">
          <cell r="A1016" t="str">
            <v>680499CLDACHBU0351</v>
          </cell>
          <cell r="L1016">
            <v>1368.6879899999999</v>
          </cell>
          <cell r="M1016">
            <v>847.50942999999995</v>
          </cell>
          <cell r="N1016">
            <v>875.03733999999997</v>
          </cell>
          <cell r="O1016">
            <v>7608.7764999999999</v>
          </cell>
          <cell r="P1016">
            <v>6230.6634299999996</v>
          </cell>
          <cell r="Q1016">
            <v>6412.0016699999996</v>
          </cell>
          <cell r="S1016">
            <v>18133.34418</v>
          </cell>
          <cell r="T1016">
            <v>16755.231110000001</v>
          </cell>
          <cell r="U1016">
            <v>17162.09979</v>
          </cell>
          <cell r="W1016">
            <v>2946.70478</v>
          </cell>
          <cell r="X1016">
            <v>3788.4085799999998</v>
          </cell>
          <cell r="Y1016">
            <v>3882.9678399999998</v>
          </cell>
          <cell r="AB1016">
            <v>4460.4682899999998</v>
          </cell>
          <cell r="AC1016">
            <v>4000.9953799999998</v>
          </cell>
          <cell r="AD1016">
            <v>21000.25477</v>
          </cell>
          <cell r="AT1016">
            <v>1400.5832700000001</v>
          </cell>
          <cell r="AU1016">
            <v>4577.7692399999996</v>
          </cell>
          <cell r="AV1016">
            <v>8145.1598899999999</v>
          </cell>
          <cell r="AW1016">
            <v>20858.105479999998</v>
          </cell>
        </row>
        <row r="1017">
          <cell r="A1017" t="str">
            <v>680499CLDACHBU0352</v>
          </cell>
          <cell r="L1017">
            <v>1559.7568799999999</v>
          </cell>
          <cell r="M1017">
            <v>1530.1556499999999</v>
          </cell>
          <cell r="N1017">
            <v>1593.6726799999999</v>
          </cell>
          <cell r="O1017">
            <v>8676.2200400000002</v>
          </cell>
          <cell r="P1017">
            <v>10126.54816</v>
          </cell>
          <cell r="Q1017">
            <v>10452.911700000001</v>
          </cell>
          <cell r="S1017">
            <v>24856.965209999998</v>
          </cell>
          <cell r="T1017">
            <v>26307.29333</v>
          </cell>
          <cell r="U1017">
            <v>26861.4908</v>
          </cell>
          <cell r="W1017">
            <v>3474.7831799999999</v>
          </cell>
          <cell r="X1017">
            <v>5170.1142799999998</v>
          </cell>
          <cell r="Y1017">
            <v>5298.4043899999997</v>
          </cell>
          <cell r="AB1017">
            <v>5153.4549399999996</v>
          </cell>
          <cell r="AC1017">
            <v>5601.6423699999996</v>
          </cell>
          <cell r="AD1017">
            <v>27000.596509999999</v>
          </cell>
          <cell r="AT1017">
            <v>1500.16608</v>
          </cell>
          <cell r="AU1017">
            <v>4820.7843199999998</v>
          </cell>
          <cell r="AV1017">
            <v>8965.7913499999995</v>
          </cell>
          <cell r="AW1017">
            <v>26946.038140000001</v>
          </cell>
        </row>
        <row r="1018">
          <cell r="A1018" t="str">
            <v>680499CLDACHBU0349</v>
          </cell>
          <cell r="L1018">
            <v>-8.1899999999999994E-3</v>
          </cell>
          <cell r="O1018">
            <v>-8.1899999999999994E-3</v>
          </cell>
          <cell r="S1018">
            <v>94.260159999999999</v>
          </cell>
          <cell r="T1018">
            <v>94.268349999999998</v>
          </cell>
          <cell r="U1018">
            <v>94.268349999999998</v>
          </cell>
          <cell r="W1018">
            <v>-8.1899999999999994E-3</v>
          </cell>
        </row>
        <row r="1019">
          <cell r="A1019" t="str">
            <v>680499CLDACHBS9051</v>
          </cell>
          <cell r="L1019">
            <v>12269.127130000001</v>
          </cell>
          <cell r="M1019">
            <v>4976.8567000000003</v>
          </cell>
          <cell r="N1019">
            <v>4976.8229899999997</v>
          </cell>
          <cell r="O1019">
            <v>68462.846340000004</v>
          </cell>
          <cell r="P1019">
            <v>27238.619500000001</v>
          </cell>
          <cell r="Q1019">
            <v>27239.486959999998</v>
          </cell>
          <cell r="S1019">
            <v>159534.22808</v>
          </cell>
          <cell r="T1019">
            <v>118310.00124</v>
          </cell>
          <cell r="U1019">
            <v>118311.07115</v>
          </cell>
          <cell r="W1019">
            <v>28464.224249999999</v>
          </cell>
          <cell r="X1019">
            <v>16133.000249999999</v>
          </cell>
          <cell r="Y1019">
            <v>16133.28226</v>
          </cell>
          <cell r="AB1019">
            <v>35451.047910000001</v>
          </cell>
          <cell r="AC1019">
            <v>42285.108659999998</v>
          </cell>
          <cell r="AD1019">
            <v>186936.39076000001</v>
          </cell>
          <cell r="AT1019">
            <v>10800.22309</v>
          </cell>
          <cell r="AU1019">
            <v>35598.761299999998</v>
          </cell>
          <cell r="AV1019">
            <v>67328.76195</v>
          </cell>
          <cell r="AW1019">
            <v>183952.36583</v>
          </cell>
        </row>
        <row r="1020">
          <cell r="A1020" t="str">
            <v>680499CLDACHBO0713</v>
          </cell>
          <cell r="L1020">
            <v>4188.8240999999998</v>
          </cell>
          <cell r="M1020">
            <v>3895.1511300000002</v>
          </cell>
          <cell r="N1020">
            <v>3895.11742</v>
          </cell>
          <cell r="O1020">
            <v>30988.112410000002</v>
          </cell>
          <cell r="P1020">
            <v>26156.913929999999</v>
          </cell>
          <cell r="Q1020">
            <v>26157.78139</v>
          </cell>
          <cell r="S1020">
            <v>80705.445349999995</v>
          </cell>
          <cell r="T1020">
            <v>75874.246870000003</v>
          </cell>
          <cell r="U1020">
            <v>75875.316779999994</v>
          </cell>
          <cell r="W1020">
            <v>12528.537399999999</v>
          </cell>
          <cell r="X1020">
            <v>13095.08633</v>
          </cell>
          <cell r="Y1020">
            <v>13095.368340000001</v>
          </cell>
          <cell r="AB1020">
            <v>15865.513660000001</v>
          </cell>
          <cell r="AC1020">
            <v>23100.76382</v>
          </cell>
          <cell r="AD1020">
            <v>85230.289739999993</v>
          </cell>
          <cell r="AT1020">
            <v>4599.9998900000001</v>
          </cell>
          <cell r="AU1020">
            <v>15359.335139999999</v>
          </cell>
          <cell r="AV1020">
            <v>30844.40508</v>
          </cell>
          <cell r="AW1020">
            <v>82738.603799999997</v>
          </cell>
        </row>
        <row r="1021">
          <cell r="A1021" t="str">
            <v>680499CLDACHBU0713</v>
          </cell>
          <cell r="L1021">
            <v>4188.8240999999998</v>
          </cell>
          <cell r="M1021">
            <v>3895.1511300000002</v>
          </cell>
          <cell r="N1021">
            <v>3895.11742</v>
          </cell>
          <cell r="O1021">
            <v>30988.112410000002</v>
          </cell>
          <cell r="P1021">
            <v>26156.913929999999</v>
          </cell>
          <cell r="Q1021">
            <v>26157.78139</v>
          </cell>
          <cell r="S1021">
            <v>80705.445349999995</v>
          </cell>
          <cell r="T1021">
            <v>75874.246870000003</v>
          </cell>
          <cell r="U1021">
            <v>75875.316779999994</v>
          </cell>
          <cell r="W1021">
            <v>12528.537399999999</v>
          </cell>
          <cell r="X1021">
            <v>13095.08633</v>
          </cell>
          <cell r="Y1021">
            <v>13095.368340000001</v>
          </cell>
          <cell r="AB1021">
            <v>15865.513660000001</v>
          </cell>
          <cell r="AC1021">
            <v>23100.76382</v>
          </cell>
          <cell r="AD1021">
            <v>85230.289739999993</v>
          </cell>
          <cell r="AT1021">
            <v>4599.9998900000001</v>
          </cell>
          <cell r="AU1021">
            <v>15359.335139999999</v>
          </cell>
          <cell r="AV1021">
            <v>30844.40508</v>
          </cell>
          <cell r="AW1021">
            <v>82738.603799999997</v>
          </cell>
        </row>
        <row r="1022">
          <cell r="A1022" t="str">
            <v>680499CLDACHBU0418</v>
          </cell>
          <cell r="L1022">
            <v>8080.30303</v>
          </cell>
          <cell r="M1022">
            <v>1081.7055700000001</v>
          </cell>
          <cell r="N1022">
            <v>1081.7055700000001</v>
          </cell>
          <cell r="O1022">
            <v>37474.733930000002</v>
          </cell>
          <cell r="P1022">
            <v>1081.7055700000001</v>
          </cell>
          <cell r="Q1022">
            <v>1081.7055700000001</v>
          </cell>
          <cell r="S1022">
            <v>78828.782730000006</v>
          </cell>
          <cell r="T1022">
            <v>42435.754370000002</v>
          </cell>
          <cell r="U1022">
            <v>42435.754370000002</v>
          </cell>
          <cell r="W1022">
            <v>15935.68685</v>
          </cell>
          <cell r="X1022">
            <v>3037.91392</v>
          </cell>
          <cell r="Y1022">
            <v>3037.91392</v>
          </cell>
          <cell r="AB1022">
            <v>19585.534250000001</v>
          </cell>
          <cell r="AC1022">
            <v>19184.344840000002</v>
          </cell>
          <cell r="AD1022">
            <v>101706.10102</v>
          </cell>
          <cell r="AT1022">
            <v>6200.2232000000004</v>
          </cell>
          <cell r="AU1022">
            <v>20239.426159999999</v>
          </cell>
          <cell r="AV1022">
            <v>36484.356870000003</v>
          </cell>
          <cell r="AW1022">
            <v>101213.76203</v>
          </cell>
        </row>
        <row r="1023">
          <cell r="A1023" t="str">
            <v>680499CLDACHBS9050</v>
          </cell>
          <cell r="L1023">
            <v>3387.5282299999999</v>
          </cell>
          <cell r="M1023">
            <v>3198.2608399999999</v>
          </cell>
          <cell r="N1023">
            <v>3248.1009100000001</v>
          </cell>
          <cell r="O1023">
            <v>22102.887620000001</v>
          </cell>
          <cell r="P1023">
            <v>18323.023130000001</v>
          </cell>
          <cell r="Q1023">
            <v>18716.499619999999</v>
          </cell>
          <cell r="S1023">
            <v>50086.030330000001</v>
          </cell>
          <cell r="T1023">
            <v>46306.165840000001</v>
          </cell>
          <cell r="U1023">
            <v>47072.847569999998</v>
          </cell>
          <cell r="W1023">
            <v>8616.2775500000007</v>
          </cell>
          <cell r="X1023">
            <v>10845.529070000001</v>
          </cell>
          <cell r="Y1023">
            <v>11033.983700000001</v>
          </cell>
          <cell r="AB1023">
            <v>10993.69788</v>
          </cell>
          <cell r="AC1023">
            <v>11048.53074</v>
          </cell>
          <cell r="AD1023">
            <v>58037.495499999997</v>
          </cell>
          <cell r="AT1023">
            <v>3700.33968</v>
          </cell>
          <cell r="AU1023">
            <v>11884.74073</v>
          </cell>
          <cell r="AV1023">
            <v>21880.69281</v>
          </cell>
          <cell r="AW1023">
            <v>57405.474770000001</v>
          </cell>
        </row>
        <row r="1024">
          <cell r="A1024" t="str">
            <v>680499CLDACHBU0331</v>
          </cell>
          <cell r="L1024">
            <v>1352.65489</v>
          </cell>
          <cell r="M1024">
            <v>1257.1793</v>
          </cell>
          <cell r="N1024">
            <v>1277.4466600000001</v>
          </cell>
          <cell r="O1024">
            <v>11014.923849999999</v>
          </cell>
          <cell r="P1024">
            <v>7777.4396800000004</v>
          </cell>
          <cell r="Q1024">
            <v>7992.5088100000003</v>
          </cell>
          <cell r="S1024">
            <v>25479.737389999998</v>
          </cell>
          <cell r="T1024">
            <v>22242.253219999999</v>
          </cell>
          <cell r="U1024">
            <v>22691.28412</v>
          </cell>
          <cell r="W1024">
            <v>4220.0269600000001</v>
          </cell>
          <cell r="X1024">
            <v>4519.9926999999998</v>
          </cell>
          <cell r="Y1024">
            <v>4626.8316800000002</v>
          </cell>
          <cell r="AB1024">
            <v>5067.2393899999997</v>
          </cell>
          <cell r="AC1024">
            <v>5725.9056700000001</v>
          </cell>
          <cell r="AD1024">
            <v>33035.419809999999</v>
          </cell>
          <cell r="AT1024">
            <v>1700.1205399999999</v>
          </cell>
          <cell r="AU1024">
            <v>6094.2126399999997</v>
          </cell>
          <cell r="AV1024">
            <v>11286.54377</v>
          </cell>
          <cell r="AW1024">
            <v>31946.63608</v>
          </cell>
        </row>
        <row r="1025">
          <cell r="A1025" t="str">
            <v>680499CLDACHBU0362</v>
          </cell>
          <cell r="L1025">
            <v>2035.9608499999999</v>
          </cell>
          <cell r="M1025">
            <v>1901.20769</v>
          </cell>
          <cell r="N1025">
            <v>1930.7804100000001</v>
          </cell>
          <cell r="O1025">
            <v>11081.43209</v>
          </cell>
          <cell r="P1025">
            <v>10445.102929999999</v>
          </cell>
          <cell r="Q1025">
            <v>10623.5103</v>
          </cell>
          <cell r="S1025">
            <v>24443.754379999998</v>
          </cell>
          <cell r="T1025">
            <v>23807.425220000001</v>
          </cell>
          <cell r="U1025">
            <v>24125.07604</v>
          </cell>
          <cell r="W1025">
            <v>4394.5912500000004</v>
          </cell>
          <cell r="X1025">
            <v>6260.3074999999999</v>
          </cell>
          <cell r="Y1025">
            <v>6341.9231499999996</v>
          </cell>
          <cell r="AB1025">
            <v>5926.45849</v>
          </cell>
          <cell r="AC1025">
            <v>5320.6185699999996</v>
          </cell>
          <cell r="AD1025">
            <v>25000.069189999998</v>
          </cell>
          <cell r="AT1025">
            <v>2000.2191399999999</v>
          </cell>
          <cell r="AU1025">
            <v>5790.5280899999998</v>
          </cell>
          <cell r="AV1025">
            <v>10589.231820000001</v>
          </cell>
          <cell r="AW1025">
            <v>25453.921470000001</v>
          </cell>
        </row>
        <row r="1026">
          <cell r="A1026" t="str">
            <v>680499CLDACHBU0370</v>
          </cell>
          <cell r="L1026">
            <v>-1.08751</v>
          </cell>
          <cell r="M1026">
            <v>39.873849999999997</v>
          </cell>
          <cell r="N1026">
            <v>39.873849999999997</v>
          </cell>
          <cell r="O1026">
            <v>6.5316799999999997</v>
          </cell>
          <cell r="P1026">
            <v>100.48052</v>
          </cell>
          <cell r="Q1026">
            <v>100.48052</v>
          </cell>
          <cell r="S1026">
            <v>162.53855999999999</v>
          </cell>
          <cell r="T1026">
            <v>256.48739999999998</v>
          </cell>
          <cell r="U1026">
            <v>256.48739999999998</v>
          </cell>
          <cell r="W1026">
            <v>1.65934</v>
          </cell>
          <cell r="X1026">
            <v>65.228870000000001</v>
          </cell>
          <cell r="Y1026">
            <v>65.228870000000001</v>
          </cell>
          <cell r="AC1026">
            <v>2.0065</v>
          </cell>
          <cell r="AD1026">
            <v>2.0065</v>
          </cell>
          <cell r="AV1026">
            <v>4.9172200000000004</v>
          </cell>
          <cell r="AW1026">
            <v>4.9172200000000004</v>
          </cell>
        </row>
        <row r="1027">
          <cell r="A1027" t="str">
            <v>680499CLDACHBS6921</v>
          </cell>
          <cell r="L1027">
            <v>-0.55042000000000002</v>
          </cell>
          <cell r="M1027">
            <v>-2.3122699999999998</v>
          </cell>
          <cell r="N1027">
            <v>-2.3122699999999998</v>
          </cell>
          <cell r="O1027">
            <v>-1.5305</v>
          </cell>
          <cell r="P1027">
            <v>279.96602999999999</v>
          </cell>
          <cell r="Q1027">
            <v>279.95605</v>
          </cell>
          <cell r="S1027">
            <v>21.594989999999999</v>
          </cell>
          <cell r="T1027">
            <v>303.09152</v>
          </cell>
          <cell r="U1027">
            <v>303.08154000000002</v>
          </cell>
          <cell r="W1027">
            <v>-0.66403999999999996</v>
          </cell>
          <cell r="X1027">
            <v>6.6622899999999996</v>
          </cell>
          <cell r="Y1027">
            <v>6.6569099999999999</v>
          </cell>
          <cell r="AV1027">
            <v>-0.66181000000000001</v>
          </cell>
          <cell r="AW1027">
            <v>-0.66181000000000001</v>
          </cell>
        </row>
        <row r="1028">
          <cell r="A1028" t="str">
            <v>680499CLDACHBO1228</v>
          </cell>
          <cell r="L1028">
            <v>-0.55042000000000002</v>
          </cell>
          <cell r="M1028">
            <v>-2.3122699999999998</v>
          </cell>
          <cell r="N1028">
            <v>-2.3122699999999998</v>
          </cell>
          <cell r="O1028">
            <v>-1.5305</v>
          </cell>
          <cell r="P1028">
            <v>279.96602999999999</v>
          </cell>
          <cell r="Q1028">
            <v>279.95605</v>
          </cell>
          <cell r="S1028">
            <v>21.594989999999999</v>
          </cell>
          <cell r="T1028">
            <v>303.09152</v>
          </cell>
          <cell r="U1028">
            <v>303.08154000000002</v>
          </cell>
          <cell r="W1028">
            <v>-0.66403999999999996</v>
          </cell>
          <cell r="X1028">
            <v>6.6622899999999996</v>
          </cell>
          <cell r="Y1028">
            <v>6.6569099999999999</v>
          </cell>
          <cell r="AV1028">
            <v>-0.66181000000000001</v>
          </cell>
          <cell r="AW1028">
            <v>-0.66181000000000001</v>
          </cell>
        </row>
        <row r="1029">
          <cell r="A1029" t="str">
            <v>680499CLDACHBU1228</v>
          </cell>
          <cell r="L1029">
            <v>-0.55042000000000002</v>
          </cell>
          <cell r="M1029">
            <v>-2.3122699999999998</v>
          </cell>
          <cell r="N1029">
            <v>-2.3122699999999998</v>
          </cell>
          <cell r="O1029">
            <v>-1.5305</v>
          </cell>
          <cell r="P1029">
            <v>279.96602999999999</v>
          </cell>
          <cell r="Q1029">
            <v>279.95605</v>
          </cell>
          <cell r="S1029">
            <v>21.594989999999999</v>
          </cell>
          <cell r="T1029">
            <v>303.09152</v>
          </cell>
          <cell r="U1029">
            <v>303.08154000000002</v>
          </cell>
          <cell r="W1029">
            <v>-0.66403999999999996</v>
          </cell>
          <cell r="X1029">
            <v>6.6622899999999996</v>
          </cell>
          <cell r="Y1029">
            <v>6.6569099999999999</v>
          </cell>
          <cell r="AV1029">
            <v>-0.66181000000000001</v>
          </cell>
          <cell r="AW1029">
            <v>-0.66181000000000001</v>
          </cell>
        </row>
        <row r="1030">
          <cell r="A1030" t="str">
            <v>680499CLDACHBS6913</v>
          </cell>
          <cell r="P1030">
            <v>-1.4402299999999999</v>
          </cell>
          <cell r="Q1030">
            <v>-1.4402299999999999</v>
          </cell>
          <cell r="S1030">
            <v>1.4402299999999999</v>
          </cell>
          <cell r="T1030">
            <v>0</v>
          </cell>
          <cell r="U1030">
            <v>0</v>
          </cell>
        </row>
        <row r="1031">
          <cell r="A1031" t="str">
            <v>680499CLDACHBU1221</v>
          </cell>
          <cell r="P1031">
            <v>-1.4402299999999999</v>
          </cell>
          <cell r="Q1031">
            <v>-1.4402299999999999</v>
          </cell>
          <cell r="S1031">
            <v>1.4402299999999999</v>
          </cell>
          <cell r="T1031">
            <v>0</v>
          </cell>
          <cell r="U1031">
            <v>0</v>
          </cell>
        </row>
        <row r="1032">
          <cell r="A1032" t="str">
            <v>680499CLDACHBS6903</v>
          </cell>
          <cell r="S1032">
            <v>0</v>
          </cell>
          <cell r="T1032">
            <v>0</v>
          </cell>
          <cell r="U1032">
            <v>0</v>
          </cell>
        </row>
        <row r="1033">
          <cell r="A1033" t="str">
            <v>680499CLDACHBU0663</v>
          </cell>
          <cell r="S1033">
            <v>0</v>
          </cell>
          <cell r="T1033">
            <v>0</v>
          </cell>
          <cell r="U1033">
            <v>0</v>
          </cell>
        </row>
        <row r="1034">
          <cell r="A1034" t="str">
            <v>680499CLDACH201101</v>
          </cell>
          <cell r="L1034">
            <v>26770.837200000002</v>
          </cell>
          <cell r="M1034">
            <v>49107.354679999997</v>
          </cell>
          <cell r="N1034">
            <v>49847.671289999998</v>
          </cell>
          <cell r="O1034">
            <v>214038.10821999999</v>
          </cell>
          <cell r="P1034">
            <v>281037.46671000001</v>
          </cell>
          <cell r="Q1034">
            <v>285613.93001000001</v>
          </cell>
          <cell r="S1034">
            <v>632599.74798999995</v>
          </cell>
          <cell r="T1034">
            <v>699599.10647999996</v>
          </cell>
          <cell r="U1034">
            <v>708129.21238000004</v>
          </cell>
          <cell r="W1034">
            <v>63786.568050000002</v>
          </cell>
          <cell r="X1034">
            <v>176982.90887000001</v>
          </cell>
          <cell r="Y1034">
            <v>179349.60683</v>
          </cell>
          <cell r="AB1034">
            <v>218755.3351</v>
          </cell>
          <cell r="AC1034">
            <v>135723.79013000001</v>
          </cell>
          <cell r="AD1034">
            <v>735997.17215999996</v>
          </cell>
          <cell r="AT1034">
            <v>52343.848440000002</v>
          </cell>
          <cell r="AU1034">
            <v>160547.25941999999</v>
          </cell>
          <cell r="AV1034">
            <v>250924.77241999999</v>
          </cell>
          <cell r="AW1034">
            <v>713532.57666999998</v>
          </cell>
        </row>
        <row r="1035">
          <cell r="A1035" t="str">
            <v>680499CLDACHBT6918</v>
          </cell>
          <cell r="L1035">
            <v>26770.837200000002</v>
          </cell>
          <cell r="M1035">
            <v>49107.354679999997</v>
          </cell>
          <cell r="N1035">
            <v>49847.671289999998</v>
          </cell>
          <cell r="O1035">
            <v>214038.10821999999</v>
          </cell>
          <cell r="P1035">
            <v>281037.46671000001</v>
          </cell>
          <cell r="Q1035">
            <v>285613.93001000001</v>
          </cell>
          <cell r="S1035">
            <v>632599.74798999995</v>
          </cell>
          <cell r="T1035">
            <v>699599.10647999996</v>
          </cell>
          <cell r="U1035">
            <v>708129.21238000004</v>
          </cell>
          <cell r="W1035">
            <v>63786.568050000002</v>
          </cell>
          <cell r="X1035">
            <v>176982.90887000001</v>
          </cell>
          <cell r="Y1035">
            <v>179349.60683</v>
          </cell>
          <cell r="AB1035">
            <v>218755.3351</v>
          </cell>
          <cell r="AC1035">
            <v>135723.79013000001</v>
          </cell>
          <cell r="AD1035">
            <v>735997.17215999996</v>
          </cell>
          <cell r="AT1035">
            <v>52343.848440000002</v>
          </cell>
          <cell r="AU1035">
            <v>160547.25941999999</v>
          </cell>
          <cell r="AV1035">
            <v>250924.77241999999</v>
          </cell>
          <cell r="AW1035">
            <v>713532.57666999998</v>
          </cell>
        </row>
        <row r="1036">
          <cell r="A1036" t="str">
            <v>680499CLDACHBO0680</v>
          </cell>
          <cell r="L1036">
            <v>26098.147290000001</v>
          </cell>
          <cell r="M1036">
            <v>48394.815929999997</v>
          </cell>
          <cell r="N1036">
            <v>49127.497239999997</v>
          </cell>
          <cell r="O1036">
            <v>209518.14733000001</v>
          </cell>
          <cell r="P1036">
            <v>276517.01280999999</v>
          </cell>
          <cell r="Q1036">
            <v>280995.34591999999</v>
          </cell>
          <cell r="S1036">
            <v>622043.15368999995</v>
          </cell>
          <cell r="T1036">
            <v>689042.01916999999</v>
          </cell>
          <cell r="U1036">
            <v>697417.39289999998</v>
          </cell>
          <cell r="W1036">
            <v>62406.384720000002</v>
          </cell>
          <cell r="X1036">
            <v>174414.71434999999</v>
          </cell>
          <cell r="Y1036">
            <v>176748.03844</v>
          </cell>
          <cell r="AB1036">
            <v>216000.0001</v>
          </cell>
          <cell r="AC1036">
            <v>133193.76913</v>
          </cell>
          <cell r="AD1036">
            <v>730193.76922999998</v>
          </cell>
          <cell r="AT1036">
            <v>51369.256439999997</v>
          </cell>
          <cell r="AU1036">
            <v>158000.00042</v>
          </cell>
          <cell r="AV1036">
            <v>246408.86812999999</v>
          </cell>
          <cell r="AW1036">
            <v>700524.47748</v>
          </cell>
        </row>
        <row r="1037">
          <cell r="A1037" t="str">
            <v>680499CLDACHBU0680</v>
          </cell>
          <cell r="L1037">
            <v>26098.147290000001</v>
          </cell>
          <cell r="M1037">
            <v>48394.815929999997</v>
          </cell>
          <cell r="N1037">
            <v>49127.497239999997</v>
          </cell>
          <cell r="O1037">
            <v>209518.14733000001</v>
          </cell>
          <cell r="P1037">
            <v>276517.01280999999</v>
          </cell>
          <cell r="Q1037">
            <v>280995.34591999999</v>
          </cell>
          <cell r="S1037">
            <v>622043.15368999995</v>
          </cell>
          <cell r="T1037">
            <v>689042.01916999999</v>
          </cell>
          <cell r="U1037">
            <v>697417.39289999998</v>
          </cell>
          <cell r="W1037">
            <v>62406.384720000002</v>
          </cell>
          <cell r="X1037">
            <v>174414.71434999999</v>
          </cell>
          <cell r="Y1037">
            <v>176748.03844</v>
          </cell>
          <cell r="AB1037">
            <v>216000.0001</v>
          </cell>
          <cell r="AC1037">
            <v>133193.76913</v>
          </cell>
          <cell r="AD1037">
            <v>730193.76922999998</v>
          </cell>
          <cell r="AT1037">
            <v>51369.256439999997</v>
          </cell>
          <cell r="AU1037">
            <v>158000.00042</v>
          </cell>
          <cell r="AV1037">
            <v>246408.86812999999</v>
          </cell>
          <cell r="AW1037">
            <v>700524.47748</v>
          </cell>
        </row>
        <row r="1038">
          <cell r="A1038" t="str">
            <v>680499CLDACHBU0655</v>
          </cell>
          <cell r="P1038">
            <v>-0.87202999999999997</v>
          </cell>
          <cell r="Q1038">
            <v>-0.87202999999999997</v>
          </cell>
          <cell r="S1038">
            <v>-0.47797000000000001</v>
          </cell>
          <cell r="T1038">
            <v>-1.35</v>
          </cell>
          <cell r="U1038">
            <v>-1.35</v>
          </cell>
          <cell r="X1038">
            <v>0.80696999999999997</v>
          </cell>
          <cell r="Y1038">
            <v>0.80696999999999997</v>
          </cell>
        </row>
        <row r="1039">
          <cell r="A1039" t="str">
            <v>680499CLDACHBU0624</v>
          </cell>
          <cell r="L1039">
            <v>672.68991000000005</v>
          </cell>
          <cell r="M1039">
            <v>712.53875000000005</v>
          </cell>
          <cell r="N1039">
            <v>720.17404999999997</v>
          </cell>
          <cell r="O1039">
            <v>4519.9608900000003</v>
          </cell>
          <cell r="P1039">
            <v>4521.32593</v>
          </cell>
          <cell r="Q1039">
            <v>4619.4561199999998</v>
          </cell>
          <cell r="S1039">
            <v>10557.072270000001</v>
          </cell>
          <cell r="T1039">
            <v>10558.437309999999</v>
          </cell>
          <cell r="U1039">
            <v>10713.16949</v>
          </cell>
          <cell r="W1039">
            <v>1380.1833300000001</v>
          </cell>
          <cell r="X1039">
            <v>2567.3875499999999</v>
          </cell>
          <cell r="Y1039">
            <v>2600.7614199999998</v>
          </cell>
          <cell r="AB1039">
            <v>2755.335</v>
          </cell>
          <cell r="AC1039">
            <v>2530.0210000000002</v>
          </cell>
          <cell r="AD1039">
            <v>5803.4029300000002</v>
          </cell>
          <cell r="AT1039">
            <v>974.59199999999998</v>
          </cell>
          <cell r="AU1039">
            <v>2547.259</v>
          </cell>
          <cell r="AV1039">
            <v>4515.9042900000004</v>
          </cell>
          <cell r="AW1039">
            <v>13008.099190000001</v>
          </cell>
        </row>
        <row r="1040">
          <cell r="A1040" t="str">
            <v>680499CL_DEPD202</v>
          </cell>
          <cell r="L1040">
            <v>31561.625069999998</v>
          </cell>
          <cell r="M1040">
            <v>27085.078839999998</v>
          </cell>
          <cell r="N1040">
            <v>27085.078839999998</v>
          </cell>
          <cell r="O1040">
            <v>209733.46251000001</v>
          </cell>
          <cell r="P1040">
            <v>161286.3584</v>
          </cell>
          <cell r="Q1040">
            <v>161286.3584</v>
          </cell>
          <cell r="S1040">
            <v>531758.90904000006</v>
          </cell>
          <cell r="T1040">
            <v>483311.80492999998</v>
          </cell>
          <cell r="U1040">
            <v>483311.80492999998</v>
          </cell>
          <cell r="W1040">
            <v>78085.983500000002</v>
          </cell>
          <cell r="X1040">
            <v>92254.50086</v>
          </cell>
          <cell r="Y1040">
            <v>92254.50086</v>
          </cell>
          <cell r="AB1040">
            <v>125638.67603</v>
          </cell>
          <cell r="AC1040">
            <v>141497.81617999999</v>
          </cell>
          <cell r="AD1040">
            <v>639648.49055999995</v>
          </cell>
          <cell r="AT1040">
            <v>39807.124230000001</v>
          </cell>
          <cell r="AU1040">
            <v>128380.14804</v>
          </cell>
          <cell r="AV1040">
            <v>229487.91685000001</v>
          </cell>
          <cell r="AW1040">
            <v>634975.09346999996</v>
          </cell>
        </row>
        <row r="1041">
          <cell r="A1041" t="str">
            <v>680499CL_DEBS9044</v>
          </cell>
          <cell r="L1041">
            <v>4681.4274100000002</v>
          </cell>
          <cell r="M1041">
            <v>4032.9436500000002</v>
          </cell>
          <cell r="N1041">
            <v>4032.9436500000002</v>
          </cell>
          <cell r="O1041">
            <v>29900.82488</v>
          </cell>
          <cell r="P1041">
            <v>25264.733769999999</v>
          </cell>
          <cell r="Q1041">
            <v>25264.733769999999</v>
          </cell>
          <cell r="S1041">
            <v>80076.703829999999</v>
          </cell>
          <cell r="T1041">
            <v>75440.612720000005</v>
          </cell>
          <cell r="U1041">
            <v>75440.612720000005</v>
          </cell>
          <cell r="W1041">
            <v>11256.43505</v>
          </cell>
          <cell r="X1041">
            <v>15122.281489999999</v>
          </cell>
          <cell r="Y1041">
            <v>15122.281489999999</v>
          </cell>
          <cell r="AB1041">
            <v>19354.977350000001</v>
          </cell>
          <cell r="AC1041">
            <v>18754.3868</v>
          </cell>
          <cell r="AD1041">
            <v>97483.01784</v>
          </cell>
          <cell r="AT1041">
            <v>5676.4742299999998</v>
          </cell>
          <cell r="AU1041">
            <v>19623.238659999999</v>
          </cell>
          <cell r="AV1041">
            <v>32822.332029999998</v>
          </cell>
          <cell r="AW1041">
            <v>94610.516669999997</v>
          </cell>
        </row>
        <row r="1042">
          <cell r="A1042" t="str">
            <v>680499CL_DEBU0321</v>
          </cell>
          <cell r="L1042">
            <v>3191.3242700000001</v>
          </cell>
          <cell r="M1042">
            <v>2984.7231099999999</v>
          </cell>
          <cell r="N1042">
            <v>2984.7231099999999</v>
          </cell>
          <cell r="O1042">
            <v>21804.673129999999</v>
          </cell>
          <cell r="P1042">
            <v>18351.12931</v>
          </cell>
          <cell r="Q1042">
            <v>18351.12931</v>
          </cell>
          <cell r="S1042">
            <v>58946.997990000003</v>
          </cell>
          <cell r="T1042">
            <v>55493.454169999997</v>
          </cell>
          <cell r="U1042">
            <v>55493.454169999997</v>
          </cell>
          <cell r="W1042">
            <v>8039.4784200000004</v>
          </cell>
          <cell r="X1042">
            <v>11266.96581</v>
          </cell>
          <cell r="Y1042">
            <v>11266.96581</v>
          </cell>
          <cell r="AB1042">
            <v>12786.807280000001</v>
          </cell>
          <cell r="AC1042">
            <v>12801.35354</v>
          </cell>
          <cell r="AD1042">
            <v>70000.304749999996</v>
          </cell>
          <cell r="AT1042">
            <v>4000.9276100000002</v>
          </cell>
          <cell r="AU1042">
            <v>13437.68893</v>
          </cell>
          <cell r="AV1042">
            <v>23371.941989999999</v>
          </cell>
          <cell r="AW1042">
            <v>68455.720589999997</v>
          </cell>
        </row>
        <row r="1043">
          <cell r="A1043" t="str">
            <v>680499CL_DEBU0323</v>
          </cell>
          <cell r="L1043">
            <v>1248.90301</v>
          </cell>
          <cell r="M1043">
            <v>1048.22054</v>
          </cell>
          <cell r="N1043">
            <v>1048.22054</v>
          </cell>
          <cell r="O1043">
            <v>7161.0995199999998</v>
          </cell>
          <cell r="P1043">
            <v>6913.7698499999997</v>
          </cell>
          <cell r="Q1043">
            <v>6913.7698499999997</v>
          </cell>
          <cell r="S1043">
            <v>19368.192589999999</v>
          </cell>
          <cell r="T1043">
            <v>19120.86292</v>
          </cell>
          <cell r="U1043">
            <v>19120.86292</v>
          </cell>
          <cell r="W1043">
            <v>2752.4472599999999</v>
          </cell>
          <cell r="X1043">
            <v>3855.38382</v>
          </cell>
          <cell r="Y1043">
            <v>3855.38382</v>
          </cell>
          <cell r="AB1043">
            <v>5802.8564500000002</v>
          </cell>
          <cell r="AC1043">
            <v>5402.7956599999998</v>
          </cell>
          <cell r="AD1043">
            <v>23970.713070000002</v>
          </cell>
          <cell r="AT1043">
            <v>1400.528</v>
          </cell>
          <cell r="AU1043">
            <v>5360.50623</v>
          </cell>
          <cell r="AV1043">
            <v>8344.5446200000006</v>
          </cell>
          <cell r="AW1043">
            <v>23002.653350000001</v>
          </cell>
        </row>
        <row r="1044">
          <cell r="A1044" t="str">
            <v>680499CL_DEBU0648</v>
          </cell>
          <cell r="L1044">
            <v>241.20013</v>
          </cell>
          <cell r="O1044">
            <v>935.05223000000001</v>
          </cell>
          <cell r="P1044">
            <v>-0.16539000000000001</v>
          </cell>
          <cell r="Q1044">
            <v>-0.16539000000000001</v>
          </cell>
          <cell r="S1044">
            <v>1761.51325</v>
          </cell>
          <cell r="T1044">
            <v>826.29562999999996</v>
          </cell>
          <cell r="U1044">
            <v>826.29562999999996</v>
          </cell>
          <cell r="W1044">
            <v>464.50936999999999</v>
          </cell>
          <cell r="X1044">
            <v>-6.8140000000000006E-2</v>
          </cell>
          <cell r="Y1044">
            <v>-6.8140000000000006E-2</v>
          </cell>
          <cell r="AB1044">
            <v>765.31362000000001</v>
          </cell>
          <cell r="AC1044">
            <v>550.23760000000004</v>
          </cell>
          <cell r="AD1044">
            <v>3512.0000199999999</v>
          </cell>
          <cell r="AT1044">
            <v>275.01862</v>
          </cell>
          <cell r="AU1044">
            <v>825.04349999999999</v>
          </cell>
          <cell r="AV1044">
            <v>1105.8454200000001</v>
          </cell>
          <cell r="AW1044">
            <v>3152.14273</v>
          </cell>
        </row>
        <row r="1045">
          <cell r="A1045" t="str">
            <v>680499CL_DEBG6912</v>
          </cell>
          <cell r="L1045">
            <v>9280.7371800000001</v>
          </cell>
          <cell r="M1045">
            <v>11941.67525</v>
          </cell>
          <cell r="N1045">
            <v>11941.67525</v>
          </cell>
          <cell r="O1045">
            <v>67748.341979999997</v>
          </cell>
          <cell r="P1045">
            <v>67930.954719999994</v>
          </cell>
          <cell r="Q1045">
            <v>67930.954719999994</v>
          </cell>
          <cell r="S1045">
            <v>184984.10112000001</v>
          </cell>
          <cell r="T1045">
            <v>185166.71385999999</v>
          </cell>
          <cell r="U1045">
            <v>185166.71385999999</v>
          </cell>
          <cell r="W1045">
            <v>22164.749599999999</v>
          </cell>
          <cell r="X1045">
            <v>38076.336569999999</v>
          </cell>
          <cell r="Y1045">
            <v>38076.336569999999</v>
          </cell>
          <cell r="AB1045">
            <v>41438.947549999997</v>
          </cell>
          <cell r="AC1045">
            <v>50946.895340000003</v>
          </cell>
          <cell r="AD1045">
            <v>210541.85243999999</v>
          </cell>
          <cell r="AT1045">
            <v>14398.22287</v>
          </cell>
          <cell r="AU1045">
            <v>44039.47567</v>
          </cell>
          <cell r="AV1045">
            <v>78641.303799999994</v>
          </cell>
          <cell r="AW1045">
            <v>215911.00120999999</v>
          </cell>
        </row>
        <row r="1046">
          <cell r="A1046" t="str">
            <v>680499CL_DEBS6912</v>
          </cell>
          <cell r="L1046">
            <v>5593.8172100000002</v>
          </cell>
          <cell r="M1046">
            <v>8191.8474800000004</v>
          </cell>
          <cell r="N1046">
            <v>8191.8474800000004</v>
          </cell>
          <cell r="O1046">
            <v>45894.114439999998</v>
          </cell>
          <cell r="P1046">
            <v>47674.161670000001</v>
          </cell>
          <cell r="Q1046">
            <v>47674.161670000001</v>
          </cell>
          <cell r="S1046">
            <v>130324.69677</v>
          </cell>
          <cell r="T1046">
            <v>132104.74400000001</v>
          </cell>
          <cell r="U1046">
            <v>132104.74400000001</v>
          </cell>
          <cell r="W1046">
            <v>14379.50929</v>
          </cell>
          <cell r="X1046">
            <v>25309.157459999999</v>
          </cell>
          <cell r="Y1046">
            <v>25309.157459999999</v>
          </cell>
          <cell r="AB1046">
            <v>28261.19067</v>
          </cell>
          <cell r="AC1046">
            <v>32952.344969999998</v>
          </cell>
          <cell r="AD1046">
            <v>143295.80027000001</v>
          </cell>
          <cell r="AT1046">
            <v>10157.27961</v>
          </cell>
          <cell r="AU1046">
            <v>29584.111669999998</v>
          </cell>
          <cell r="AV1046">
            <v>53259.580459999997</v>
          </cell>
          <cell r="AW1046">
            <v>143989.06219999999</v>
          </cell>
        </row>
        <row r="1047">
          <cell r="A1047" t="str">
            <v>680499CL_DEBO0678</v>
          </cell>
          <cell r="L1047">
            <v>4054.4176400000001</v>
          </cell>
          <cell r="M1047">
            <v>5587.3557899999996</v>
          </cell>
          <cell r="N1047">
            <v>5587.3557899999996</v>
          </cell>
          <cell r="O1047">
            <v>32422.748350000002</v>
          </cell>
          <cell r="P1047">
            <v>33786.055489999999</v>
          </cell>
          <cell r="Q1047">
            <v>33786.055489999999</v>
          </cell>
          <cell r="S1047">
            <v>93051.724319999994</v>
          </cell>
          <cell r="T1047">
            <v>94415.031459999998</v>
          </cell>
          <cell r="U1047">
            <v>94415.031459999998</v>
          </cell>
          <cell r="W1047">
            <v>9885.7623600000006</v>
          </cell>
          <cell r="X1047">
            <v>17829.417959999999</v>
          </cell>
          <cell r="Y1047">
            <v>17829.417959999999</v>
          </cell>
          <cell r="AB1047">
            <v>20220.98978</v>
          </cell>
          <cell r="AC1047">
            <v>24271.96343</v>
          </cell>
          <cell r="AD1047">
            <v>104116.9134</v>
          </cell>
          <cell r="AT1047">
            <v>6961.0663400000003</v>
          </cell>
          <cell r="AU1047">
            <v>20762.342720000001</v>
          </cell>
          <cell r="AV1047">
            <v>37871.268750000003</v>
          </cell>
          <cell r="AW1047">
            <v>103076.89367</v>
          </cell>
        </row>
        <row r="1048">
          <cell r="A1048" t="str">
            <v>680499CL_DEBU0654</v>
          </cell>
          <cell r="L1048">
            <v>323.83706999999998</v>
          </cell>
          <cell r="M1048">
            <v>722.91360999999995</v>
          </cell>
          <cell r="N1048">
            <v>722.91360999999995</v>
          </cell>
          <cell r="O1048">
            <v>3464.9077499999999</v>
          </cell>
          <cell r="P1048">
            <v>4307.31106</v>
          </cell>
          <cell r="Q1048">
            <v>4307.31106</v>
          </cell>
          <cell r="S1048">
            <v>11826.440780000001</v>
          </cell>
          <cell r="T1048">
            <v>12668.844090000001</v>
          </cell>
          <cell r="U1048">
            <v>12668.844090000001</v>
          </cell>
          <cell r="W1048">
            <v>1507.1708799999999</v>
          </cell>
          <cell r="X1048">
            <v>3023.1090399999998</v>
          </cell>
          <cell r="Y1048">
            <v>3023.1090399999998</v>
          </cell>
          <cell r="AB1048">
            <v>1297.8084200000001</v>
          </cell>
          <cell r="AC1048">
            <v>1406.89525</v>
          </cell>
          <cell r="AD1048">
            <v>5393.0684600000004</v>
          </cell>
          <cell r="AT1048">
            <v>544.44118000000003</v>
          </cell>
          <cell r="AU1048">
            <v>1817.6757</v>
          </cell>
          <cell r="AV1048">
            <v>3155.2012500000001</v>
          </cell>
          <cell r="AW1048">
            <v>6908.5934900000002</v>
          </cell>
        </row>
        <row r="1049">
          <cell r="A1049" t="str">
            <v>680499CL_DEBU0659</v>
          </cell>
          <cell r="L1049">
            <v>1215.5625</v>
          </cell>
          <cell r="M1049">
            <v>1882.29477</v>
          </cell>
          <cell r="N1049">
            <v>1882.29477</v>
          </cell>
          <cell r="O1049">
            <v>10006.82768</v>
          </cell>
          <cell r="P1049">
            <v>9582.5046899999998</v>
          </cell>
          <cell r="Q1049">
            <v>9582.5046899999998</v>
          </cell>
          <cell r="S1049">
            <v>25447.285</v>
          </cell>
          <cell r="T1049">
            <v>25022.962009999999</v>
          </cell>
          <cell r="U1049">
            <v>25022.962009999999</v>
          </cell>
          <cell r="W1049">
            <v>2986.5760500000001</v>
          </cell>
          <cell r="X1049">
            <v>4459.21486</v>
          </cell>
          <cell r="Y1049">
            <v>4459.21486</v>
          </cell>
          <cell r="AB1049">
            <v>6742.3924699999998</v>
          </cell>
          <cell r="AC1049">
            <v>7273.4862899999998</v>
          </cell>
          <cell r="AD1049">
            <v>33785.81841</v>
          </cell>
          <cell r="AT1049">
            <v>2651.7720899999999</v>
          </cell>
          <cell r="AU1049">
            <v>7004.0932499999999</v>
          </cell>
          <cell r="AV1049">
            <v>12233.244979999999</v>
          </cell>
          <cell r="AW1049">
            <v>34003.709560000003</v>
          </cell>
        </row>
        <row r="1050">
          <cell r="A1050" t="str">
            <v>680499CL_DEBU3445</v>
          </cell>
          <cell r="M1050">
            <v>-0.71669000000000005</v>
          </cell>
          <cell r="N1050">
            <v>-0.71669000000000005</v>
          </cell>
          <cell r="O1050">
            <v>-0.36934</v>
          </cell>
          <cell r="P1050">
            <v>-1.70957</v>
          </cell>
          <cell r="Q1050">
            <v>-1.70957</v>
          </cell>
          <cell r="S1050">
            <v>-0.75333000000000006</v>
          </cell>
          <cell r="T1050">
            <v>-2.0935600000000001</v>
          </cell>
          <cell r="U1050">
            <v>-2.0935600000000001</v>
          </cell>
          <cell r="X1050">
            <v>-2.5844</v>
          </cell>
          <cell r="Y1050">
            <v>-2.5844</v>
          </cell>
          <cell r="AV1050">
            <v>-0.13452</v>
          </cell>
          <cell r="AW1050">
            <v>-0.13452</v>
          </cell>
        </row>
        <row r="1051">
          <cell r="A1051" t="str">
            <v>680499CL_DEBS6922</v>
          </cell>
          <cell r="L1051">
            <v>3686.9199699999999</v>
          </cell>
          <cell r="M1051">
            <v>3749.8277699999999</v>
          </cell>
          <cell r="N1051">
            <v>3749.8277699999999</v>
          </cell>
          <cell r="O1051">
            <v>21854.22754</v>
          </cell>
          <cell r="P1051">
            <v>20256.79305</v>
          </cell>
          <cell r="Q1051">
            <v>20256.79305</v>
          </cell>
          <cell r="S1051">
            <v>54659.404349999997</v>
          </cell>
          <cell r="T1051">
            <v>53061.969859999997</v>
          </cell>
          <cell r="U1051">
            <v>53061.969859999997</v>
          </cell>
          <cell r="W1051">
            <v>7785.2403100000001</v>
          </cell>
          <cell r="X1051">
            <v>12767.179109999999</v>
          </cell>
          <cell r="Y1051">
            <v>12767.179109999999</v>
          </cell>
          <cell r="AB1051">
            <v>13177.756880000001</v>
          </cell>
          <cell r="AC1051">
            <v>17994.550370000001</v>
          </cell>
          <cell r="AD1051">
            <v>67246.052169999995</v>
          </cell>
          <cell r="AT1051">
            <v>4240.94326</v>
          </cell>
          <cell r="AU1051">
            <v>14455.364</v>
          </cell>
          <cell r="AV1051">
            <v>25381.72334</v>
          </cell>
          <cell r="AW1051">
            <v>71921.939010000002</v>
          </cell>
        </row>
        <row r="1052">
          <cell r="A1052" t="str">
            <v>680499CL_DEBU0630</v>
          </cell>
          <cell r="S1052">
            <v>1.451E-2</v>
          </cell>
          <cell r="T1052">
            <v>1.451E-2</v>
          </cell>
          <cell r="U1052">
            <v>1.451E-2</v>
          </cell>
          <cell r="X1052">
            <v>-2.7859999999999999E-2</v>
          </cell>
          <cell r="Y1052">
            <v>-2.7859999999999999E-2</v>
          </cell>
        </row>
        <row r="1053">
          <cell r="A1053" t="str">
            <v>680499CL_DEBU1485</v>
          </cell>
          <cell r="L1053">
            <v>1639.56458</v>
          </cell>
          <cell r="M1053">
            <v>1325.08185</v>
          </cell>
          <cell r="N1053">
            <v>1325.08185</v>
          </cell>
          <cell r="O1053">
            <v>9445.3765800000001</v>
          </cell>
          <cell r="P1053">
            <v>8309.4019200000002</v>
          </cell>
          <cell r="Q1053">
            <v>8309.4019200000002</v>
          </cell>
          <cell r="S1053">
            <v>23274.573</v>
          </cell>
          <cell r="T1053">
            <v>22138.59834</v>
          </cell>
          <cell r="U1053">
            <v>22138.59834</v>
          </cell>
          <cell r="W1053">
            <v>3294.7072800000001</v>
          </cell>
          <cell r="X1053">
            <v>5486.5304999999998</v>
          </cell>
          <cell r="Y1053">
            <v>5486.5304999999998</v>
          </cell>
          <cell r="AB1053">
            <v>5560.2486099999996</v>
          </cell>
          <cell r="AC1053">
            <v>8017.6873500000002</v>
          </cell>
          <cell r="AD1053">
            <v>27794.924009999999</v>
          </cell>
          <cell r="AT1053">
            <v>1821.3834099999999</v>
          </cell>
          <cell r="AU1053">
            <v>5822.3845199999996</v>
          </cell>
          <cell r="AV1053">
            <v>10587.45687</v>
          </cell>
          <cell r="AW1053">
            <v>25721.483660000002</v>
          </cell>
        </row>
        <row r="1054">
          <cell r="A1054" t="str">
            <v>680499CL_DEBO0708</v>
          </cell>
          <cell r="L1054">
            <v>1164.98912</v>
          </cell>
          <cell r="M1054">
            <v>751.13073999999995</v>
          </cell>
          <cell r="N1054">
            <v>751.13073999999995</v>
          </cell>
          <cell r="O1054">
            <v>7285.9882699999998</v>
          </cell>
          <cell r="P1054">
            <v>5185.0668999999998</v>
          </cell>
          <cell r="Q1054">
            <v>5185.0668999999998</v>
          </cell>
          <cell r="S1054">
            <v>18528.187859999998</v>
          </cell>
          <cell r="T1054">
            <v>16427.266490000002</v>
          </cell>
          <cell r="U1054">
            <v>16427.266490000002</v>
          </cell>
          <cell r="W1054">
            <v>2594.2580899999998</v>
          </cell>
          <cell r="X1054">
            <v>3219.5669499999999</v>
          </cell>
          <cell r="Y1054">
            <v>3219.5669499999999</v>
          </cell>
          <cell r="AB1054">
            <v>4317.4699000000001</v>
          </cell>
          <cell r="AC1054">
            <v>5813.4634699999997</v>
          </cell>
          <cell r="AD1054">
            <v>22494.620999999999</v>
          </cell>
          <cell r="AT1054">
            <v>1357.0713900000001</v>
          </cell>
          <cell r="AU1054">
            <v>5243.8699699999997</v>
          </cell>
          <cell r="AV1054">
            <v>8765.4290999999994</v>
          </cell>
          <cell r="AW1054">
            <v>30005.189109999999</v>
          </cell>
        </row>
        <row r="1055">
          <cell r="A1055" t="str">
            <v>680499CL_DEBU0675</v>
          </cell>
          <cell r="L1055">
            <v>417.10352999999998</v>
          </cell>
          <cell r="M1055">
            <v>405.80246</v>
          </cell>
          <cell r="N1055">
            <v>405.80246</v>
          </cell>
          <cell r="O1055">
            <v>2649.5891299999998</v>
          </cell>
          <cell r="P1055">
            <v>2591.5865699999999</v>
          </cell>
          <cell r="Q1055">
            <v>2591.5865699999999</v>
          </cell>
          <cell r="S1055">
            <v>6002.4817599999997</v>
          </cell>
          <cell r="T1055">
            <v>5944.4791999999998</v>
          </cell>
          <cell r="U1055">
            <v>5944.4791999999998</v>
          </cell>
          <cell r="W1055">
            <v>852.73116000000005</v>
          </cell>
          <cell r="X1055">
            <v>1536.4843699999999</v>
          </cell>
          <cell r="Y1055">
            <v>1536.4843699999999</v>
          </cell>
          <cell r="AB1055">
            <v>1392.5935300000001</v>
          </cell>
          <cell r="AC1055">
            <v>2051.0902500000002</v>
          </cell>
          <cell r="AD1055">
            <v>7551.7915199999998</v>
          </cell>
          <cell r="AT1055">
            <v>512.34924999999998</v>
          </cell>
          <cell r="AU1055">
            <v>1527.4838099999999</v>
          </cell>
          <cell r="AV1055">
            <v>2942.4090500000002</v>
          </cell>
          <cell r="AW1055">
            <v>7164.3665499999997</v>
          </cell>
        </row>
        <row r="1056">
          <cell r="A1056" t="str">
            <v>680499CL_DEBU0709</v>
          </cell>
          <cell r="L1056">
            <v>50.21499</v>
          </cell>
          <cell r="M1056">
            <v>903.72940000000006</v>
          </cell>
          <cell r="N1056">
            <v>903.72940000000006</v>
          </cell>
          <cell r="O1056">
            <v>245.40763000000001</v>
          </cell>
          <cell r="P1056">
            <v>2171.7247299999999</v>
          </cell>
          <cell r="Q1056">
            <v>2171.7247299999999</v>
          </cell>
          <cell r="S1056">
            <v>965.86602000000005</v>
          </cell>
          <cell r="T1056">
            <v>2892.1831200000001</v>
          </cell>
          <cell r="U1056">
            <v>2892.1831200000001</v>
          </cell>
          <cell r="W1056">
            <v>118.98736</v>
          </cell>
          <cell r="X1056">
            <v>1308.96748</v>
          </cell>
          <cell r="Y1056">
            <v>1308.96748</v>
          </cell>
          <cell r="AB1056">
            <v>225.39304999999999</v>
          </cell>
          <cell r="AC1056">
            <v>211.02159</v>
          </cell>
          <cell r="AD1056">
            <v>1024.2748799999999</v>
          </cell>
          <cell r="AT1056">
            <v>69.360919999999993</v>
          </cell>
          <cell r="AU1056">
            <v>236.11055999999999</v>
          </cell>
          <cell r="AV1056">
            <v>311.90667000000002</v>
          </cell>
          <cell r="AW1056">
            <v>888.07509000000005</v>
          </cell>
        </row>
        <row r="1057">
          <cell r="A1057" t="str">
            <v>680499CL_DEBU3415</v>
          </cell>
          <cell r="S1057">
            <v>-2.7859999999999999E-2</v>
          </cell>
          <cell r="T1057">
            <v>-2.7859999999999999E-2</v>
          </cell>
          <cell r="U1057">
            <v>-2.7859999999999999E-2</v>
          </cell>
        </row>
        <row r="1058">
          <cell r="A1058" t="str">
            <v>680499CL_DEBU1123</v>
          </cell>
          <cell r="L1058">
            <v>415.04775000000001</v>
          </cell>
          <cell r="M1058">
            <v>364.08332000000001</v>
          </cell>
          <cell r="N1058">
            <v>364.08332000000001</v>
          </cell>
          <cell r="O1058">
            <v>2227.8659299999999</v>
          </cell>
          <cell r="P1058">
            <v>1999.0129300000001</v>
          </cell>
          <cell r="Q1058">
            <v>1999.0129300000001</v>
          </cell>
          <cell r="S1058">
            <v>5888.3090599999996</v>
          </cell>
          <cell r="T1058">
            <v>5659.4560600000004</v>
          </cell>
          <cell r="U1058">
            <v>5659.4560600000004</v>
          </cell>
          <cell r="W1058">
            <v>924.55642</v>
          </cell>
          <cell r="X1058">
            <v>1215.6576700000001</v>
          </cell>
          <cell r="Y1058">
            <v>1215.6576700000001</v>
          </cell>
          <cell r="AB1058">
            <v>1682.05179</v>
          </cell>
          <cell r="AC1058">
            <v>1901.2877100000001</v>
          </cell>
          <cell r="AD1058">
            <v>8380.4407599999995</v>
          </cell>
          <cell r="AT1058">
            <v>480.77829000000003</v>
          </cell>
          <cell r="AU1058">
            <v>1625.51514</v>
          </cell>
          <cell r="AV1058">
            <v>2774.5216500000001</v>
          </cell>
          <cell r="AW1058">
            <v>8142.8245999999999</v>
          </cell>
        </row>
        <row r="1059">
          <cell r="A1059" t="str">
            <v>680499CL_DEBS9042</v>
          </cell>
          <cell r="L1059">
            <v>4453.5802400000002</v>
          </cell>
          <cell r="M1059">
            <v>3341.91977</v>
          </cell>
          <cell r="N1059">
            <v>3341.91977</v>
          </cell>
          <cell r="O1059">
            <v>28217.67798</v>
          </cell>
          <cell r="P1059">
            <v>25141.469349999999</v>
          </cell>
          <cell r="Q1059">
            <v>25141.469349999999</v>
          </cell>
          <cell r="S1059">
            <v>67846.153619999997</v>
          </cell>
          <cell r="T1059">
            <v>64769.944990000004</v>
          </cell>
          <cell r="U1059">
            <v>64769.944990000004</v>
          </cell>
          <cell r="W1059">
            <v>11503.333119999999</v>
          </cell>
          <cell r="X1059">
            <v>13692.18945</v>
          </cell>
          <cell r="Y1059">
            <v>13692.18945</v>
          </cell>
          <cell r="AB1059">
            <v>18400.00534</v>
          </cell>
          <cell r="AC1059">
            <v>18462.894639999999</v>
          </cell>
          <cell r="AD1059">
            <v>86649.734020000004</v>
          </cell>
          <cell r="AT1059">
            <v>5231.8643599999996</v>
          </cell>
          <cell r="AU1059">
            <v>17233.931680000002</v>
          </cell>
          <cell r="AV1059">
            <v>30197.252469999999</v>
          </cell>
          <cell r="AW1059">
            <v>84478.161200000002</v>
          </cell>
        </row>
        <row r="1060">
          <cell r="A1060" t="str">
            <v>680499CL_DEBO0341</v>
          </cell>
          <cell r="L1060">
            <v>2011.99677</v>
          </cell>
          <cell r="M1060">
            <v>1703.2427700000001</v>
          </cell>
          <cell r="N1060">
            <v>1703.2427700000001</v>
          </cell>
          <cell r="O1060">
            <v>14568.070369999999</v>
          </cell>
          <cell r="P1060">
            <v>12389.970579999999</v>
          </cell>
          <cell r="Q1060">
            <v>12389.970579999999</v>
          </cell>
          <cell r="S1060">
            <v>32329.90969</v>
          </cell>
          <cell r="T1060">
            <v>30151.8099</v>
          </cell>
          <cell r="U1060">
            <v>30151.8099</v>
          </cell>
          <cell r="W1060">
            <v>5967.4480899999999</v>
          </cell>
          <cell r="X1060">
            <v>6579.3558999999996</v>
          </cell>
          <cell r="Y1060">
            <v>6579.3558999999996</v>
          </cell>
          <cell r="AB1060">
            <v>8786.0821099999994</v>
          </cell>
          <cell r="AC1060">
            <v>8860.2568900000006</v>
          </cell>
          <cell r="AD1060">
            <v>38648.882740000001</v>
          </cell>
          <cell r="AT1060">
            <v>2331.11501</v>
          </cell>
          <cell r="AU1060">
            <v>7835.3781200000003</v>
          </cell>
          <cell r="AV1060">
            <v>14265.71321</v>
          </cell>
          <cell r="AW1060">
            <v>37853.429559999997</v>
          </cell>
        </row>
        <row r="1061">
          <cell r="A1061" t="str">
            <v>680499CL_DEBU0341</v>
          </cell>
          <cell r="L1061">
            <v>2011.99677</v>
          </cell>
          <cell r="M1061">
            <v>1703.2427700000001</v>
          </cell>
          <cell r="N1061">
            <v>1703.2427700000001</v>
          </cell>
          <cell r="O1061">
            <v>14568.070369999999</v>
          </cell>
          <cell r="P1061">
            <v>12389.970579999999</v>
          </cell>
          <cell r="Q1061">
            <v>12389.970579999999</v>
          </cell>
          <cell r="S1061">
            <v>32329.90969</v>
          </cell>
          <cell r="T1061">
            <v>30151.8099</v>
          </cell>
          <cell r="U1061">
            <v>30151.8099</v>
          </cell>
          <cell r="W1061">
            <v>5967.4480899999999</v>
          </cell>
          <cell r="X1061">
            <v>6579.3558999999996</v>
          </cell>
          <cell r="Y1061">
            <v>6579.3558999999996</v>
          </cell>
          <cell r="AB1061">
            <v>8786.0821099999994</v>
          </cell>
          <cell r="AC1061">
            <v>8860.2568900000006</v>
          </cell>
          <cell r="AD1061">
            <v>38648.882740000001</v>
          </cell>
          <cell r="AT1061">
            <v>2331.11501</v>
          </cell>
          <cell r="AU1061">
            <v>7835.3781200000003</v>
          </cell>
          <cell r="AV1061">
            <v>14265.71321</v>
          </cell>
          <cell r="AW1061">
            <v>37853.429559999997</v>
          </cell>
        </row>
        <row r="1062">
          <cell r="A1062" t="str">
            <v>680499CL_DEBU0351</v>
          </cell>
          <cell r="L1062">
            <v>1134.6549299999999</v>
          </cell>
          <cell r="M1062">
            <v>624.07250999999997</v>
          </cell>
          <cell r="N1062">
            <v>624.07250999999997</v>
          </cell>
          <cell r="O1062">
            <v>6295.4638199999999</v>
          </cell>
          <cell r="P1062">
            <v>4942.5741500000004</v>
          </cell>
          <cell r="Q1062">
            <v>4942.5741500000004</v>
          </cell>
          <cell r="S1062">
            <v>14352.91239</v>
          </cell>
          <cell r="T1062">
            <v>13000.022720000001</v>
          </cell>
          <cell r="U1062">
            <v>13000.022720000001</v>
          </cell>
          <cell r="W1062">
            <v>2583.74757</v>
          </cell>
          <cell r="X1062">
            <v>3007.35131</v>
          </cell>
          <cell r="Y1062">
            <v>3007.35131</v>
          </cell>
          <cell r="AB1062">
            <v>4460.4682899999998</v>
          </cell>
          <cell r="AC1062">
            <v>4000.9953799999998</v>
          </cell>
          <cell r="AD1062">
            <v>21000.25477</v>
          </cell>
          <cell r="AT1062">
            <v>1400.5832700000001</v>
          </cell>
          <cell r="AU1062">
            <v>4577.7692399999996</v>
          </cell>
          <cell r="AV1062">
            <v>7593.1283400000002</v>
          </cell>
          <cell r="AW1062">
            <v>20306.073929999999</v>
          </cell>
        </row>
        <row r="1063">
          <cell r="A1063" t="str">
            <v>680499CL_DEBU0352</v>
          </cell>
          <cell r="L1063">
            <v>1306.9367299999999</v>
          </cell>
          <cell r="M1063">
            <v>1014.6044900000001</v>
          </cell>
          <cell r="N1063">
            <v>1014.6044900000001</v>
          </cell>
          <cell r="O1063">
            <v>7354.1519799999996</v>
          </cell>
          <cell r="P1063">
            <v>7808.9246199999998</v>
          </cell>
          <cell r="Q1063">
            <v>7808.9246199999998</v>
          </cell>
          <cell r="S1063">
            <v>21069.071380000001</v>
          </cell>
          <cell r="T1063">
            <v>21523.84402</v>
          </cell>
          <cell r="U1063">
            <v>21523.84402</v>
          </cell>
          <cell r="W1063">
            <v>2952.1456499999999</v>
          </cell>
          <cell r="X1063">
            <v>4105.4822400000003</v>
          </cell>
          <cell r="Y1063">
            <v>4105.4822400000003</v>
          </cell>
          <cell r="AB1063">
            <v>5153.4549399999996</v>
          </cell>
          <cell r="AC1063">
            <v>5601.6423699999996</v>
          </cell>
          <cell r="AD1063">
            <v>27000.596509999999</v>
          </cell>
          <cell r="AT1063">
            <v>1500.16608</v>
          </cell>
          <cell r="AU1063">
            <v>4820.7843199999998</v>
          </cell>
          <cell r="AV1063">
            <v>8338.4109200000003</v>
          </cell>
          <cell r="AW1063">
            <v>26318.657709999999</v>
          </cell>
        </row>
        <row r="1064">
          <cell r="A1064" t="str">
            <v>680499CL_DEBU0349</v>
          </cell>
          <cell r="L1064">
            <v>-8.1899999999999994E-3</v>
          </cell>
          <cell r="O1064">
            <v>-8.1899999999999994E-3</v>
          </cell>
          <cell r="S1064">
            <v>94.260159999999999</v>
          </cell>
          <cell r="T1064">
            <v>94.268349999999998</v>
          </cell>
          <cell r="U1064">
            <v>94.268349999999998</v>
          </cell>
          <cell r="W1064">
            <v>-8.1899999999999994E-3</v>
          </cell>
        </row>
        <row r="1065">
          <cell r="A1065" t="str">
            <v>680499CL_DEBS9051</v>
          </cell>
          <cell r="L1065">
            <v>10200.0039</v>
          </cell>
          <cell r="M1065">
            <v>4977.1303600000001</v>
          </cell>
          <cell r="N1065">
            <v>4977.1303600000001</v>
          </cell>
          <cell r="O1065">
            <v>64927.546690000003</v>
          </cell>
          <cell r="P1065">
            <v>27232.538860000001</v>
          </cell>
          <cell r="Q1065">
            <v>27232.538860000001</v>
          </cell>
          <cell r="S1065">
            <v>155997.40036999999</v>
          </cell>
          <cell r="T1065">
            <v>118302.39254</v>
          </cell>
          <cell r="U1065">
            <v>118302.39254</v>
          </cell>
          <cell r="W1065">
            <v>25630.631219999999</v>
          </cell>
          <cell r="X1065">
            <v>16130.624</v>
          </cell>
          <cell r="Y1065">
            <v>16130.624</v>
          </cell>
          <cell r="AB1065">
            <v>35451.047910000001</v>
          </cell>
          <cell r="AC1065">
            <v>42285.108659999998</v>
          </cell>
          <cell r="AD1065">
            <v>186936.39076000001</v>
          </cell>
          <cell r="AT1065">
            <v>10800.22309</v>
          </cell>
          <cell r="AU1065">
            <v>35598.761299999998</v>
          </cell>
          <cell r="AV1065">
            <v>67328.552549999993</v>
          </cell>
          <cell r="AW1065">
            <v>183952.15643</v>
          </cell>
        </row>
        <row r="1066">
          <cell r="A1066" t="str">
            <v>680499CL_DEBO0713</v>
          </cell>
          <cell r="L1066">
            <v>4185.3892800000003</v>
          </cell>
          <cell r="M1066">
            <v>3895.42479</v>
          </cell>
          <cell r="N1066">
            <v>3895.42479</v>
          </cell>
          <cell r="O1066">
            <v>30984.493180000001</v>
          </cell>
          <cell r="P1066">
            <v>26150.833289999999</v>
          </cell>
          <cell r="Q1066">
            <v>26150.833289999999</v>
          </cell>
          <cell r="S1066">
            <v>80700.298060000001</v>
          </cell>
          <cell r="T1066">
            <v>75866.638170000006</v>
          </cell>
          <cell r="U1066">
            <v>75866.638170000006</v>
          </cell>
          <cell r="W1066">
            <v>12525.132320000001</v>
          </cell>
          <cell r="X1066">
            <v>13092.710080000001</v>
          </cell>
          <cell r="Y1066">
            <v>13092.710080000001</v>
          </cell>
          <cell r="AB1066">
            <v>15865.513660000001</v>
          </cell>
          <cell r="AC1066">
            <v>23100.76382</v>
          </cell>
          <cell r="AD1066">
            <v>85230.289739999993</v>
          </cell>
          <cell r="AT1066">
            <v>4599.9998900000001</v>
          </cell>
          <cell r="AU1066">
            <v>15359.335139999999</v>
          </cell>
          <cell r="AV1066">
            <v>30844.194029999999</v>
          </cell>
          <cell r="AW1066">
            <v>82738.392749999999</v>
          </cell>
        </row>
        <row r="1067">
          <cell r="A1067" t="str">
            <v>680499CL_DEBU0713</v>
          </cell>
          <cell r="L1067">
            <v>4185.3892800000003</v>
          </cell>
          <cell r="M1067">
            <v>3895.42479</v>
          </cell>
          <cell r="N1067">
            <v>3895.42479</v>
          </cell>
          <cell r="O1067">
            <v>30984.493180000001</v>
          </cell>
          <cell r="P1067">
            <v>26150.833289999999</v>
          </cell>
          <cell r="Q1067">
            <v>26150.833289999999</v>
          </cell>
          <cell r="S1067">
            <v>80700.298060000001</v>
          </cell>
          <cell r="T1067">
            <v>75866.638170000006</v>
          </cell>
          <cell r="U1067">
            <v>75866.638170000006</v>
          </cell>
          <cell r="W1067">
            <v>12525.132320000001</v>
          </cell>
          <cell r="X1067">
            <v>13092.710080000001</v>
          </cell>
          <cell r="Y1067">
            <v>13092.710080000001</v>
          </cell>
          <cell r="AB1067">
            <v>15865.513660000001</v>
          </cell>
          <cell r="AC1067">
            <v>23100.76382</v>
          </cell>
          <cell r="AD1067">
            <v>85230.289739999993</v>
          </cell>
          <cell r="AT1067">
            <v>4599.9998900000001</v>
          </cell>
          <cell r="AU1067">
            <v>15359.335139999999</v>
          </cell>
          <cell r="AV1067">
            <v>30844.194029999999</v>
          </cell>
          <cell r="AW1067">
            <v>82738.392749999999</v>
          </cell>
        </row>
        <row r="1068">
          <cell r="A1068" t="str">
            <v>680499CL_DEBU0418</v>
          </cell>
          <cell r="L1068">
            <v>6014.6146200000003</v>
          </cell>
          <cell r="M1068">
            <v>1081.7055700000001</v>
          </cell>
          <cell r="N1068">
            <v>1081.7055700000001</v>
          </cell>
          <cell r="O1068">
            <v>33943.053509999998</v>
          </cell>
          <cell r="P1068">
            <v>1081.7055700000001</v>
          </cell>
          <cell r="Q1068">
            <v>1081.7055700000001</v>
          </cell>
          <cell r="S1068">
            <v>75297.102310000002</v>
          </cell>
          <cell r="T1068">
            <v>42435.754370000002</v>
          </cell>
          <cell r="U1068">
            <v>42435.754370000002</v>
          </cell>
          <cell r="W1068">
            <v>13105.498900000001</v>
          </cell>
          <cell r="X1068">
            <v>3037.91392</v>
          </cell>
          <cell r="Y1068">
            <v>3037.91392</v>
          </cell>
          <cell r="AB1068">
            <v>19585.534250000001</v>
          </cell>
          <cell r="AC1068">
            <v>19184.344840000002</v>
          </cell>
          <cell r="AD1068">
            <v>101706.10102</v>
          </cell>
          <cell r="AT1068">
            <v>6200.2232000000004</v>
          </cell>
          <cell r="AU1068">
            <v>20239.426159999999</v>
          </cell>
          <cell r="AV1068">
            <v>36484.358520000002</v>
          </cell>
          <cell r="AW1068">
            <v>101213.76368</v>
          </cell>
        </row>
        <row r="1069">
          <cell r="A1069" t="str">
            <v>680499CL_DEBS9050</v>
          </cell>
          <cell r="L1069">
            <v>2946.4267599999998</v>
          </cell>
          <cell r="M1069">
            <v>2793.72208</v>
          </cell>
          <cell r="N1069">
            <v>2793.72208</v>
          </cell>
          <cell r="O1069">
            <v>18940.601480000001</v>
          </cell>
          <cell r="P1069">
            <v>15438.04643</v>
          </cell>
          <cell r="Q1069">
            <v>15438.04643</v>
          </cell>
          <cell r="S1069">
            <v>42831.514880000002</v>
          </cell>
          <cell r="T1069">
            <v>39328.95983</v>
          </cell>
          <cell r="U1069">
            <v>39328.95983</v>
          </cell>
          <cell r="W1069">
            <v>7531.4985500000003</v>
          </cell>
          <cell r="X1069">
            <v>9226.3502900000003</v>
          </cell>
          <cell r="Y1069">
            <v>9226.3502900000003</v>
          </cell>
          <cell r="AB1069">
            <v>10993.69788</v>
          </cell>
          <cell r="AC1069">
            <v>11048.53074</v>
          </cell>
          <cell r="AD1069">
            <v>58037.495499999997</v>
          </cell>
          <cell r="AT1069">
            <v>3700.33968</v>
          </cell>
          <cell r="AU1069">
            <v>11884.74073</v>
          </cell>
          <cell r="AV1069">
            <v>20499.13781</v>
          </cell>
          <cell r="AW1069">
            <v>56023.91977</v>
          </cell>
        </row>
        <row r="1070">
          <cell r="A1070" t="str">
            <v>680499CL_DEBU0331</v>
          </cell>
          <cell r="L1070">
            <v>1165.3811000000001</v>
          </cell>
          <cell r="M1070">
            <v>1092.6746000000001</v>
          </cell>
          <cell r="N1070">
            <v>1092.6746000000001</v>
          </cell>
          <cell r="O1070">
            <v>9465.2631600000004</v>
          </cell>
          <cell r="P1070">
            <v>6194.6137699999999</v>
          </cell>
          <cell r="Q1070">
            <v>6194.6137699999999</v>
          </cell>
          <cell r="S1070">
            <v>21328.88853</v>
          </cell>
          <cell r="T1070">
            <v>18058.239140000001</v>
          </cell>
          <cell r="U1070">
            <v>18058.239140000001</v>
          </cell>
          <cell r="W1070">
            <v>3603.0562599999998</v>
          </cell>
          <cell r="X1070">
            <v>3606.2821199999998</v>
          </cell>
          <cell r="Y1070">
            <v>3606.2821199999998</v>
          </cell>
          <cell r="AB1070">
            <v>5067.2393899999997</v>
          </cell>
          <cell r="AC1070">
            <v>5725.9056700000001</v>
          </cell>
          <cell r="AD1070">
            <v>33035.419809999999</v>
          </cell>
          <cell r="AT1070">
            <v>1700.1205399999999</v>
          </cell>
          <cell r="AU1070">
            <v>6094.2126399999997</v>
          </cell>
          <cell r="AV1070">
            <v>10739.8444</v>
          </cell>
          <cell r="AW1070">
            <v>31399.936710000002</v>
          </cell>
        </row>
        <row r="1071">
          <cell r="A1071" t="str">
            <v>680499CL_DEBU0362</v>
          </cell>
          <cell r="L1071">
            <v>1782.1331700000001</v>
          </cell>
          <cell r="M1071">
            <v>1661.17363</v>
          </cell>
          <cell r="N1071">
            <v>1661.17363</v>
          </cell>
          <cell r="O1071">
            <v>9468.8066400000007</v>
          </cell>
          <cell r="P1071">
            <v>9142.9521499999992</v>
          </cell>
          <cell r="Q1071">
            <v>9142.9521499999992</v>
          </cell>
          <cell r="S1071">
            <v>21340.087800000001</v>
          </cell>
          <cell r="T1071">
            <v>21014.23331</v>
          </cell>
          <cell r="U1071">
            <v>21014.23331</v>
          </cell>
          <cell r="W1071">
            <v>3926.7829499999998</v>
          </cell>
          <cell r="X1071">
            <v>5554.8393100000003</v>
          </cell>
          <cell r="Y1071">
            <v>5554.8393100000003</v>
          </cell>
          <cell r="AB1071">
            <v>5926.45849</v>
          </cell>
          <cell r="AC1071">
            <v>5320.6185699999996</v>
          </cell>
          <cell r="AD1071">
            <v>25000.069189999998</v>
          </cell>
          <cell r="AT1071">
            <v>2000.2191399999999</v>
          </cell>
          <cell r="AU1071">
            <v>5790.5280899999998</v>
          </cell>
          <cell r="AV1071">
            <v>9754.3761900000009</v>
          </cell>
          <cell r="AW1071">
            <v>24619.065839999999</v>
          </cell>
        </row>
        <row r="1072">
          <cell r="A1072" t="str">
            <v>680499CL_DEBU0370</v>
          </cell>
          <cell r="L1072">
            <v>-1.08751</v>
          </cell>
          <cell r="M1072">
            <v>39.873849999999997</v>
          </cell>
          <cell r="N1072">
            <v>39.873849999999997</v>
          </cell>
          <cell r="O1072">
            <v>6.5316799999999997</v>
          </cell>
          <cell r="P1072">
            <v>100.48051</v>
          </cell>
          <cell r="Q1072">
            <v>100.48051</v>
          </cell>
          <cell r="S1072">
            <v>162.53854999999999</v>
          </cell>
          <cell r="T1072">
            <v>256.48737999999997</v>
          </cell>
          <cell r="U1072">
            <v>256.48737999999997</v>
          </cell>
          <cell r="W1072">
            <v>1.65934</v>
          </cell>
          <cell r="X1072">
            <v>65.228859999999997</v>
          </cell>
          <cell r="Y1072">
            <v>65.228859999999997</v>
          </cell>
          <cell r="AC1072">
            <v>2.0065</v>
          </cell>
          <cell r="AD1072">
            <v>2.0065</v>
          </cell>
          <cell r="AV1072">
            <v>4.9172200000000004</v>
          </cell>
          <cell r="AW1072">
            <v>4.9172200000000004</v>
          </cell>
        </row>
        <row r="1073">
          <cell r="A1073" t="str">
            <v>680499CL_DEBS6921</v>
          </cell>
          <cell r="L1073">
            <v>-0.55042000000000002</v>
          </cell>
          <cell r="M1073">
            <v>-2.3122699999999998</v>
          </cell>
          <cell r="N1073">
            <v>-2.3122699999999998</v>
          </cell>
          <cell r="O1073">
            <v>-1.5305</v>
          </cell>
          <cell r="P1073">
            <v>280.05549999999999</v>
          </cell>
          <cell r="Q1073">
            <v>280.05549999999999</v>
          </cell>
          <cell r="S1073">
            <v>21.594989999999999</v>
          </cell>
          <cell r="T1073">
            <v>303.18099000000001</v>
          </cell>
          <cell r="U1073">
            <v>303.18099000000001</v>
          </cell>
          <cell r="W1073">
            <v>-0.66403999999999996</v>
          </cell>
          <cell r="X1073">
            <v>6.7190599999999998</v>
          </cell>
          <cell r="Y1073">
            <v>6.7190599999999998</v>
          </cell>
          <cell r="AV1073">
            <v>-0.66181000000000001</v>
          </cell>
          <cell r="AW1073">
            <v>-0.66181000000000001</v>
          </cell>
        </row>
        <row r="1074">
          <cell r="A1074" t="str">
            <v>680499CL_DEBO1228</v>
          </cell>
          <cell r="L1074">
            <v>-0.55042000000000002</v>
          </cell>
          <cell r="M1074">
            <v>-2.3122699999999998</v>
          </cell>
          <cell r="N1074">
            <v>-2.3122699999999998</v>
          </cell>
          <cell r="O1074">
            <v>-1.5305</v>
          </cell>
          <cell r="P1074">
            <v>280.05549999999999</v>
          </cell>
          <cell r="Q1074">
            <v>280.05549999999999</v>
          </cell>
          <cell r="S1074">
            <v>21.594989999999999</v>
          </cell>
          <cell r="T1074">
            <v>303.18099000000001</v>
          </cell>
          <cell r="U1074">
            <v>303.18099000000001</v>
          </cell>
          <cell r="W1074">
            <v>-0.66403999999999996</v>
          </cell>
          <cell r="X1074">
            <v>6.7190599999999998</v>
          </cell>
          <cell r="Y1074">
            <v>6.7190599999999998</v>
          </cell>
          <cell r="AV1074">
            <v>-0.66181000000000001</v>
          </cell>
          <cell r="AW1074">
            <v>-0.66181000000000001</v>
          </cell>
        </row>
        <row r="1075">
          <cell r="A1075" t="str">
            <v>680499CL_DEBU1228</v>
          </cell>
          <cell r="L1075">
            <v>-0.55042000000000002</v>
          </cell>
          <cell r="M1075">
            <v>-2.3122699999999998</v>
          </cell>
          <cell r="N1075">
            <v>-2.3122699999999998</v>
          </cell>
          <cell r="O1075">
            <v>-1.5305</v>
          </cell>
          <cell r="P1075">
            <v>280.05549999999999</v>
          </cell>
          <cell r="Q1075">
            <v>280.05549999999999</v>
          </cell>
          <cell r="S1075">
            <v>21.594989999999999</v>
          </cell>
          <cell r="T1075">
            <v>303.18099000000001</v>
          </cell>
          <cell r="U1075">
            <v>303.18099000000001</v>
          </cell>
          <cell r="W1075">
            <v>-0.66403999999999996</v>
          </cell>
          <cell r="X1075">
            <v>6.7190599999999998</v>
          </cell>
          <cell r="Y1075">
            <v>6.7190599999999998</v>
          </cell>
          <cell r="AV1075">
            <v>-0.66181000000000001</v>
          </cell>
          <cell r="AW1075">
            <v>-0.66181000000000001</v>
          </cell>
        </row>
        <row r="1076">
          <cell r="A1076" t="str">
            <v>680499CL_DEBS6913</v>
          </cell>
          <cell r="P1076">
            <v>-1.4402299999999999</v>
          </cell>
          <cell r="Q1076">
            <v>-1.4402299999999999</v>
          </cell>
          <cell r="S1076">
            <v>1.4402299999999999</v>
          </cell>
          <cell r="T1076">
            <v>0</v>
          </cell>
          <cell r="U1076">
            <v>0</v>
          </cell>
        </row>
        <row r="1077">
          <cell r="A1077" t="str">
            <v>680499CL_DEBU1221</v>
          </cell>
          <cell r="P1077">
            <v>-1.4402299999999999</v>
          </cell>
          <cell r="Q1077">
            <v>-1.4402299999999999</v>
          </cell>
          <cell r="S1077">
            <v>1.4402299999999999</v>
          </cell>
          <cell r="T1077">
            <v>0</v>
          </cell>
          <cell r="U1077">
            <v>0</v>
          </cell>
        </row>
        <row r="1078">
          <cell r="A1078" t="str">
            <v>680499CL_DEBS6903</v>
          </cell>
          <cell r="S1078">
            <v>0</v>
          </cell>
          <cell r="T1078">
            <v>0</v>
          </cell>
          <cell r="U1078">
            <v>0</v>
          </cell>
        </row>
        <row r="1079">
          <cell r="A1079" t="str">
            <v>680499CL_DEBU0663</v>
          </cell>
          <cell r="S1079">
            <v>0</v>
          </cell>
          <cell r="T1079">
            <v>0</v>
          </cell>
          <cell r="U1079">
            <v>0</v>
          </cell>
        </row>
        <row r="1080">
          <cell r="A1080" t="str">
            <v>680499CL_DE201101</v>
          </cell>
          <cell r="L1080">
            <v>25288.047849999999</v>
          </cell>
          <cell r="M1080">
            <v>43098.397279999997</v>
          </cell>
          <cell r="N1080">
            <v>43098.397279999997</v>
          </cell>
          <cell r="O1080">
            <v>195079.34993999999</v>
          </cell>
          <cell r="P1080">
            <v>248559.68971999999</v>
          </cell>
          <cell r="Q1080">
            <v>248559.68971999999</v>
          </cell>
          <cell r="S1080">
            <v>571868.88870999997</v>
          </cell>
          <cell r="T1080">
            <v>625349.22849000001</v>
          </cell>
          <cell r="U1080">
            <v>625349.22849000001</v>
          </cell>
          <cell r="W1080">
            <v>57517.396030000004</v>
          </cell>
          <cell r="X1080">
            <v>158180.45027</v>
          </cell>
          <cell r="Y1080">
            <v>158180.45027</v>
          </cell>
          <cell r="AB1080">
            <v>218755.3351</v>
          </cell>
          <cell r="AC1080">
            <v>135723.79013000001</v>
          </cell>
          <cell r="AD1080">
            <v>735997.17215999996</v>
          </cell>
          <cell r="AT1080">
            <v>52343.848440000002</v>
          </cell>
          <cell r="AU1080">
            <v>160547.25941999999</v>
          </cell>
          <cell r="AV1080">
            <v>243765.60436</v>
          </cell>
          <cell r="AW1080">
            <v>706373.40861000004</v>
          </cell>
        </row>
        <row r="1081">
          <cell r="A1081" t="str">
            <v>680499CL_DEBT6918</v>
          </cell>
          <cell r="L1081">
            <v>25288.047849999999</v>
          </cell>
          <cell r="M1081">
            <v>43098.397279999997</v>
          </cell>
          <cell r="N1081">
            <v>43098.397279999997</v>
          </cell>
          <cell r="O1081">
            <v>195079.34993999999</v>
          </cell>
          <cell r="P1081">
            <v>248559.68971999999</v>
          </cell>
          <cell r="Q1081">
            <v>248559.68971999999</v>
          </cell>
          <cell r="S1081">
            <v>571868.88870999997</v>
          </cell>
          <cell r="T1081">
            <v>625349.22849000001</v>
          </cell>
          <cell r="U1081">
            <v>625349.22849000001</v>
          </cell>
          <cell r="W1081">
            <v>57517.396030000004</v>
          </cell>
          <cell r="X1081">
            <v>158180.45027</v>
          </cell>
          <cell r="Y1081">
            <v>158180.45027</v>
          </cell>
          <cell r="AB1081">
            <v>218755.3351</v>
          </cell>
          <cell r="AC1081">
            <v>135723.79013000001</v>
          </cell>
          <cell r="AD1081">
            <v>735997.17215999996</v>
          </cell>
          <cell r="AT1081">
            <v>52343.848440000002</v>
          </cell>
          <cell r="AU1081">
            <v>160547.25941999999</v>
          </cell>
          <cell r="AV1081">
            <v>243765.60436</v>
          </cell>
          <cell r="AW1081">
            <v>706373.40861000004</v>
          </cell>
        </row>
        <row r="1082">
          <cell r="A1082" t="str">
            <v>680499CL_DEBO0680</v>
          </cell>
          <cell r="L1082">
            <v>24667.541539999998</v>
          </cell>
          <cell r="M1082">
            <v>42447.832300000002</v>
          </cell>
          <cell r="N1082">
            <v>42447.832300000002</v>
          </cell>
          <cell r="O1082">
            <v>191002.0987</v>
          </cell>
          <cell r="P1082">
            <v>244734.70825</v>
          </cell>
          <cell r="Q1082">
            <v>244734.70825</v>
          </cell>
          <cell r="S1082">
            <v>562415.40553999995</v>
          </cell>
          <cell r="T1082">
            <v>616148.01509</v>
          </cell>
          <cell r="U1082">
            <v>616148.01509</v>
          </cell>
          <cell r="W1082">
            <v>56226.0291</v>
          </cell>
          <cell r="X1082">
            <v>155879.72029999999</v>
          </cell>
          <cell r="Y1082">
            <v>155879.72029999999</v>
          </cell>
          <cell r="AB1082">
            <v>216000.0001</v>
          </cell>
          <cell r="AC1082">
            <v>133193.76913</v>
          </cell>
          <cell r="AD1082">
            <v>730193.76922999998</v>
          </cell>
          <cell r="AT1082">
            <v>51369.256439999997</v>
          </cell>
          <cell r="AU1082">
            <v>158000.00042</v>
          </cell>
          <cell r="AV1082">
            <v>239501.55019000001</v>
          </cell>
          <cell r="AW1082">
            <v>693617.15954000002</v>
          </cell>
        </row>
        <row r="1083">
          <cell r="A1083" t="str">
            <v>680499CL_DEBU0680</v>
          </cell>
          <cell r="L1083">
            <v>24667.541539999998</v>
          </cell>
          <cell r="M1083">
            <v>42447.832300000002</v>
          </cell>
          <cell r="N1083">
            <v>42447.832300000002</v>
          </cell>
          <cell r="O1083">
            <v>191002.0987</v>
          </cell>
          <cell r="P1083">
            <v>244734.70825</v>
          </cell>
          <cell r="Q1083">
            <v>244734.70825</v>
          </cell>
          <cell r="S1083">
            <v>562415.40553999995</v>
          </cell>
          <cell r="T1083">
            <v>616148.01509</v>
          </cell>
          <cell r="U1083">
            <v>616148.01509</v>
          </cell>
          <cell r="W1083">
            <v>56226.0291</v>
          </cell>
          <cell r="X1083">
            <v>155879.72029999999</v>
          </cell>
          <cell r="Y1083">
            <v>155879.72029999999</v>
          </cell>
          <cell r="AB1083">
            <v>216000.0001</v>
          </cell>
          <cell r="AC1083">
            <v>133193.76913</v>
          </cell>
          <cell r="AD1083">
            <v>730193.76922999998</v>
          </cell>
          <cell r="AT1083">
            <v>51369.256439999997</v>
          </cell>
          <cell r="AU1083">
            <v>158000.00042</v>
          </cell>
          <cell r="AV1083">
            <v>239501.55019000001</v>
          </cell>
          <cell r="AW1083">
            <v>693617.15954000002</v>
          </cell>
        </row>
        <row r="1084">
          <cell r="A1084" t="str">
            <v>680499CL_DEBU0655</v>
          </cell>
          <cell r="P1084">
            <v>-0.87202999999999997</v>
          </cell>
          <cell r="Q1084">
            <v>-0.87202999999999997</v>
          </cell>
          <cell r="S1084">
            <v>-0.47797000000000001</v>
          </cell>
          <cell r="T1084">
            <v>-1.35</v>
          </cell>
          <cell r="U1084">
            <v>-1.35</v>
          </cell>
          <cell r="X1084">
            <v>0.80696999999999997</v>
          </cell>
          <cell r="Y1084">
            <v>0.80696999999999997</v>
          </cell>
        </row>
        <row r="1085">
          <cell r="A1085" t="str">
            <v>680499CL_DEBU0624</v>
          </cell>
          <cell r="L1085">
            <v>620.50630999999998</v>
          </cell>
          <cell r="M1085">
            <v>650.56497999999999</v>
          </cell>
          <cell r="N1085">
            <v>650.56497999999999</v>
          </cell>
          <cell r="O1085">
            <v>4077.2512400000001</v>
          </cell>
          <cell r="P1085">
            <v>3825.8535000000002</v>
          </cell>
          <cell r="Q1085">
            <v>3825.8535000000002</v>
          </cell>
          <cell r="S1085">
            <v>9453.9611399999994</v>
          </cell>
          <cell r="T1085">
            <v>9202.5633999999991</v>
          </cell>
          <cell r="U1085">
            <v>9202.5633999999991</v>
          </cell>
          <cell r="W1085">
            <v>1291.3669299999999</v>
          </cell>
          <cell r="X1085">
            <v>2299.9229999999998</v>
          </cell>
          <cell r="Y1085">
            <v>2299.9229999999998</v>
          </cell>
          <cell r="AB1085">
            <v>2755.335</v>
          </cell>
          <cell r="AC1085">
            <v>2530.0210000000002</v>
          </cell>
          <cell r="AD1085">
            <v>5803.4029300000002</v>
          </cell>
          <cell r="AT1085">
            <v>974.59199999999998</v>
          </cell>
          <cell r="AU1085">
            <v>2547.259</v>
          </cell>
          <cell r="AV1085">
            <v>4264.0541700000003</v>
          </cell>
          <cell r="AW1085">
            <v>12756.24907</v>
          </cell>
        </row>
        <row r="1086">
          <cell r="A1086" t="str">
            <v>680499325274PD202</v>
          </cell>
          <cell r="L1086">
            <v>31561.625069999998</v>
          </cell>
          <cell r="M1086">
            <v>27085.078839999998</v>
          </cell>
          <cell r="N1086">
            <v>27085.078839999998</v>
          </cell>
          <cell r="O1086">
            <v>209733.46251000001</v>
          </cell>
          <cell r="P1086">
            <v>161286.3584</v>
          </cell>
          <cell r="Q1086">
            <v>161286.3584</v>
          </cell>
          <cell r="S1086">
            <v>531758.90904000006</v>
          </cell>
          <cell r="T1086">
            <v>483311.80492999998</v>
          </cell>
          <cell r="U1086">
            <v>483311.80492999998</v>
          </cell>
          <cell r="W1086">
            <v>78085.983500000002</v>
          </cell>
          <cell r="X1086">
            <v>92254.50086</v>
          </cell>
          <cell r="Y1086">
            <v>92254.50086</v>
          </cell>
          <cell r="AB1086">
            <v>125638.67603</v>
          </cell>
          <cell r="AC1086">
            <v>141497.81617999999</v>
          </cell>
          <cell r="AD1086">
            <v>639648.49055999995</v>
          </cell>
          <cell r="AT1086">
            <v>39807.124230000001</v>
          </cell>
          <cell r="AU1086">
            <v>128380.14804</v>
          </cell>
          <cell r="AV1086">
            <v>229487.91685000001</v>
          </cell>
          <cell r="AW1086">
            <v>634975.09346999996</v>
          </cell>
        </row>
        <row r="1087">
          <cell r="A1087" t="str">
            <v>680499325274BS9044</v>
          </cell>
          <cell r="L1087">
            <v>4681.4274100000002</v>
          </cell>
          <cell r="M1087">
            <v>4032.9436500000002</v>
          </cell>
          <cell r="N1087">
            <v>4032.9436500000002</v>
          </cell>
          <cell r="O1087">
            <v>29900.82488</v>
          </cell>
          <cell r="P1087">
            <v>25264.733769999999</v>
          </cell>
          <cell r="Q1087">
            <v>25264.733769999999</v>
          </cell>
          <cell r="S1087">
            <v>80076.703829999999</v>
          </cell>
          <cell r="T1087">
            <v>75440.612720000005</v>
          </cell>
          <cell r="U1087">
            <v>75440.612720000005</v>
          </cell>
          <cell r="W1087">
            <v>11256.43505</v>
          </cell>
          <cell r="X1087">
            <v>15122.281489999999</v>
          </cell>
          <cell r="Y1087">
            <v>15122.281489999999</v>
          </cell>
          <cell r="AB1087">
            <v>19354.977350000001</v>
          </cell>
          <cell r="AC1087">
            <v>18754.3868</v>
          </cell>
          <cell r="AD1087">
            <v>97483.01784</v>
          </cell>
          <cell r="AT1087">
            <v>5676.4742299999998</v>
          </cell>
          <cell r="AU1087">
            <v>19623.238659999999</v>
          </cell>
          <cell r="AV1087">
            <v>32822.332029999998</v>
          </cell>
          <cell r="AW1087">
            <v>94610.516669999997</v>
          </cell>
        </row>
        <row r="1088">
          <cell r="A1088" t="str">
            <v>680499325274BU0321</v>
          </cell>
          <cell r="L1088">
            <v>3191.3242700000001</v>
          </cell>
          <cell r="M1088">
            <v>2984.7231099999999</v>
          </cell>
          <cell r="N1088">
            <v>2984.7231099999999</v>
          </cell>
          <cell r="O1088">
            <v>21804.673129999999</v>
          </cell>
          <cell r="P1088">
            <v>18351.12931</v>
          </cell>
          <cell r="Q1088">
            <v>18351.12931</v>
          </cell>
          <cell r="S1088">
            <v>58946.997990000003</v>
          </cell>
          <cell r="T1088">
            <v>55493.454169999997</v>
          </cell>
          <cell r="U1088">
            <v>55493.454169999997</v>
          </cell>
          <cell r="W1088">
            <v>8039.4784200000004</v>
          </cell>
          <cell r="X1088">
            <v>11266.96581</v>
          </cell>
          <cell r="Y1088">
            <v>11266.96581</v>
          </cell>
          <cell r="AB1088">
            <v>12786.807280000001</v>
          </cell>
          <cell r="AC1088">
            <v>12801.35354</v>
          </cell>
          <cell r="AD1088">
            <v>70000.304749999996</v>
          </cell>
          <cell r="AT1088">
            <v>4000.9276100000002</v>
          </cell>
          <cell r="AU1088">
            <v>13437.68893</v>
          </cell>
          <cell r="AV1088">
            <v>23371.941989999999</v>
          </cell>
          <cell r="AW1088">
            <v>68455.720589999997</v>
          </cell>
        </row>
        <row r="1089">
          <cell r="A1089" t="str">
            <v>680499325274BU0323</v>
          </cell>
          <cell r="L1089">
            <v>1248.90301</v>
          </cell>
          <cell r="M1089">
            <v>1048.22054</v>
          </cell>
          <cell r="N1089">
            <v>1048.22054</v>
          </cell>
          <cell r="O1089">
            <v>7161.0995199999998</v>
          </cell>
          <cell r="P1089">
            <v>6913.7698499999997</v>
          </cell>
          <cell r="Q1089">
            <v>6913.7698499999997</v>
          </cell>
          <cell r="S1089">
            <v>19368.192589999999</v>
          </cell>
          <cell r="T1089">
            <v>19120.86292</v>
          </cell>
          <cell r="U1089">
            <v>19120.86292</v>
          </cell>
          <cell r="W1089">
            <v>2752.4472599999999</v>
          </cell>
          <cell r="X1089">
            <v>3855.38382</v>
          </cell>
          <cell r="Y1089">
            <v>3855.38382</v>
          </cell>
          <cell r="AB1089">
            <v>5802.8564500000002</v>
          </cell>
          <cell r="AC1089">
            <v>5402.7956599999998</v>
          </cell>
          <cell r="AD1089">
            <v>23970.713070000002</v>
          </cell>
          <cell r="AT1089">
            <v>1400.528</v>
          </cell>
          <cell r="AU1089">
            <v>5360.50623</v>
          </cell>
          <cell r="AV1089">
            <v>8344.5446200000006</v>
          </cell>
          <cell r="AW1089">
            <v>23002.653350000001</v>
          </cell>
        </row>
        <row r="1090">
          <cell r="A1090" t="str">
            <v>680499325274BU0648</v>
          </cell>
          <cell r="L1090">
            <v>241.20013</v>
          </cell>
          <cell r="O1090">
            <v>935.05223000000001</v>
          </cell>
          <cell r="P1090">
            <v>-0.16539000000000001</v>
          </cell>
          <cell r="Q1090">
            <v>-0.16539000000000001</v>
          </cell>
          <cell r="S1090">
            <v>1761.51325</v>
          </cell>
          <cell r="T1090">
            <v>826.29562999999996</v>
          </cell>
          <cell r="U1090">
            <v>826.29562999999996</v>
          </cell>
          <cell r="W1090">
            <v>464.50936999999999</v>
          </cell>
          <cell r="X1090">
            <v>-6.8140000000000006E-2</v>
          </cell>
          <cell r="Y1090">
            <v>-6.8140000000000006E-2</v>
          </cell>
          <cell r="AB1090">
            <v>765.31362000000001</v>
          </cell>
          <cell r="AC1090">
            <v>550.23760000000004</v>
          </cell>
          <cell r="AD1090">
            <v>3512.0000199999999</v>
          </cell>
          <cell r="AT1090">
            <v>275.01862</v>
          </cell>
          <cell r="AU1090">
            <v>825.04349999999999</v>
          </cell>
          <cell r="AV1090">
            <v>1105.8454200000001</v>
          </cell>
          <cell r="AW1090">
            <v>3152.14273</v>
          </cell>
        </row>
        <row r="1091">
          <cell r="A1091" t="str">
            <v>680499325274BG6912</v>
          </cell>
          <cell r="L1091">
            <v>9280.7371800000001</v>
          </cell>
          <cell r="M1091">
            <v>11941.67525</v>
          </cell>
          <cell r="N1091">
            <v>11941.67525</v>
          </cell>
          <cell r="O1091">
            <v>67748.341979999997</v>
          </cell>
          <cell r="P1091">
            <v>67930.954719999994</v>
          </cell>
          <cell r="Q1091">
            <v>67930.954719999994</v>
          </cell>
          <cell r="S1091">
            <v>184984.10112000001</v>
          </cell>
          <cell r="T1091">
            <v>185166.71385999999</v>
          </cell>
          <cell r="U1091">
            <v>185166.71385999999</v>
          </cell>
          <cell r="W1091">
            <v>22164.749599999999</v>
          </cell>
          <cell r="X1091">
            <v>38076.336569999999</v>
          </cell>
          <cell r="Y1091">
            <v>38076.336569999999</v>
          </cell>
          <cell r="AB1091">
            <v>41438.947549999997</v>
          </cell>
          <cell r="AC1091">
            <v>50946.895340000003</v>
          </cell>
          <cell r="AD1091">
            <v>210541.85243999999</v>
          </cell>
          <cell r="AT1091">
            <v>14398.22287</v>
          </cell>
          <cell r="AU1091">
            <v>44039.47567</v>
          </cell>
          <cell r="AV1091">
            <v>78641.303799999994</v>
          </cell>
          <cell r="AW1091">
            <v>215911.00120999999</v>
          </cell>
        </row>
        <row r="1092">
          <cell r="A1092" t="str">
            <v>680499325274BS6912</v>
          </cell>
          <cell r="L1092">
            <v>5593.8172100000002</v>
          </cell>
          <cell r="M1092">
            <v>8191.8474800000004</v>
          </cell>
          <cell r="N1092">
            <v>8191.8474800000004</v>
          </cell>
          <cell r="O1092">
            <v>45894.114439999998</v>
          </cell>
          <cell r="P1092">
            <v>47674.161670000001</v>
          </cell>
          <cell r="Q1092">
            <v>47674.161670000001</v>
          </cell>
          <cell r="S1092">
            <v>130324.69677</v>
          </cell>
          <cell r="T1092">
            <v>132104.74400000001</v>
          </cell>
          <cell r="U1092">
            <v>132104.74400000001</v>
          </cell>
          <cell r="W1092">
            <v>14379.50929</v>
          </cell>
          <cell r="X1092">
            <v>25309.157459999999</v>
          </cell>
          <cell r="Y1092">
            <v>25309.157459999999</v>
          </cell>
          <cell r="AB1092">
            <v>28261.19067</v>
          </cell>
          <cell r="AC1092">
            <v>32952.344969999998</v>
          </cell>
          <cell r="AD1092">
            <v>143295.80027000001</v>
          </cell>
          <cell r="AT1092">
            <v>10157.27961</v>
          </cell>
          <cell r="AU1092">
            <v>29584.111669999998</v>
          </cell>
          <cell r="AV1092">
            <v>53259.580459999997</v>
          </cell>
          <cell r="AW1092">
            <v>143989.06219999999</v>
          </cell>
        </row>
        <row r="1093">
          <cell r="A1093" t="str">
            <v>680499325274BO0678</v>
          </cell>
          <cell r="L1093">
            <v>4054.4176400000001</v>
          </cell>
          <cell r="M1093">
            <v>5587.3557899999996</v>
          </cell>
          <cell r="N1093">
            <v>5587.3557899999996</v>
          </cell>
          <cell r="O1093">
            <v>32422.748350000002</v>
          </cell>
          <cell r="P1093">
            <v>33786.055489999999</v>
          </cell>
          <cell r="Q1093">
            <v>33786.055489999999</v>
          </cell>
          <cell r="S1093">
            <v>93051.724319999994</v>
          </cell>
          <cell r="T1093">
            <v>94415.031459999998</v>
          </cell>
          <cell r="U1093">
            <v>94415.031459999998</v>
          </cell>
          <cell r="W1093">
            <v>9885.7623600000006</v>
          </cell>
          <cell r="X1093">
            <v>17829.417959999999</v>
          </cell>
          <cell r="Y1093">
            <v>17829.417959999999</v>
          </cell>
          <cell r="AB1093">
            <v>20220.98978</v>
          </cell>
          <cell r="AC1093">
            <v>24271.96343</v>
          </cell>
          <cell r="AD1093">
            <v>104116.9134</v>
          </cell>
          <cell r="AT1093">
            <v>6961.0663400000003</v>
          </cell>
          <cell r="AU1093">
            <v>20762.342720000001</v>
          </cell>
          <cell r="AV1093">
            <v>37871.268750000003</v>
          </cell>
          <cell r="AW1093">
            <v>103076.89367</v>
          </cell>
        </row>
        <row r="1094">
          <cell r="A1094" t="str">
            <v>680499325274BU0654</v>
          </cell>
          <cell r="L1094">
            <v>323.83706999999998</v>
          </cell>
          <cell r="M1094">
            <v>722.91360999999995</v>
          </cell>
          <cell r="N1094">
            <v>722.91360999999995</v>
          </cell>
          <cell r="O1094">
            <v>3464.9077499999999</v>
          </cell>
          <cell r="P1094">
            <v>4307.31106</v>
          </cell>
          <cell r="Q1094">
            <v>4307.31106</v>
          </cell>
          <cell r="S1094">
            <v>11826.440780000001</v>
          </cell>
          <cell r="T1094">
            <v>12668.844090000001</v>
          </cell>
          <cell r="U1094">
            <v>12668.844090000001</v>
          </cell>
          <cell r="W1094">
            <v>1507.1708799999999</v>
          </cell>
          <cell r="X1094">
            <v>3023.1090399999998</v>
          </cell>
          <cell r="Y1094">
            <v>3023.1090399999998</v>
          </cell>
          <cell r="AB1094">
            <v>1297.8084200000001</v>
          </cell>
          <cell r="AC1094">
            <v>1406.89525</v>
          </cell>
          <cell r="AD1094">
            <v>5393.0684600000004</v>
          </cell>
          <cell r="AT1094">
            <v>544.44118000000003</v>
          </cell>
          <cell r="AU1094">
            <v>1817.6757</v>
          </cell>
          <cell r="AV1094">
            <v>3155.2012500000001</v>
          </cell>
          <cell r="AW1094">
            <v>6908.5934900000002</v>
          </cell>
        </row>
        <row r="1095">
          <cell r="A1095" t="str">
            <v>680499325274BU0659</v>
          </cell>
          <cell r="L1095">
            <v>1215.5625</v>
          </cell>
          <cell r="M1095">
            <v>1882.29477</v>
          </cell>
          <cell r="N1095">
            <v>1882.29477</v>
          </cell>
          <cell r="O1095">
            <v>10006.82768</v>
          </cell>
          <cell r="P1095">
            <v>9582.5046899999998</v>
          </cell>
          <cell r="Q1095">
            <v>9582.5046899999998</v>
          </cell>
          <cell r="S1095">
            <v>25447.285</v>
          </cell>
          <cell r="T1095">
            <v>25022.962009999999</v>
          </cell>
          <cell r="U1095">
            <v>25022.962009999999</v>
          </cell>
          <cell r="W1095">
            <v>2986.5760500000001</v>
          </cell>
          <cell r="X1095">
            <v>4459.21486</v>
          </cell>
          <cell r="Y1095">
            <v>4459.21486</v>
          </cell>
          <cell r="AB1095">
            <v>6742.3924699999998</v>
          </cell>
          <cell r="AC1095">
            <v>7273.4862899999998</v>
          </cell>
          <cell r="AD1095">
            <v>33785.81841</v>
          </cell>
          <cell r="AT1095">
            <v>2651.7720899999999</v>
          </cell>
          <cell r="AU1095">
            <v>7004.0932499999999</v>
          </cell>
          <cell r="AV1095">
            <v>12233.244979999999</v>
          </cell>
          <cell r="AW1095">
            <v>34003.709560000003</v>
          </cell>
        </row>
        <row r="1096">
          <cell r="A1096" t="str">
            <v>680499325274BU3445</v>
          </cell>
          <cell r="M1096">
            <v>-0.71669000000000005</v>
          </cell>
          <cell r="N1096">
            <v>-0.71669000000000005</v>
          </cell>
          <cell r="O1096">
            <v>-0.36934</v>
          </cell>
          <cell r="P1096">
            <v>-1.70957</v>
          </cell>
          <cell r="Q1096">
            <v>-1.70957</v>
          </cell>
          <cell r="S1096">
            <v>-0.75333000000000006</v>
          </cell>
          <cell r="T1096">
            <v>-2.0935600000000001</v>
          </cell>
          <cell r="U1096">
            <v>-2.0935600000000001</v>
          </cell>
          <cell r="X1096">
            <v>-2.5844</v>
          </cell>
          <cell r="Y1096">
            <v>-2.5844</v>
          </cell>
          <cell r="AV1096">
            <v>-0.13452</v>
          </cell>
          <cell r="AW1096">
            <v>-0.13452</v>
          </cell>
        </row>
        <row r="1097">
          <cell r="A1097" t="str">
            <v>680499325274BS6922</v>
          </cell>
          <cell r="L1097">
            <v>3686.9199699999999</v>
          </cell>
          <cell r="M1097">
            <v>3749.8277699999999</v>
          </cell>
          <cell r="N1097">
            <v>3749.8277699999999</v>
          </cell>
          <cell r="O1097">
            <v>21854.22754</v>
          </cell>
          <cell r="P1097">
            <v>20256.79305</v>
          </cell>
          <cell r="Q1097">
            <v>20256.79305</v>
          </cell>
          <cell r="S1097">
            <v>54659.404349999997</v>
          </cell>
          <cell r="T1097">
            <v>53061.969859999997</v>
          </cell>
          <cell r="U1097">
            <v>53061.969859999997</v>
          </cell>
          <cell r="W1097">
            <v>7785.2403100000001</v>
          </cell>
          <cell r="X1097">
            <v>12767.179109999999</v>
          </cell>
          <cell r="Y1097">
            <v>12767.179109999999</v>
          </cell>
          <cell r="AB1097">
            <v>13177.756880000001</v>
          </cell>
          <cell r="AC1097">
            <v>17994.550370000001</v>
          </cell>
          <cell r="AD1097">
            <v>67246.052169999995</v>
          </cell>
          <cell r="AT1097">
            <v>4240.94326</v>
          </cell>
          <cell r="AU1097">
            <v>14455.364</v>
          </cell>
          <cell r="AV1097">
            <v>25381.72334</v>
          </cell>
          <cell r="AW1097">
            <v>71921.939010000002</v>
          </cell>
        </row>
        <row r="1098">
          <cell r="A1098" t="str">
            <v>680499325274BU0630</v>
          </cell>
          <cell r="S1098">
            <v>1.451E-2</v>
          </cell>
          <cell r="T1098">
            <v>1.451E-2</v>
          </cell>
          <cell r="U1098">
            <v>1.451E-2</v>
          </cell>
          <cell r="X1098">
            <v>-2.7859999999999999E-2</v>
          </cell>
          <cell r="Y1098">
            <v>-2.7859999999999999E-2</v>
          </cell>
        </row>
        <row r="1099">
          <cell r="A1099" t="str">
            <v>680499325274BU1485</v>
          </cell>
          <cell r="L1099">
            <v>1639.56458</v>
          </cell>
          <cell r="M1099">
            <v>1325.08185</v>
          </cell>
          <cell r="N1099">
            <v>1325.08185</v>
          </cell>
          <cell r="O1099">
            <v>9445.3765800000001</v>
          </cell>
          <cell r="P1099">
            <v>8309.4019200000002</v>
          </cell>
          <cell r="Q1099">
            <v>8309.4019200000002</v>
          </cell>
          <cell r="S1099">
            <v>23274.573</v>
          </cell>
          <cell r="T1099">
            <v>22138.59834</v>
          </cell>
          <cell r="U1099">
            <v>22138.59834</v>
          </cell>
          <cell r="W1099">
            <v>3294.7072800000001</v>
          </cell>
          <cell r="X1099">
            <v>5486.5304999999998</v>
          </cell>
          <cell r="Y1099">
            <v>5486.5304999999998</v>
          </cell>
          <cell r="AB1099">
            <v>5560.2486099999996</v>
          </cell>
          <cell r="AC1099">
            <v>8017.6873500000002</v>
          </cell>
          <cell r="AD1099">
            <v>27794.924009999999</v>
          </cell>
          <cell r="AT1099">
            <v>1821.3834099999999</v>
          </cell>
          <cell r="AU1099">
            <v>5822.3845199999996</v>
          </cell>
          <cell r="AV1099">
            <v>10587.45687</v>
          </cell>
          <cell r="AW1099">
            <v>25721.483660000002</v>
          </cell>
        </row>
        <row r="1100">
          <cell r="A1100" t="str">
            <v>680499325274BO0708</v>
          </cell>
          <cell r="L1100">
            <v>1164.98912</v>
          </cell>
          <cell r="M1100">
            <v>751.13073999999995</v>
          </cell>
          <cell r="N1100">
            <v>751.13073999999995</v>
          </cell>
          <cell r="O1100">
            <v>7285.9882699999998</v>
          </cell>
          <cell r="P1100">
            <v>5185.0668999999998</v>
          </cell>
          <cell r="Q1100">
            <v>5185.0668999999998</v>
          </cell>
          <cell r="S1100">
            <v>18528.187859999998</v>
          </cell>
          <cell r="T1100">
            <v>16427.266490000002</v>
          </cell>
          <cell r="U1100">
            <v>16427.266490000002</v>
          </cell>
          <cell r="W1100">
            <v>2594.2580899999998</v>
          </cell>
          <cell r="X1100">
            <v>3219.5669499999999</v>
          </cell>
          <cell r="Y1100">
            <v>3219.5669499999999</v>
          </cell>
          <cell r="AB1100">
            <v>4317.4699000000001</v>
          </cell>
          <cell r="AC1100">
            <v>5813.4634699999997</v>
          </cell>
          <cell r="AD1100">
            <v>22494.620999999999</v>
          </cell>
          <cell r="AT1100">
            <v>1357.0713900000001</v>
          </cell>
          <cell r="AU1100">
            <v>5243.8699699999997</v>
          </cell>
          <cell r="AV1100">
            <v>8765.4290999999994</v>
          </cell>
          <cell r="AW1100">
            <v>30005.189109999999</v>
          </cell>
        </row>
        <row r="1101">
          <cell r="A1101" t="str">
            <v>680499325274BU0675</v>
          </cell>
          <cell r="L1101">
            <v>417.10352999999998</v>
          </cell>
          <cell r="M1101">
            <v>405.80246</v>
          </cell>
          <cell r="N1101">
            <v>405.80246</v>
          </cell>
          <cell r="O1101">
            <v>2649.5891299999998</v>
          </cell>
          <cell r="P1101">
            <v>2591.5865699999999</v>
          </cell>
          <cell r="Q1101">
            <v>2591.5865699999999</v>
          </cell>
          <cell r="S1101">
            <v>6002.4817599999997</v>
          </cell>
          <cell r="T1101">
            <v>5944.4791999999998</v>
          </cell>
          <cell r="U1101">
            <v>5944.4791999999998</v>
          </cell>
          <cell r="W1101">
            <v>852.73116000000005</v>
          </cell>
          <cell r="X1101">
            <v>1536.4843699999999</v>
          </cell>
          <cell r="Y1101">
            <v>1536.4843699999999</v>
          </cell>
          <cell r="AB1101">
            <v>1392.5935300000001</v>
          </cell>
          <cell r="AC1101">
            <v>2051.0902500000002</v>
          </cell>
          <cell r="AD1101">
            <v>7551.7915199999998</v>
          </cell>
          <cell r="AT1101">
            <v>512.34924999999998</v>
          </cell>
          <cell r="AU1101">
            <v>1527.4838099999999</v>
          </cell>
          <cell r="AV1101">
            <v>2942.4090500000002</v>
          </cell>
          <cell r="AW1101">
            <v>7164.3665499999997</v>
          </cell>
        </row>
        <row r="1102">
          <cell r="A1102" t="str">
            <v>680499325274BU0709</v>
          </cell>
          <cell r="L1102">
            <v>50.21499</v>
          </cell>
          <cell r="M1102">
            <v>903.72940000000006</v>
          </cell>
          <cell r="N1102">
            <v>903.72940000000006</v>
          </cell>
          <cell r="O1102">
            <v>245.40763000000001</v>
          </cell>
          <cell r="P1102">
            <v>2171.7247299999999</v>
          </cell>
          <cell r="Q1102">
            <v>2171.7247299999999</v>
          </cell>
          <cell r="S1102">
            <v>965.86602000000005</v>
          </cell>
          <cell r="T1102">
            <v>2892.1831200000001</v>
          </cell>
          <cell r="U1102">
            <v>2892.1831200000001</v>
          </cell>
          <cell r="W1102">
            <v>118.98736</v>
          </cell>
          <cell r="X1102">
            <v>1308.96748</v>
          </cell>
          <cell r="Y1102">
            <v>1308.96748</v>
          </cell>
          <cell r="AB1102">
            <v>225.39304999999999</v>
          </cell>
          <cell r="AC1102">
            <v>211.02159</v>
          </cell>
          <cell r="AD1102">
            <v>1024.2748799999999</v>
          </cell>
          <cell r="AT1102">
            <v>69.360919999999993</v>
          </cell>
          <cell r="AU1102">
            <v>236.11055999999999</v>
          </cell>
          <cell r="AV1102">
            <v>311.90667000000002</v>
          </cell>
          <cell r="AW1102">
            <v>888.07509000000005</v>
          </cell>
        </row>
        <row r="1103">
          <cell r="A1103" t="str">
            <v>680499325274BU3415</v>
          </cell>
          <cell r="S1103">
            <v>-2.7859999999999999E-2</v>
          </cell>
          <cell r="T1103">
            <v>-2.7859999999999999E-2</v>
          </cell>
          <cell r="U1103">
            <v>-2.7859999999999999E-2</v>
          </cell>
        </row>
        <row r="1104">
          <cell r="A1104" t="str">
            <v>680499325274BU1123</v>
          </cell>
          <cell r="L1104">
            <v>415.04775000000001</v>
          </cell>
          <cell r="M1104">
            <v>364.08332000000001</v>
          </cell>
          <cell r="N1104">
            <v>364.08332000000001</v>
          </cell>
          <cell r="O1104">
            <v>2227.8659299999999</v>
          </cell>
          <cell r="P1104">
            <v>1999.0129300000001</v>
          </cell>
          <cell r="Q1104">
            <v>1999.0129300000001</v>
          </cell>
          <cell r="S1104">
            <v>5888.3090599999996</v>
          </cell>
          <cell r="T1104">
            <v>5659.4560600000004</v>
          </cell>
          <cell r="U1104">
            <v>5659.4560600000004</v>
          </cell>
          <cell r="W1104">
            <v>924.55642</v>
          </cell>
          <cell r="X1104">
            <v>1215.6576700000001</v>
          </cell>
          <cell r="Y1104">
            <v>1215.6576700000001</v>
          </cell>
          <cell r="AB1104">
            <v>1682.05179</v>
          </cell>
          <cell r="AC1104">
            <v>1901.2877100000001</v>
          </cell>
          <cell r="AD1104">
            <v>8380.4407599999995</v>
          </cell>
          <cell r="AT1104">
            <v>480.77829000000003</v>
          </cell>
          <cell r="AU1104">
            <v>1625.51514</v>
          </cell>
          <cell r="AV1104">
            <v>2774.5216500000001</v>
          </cell>
          <cell r="AW1104">
            <v>8142.8245999999999</v>
          </cell>
        </row>
        <row r="1105">
          <cell r="A1105" t="str">
            <v>680499325274BS9042</v>
          </cell>
          <cell r="L1105">
            <v>4453.5802400000002</v>
          </cell>
          <cell r="M1105">
            <v>3341.91977</v>
          </cell>
          <cell r="N1105">
            <v>3341.91977</v>
          </cell>
          <cell r="O1105">
            <v>28217.67798</v>
          </cell>
          <cell r="P1105">
            <v>25141.469349999999</v>
          </cell>
          <cell r="Q1105">
            <v>25141.469349999999</v>
          </cell>
          <cell r="S1105">
            <v>67846.153619999997</v>
          </cell>
          <cell r="T1105">
            <v>64769.944990000004</v>
          </cell>
          <cell r="U1105">
            <v>64769.944990000004</v>
          </cell>
          <cell r="W1105">
            <v>11503.333119999999</v>
          </cell>
          <cell r="X1105">
            <v>13692.18945</v>
          </cell>
          <cell r="Y1105">
            <v>13692.18945</v>
          </cell>
          <cell r="AB1105">
            <v>18400.00534</v>
          </cell>
          <cell r="AC1105">
            <v>18462.894639999999</v>
          </cell>
          <cell r="AD1105">
            <v>86649.734020000004</v>
          </cell>
          <cell r="AT1105">
            <v>5231.8643599999996</v>
          </cell>
          <cell r="AU1105">
            <v>17233.931680000002</v>
          </cell>
          <cell r="AV1105">
            <v>30197.252469999999</v>
          </cell>
          <cell r="AW1105">
            <v>84478.161200000002</v>
          </cell>
        </row>
        <row r="1106">
          <cell r="A1106" t="str">
            <v>680499325274BO0341</v>
          </cell>
          <cell r="L1106">
            <v>2011.99677</v>
          </cell>
          <cell r="M1106">
            <v>1703.2427700000001</v>
          </cell>
          <cell r="N1106">
            <v>1703.2427700000001</v>
          </cell>
          <cell r="O1106">
            <v>14568.070369999999</v>
          </cell>
          <cell r="P1106">
            <v>12389.970579999999</v>
          </cell>
          <cell r="Q1106">
            <v>12389.970579999999</v>
          </cell>
          <cell r="S1106">
            <v>32329.90969</v>
          </cell>
          <cell r="T1106">
            <v>30151.8099</v>
          </cell>
          <cell r="U1106">
            <v>30151.8099</v>
          </cell>
          <cell r="W1106">
            <v>5967.4480899999999</v>
          </cell>
          <cell r="X1106">
            <v>6579.3558999999996</v>
          </cell>
          <cell r="Y1106">
            <v>6579.3558999999996</v>
          </cell>
          <cell r="AB1106">
            <v>8786.0821099999994</v>
          </cell>
          <cell r="AC1106">
            <v>8860.2568900000006</v>
          </cell>
          <cell r="AD1106">
            <v>38648.882740000001</v>
          </cell>
          <cell r="AT1106">
            <v>2331.11501</v>
          </cell>
          <cell r="AU1106">
            <v>7835.3781200000003</v>
          </cell>
          <cell r="AV1106">
            <v>14265.71321</v>
          </cell>
          <cell r="AW1106">
            <v>37853.429559999997</v>
          </cell>
        </row>
        <row r="1107">
          <cell r="A1107" t="str">
            <v>680499325274BU0341</v>
          </cell>
          <cell r="L1107">
            <v>2011.99677</v>
          </cell>
          <cell r="M1107">
            <v>1703.2427700000001</v>
          </cell>
          <cell r="N1107">
            <v>1703.2427700000001</v>
          </cell>
          <cell r="O1107">
            <v>14568.070369999999</v>
          </cell>
          <cell r="P1107">
            <v>12389.970579999999</v>
          </cell>
          <cell r="Q1107">
            <v>12389.970579999999</v>
          </cell>
          <cell r="S1107">
            <v>32329.90969</v>
          </cell>
          <cell r="T1107">
            <v>30151.8099</v>
          </cell>
          <cell r="U1107">
            <v>30151.8099</v>
          </cell>
          <cell r="W1107">
            <v>5967.4480899999999</v>
          </cell>
          <cell r="X1107">
            <v>6579.3558999999996</v>
          </cell>
          <cell r="Y1107">
            <v>6579.3558999999996</v>
          </cell>
          <cell r="AB1107">
            <v>8786.0821099999994</v>
          </cell>
          <cell r="AC1107">
            <v>8860.2568900000006</v>
          </cell>
          <cell r="AD1107">
            <v>38648.882740000001</v>
          </cell>
          <cell r="AT1107">
            <v>2331.11501</v>
          </cell>
          <cell r="AU1107">
            <v>7835.3781200000003</v>
          </cell>
          <cell r="AV1107">
            <v>14265.71321</v>
          </cell>
          <cell r="AW1107">
            <v>37853.429559999997</v>
          </cell>
        </row>
        <row r="1108">
          <cell r="A1108" t="str">
            <v>680499325274BU0351</v>
          </cell>
          <cell r="L1108">
            <v>1134.6549299999999</v>
          </cell>
          <cell r="M1108">
            <v>624.07250999999997</v>
          </cell>
          <cell r="N1108">
            <v>624.07250999999997</v>
          </cell>
          <cell r="O1108">
            <v>6295.4638199999999</v>
          </cell>
          <cell r="P1108">
            <v>4942.5741500000004</v>
          </cell>
          <cell r="Q1108">
            <v>4942.5741500000004</v>
          </cell>
          <cell r="S1108">
            <v>14352.91239</v>
          </cell>
          <cell r="T1108">
            <v>13000.022720000001</v>
          </cell>
          <cell r="U1108">
            <v>13000.022720000001</v>
          </cell>
          <cell r="W1108">
            <v>2583.74757</v>
          </cell>
          <cell r="X1108">
            <v>3007.35131</v>
          </cell>
          <cell r="Y1108">
            <v>3007.35131</v>
          </cell>
          <cell r="AB1108">
            <v>4460.4682899999998</v>
          </cell>
          <cell r="AC1108">
            <v>4000.9953799999998</v>
          </cell>
          <cell r="AD1108">
            <v>21000.25477</v>
          </cell>
          <cell r="AT1108">
            <v>1400.5832700000001</v>
          </cell>
          <cell r="AU1108">
            <v>4577.7692399999996</v>
          </cell>
          <cell r="AV1108">
            <v>7593.1283400000002</v>
          </cell>
          <cell r="AW1108">
            <v>20306.073929999999</v>
          </cell>
        </row>
        <row r="1109">
          <cell r="A1109" t="str">
            <v>680499325274BU0352</v>
          </cell>
          <cell r="L1109">
            <v>1306.9367299999999</v>
          </cell>
          <cell r="M1109">
            <v>1014.6044900000001</v>
          </cell>
          <cell r="N1109">
            <v>1014.6044900000001</v>
          </cell>
          <cell r="O1109">
            <v>7354.1519799999996</v>
          </cell>
          <cell r="P1109">
            <v>7808.9246199999998</v>
          </cell>
          <cell r="Q1109">
            <v>7808.9246199999998</v>
          </cell>
          <cell r="S1109">
            <v>21069.071380000001</v>
          </cell>
          <cell r="T1109">
            <v>21523.84402</v>
          </cell>
          <cell r="U1109">
            <v>21523.84402</v>
          </cell>
          <cell r="W1109">
            <v>2952.1456499999999</v>
          </cell>
          <cell r="X1109">
            <v>4105.4822400000003</v>
          </cell>
          <cell r="Y1109">
            <v>4105.4822400000003</v>
          </cell>
          <cell r="AB1109">
            <v>5153.4549399999996</v>
          </cell>
          <cell r="AC1109">
            <v>5601.6423699999996</v>
          </cell>
          <cell r="AD1109">
            <v>27000.596509999999</v>
          </cell>
          <cell r="AT1109">
            <v>1500.16608</v>
          </cell>
          <cell r="AU1109">
            <v>4820.7843199999998</v>
          </cell>
          <cell r="AV1109">
            <v>8338.4109200000003</v>
          </cell>
          <cell r="AW1109">
            <v>26318.657709999999</v>
          </cell>
        </row>
        <row r="1110">
          <cell r="A1110" t="str">
            <v>680499325274BU0349</v>
          </cell>
          <cell r="L1110">
            <v>-8.1899999999999994E-3</v>
          </cell>
          <cell r="O1110">
            <v>-8.1899999999999994E-3</v>
          </cell>
          <cell r="S1110">
            <v>94.260159999999999</v>
          </cell>
          <cell r="T1110">
            <v>94.268349999999998</v>
          </cell>
          <cell r="U1110">
            <v>94.268349999999998</v>
          </cell>
          <cell r="W1110">
            <v>-8.1899999999999994E-3</v>
          </cell>
        </row>
        <row r="1111">
          <cell r="A1111" t="str">
            <v>680499325274BS9051</v>
          </cell>
          <cell r="L1111">
            <v>10200.0039</v>
          </cell>
          <cell r="M1111">
            <v>4977.1303600000001</v>
          </cell>
          <cell r="N1111">
            <v>4977.1303600000001</v>
          </cell>
          <cell r="O1111">
            <v>64927.546690000003</v>
          </cell>
          <cell r="P1111">
            <v>27232.538860000001</v>
          </cell>
          <cell r="Q1111">
            <v>27232.538860000001</v>
          </cell>
          <cell r="S1111">
            <v>155997.40036999999</v>
          </cell>
          <cell r="T1111">
            <v>118302.39254</v>
          </cell>
          <cell r="U1111">
            <v>118302.39254</v>
          </cell>
          <cell r="W1111">
            <v>25630.631219999999</v>
          </cell>
          <cell r="X1111">
            <v>16130.624</v>
          </cell>
          <cell r="Y1111">
            <v>16130.624</v>
          </cell>
          <cell r="AB1111">
            <v>35451.047910000001</v>
          </cell>
          <cell r="AC1111">
            <v>42285.108659999998</v>
          </cell>
          <cell r="AD1111">
            <v>186936.39076000001</v>
          </cell>
          <cell r="AT1111">
            <v>10800.22309</v>
          </cell>
          <cell r="AU1111">
            <v>35598.761299999998</v>
          </cell>
          <cell r="AV1111">
            <v>67328.552549999993</v>
          </cell>
          <cell r="AW1111">
            <v>183952.15643</v>
          </cell>
        </row>
        <row r="1112">
          <cell r="A1112" t="str">
            <v>680499325274BO0713</v>
          </cell>
          <cell r="L1112">
            <v>4185.3892800000003</v>
          </cell>
          <cell r="M1112">
            <v>3895.42479</v>
          </cell>
          <cell r="N1112">
            <v>3895.42479</v>
          </cell>
          <cell r="O1112">
            <v>30984.493180000001</v>
          </cell>
          <cell r="P1112">
            <v>26150.833289999999</v>
          </cell>
          <cell r="Q1112">
            <v>26150.833289999999</v>
          </cell>
          <cell r="S1112">
            <v>80700.298060000001</v>
          </cell>
          <cell r="T1112">
            <v>75866.638170000006</v>
          </cell>
          <cell r="U1112">
            <v>75866.638170000006</v>
          </cell>
          <cell r="W1112">
            <v>12525.132320000001</v>
          </cell>
          <cell r="X1112">
            <v>13092.710080000001</v>
          </cell>
          <cell r="Y1112">
            <v>13092.710080000001</v>
          </cell>
          <cell r="AB1112">
            <v>15865.513660000001</v>
          </cell>
          <cell r="AC1112">
            <v>23100.76382</v>
          </cell>
          <cell r="AD1112">
            <v>85230.289739999993</v>
          </cell>
          <cell r="AT1112">
            <v>4599.9998900000001</v>
          </cell>
          <cell r="AU1112">
            <v>15359.335139999999</v>
          </cell>
          <cell r="AV1112">
            <v>30844.194029999999</v>
          </cell>
          <cell r="AW1112">
            <v>82738.392749999999</v>
          </cell>
        </row>
        <row r="1113">
          <cell r="A1113" t="str">
            <v>680499325274BU0713</v>
          </cell>
          <cell r="L1113">
            <v>4185.3892800000003</v>
          </cell>
          <cell r="M1113">
            <v>3895.42479</v>
          </cell>
          <cell r="N1113">
            <v>3895.42479</v>
          </cell>
          <cell r="O1113">
            <v>30984.493180000001</v>
          </cell>
          <cell r="P1113">
            <v>26150.833289999999</v>
          </cell>
          <cell r="Q1113">
            <v>26150.833289999999</v>
          </cell>
          <cell r="S1113">
            <v>80700.298060000001</v>
          </cell>
          <cell r="T1113">
            <v>75866.638170000006</v>
          </cell>
          <cell r="U1113">
            <v>75866.638170000006</v>
          </cell>
          <cell r="W1113">
            <v>12525.132320000001</v>
          </cell>
          <cell r="X1113">
            <v>13092.710080000001</v>
          </cell>
          <cell r="Y1113">
            <v>13092.710080000001</v>
          </cell>
          <cell r="AB1113">
            <v>15865.513660000001</v>
          </cell>
          <cell r="AC1113">
            <v>23100.76382</v>
          </cell>
          <cell r="AD1113">
            <v>85230.289739999993</v>
          </cell>
          <cell r="AT1113">
            <v>4599.9998900000001</v>
          </cell>
          <cell r="AU1113">
            <v>15359.335139999999</v>
          </cell>
          <cell r="AV1113">
            <v>30844.194029999999</v>
          </cell>
          <cell r="AW1113">
            <v>82738.392749999999</v>
          </cell>
        </row>
        <row r="1114">
          <cell r="A1114" t="str">
            <v>680499325274BU0418</v>
          </cell>
          <cell r="L1114">
            <v>6014.6146200000003</v>
          </cell>
          <cell r="M1114">
            <v>1081.7055700000001</v>
          </cell>
          <cell r="N1114">
            <v>1081.7055700000001</v>
          </cell>
          <cell r="O1114">
            <v>33943.053509999998</v>
          </cell>
          <cell r="P1114">
            <v>1081.7055700000001</v>
          </cell>
          <cell r="Q1114">
            <v>1081.7055700000001</v>
          </cell>
          <cell r="S1114">
            <v>75297.102310000002</v>
          </cell>
          <cell r="T1114">
            <v>42435.754370000002</v>
          </cell>
          <cell r="U1114">
            <v>42435.754370000002</v>
          </cell>
          <cell r="W1114">
            <v>13105.498900000001</v>
          </cell>
          <cell r="X1114">
            <v>3037.91392</v>
          </cell>
          <cell r="Y1114">
            <v>3037.91392</v>
          </cell>
          <cell r="AB1114">
            <v>19585.534250000001</v>
          </cell>
          <cell r="AC1114">
            <v>19184.344840000002</v>
          </cell>
          <cell r="AD1114">
            <v>101706.10102</v>
          </cell>
          <cell r="AT1114">
            <v>6200.2232000000004</v>
          </cell>
          <cell r="AU1114">
            <v>20239.426159999999</v>
          </cell>
          <cell r="AV1114">
            <v>36484.358520000002</v>
          </cell>
          <cell r="AW1114">
            <v>101213.76368</v>
          </cell>
        </row>
        <row r="1115">
          <cell r="A1115" t="str">
            <v>680499325274BS9050</v>
          </cell>
          <cell r="L1115">
            <v>2946.4267599999998</v>
          </cell>
          <cell r="M1115">
            <v>2793.72208</v>
          </cell>
          <cell r="N1115">
            <v>2793.72208</v>
          </cell>
          <cell r="O1115">
            <v>18940.601480000001</v>
          </cell>
          <cell r="P1115">
            <v>15438.04643</v>
          </cell>
          <cell r="Q1115">
            <v>15438.04643</v>
          </cell>
          <cell r="S1115">
            <v>42831.514880000002</v>
          </cell>
          <cell r="T1115">
            <v>39328.95983</v>
          </cell>
          <cell r="U1115">
            <v>39328.95983</v>
          </cell>
          <cell r="W1115">
            <v>7531.4985500000003</v>
          </cell>
          <cell r="X1115">
            <v>9226.3502900000003</v>
          </cell>
          <cell r="Y1115">
            <v>9226.3502900000003</v>
          </cell>
          <cell r="AB1115">
            <v>10993.69788</v>
          </cell>
          <cell r="AC1115">
            <v>11048.53074</v>
          </cell>
          <cell r="AD1115">
            <v>58037.495499999997</v>
          </cell>
          <cell r="AT1115">
            <v>3700.33968</v>
          </cell>
          <cell r="AU1115">
            <v>11884.74073</v>
          </cell>
          <cell r="AV1115">
            <v>20499.13781</v>
          </cell>
          <cell r="AW1115">
            <v>56023.91977</v>
          </cell>
        </row>
        <row r="1116">
          <cell r="A1116" t="str">
            <v>680499325274BU0331</v>
          </cell>
          <cell r="L1116">
            <v>1165.3811000000001</v>
          </cell>
          <cell r="M1116">
            <v>1092.6746000000001</v>
          </cell>
          <cell r="N1116">
            <v>1092.6746000000001</v>
          </cell>
          <cell r="O1116">
            <v>9465.2631600000004</v>
          </cell>
          <cell r="P1116">
            <v>6194.6137699999999</v>
          </cell>
          <cell r="Q1116">
            <v>6194.6137699999999</v>
          </cell>
          <cell r="S1116">
            <v>21328.88853</v>
          </cell>
          <cell r="T1116">
            <v>18058.239140000001</v>
          </cell>
          <cell r="U1116">
            <v>18058.239140000001</v>
          </cell>
          <cell r="W1116">
            <v>3603.0562599999998</v>
          </cell>
          <cell r="X1116">
            <v>3606.2821199999998</v>
          </cell>
          <cell r="Y1116">
            <v>3606.2821199999998</v>
          </cell>
          <cell r="AB1116">
            <v>5067.2393899999997</v>
          </cell>
          <cell r="AC1116">
            <v>5725.9056700000001</v>
          </cell>
          <cell r="AD1116">
            <v>33035.419809999999</v>
          </cell>
          <cell r="AT1116">
            <v>1700.1205399999999</v>
          </cell>
          <cell r="AU1116">
            <v>6094.2126399999997</v>
          </cell>
          <cell r="AV1116">
            <v>10739.8444</v>
          </cell>
          <cell r="AW1116">
            <v>31399.936710000002</v>
          </cell>
        </row>
        <row r="1117">
          <cell r="A1117" t="str">
            <v>680499325274BU0362</v>
          </cell>
          <cell r="L1117">
            <v>1782.1331700000001</v>
          </cell>
          <cell r="M1117">
            <v>1661.17363</v>
          </cell>
          <cell r="N1117">
            <v>1661.17363</v>
          </cell>
          <cell r="O1117">
            <v>9468.8066400000007</v>
          </cell>
          <cell r="P1117">
            <v>9142.9521499999992</v>
          </cell>
          <cell r="Q1117">
            <v>9142.9521499999992</v>
          </cell>
          <cell r="S1117">
            <v>21340.087800000001</v>
          </cell>
          <cell r="T1117">
            <v>21014.23331</v>
          </cell>
          <cell r="U1117">
            <v>21014.23331</v>
          </cell>
          <cell r="W1117">
            <v>3926.7829499999998</v>
          </cell>
          <cell r="X1117">
            <v>5554.8393100000003</v>
          </cell>
          <cell r="Y1117">
            <v>5554.8393100000003</v>
          </cell>
          <cell r="AB1117">
            <v>5926.45849</v>
          </cell>
          <cell r="AC1117">
            <v>5320.6185699999996</v>
          </cell>
          <cell r="AD1117">
            <v>25000.069189999998</v>
          </cell>
          <cell r="AT1117">
            <v>2000.2191399999999</v>
          </cell>
          <cell r="AU1117">
            <v>5790.5280899999998</v>
          </cell>
          <cell r="AV1117">
            <v>9754.3761900000009</v>
          </cell>
          <cell r="AW1117">
            <v>24619.065839999999</v>
          </cell>
        </row>
        <row r="1118">
          <cell r="A1118" t="str">
            <v>680499325274BU0370</v>
          </cell>
          <cell r="L1118">
            <v>-1.08751</v>
          </cell>
          <cell r="M1118">
            <v>39.873849999999997</v>
          </cell>
          <cell r="N1118">
            <v>39.873849999999997</v>
          </cell>
          <cell r="O1118">
            <v>6.5316799999999997</v>
          </cell>
          <cell r="P1118">
            <v>100.48051</v>
          </cell>
          <cell r="Q1118">
            <v>100.48051</v>
          </cell>
          <cell r="S1118">
            <v>162.53854999999999</v>
          </cell>
          <cell r="T1118">
            <v>256.48737999999997</v>
          </cell>
          <cell r="U1118">
            <v>256.48737999999997</v>
          </cell>
          <cell r="W1118">
            <v>1.65934</v>
          </cell>
          <cell r="X1118">
            <v>65.228859999999997</v>
          </cell>
          <cell r="Y1118">
            <v>65.228859999999997</v>
          </cell>
          <cell r="AC1118">
            <v>2.0065</v>
          </cell>
          <cell r="AD1118">
            <v>2.0065</v>
          </cell>
          <cell r="AV1118">
            <v>4.9172200000000004</v>
          </cell>
          <cell r="AW1118">
            <v>4.9172200000000004</v>
          </cell>
        </row>
        <row r="1119">
          <cell r="A1119" t="str">
            <v>680499325274BS6921</v>
          </cell>
          <cell r="L1119">
            <v>-0.55042000000000002</v>
          </cell>
          <cell r="M1119">
            <v>-2.3122699999999998</v>
          </cell>
          <cell r="N1119">
            <v>-2.3122699999999998</v>
          </cell>
          <cell r="O1119">
            <v>-1.5305</v>
          </cell>
          <cell r="P1119">
            <v>280.05549999999999</v>
          </cell>
          <cell r="Q1119">
            <v>280.05549999999999</v>
          </cell>
          <cell r="S1119">
            <v>21.594989999999999</v>
          </cell>
          <cell r="T1119">
            <v>303.18099000000001</v>
          </cell>
          <cell r="U1119">
            <v>303.18099000000001</v>
          </cell>
          <cell r="W1119">
            <v>-0.66403999999999996</v>
          </cell>
          <cell r="X1119">
            <v>6.7190599999999998</v>
          </cell>
          <cell r="Y1119">
            <v>6.7190599999999998</v>
          </cell>
          <cell r="AV1119">
            <v>-0.66181000000000001</v>
          </cell>
          <cell r="AW1119">
            <v>-0.66181000000000001</v>
          </cell>
        </row>
        <row r="1120">
          <cell r="A1120" t="str">
            <v>680499325274BO1228</v>
          </cell>
          <cell r="L1120">
            <v>-0.55042000000000002</v>
          </cell>
          <cell r="M1120">
            <v>-2.3122699999999998</v>
          </cell>
          <cell r="N1120">
            <v>-2.3122699999999998</v>
          </cell>
          <cell r="O1120">
            <v>-1.5305</v>
          </cell>
          <cell r="P1120">
            <v>280.05549999999999</v>
          </cell>
          <cell r="Q1120">
            <v>280.05549999999999</v>
          </cell>
          <cell r="S1120">
            <v>21.594989999999999</v>
          </cell>
          <cell r="T1120">
            <v>303.18099000000001</v>
          </cell>
          <cell r="U1120">
            <v>303.18099000000001</v>
          </cell>
          <cell r="W1120">
            <v>-0.66403999999999996</v>
          </cell>
          <cell r="X1120">
            <v>6.7190599999999998</v>
          </cell>
          <cell r="Y1120">
            <v>6.7190599999999998</v>
          </cell>
          <cell r="AV1120">
            <v>-0.66181000000000001</v>
          </cell>
          <cell r="AW1120">
            <v>-0.66181000000000001</v>
          </cell>
        </row>
        <row r="1121">
          <cell r="A1121" t="str">
            <v>680499325274BU1228</v>
          </cell>
          <cell r="L1121">
            <v>-0.55042000000000002</v>
          </cell>
          <cell r="M1121">
            <v>-2.3122699999999998</v>
          </cell>
          <cell r="N1121">
            <v>-2.3122699999999998</v>
          </cell>
          <cell r="O1121">
            <v>-1.5305</v>
          </cell>
          <cell r="P1121">
            <v>280.05549999999999</v>
          </cell>
          <cell r="Q1121">
            <v>280.05549999999999</v>
          </cell>
          <cell r="S1121">
            <v>21.594989999999999</v>
          </cell>
          <cell r="T1121">
            <v>303.18099000000001</v>
          </cell>
          <cell r="U1121">
            <v>303.18099000000001</v>
          </cell>
          <cell r="W1121">
            <v>-0.66403999999999996</v>
          </cell>
          <cell r="X1121">
            <v>6.7190599999999998</v>
          </cell>
          <cell r="Y1121">
            <v>6.7190599999999998</v>
          </cell>
          <cell r="AV1121">
            <v>-0.66181000000000001</v>
          </cell>
          <cell r="AW1121">
            <v>-0.66181000000000001</v>
          </cell>
        </row>
        <row r="1122">
          <cell r="A1122" t="str">
            <v>680499325274BS6913</v>
          </cell>
          <cell r="P1122">
            <v>-1.4402299999999999</v>
          </cell>
          <cell r="Q1122">
            <v>-1.4402299999999999</v>
          </cell>
          <cell r="S1122">
            <v>1.4402299999999999</v>
          </cell>
          <cell r="T1122">
            <v>0</v>
          </cell>
          <cell r="U1122">
            <v>0</v>
          </cell>
        </row>
        <row r="1123">
          <cell r="A1123" t="str">
            <v>680499325274BU1221</v>
          </cell>
          <cell r="P1123">
            <v>-1.4402299999999999</v>
          </cell>
          <cell r="Q1123">
            <v>-1.4402299999999999</v>
          </cell>
          <cell r="S1123">
            <v>1.4402299999999999</v>
          </cell>
          <cell r="T1123">
            <v>0</v>
          </cell>
          <cell r="U1123">
            <v>0</v>
          </cell>
        </row>
        <row r="1124">
          <cell r="A1124" t="str">
            <v>680499325274BS6903</v>
          </cell>
          <cell r="S1124">
            <v>0</v>
          </cell>
          <cell r="T1124">
            <v>0</v>
          </cell>
          <cell r="U1124">
            <v>0</v>
          </cell>
        </row>
        <row r="1125">
          <cell r="A1125" t="str">
            <v>680499325274BU0663</v>
          </cell>
          <cell r="S1125">
            <v>0</v>
          </cell>
          <cell r="T1125">
            <v>0</v>
          </cell>
          <cell r="U1125">
            <v>0</v>
          </cell>
        </row>
        <row r="1126">
          <cell r="A1126" t="str">
            <v>680499325274201101</v>
          </cell>
          <cell r="L1126">
            <v>25288.047849999999</v>
          </cell>
          <cell r="M1126">
            <v>43098.397279999997</v>
          </cell>
          <cell r="N1126">
            <v>43098.397279999997</v>
          </cell>
          <cell r="O1126">
            <v>195079.34993999999</v>
          </cell>
          <cell r="P1126">
            <v>248559.68971999999</v>
          </cell>
          <cell r="Q1126">
            <v>248559.68971999999</v>
          </cell>
          <cell r="S1126">
            <v>571868.88870999997</v>
          </cell>
          <cell r="T1126">
            <v>625349.22849000001</v>
          </cell>
          <cell r="U1126">
            <v>625349.22849000001</v>
          </cell>
          <cell r="W1126">
            <v>57517.396030000004</v>
          </cell>
          <cell r="X1126">
            <v>158180.45027</v>
          </cell>
          <cell r="Y1126">
            <v>158180.45027</v>
          </cell>
          <cell r="AB1126">
            <v>218755.3351</v>
          </cell>
          <cell r="AC1126">
            <v>135723.79013000001</v>
          </cell>
          <cell r="AD1126">
            <v>735997.17215999996</v>
          </cell>
          <cell r="AT1126">
            <v>52343.848440000002</v>
          </cell>
          <cell r="AU1126">
            <v>160547.25941999999</v>
          </cell>
          <cell r="AV1126">
            <v>243765.60436</v>
          </cell>
          <cell r="AW1126">
            <v>706373.40861000004</v>
          </cell>
        </row>
        <row r="1127">
          <cell r="A1127" t="str">
            <v>680499325274BT6918</v>
          </cell>
          <cell r="L1127">
            <v>25288.047849999999</v>
          </cell>
          <cell r="M1127">
            <v>43098.397279999997</v>
          </cell>
          <cell r="N1127">
            <v>43098.397279999997</v>
          </cell>
          <cell r="O1127">
            <v>195079.34993999999</v>
          </cell>
          <cell r="P1127">
            <v>248559.68971999999</v>
          </cell>
          <cell r="Q1127">
            <v>248559.68971999999</v>
          </cell>
          <cell r="S1127">
            <v>571868.88870999997</v>
          </cell>
          <cell r="T1127">
            <v>625349.22849000001</v>
          </cell>
          <cell r="U1127">
            <v>625349.22849000001</v>
          </cell>
          <cell r="W1127">
            <v>57517.396030000004</v>
          </cell>
          <cell r="X1127">
            <v>158180.45027</v>
          </cell>
          <cell r="Y1127">
            <v>158180.45027</v>
          </cell>
          <cell r="AB1127">
            <v>218755.3351</v>
          </cell>
          <cell r="AC1127">
            <v>135723.79013000001</v>
          </cell>
          <cell r="AD1127">
            <v>735997.17215999996</v>
          </cell>
          <cell r="AT1127">
            <v>52343.848440000002</v>
          </cell>
          <cell r="AU1127">
            <v>160547.25941999999</v>
          </cell>
          <cell r="AV1127">
            <v>243765.60436</v>
          </cell>
          <cell r="AW1127">
            <v>706373.40861000004</v>
          </cell>
        </row>
        <row r="1128">
          <cell r="A1128" t="str">
            <v>680499325274BO0680</v>
          </cell>
          <cell r="L1128">
            <v>24667.541539999998</v>
          </cell>
          <cell r="M1128">
            <v>42447.832300000002</v>
          </cell>
          <cell r="N1128">
            <v>42447.832300000002</v>
          </cell>
          <cell r="O1128">
            <v>191002.0987</v>
          </cell>
          <cell r="P1128">
            <v>244734.70825</v>
          </cell>
          <cell r="Q1128">
            <v>244734.70825</v>
          </cell>
          <cell r="S1128">
            <v>562415.40553999995</v>
          </cell>
          <cell r="T1128">
            <v>616148.01509</v>
          </cell>
          <cell r="U1128">
            <v>616148.01509</v>
          </cell>
          <cell r="W1128">
            <v>56226.0291</v>
          </cell>
          <cell r="X1128">
            <v>155879.72029999999</v>
          </cell>
          <cell r="Y1128">
            <v>155879.72029999999</v>
          </cell>
          <cell r="AB1128">
            <v>216000.0001</v>
          </cell>
          <cell r="AC1128">
            <v>133193.76913</v>
          </cell>
          <cell r="AD1128">
            <v>730193.76922999998</v>
          </cell>
          <cell r="AT1128">
            <v>51369.256439999997</v>
          </cell>
          <cell r="AU1128">
            <v>158000.00042</v>
          </cell>
          <cell r="AV1128">
            <v>239501.55019000001</v>
          </cell>
          <cell r="AW1128">
            <v>693617.15954000002</v>
          </cell>
        </row>
        <row r="1129">
          <cell r="A1129" t="str">
            <v>680499325274BU0680</v>
          </cell>
          <cell r="L1129">
            <v>24667.541539999998</v>
          </cell>
          <cell r="M1129">
            <v>42447.832300000002</v>
          </cell>
          <cell r="N1129">
            <v>42447.832300000002</v>
          </cell>
          <cell r="O1129">
            <v>191002.0987</v>
          </cell>
          <cell r="P1129">
            <v>244734.70825</v>
          </cell>
          <cell r="Q1129">
            <v>244734.70825</v>
          </cell>
          <cell r="S1129">
            <v>562415.40553999995</v>
          </cell>
          <cell r="T1129">
            <v>616148.01509</v>
          </cell>
          <cell r="U1129">
            <v>616148.01509</v>
          </cell>
          <cell r="W1129">
            <v>56226.0291</v>
          </cell>
          <cell r="X1129">
            <v>155879.72029999999</v>
          </cell>
          <cell r="Y1129">
            <v>155879.72029999999</v>
          </cell>
          <cell r="AB1129">
            <v>216000.0001</v>
          </cell>
          <cell r="AC1129">
            <v>133193.76913</v>
          </cell>
          <cell r="AD1129">
            <v>730193.76922999998</v>
          </cell>
          <cell r="AT1129">
            <v>51369.256439999997</v>
          </cell>
          <cell r="AU1129">
            <v>158000.00042</v>
          </cell>
          <cell r="AV1129">
            <v>239501.55019000001</v>
          </cell>
          <cell r="AW1129">
            <v>693617.15954000002</v>
          </cell>
        </row>
        <row r="1130">
          <cell r="A1130" t="str">
            <v>680499325274BU0655</v>
          </cell>
          <cell r="P1130">
            <v>-0.87202999999999997</v>
          </cell>
          <cell r="Q1130">
            <v>-0.87202999999999997</v>
          </cell>
          <cell r="S1130">
            <v>-0.47797000000000001</v>
          </cell>
          <cell r="T1130">
            <v>-1.35</v>
          </cell>
          <cell r="U1130">
            <v>-1.35</v>
          </cell>
          <cell r="X1130">
            <v>0.80696999999999997</v>
          </cell>
          <cell r="Y1130">
            <v>0.80696999999999997</v>
          </cell>
        </row>
        <row r="1131">
          <cell r="A1131" t="str">
            <v>680499325274BU0624</v>
          </cell>
          <cell r="L1131">
            <v>620.50630999999998</v>
          </cell>
          <cell r="M1131">
            <v>650.56497999999999</v>
          </cell>
          <cell r="N1131">
            <v>650.56497999999999</v>
          </cell>
          <cell r="O1131">
            <v>4077.2512400000001</v>
          </cell>
          <cell r="P1131">
            <v>3825.8535000000002</v>
          </cell>
          <cell r="Q1131">
            <v>3825.8535000000002</v>
          </cell>
          <cell r="S1131">
            <v>9453.9611399999994</v>
          </cell>
          <cell r="T1131">
            <v>9202.5633999999991</v>
          </cell>
          <cell r="U1131">
            <v>9202.5633999999991</v>
          </cell>
          <cell r="W1131">
            <v>1291.3669299999999</v>
          </cell>
          <cell r="X1131">
            <v>2299.9229999999998</v>
          </cell>
          <cell r="Y1131">
            <v>2299.9229999999998</v>
          </cell>
          <cell r="AB1131">
            <v>2755.335</v>
          </cell>
          <cell r="AC1131">
            <v>2530.0210000000002</v>
          </cell>
          <cell r="AD1131">
            <v>5803.4029300000002</v>
          </cell>
          <cell r="AT1131">
            <v>974.59199999999998</v>
          </cell>
          <cell r="AU1131">
            <v>2547.259</v>
          </cell>
          <cell r="AV1131">
            <v>4264.0541700000003</v>
          </cell>
          <cell r="AW1131">
            <v>12756.24907</v>
          </cell>
        </row>
        <row r="1132">
          <cell r="A1132" t="str">
            <v>680499CL_CHPD202</v>
          </cell>
          <cell r="L1132">
            <v>4892.2184999999999</v>
          </cell>
          <cell r="M1132">
            <v>3296.3779599999998</v>
          </cell>
          <cell r="N1132">
            <v>3702.4989999999998</v>
          </cell>
          <cell r="O1132">
            <v>21392.842850000001</v>
          </cell>
          <cell r="P1132">
            <v>19931.052970000001</v>
          </cell>
          <cell r="Q1132">
            <v>22633.443329999998</v>
          </cell>
          <cell r="S1132">
            <v>50652.91648</v>
          </cell>
          <cell r="T1132">
            <v>49191.126600000003</v>
          </cell>
          <cell r="U1132">
            <v>54576.753559999997</v>
          </cell>
          <cell r="W1132">
            <v>9572.2644</v>
          </cell>
          <cell r="X1132">
            <v>11706.35333</v>
          </cell>
          <cell r="Y1132">
            <v>13070.29874</v>
          </cell>
          <cell r="AV1132">
            <v>7828.7463500000003</v>
          </cell>
          <cell r="AW1132">
            <v>7828.7463500000003</v>
          </cell>
        </row>
        <row r="1133">
          <cell r="A1133" t="str">
            <v>680499CL_CHBS9044</v>
          </cell>
          <cell r="L1133">
            <v>788.65914999999995</v>
          </cell>
          <cell r="M1133">
            <v>552.66952000000003</v>
          </cell>
          <cell r="N1133">
            <v>620.75960999999995</v>
          </cell>
          <cell r="O1133">
            <v>4781.6050699999996</v>
          </cell>
          <cell r="P1133">
            <v>3802.64336</v>
          </cell>
          <cell r="Q1133">
            <v>4326.25461</v>
          </cell>
          <cell r="S1133">
            <v>12303.05097</v>
          </cell>
          <cell r="T1133">
            <v>11324.089260000001</v>
          </cell>
          <cell r="U1133">
            <v>12535.815199999999</v>
          </cell>
          <cell r="W1133">
            <v>1837.1510800000001</v>
          </cell>
          <cell r="X1133">
            <v>2242.02423</v>
          </cell>
          <cell r="Y1133">
            <v>2506.6245699999999</v>
          </cell>
          <cell r="AV1133">
            <v>2138.07861</v>
          </cell>
          <cell r="AW1133">
            <v>2138.07861</v>
          </cell>
        </row>
        <row r="1134">
          <cell r="A1134" t="str">
            <v>680499CL_CHBU0321</v>
          </cell>
          <cell r="L1134">
            <v>508.44634000000002</v>
          </cell>
          <cell r="M1134">
            <v>412.28856999999999</v>
          </cell>
          <cell r="N1134">
            <v>463.08341999999999</v>
          </cell>
          <cell r="O1134">
            <v>2539.5140900000001</v>
          </cell>
          <cell r="P1134">
            <v>2390.9128999999998</v>
          </cell>
          <cell r="Q1134">
            <v>2721.7703499999998</v>
          </cell>
          <cell r="S1134">
            <v>7404.9452600000004</v>
          </cell>
          <cell r="T1134">
            <v>7256.3440700000001</v>
          </cell>
          <cell r="U1134">
            <v>8031.5465400000003</v>
          </cell>
          <cell r="W1134">
            <v>939.36073999999996</v>
          </cell>
          <cell r="X1134">
            <v>1398.29069</v>
          </cell>
          <cell r="Y1134">
            <v>1563.7151200000001</v>
          </cell>
          <cell r="AV1134">
            <v>1114.7739799999999</v>
          </cell>
          <cell r="AW1134">
            <v>1114.7739799999999</v>
          </cell>
        </row>
        <row r="1135">
          <cell r="A1135" t="str">
            <v>680499CL_CHBU0323</v>
          </cell>
          <cell r="L1135">
            <v>155.43337</v>
          </cell>
          <cell r="M1135">
            <v>140.38094000000001</v>
          </cell>
          <cell r="N1135">
            <v>157.67618999999999</v>
          </cell>
          <cell r="O1135">
            <v>1512.4453900000001</v>
          </cell>
          <cell r="P1135">
            <v>1411.7304099999999</v>
          </cell>
          <cell r="Q1135">
            <v>1604.4842100000001</v>
          </cell>
          <cell r="S1135">
            <v>3794.5032500000002</v>
          </cell>
          <cell r="T1135">
            <v>3693.78827</v>
          </cell>
          <cell r="U1135">
            <v>4098.9559900000004</v>
          </cell>
          <cell r="W1135">
            <v>611.96632</v>
          </cell>
          <cell r="X1135">
            <v>843.73350000000005</v>
          </cell>
          <cell r="Y1135">
            <v>942.90940000000001</v>
          </cell>
          <cell r="AV1135">
            <v>632.10104000000001</v>
          </cell>
          <cell r="AW1135">
            <v>632.10104000000001</v>
          </cell>
        </row>
        <row r="1136">
          <cell r="A1136" t="str">
            <v>680499CL_CHBU0648</v>
          </cell>
          <cell r="L1136">
            <v>124.77943999999999</v>
          </cell>
          <cell r="M1136">
            <v>1.0000000000000001E-5</v>
          </cell>
          <cell r="N1136">
            <v>1.0000000000000001E-5</v>
          </cell>
          <cell r="O1136">
            <v>729.64558999999997</v>
          </cell>
          <cell r="P1136">
            <v>5.0000000000000002E-5</v>
          </cell>
          <cell r="Q1136">
            <v>5.0000000000000002E-5</v>
          </cell>
          <cell r="S1136">
            <v>1103.6024600000001</v>
          </cell>
          <cell r="T1136">
            <v>373.95692000000003</v>
          </cell>
          <cell r="U1136">
            <v>405.31267000000003</v>
          </cell>
          <cell r="W1136">
            <v>285.82402000000002</v>
          </cell>
          <cell r="X1136">
            <v>4.0000000000000003E-5</v>
          </cell>
          <cell r="Y1136">
            <v>4.0000000000000003E-5</v>
          </cell>
          <cell r="AV1136">
            <v>391.20359000000002</v>
          </cell>
          <cell r="AW1136">
            <v>391.20359000000002</v>
          </cell>
        </row>
        <row r="1137">
          <cell r="A1137" t="str">
            <v>680499CL_CHBG6912</v>
          </cell>
          <cell r="L1137">
            <v>932.97793999999999</v>
          </cell>
          <cell r="M1137">
            <v>1507.2886900000001</v>
          </cell>
          <cell r="N1137">
            <v>1692.98999</v>
          </cell>
          <cell r="O1137">
            <v>6615.6556200000005</v>
          </cell>
          <cell r="P1137">
            <v>9156.0825199999999</v>
          </cell>
          <cell r="Q1137">
            <v>10364.95904</v>
          </cell>
          <cell r="S1137">
            <v>18739.619989999999</v>
          </cell>
          <cell r="T1137">
            <v>21280.046890000001</v>
          </cell>
          <cell r="U1137">
            <v>23603.921689999999</v>
          </cell>
          <cell r="W1137">
            <v>2628.8479400000001</v>
          </cell>
          <cell r="X1137">
            <v>5772.5042999999996</v>
          </cell>
          <cell r="Y1137">
            <v>6434.0306300000002</v>
          </cell>
          <cell r="AV1137">
            <v>2883.4821099999999</v>
          </cell>
          <cell r="AW1137">
            <v>2883.4821099999999</v>
          </cell>
        </row>
        <row r="1138">
          <cell r="A1138" t="str">
            <v>680499CL_CHBS6912</v>
          </cell>
          <cell r="L1138">
            <v>419.15233999999998</v>
          </cell>
          <cell r="M1138">
            <v>1082.37156</v>
          </cell>
          <cell r="N1138">
            <v>1215.7221099999999</v>
          </cell>
          <cell r="O1138">
            <v>3616.9418900000001</v>
          </cell>
          <cell r="P1138">
            <v>6314.9613499999996</v>
          </cell>
          <cell r="Q1138">
            <v>7142.9202299999997</v>
          </cell>
          <cell r="S1138">
            <v>11215.464029999999</v>
          </cell>
          <cell r="T1138">
            <v>13913.483490000001</v>
          </cell>
          <cell r="U1138">
            <v>15426.014279999999</v>
          </cell>
          <cell r="W1138">
            <v>1462.01485</v>
          </cell>
          <cell r="X1138">
            <v>3981.9040199999999</v>
          </cell>
          <cell r="Y1138">
            <v>4429.2308000000003</v>
          </cell>
          <cell r="AV1138">
            <v>1539.4345499999999</v>
          </cell>
          <cell r="AW1138">
            <v>1539.4345499999999</v>
          </cell>
        </row>
        <row r="1139">
          <cell r="A1139" t="str">
            <v>680499CL_CHBO0678</v>
          </cell>
          <cell r="L1139">
            <v>451.71699999999998</v>
          </cell>
          <cell r="M1139">
            <v>696.66735000000006</v>
          </cell>
          <cell r="N1139">
            <v>782.49828000000002</v>
          </cell>
          <cell r="O1139">
            <v>2622.7472200000002</v>
          </cell>
          <cell r="P1139">
            <v>4624.4617500000004</v>
          </cell>
          <cell r="Q1139">
            <v>5233.9450299999999</v>
          </cell>
          <cell r="S1139">
            <v>7931.8566799999999</v>
          </cell>
          <cell r="T1139">
            <v>9933.5712100000001</v>
          </cell>
          <cell r="U1139">
            <v>11022.747009999999</v>
          </cell>
          <cell r="W1139">
            <v>1237.6533999999999</v>
          </cell>
          <cell r="X1139">
            <v>2951.10727</v>
          </cell>
          <cell r="Y1139">
            <v>3284.5014799999999</v>
          </cell>
          <cell r="AV1139">
            <v>925.07443000000001</v>
          </cell>
          <cell r="AW1139">
            <v>925.07443000000001</v>
          </cell>
        </row>
        <row r="1140">
          <cell r="A1140" t="str">
            <v>680499CL_CHBU0654</v>
          </cell>
          <cell r="L1140">
            <v>4.7544700000000004</v>
          </cell>
          <cell r="M1140">
            <v>4.0210800000000004</v>
          </cell>
          <cell r="N1140">
            <v>4.5164999999999997</v>
          </cell>
          <cell r="O1140">
            <v>22.518969999999999</v>
          </cell>
          <cell r="P1140">
            <v>97.361840000000001</v>
          </cell>
          <cell r="Q1140">
            <v>107.45213</v>
          </cell>
          <cell r="S1140">
            <v>378.39130999999998</v>
          </cell>
          <cell r="T1140">
            <v>453.23417999999998</v>
          </cell>
          <cell r="U1140">
            <v>491.75074999999998</v>
          </cell>
          <cell r="W1140">
            <v>5.1406799999999997</v>
          </cell>
          <cell r="X1140">
            <v>91.997870000000006</v>
          </cell>
          <cell r="Y1140">
            <v>101.13894000000001</v>
          </cell>
          <cell r="AV1140">
            <v>16.224609999999998</v>
          </cell>
          <cell r="AW1140">
            <v>16.224609999999998</v>
          </cell>
        </row>
        <row r="1141">
          <cell r="A1141" t="str">
            <v>680499CL_CHBU0659</v>
          </cell>
          <cell r="L1141">
            <v>-37.319130000000001</v>
          </cell>
          <cell r="M1141">
            <v>381.68313000000001</v>
          </cell>
          <cell r="N1141">
            <v>428.70733000000001</v>
          </cell>
          <cell r="O1141">
            <v>971.67570000000001</v>
          </cell>
          <cell r="P1141">
            <v>1593.1377600000001</v>
          </cell>
          <cell r="Q1141">
            <v>1801.52307</v>
          </cell>
          <cell r="S1141">
            <v>2905.2160399999998</v>
          </cell>
          <cell r="T1141">
            <v>3526.6781000000001</v>
          </cell>
          <cell r="U1141">
            <v>3911.5165200000001</v>
          </cell>
          <cell r="W1141">
            <v>219.22076999999999</v>
          </cell>
          <cell r="X1141">
            <v>938.79888000000005</v>
          </cell>
          <cell r="Y1141">
            <v>1043.5903800000001</v>
          </cell>
          <cell r="AV1141">
            <v>598.13550999999995</v>
          </cell>
          <cell r="AW1141">
            <v>598.13550999999995</v>
          </cell>
        </row>
        <row r="1142">
          <cell r="A1142" t="str">
            <v>680499CL_CHBS6922</v>
          </cell>
          <cell r="L1142">
            <v>513.82560000000001</v>
          </cell>
          <cell r="M1142">
            <v>424.91712999999999</v>
          </cell>
          <cell r="N1142">
            <v>477.26787999999999</v>
          </cell>
          <cell r="O1142">
            <v>2998.7137299999999</v>
          </cell>
          <cell r="P1142">
            <v>2841.1211699999999</v>
          </cell>
          <cell r="Q1142">
            <v>3222.03881</v>
          </cell>
          <cell r="S1142">
            <v>7524.1559600000001</v>
          </cell>
          <cell r="T1142">
            <v>7366.5634</v>
          </cell>
          <cell r="U1142">
            <v>8177.9074199999995</v>
          </cell>
          <cell r="W1142">
            <v>1166.8330900000001</v>
          </cell>
          <cell r="X1142">
            <v>1790.6002800000001</v>
          </cell>
          <cell r="Y1142">
            <v>2004.7998399999999</v>
          </cell>
          <cell r="AV1142">
            <v>1344.04756</v>
          </cell>
          <cell r="AW1142">
            <v>1344.04756</v>
          </cell>
        </row>
        <row r="1143">
          <cell r="A1143" t="str">
            <v>680499CL_CHBU0630</v>
          </cell>
          <cell r="S1143">
            <v>-3.2960000000000003E-2</v>
          </cell>
          <cell r="T1143">
            <v>-3.2960000000000003E-2</v>
          </cell>
          <cell r="U1143">
            <v>-3.7969999999999997E-2</v>
          </cell>
          <cell r="X1143">
            <v>-3.2960000000000003E-2</v>
          </cell>
          <cell r="Y1143">
            <v>-3.7969999999999997E-2</v>
          </cell>
        </row>
        <row r="1144">
          <cell r="A1144" t="str">
            <v>680499CL_CHBU1485</v>
          </cell>
          <cell r="L1144">
            <v>82.623850000000004</v>
          </cell>
          <cell r="M1144">
            <v>109.64396000000001</v>
          </cell>
          <cell r="N1144">
            <v>123.15236</v>
          </cell>
          <cell r="O1144">
            <v>661.59101999999996</v>
          </cell>
          <cell r="P1144">
            <v>698.36069999999995</v>
          </cell>
          <cell r="Q1144">
            <v>790.79219999999998</v>
          </cell>
          <cell r="S1144">
            <v>1803.3042700000001</v>
          </cell>
          <cell r="T1144">
            <v>1840.07395</v>
          </cell>
          <cell r="U1144">
            <v>2037.4487999999999</v>
          </cell>
          <cell r="W1144">
            <v>311.78534000000002</v>
          </cell>
          <cell r="X1144">
            <v>419.19682999999998</v>
          </cell>
          <cell r="Y1144">
            <v>469.01992000000001</v>
          </cell>
          <cell r="AV1144">
            <v>240.67824999999999</v>
          </cell>
          <cell r="AW1144">
            <v>240.67824999999999</v>
          </cell>
        </row>
        <row r="1145">
          <cell r="A1145" t="str">
            <v>680499CL_CHBU1051</v>
          </cell>
          <cell r="S1145">
            <v>-0.16433</v>
          </cell>
          <cell r="T1145">
            <v>-0.16433</v>
          </cell>
          <cell r="U1145">
            <v>-0.18581</v>
          </cell>
          <cell r="X1145">
            <v>-0.11412</v>
          </cell>
          <cell r="Y1145">
            <v>-0.13147</v>
          </cell>
        </row>
        <row r="1146">
          <cell r="A1146" t="str">
            <v>680499CL_CHBO0708</v>
          </cell>
          <cell r="L1146">
            <v>357.06733000000003</v>
          </cell>
          <cell r="M1146">
            <v>190.53809999999999</v>
          </cell>
          <cell r="N1146">
            <v>214.0128</v>
          </cell>
          <cell r="O1146">
            <v>1741.5786800000001</v>
          </cell>
          <cell r="P1146">
            <v>1358.23921</v>
          </cell>
          <cell r="Q1146">
            <v>1537.8444099999999</v>
          </cell>
          <cell r="S1146">
            <v>3911.28217</v>
          </cell>
          <cell r="T1146">
            <v>3527.9427000000001</v>
          </cell>
          <cell r="U1146">
            <v>3920.2545500000001</v>
          </cell>
          <cell r="W1146">
            <v>644.50670000000002</v>
          </cell>
          <cell r="X1146">
            <v>917.04531999999995</v>
          </cell>
          <cell r="Y1146">
            <v>1027.1776199999999</v>
          </cell>
          <cell r="AV1146">
            <v>825.31254999999999</v>
          </cell>
          <cell r="AW1146">
            <v>825.31254999999999</v>
          </cell>
        </row>
        <row r="1147">
          <cell r="A1147" t="str">
            <v>680499CL_CHBU0675</v>
          </cell>
          <cell r="L1147">
            <v>21.502600000000001</v>
          </cell>
          <cell r="M1147">
            <v>47.282829999999997</v>
          </cell>
          <cell r="N1147">
            <v>53.108170000000001</v>
          </cell>
          <cell r="O1147">
            <v>200.32877999999999</v>
          </cell>
          <cell r="P1147">
            <v>318.25076999999999</v>
          </cell>
          <cell r="Q1147">
            <v>360.79165</v>
          </cell>
          <cell r="S1147">
            <v>643.61800000000005</v>
          </cell>
          <cell r="T1147">
            <v>761.53998999999999</v>
          </cell>
          <cell r="U1147">
            <v>844.62959999999998</v>
          </cell>
          <cell r="W1147">
            <v>68.066980000000001</v>
          </cell>
          <cell r="X1147">
            <v>190.03967</v>
          </cell>
          <cell r="Y1147">
            <v>212.23927</v>
          </cell>
          <cell r="AV1147">
            <v>109.52725</v>
          </cell>
          <cell r="AW1147">
            <v>109.52725</v>
          </cell>
        </row>
        <row r="1148">
          <cell r="A1148" t="str">
            <v>680499CL_CHBU0709</v>
          </cell>
          <cell r="L1148">
            <v>0.57808000000000004</v>
          </cell>
          <cell r="M1148">
            <v>17.408280000000001</v>
          </cell>
          <cell r="N1148">
            <v>19.55303</v>
          </cell>
          <cell r="O1148">
            <v>31.081720000000001</v>
          </cell>
          <cell r="P1148">
            <v>113.66502</v>
          </cell>
          <cell r="Q1148">
            <v>130.25749999999999</v>
          </cell>
          <cell r="S1148">
            <v>145.18179000000001</v>
          </cell>
          <cell r="T1148">
            <v>227.76508999999999</v>
          </cell>
          <cell r="U1148">
            <v>256.40168999999997</v>
          </cell>
          <cell r="W1148">
            <v>3.7671399999999999</v>
          </cell>
          <cell r="X1148">
            <v>60.297989999999999</v>
          </cell>
          <cell r="Y1148">
            <v>67.864630000000005</v>
          </cell>
          <cell r="AV1148">
            <v>23.957840000000001</v>
          </cell>
          <cell r="AW1148">
            <v>23.957840000000001</v>
          </cell>
        </row>
        <row r="1149">
          <cell r="A1149" t="str">
            <v>680499CL_CHBU1123</v>
          </cell>
          <cell r="L1149">
            <v>52.053739999999998</v>
          </cell>
          <cell r="M1149">
            <v>60.043959999999998</v>
          </cell>
          <cell r="N1149">
            <v>67.441519999999997</v>
          </cell>
          <cell r="O1149">
            <v>364.13353000000001</v>
          </cell>
          <cell r="P1149">
            <v>352.60547000000003</v>
          </cell>
          <cell r="Q1149">
            <v>402.35305</v>
          </cell>
          <cell r="S1149">
            <v>1020.96702</v>
          </cell>
          <cell r="T1149">
            <v>1009.43896</v>
          </cell>
          <cell r="U1149">
            <v>1119.3965599999999</v>
          </cell>
          <cell r="W1149">
            <v>138.70693</v>
          </cell>
          <cell r="X1149">
            <v>204.16755000000001</v>
          </cell>
          <cell r="Y1149">
            <v>228.66784000000001</v>
          </cell>
          <cell r="AV1149">
            <v>144.57167000000001</v>
          </cell>
          <cell r="AW1149">
            <v>144.57167000000001</v>
          </cell>
        </row>
        <row r="1150">
          <cell r="A1150" t="str">
            <v>680499CL_CHBS9042</v>
          </cell>
          <cell r="L1150">
            <v>660.35671000000002</v>
          </cell>
          <cell r="M1150">
            <v>832.15464999999995</v>
          </cell>
          <cell r="N1150">
            <v>934.67792999999995</v>
          </cell>
          <cell r="O1150">
            <v>3297.9963699999998</v>
          </cell>
          <cell r="P1150">
            <v>4081.3592199999998</v>
          </cell>
          <cell r="Q1150">
            <v>4656.9278400000003</v>
          </cell>
          <cell r="S1150">
            <v>8818.90236</v>
          </cell>
          <cell r="T1150">
            <v>9602.2652099999996</v>
          </cell>
          <cell r="U1150">
            <v>10684.54977</v>
          </cell>
          <cell r="W1150">
            <v>1187.8933500000001</v>
          </cell>
          <cell r="X1150">
            <v>2070.32654</v>
          </cell>
          <cell r="Y1150">
            <v>2319.4140299999999</v>
          </cell>
          <cell r="AV1150">
            <v>1425.4212299999999</v>
          </cell>
          <cell r="AW1150">
            <v>1425.4212299999999</v>
          </cell>
        </row>
        <row r="1151">
          <cell r="A1151" t="str">
            <v>680499CL_CHBO0341</v>
          </cell>
          <cell r="L1151">
            <v>173.5035</v>
          </cell>
          <cell r="M1151">
            <v>93.166569999999993</v>
          </cell>
          <cell r="N1151">
            <v>104.64491</v>
          </cell>
          <cell r="O1151">
            <v>662.61563000000001</v>
          </cell>
          <cell r="P1151">
            <v>475.64640000000003</v>
          </cell>
          <cell r="Q1151">
            <v>543.51323000000002</v>
          </cell>
          <cell r="S1151">
            <v>1250.57674</v>
          </cell>
          <cell r="T1151">
            <v>1063.60751</v>
          </cell>
          <cell r="U1151">
            <v>1184.82592</v>
          </cell>
          <cell r="W1151">
            <v>302.29861</v>
          </cell>
          <cell r="X1151">
            <v>224.63722999999999</v>
          </cell>
          <cell r="Y1151">
            <v>250.87535</v>
          </cell>
          <cell r="AV1151">
            <v>246.00925000000001</v>
          </cell>
          <cell r="AW1151">
            <v>246.00925000000001</v>
          </cell>
        </row>
        <row r="1152">
          <cell r="A1152" t="str">
            <v>680499CL_CHBU0341</v>
          </cell>
          <cell r="L1152">
            <v>173.5035</v>
          </cell>
          <cell r="M1152">
            <v>93.166569999999993</v>
          </cell>
          <cell r="N1152">
            <v>104.64491</v>
          </cell>
          <cell r="O1152">
            <v>662.61563000000001</v>
          </cell>
          <cell r="P1152">
            <v>475.64640000000003</v>
          </cell>
          <cell r="Q1152">
            <v>543.51323000000002</v>
          </cell>
          <cell r="S1152">
            <v>1250.57674</v>
          </cell>
          <cell r="T1152">
            <v>1063.60751</v>
          </cell>
          <cell r="U1152">
            <v>1184.82592</v>
          </cell>
          <cell r="W1152">
            <v>302.29861</v>
          </cell>
          <cell r="X1152">
            <v>224.63722999999999</v>
          </cell>
          <cell r="Y1152">
            <v>250.87535</v>
          </cell>
          <cell r="AV1152">
            <v>246.00925000000001</v>
          </cell>
          <cell r="AW1152">
            <v>246.00925000000001</v>
          </cell>
        </row>
        <row r="1153">
          <cell r="A1153" t="str">
            <v>680499CL_CHBU0351</v>
          </cell>
          <cell r="L1153">
            <v>234.03306000000001</v>
          </cell>
          <cell r="M1153">
            <v>223.43691999999999</v>
          </cell>
          <cell r="N1153">
            <v>250.96483000000001</v>
          </cell>
          <cell r="O1153">
            <v>1313.31268</v>
          </cell>
          <cell r="P1153">
            <v>1288.0892799999999</v>
          </cell>
          <cell r="Q1153">
            <v>1469.42752</v>
          </cell>
          <cell r="S1153">
            <v>3780.4317900000001</v>
          </cell>
          <cell r="T1153">
            <v>3755.2083899999998</v>
          </cell>
          <cell r="U1153">
            <v>4162.0770700000003</v>
          </cell>
          <cell r="W1153">
            <v>362.95720999999998</v>
          </cell>
          <cell r="X1153">
            <v>781.05727000000002</v>
          </cell>
          <cell r="Y1153">
            <v>875.61653000000001</v>
          </cell>
          <cell r="AV1153">
            <v>552.03155000000004</v>
          </cell>
          <cell r="AW1153">
            <v>552.03155000000004</v>
          </cell>
        </row>
        <row r="1154">
          <cell r="A1154" t="str">
            <v>680499CL_CHBU0352</v>
          </cell>
          <cell r="L1154">
            <v>252.82015000000001</v>
          </cell>
          <cell r="M1154">
            <v>515.55115999999998</v>
          </cell>
          <cell r="N1154">
            <v>579.06818999999996</v>
          </cell>
          <cell r="O1154">
            <v>1322.0680600000001</v>
          </cell>
          <cell r="P1154">
            <v>2317.62354</v>
          </cell>
          <cell r="Q1154">
            <v>2643.9870799999999</v>
          </cell>
          <cell r="S1154">
            <v>3787.89383</v>
          </cell>
          <cell r="T1154">
            <v>4783.44931</v>
          </cell>
          <cell r="U1154">
            <v>5337.64678</v>
          </cell>
          <cell r="W1154">
            <v>522.63752999999997</v>
          </cell>
          <cell r="X1154">
            <v>1064.63204</v>
          </cell>
          <cell r="Y1154">
            <v>1192.9221500000001</v>
          </cell>
          <cell r="AV1154">
            <v>627.38043000000005</v>
          </cell>
          <cell r="AW1154">
            <v>627.38043000000005</v>
          </cell>
        </row>
        <row r="1155">
          <cell r="A1155" t="str">
            <v>680499CL_CHBS9051</v>
          </cell>
          <cell r="L1155">
            <v>2069.1232300000001</v>
          </cell>
          <cell r="M1155">
            <v>-0.27366000000000001</v>
          </cell>
          <cell r="N1155">
            <v>-0.30736999999999998</v>
          </cell>
          <cell r="O1155">
            <v>3535.2996499999999</v>
          </cell>
          <cell r="P1155">
            <v>6.0806399999999998</v>
          </cell>
          <cell r="Q1155">
            <v>6.9481000000000002</v>
          </cell>
          <cell r="S1155">
            <v>3536.82771</v>
          </cell>
          <cell r="T1155">
            <v>7.6086999999999998</v>
          </cell>
          <cell r="U1155">
            <v>8.6786100000000008</v>
          </cell>
          <cell r="W1155">
            <v>2833.59303</v>
          </cell>
          <cell r="X1155">
            <v>2.3762500000000002</v>
          </cell>
          <cell r="Y1155">
            <v>2.6582599999999998</v>
          </cell>
          <cell r="AV1155">
            <v>0.2094</v>
          </cell>
          <cell r="AW1155">
            <v>0.2094</v>
          </cell>
        </row>
        <row r="1156">
          <cell r="A1156" t="str">
            <v>680499CL_CHBO0713</v>
          </cell>
          <cell r="L1156">
            <v>3.4348200000000002</v>
          </cell>
          <cell r="M1156">
            <v>-0.27366000000000001</v>
          </cell>
          <cell r="N1156">
            <v>-0.30736999999999998</v>
          </cell>
          <cell r="O1156">
            <v>3.6192299999999999</v>
          </cell>
          <cell r="P1156">
            <v>6.0806399999999998</v>
          </cell>
          <cell r="Q1156">
            <v>6.9481000000000002</v>
          </cell>
          <cell r="S1156">
            <v>5.1472899999999999</v>
          </cell>
          <cell r="T1156">
            <v>7.6086999999999998</v>
          </cell>
          <cell r="U1156">
            <v>8.6786100000000008</v>
          </cell>
          <cell r="W1156">
            <v>3.4050799999999999</v>
          </cell>
          <cell r="X1156">
            <v>2.3762500000000002</v>
          </cell>
          <cell r="Y1156">
            <v>2.6582599999999998</v>
          </cell>
          <cell r="AV1156">
            <v>0.21104999999999999</v>
          </cell>
          <cell r="AW1156">
            <v>0.21104999999999999</v>
          </cell>
        </row>
        <row r="1157">
          <cell r="A1157" t="str">
            <v>680499CL_CHBU0713</v>
          </cell>
          <cell r="L1157">
            <v>3.4348200000000002</v>
          </cell>
          <cell r="M1157">
            <v>-0.27366000000000001</v>
          </cell>
          <cell r="N1157">
            <v>-0.30736999999999998</v>
          </cell>
          <cell r="O1157">
            <v>3.6192299999999999</v>
          </cell>
          <cell r="P1157">
            <v>6.0806399999999998</v>
          </cell>
          <cell r="Q1157">
            <v>6.9481000000000002</v>
          </cell>
          <cell r="S1157">
            <v>5.1472899999999999</v>
          </cell>
          <cell r="T1157">
            <v>7.6086999999999998</v>
          </cell>
          <cell r="U1157">
            <v>8.6786100000000008</v>
          </cell>
          <cell r="W1157">
            <v>3.4050799999999999</v>
          </cell>
          <cell r="X1157">
            <v>2.3762500000000002</v>
          </cell>
          <cell r="Y1157">
            <v>2.6582599999999998</v>
          </cell>
          <cell r="AV1157">
            <v>0.21104999999999999</v>
          </cell>
          <cell r="AW1157">
            <v>0.21104999999999999</v>
          </cell>
        </row>
        <row r="1158">
          <cell r="A1158" t="str">
            <v>680499CL_CHBU0418</v>
          </cell>
          <cell r="L1158">
            <v>2065.6884100000002</v>
          </cell>
          <cell r="O1158">
            <v>3531.6804200000001</v>
          </cell>
          <cell r="S1158">
            <v>3531.6804200000001</v>
          </cell>
          <cell r="W1158">
            <v>2830.18795</v>
          </cell>
          <cell r="AV1158">
            <v>-1.65E-3</v>
          </cell>
          <cell r="AW1158">
            <v>-1.65E-3</v>
          </cell>
        </row>
        <row r="1159">
          <cell r="A1159" t="str">
            <v>680499CL_CHBS9050</v>
          </cell>
          <cell r="L1159">
            <v>441.10147000000001</v>
          </cell>
          <cell r="M1159">
            <v>404.53876000000002</v>
          </cell>
          <cell r="N1159">
            <v>454.37882999999999</v>
          </cell>
          <cell r="O1159">
            <v>3162.2861400000002</v>
          </cell>
          <cell r="P1159">
            <v>2884.9767000000002</v>
          </cell>
          <cell r="Q1159">
            <v>3278.4531900000002</v>
          </cell>
          <cell r="S1159">
            <v>7254.5154499999999</v>
          </cell>
          <cell r="T1159">
            <v>6977.2060099999999</v>
          </cell>
          <cell r="U1159">
            <v>7743.8877400000001</v>
          </cell>
          <cell r="W1159">
            <v>1084.779</v>
          </cell>
          <cell r="X1159">
            <v>1619.17878</v>
          </cell>
          <cell r="Y1159">
            <v>1807.6334099999999</v>
          </cell>
          <cell r="AV1159">
            <v>1381.5550000000001</v>
          </cell>
          <cell r="AW1159">
            <v>1381.5550000000001</v>
          </cell>
        </row>
        <row r="1160">
          <cell r="A1160" t="str">
            <v>680499CL_CHBU0331</v>
          </cell>
          <cell r="L1160">
            <v>187.27378999999999</v>
          </cell>
          <cell r="M1160">
            <v>164.50470000000001</v>
          </cell>
          <cell r="N1160">
            <v>184.77206000000001</v>
          </cell>
          <cell r="O1160">
            <v>1549.6606899999999</v>
          </cell>
          <cell r="P1160">
            <v>1582.82591</v>
          </cell>
          <cell r="Q1160">
            <v>1797.8950400000001</v>
          </cell>
          <cell r="S1160">
            <v>4150.8488600000001</v>
          </cell>
          <cell r="T1160">
            <v>4184.0140799999999</v>
          </cell>
          <cell r="U1160">
            <v>4633.0449799999997</v>
          </cell>
          <cell r="W1160">
            <v>616.97069999999997</v>
          </cell>
          <cell r="X1160">
            <v>913.71058000000005</v>
          </cell>
          <cell r="Y1160">
            <v>1020.54956</v>
          </cell>
          <cell r="AV1160">
            <v>546.69937000000004</v>
          </cell>
          <cell r="AW1160">
            <v>546.69937000000004</v>
          </cell>
        </row>
        <row r="1161">
          <cell r="A1161" t="str">
            <v>680499CL_CHBU0362</v>
          </cell>
          <cell r="L1161">
            <v>253.82767999999999</v>
          </cell>
          <cell r="M1161">
            <v>240.03406000000001</v>
          </cell>
          <cell r="N1161">
            <v>269.60678000000001</v>
          </cell>
          <cell r="O1161">
            <v>1612.62545</v>
          </cell>
          <cell r="P1161">
            <v>1302.1507799999999</v>
          </cell>
          <cell r="Q1161">
            <v>1480.5581500000001</v>
          </cell>
          <cell r="S1161">
            <v>3103.6665800000001</v>
          </cell>
          <cell r="T1161">
            <v>2793.19191</v>
          </cell>
          <cell r="U1161">
            <v>3110.8427299999998</v>
          </cell>
          <cell r="W1161">
            <v>467.80829999999997</v>
          </cell>
          <cell r="X1161">
            <v>705.46819000000005</v>
          </cell>
          <cell r="Y1161">
            <v>787.08384000000001</v>
          </cell>
          <cell r="AV1161">
            <v>834.85563000000002</v>
          </cell>
          <cell r="AW1161">
            <v>834.85563000000002</v>
          </cell>
        </row>
        <row r="1162">
          <cell r="A1162" t="str">
            <v>680499CL_CHBU0370</v>
          </cell>
          <cell r="P1162">
            <v>1.0000000000000001E-5</v>
          </cell>
          <cell r="Q1162">
            <v>1.0000000000000001E-5</v>
          </cell>
          <cell r="S1162">
            <v>1.0000000000000001E-5</v>
          </cell>
          <cell r="T1162">
            <v>2.0000000000000002E-5</v>
          </cell>
          <cell r="U1162">
            <v>2.0000000000000002E-5</v>
          </cell>
          <cell r="X1162">
            <v>1.0000000000000001E-5</v>
          </cell>
          <cell r="Y1162">
            <v>1.0000000000000001E-5</v>
          </cell>
        </row>
        <row r="1163">
          <cell r="A1163" t="str">
            <v>680499CL_CHBS6921</v>
          </cell>
          <cell r="P1163">
            <v>-8.9469999999999994E-2</v>
          </cell>
          <cell r="Q1163">
            <v>-9.9449999999999997E-2</v>
          </cell>
          <cell r="T1163">
            <v>-8.9469999999999994E-2</v>
          </cell>
          <cell r="U1163">
            <v>-9.9449999999999997E-2</v>
          </cell>
          <cell r="X1163">
            <v>-5.6770000000000001E-2</v>
          </cell>
          <cell r="Y1163">
            <v>-6.2149999999999997E-2</v>
          </cell>
        </row>
        <row r="1164">
          <cell r="A1164" t="str">
            <v>680499CL_CHBO1228</v>
          </cell>
          <cell r="P1164">
            <v>-8.9469999999999994E-2</v>
          </cell>
          <cell r="Q1164">
            <v>-9.9449999999999997E-2</v>
          </cell>
          <cell r="T1164">
            <v>-8.9469999999999994E-2</v>
          </cell>
          <cell r="U1164">
            <v>-9.9449999999999997E-2</v>
          </cell>
          <cell r="X1164">
            <v>-5.6770000000000001E-2</v>
          </cell>
          <cell r="Y1164">
            <v>-6.2149999999999997E-2</v>
          </cell>
        </row>
        <row r="1165">
          <cell r="A1165" t="str">
            <v>680499CL_CHBU1228</v>
          </cell>
          <cell r="P1165">
            <v>-8.9469999999999994E-2</v>
          </cell>
          <cell r="Q1165">
            <v>-9.9449999999999997E-2</v>
          </cell>
          <cell r="T1165">
            <v>-8.9469999999999994E-2</v>
          </cell>
          <cell r="U1165">
            <v>-9.9449999999999997E-2</v>
          </cell>
          <cell r="X1165">
            <v>-5.6770000000000001E-2</v>
          </cell>
          <cell r="Y1165">
            <v>-6.2149999999999997E-2</v>
          </cell>
        </row>
        <row r="1166">
          <cell r="A1166" t="str">
            <v>680499CL_CH201101</v>
          </cell>
          <cell r="L1166">
            <v>1482.78935</v>
          </cell>
          <cell r="M1166">
            <v>6008.9574000000002</v>
          </cell>
          <cell r="N1166">
            <v>6749.2740100000001</v>
          </cell>
          <cell r="O1166">
            <v>18958.758279999998</v>
          </cell>
          <cell r="P1166">
            <v>32477.776989999998</v>
          </cell>
          <cell r="Q1166">
            <v>37054.240290000002</v>
          </cell>
          <cell r="S1166">
            <v>60730.859279999997</v>
          </cell>
          <cell r="T1166">
            <v>74249.877989999994</v>
          </cell>
          <cell r="U1166">
            <v>82779.983890000003</v>
          </cell>
          <cell r="W1166">
            <v>6269.17202</v>
          </cell>
          <cell r="X1166">
            <v>18802.458600000002</v>
          </cell>
          <cell r="Y1166">
            <v>21169.156559999999</v>
          </cell>
          <cell r="AV1166">
            <v>7159.16806</v>
          </cell>
          <cell r="AW1166">
            <v>7159.16806</v>
          </cell>
        </row>
        <row r="1167">
          <cell r="A1167" t="str">
            <v>680499CL_CHBT6918</v>
          </cell>
          <cell r="L1167">
            <v>1482.78935</v>
          </cell>
          <cell r="M1167">
            <v>6008.9574000000002</v>
          </cell>
          <cell r="N1167">
            <v>6749.2740100000001</v>
          </cell>
          <cell r="O1167">
            <v>18958.758279999998</v>
          </cell>
          <cell r="P1167">
            <v>32477.776989999998</v>
          </cell>
          <cell r="Q1167">
            <v>37054.240290000002</v>
          </cell>
          <cell r="S1167">
            <v>60730.859279999997</v>
          </cell>
          <cell r="T1167">
            <v>74249.877989999994</v>
          </cell>
          <cell r="U1167">
            <v>82779.983890000003</v>
          </cell>
          <cell r="W1167">
            <v>6269.17202</v>
          </cell>
          <cell r="X1167">
            <v>18802.458600000002</v>
          </cell>
          <cell r="Y1167">
            <v>21169.156559999999</v>
          </cell>
          <cell r="AV1167">
            <v>7159.16806</v>
          </cell>
          <cell r="AW1167">
            <v>7159.16806</v>
          </cell>
        </row>
        <row r="1168">
          <cell r="A1168" t="str">
            <v>680499CL_CHBO0680</v>
          </cell>
          <cell r="L1168">
            <v>1430.6057499999999</v>
          </cell>
          <cell r="M1168">
            <v>5946.9836299999997</v>
          </cell>
          <cell r="N1168">
            <v>6679.6649399999997</v>
          </cell>
          <cell r="O1168">
            <v>18516.048630000001</v>
          </cell>
          <cell r="P1168">
            <v>31782.30456</v>
          </cell>
          <cell r="Q1168">
            <v>36260.637669999996</v>
          </cell>
          <cell r="S1168">
            <v>59627.748149999999</v>
          </cell>
          <cell r="T1168">
            <v>72894.004079999999</v>
          </cell>
          <cell r="U1168">
            <v>81269.377810000005</v>
          </cell>
          <cell r="W1168">
            <v>6180.3556200000003</v>
          </cell>
          <cell r="X1168">
            <v>18534.994050000001</v>
          </cell>
          <cell r="Y1168">
            <v>20868.318139999999</v>
          </cell>
          <cell r="AV1168">
            <v>6907.3179399999999</v>
          </cell>
          <cell r="AW1168">
            <v>6907.3179399999999</v>
          </cell>
        </row>
        <row r="1169">
          <cell r="A1169" t="str">
            <v>680499CL_CHBU0680</v>
          </cell>
          <cell r="L1169">
            <v>1430.6057499999999</v>
          </cell>
          <cell r="M1169">
            <v>5946.9836299999997</v>
          </cell>
          <cell r="N1169">
            <v>6679.6649399999997</v>
          </cell>
          <cell r="O1169">
            <v>18516.048630000001</v>
          </cell>
          <cell r="P1169">
            <v>31782.30456</v>
          </cell>
          <cell r="Q1169">
            <v>36260.637669999996</v>
          </cell>
          <cell r="S1169">
            <v>59627.748149999999</v>
          </cell>
          <cell r="T1169">
            <v>72894.004079999999</v>
          </cell>
          <cell r="U1169">
            <v>81269.377810000005</v>
          </cell>
          <cell r="W1169">
            <v>6180.3556200000003</v>
          </cell>
          <cell r="X1169">
            <v>18534.994050000001</v>
          </cell>
          <cell r="Y1169">
            <v>20868.318139999999</v>
          </cell>
          <cell r="AV1169">
            <v>6907.3179399999999</v>
          </cell>
          <cell r="AW1169">
            <v>6907.3179399999999</v>
          </cell>
        </row>
        <row r="1170">
          <cell r="A1170" t="str">
            <v>680499CL_CHBU0624</v>
          </cell>
          <cell r="L1170">
            <v>52.183599999999998</v>
          </cell>
          <cell r="M1170">
            <v>61.973770000000002</v>
          </cell>
          <cell r="N1170">
            <v>69.609070000000003</v>
          </cell>
          <cell r="O1170">
            <v>442.70965000000001</v>
          </cell>
          <cell r="P1170">
            <v>695.47243000000003</v>
          </cell>
          <cell r="Q1170">
            <v>793.60262</v>
          </cell>
          <cell r="S1170">
            <v>1103.11113</v>
          </cell>
          <cell r="T1170">
            <v>1355.87391</v>
          </cell>
          <cell r="U1170">
            <v>1510.60609</v>
          </cell>
          <cell r="W1170">
            <v>88.816400000000002</v>
          </cell>
          <cell r="X1170">
            <v>267.46454999999997</v>
          </cell>
          <cell r="Y1170">
            <v>300.83841999999999</v>
          </cell>
          <cell r="AV1170">
            <v>251.85012</v>
          </cell>
          <cell r="AW1170">
            <v>251.85012</v>
          </cell>
        </row>
        <row r="1171">
          <cell r="A1171" t="str">
            <v>680499982189PD202</v>
          </cell>
          <cell r="L1171">
            <v>4892.2184999999999</v>
          </cell>
          <cell r="M1171">
            <v>3296.3779599999998</v>
          </cell>
          <cell r="N1171">
            <v>3702.4989999999998</v>
          </cell>
          <cell r="O1171">
            <v>21392.842850000001</v>
          </cell>
          <cell r="P1171">
            <v>19931.052970000001</v>
          </cell>
          <cell r="Q1171">
            <v>22633.443329999998</v>
          </cell>
          <cell r="S1171">
            <v>50652.91648</v>
          </cell>
          <cell r="T1171">
            <v>49191.126600000003</v>
          </cell>
          <cell r="U1171">
            <v>54576.753559999997</v>
          </cell>
          <cell r="W1171">
            <v>9572.2644</v>
          </cell>
          <cell r="X1171">
            <v>11706.35333</v>
          </cell>
          <cell r="Y1171">
            <v>13070.29874</v>
          </cell>
          <cell r="AV1171">
            <v>7828.7463500000003</v>
          </cell>
          <cell r="AW1171">
            <v>7828.7463500000003</v>
          </cell>
        </row>
        <row r="1172">
          <cell r="A1172" t="str">
            <v>680499982189BS9044</v>
          </cell>
          <cell r="L1172">
            <v>788.65914999999995</v>
          </cell>
          <cell r="M1172">
            <v>552.66952000000003</v>
          </cell>
          <cell r="N1172">
            <v>620.75960999999995</v>
          </cell>
          <cell r="O1172">
            <v>4781.6050699999996</v>
          </cell>
          <cell r="P1172">
            <v>3802.64336</v>
          </cell>
          <cell r="Q1172">
            <v>4326.25461</v>
          </cell>
          <cell r="S1172">
            <v>12303.05097</v>
          </cell>
          <cell r="T1172">
            <v>11324.089260000001</v>
          </cell>
          <cell r="U1172">
            <v>12535.815199999999</v>
          </cell>
          <cell r="W1172">
            <v>1837.1510800000001</v>
          </cell>
          <cell r="X1172">
            <v>2242.02423</v>
          </cell>
          <cell r="Y1172">
            <v>2506.6245699999999</v>
          </cell>
          <cell r="AV1172">
            <v>2138.07861</v>
          </cell>
          <cell r="AW1172">
            <v>2138.07861</v>
          </cell>
        </row>
        <row r="1173">
          <cell r="A1173" t="str">
            <v>680499982189BU0321</v>
          </cell>
          <cell r="L1173">
            <v>508.44634000000002</v>
          </cell>
          <cell r="M1173">
            <v>412.28856999999999</v>
          </cell>
          <cell r="N1173">
            <v>463.08341999999999</v>
          </cell>
          <cell r="O1173">
            <v>2539.5140900000001</v>
          </cell>
          <cell r="P1173">
            <v>2390.9128999999998</v>
          </cell>
          <cell r="Q1173">
            <v>2721.7703499999998</v>
          </cell>
          <cell r="S1173">
            <v>7404.9452600000004</v>
          </cell>
          <cell r="T1173">
            <v>7256.3440700000001</v>
          </cell>
          <cell r="U1173">
            <v>8031.5465400000003</v>
          </cell>
          <cell r="W1173">
            <v>939.36073999999996</v>
          </cell>
          <cell r="X1173">
            <v>1398.29069</v>
          </cell>
          <cell r="Y1173">
            <v>1563.7151200000001</v>
          </cell>
          <cell r="AV1173">
            <v>1114.7739799999999</v>
          </cell>
          <cell r="AW1173">
            <v>1114.7739799999999</v>
          </cell>
        </row>
        <row r="1174">
          <cell r="A1174" t="str">
            <v>680499982189BU0323</v>
          </cell>
          <cell r="L1174">
            <v>155.43337</v>
          </cell>
          <cell r="M1174">
            <v>140.38094000000001</v>
          </cell>
          <cell r="N1174">
            <v>157.67618999999999</v>
          </cell>
          <cell r="O1174">
            <v>1512.4453900000001</v>
          </cell>
          <cell r="P1174">
            <v>1411.7304099999999</v>
          </cell>
          <cell r="Q1174">
            <v>1604.4842100000001</v>
          </cell>
          <cell r="S1174">
            <v>3794.5032500000002</v>
          </cell>
          <cell r="T1174">
            <v>3693.78827</v>
          </cell>
          <cell r="U1174">
            <v>4098.9559900000004</v>
          </cell>
          <cell r="W1174">
            <v>611.96632</v>
          </cell>
          <cell r="X1174">
            <v>843.73350000000005</v>
          </cell>
          <cell r="Y1174">
            <v>942.90940000000001</v>
          </cell>
          <cell r="AV1174">
            <v>632.10104000000001</v>
          </cell>
          <cell r="AW1174">
            <v>632.10104000000001</v>
          </cell>
        </row>
        <row r="1175">
          <cell r="A1175" t="str">
            <v>680499982189BU0648</v>
          </cell>
          <cell r="L1175">
            <v>124.77943999999999</v>
          </cell>
          <cell r="M1175">
            <v>1.0000000000000001E-5</v>
          </cell>
          <cell r="N1175">
            <v>1.0000000000000001E-5</v>
          </cell>
          <cell r="O1175">
            <v>729.64558999999997</v>
          </cell>
          <cell r="P1175">
            <v>5.0000000000000002E-5</v>
          </cell>
          <cell r="Q1175">
            <v>5.0000000000000002E-5</v>
          </cell>
          <cell r="S1175">
            <v>1103.6024600000001</v>
          </cell>
          <cell r="T1175">
            <v>373.95692000000003</v>
          </cell>
          <cell r="U1175">
            <v>405.31267000000003</v>
          </cell>
          <cell r="W1175">
            <v>285.82402000000002</v>
          </cell>
          <cell r="X1175">
            <v>4.0000000000000003E-5</v>
          </cell>
          <cell r="Y1175">
            <v>4.0000000000000003E-5</v>
          </cell>
          <cell r="AV1175">
            <v>391.20359000000002</v>
          </cell>
          <cell r="AW1175">
            <v>391.20359000000002</v>
          </cell>
        </row>
        <row r="1176">
          <cell r="A1176" t="str">
            <v>680499982189BG6912</v>
          </cell>
          <cell r="L1176">
            <v>932.97793999999999</v>
          </cell>
          <cell r="M1176">
            <v>1507.2886900000001</v>
          </cell>
          <cell r="N1176">
            <v>1692.98999</v>
          </cell>
          <cell r="O1176">
            <v>6615.6556200000005</v>
          </cell>
          <cell r="P1176">
            <v>9156.0825199999999</v>
          </cell>
          <cell r="Q1176">
            <v>10364.95904</v>
          </cell>
          <cell r="S1176">
            <v>18739.619989999999</v>
          </cell>
          <cell r="T1176">
            <v>21280.046890000001</v>
          </cell>
          <cell r="U1176">
            <v>23603.921689999999</v>
          </cell>
          <cell r="W1176">
            <v>2628.8479400000001</v>
          </cell>
          <cell r="X1176">
            <v>5772.5042999999996</v>
          </cell>
          <cell r="Y1176">
            <v>6434.0306300000002</v>
          </cell>
          <cell r="AV1176">
            <v>2883.4821099999999</v>
          </cell>
          <cell r="AW1176">
            <v>2883.4821099999999</v>
          </cell>
        </row>
        <row r="1177">
          <cell r="A1177" t="str">
            <v>680499982189BS6912</v>
          </cell>
          <cell r="L1177">
            <v>419.15233999999998</v>
          </cell>
          <cell r="M1177">
            <v>1082.37156</v>
          </cell>
          <cell r="N1177">
            <v>1215.7221099999999</v>
          </cell>
          <cell r="O1177">
            <v>3616.9418900000001</v>
          </cell>
          <cell r="P1177">
            <v>6314.9613499999996</v>
          </cell>
          <cell r="Q1177">
            <v>7142.9202299999997</v>
          </cell>
          <cell r="S1177">
            <v>11215.464029999999</v>
          </cell>
          <cell r="T1177">
            <v>13913.483490000001</v>
          </cell>
          <cell r="U1177">
            <v>15426.014279999999</v>
          </cell>
          <cell r="W1177">
            <v>1462.01485</v>
          </cell>
          <cell r="X1177">
            <v>3981.9040199999999</v>
          </cell>
          <cell r="Y1177">
            <v>4429.2308000000003</v>
          </cell>
          <cell r="AV1177">
            <v>1539.4345499999999</v>
          </cell>
          <cell r="AW1177">
            <v>1539.4345499999999</v>
          </cell>
        </row>
        <row r="1178">
          <cell r="A1178" t="str">
            <v>680499982189BO0678</v>
          </cell>
          <cell r="L1178">
            <v>451.71699999999998</v>
          </cell>
          <cell r="M1178">
            <v>696.66735000000006</v>
          </cell>
          <cell r="N1178">
            <v>782.49828000000002</v>
          </cell>
          <cell r="O1178">
            <v>2622.7472200000002</v>
          </cell>
          <cell r="P1178">
            <v>4624.4617500000004</v>
          </cell>
          <cell r="Q1178">
            <v>5233.9450299999999</v>
          </cell>
          <cell r="S1178">
            <v>7931.8566799999999</v>
          </cell>
          <cell r="T1178">
            <v>9933.5712100000001</v>
          </cell>
          <cell r="U1178">
            <v>11022.747009999999</v>
          </cell>
          <cell r="W1178">
            <v>1237.6533999999999</v>
          </cell>
          <cell r="X1178">
            <v>2951.10727</v>
          </cell>
          <cell r="Y1178">
            <v>3284.5014799999999</v>
          </cell>
          <cell r="AV1178">
            <v>925.07443000000001</v>
          </cell>
          <cell r="AW1178">
            <v>925.07443000000001</v>
          </cell>
        </row>
        <row r="1179">
          <cell r="A1179" t="str">
            <v>680499982189BU0654</v>
          </cell>
          <cell r="L1179">
            <v>4.7544700000000004</v>
          </cell>
          <cell r="M1179">
            <v>4.0210800000000004</v>
          </cell>
          <cell r="N1179">
            <v>4.5164999999999997</v>
          </cell>
          <cell r="O1179">
            <v>22.518969999999999</v>
          </cell>
          <cell r="P1179">
            <v>97.361840000000001</v>
          </cell>
          <cell r="Q1179">
            <v>107.45213</v>
          </cell>
          <cell r="S1179">
            <v>378.39130999999998</v>
          </cell>
          <cell r="T1179">
            <v>453.23417999999998</v>
          </cell>
          <cell r="U1179">
            <v>491.75074999999998</v>
          </cell>
          <cell r="W1179">
            <v>5.1406799999999997</v>
          </cell>
          <cell r="X1179">
            <v>91.997870000000006</v>
          </cell>
          <cell r="Y1179">
            <v>101.13894000000001</v>
          </cell>
          <cell r="AV1179">
            <v>16.224609999999998</v>
          </cell>
          <cell r="AW1179">
            <v>16.224609999999998</v>
          </cell>
        </row>
        <row r="1180">
          <cell r="A1180" t="str">
            <v>680499982189BU0659</v>
          </cell>
          <cell r="L1180">
            <v>-37.319130000000001</v>
          </cell>
          <cell r="M1180">
            <v>381.68313000000001</v>
          </cell>
          <cell r="N1180">
            <v>428.70733000000001</v>
          </cell>
          <cell r="O1180">
            <v>971.67570000000001</v>
          </cell>
          <cell r="P1180">
            <v>1593.1377600000001</v>
          </cell>
          <cell r="Q1180">
            <v>1801.52307</v>
          </cell>
          <cell r="S1180">
            <v>2905.2160399999998</v>
          </cell>
          <cell r="T1180">
            <v>3526.6781000000001</v>
          </cell>
          <cell r="U1180">
            <v>3911.5165200000001</v>
          </cell>
          <cell r="W1180">
            <v>219.22076999999999</v>
          </cell>
          <cell r="X1180">
            <v>938.79888000000005</v>
          </cell>
          <cell r="Y1180">
            <v>1043.5903800000001</v>
          </cell>
          <cell r="AV1180">
            <v>598.13550999999995</v>
          </cell>
          <cell r="AW1180">
            <v>598.13550999999995</v>
          </cell>
        </row>
        <row r="1181">
          <cell r="A1181" t="str">
            <v>680499982189BS6922</v>
          </cell>
          <cell r="L1181">
            <v>513.82560000000001</v>
          </cell>
          <cell r="M1181">
            <v>424.91712999999999</v>
          </cell>
          <cell r="N1181">
            <v>477.26787999999999</v>
          </cell>
          <cell r="O1181">
            <v>2998.7137299999999</v>
          </cell>
          <cell r="P1181">
            <v>2841.1211699999999</v>
          </cell>
          <cell r="Q1181">
            <v>3222.03881</v>
          </cell>
          <cell r="S1181">
            <v>7524.1559600000001</v>
          </cell>
          <cell r="T1181">
            <v>7366.5634</v>
          </cell>
          <cell r="U1181">
            <v>8177.9074199999995</v>
          </cell>
          <cell r="W1181">
            <v>1166.8330900000001</v>
          </cell>
          <cell r="X1181">
            <v>1790.6002800000001</v>
          </cell>
          <cell r="Y1181">
            <v>2004.7998399999999</v>
          </cell>
          <cell r="AV1181">
            <v>1344.04756</v>
          </cell>
          <cell r="AW1181">
            <v>1344.04756</v>
          </cell>
        </row>
        <row r="1182">
          <cell r="A1182" t="str">
            <v>680499982189BU0630</v>
          </cell>
          <cell r="S1182">
            <v>-3.2960000000000003E-2</v>
          </cell>
          <cell r="T1182">
            <v>-3.2960000000000003E-2</v>
          </cell>
          <cell r="U1182">
            <v>-3.7969999999999997E-2</v>
          </cell>
          <cell r="X1182">
            <v>-3.2960000000000003E-2</v>
          </cell>
          <cell r="Y1182">
            <v>-3.7969999999999997E-2</v>
          </cell>
        </row>
        <row r="1183">
          <cell r="A1183" t="str">
            <v>680499982189BU1485</v>
          </cell>
          <cell r="L1183">
            <v>82.623850000000004</v>
          </cell>
          <cell r="M1183">
            <v>109.64396000000001</v>
          </cell>
          <cell r="N1183">
            <v>123.15236</v>
          </cell>
          <cell r="O1183">
            <v>661.59101999999996</v>
          </cell>
          <cell r="P1183">
            <v>698.36069999999995</v>
          </cell>
          <cell r="Q1183">
            <v>790.79219999999998</v>
          </cell>
          <cell r="S1183">
            <v>1803.3042700000001</v>
          </cell>
          <cell r="T1183">
            <v>1840.07395</v>
          </cell>
          <cell r="U1183">
            <v>2037.4487999999999</v>
          </cell>
          <cell r="W1183">
            <v>311.78534000000002</v>
          </cell>
          <cell r="X1183">
            <v>419.19682999999998</v>
          </cell>
          <cell r="Y1183">
            <v>469.01992000000001</v>
          </cell>
          <cell r="AV1183">
            <v>240.67824999999999</v>
          </cell>
          <cell r="AW1183">
            <v>240.67824999999999</v>
          </cell>
        </row>
        <row r="1184">
          <cell r="A1184" t="str">
            <v>680499982189BU1051</v>
          </cell>
          <cell r="S1184">
            <v>-0.16433</v>
          </cell>
          <cell r="T1184">
            <v>-0.16433</v>
          </cell>
          <cell r="U1184">
            <v>-0.18581</v>
          </cell>
          <cell r="X1184">
            <v>-0.11412</v>
          </cell>
          <cell r="Y1184">
            <v>-0.13147</v>
          </cell>
        </row>
        <row r="1185">
          <cell r="A1185" t="str">
            <v>680499982189BO0708</v>
          </cell>
          <cell r="L1185">
            <v>357.06733000000003</v>
          </cell>
          <cell r="M1185">
            <v>190.53809999999999</v>
          </cell>
          <cell r="N1185">
            <v>214.0128</v>
          </cell>
          <cell r="O1185">
            <v>1741.5786800000001</v>
          </cell>
          <cell r="P1185">
            <v>1358.23921</v>
          </cell>
          <cell r="Q1185">
            <v>1537.8444099999999</v>
          </cell>
          <cell r="S1185">
            <v>3911.28217</v>
          </cell>
          <cell r="T1185">
            <v>3527.9427000000001</v>
          </cell>
          <cell r="U1185">
            <v>3920.2545500000001</v>
          </cell>
          <cell r="W1185">
            <v>644.50670000000002</v>
          </cell>
          <cell r="X1185">
            <v>917.04531999999995</v>
          </cell>
          <cell r="Y1185">
            <v>1027.1776199999999</v>
          </cell>
          <cell r="AV1185">
            <v>825.31254999999999</v>
          </cell>
          <cell r="AW1185">
            <v>825.31254999999999</v>
          </cell>
        </row>
        <row r="1186">
          <cell r="A1186" t="str">
            <v>680499982189BU0675</v>
          </cell>
          <cell r="L1186">
            <v>21.502600000000001</v>
          </cell>
          <cell r="M1186">
            <v>47.282829999999997</v>
          </cell>
          <cell r="N1186">
            <v>53.108170000000001</v>
          </cell>
          <cell r="O1186">
            <v>200.32877999999999</v>
          </cell>
          <cell r="P1186">
            <v>318.25076999999999</v>
          </cell>
          <cell r="Q1186">
            <v>360.79165</v>
          </cell>
          <cell r="S1186">
            <v>643.61800000000005</v>
          </cell>
          <cell r="T1186">
            <v>761.53998999999999</v>
          </cell>
          <cell r="U1186">
            <v>844.62959999999998</v>
          </cell>
          <cell r="W1186">
            <v>68.066980000000001</v>
          </cell>
          <cell r="X1186">
            <v>190.03967</v>
          </cell>
          <cell r="Y1186">
            <v>212.23927</v>
          </cell>
          <cell r="AV1186">
            <v>109.52725</v>
          </cell>
          <cell r="AW1186">
            <v>109.52725</v>
          </cell>
        </row>
        <row r="1187">
          <cell r="A1187" t="str">
            <v>680499982189BU0709</v>
          </cell>
          <cell r="L1187">
            <v>0.57808000000000004</v>
          </cell>
          <cell r="M1187">
            <v>17.408280000000001</v>
          </cell>
          <cell r="N1187">
            <v>19.55303</v>
          </cell>
          <cell r="O1187">
            <v>31.081720000000001</v>
          </cell>
          <cell r="P1187">
            <v>113.66502</v>
          </cell>
          <cell r="Q1187">
            <v>130.25749999999999</v>
          </cell>
          <cell r="S1187">
            <v>145.18179000000001</v>
          </cell>
          <cell r="T1187">
            <v>227.76508999999999</v>
          </cell>
          <cell r="U1187">
            <v>256.40168999999997</v>
          </cell>
          <cell r="W1187">
            <v>3.7671399999999999</v>
          </cell>
          <cell r="X1187">
            <v>60.297989999999999</v>
          </cell>
          <cell r="Y1187">
            <v>67.864630000000005</v>
          </cell>
          <cell r="AV1187">
            <v>23.957840000000001</v>
          </cell>
          <cell r="AW1187">
            <v>23.957840000000001</v>
          </cell>
        </row>
        <row r="1188">
          <cell r="A1188" t="str">
            <v>680499982189BU1123</v>
          </cell>
          <cell r="L1188">
            <v>52.053739999999998</v>
          </cell>
          <cell r="M1188">
            <v>60.043959999999998</v>
          </cell>
          <cell r="N1188">
            <v>67.441519999999997</v>
          </cell>
          <cell r="O1188">
            <v>364.13353000000001</v>
          </cell>
          <cell r="P1188">
            <v>352.60547000000003</v>
          </cell>
          <cell r="Q1188">
            <v>402.35305</v>
          </cell>
          <cell r="S1188">
            <v>1020.96702</v>
          </cell>
          <cell r="T1188">
            <v>1009.43896</v>
          </cell>
          <cell r="U1188">
            <v>1119.3965599999999</v>
          </cell>
          <cell r="W1188">
            <v>138.70693</v>
          </cell>
          <cell r="X1188">
            <v>204.16755000000001</v>
          </cell>
          <cell r="Y1188">
            <v>228.66784000000001</v>
          </cell>
          <cell r="AV1188">
            <v>144.57167000000001</v>
          </cell>
          <cell r="AW1188">
            <v>144.57167000000001</v>
          </cell>
        </row>
        <row r="1189">
          <cell r="A1189" t="str">
            <v>680499982189BS9042</v>
          </cell>
          <cell r="L1189">
            <v>660.35671000000002</v>
          </cell>
          <cell r="M1189">
            <v>832.15464999999995</v>
          </cell>
          <cell r="N1189">
            <v>934.67792999999995</v>
          </cell>
          <cell r="O1189">
            <v>3297.9963699999998</v>
          </cell>
          <cell r="P1189">
            <v>4081.3592199999998</v>
          </cell>
          <cell r="Q1189">
            <v>4656.9278400000003</v>
          </cell>
          <cell r="S1189">
            <v>8818.90236</v>
          </cell>
          <cell r="T1189">
            <v>9602.2652099999996</v>
          </cell>
          <cell r="U1189">
            <v>10684.54977</v>
          </cell>
          <cell r="W1189">
            <v>1187.8933500000001</v>
          </cell>
          <cell r="X1189">
            <v>2070.32654</v>
          </cell>
          <cell r="Y1189">
            <v>2319.4140299999999</v>
          </cell>
          <cell r="AV1189">
            <v>1425.4212299999999</v>
          </cell>
          <cell r="AW1189">
            <v>1425.4212299999999</v>
          </cell>
        </row>
        <row r="1190">
          <cell r="A1190" t="str">
            <v>680499982189BO0341</v>
          </cell>
          <cell r="L1190">
            <v>173.5035</v>
          </cell>
          <cell r="M1190">
            <v>93.166569999999993</v>
          </cell>
          <cell r="N1190">
            <v>104.64491</v>
          </cell>
          <cell r="O1190">
            <v>662.61563000000001</v>
          </cell>
          <cell r="P1190">
            <v>475.64640000000003</v>
          </cell>
          <cell r="Q1190">
            <v>543.51323000000002</v>
          </cell>
          <cell r="S1190">
            <v>1250.57674</v>
          </cell>
          <cell r="T1190">
            <v>1063.60751</v>
          </cell>
          <cell r="U1190">
            <v>1184.82592</v>
          </cell>
          <cell r="W1190">
            <v>302.29861</v>
          </cell>
          <cell r="X1190">
            <v>224.63722999999999</v>
          </cell>
          <cell r="Y1190">
            <v>250.87535</v>
          </cell>
          <cell r="AV1190">
            <v>246.00925000000001</v>
          </cell>
          <cell r="AW1190">
            <v>246.00925000000001</v>
          </cell>
        </row>
        <row r="1191">
          <cell r="A1191" t="str">
            <v>680499982189BU0341</v>
          </cell>
          <cell r="L1191">
            <v>173.5035</v>
          </cell>
          <cell r="M1191">
            <v>93.166569999999993</v>
          </cell>
          <cell r="N1191">
            <v>104.64491</v>
          </cell>
          <cell r="O1191">
            <v>662.61563000000001</v>
          </cell>
          <cell r="P1191">
            <v>475.64640000000003</v>
          </cell>
          <cell r="Q1191">
            <v>543.51323000000002</v>
          </cell>
          <cell r="S1191">
            <v>1250.57674</v>
          </cell>
          <cell r="T1191">
            <v>1063.60751</v>
          </cell>
          <cell r="U1191">
            <v>1184.82592</v>
          </cell>
          <cell r="W1191">
            <v>302.29861</v>
          </cell>
          <cell r="X1191">
            <v>224.63722999999999</v>
          </cell>
          <cell r="Y1191">
            <v>250.87535</v>
          </cell>
          <cell r="AV1191">
            <v>246.00925000000001</v>
          </cell>
          <cell r="AW1191">
            <v>246.00925000000001</v>
          </cell>
        </row>
        <row r="1192">
          <cell r="A1192" t="str">
            <v>680499982189BU0351</v>
          </cell>
          <cell r="L1192">
            <v>234.03306000000001</v>
          </cell>
          <cell r="M1192">
            <v>223.43691999999999</v>
          </cell>
          <cell r="N1192">
            <v>250.96483000000001</v>
          </cell>
          <cell r="O1192">
            <v>1313.31268</v>
          </cell>
          <cell r="P1192">
            <v>1288.0892799999999</v>
          </cell>
          <cell r="Q1192">
            <v>1469.42752</v>
          </cell>
          <cell r="S1192">
            <v>3780.4317900000001</v>
          </cell>
          <cell r="T1192">
            <v>3755.2083899999998</v>
          </cell>
          <cell r="U1192">
            <v>4162.0770700000003</v>
          </cell>
          <cell r="W1192">
            <v>362.95720999999998</v>
          </cell>
          <cell r="X1192">
            <v>781.05727000000002</v>
          </cell>
          <cell r="Y1192">
            <v>875.61653000000001</v>
          </cell>
          <cell r="AV1192">
            <v>552.03155000000004</v>
          </cell>
          <cell r="AW1192">
            <v>552.03155000000004</v>
          </cell>
        </row>
        <row r="1193">
          <cell r="A1193" t="str">
            <v>680499982189BU0352</v>
          </cell>
          <cell r="L1193">
            <v>252.82015000000001</v>
          </cell>
          <cell r="M1193">
            <v>515.55115999999998</v>
          </cell>
          <cell r="N1193">
            <v>579.06818999999996</v>
          </cell>
          <cell r="O1193">
            <v>1322.0680600000001</v>
          </cell>
          <cell r="P1193">
            <v>2317.62354</v>
          </cell>
          <cell r="Q1193">
            <v>2643.9870799999999</v>
          </cell>
          <cell r="S1193">
            <v>3787.89383</v>
          </cell>
          <cell r="T1193">
            <v>4783.44931</v>
          </cell>
          <cell r="U1193">
            <v>5337.64678</v>
          </cell>
          <cell r="W1193">
            <v>522.63752999999997</v>
          </cell>
          <cell r="X1193">
            <v>1064.63204</v>
          </cell>
          <cell r="Y1193">
            <v>1192.9221500000001</v>
          </cell>
          <cell r="AV1193">
            <v>627.38043000000005</v>
          </cell>
          <cell r="AW1193">
            <v>627.38043000000005</v>
          </cell>
        </row>
        <row r="1194">
          <cell r="A1194" t="str">
            <v>680499982189BS9051</v>
          </cell>
          <cell r="L1194">
            <v>2069.1232300000001</v>
          </cell>
          <cell r="M1194">
            <v>-0.27366000000000001</v>
          </cell>
          <cell r="N1194">
            <v>-0.30736999999999998</v>
          </cell>
          <cell r="O1194">
            <v>3535.2996499999999</v>
          </cell>
          <cell r="P1194">
            <v>6.0806399999999998</v>
          </cell>
          <cell r="Q1194">
            <v>6.9481000000000002</v>
          </cell>
          <cell r="S1194">
            <v>3536.82771</v>
          </cell>
          <cell r="T1194">
            <v>7.6086999999999998</v>
          </cell>
          <cell r="U1194">
            <v>8.6786100000000008</v>
          </cell>
          <cell r="W1194">
            <v>2833.59303</v>
          </cell>
          <cell r="X1194">
            <v>2.3762500000000002</v>
          </cell>
          <cell r="Y1194">
            <v>2.6582599999999998</v>
          </cell>
          <cell r="AV1194">
            <v>0.2094</v>
          </cell>
          <cell r="AW1194">
            <v>0.2094</v>
          </cell>
        </row>
        <row r="1195">
          <cell r="A1195" t="str">
            <v>680499982189BO0713</v>
          </cell>
          <cell r="L1195">
            <v>3.4348200000000002</v>
          </cell>
          <cell r="M1195">
            <v>-0.27366000000000001</v>
          </cell>
          <cell r="N1195">
            <v>-0.30736999999999998</v>
          </cell>
          <cell r="O1195">
            <v>3.6192299999999999</v>
          </cell>
          <cell r="P1195">
            <v>6.0806399999999998</v>
          </cell>
          <cell r="Q1195">
            <v>6.9481000000000002</v>
          </cell>
          <cell r="S1195">
            <v>5.1472899999999999</v>
          </cell>
          <cell r="T1195">
            <v>7.6086999999999998</v>
          </cell>
          <cell r="U1195">
            <v>8.6786100000000008</v>
          </cell>
          <cell r="W1195">
            <v>3.4050799999999999</v>
          </cell>
          <cell r="X1195">
            <v>2.3762500000000002</v>
          </cell>
          <cell r="Y1195">
            <v>2.6582599999999998</v>
          </cell>
          <cell r="AV1195">
            <v>0.21104999999999999</v>
          </cell>
          <cell r="AW1195">
            <v>0.21104999999999999</v>
          </cell>
        </row>
        <row r="1196">
          <cell r="A1196" t="str">
            <v>680499982189BU0713</v>
          </cell>
          <cell r="L1196">
            <v>3.4348200000000002</v>
          </cell>
          <cell r="M1196">
            <v>-0.27366000000000001</v>
          </cell>
          <cell r="N1196">
            <v>-0.30736999999999998</v>
          </cell>
          <cell r="O1196">
            <v>3.6192299999999999</v>
          </cell>
          <cell r="P1196">
            <v>6.0806399999999998</v>
          </cell>
          <cell r="Q1196">
            <v>6.9481000000000002</v>
          </cell>
          <cell r="S1196">
            <v>5.1472899999999999</v>
          </cell>
          <cell r="T1196">
            <v>7.6086999999999998</v>
          </cell>
          <cell r="U1196">
            <v>8.6786100000000008</v>
          </cell>
          <cell r="W1196">
            <v>3.4050799999999999</v>
          </cell>
          <cell r="X1196">
            <v>2.3762500000000002</v>
          </cell>
          <cell r="Y1196">
            <v>2.6582599999999998</v>
          </cell>
          <cell r="AV1196">
            <v>0.21104999999999999</v>
          </cell>
          <cell r="AW1196">
            <v>0.21104999999999999</v>
          </cell>
        </row>
        <row r="1197">
          <cell r="A1197" t="str">
            <v>680499982189BU0418</v>
          </cell>
          <cell r="L1197">
            <v>2065.6884100000002</v>
          </cell>
          <cell r="O1197">
            <v>3531.6804200000001</v>
          </cell>
          <cell r="S1197">
            <v>3531.6804200000001</v>
          </cell>
          <cell r="W1197">
            <v>2830.18795</v>
          </cell>
          <cell r="AV1197">
            <v>-1.65E-3</v>
          </cell>
          <cell r="AW1197">
            <v>-1.65E-3</v>
          </cell>
        </row>
        <row r="1198">
          <cell r="A1198" t="str">
            <v>680499982189BS9050</v>
          </cell>
          <cell r="L1198">
            <v>441.10147000000001</v>
          </cell>
          <cell r="M1198">
            <v>404.53876000000002</v>
          </cell>
          <cell r="N1198">
            <v>454.37882999999999</v>
          </cell>
          <cell r="O1198">
            <v>3162.2861400000002</v>
          </cell>
          <cell r="P1198">
            <v>2884.9767000000002</v>
          </cell>
          <cell r="Q1198">
            <v>3278.4531900000002</v>
          </cell>
          <cell r="S1198">
            <v>7254.5154499999999</v>
          </cell>
          <cell r="T1198">
            <v>6977.2060099999999</v>
          </cell>
          <cell r="U1198">
            <v>7743.8877400000001</v>
          </cell>
          <cell r="W1198">
            <v>1084.779</v>
          </cell>
          <cell r="X1198">
            <v>1619.17878</v>
          </cell>
          <cell r="Y1198">
            <v>1807.6334099999999</v>
          </cell>
          <cell r="AV1198">
            <v>1381.5550000000001</v>
          </cell>
          <cell r="AW1198">
            <v>1381.5550000000001</v>
          </cell>
        </row>
        <row r="1199">
          <cell r="A1199" t="str">
            <v>680499982189BU0331</v>
          </cell>
          <cell r="L1199">
            <v>187.27378999999999</v>
          </cell>
          <cell r="M1199">
            <v>164.50470000000001</v>
          </cell>
          <cell r="N1199">
            <v>184.77206000000001</v>
          </cell>
          <cell r="O1199">
            <v>1549.6606899999999</v>
          </cell>
          <cell r="P1199">
            <v>1582.82591</v>
          </cell>
          <cell r="Q1199">
            <v>1797.8950400000001</v>
          </cell>
          <cell r="S1199">
            <v>4150.8488600000001</v>
          </cell>
          <cell r="T1199">
            <v>4184.0140799999999</v>
          </cell>
          <cell r="U1199">
            <v>4633.0449799999997</v>
          </cell>
          <cell r="W1199">
            <v>616.97069999999997</v>
          </cell>
          <cell r="X1199">
            <v>913.71058000000005</v>
          </cell>
          <cell r="Y1199">
            <v>1020.54956</v>
          </cell>
          <cell r="AV1199">
            <v>546.69937000000004</v>
          </cell>
          <cell r="AW1199">
            <v>546.69937000000004</v>
          </cell>
        </row>
        <row r="1200">
          <cell r="A1200" t="str">
            <v>680499982189BU0362</v>
          </cell>
          <cell r="L1200">
            <v>253.82767999999999</v>
          </cell>
          <cell r="M1200">
            <v>240.03406000000001</v>
          </cell>
          <cell r="N1200">
            <v>269.60678000000001</v>
          </cell>
          <cell r="O1200">
            <v>1612.62545</v>
          </cell>
          <cell r="P1200">
            <v>1302.1507799999999</v>
          </cell>
          <cell r="Q1200">
            <v>1480.5581500000001</v>
          </cell>
          <cell r="S1200">
            <v>3103.6665800000001</v>
          </cell>
          <cell r="T1200">
            <v>2793.19191</v>
          </cell>
          <cell r="U1200">
            <v>3110.8427299999998</v>
          </cell>
          <cell r="W1200">
            <v>467.80829999999997</v>
          </cell>
          <cell r="X1200">
            <v>705.46819000000005</v>
          </cell>
          <cell r="Y1200">
            <v>787.08384000000001</v>
          </cell>
          <cell r="AV1200">
            <v>834.85563000000002</v>
          </cell>
          <cell r="AW1200">
            <v>834.85563000000002</v>
          </cell>
        </row>
        <row r="1201">
          <cell r="A1201" t="str">
            <v>680499982189BU0370</v>
          </cell>
          <cell r="P1201">
            <v>1.0000000000000001E-5</v>
          </cell>
          <cell r="Q1201">
            <v>1.0000000000000001E-5</v>
          </cell>
          <cell r="S1201">
            <v>1.0000000000000001E-5</v>
          </cell>
          <cell r="T1201">
            <v>2.0000000000000002E-5</v>
          </cell>
          <cell r="U1201">
            <v>2.0000000000000002E-5</v>
          </cell>
          <cell r="X1201">
            <v>1.0000000000000001E-5</v>
          </cell>
          <cell r="Y1201">
            <v>1.0000000000000001E-5</v>
          </cell>
        </row>
        <row r="1202">
          <cell r="A1202" t="str">
            <v>680499982189BS6921</v>
          </cell>
          <cell r="P1202">
            <v>-8.9469999999999994E-2</v>
          </cell>
          <cell r="Q1202">
            <v>-9.9449999999999997E-2</v>
          </cell>
          <cell r="T1202">
            <v>-8.9469999999999994E-2</v>
          </cell>
          <cell r="U1202">
            <v>-9.9449999999999997E-2</v>
          </cell>
          <cell r="X1202">
            <v>-5.6770000000000001E-2</v>
          </cell>
          <cell r="Y1202">
            <v>-6.2149999999999997E-2</v>
          </cell>
        </row>
        <row r="1203">
          <cell r="A1203" t="str">
            <v>680499982189BO1228</v>
          </cell>
          <cell r="P1203">
            <v>-8.9469999999999994E-2</v>
          </cell>
          <cell r="Q1203">
            <v>-9.9449999999999997E-2</v>
          </cell>
          <cell r="T1203">
            <v>-8.9469999999999994E-2</v>
          </cell>
          <cell r="U1203">
            <v>-9.9449999999999997E-2</v>
          </cell>
          <cell r="X1203">
            <v>-5.6770000000000001E-2</v>
          </cell>
          <cell r="Y1203">
            <v>-6.2149999999999997E-2</v>
          </cell>
        </row>
        <row r="1204">
          <cell r="A1204" t="str">
            <v>680499982189BU1228</v>
          </cell>
          <cell r="P1204">
            <v>-8.9469999999999994E-2</v>
          </cell>
          <cell r="Q1204">
            <v>-9.9449999999999997E-2</v>
          </cell>
          <cell r="T1204">
            <v>-8.9469999999999994E-2</v>
          </cell>
          <cell r="U1204">
            <v>-9.9449999999999997E-2</v>
          </cell>
          <cell r="X1204">
            <v>-5.6770000000000001E-2</v>
          </cell>
          <cell r="Y1204">
            <v>-6.2149999999999997E-2</v>
          </cell>
        </row>
        <row r="1205">
          <cell r="A1205" t="str">
            <v>680499982189201101</v>
          </cell>
          <cell r="L1205">
            <v>1482.78935</v>
          </cell>
          <cell r="M1205">
            <v>6008.9574000000002</v>
          </cell>
          <cell r="N1205">
            <v>6749.2740100000001</v>
          </cell>
          <cell r="O1205">
            <v>18958.758279999998</v>
          </cell>
          <cell r="P1205">
            <v>32477.776989999998</v>
          </cell>
          <cell r="Q1205">
            <v>37054.240290000002</v>
          </cell>
          <cell r="S1205">
            <v>60730.859279999997</v>
          </cell>
          <cell r="T1205">
            <v>74249.877989999994</v>
          </cell>
          <cell r="U1205">
            <v>82779.983890000003</v>
          </cell>
          <cell r="W1205">
            <v>6269.17202</v>
          </cell>
          <cell r="X1205">
            <v>18802.458600000002</v>
          </cell>
          <cell r="Y1205">
            <v>21169.156559999999</v>
          </cell>
          <cell r="AV1205">
            <v>7159.16806</v>
          </cell>
          <cell r="AW1205">
            <v>7159.16806</v>
          </cell>
        </row>
        <row r="1206">
          <cell r="A1206" t="str">
            <v>680499982189BT6918</v>
          </cell>
          <cell r="L1206">
            <v>1482.78935</v>
          </cell>
          <cell r="M1206">
            <v>6008.9574000000002</v>
          </cell>
          <cell r="N1206">
            <v>6749.2740100000001</v>
          </cell>
          <cell r="O1206">
            <v>18958.758279999998</v>
          </cell>
          <cell r="P1206">
            <v>32477.776989999998</v>
          </cell>
          <cell r="Q1206">
            <v>37054.240290000002</v>
          </cell>
          <cell r="S1206">
            <v>60730.859279999997</v>
          </cell>
          <cell r="T1206">
            <v>74249.877989999994</v>
          </cell>
          <cell r="U1206">
            <v>82779.983890000003</v>
          </cell>
          <cell r="W1206">
            <v>6269.17202</v>
          </cell>
          <cell r="X1206">
            <v>18802.458600000002</v>
          </cell>
          <cell r="Y1206">
            <v>21169.156559999999</v>
          </cell>
          <cell r="AV1206">
            <v>7159.16806</v>
          </cell>
          <cell r="AW1206">
            <v>7159.16806</v>
          </cell>
        </row>
        <row r="1207">
          <cell r="A1207" t="str">
            <v>680499982189BO0680</v>
          </cell>
          <cell r="L1207">
            <v>1430.6057499999999</v>
          </cell>
          <cell r="M1207">
            <v>5946.9836299999997</v>
          </cell>
          <cell r="N1207">
            <v>6679.6649399999997</v>
          </cell>
          <cell r="O1207">
            <v>18516.048630000001</v>
          </cell>
          <cell r="P1207">
            <v>31782.30456</v>
          </cell>
          <cell r="Q1207">
            <v>36260.637669999996</v>
          </cell>
          <cell r="S1207">
            <v>59627.748149999999</v>
          </cell>
          <cell r="T1207">
            <v>72894.004079999999</v>
          </cell>
          <cell r="U1207">
            <v>81269.377810000005</v>
          </cell>
          <cell r="W1207">
            <v>6180.3556200000003</v>
          </cell>
          <cell r="X1207">
            <v>18534.994050000001</v>
          </cell>
          <cell r="Y1207">
            <v>20868.318139999999</v>
          </cell>
          <cell r="AV1207">
            <v>6907.3179399999999</v>
          </cell>
          <cell r="AW1207">
            <v>6907.3179399999999</v>
          </cell>
        </row>
        <row r="1208">
          <cell r="A1208" t="str">
            <v>680499982189BU0680</v>
          </cell>
          <cell r="L1208">
            <v>1430.6057499999999</v>
          </cell>
          <cell r="M1208">
            <v>5946.9836299999997</v>
          </cell>
          <cell r="N1208">
            <v>6679.6649399999997</v>
          </cell>
          <cell r="O1208">
            <v>18516.048630000001</v>
          </cell>
          <cell r="P1208">
            <v>31782.30456</v>
          </cell>
          <cell r="Q1208">
            <v>36260.637669999996</v>
          </cell>
          <cell r="S1208">
            <v>59627.748149999999</v>
          </cell>
          <cell r="T1208">
            <v>72894.004079999999</v>
          </cell>
          <cell r="U1208">
            <v>81269.377810000005</v>
          </cell>
          <cell r="W1208">
            <v>6180.3556200000003</v>
          </cell>
          <cell r="X1208">
            <v>18534.994050000001</v>
          </cell>
          <cell r="Y1208">
            <v>20868.318139999999</v>
          </cell>
          <cell r="AV1208">
            <v>6907.3179399999999</v>
          </cell>
          <cell r="AW1208">
            <v>6907.3179399999999</v>
          </cell>
        </row>
        <row r="1209">
          <cell r="A1209" t="str">
            <v>680499982189BU0624</v>
          </cell>
          <cell r="L1209">
            <v>52.183599999999998</v>
          </cell>
          <cell r="M1209">
            <v>61.973770000000002</v>
          </cell>
          <cell r="N1209">
            <v>69.609070000000003</v>
          </cell>
          <cell r="O1209">
            <v>442.70965000000001</v>
          </cell>
          <cell r="P1209">
            <v>695.47243000000003</v>
          </cell>
          <cell r="Q1209">
            <v>793.60262</v>
          </cell>
          <cell r="S1209">
            <v>1103.11113</v>
          </cell>
          <cell r="T1209">
            <v>1355.87391</v>
          </cell>
          <cell r="U1209">
            <v>1510.60609</v>
          </cell>
          <cell r="W1209">
            <v>88.816400000000002</v>
          </cell>
          <cell r="X1209">
            <v>267.46454999999997</v>
          </cell>
          <cell r="Y1209">
            <v>300.83841999999999</v>
          </cell>
          <cell r="AV1209">
            <v>251.85012</v>
          </cell>
          <cell r="AW1209">
            <v>251.85012</v>
          </cell>
        </row>
        <row r="1210">
          <cell r="A1210" t="str">
            <v>680499CL_FRPD202</v>
          </cell>
          <cell r="L1210">
            <v>25386.227289999999</v>
          </cell>
          <cell r="M1210">
            <v>28502.859260000001</v>
          </cell>
          <cell r="N1210">
            <v>28502.859260000001</v>
          </cell>
          <cell r="O1210">
            <v>138813.14683000001</v>
          </cell>
          <cell r="P1210">
            <v>155495.44493</v>
          </cell>
          <cell r="Q1210">
            <v>155495.44493</v>
          </cell>
          <cell r="S1210">
            <v>389868.21328999999</v>
          </cell>
          <cell r="T1210">
            <v>406550.51139</v>
          </cell>
          <cell r="U1210">
            <v>406550.51139</v>
          </cell>
          <cell r="W1210">
            <v>60670.220999999998</v>
          </cell>
          <cell r="X1210">
            <v>95593.580350000004</v>
          </cell>
          <cell r="Y1210">
            <v>95593.580350000004</v>
          </cell>
          <cell r="AB1210">
            <v>102745.53363999999</v>
          </cell>
          <cell r="AC1210">
            <v>80394.732489999995</v>
          </cell>
          <cell r="AD1210">
            <v>411385.66671999998</v>
          </cell>
          <cell r="AT1210">
            <v>33254.461649999997</v>
          </cell>
          <cell r="AU1210">
            <v>102581.57773</v>
          </cell>
          <cell r="AV1210">
            <v>154854.3437</v>
          </cell>
          <cell r="AW1210">
            <v>410497.44351000001</v>
          </cell>
        </row>
        <row r="1211">
          <cell r="A1211" t="str">
            <v>680499CL_FRBS9044</v>
          </cell>
          <cell r="L1211">
            <v>4492.7654199999997</v>
          </cell>
          <cell r="M1211">
            <v>3980.9558999999999</v>
          </cell>
          <cell r="N1211">
            <v>3980.9558999999999</v>
          </cell>
          <cell r="O1211">
            <v>22994.66244</v>
          </cell>
          <cell r="P1211">
            <v>21857.633590000001</v>
          </cell>
          <cell r="Q1211">
            <v>21857.633590000001</v>
          </cell>
          <cell r="S1211">
            <v>63186.161639999998</v>
          </cell>
          <cell r="T1211">
            <v>62049.132790000003</v>
          </cell>
          <cell r="U1211">
            <v>62049.132790000003</v>
          </cell>
          <cell r="W1211">
            <v>11106.19306</v>
          </cell>
          <cell r="X1211">
            <v>14487.258819999999</v>
          </cell>
          <cell r="Y1211">
            <v>14487.258819999999</v>
          </cell>
          <cell r="AB1211">
            <v>16954.3763</v>
          </cell>
          <cell r="AC1211">
            <v>12223.29125</v>
          </cell>
          <cell r="AD1211">
            <v>67546.938250000007</v>
          </cell>
          <cell r="AT1211">
            <v>5116.0753000000004</v>
          </cell>
          <cell r="AU1211">
            <v>16249.65012</v>
          </cell>
          <cell r="AV1211">
            <v>24295.334320000002</v>
          </cell>
          <cell r="AW1211">
            <v>66694.790789999999</v>
          </cell>
        </row>
        <row r="1212">
          <cell r="A1212" t="str">
            <v>680499CL_FRBU0321</v>
          </cell>
          <cell r="L1212">
            <v>3138.5897</v>
          </cell>
          <cell r="M1212">
            <v>2910.9588800000001</v>
          </cell>
          <cell r="N1212">
            <v>2910.9588800000001</v>
          </cell>
          <cell r="O1212">
            <v>15953.339819999999</v>
          </cell>
          <cell r="P1212">
            <v>15469.027969999999</v>
          </cell>
          <cell r="Q1212">
            <v>15469.027969999999</v>
          </cell>
          <cell r="S1212">
            <v>46234.353909999998</v>
          </cell>
          <cell r="T1212">
            <v>45750.04206</v>
          </cell>
          <cell r="U1212">
            <v>45750.04206</v>
          </cell>
          <cell r="W1212">
            <v>7529.6686799999998</v>
          </cell>
          <cell r="X1212">
            <v>9981.5637900000002</v>
          </cell>
          <cell r="Y1212">
            <v>9981.5637900000002</v>
          </cell>
          <cell r="AB1212">
            <v>12111.2858</v>
          </cell>
          <cell r="AC1212">
            <v>8971.1352000000006</v>
          </cell>
          <cell r="AD1212">
            <v>47533.299200000001</v>
          </cell>
          <cell r="AT1212">
            <v>3673.9306999999999</v>
          </cell>
          <cell r="AU1212">
            <v>11720.897999999999</v>
          </cell>
          <cell r="AV1212">
            <v>17184.77882</v>
          </cell>
          <cell r="AW1212">
            <v>48601.895770000003</v>
          </cell>
        </row>
        <row r="1213">
          <cell r="A1213" t="str">
            <v>680499CL_FRBU0323</v>
          </cell>
          <cell r="L1213">
            <v>1023.83222</v>
          </cell>
          <cell r="M1213">
            <v>901.65369999999996</v>
          </cell>
          <cell r="N1213">
            <v>901.65369999999996</v>
          </cell>
          <cell r="O1213">
            <v>5895.9424099999997</v>
          </cell>
          <cell r="P1213">
            <v>5699.7419399999999</v>
          </cell>
          <cell r="Q1213">
            <v>5699.7419399999999</v>
          </cell>
          <cell r="S1213">
            <v>14369.84715</v>
          </cell>
          <cell r="T1213">
            <v>14173.64668</v>
          </cell>
          <cell r="U1213">
            <v>14173.64668</v>
          </cell>
          <cell r="W1213">
            <v>2985.8621800000001</v>
          </cell>
          <cell r="X1213">
            <v>3709.1760300000001</v>
          </cell>
          <cell r="Y1213">
            <v>3709.1760300000001</v>
          </cell>
          <cell r="AB1213">
            <v>3831.0904999999998</v>
          </cell>
          <cell r="AC1213">
            <v>2921.9360499999998</v>
          </cell>
          <cell r="AD1213">
            <v>14672.91905</v>
          </cell>
          <cell r="AT1213">
            <v>1112.1446000000001</v>
          </cell>
          <cell r="AU1213">
            <v>3604.7521200000001</v>
          </cell>
          <cell r="AV1213">
            <v>5900.88519</v>
          </cell>
          <cell r="AW1213">
            <v>14064.72471</v>
          </cell>
        </row>
        <row r="1214">
          <cell r="A1214" t="str">
            <v>680499CL_FRBU0648</v>
          </cell>
          <cell r="L1214">
            <v>330.34350000000001</v>
          </cell>
          <cell r="M1214">
            <v>168.34332000000001</v>
          </cell>
          <cell r="N1214">
            <v>168.34332000000001</v>
          </cell>
          <cell r="O1214">
            <v>1145.38021</v>
          </cell>
          <cell r="P1214">
            <v>688.86368000000004</v>
          </cell>
          <cell r="Q1214">
            <v>688.86368000000004</v>
          </cell>
          <cell r="S1214">
            <v>2581.9605799999999</v>
          </cell>
          <cell r="T1214">
            <v>2125.4440500000001</v>
          </cell>
          <cell r="U1214">
            <v>2125.4440500000001</v>
          </cell>
          <cell r="W1214">
            <v>590.66219999999998</v>
          </cell>
          <cell r="X1214">
            <v>796.51900000000001</v>
          </cell>
          <cell r="Y1214">
            <v>796.51900000000001</v>
          </cell>
          <cell r="AB1214">
            <v>1012</v>
          </cell>
          <cell r="AC1214">
            <v>330.22</v>
          </cell>
          <cell r="AD1214">
            <v>5340.72</v>
          </cell>
          <cell r="AT1214">
            <v>330</v>
          </cell>
          <cell r="AU1214">
            <v>924</v>
          </cell>
          <cell r="AV1214">
            <v>1209.67031</v>
          </cell>
          <cell r="AW1214">
            <v>4028.17031</v>
          </cell>
        </row>
        <row r="1215">
          <cell r="A1215" t="str">
            <v>680499CL_FRBG6912</v>
          </cell>
          <cell r="L1215">
            <v>11907.83338</v>
          </cell>
          <cell r="M1215">
            <v>14764.323280000001</v>
          </cell>
          <cell r="N1215">
            <v>14764.323280000001</v>
          </cell>
          <cell r="O1215">
            <v>60619.820650000001</v>
          </cell>
          <cell r="P1215">
            <v>74056.896080000006</v>
          </cell>
          <cell r="Q1215">
            <v>74056.896080000006</v>
          </cell>
          <cell r="S1215">
            <v>175891.25692000001</v>
          </cell>
          <cell r="T1215">
            <v>189328.33235000001</v>
          </cell>
          <cell r="U1215">
            <v>189328.33235000001</v>
          </cell>
          <cell r="W1215">
            <v>26003.434679999998</v>
          </cell>
          <cell r="X1215">
            <v>46831.816379999997</v>
          </cell>
          <cell r="Y1215">
            <v>46831.816379999997</v>
          </cell>
          <cell r="AB1215">
            <v>45838.990210000004</v>
          </cell>
          <cell r="AC1215">
            <v>36058.77205</v>
          </cell>
          <cell r="AD1215">
            <v>182038.09654999999</v>
          </cell>
          <cell r="AT1215">
            <v>16897.800139999999</v>
          </cell>
          <cell r="AU1215">
            <v>48918.964800000002</v>
          </cell>
          <cell r="AV1215">
            <v>69828.935790000003</v>
          </cell>
          <cell r="AW1215">
            <v>187840.40215000001</v>
          </cell>
        </row>
        <row r="1216">
          <cell r="A1216" t="str">
            <v>680499CL_FRBS6912</v>
          </cell>
          <cell r="L1216">
            <v>6271.86895</v>
          </cell>
          <cell r="M1216">
            <v>9830.6844000000001</v>
          </cell>
          <cell r="N1216">
            <v>9830.6844000000001</v>
          </cell>
          <cell r="O1216">
            <v>32810.039669999998</v>
          </cell>
          <cell r="P1216">
            <v>43250.315000000002</v>
          </cell>
          <cell r="Q1216">
            <v>43250.315000000002</v>
          </cell>
          <cell r="S1216">
            <v>100416.84433000001</v>
          </cell>
          <cell r="T1216">
            <v>110857.11966</v>
          </cell>
          <cell r="U1216">
            <v>110857.11966</v>
          </cell>
          <cell r="W1216">
            <v>13672.11758</v>
          </cell>
          <cell r="X1216">
            <v>29147.190699999999</v>
          </cell>
          <cell r="Y1216">
            <v>29147.190699999999</v>
          </cell>
          <cell r="AB1216">
            <v>27309.276109999999</v>
          </cell>
          <cell r="AC1216">
            <v>19822.403709999999</v>
          </cell>
          <cell r="AD1216">
            <v>101683.42264999999</v>
          </cell>
          <cell r="AT1216">
            <v>10641.35836</v>
          </cell>
          <cell r="AU1216">
            <v>29113.83308</v>
          </cell>
          <cell r="AV1216">
            <v>40164.165090000002</v>
          </cell>
          <cell r="AW1216">
            <v>105512.28151</v>
          </cell>
        </row>
        <row r="1217">
          <cell r="A1217" t="str">
            <v>680499CL_FRBO0678</v>
          </cell>
          <cell r="L1217">
            <v>4931.8097299999999</v>
          </cell>
          <cell r="M1217">
            <v>6977.2036699999999</v>
          </cell>
          <cell r="N1217">
            <v>6977.2036699999999</v>
          </cell>
          <cell r="O1217">
            <v>24170.066760000002</v>
          </cell>
          <cell r="P1217">
            <v>31047.123940000001</v>
          </cell>
          <cell r="Q1217">
            <v>31047.123940000001</v>
          </cell>
          <cell r="S1217">
            <v>74275.23259</v>
          </cell>
          <cell r="T1217">
            <v>81152.289770000003</v>
          </cell>
          <cell r="U1217">
            <v>81152.289770000003</v>
          </cell>
          <cell r="W1217">
            <v>10757.38571</v>
          </cell>
          <cell r="X1217">
            <v>20882.852419999999</v>
          </cell>
          <cell r="Y1217">
            <v>20882.852419999999</v>
          </cell>
          <cell r="AB1217">
            <v>19786.21931</v>
          </cell>
          <cell r="AC1217">
            <v>14205.11052</v>
          </cell>
          <cell r="AD1217">
            <v>75727.769379999998</v>
          </cell>
          <cell r="AT1217">
            <v>8208.9328299999997</v>
          </cell>
          <cell r="AU1217">
            <v>22571.676879999999</v>
          </cell>
          <cell r="AV1217">
            <v>29779.291499999999</v>
          </cell>
          <cell r="AW1217">
            <v>78577.944319999995</v>
          </cell>
        </row>
        <row r="1218">
          <cell r="A1218" t="str">
            <v>680499CL_FRBU0654</v>
          </cell>
          <cell r="L1218">
            <v>655.55918999999994</v>
          </cell>
          <cell r="M1218">
            <v>1064.33141</v>
          </cell>
          <cell r="N1218">
            <v>1064.33141</v>
          </cell>
          <cell r="O1218">
            <v>2235.6655900000001</v>
          </cell>
          <cell r="P1218">
            <v>4292.2604600000004</v>
          </cell>
          <cell r="Q1218">
            <v>4292.2604600000004</v>
          </cell>
          <cell r="S1218">
            <v>8874.6526300000005</v>
          </cell>
          <cell r="T1218">
            <v>10931.247499999999</v>
          </cell>
          <cell r="U1218">
            <v>10931.247499999999</v>
          </cell>
          <cell r="W1218">
            <v>1157.4970800000001</v>
          </cell>
          <cell r="X1218">
            <v>3252.8102600000002</v>
          </cell>
          <cell r="Y1218">
            <v>3252.8102600000002</v>
          </cell>
          <cell r="AB1218">
            <v>2349.6734999999999</v>
          </cell>
          <cell r="AC1218">
            <v>1535.0669</v>
          </cell>
          <cell r="AD1218">
            <v>7673.1861799999997</v>
          </cell>
          <cell r="AT1218">
            <v>796.89353000000006</v>
          </cell>
          <cell r="AU1218">
            <v>2215.2591000000002</v>
          </cell>
          <cell r="AV1218">
            <v>2855.8293100000001</v>
          </cell>
          <cell r="AW1218">
            <v>7186.1668099999997</v>
          </cell>
        </row>
        <row r="1219">
          <cell r="A1219" t="str">
            <v>680499CL_FRBU0659</v>
          </cell>
          <cell r="L1219">
            <v>684.50003000000004</v>
          </cell>
          <cell r="M1219">
            <v>1789.40752</v>
          </cell>
          <cell r="N1219">
            <v>1789.40752</v>
          </cell>
          <cell r="O1219">
            <v>6404.3073199999999</v>
          </cell>
          <cell r="P1219">
            <v>7912.5330199999999</v>
          </cell>
          <cell r="Q1219">
            <v>7912.5330199999999</v>
          </cell>
          <cell r="S1219">
            <v>17267.869569999999</v>
          </cell>
          <cell r="T1219">
            <v>18776.095270000002</v>
          </cell>
          <cell r="U1219">
            <v>18776.095270000002</v>
          </cell>
          <cell r="W1219">
            <v>1757.23479</v>
          </cell>
          <cell r="X1219">
            <v>5012.2536499999997</v>
          </cell>
          <cell r="Y1219">
            <v>5012.2536499999997</v>
          </cell>
          <cell r="AB1219">
            <v>5173.3833000000004</v>
          </cell>
          <cell r="AC1219">
            <v>4082.2262900000001</v>
          </cell>
          <cell r="AD1219">
            <v>18282.467089999998</v>
          </cell>
          <cell r="AT1219">
            <v>1635.5319999999999</v>
          </cell>
          <cell r="AU1219">
            <v>4326.8971000000001</v>
          </cell>
          <cell r="AV1219">
            <v>7529.0442800000001</v>
          </cell>
          <cell r="AW1219">
            <v>19748.17038</v>
          </cell>
        </row>
        <row r="1220">
          <cell r="A1220" t="str">
            <v>680499CL_FRBU3445</v>
          </cell>
          <cell r="M1220">
            <v>-0.25819999999999999</v>
          </cell>
          <cell r="N1220">
            <v>-0.25819999999999999</v>
          </cell>
          <cell r="P1220">
            <v>-1.60242</v>
          </cell>
          <cell r="Q1220">
            <v>-1.60242</v>
          </cell>
          <cell r="S1220">
            <v>-0.91046000000000005</v>
          </cell>
          <cell r="T1220">
            <v>-2.51288</v>
          </cell>
          <cell r="U1220">
            <v>-2.51288</v>
          </cell>
          <cell r="X1220">
            <v>-0.72563</v>
          </cell>
          <cell r="Y1220">
            <v>-0.72563</v>
          </cell>
        </row>
        <row r="1221">
          <cell r="A1221" t="str">
            <v>680499CL_FRBS6922</v>
          </cell>
          <cell r="L1221">
            <v>5635.96443</v>
          </cell>
          <cell r="M1221">
            <v>4933.6388800000004</v>
          </cell>
          <cell r="N1221">
            <v>4933.6388800000004</v>
          </cell>
          <cell r="O1221">
            <v>27809.78098</v>
          </cell>
          <cell r="P1221">
            <v>30806.58108</v>
          </cell>
          <cell r="Q1221">
            <v>30806.58108</v>
          </cell>
          <cell r="S1221">
            <v>75474.412590000007</v>
          </cell>
          <cell r="T1221">
            <v>78471.21269</v>
          </cell>
          <cell r="U1221">
            <v>78471.21269</v>
          </cell>
          <cell r="W1221">
            <v>12331.3171</v>
          </cell>
          <cell r="X1221">
            <v>17684.625680000001</v>
          </cell>
          <cell r="Y1221">
            <v>17684.625680000001</v>
          </cell>
          <cell r="AB1221">
            <v>18529.714100000001</v>
          </cell>
          <cell r="AC1221">
            <v>16236.368340000001</v>
          </cell>
          <cell r="AD1221">
            <v>80354.673899999994</v>
          </cell>
          <cell r="AT1221">
            <v>6256.4417800000001</v>
          </cell>
          <cell r="AU1221">
            <v>19805.131720000001</v>
          </cell>
          <cell r="AV1221">
            <v>29664.770700000001</v>
          </cell>
          <cell r="AW1221">
            <v>82328.120639999994</v>
          </cell>
        </row>
        <row r="1222">
          <cell r="A1222" t="str">
            <v>680499CL_FRBU0630</v>
          </cell>
          <cell r="P1222">
            <v>-0.64363000000000004</v>
          </cell>
          <cell r="Q1222">
            <v>-0.64363000000000004</v>
          </cell>
          <cell r="T1222">
            <v>-0.64363000000000004</v>
          </cell>
          <cell r="U1222">
            <v>-0.64363000000000004</v>
          </cell>
          <cell r="X1222">
            <v>-0.64363000000000004</v>
          </cell>
          <cell r="Y1222">
            <v>-0.64363000000000004</v>
          </cell>
        </row>
        <row r="1223">
          <cell r="A1223" t="str">
            <v>680499CL_FRBU1485</v>
          </cell>
          <cell r="L1223">
            <v>1808.3202000000001</v>
          </cell>
          <cell r="M1223">
            <v>1759.0240699999999</v>
          </cell>
          <cell r="N1223">
            <v>1759.0240699999999</v>
          </cell>
          <cell r="O1223">
            <v>9151.0732000000007</v>
          </cell>
          <cell r="P1223">
            <v>8772.0086599999995</v>
          </cell>
          <cell r="Q1223">
            <v>8772.0086599999995</v>
          </cell>
          <cell r="S1223">
            <v>22721.333600000002</v>
          </cell>
          <cell r="T1223">
            <v>22342.269059999999</v>
          </cell>
          <cell r="U1223">
            <v>22342.269059999999</v>
          </cell>
          <cell r="W1223">
            <v>4000.4530300000001</v>
          </cell>
          <cell r="X1223">
            <v>5386.4322300000003</v>
          </cell>
          <cell r="Y1223">
            <v>5386.4322300000003</v>
          </cell>
          <cell r="AB1223">
            <v>5824.59058</v>
          </cell>
          <cell r="AC1223">
            <v>5079.2178100000001</v>
          </cell>
          <cell r="AD1223">
            <v>24654.332689999999</v>
          </cell>
          <cell r="AT1223">
            <v>2048.6746400000002</v>
          </cell>
          <cell r="AU1223">
            <v>6475.3905100000002</v>
          </cell>
          <cell r="AV1223">
            <v>10099.003049999999</v>
          </cell>
          <cell r="AW1223">
            <v>25179.697700000001</v>
          </cell>
        </row>
        <row r="1224">
          <cell r="A1224" t="str">
            <v>680499CL_FRBU1051</v>
          </cell>
          <cell r="L1224">
            <v>14.86003</v>
          </cell>
          <cell r="M1224">
            <v>9.3976799999999994</v>
          </cell>
          <cell r="N1224">
            <v>9.3976799999999994</v>
          </cell>
          <cell r="O1224">
            <v>38.357599999999998</v>
          </cell>
          <cell r="P1224">
            <v>79.509339999999995</v>
          </cell>
          <cell r="Q1224">
            <v>79.509339999999995</v>
          </cell>
          <cell r="S1224">
            <v>148.6293</v>
          </cell>
          <cell r="T1224">
            <v>189.78103999999999</v>
          </cell>
          <cell r="U1224">
            <v>189.78103999999999</v>
          </cell>
          <cell r="W1224">
            <v>28.262969999999999</v>
          </cell>
          <cell r="X1224">
            <v>37.65934</v>
          </cell>
          <cell r="Y1224">
            <v>37.65934</v>
          </cell>
          <cell r="AC1224">
            <v>8.3330000000000001E-2</v>
          </cell>
          <cell r="AD1224">
            <v>8.3330000000000001E-2</v>
          </cell>
          <cell r="AV1224">
            <v>4.7217700000000002</v>
          </cell>
          <cell r="AW1224">
            <v>4.7217700000000002</v>
          </cell>
        </row>
        <row r="1225">
          <cell r="A1225" t="str">
            <v>680499CL_FRBO0708</v>
          </cell>
          <cell r="L1225">
            <v>2734.1232500000001</v>
          </cell>
          <cell r="M1225">
            <v>1990.9791399999999</v>
          </cell>
          <cell r="N1225">
            <v>1990.9791399999999</v>
          </cell>
          <cell r="O1225">
            <v>12228.73677</v>
          </cell>
          <cell r="P1225">
            <v>13887.996999999999</v>
          </cell>
          <cell r="Q1225">
            <v>13887.996999999999</v>
          </cell>
          <cell r="S1225">
            <v>36092.305350000002</v>
          </cell>
          <cell r="T1225">
            <v>37751.565580000002</v>
          </cell>
          <cell r="U1225">
            <v>37751.565580000002</v>
          </cell>
          <cell r="W1225">
            <v>5839.1772600000004</v>
          </cell>
          <cell r="X1225">
            <v>8077.7723299999998</v>
          </cell>
          <cell r="Y1225">
            <v>8077.7723299999998</v>
          </cell>
          <cell r="AB1225">
            <v>8351.9218500000006</v>
          </cell>
          <cell r="AC1225">
            <v>7794.5938999999998</v>
          </cell>
          <cell r="AD1225">
            <v>38317.298750000002</v>
          </cell>
          <cell r="AT1225">
            <v>2876.1945000000001</v>
          </cell>
          <cell r="AU1225">
            <v>9118.7155500000008</v>
          </cell>
          <cell r="AV1225">
            <v>12823.626840000001</v>
          </cell>
          <cell r="AW1225">
            <v>40131.800089999997</v>
          </cell>
        </row>
        <row r="1226">
          <cell r="A1226" t="str">
            <v>680499CL_FRBU0675</v>
          </cell>
          <cell r="L1226">
            <v>537.54222000000004</v>
          </cell>
          <cell r="M1226">
            <v>588.81060000000002</v>
          </cell>
          <cell r="N1226">
            <v>588.81060000000002</v>
          </cell>
          <cell r="O1226">
            <v>2936.9159500000001</v>
          </cell>
          <cell r="P1226">
            <v>4394.6769100000001</v>
          </cell>
          <cell r="Q1226">
            <v>4394.6769100000001</v>
          </cell>
          <cell r="S1226">
            <v>6938.2433099999998</v>
          </cell>
          <cell r="T1226">
            <v>8396.0042699999995</v>
          </cell>
          <cell r="U1226">
            <v>8396.0042699999995</v>
          </cell>
          <cell r="W1226">
            <v>1039.9280900000001</v>
          </cell>
          <cell r="X1226">
            <v>1870.55603</v>
          </cell>
          <cell r="Y1226">
            <v>1870.55603</v>
          </cell>
          <cell r="AB1226">
            <v>1792.32332</v>
          </cell>
          <cell r="AC1226">
            <v>1436.6509799999999</v>
          </cell>
          <cell r="AD1226">
            <v>7118.5724</v>
          </cell>
          <cell r="AT1226">
            <v>574.22403999999995</v>
          </cell>
          <cell r="AU1226">
            <v>1862.4103700000001</v>
          </cell>
          <cell r="AV1226">
            <v>3006.6063100000001</v>
          </cell>
          <cell r="AW1226">
            <v>7430.6902</v>
          </cell>
        </row>
        <row r="1227">
          <cell r="A1227" t="str">
            <v>680499CL_FRBU0709</v>
          </cell>
          <cell r="L1227">
            <v>93.141469999999998</v>
          </cell>
          <cell r="M1227">
            <v>304.83420999999998</v>
          </cell>
          <cell r="N1227">
            <v>304.83420999999998</v>
          </cell>
          <cell r="O1227">
            <v>823.07790999999997</v>
          </cell>
          <cell r="P1227">
            <v>1358.81339</v>
          </cell>
          <cell r="Q1227">
            <v>1358.81339</v>
          </cell>
          <cell r="S1227">
            <v>2924.4738400000001</v>
          </cell>
          <cell r="T1227">
            <v>3460.2093199999999</v>
          </cell>
          <cell r="U1227">
            <v>3460.2093199999999</v>
          </cell>
          <cell r="W1227">
            <v>177.60265999999999</v>
          </cell>
          <cell r="X1227">
            <v>942.20257000000004</v>
          </cell>
          <cell r="Y1227">
            <v>942.20257000000004</v>
          </cell>
          <cell r="AB1227">
            <v>534.12122999999997</v>
          </cell>
          <cell r="AC1227">
            <v>674.82333000000006</v>
          </cell>
          <cell r="AD1227">
            <v>2292.5750200000002</v>
          </cell>
          <cell r="AT1227">
            <v>63.91507</v>
          </cell>
          <cell r="AU1227">
            <v>380.55808000000002</v>
          </cell>
          <cell r="AV1227">
            <v>829.51286000000005</v>
          </cell>
          <cell r="AW1227">
            <v>1613.55036</v>
          </cell>
        </row>
        <row r="1228">
          <cell r="A1228" t="str">
            <v>680499CL_FRBU1123</v>
          </cell>
          <cell r="L1228">
            <v>447.97726</v>
          </cell>
          <cell r="M1228">
            <v>280.59318000000002</v>
          </cell>
          <cell r="N1228">
            <v>280.59318000000002</v>
          </cell>
          <cell r="O1228">
            <v>2631.6195499999999</v>
          </cell>
          <cell r="P1228">
            <v>2314.2194100000002</v>
          </cell>
          <cell r="Q1228">
            <v>2314.2194100000002</v>
          </cell>
          <cell r="S1228">
            <v>6649.4271900000003</v>
          </cell>
          <cell r="T1228">
            <v>6332.0270499999997</v>
          </cell>
          <cell r="U1228">
            <v>6332.0270499999997</v>
          </cell>
          <cell r="W1228">
            <v>1245.89309</v>
          </cell>
          <cell r="X1228">
            <v>1370.64681</v>
          </cell>
          <cell r="Y1228">
            <v>1370.64681</v>
          </cell>
          <cell r="AB1228">
            <v>2026.75712</v>
          </cell>
          <cell r="AC1228">
            <v>1250.99899</v>
          </cell>
          <cell r="AD1228">
            <v>7971.8117099999999</v>
          </cell>
          <cell r="AT1228">
            <v>693.43353000000002</v>
          </cell>
          <cell r="AU1228">
            <v>1968.0572099999999</v>
          </cell>
          <cell r="AV1228">
            <v>2901.2998699999998</v>
          </cell>
          <cell r="AW1228">
            <v>7967.6605200000004</v>
          </cell>
        </row>
        <row r="1229">
          <cell r="A1229" t="str">
            <v>680499CL_FRBS9042</v>
          </cell>
          <cell r="L1229">
            <v>4359.9433900000004</v>
          </cell>
          <cell r="M1229">
            <v>5181.5431600000002</v>
          </cell>
          <cell r="N1229">
            <v>5181.5431600000002</v>
          </cell>
          <cell r="O1229">
            <v>24996.506880000001</v>
          </cell>
          <cell r="P1229">
            <v>29759.660879999999</v>
          </cell>
          <cell r="Q1229">
            <v>29759.660879999999</v>
          </cell>
          <cell r="S1229">
            <v>69393.48749</v>
          </cell>
          <cell r="T1229">
            <v>74156.641489999995</v>
          </cell>
          <cell r="U1229">
            <v>74156.641489999995</v>
          </cell>
          <cell r="W1229">
            <v>10297.428970000001</v>
          </cell>
          <cell r="X1229">
            <v>17059.00949</v>
          </cell>
          <cell r="Y1229">
            <v>17059.00949</v>
          </cell>
          <cell r="AB1229">
            <v>19688.238799999999</v>
          </cell>
          <cell r="AC1229">
            <v>17177.52579</v>
          </cell>
          <cell r="AD1229">
            <v>78839.729189999998</v>
          </cell>
          <cell r="AT1229">
            <v>6148.0878499999999</v>
          </cell>
          <cell r="AU1229">
            <v>19005.126380000002</v>
          </cell>
          <cell r="AV1229">
            <v>29796.63623</v>
          </cell>
          <cell r="AW1229">
            <v>71994.814310000002</v>
          </cell>
        </row>
        <row r="1230">
          <cell r="A1230" t="str">
            <v>680499CL_FRBO0341</v>
          </cell>
          <cell r="L1230">
            <v>2389.1135300000001</v>
          </cell>
          <cell r="M1230">
            <v>2480.7530200000001</v>
          </cell>
          <cell r="N1230">
            <v>2480.7530200000001</v>
          </cell>
          <cell r="O1230">
            <v>13823.5774</v>
          </cell>
          <cell r="P1230">
            <v>15032.77787</v>
          </cell>
          <cell r="Q1230">
            <v>15032.77787</v>
          </cell>
          <cell r="S1230">
            <v>36690.357949999998</v>
          </cell>
          <cell r="T1230">
            <v>37899.558420000001</v>
          </cell>
          <cell r="U1230">
            <v>37899.558420000001</v>
          </cell>
          <cell r="W1230">
            <v>5600.8355099999999</v>
          </cell>
          <cell r="X1230">
            <v>8378.0862799999995</v>
          </cell>
          <cell r="Y1230">
            <v>8378.0862799999995</v>
          </cell>
          <cell r="AB1230">
            <v>11078.869699999999</v>
          </cell>
          <cell r="AC1230">
            <v>9887.7652400000006</v>
          </cell>
          <cell r="AD1230">
            <v>42585.60684</v>
          </cell>
          <cell r="AT1230">
            <v>3239.6302500000002</v>
          </cell>
          <cell r="AU1230">
            <v>10184.728779999999</v>
          </cell>
          <cell r="AV1230">
            <v>16236.983340000001</v>
          </cell>
          <cell r="AW1230">
            <v>36825.46574</v>
          </cell>
        </row>
        <row r="1231">
          <cell r="A1231" t="str">
            <v>680499CL_FRBU0341</v>
          </cell>
          <cell r="L1231">
            <v>2389.1135300000001</v>
          </cell>
          <cell r="M1231">
            <v>2480.7530200000001</v>
          </cell>
          <cell r="N1231">
            <v>2480.7530200000001</v>
          </cell>
          <cell r="O1231">
            <v>13823.5774</v>
          </cell>
          <cell r="P1231">
            <v>15032.77787</v>
          </cell>
          <cell r="Q1231">
            <v>15032.77787</v>
          </cell>
          <cell r="S1231">
            <v>36690.357949999998</v>
          </cell>
          <cell r="T1231">
            <v>37899.558420000001</v>
          </cell>
          <cell r="U1231">
            <v>37899.558420000001</v>
          </cell>
          <cell r="W1231">
            <v>5600.8355099999999</v>
          </cell>
          <cell r="X1231">
            <v>8378.0862799999995</v>
          </cell>
          <cell r="Y1231">
            <v>8378.0862799999995</v>
          </cell>
          <cell r="AB1231">
            <v>11078.869699999999</v>
          </cell>
          <cell r="AC1231">
            <v>9887.7652400000006</v>
          </cell>
          <cell r="AD1231">
            <v>42585.60684</v>
          </cell>
          <cell r="AT1231">
            <v>3239.6302500000002</v>
          </cell>
          <cell r="AU1231">
            <v>10184.728779999999</v>
          </cell>
          <cell r="AV1231">
            <v>16236.983340000001</v>
          </cell>
          <cell r="AW1231">
            <v>36825.46574</v>
          </cell>
        </row>
        <row r="1232">
          <cell r="A1232" t="str">
            <v>680499CL_FRBU0351</v>
          </cell>
          <cell r="L1232">
            <v>422.72179999999997</v>
          </cell>
          <cell r="M1232">
            <v>1145.2994900000001</v>
          </cell>
          <cell r="N1232">
            <v>1145.2994900000001</v>
          </cell>
          <cell r="O1232">
            <v>3349.82519</v>
          </cell>
          <cell r="P1232">
            <v>5633.5266199999996</v>
          </cell>
          <cell r="Q1232">
            <v>5633.5266199999996</v>
          </cell>
          <cell r="S1232">
            <v>10428.467430000001</v>
          </cell>
          <cell r="T1232">
            <v>12712.16886</v>
          </cell>
          <cell r="U1232">
            <v>12712.16886</v>
          </cell>
          <cell r="W1232">
            <v>1257.6729800000001</v>
          </cell>
          <cell r="X1232">
            <v>3581.2279100000001</v>
          </cell>
          <cell r="Y1232">
            <v>3581.2279100000001</v>
          </cell>
          <cell r="AB1232">
            <v>2776.404</v>
          </cell>
          <cell r="AC1232">
            <v>2620.5983999999999</v>
          </cell>
          <cell r="AD1232">
            <v>10335.4694</v>
          </cell>
          <cell r="AT1232">
            <v>817.64099999999996</v>
          </cell>
          <cell r="AU1232">
            <v>2603.5390000000002</v>
          </cell>
          <cell r="AV1232">
            <v>4392.1429900000003</v>
          </cell>
          <cell r="AW1232">
            <v>9705.5758700000006</v>
          </cell>
        </row>
        <row r="1233">
          <cell r="A1233" t="str">
            <v>680499CL_FRBU0352</v>
          </cell>
          <cell r="L1233">
            <v>1548.10806</v>
          </cell>
          <cell r="M1233">
            <v>1555.49065</v>
          </cell>
          <cell r="N1233">
            <v>1555.49065</v>
          </cell>
          <cell r="O1233">
            <v>7823.1042900000002</v>
          </cell>
          <cell r="P1233">
            <v>9093.3563900000008</v>
          </cell>
          <cell r="Q1233">
            <v>9093.3563900000008</v>
          </cell>
          <cell r="S1233">
            <v>22274.662110000001</v>
          </cell>
          <cell r="T1233">
            <v>23544.914209999999</v>
          </cell>
          <cell r="U1233">
            <v>23544.914209999999</v>
          </cell>
          <cell r="W1233">
            <v>3438.9204800000002</v>
          </cell>
          <cell r="X1233">
            <v>5099.6953000000003</v>
          </cell>
          <cell r="Y1233">
            <v>5099.6953000000003</v>
          </cell>
          <cell r="AB1233">
            <v>5832.9651000000003</v>
          </cell>
          <cell r="AC1233">
            <v>4669.1621500000001</v>
          </cell>
          <cell r="AD1233">
            <v>25918.65295</v>
          </cell>
          <cell r="AT1233">
            <v>2090.8166000000001</v>
          </cell>
          <cell r="AU1233">
            <v>6216.8585999999996</v>
          </cell>
          <cell r="AV1233">
            <v>9167.5098999999991</v>
          </cell>
          <cell r="AW1233">
            <v>25463.772700000001</v>
          </cell>
        </row>
        <row r="1234">
          <cell r="A1234" t="str">
            <v>680499CL_FRBS9051</v>
          </cell>
          <cell r="L1234">
            <v>3624.2349899999999</v>
          </cell>
          <cell r="M1234">
            <v>3511.4029799999998</v>
          </cell>
          <cell r="N1234">
            <v>3511.4029799999998</v>
          </cell>
          <cell r="O1234">
            <v>23750.700830000002</v>
          </cell>
          <cell r="P1234">
            <v>23337.955300000001</v>
          </cell>
          <cell r="Q1234">
            <v>23337.955300000001</v>
          </cell>
          <cell r="S1234">
            <v>66835.761499999993</v>
          </cell>
          <cell r="T1234">
            <v>66423.015969999993</v>
          </cell>
          <cell r="U1234">
            <v>66423.015969999993</v>
          </cell>
          <cell r="W1234">
            <v>10777.94191</v>
          </cell>
          <cell r="X1234">
            <v>13826.49713</v>
          </cell>
          <cell r="Y1234">
            <v>13826.49713</v>
          </cell>
          <cell r="AB1234">
            <v>16646.755980000002</v>
          </cell>
          <cell r="AC1234">
            <v>11053.2912</v>
          </cell>
          <cell r="AD1234">
            <v>67448.102729999999</v>
          </cell>
          <cell r="AT1234">
            <v>3877.32096</v>
          </cell>
          <cell r="AU1234">
            <v>14363.02756</v>
          </cell>
          <cell r="AV1234">
            <v>23942.340499999998</v>
          </cell>
          <cell r="AW1234">
            <v>67597.974270000006</v>
          </cell>
        </row>
        <row r="1235">
          <cell r="A1235" t="str">
            <v>680499CL_FRBO0713</v>
          </cell>
          <cell r="L1235">
            <v>2923.2358300000001</v>
          </cell>
          <cell r="M1235">
            <v>3511.4029799999998</v>
          </cell>
          <cell r="N1235">
            <v>3511.4029799999998</v>
          </cell>
          <cell r="O1235">
            <v>20058.444459999999</v>
          </cell>
          <cell r="P1235">
            <v>23337.955300000001</v>
          </cell>
          <cell r="Q1235">
            <v>23337.955300000001</v>
          </cell>
          <cell r="S1235">
            <v>58844.632870000001</v>
          </cell>
          <cell r="T1235">
            <v>62124.143709999997</v>
          </cell>
          <cell r="U1235">
            <v>62124.143709999997</v>
          </cell>
          <cell r="W1235">
            <v>9058.5818999999992</v>
          </cell>
          <cell r="X1235">
            <v>13826.49713</v>
          </cell>
          <cell r="Y1235">
            <v>13826.49713</v>
          </cell>
          <cell r="AB1235">
            <v>14587.9375</v>
          </cell>
          <cell r="AC1235">
            <v>8973.2829099999999</v>
          </cell>
          <cell r="AD1235">
            <v>57470.396009999997</v>
          </cell>
          <cell r="AT1235">
            <v>3126.00144</v>
          </cell>
          <cell r="AU1235">
            <v>12058.74454</v>
          </cell>
          <cell r="AV1235">
            <v>20103.435829999999</v>
          </cell>
          <cell r="AW1235">
            <v>57437.458460000002</v>
          </cell>
        </row>
        <row r="1236">
          <cell r="A1236" t="str">
            <v>680499CL_FRBU0713</v>
          </cell>
          <cell r="L1236">
            <v>2923.2358300000001</v>
          </cell>
          <cell r="M1236">
            <v>3511.4029799999998</v>
          </cell>
          <cell r="N1236">
            <v>3511.4029799999998</v>
          </cell>
          <cell r="O1236">
            <v>20058.444459999999</v>
          </cell>
          <cell r="P1236">
            <v>23337.955300000001</v>
          </cell>
          <cell r="Q1236">
            <v>23337.955300000001</v>
          </cell>
          <cell r="S1236">
            <v>58844.632870000001</v>
          </cell>
          <cell r="T1236">
            <v>62124.143709999997</v>
          </cell>
          <cell r="U1236">
            <v>62124.143709999997</v>
          </cell>
          <cell r="W1236">
            <v>9058.5818999999992</v>
          </cell>
          <cell r="X1236">
            <v>13826.49713</v>
          </cell>
          <cell r="Y1236">
            <v>13826.49713</v>
          </cell>
          <cell r="AB1236">
            <v>14587.9375</v>
          </cell>
          <cell r="AC1236">
            <v>8973.2829099999999</v>
          </cell>
          <cell r="AD1236">
            <v>57470.396009999997</v>
          </cell>
          <cell r="AT1236">
            <v>3126.00144</v>
          </cell>
          <cell r="AU1236">
            <v>12058.74454</v>
          </cell>
          <cell r="AV1236">
            <v>20103.435829999999</v>
          </cell>
          <cell r="AW1236">
            <v>57437.458460000002</v>
          </cell>
        </row>
        <row r="1237">
          <cell r="A1237" t="str">
            <v>680499CL_FRBU0418</v>
          </cell>
          <cell r="L1237">
            <v>700.99915999999996</v>
          </cell>
          <cell r="O1237">
            <v>3692.2563700000001</v>
          </cell>
          <cell r="S1237">
            <v>7991.1286300000002</v>
          </cell>
          <cell r="T1237">
            <v>4298.8722600000001</v>
          </cell>
          <cell r="U1237">
            <v>4298.8722600000001</v>
          </cell>
          <cell r="W1237">
            <v>1719.3600100000001</v>
          </cell>
          <cell r="AB1237">
            <v>2058.8184799999999</v>
          </cell>
          <cell r="AC1237">
            <v>2080.0082900000002</v>
          </cell>
          <cell r="AD1237">
            <v>9977.7067200000001</v>
          </cell>
          <cell r="AT1237">
            <v>751.31952000000001</v>
          </cell>
          <cell r="AU1237">
            <v>2304.2830199999999</v>
          </cell>
          <cell r="AV1237">
            <v>3838.9046699999999</v>
          </cell>
          <cell r="AW1237">
            <v>10160.515810000001</v>
          </cell>
        </row>
        <row r="1238">
          <cell r="A1238" t="str">
            <v>680499CL_FRBS9050</v>
          </cell>
          <cell r="L1238">
            <v>1001.50431</v>
          </cell>
          <cell r="M1238">
            <v>1065.65525</v>
          </cell>
          <cell r="N1238">
            <v>1065.65525</v>
          </cell>
          <cell r="O1238">
            <v>6452.0758500000002</v>
          </cell>
          <cell r="P1238">
            <v>6471.3916900000004</v>
          </cell>
          <cell r="Q1238">
            <v>6471.3916900000004</v>
          </cell>
          <cell r="S1238">
            <v>14504.767980000001</v>
          </cell>
          <cell r="T1238">
            <v>14524.08382</v>
          </cell>
          <cell r="U1238">
            <v>14524.08382</v>
          </cell>
          <cell r="W1238">
            <v>2485.2765800000002</v>
          </cell>
          <cell r="X1238">
            <v>3399.5656899999999</v>
          </cell>
          <cell r="Y1238">
            <v>3399.5656899999999</v>
          </cell>
          <cell r="AB1238">
            <v>3617.1723499999998</v>
          </cell>
          <cell r="AC1238">
            <v>3881.8521999999998</v>
          </cell>
          <cell r="AD1238">
            <v>15512.8</v>
          </cell>
          <cell r="AT1238">
            <v>1215.1774</v>
          </cell>
          <cell r="AU1238">
            <v>4044.8088699999998</v>
          </cell>
          <cell r="AV1238">
            <v>6991.8810700000004</v>
          </cell>
          <cell r="AW1238">
            <v>16370.2462</v>
          </cell>
        </row>
        <row r="1239">
          <cell r="A1239" t="str">
            <v>680499CL_FRBU0331</v>
          </cell>
          <cell r="L1239">
            <v>96.281450000000007</v>
          </cell>
          <cell r="M1239">
            <v>69.307019999999994</v>
          </cell>
          <cell r="N1239">
            <v>69.307019999999994</v>
          </cell>
          <cell r="O1239">
            <v>608.93389999999999</v>
          </cell>
          <cell r="P1239">
            <v>415.22827000000001</v>
          </cell>
          <cell r="Q1239">
            <v>415.22827000000001</v>
          </cell>
          <cell r="S1239">
            <v>1211.04783</v>
          </cell>
          <cell r="T1239">
            <v>1017.3422</v>
          </cell>
          <cell r="U1239">
            <v>1017.3422</v>
          </cell>
          <cell r="W1239">
            <v>237.73150999999999</v>
          </cell>
          <cell r="X1239">
            <v>293.32686999999999</v>
          </cell>
          <cell r="Y1239">
            <v>293.32686999999999</v>
          </cell>
          <cell r="AB1239">
            <v>258.11124999999998</v>
          </cell>
          <cell r="AC1239">
            <v>279.375</v>
          </cell>
          <cell r="AD1239">
            <v>1072.3847699999999</v>
          </cell>
          <cell r="AT1239">
            <v>130.05663999999999</v>
          </cell>
          <cell r="AU1239">
            <v>421.59266000000002</v>
          </cell>
          <cell r="AV1239">
            <v>677.22811000000002</v>
          </cell>
          <cell r="AW1239">
            <v>1472.65291</v>
          </cell>
        </row>
        <row r="1240">
          <cell r="A1240" t="str">
            <v>680499CL_FRBU0362</v>
          </cell>
          <cell r="L1240">
            <v>900.69016999999997</v>
          </cell>
          <cell r="M1240">
            <v>942.53959999999995</v>
          </cell>
          <cell r="N1240">
            <v>942.53959999999995</v>
          </cell>
          <cell r="O1240">
            <v>5834.8763799999997</v>
          </cell>
          <cell r="P1240">
            <v>5821.8039399999998</v>
          </cell>
          <cell r="Q1240">
            <v>5821.8039399999998</v>
          </cell>
          <cell r="S1240">
            <v>13192.568020000001</v>
          </cell>
          <cell r="T1240">
            <v>13179.495580000001</v>
          </cell>
          <cell r="U1240">
            <v>13179.495580000001</v>
          </cell>
          <cell r="W1240">
            <v>2243.0802800000001</v>
          </cell>
          <cell r="X1240">
            <v>3022.2999</v>
          </cell>
          <cell r="Y1240">
            <v>3022.2999</v>
          </cell>
          <cell r="AB1240">
            <v>3359.0610999999999</v>
          </cell>
          <cell r="AC1240">
            <v>3602.4771999999998</v>
          </cell>
          <cell r="AD1240">
            <v>14440.415230000001</v>
          </cell>
          <cell r="AT1240">
            <v>1085.12076</v>
          </cell>
          <cell r="AU1240">
            <v>3623.21621</v>
          </cell>
          <cell r="AV1240">
            <v>6310.8676599999999</v>
          </cell>
          <cell r="AW1240">
            <v>14893.807989999999</v>
          </cell>
        </row>
        <row r="1241">
          <cell r="A1241" t="str">
            <v>680499CL_FRBU0370</v>
          </cell>
          <cell r="L1241">
            <v>4.5326899999999997</v>
          </cell>
          <cell r="M1241">
            <v>53.808630000000001</v>
          </cell>
          <cell r="N1241">
            <v>53.808630000000001</v>
          </cell>
          <cell r="O1241">
            <v>8.2655700000000003</v>
          </cell>
          <cell r="P1241">
            <v>234.35947999999999</v>
          </cell>
          <cell r="Q1241">
            <v>234.35947999999999</v>
          </cell>
          <cell r="S1241">
            <v>101.15213</v>
          </cell>
          <cell r="T1241">
            <v>327.24603999999999</v>
          </cell>
          <cell r="U1241">
            <v>327.24603999999999</v>
          </cell>
          <cell r="W1241">
            <v>4.4647899999999998</v>
          </cell>
          <cell r="X1241">
            <v>83.938919999999996</v>
          </cell>
          <cell r="Y1241">
            <v>83.938919999999996</v>
          </cell>
          <cell r="AV1241">
            <v>3.7852999999999999</v>
          </cell>
          <cell r="AW1241">
            <v>3.7852999999999999</v>
          </cell>
        </row>
        <row r="1242">
          <cell r="A1242" t="str">
            <v>680499CL_FRBS6921</v>
          </cell>
          <cell r="L1242">
            <v>-5.4199999999999998E-2</v>
          </cell>
          <cell r="M1242">
            <v>-1.0213099999999999</v>
          </cell>
          <cell r="N1242">
            <v>-1.0213099999999999</v>
          </cell>
          <cell r="O1242">
            <v>-0.61982000000000004</v>
          </cell>
          <cell r="P1242">
            <v>14.013249999999999</v>
          </cell>
          <cell r="Q1242">
            <v>14.013249999999999</v>
          </cell>
          <cell r="S1242">
            <v>59.092509999999997</v>
          </cell>
          <cell r="T1242">
            <v>73.725579999999994</v>
          </cell>
          <cell r="U1242">
            <v>73.725579999999994</v>
          </cell>
          <cell r="W1242">
            <v>-5.4199999999999998E-2</v>
          </cell>
          <cell r="X1242">
            <v>-10.56715</v>
          </cell>
          <cell r="Y1242">
            <v>-10.56715</v>
          </cell>
          <cell r="AV1242">
            <v>-0.78420999999999996</v>
          </cell>
          <cell r="AW1242">
            <v>-0.78420999999999996</v>
          </cell>
        </row>
        <row r="1243">
          <cell r="A1243" t="str">
            <v>680499CL_FRBO1228</v>
          </cell>
          <cell r="L1243">
            <v>-5.4199999999999998E-2</v>
          </cell>
          <cell r="M1243">
            <v>-1.0213099999999999</v>
          </cell>
          <cell r="N1243">
            <v>-1.0213099999999999</v>
          </cell>
          <cell r="O1243">
            <v>-0.61982000000000004</v>
          </cell>
          <cell r="P1243">
            <v>14.013249999999999</v>
          </cell>
          <cell r="Q1243">
            <v>14.013249999999999</v>
          </cell>
          <cell r="S1243">
            <v>59.092509999999997</v>
          </cell>
          <cell r="T1243">
            <v>73.725579999999994</v>
          </cell>
          <cell r="U1243">
            <v>73.725579999999994</v>
          </cell>
          <cell r="W1243">
            <v>-5.4199999999999998E-2</v>
          </cell>
          <cell r="X1243">
            <v>-10.56715</v>
          </cell>
          <cell r="Y1243">
            <v>-10.56715</v>
          </cell>
          <cell r="AV1243">
            <v>-0.78420999999999996</v>
          </cell>
          <cell r="AW1243">
            <v>-0.78420999999999996</v>
          </cell>
        </row>
        <row r="1244">
          <cell r="A1244" t="str">
            <v>680499CL_FRBU1228</v>
          </cell>
          <cell r="L1244">
            <v>-5.4199999999999998E-2</v>
          </cell>
          <cell r="M1244">
            <v>-1.0213099999999999</v>
          </cell>
          <cell r="N1244">
            <v>-1.0213099999999999</v>
          </cell>
          <cell r="O1244">
            <v>-0.61982000000000004</v>
          </cell>
          <cell r="P1244">
            <v>14.013249999999999</v>
          </cell>
          <cell r="Q1244">
            <v>14.013249999999999</v>
          </cell>
          <cell r="S1244">
            <v>59.092509999999997</v>
          </cell>
          <cell r="T1244">
            <v>73.725579999999994</v>
          </cell>
          <cell r="U1244">
            <v>73.725579999999994</v>
          </cell>
          <cell r="W1244">
            <v>-5.4199999999999998E-2</v>
          </cell>
          <cell r="X1244">
            <v>-10.56715</v>
          </cell>
          <cell r="Y1244">
            <v>-10.56715</v>
          </cell>
          <cell r="AV1244">
            <v>-0.78420999999999996</v>
          </cell>
          <cell r="AW1244">
            <v>-0.78420999999999996</v>
          </cell>
        </row>
        <row r="1245">
          <cell r="A1245" t="str">
            <v>680499CL_FRBS6913</v>
          </cell>
          <cell r="P1245">
            <v>-2.1058500000000002</v>
          </cell>
          <cell r="Q1245">
            <v>-2.1058500000000002</v>
          </cell>
          <cell r="T1245">
            <v>-2.1058500000000002</v>
          </cell>
          <cell r="U1245">
            <v>-2.1058500000000002</v>
          </cell>
        </row>
        <row r="1246">
          <cell r="A1246" t="str">
            <v>680499CL_FRBU1221</v>
          </cell>
          <cell r="P1246">
            <v>-2.1058500000000002</v>
          </cell>
          <cell r="Q1246">
            <v>-2.1058500000000002</v>
          </cell>
          <cell r="T1246">
            <v>-2.1058500000000002</v>
          </cell>
          <cell r="U1246">
            <v>-2.1058500000000002</v>
          </cell>
        </row>
        <row r="1247">
          <cell r="A1247" t="str">
            <v>680499CL_FRBS6801</v>
          </cell>
          <cell r="M1247">
            <v>0</v>
          </cell>
          <cell r="N1247">
            <v>0</v>
          </cell>
          <cell r="O1247">
            <v>0</v>
          </cell>
          <cell r="P1247">
            <v>-1.0000000000000001E-5</v>
          </cell>
          <cell r="Q1247">
            <v>-1.0000000000000001E-5</v>
          </cell>
          <cell r="S1247">
            <v>2.0000000000000002E-5</v>
          </cell>
          <cell r="T1247">
            <v>1.0000000000000001E-5</v>
          </cell>
          <cell r="U1247">
            <v>1.0000000000000001E-5</v>
          </cell>
          <cell r="X1247">
            <v>-1.0000000000000001E-5</v>
          </cell>
          <cell r="Y1247">
            <v>-1.0000000000000001E-5</v>
          </cell>
          <cell r="AV1247">
            <v>0</v>
          </cell>
          <cell r="AW1247">
            <v>0</v>
          </cell>
        </row>
        <row r="1248">
          <cell r="A1248" t="str">
            <v>680499CL_FRBU1481</v>
          </cell>
          <cell r="M1248">
            <v>0</v>
          </cell>
          <cell r="N1248">
            <v>0</v>
          </cell>
          <cell r="O1248">
            <v>0</v>
          </cell>
          <cell r="P1248">
            <v>-1.0000000000000001E-5</v>
          </cell>
          <cell r="Q1248">
            <v>-1.0000000000000001E-5</v>
          </cell>
          <cell r="S1248">
            <v>2.0000000000000002E-5</v>
          </cell>
          <cell r="T1248">
            <v>1.0000000000000001E-5</v>
          </cell>
          <cell r="U1248">
            <v>1.0000000000000001E-5</v>
          </cell>
          <cell r="X1248">
            <v>-1.0000000000000001E-5</v>
          </cell>
          <cell r="Y1248">
            <v>-1.0000000000000001E-5</v>
          </cell>
          <cell r="AV1248">
            <v>0</v>
          </cell>
          <cell r="AW1248">
            <v>0</v>
          </cell>
        </row>
        <row r="1249">
          <cell r="A1249" t="str">
            <v>680499CL_FRBS6903</v>
          </cell>
          <cell r="M1249">
            <v>0</v>
          </cell>
          <cell r="N1249">
            <v>0</v>
          </cell>
          <cell r="P1249">
            <v>0</v>
          </cell>
          <cell r="Q1249">
            <v>0</v>
          </cell>
          <cell r="S1249">
            <v>-2.3147700000000002</v>
          </cell>
          <cell r="T1249">
            <v>-2.3147700000000002</v>
          </cell>
          <cell r="U1249">
            <v>-2.3147700000000002</v>
          </cell>
          <cell r="X1249">
            <v>0</v>
          </cell>
          <cell r="Y1249">
            <v>0</v>
          </cell>
        </row>
        <row r="1250">
          <cell r="A1250" t="str">
            <v>680499CL_FRBU0664</v>
          </cell>
          <cell r="M1250">
            <v>0</v>
          </cell>
          <cell r="N1250">
            <v>0</v>
          </cell>
          <cell r="P1250">
            <v>0</v>
          </cell>
          <cell r="Q1250">
            <v>0</v>
          </cell>
          <cell r="S1250">
            <v>-2.3147700000000002</v>
          </cell>
          <cell r="T1250">
            <v>-2.3147700000000002</v>
          </cell>
          <cell r="U1250">
            <v>-2.3147700000000002</v>
          </cell>
          <cell r="X1250">
            <v>0</v>
          </cell>
          <cell r="Y1250">
            <v>0</v>
          </cell>
        </row>
        <row r="1251">
          <cell r="A1251" t="str">
            <v>680499CL_FR201101</v>
          </cell>
          <cell r="L1251">
            <v>15049.64774</v>
          </cell>
          <cell r="M1251">
            <v>33451.277650000004</v>
          </cell>
          <cell r="N1251">
            <v>33451.277650000004</v>
          </cell>
          <cell r="O1251">
            <v>123205.40975000001</v>
          </cell>
          <cell r="P1251">
            <v>133950.56226000001</v>
          </cell>
          <cell r="Q1251">
            <v>133950.56226000001</v>
          </cell>
          <cell r="S1251">
            <v>344605.91842</v>
          </cell>
          <cell r="T1251">
            <v>355351.07092999999</v>
          </cell>
          <cell r="U1251">
            <v>355351.07092999999</v>
          </cell>
          <cell r="W1251">
            <v>38115.004500000003</v>
          </cell>
          <cell r="X1251">
            <v>101065.75817</v>
          </cell>
          <cell r="Y1251">
            <v>101065.75817</v>
          </cell>
          <cell r="AB1251">
            <v>82975.259919999997</v>
          </cell>
          <cell r="AC1251">
            <v>60491.207399999999</v>
          </cell>
          <cell r="AD1251">
            <v>353115.67103999999</v>
          </cell>
          <cell r="AT1251">
            <v>32731.60124</v>
          </cell>
          <cell r="AU1251">
            <v>93514.768370000005</v>
          </cell>
          <cell r="AV1251">
            <v>143344.53860999999</v>
          </cell>
          <cell r="AW1251">
            <v>369015.01296000002</v>
          </cell>
        </row>
        <row r="1252">
          <cell r="A1252" t="str">
            <v>680499CL_FRBT6918</v>
          </cell>
          <cell r="L1252">
            <v>15049.64774</v>
          </cell>
          <cell r="M1252">
            <v>33451.277650000004</v>
          </cell>
          <cell r="N1252">
            <v>33451.277650000004</v>
          </cell>
          <cell r="O1252">
            <v>123205.40975000001</v>
          </cell>
          <cell r="P1252">
            <v>133950.56226000001</v>
          </cell>
          <cell r="Q1252">
            <v>133950.56226000001</v>
          </cell>
          <cell r="S1252">
            <v>344605.91842</v>
          </cell>
          <cell r="T1252">
            <v>355351.07092999999</v>
          </cell>
          <cell r="U1252">
            <v>355351.07092999999</v>
          </cell>
          <cell r="W1252">
            <v>38115.004500000003</v>
          </cell>
          <cell r="X1252">
            <v>101065.75817</v>
          </cell>
          <cell r="Y1252">
            <v>101065.75817</v>
          </cell>
          <cell r="AB1252">
            <v>82975.259919999997</v>
          </cell>
          <cell r="AC1252">
            <v>60491.207399999999</v>
          </cell>
          <cell r="AD1252">
            <v>353115.67103999999</v>
          </cell>
          <cell r="AT1252">
            <v>32731.60124</v>
          </cell>
          <cell r="AU1252">
            <v>93514.768370000005</v>
          </cell>
          <cell r="AV1252">
            <v>143344.53860999999</v>
          </cell>
          <cell r="AW1252">
            <v>369015.01296000002</v>
          </cell>
        </row>
        <row r="1253">
          <cell r="A1253" t="str">
            <v>680499CL_FRBO0680</v>
          </cell>
          <cell r="L1253">
            <v>13480.42303</v>
          </cell>
          <cell r="M1253">
            <v>31611.423559999999</v>
          </cell>
          <cell r="N1253">
            <v>31611.423559999999</v>
          </cell>
          <cell r="O1253">
            <v>112424.92942</v>
          </cell>
          <cell r="P1253">
            <v>124833.62781999999</v>
          </cell>
          <cell r="Q1253">
            <v>124833.62781999999</v>
          </cell>
          <cell r="S1253">
            <v>322835.66868</v>
          </cell>
          <cell r="T1253">
            <v>335244.36708</v>
          </cell>
          <cell r="U1253">
            <v>335244.36708</v>
          </cell>
          <cell r="W1253">
            <v>34767.966619999999</v>
          </cell>
          <cell r="X1253">
            <v>95865.581290000002</v>
          </cell>
          <cell r="Y1253">
            <v>95865.581290000002</v>
          </cell>
          <cell r="AB1253">
            <v>77999.999920000002</v>
          </cell>
          <cell r="AC1253">
            <v>53962.295400000003</v>
          </cell>
          <cell r="AD1253">
            <v>339962.29517</v>
          </cell>
          <cell r="AT1253">
            <v>31095.540830000002</v>
          </cell>
          <cell r="AU1253">
            <v>88299.999739999999</v>
          </cell>
          <cell r="AV1253">
            <v>132607.06508</v>
          </cell>
          <cell r="AW1253">
            <v>349312.08504999999</v>
          </cell>
        </row>
        <row r="1254">
          <cell r="A1254" t="str">
            <v>680499CL_FRBU0680</v>
          </cell>
          <cell r="L1254">
            <v>13480.42303</v>
          </cell>
          <cell r="M1254">
            <v>31611.423559999999</v>
          </cell>
          <cell r="N1254">
            <v>31611.423559999999</v>
          </cell>
          <cell r="O1254">
            <v>112424.92942</v>
          </cell>
          <cell r="P1254">
            <v>124833.62781999999</v>
          </cell>
          <cell r="Q1254">
            <v>124833.62781999999</v>
          </cell>
          <cell r="S1254">
            <v>322835.66868</v>
          </cell>
          <cell r="T1254">
            <v>335244.36708</v>
          </cell>
          <cell r="U1254">
            <v>335244.36708</v>
          </cell>
          <cell r="W1254">
            <v>34767.966619999999</v>
          </cell>
          <cell r="X1254">
            <v>95865.581290000002</v>
          </cell>
          <cell r="Y1254">
            <v>95865.581290000002</v>
          </cell>
          <cell r="AB1254">
            <v>77999.999920000002</v>
          </cell>
          <cell r="AC1254">
            <v>53962.295400000003</v>
          </cell>
          <cell r="AD1254">
            <v>339962.29517</v>
          </cell>
          <cell r="AT1254">
            <v>31095.540830000002</v>
          </cell>
          <cell r="AU1254">
            <v>88299.999739999999</v>
          </cell>
          <cell r="AV1254">
            <v>132607.06508</v>
          </cell>
          <cell r="AW1254">
            <v>349312.08504999999</v>
          </cell>
        </row>
        <row r="1255">
          <cell r="A1255" t="str">
            <v>680499CL_FRBU0655</v>
          </cell>
          <cell r="P1255">
            <v>-0.17526</v>
          </cell>
          <cell r="Q1255">
            <v>-0.17526</v>
          </cell>
          <cell r="S1255">
            <v>-0.24451000000000001</v>
          </cell>
          <cell r="T1255">
            <v>-0.41976999999999998</v>
          </cell>
          <cell r="U1255">
            <v>-0.41976999999999998</v>
          </cell>
        </row>
        <row r="1256">
          <cell r="A1256" t="str">
            <v>680499CL_FRBU0624</v>
          </cell>
          <cell r="L1256">
            <v>1569.22471</v>
          </cell>
          <cell r="M1256">
            <v>1839.85409</v>
          </cell>
          <cell r="N1256">
            <v>1839.85409</v>
          </cell>
          <cell r="O1256">
            <v>10780.48033</v>
          </cell>
          <cell r="P1256">
            <v>9117.1097000000009</v>
          </cell>
          <cell r="Q1256">
            <v>9117.1097000000009</v>
          </cell>
          <cell r="S1256">
            <v>21770.49425</v>
          </cell>
          <cell r="T1256">
            <v>20107.123619999998</v>
          </cell>
          <cell r="U1256">
            <v>20107.123619999998</v>
          </cell>
          <cell r="W1256">
            <v>3347.0378799999999</v>
          </cell>
          <cell r="X1256">
            <v>5200.17688</v>
          </cell>
          <cell r="Y1256">
            <v>5200.17688</v>
          </cell>
          <cell r="AB1256">
            <v>4975.26</v>
          </cell>
          <cell r="AC1256">
            <v>6528.9120000000003</v>
          </cell>
          <cell r="AD1256">
            <v>13153.37587</v>
          </cell>
          <cell r="AT1256">
            <v>1636.06041</v>
          </cell>
          <cell r="AU1256">
            <v>5214.7686299999996</v>
          </cell>
          <cell r="AV1256">
            <v>10737.473529999999</v>
          </cell>
          <cell r="AW1256">
            <v>19702.927909999999</v>
          </cell>
        </row>
        <row r="1257">
          <cell r="A1257" t="str">
            <v>680499380201PD202</v>
          </cell>
          <cell r="L1257">
            <v>25386.227289999999</v>
          </cell>
          <cell r="M1257">
            <v>28502.859260000001</v>
          </cell>
          <cell r="N1257">
            <v>28502.859260000001</v>
          </cell>
          <cell r="O1257">
            <v>138813.14683000001</v>
          </cell>
          <cell r="P1257">
            <v>155495.44493</v>
          </cell>
          <cell r="Q1257">
            <v>155495.44493</v>
          </cell>
          <cell r="S1257">
            <v>389868.21328999999</v>
          </cell>
          <cell r="T1257">
            <v>406550.51139</v>
          </cell>
          <cell r="U1257">
            <v>406550.51139</v>
          </cell>
          <cell r="W1257">
            <v>60670.220999999998</v>
          </cell>
          <cell r="X1257">
            <v>95593.580350000004</v>
          </cell>
          <cell r="Y1257">
            <v>95593.580350000004</v>
          </cell>
          <cell r="AB1257">
            <v>102745.53363999999</v>
          </cell>
          <cell r="AC1257">
            <v>80394.732489999995</v>
          </cell>
          <cell r="AD1257">
            <v>411385.66671999998</v>
          </cell>
          <cell r="AT1257">
            <v>33254.461649999997</v>
          </cell>
          <cell r="AU1257">
            <v>102581.57773</v>
          </cell>
          <cell r="AV1257">
            <v>154854.3437</v>
          </cell>
          <cell r="AW1257">
            <v>410497.44351000001</v>
          </cell>
        </row>
        <row r="1258">
          <cell r="A1258" t="str">
            <v>680499380201BS9044</v>
          </cell>
          <cell r="L1258">
            <v>4492.7654199999997</v>
          </cell>
          <cell r="M1258">
            <v>3980.9558999999999</v>
          </cell>
          <cell r="N1258">
            <v>3980.9558999999999</v>
          </cell>
          <cell r="O1258">
            <v>22994.66244</v>
          </cell>
          <cell r="P1258">
            <v>21857.633590000001</v>
          </cell>
          <cell r="Q1258">
            <v>21857.633590000001</v>
          </cell>
          <cell r="S1258">
            <v>63186.161639999998</v>
          </cell>
          <cell r="T1258">
            <v>62049.132790000003</v>
          </cell>
          <cell r="U1258">
            <v>62049.132790000003</v>
          </cell>
          <cell r="W1258">
            <v>11106.19306</v>
          </cell>
          <cell r="X1258">
            <v>14487.258819999999</v>
          </cell>
          <cell r="Y1258">
            <v>14487.258819999999</v>
          </cell>
          <cell r="AB1258">
            <v>16954.3763</v>
          </cell>
          <cell r="AC1258">
            <v>12223.29125</v>
          </cell>
          <cell r="AD1258">
            <v>67546.938250000007</v>
          </cell>
          <cell r="AT1258">
            <v>5116.0753000000004</v>
          </cell>
          <cell r="AU1258">
            <v>16249.65012</v>
          </cell>
          <cell r="AV1258">
            <v>24295.334320000002</v>
          </cell>
          <cell r="AW1258">
            <v>66694.790789999999</v>
          </cell>
        </row>
        <row r="1259">
          <cell r="A1259" t="str">
            <v>680499380201BU0321</v>
          </cell>
          <cell r="L1259">
            <v>3138.5897</v>
          </cell>
          <cell r="M1259">
            <v>2910.9588800000001</v>
          </cell>
          <cell r="N1259">
            <v>2910.9588800000001</v>
          </cell>
          <cell r="O1259">
            <v>15953.339819999999</v>
          </cell>
          <cell r="P1259">
            <v>15469.027969999999</v>
          </cell>
          <cell r="Q1259">
            <v>15469.027969999999</v>
          </cell>
          <cell r="S1259">
            <v>46234.353909999998</v>
          </cell>
          <cell r="T1259">
            <v>45750.04206</v>
          </cell>
          <cell r="U1259">
            <v>45750.04206</v>
          </cell>
          <cell r="W1259">
            <v>7529.6686799999998</v>
          </cell>
          <cell r="X1259">
            <v>9981.5637900000002</v>
          </cell>
          <cell r="Y1259">
            <v>9981.5637900000002</v>
          </cell>
          <cell r="AB1259">
            <v>12111.2858</v>
          </cell>
          <cell r="AC1259">
            <v>8971.1352000000006</v>
          </cell>
          <cell r="AD1259">
            <v>47533.299200000001</v>
          </cell>
          <cell r="AT1259">
            <v>3673.9306999999999</v>
          </cell>
          <cell r="AU1259">
            <v>11720.897999999999</v>
          </cell>
          <cell r="AV1259">
            <v>17184.77882</v>
          </cell>
          <cell r="AW1259">
            <v>48601.895770000003</v>
          </cell>
        </row>
        <row r="1260">
          <cell r="A1260" t="str">
            <v>680499380201BU0323</v>
          </cell>
          <cell r="L1260">
            <v>1023.83222</v>
          </cell>
          <cell r="M1260">
            <v>901.65369999999996</v>
          </cell>
          <cell r="N1260">
            <v>901.65369999999996</v>
          </cell>
          <cell r="O1260">
            <v>5895.9424099999997</v>
          </cell>
          <cell r="P1260">
            <v>5699.7419399999999</v>
          </cell>
          <cell r="Q1260">
            <v>5699.7419399999999</v>
          </cell>
          <cell r="S1260">
            <v>14369.84715</v>
          </cell>
          <cell r="T1260">
            <v>14173.64668</v>
          </cell>
          <cell r="U1260">
            <v>14173.64668</v>
          </cell>
          <cell r="W1260">
            <v>2985.8621800000001</v>
          </cell>
          <cell r="X1260">
            <v>3709.1760300000001</v>
          </cell>
          <cell r="Y1260">
            <v>3709.1760300000001</v>
          </cell>
          <cell r="AB1260">
            <v>3831.0904999999998</v>
          </cell>
          <cell r="AC1260">
            <v>2921.9360499999998</v>
          </cell>
          <cell r="AD1260">
            <v>14672.91905</v>
          </cell>
          <cell r="AT1260">
            <v>1112.1446000000001</v>
          </cell>
          <cell r="AU1260">
            <v>3604.7521200000001</v>
          </cell>
          <cell r="AV1260">
            <v>5900.88519</v>
          </cell>
          <cell r="AW1260">
            <v>14064.72471</v>
          </cell>
        </row>
        <row r="1261">
          <cell r="A1261" t="str">
            <v>680499380201BU0648</v>
          </cell>
          <cell r="L1261">
            <v>330.34350000000001</v>
          </cell>
          <cell r="M1261">
            <v>168.34332000000001</v>
          </cell>
          <cell r="N1261">
            <v>168.34332000000001</v>
          </cell>
          <cell r="O1261">
            <v>1145.38021</v>
          </cell>
          <cell r="P1261">
            <v>688.86368000000004</v>
          </cell>
          <cell r="Q1261">
            <v>688.86368000000004</v>
          </cell>
          <cell r="S1261">
            <v>2581.9605799999999</v>
          </cell>
          <cell r="T1261">
            <v>2125.4440500000001</v>
          </cell>
          <cell r="U1261">
            <v>2125.4440500000001</v>
          </cell>
          <cell r="W1261">
            <v>590.66219999999998</v>
          </cell>
          <cell r="X1261">
            <v>796.51900000000001</v>
          </cell>
          <cell r="Y1261">
            <v>796.51900000000001</v>
          </cell>
          <cell r="AB1261">
            <v>1012</v>
          </cell>
          <cell r="AC1261">
            <v>330.22</v>
          </cell>
          <cell r="AD1261">
            <v>5340.72</v>
          </cell>
          <cell r="AT1261">
            <v>330</v>
          </cell>
          <cell r="AU1261">
            <v>924</v>
          </cell>
          <cell r="AV1261">
            <v>1209.67031</v>
          </cell>
          <cell r="AW1261">
            <v>4028.17031</v>
          </cell>
        </row>
        <row r="1262">
          <cell r="A1262" t="str">
            <v>680499380201BG6912</v>
          </cell>
          <cell r="L1262">
            <v>11907.83338</v>
          </cell>
          <cell r="M1262">
            <v>14764.323280000001</v>
          </cell>
          <cell r="N1262">
            <v>14764.323280000001</v>
          </cell>
          <cell r="O1262">
            <v>60619.820650000001</v>
          </cell>
          <cell r="P1262">
            <v>74056.896080000006</v>
          </cell>
          <cell r="Q1262">
            <v>74056.896080000006</v>
          </cell>
          <cell r="S1262">
            <v>175891.25692000001</v>
          </cell>
          <cell r="T1262">
            <v>189328.33235000001</v>
          </cell>
          <cell r="U1262">
            <v>189328.33235000001</v>
          </cell>
          <cell r="W1262">
            <v>26003.434679999998</v>
          </cell>
          <cell r="X1262">
            <v>46831.816379999997</v>
          </cell>
          <cell r="Y1262">
            <v>46831.816379999997</v>
          </cell>
          <cell r="AB1262">
            <v>45838.990210000004</v>
          </cell>
          <cell r="AC1262">
            <v>36058.77205</v>
          </cell>
          <cell r="AD1262">
            <v>182038.09654999999</v>
          </cell>
          <cell r="AT1262">
            <v>16897.800139999999</v>
          </cell>
          <cell r="AU1262">
            <v>48918.964800000002</v>
          </cell>
          <cell r="AV1262">
            <v>69828.935790000003</v>
          </cell>
          <cell r="AW1262">
            <v>187840.40215000001</v>
          </cell>
        </row>
        <row r="1263">
          <cell r="A1263" t="str">
            <v>680499380201BS6912</v>
          </cell>
          <cell r="L1263">
            <v>6271.86895</v>
          </cell>
          <cell r="M1263">
            <v>9830.6844000000001</v>
          </cell>
          <cell r="N1263">
            <v>9830.6844000000001</v>
          </cell>
          <cell r="O1263">
            <v>32810.039669999998</v>
          </cell>
          <cell r="P1263">
            <v>43250.315000000002</v>
          </cell>
          <cell r="Q1263">
            <v>43250.315000000002</v>
          </cell>
          <cell r="S1263">
            <v>100416.84433000001</v>
          </cell>
          <cell r="T1263">
            <v>110857.11966</v>
          </cell>
          <cell r="U1263">
            <v>110857.11966</v>
          </cell>
          <cell r="W1263">
            <v>13672.11758</v>
          </cell>
          <cell r="X1263">
            <v>29147.190699999999</v>
          </cell>
          <cell r="Y1263">
            <v>29147.190699999999</v>
          </cell>
          <cell r="AB1263">
            <v>27309.276109999999</v>
          </cell>
          <cell r="AC1263">
            <v>19822.403709999999</v>
          </cell>
          <cell r="AD1263">
            <v>101683.42264999999</v>
          </cell>
          <cell r="AT1263">
            <v>10641.35836</v>
          </cell>
          <cell r="AU1263">
            <v>29113.83308</v>
          </cell>
          <cell r="AV1263">
            <v>40164.165090000002</v>
          </cell>
          <cell r="AW1263">
            <v>105512.28151</v>
          </cell>
        </row>
        <row r="1264">
          <cell r="A1264" t="str">
            <v>680499380201BO0678</v>
          </cell>
          <cell r="L1264">
            <v>4931.8097299999999</v>
          </cell>
          <cell r="M1264">
            <v>6977.2036699999999</v>
          </cell>
          <cell r="N1264">
            <v>6977.2036699999999</v>
          </cell>
          <cell r="O1264">
            <v>24170.066760000002</v>
          </cell>
          <cell r="P1264">
            <v>31047.123940000001</v>
          </cell>
          <cell r="Q1264">
            <v>31047.123940000001</v>
          </cell>
          <cell r="S1264">
            <v>74275.23259</v>
          </cell>
          <cell r="T1264">
            <v>81152.289770000003</v>
          </cell>
          <cell r="U1264">
            <v>81152.289770000003</v>
          </cell>
          <cell r="W1264">
            <v>10757.38571</v>
          </cell>
          <cell r="X1264">
            <v>20882.852419999999</v>
          </cell>
          <cell r="Y1264">
            <v>20882.852419999999</v>
          </cell>
          <cell r="AB1264">
            <v>19786.21931</v>
          </cell>
          <cell r="AC1264">
            <v>14205.11052</v>
          </cell>
          <cell r="AD1264">
            <v>75727.769379999998</v>
          </cell>
          <cell r="AT1264">
            <v>8208.9328299999997</v>
          </cell>
          <cell r="AU1264">
            <v>22571.676879999999</v>
          </cell>
          <cell r="AV1264">
            <v>29779.291499999999</v>
          </cell>
          <cell r="AW1264">
            <v>78577.944319999995</v>
          </cell>
        </row>
        <row r="1265">
          <cell r="A1265" t="str">
            <v>680499380201BU0654</v>
          </cell>
          <cell r="L1265">
            <v>655.55918999999994</v>
          </cell>
          <cell r="M1265">
            <v>1064.33141</v>
          </cell>
          <cell r="N1265">
            <v>1064.33141</v>
          </cell>
          <cell r="O1265">
            <v>2235.6655900000001</v>
          </cell>
          <cell r="P1265">
            <v>4292.2604600000004</v>
          </cell>
          <cell r="Q1265">
            <v>4292.2604600000004</v>
          </cell>
          <cell r="S1265">
            <v>8874.6526300000005</v>
          </cell>
          <cell r="T1265">
            <v>10931.247499999999</v>
          </cell>
          <cell r="U1265">
            <v>10931.247499999999</v>
          </cell>
          <cell r="W1265">
            <v>1157.4970800000001</v>
          </cell>
          <cell r="X1265">
            <v>3252.8102600000002</v>
          </cell>
          <cell r="Y1265">
            <v>3252.8102600000002</v>
          </cell>
          <cell r="AB1265">
            <v>2349.6734999999999</v>
          </cell>
          <cell r="AC1265">
            <v>1535.0669</v>
          </cell>
          <cell r="AD1265">
            <v>7673.1861799999997</v>
          </cell>
          <cell r="AT1265">
            <v>796.89353000000006</v>
          </cell>
          <cell r="AU1265">
            <v>2215.2591000000002</v>
          </cell>
          <cell r="AV1265">
            <v>2855.8293100000001</v>
          </cell>
          <cell r="AW1265">
            <v>7186.1668099999997</v>
          </cell>
        </row>
        <row r="1266">
          <cell r="A1266" t="str">
            <v>680499380201BU0659</v>
          </cell>
          <cell r="L1266">
            <v>684.50003000000004</v>
          </cell>
          <cell r="M1266">
            <v>1789.40752</v>
          </cell>
          <cell r="N1266">
            <v>1789.40752</v>
          </cell>
          <cell r="O1266">
            <v>6404.3073199999999</v>
          </cell>
          <cell r="P1266">
            <v>7912.5330199999999</v>
          </cell>
          <cell r="Q1266">
            <v>7912.5330199999999</v>
          </cell>
          <cell r="S1266">
            <v>17267.869569999999</v>
          </cell>
          <cell r="T1266">
            <v>18776.095270000002</v>
          </cell>
          <cell r="U1266">
            <v>18776.095270000002</v>
          </cell>
          <cell r="W1266">
            <v>1757.23479</v>
          </cell>
          <cell r="X1266">
            <v>5012.2536499999997</v>
          </cell>
          <cell r="Y1266">
            <v>5012.2536499999997</v>
          </cell>
          <cell r="AB1266">
            <v>5173.3833000000004</v>
          </cell>
          <cell r="AC1266">
            <v>4082.2262900000001</v>
          </cell>
          <cell r="AD1266">
            <v>18282.467089999998</v>
          </cell>
          <cell r="AT1266">
            <v>1635.5319999999999</v>
          </cell>
          <cell r="AU1266">
            <v>4326.8971000000001</v>
          </cell>
          <cell r="AV1266">
            <v>7529.0442800000001</v>
          </cell>
          <cell r="AW1266">
            <v>19748.17038</v>
          </cell>
        </row>
        <row r="1267">
          <cell r="A1267" t="str">
            <v>680499380201BU3445</v>
          </cell>
          <cell r="M1267">
            <v>-0.25819999999999999</v>
          </cell>
          <cell r="N1267">
            <v>-0.25819999999999999</v>
          </cell>
          <cell r="P1267">
            <v>-1.60242</v>
          </cell>
          <cell r="Q1267">
            <v>-1.60242</v>
          </cell>
          <cell r="S1267">
            <v>-0.91046000000000005</v>
          </cell>
          <cell r="T1267">
            <v>-2.51288</v>
          </cell>
          <cell r="U1267">
            <v>-2.51288</v>
          </cell>
          <cell r="X1267">
            <v>-0.72563</v>
          </cell>
          <cell r="Y1267">
            <v>-0.72563</v>
          </cell>
        </row>
        <row r="1268">
          <cell r="A1268" t="str">
            <v>680499380201BS6922</v>
          </cell>
          <cell r="L1268">
            <v>5635.96443</v>
          </cell>
          <cell r="M1268">
            <v>4933.6388800000004</v>
          </cell>
          <cell r="N1268">
            <v>4933.6388800000004</v>
          </cell>
          <cell r="O1268">
            <v>27809.78098</v>
          </cell>
          <cell r="P1268">
            <v>30806.58108</v>
          </cell>
          <cell r="Q1268">
            <v>30806.58108</v>
          </cell>
          <cell r="S1268">
            <v>75474.412590000007</v>
          </cell>
          <cell r="T1268">
            <v>78471.21269</v>
          </cell>
          <cell r="U1268">
            <v>78471.21269</v>
          </cell>
          <cell r="W1268">
            <v>12331.3171</v>
          </cell>
          <cell r="X1268">
            <v>17684.625680000001</v>
          </cell>
          <cell r="Y1268">
            <v>17684.625680000001</v>
          </cell>
          <cell r="AB1268">
            <v>18529.714100000001</v>
          </cell>
          <cell r="AC1268">
            <v>16236.368340000001</v>
          </cell>
          <cell r="AD1268">
            <v>80354.673899999994</v>
          </cell>
          <cell r="AT1268">
            <v>6256.4417800000001</v>
          </cell>
          <cell r="AU1268">
            <v>19805.131720000001</v>
          </cell>
          <cell r="AV1268">
            <v>29664.770700000001</v>
          </cell>
          <cell r="AW1268">
            <v>82328.120639999994</v>
          </cell>
        </row>
        <row r="1269">
          <cell r="A1269" t="str">
            <v>680499380201BU0630</v>
          </cell>
          <cell r="P1269">
            <v>-0.64363000000000004</v>
          </cell>
          <cell r="Q1269">
            <v>-0.64363000000000004</v>
          </cell>
          <cell r="T1269">
            <v>-0.64363000000000004</v>
          </cell>
          <cell r="U1269">
            <v>-0.64363000000000004</v>
          </cell>
          <cell r="X1269">
            <v>-0.64363000000000004</v>
          </cell>
          <cell r="Y1269">
            <v>-0.64363000000000004</v>
          </cell>
        </row>
        <row r="1270">
          <cell r="A1270" t="str">
            <v>680499380201BU1485</v>
          </cell>
          <cell r="L1270">
            <v>1808.3202000000001</v>
          </cell>
          <cell r="M1270">
            <v>1759.0240699999999</v>
          </cell>
          <cell r="N1270">
            <v>1759.0240699999999</v>
          </cell>
          <cell r="O1270">
            <v>9151.0732000000007</v>
          </cell>
          <cell r="P1270">
            <v>8772.0086599999995</v>
          </cell>
          <cell r="Q1270">
            <v>8772.0086599999995</v>
          </cell>
          <cell r="S1270">
            <v>22721.333600000002</v>
          </cell>
          <cell r="T1270">
            <v>22342.269059999999</v>
          </cell>
          <cell r="U1270">
            <v>22342.269059999999</v>
          </cell>
          <cell r="W1270">
            <v>4000.4530300000001</v>
          </cell>
          <cell r="X1270">
            <v>5386.4322300000003</v>
          </cell>
          <cell r="Y1270">
            <v>5386.4322300000003</v>
          </cell>
          <cell r="AB1270">
            <v>5824.59058</v>
          </cell>
          <cell r="AC1270">
            <v>5079.2178100000001</v>
          </cell>
          <cell r="AD1270">
            <v>24654.332689999999</v>
          </cell>
          <cell r="AT1270">
            <v>2048.6746400000002</v>
          </cell>
          <cell r="AU1270">
            <v>6475.3905100000002</v>
          </cell>
          <cell r="AV1270">
            <v>10099.003049999999</v>
          </cell>
          <cell r="AW1270">
            <v>25179.697700000001</v>
          </cell>
        </row>
        <row r="1271">
          <cell r="A1271" t="str">
            <v>680499380201BU1051</v>
          </cell>
          <cell r="L1271">
            <v>14.86003</v>
          </cell>
          <cell r="M1271">
            <v>9.3976799999999994</v>
          </cell>
          <cell r="N1271">
            <v>9.3976799999999994</v>
          </cell>
          <cell r="O1271">
            <v>38.357599999999998</v>
          </cell>
          <cell r="P1271">
            <v>79.509339999999995</v>
          </cell>
          <cell r="Q1271">
            <v>79.509339999999995</v>
          </cell>
          <cell r="S1271">
            <v>148.6293</v>
          </cell>
          <cell r="T1271">
            <v>189.78103999999999</v>
          </cell>
          <cell r="U1271">
            <v>189.78103999999999</v>
          </cell>
          <cell r="W1271">
            <v>28.262969999999999</v>
          </cell>
          <cell r="X1271">
            <v>37.65934</v>
          </cell>
          <cell r="Y1271">
            <v>37.65934</v>
          </cell>
          <cell r="AC1271">
            <v>8.3330000000000001E-2</v>
          </cell>
          <cell r="AD1271">
            <v>8.3330000000000001E-2</v>
          </cell>
          <cell r="AV1271">
            <v>4.7217700000000002</v>
          </cell>
          <cell r="AW1271">
            <v>4.7217700000000002</v>
          </cell>
        </row>
        <row r="1272">
          <cell r="A1272" t="str">
            <v>680499380201BO0708</v>
          </cell>
          <cell r="L1272">
            <v>2734.1232500000001</v>
          </cell>
          <cell r="M1272">
            <v>1990.9791399999999</v>
          </cell>
          <cell r="N1272">
            <v>1990.9791399999999</v>
          </cell>
          <cell r="O1272">
            <v>12228.73677</v>
          </cell>
          <cell r="P1272">
            <v>13887.996999999999</v>
          </cell>
          <cell r="Q1272">
            <v>13887.996999999999</v>
          </cell>
          <cell r="S1272">
            <v>36092.305350000002</v>
          </cell>
          <cell r="T1272">
            <v>37751.565580000002</v>
          </cell>
          <cell r="U1272">
            <v>37751.565580000002</v>
          </cell>
          <cell r="W1272">
            <v>5839.1772600000004</v>
          </cell>
          <cell r="X1272">
            <v>8077.7723299999998</v>
          </cell>
          <cell r="Y1272">
            <v>8077.7723299999998</v>
          </cell>
          <cell r="AB1272">
            <v>8351.9218500000006</v>
          </cell>
          <cell r="AC1272">
            <v>7794.5938999999998</v>
          </cell>
          <cell r="AD1272">
            <v>38317.298750000002</v>
          </cell>
          <cell r="AT1272">
            <v>2876.1945000000001</v>
          </cell>
          <cell r="AU1272">
            <v>9118.7155500000008</v>
          </cell>
          <cell r="AV1272">
            <v>12823.626840000001</v>
          </cell>
          <cell r="AW1272">
            <v>40131.800089999997</v>
          </cell>
        </row>
        <row r="1273">
          <cell r="A1273" t="str">
            <v>680499380201BU0675</v>
          </cell>
          <cell r="L1273">
            <v>537.54222000000004</v>
          </cell>
          <cell r="M1273">
            <v>588.81060000000002</v>
          </cell>
          <cell r="N1273">
            <v>588.81060000000002</v>
          </cell>
          <cell r="O1273">
            <v>2936.9159500000001</v>
          </cell>
          <cell r="P1273">
            <v>4394.6769100000001</v>
          </cell>
          <cell r="Q1273">
            <v>4394.6769100000001</v>
          </cell>
          <cell r="S1273">
            <v>6938.2433099999998</v>
          </cell>
          <cell r="T1273">
            <v>8396.0042699999995</v>
          </cell>
          <cell r="U1273">
            <v>8396.0042699999995</v>
          </cell>
          <cell r="W1273">
            <v>1039.9280900000001</v>
          </cell>
          <cell r="X1273">
            <v>1870.55603</v>
          </cell>
          <cell r="Y1273">
            <v>1870.55603</v>
          </cell>
          <cell r="AB1273">
            <v>1792.32332</v>
          </cell>
          <cell r="AC1273">
            <v>1436.6509799999999</v>
          </cell>
          <cell r="AD1273">
            <v>7118.5724</v>
          </cell>
          <cell r="AT1273">
            <v>574.22403999999995</v>
          </cell>
          <cell r="AU1273">
            <v>1862.4103700000001</v>
          </cell>
          <cell r="AV1273">
            <v>3006.6063100000001</v>
          </cell>
          <cell r="AW1273">
            <v>7430.6902</v>
          </cell>
        </row>
        <row r="1274">
          <cell r="A1274" t="str">
            <v>680499380201BU0709</v>
          </cell>
          <cell r="L1274">
            <v>93.141469999999998</v>
          </cell>
          <cell r="M1274">
            <v>304.83420999999998</v>
          </cell>
          <cell r="N1274">
            <v>304.83420999999998</v>
          </cell>
          <cell r="O1274">
            <v>823.07790999999997</v>
          </cell>
          <cell r="P1274">
            <v>1358.81339</v>
          </cell>
          <cell r="Q1274">
            <v>1358.81339</v>
          </cell>
          <cell r="S1274">
            <v>2924.4738400000001</v>
          </cell>
          <cell r="T1274">
            <v>3460.2093199999999</v>
          </cell>
          <cell r="U1274">
            <v>3460.2093199999999</v>
          </cell>
          <cell r="W1274">
            <v>177.60265999999999</v>
          </cell>
          <cell r="X1274">
            <v>942.20257000000004</v>
          </cell>
          <cell r="Y1274">
            <v>942.20257000000004</v>
          </cell>
          <cell r="AB1274">
            <v>534.12122999999997</v>
          </cell>
          <cell r="AC1274">
            <v>674.82333000000006</v>
          </cell>
          <cell r="AD1274">
            <v>2292.5750200000002</v>
          </cell>
          <cell r="AT1274">
            <v>63.91507</v>
          </cell>
          <cell r="AU1274">
            <v>380.55808000000002</v>
          </cell>
          <cell r="AV1274">
            <v>829.51286000000005</v>
          </cell>
          <cell r="AW1274">
            <v>1613.55036</v>
          </cell>
        </row>
        <row r="1275">
          <cell r="A1275" t="str">
            <v>680499380201BU1123</v>
          </cell>
          <cell r="L1275">
            <v>447.97726</v>
          </cell>
          <cell r="M1275">
            <v>280.59318000000002</v>
          </cell>
          <cell r="N1275">
            <v>280.59318000000002</v>
          </cell>
          <cell r="O1275">
            <v>2631.6195499999999</v>
          </cell>
          <cell r="P1275">
            <v>2314.2194100000002</v>
          </cell>
          <cell r="Q1275">
            <v>2314.2194100000002</v>
          </cell>
          <cell r="S1275">
            <v>6649.4271900000003</v>
          </cell>
          <cell r="T1275">
            <v>6332.0270499999997</v>
          </cell>
          <cell r="U1275">
            <v>6332.0270499999997</v>
          </cell>
          <cell r="W1275">
            <v>1245.89309</v>
          </cell>
          <cell r="X1275">
            <v>1370.64681</v>
          </cell>
          <cell r="Y1275">
            <v>1370.64681</v>
          </cell>
          <cell r="AB1275">
            <v>2026.75712</v>
          </cell>
          <cell r="AC1275">
            <v>1250.99899</v>
          </cell>
          <cell r="AD1275">
            <v>7971.8117099999999</v>
          </cell>
          <cell r="AT1275">
            <v>693.43353000000002</v>
          </cell>
          <cell r="AU1275">
            <v>1968.0572099999999</v>
          </cell>
          <cell r="AV1275">
            <v>2901.2998699999998</v>
          </cell>
          <cell r="AW1275">
            <v>7967.6605200000004</v>
          </cell>
        </row>
        <row r="1276">
          <cell r="A1276" t="str">
            <v>680499380201BS9042</v>
          </cell>
          <cell r="L1276">
            <v>4359.9433900000004</v>
          </cell>
          <cell r="M1276">
            <v>5181.5431600000002</v>
          </cell>
          <cell r="N1276">
            <v>5181.5431600000002</v>
          </cell>
          <cell r="O1276">
            <v>24996.506880000001</v>
          </cell>
          <cell r="P1276">
            <v>29759.660879999999</v>
          </cell>
          <cell r="Q1276">
            <v>29759.660879999999</v>
          </cell>
          <cell r="S1276">
            <v>69393.48749</v>
          </cell>
          <cell r="T1276">
            <v>74156.641489999995</v>
          </cell>
          <cell r="U1276">
            <v>74156.641489999995</v>
          </cell>
          <cell r="W1276">
            <v>10297.428970000001</v>
          </cell>
          <cell r="X1276">
            <v>17059.00949</v>
          </cell>
          <cell r="Y1276">
            <v>17059.00949</v>
          </cell>
          <cell r="AB1276">
            <v>19688.238799999999</v>
          </cell>
          <cell r="AC1276">
            <v>17177.52579</v>
          </cell>
          <cell r="AD1276">
            <v>78839.729189999998</v>
          </cell>
          <cell r="AT1276">
            <v>6148.0878499999999</v>
          </cell>
          <cell r="AU1276">
            <v>19005.126380000002</v>
          </cell>
          <cell r="AV1276">
            <v>29796.63623</v>
          </cell>
          <cell r="AW1276">
            <v>71994.814310000002</v>
          </cell>
        </row>
        <row r="1277">
          <cell r="A1277" t="str">
            <v>680499380201BO0341</v>
          </cell>
          <cell r="L1277">
            <v>2389.1135300000001</v>
          </cell>
          <cell r="M1277">
            <v>2480.7530200000001</v>
          </cell>
          <cell r="N1277">
            <v>2480.7530200000001</v>
          </cell>
          <cell r="O1277">
            <v>13823.5774</v>
          </cell>
          <cell r="P1277">
            <v>15032.77787</v>
          </cell>
          <cell r="Q1277">
            <v>15032.77787</v>
          </cell>
          <cell r="S1277">
            <v>36690.357949999998</v>
          </cell>
          <cell r="T1277">
            <v>37899.558420000001</v>
          </cell>
          <cell r="U1277">
            <v>37899.558420000001</v>
          </cell>
          <cell r="W1277">
            <v>5600.8355099999999</v>
          </cell>
          <cell r="X1277">
            <v>8378.0862799999995</v>
          </cell>
          <cell r="Y1277">
            <v>8378.0862799999995</v>
          </cell>
          <cell r="AB1277">
            <v>11078.869699999999</v>
          </cell>
          <cell r="AC1277">
            <v>9887.7652400000006</v>
          </cell>
          <cell r="AD1277">
            <v>42585.60684</v>
          </cell>
          <cell r="AT1277">
            <v>3239.6302500000002</v>
          </cell>
          <cell r="AU1277">
            <v>10184.728779999999</v>
          </cell>
          <cell r="AV1277">
            <v>16236.983340000001</v>
          </cell>
          <cell r="AW1277">
            <v>36825.46574</v>
          </cell>
        </row>
        <row r="1278">
          <cell r="A1278" t="str">
            <v>680499380201BU0341</v>
          </cell>
          <cell r="L1278">
            <v>2389.1135300000001</v>
          </cell>
          <cell r="M1278">
            <v>2480.7530200000001</v>
          </cell>
          <cell r="N1278">
            <v>2480.7530200000001</v>
          </cell>
          <cell r="O1278">
            <v>13823.5774</v>
          </cell>
          <cell r="P1278">
            <v>15032.77787</v>
          </cell>
          <cell r="Q1278">
            <v>15032.77787</v>
          </cell>
          <cell r="S1278">
            <v>36690.357949999998</v>
          </cell>
          <cell r="T1278">
            <v>37899.558420000001</v>
          </cell>
          <cell r="U1278">
            <v>37899.558420000001</v>
          </cell>
          <cell r="W1278">
            <v>5600.8355099999999</v>
          </cell>
          <cell r="X1278">
            <v>8378.0862799999995</v>
          </cell>
          <cell r="Y1278">
            <v>8378.0862799999995</v>
          </cell>
          <cell r="AB1278">
            <v>11078.869699999999</v>
          </cell>
          <cell r="AC1278">
            <v>9887.7652400000006</v>
          </cell>
          <cell r="AD1278">
            <v>42585.60684</v>
          </cell>
          <cell r="AT1278">
            <v>3239.6302500000002</v>
          </cell>
          <cell r="AU1278">
            <v>10184.728779999999</v>
          </cell>
          <cell r="AV1278">
            <v>16236.983340000001</v>
          </cell>
          <cell r="AW1278">
            <v>36825.46574</v>
          </cell>
        </row>
        <row r="1279">
          <cell r="A1279" t="str">
            <v>680499380201BU0351</v>
          </cell>
          <cell r="L1279">
            <v>422.72179999999997</v>
          </cell>
          <cell r="M1279">
            <v>1145.2994900000001</v>
          </cell>
          <cell r="N1279">
            <v>1145.2994900000001</v>
          </cell>
          <cell r="O1279">
            <v>3349.82519</v>
          </cell>
          <cell r="P1279">
            <v>5633.5266199999996</v>
          </cell>
          <cell r="Q1279">
            <v>5633.5266199999996</v>
          </cell>
          <cell r="S1279">
            <v>10428.467430000001</v>
          </cell>
          <cell r="T1279">
            <v>12712.16886</v>
          </cell>
          <cell r="U1279">
            <v>12712.16886</v>
          </cell>
          <cell r="W1279">
            <v>1257.6729800000001</v>
          </cell>
          <cell r="X1279">
            <v>3581.2279100000001</v>
          </cell>
          <cell r="Y1279">
            <v>3581.2279100000001</v>
          </cell>
          <cell r="AB1279">
            <v>2776.404</v>
          </cell>
          <cell r="AC1279">
            <v>2620.5983999999999</v>
          </cell>
          <cell r="AD1279">
            <v>10335.4694</v>
          </cell>
          <cell r="AT1279">
            <v>817.64099999999996</v>
          </cell>
          <cell r="AU1279">
            <v>2603.5390000000002</v>
          </cell>
          <cell r="AV1279">
            <v>4392.1429900000003</v>
          </cell>
          <cell r="AW1279">
            <v>9705.5758700000006</v>
          </cell>
        </row>
        <row r="1280">
          <cell r="A1280" t="str">
            <v>680499380201BU0352</v>
          </cell>
          <cell r="L1280">
            <v>1548.10806</v>
          </cell>
          <cell r="M1280">
            <v>1555.49065</v>
          </cell>
          <cell r="N1280">
            <v>1555.49065</v>
          </cell>
          <cell r="O1280">
            <v>7823.1042900000002</v>
          </cell>
          <cell r="P1280">
            <v>9093.3563900000008</v>
          </cell>
          <cell r="Q1280">
            <v>9093.3563900000008</v>
          </cell>
          <cell r="S1280">
            <v>22274.662110000001</v>
          </cell>
          <cell r="T1280">
            <v>23544.914209999999</v>
          </cell>
          <cell r="U1280">
            <v>23544.914209999999</v>
          </cell>
          <cell r="W1280">
            <v>3438.9204800000002</v>
          </cell>
          <cell r="X1280">
            <v>5099.6953000000003</v>
          </cell>
          <cell r="Y1280">
            <v>5099.6953000000003</v>
          </cell>
          <cell r="AB1280">
            <v>5832.9651000000003</v>
          </cell>
          <cell r="AC1280">
            <v>4669.1621500000001</v>
          </cell>
          <cell r="AD1280">
            <v>25918.65295</v>
          </cell>
          <cell r="AT1280">
            <v>2090.8166000000001</v>
          </cell>
          <cell r="AU1280">
            <v>6216.8585999999996</v>
          </cell>
          <cell r="AV1280">
            <v>9167.5098999999991</v>
          </cell>
          <cell r="AW1280">
            <v>25463.772700000001</v>
          </cell>
        </row>
        <row r="1281">
          <cell r="A1281" t="str">
            <v>680499380201BS9051</v>
          </cell>
          <cell r="L1281">
            <v>3624.2349899999999</v>
          </cell>
          <cell r="M1281">
            <v>3511.4029799999998</v>
          </cell>
          <cell r="N1281">
            <v>3511.4029799999998</v>
          </cell>
          <cell r="O1281">
            <v>23750.700830000002</v>
          </cell>
          <cell r="P1281">
            <v>23337.955300000001</v>
          </cell>
          <cell r="Q1281">
            <v>23337.955300000001</v>
          </cell>
          <cell r="S1281">
            <v>66835.761499999993</v>
          </cell>
          <cell r="T1281">
            <v>66423.015969999993</v>
          </cell>
          <cell r="U1281">
            <v>66423.015969999993</v>
          </cell>
          <cell r="W1281">
            <v>10777.94191</v>
          </cell>
          <cell r="X1281">
            <v>13826.49713</v>
          </cell>
          <cell r="Y1281">
            <v>13826.49713</v>
          </cell>
          <cell r="AB1281">
            <v>16646.755980000002</v>
          </cell>
          <cell r="AC1281">
            <v>11053.2912</v>
          </cell>
          <cell r="AD1281">
            <v>67448.102729999999</v>
          </cell>
          <cell r="AT1281">
            <v>3877.32096</v>
          </cell>
          <cell r="AU1281">
            <v>14363.02756</v>
          </cell>
          <cell r="AV1281">
            <v>23942.340499999998</v>
          </cell>
          <cell r="AW1281">
            <v>67597.974270000006</v>
          </cell>
        </row>
        <row r="1282">
          <cell r="A1282" t="str">
            <v>680499380201BO0713</v>
          </cell>
          <cell r="L1282">
            <v>2923.2358300000001</v>
          </cell>
          <cell r="M1282">
            <v>3511.4029799999998</v>
          </cell>
          <cell r="N1282">
            <v>3511.4029799999998</v>
          </cell>
          <cell r="O1282">
            <v>20058.444459999999</v>
          </cell>
          <cell r="P1282">
            <v>23337.955300000001</v>
          </cell>
          <cell r="Q1282">
            <v>23337.955300000001</v>
          </cell>
          <cell r="S1282">
            <v>58844.632870000001</v>
          </cell>
          <cell r="T1282">
            <v>62124.143709999997</v>
          </cell>
          <cell r="U1282">
            <v>62124.143709999997</v>
          </cell>
          <cell r="W1282">
            <v>9058.5818999999992</v>
          </cell>
          <cell r="X1282">
            <v>13826.49713</v>
          </cell>
          <cell r="Y1282">
            <v>13826.49713</v>
          </cell>
          <cell r="AB1282">
            <v>14587.9375</v>
          </cell>
          <cell r="AC1282">
            <v>8973.2829099999999</v>
          </cell>
          <cell r="AD1282">
            <v>57470.396009999997</v>
          </cell>
          <cell r="AT1282">
            <v>3126.00144</v>
          </cell>
          <cell r="AU1282">
            <v>12058.74454</v>
          </cell>
          <cell r="AV1282">
            <v>20103.435829999999</v>
          </cell>
          <cell r="AW1282">
            <v>57437.458460000002</v>
          </cell>
        </row>
        <row r="1283">
          <cell r="A1283" t="str">
            <v>680499380201BU0713</v>
          </cell>
          <cell r="L1283">
            <v>2923.2358300000001</v>
          </cell>
          <cell r="M1283">
            <v>3511.4029799999998</v>
          </cell>
          <cell r="N1283">
            <v>3511.4029799999998</v>
          </cell>
          <cell r="O1283">
            <v>20058.444459999999</v>
          </cell>
          <cell r="P1283">
            <v>23337.955300000001</v>
          </cell>
          <cell r="Q1283">
            <v>23337.955300000001</v>
          </cell>
          <cell r="S1283">
            <v>58844.632870000001</v>
          </cell>
          <cell r="T1283">
            <v>62124.143709999997</v>
          </cell>
          <cell r="U1283">
            <v>62124.143709999997</v>
          </cell>
          <cell r="W1283">
            <v>9058.5818999999992</v>
          </cell>
          <cell r="X1283">
            <v>13826.49713</v>
          </cell>
          <cell r="Y1283">
            <v>13826.49713</v>
          </cell>
          <cell r="AB1283">
            <v>14587.9375</v>
          </cell>
          <cell r="AC1283">
            <v>8973.2829099999999</v>
          </cell>
          <cell r="AD1283">
            <v>57470.396009999997</v>
          </cell>
          <cell r="AT1283">
            <v>3126.00144</v>
          </cell>
          <cell r="AU1283">
            <v>12058.74454</v>
          </cell>
          <cell r="AV1283">
            <v>20103.435829999999</v>
          </cell>
          <cell r="AW1283">
            <v>57437.458460000002</v>
          </cell>
        </row>
        <row r="1284">
          <cell r="A1284" t="str">
            <v>680499380201BU0418</v>
          </cell>
          <cell r="L1284">
            <v>700.99915999999996</v>
          </cell>
          <cell r="O1284">
            <v>3692.2563700000001</v>
          </cell>
          <cell r="S1284">
            <v>7991.1286300000002</v>
          </cell>
          <cell r="T1284">
            <v>4298.8722600000001</v>
          </cell>
          <cell r="U1284">
            <v>4298.8722600000001</v>
          </cell>
          <cell r="W1284">
            <v>1719.3600100000001</v>
          </cell>
          <cell r="AB1284">
            <v>2058.8184799999999</v>
          </cell>
          <cell r="AC1284">
            <v>2080.0082900000002</v>
          </cell>
          <cell r="AD1284">
            <v>9977.7067200000001</v>
          </cell>
          <cell r="AT1284">
            <v>751.31952000000001</v>
          </cell>
          <cell r="AU1284">
            <v>2304.2830199999999</v>
          </cell>
          <cell r="AV1284">
            <v>3838.9046699999999</v>
          </cell>
          <cell r="AW1284">
            <v>10160.515810000001</v>
          </cell>
        </row>
        <row r="1285">
          <cell r="A1285" t="str">
            <v>680499380201BS9050</v>
          </cell>
          <cell r="L1285">
            <v>1001.50431</v>
          </cell>
          <cell r="M1285">
            <v>1065.65525</v>
          </cell>
          <cell r="N1285">
            <v>1065.65525</v>
          </cell>
          <cell r="O1285">
            <v>6452.0758500000002</v>
          </cell>
          <cell r="P1285">
            <v>6471.3916900000004</v>
          </cell>
          <cell r="Q1285">
            <v>6471.3916900000004</v>
          </cell>
          <cell r="S1285">
            <v>14504.767980000001</v>
          </cell>
          <cell r="T1285">
            <v>14524.08382</v>
          </cell>
          <cell r="U1285">
            <v>14524.08382</v>
          </cell>
          <cell r="W1285">
            <v>2485.2765800000002</v>
          </cell>
          <cell r="X1285">
            <v>3399.5656899999999</v>
          </cell>
          <cell r="Y1285">
            <v>3399.5656899999999</v>
          </cell>
          <cell r="AB1285">
            <v>3617.1723499999998</v>
          </cell>
          <cell r="AC1285">
            <v>3881.8521999999998</v>
          </cell>
          <cell r="AD1285">
            <v>15512.8</v>
          </cell>
          <cell r="AT1285">
            <v>1215.1774</v>
          </cell>
          <cell r="AU1285">
            <v>4044.8088699999998</v>
          </cell>
          <cell r="AV1285">
            <v>6991.8810700000004</v>
          </cell>
          <cell r="AW1285">
            <v>16370.2462</v>
          </cell>
        </row>
        <row r="1286">
          <cell r="A1286" t="str">
            <v>680499380201BU0331</v>
          </cell>
          <cell r="L1286">
            <v>96.281450000000007</v>
          </cell>
          <cell r="M1286">
            <v>69.307019999999994</v>
          </cell>
          <cell r="N1286">
            <v>69.307019999999994</v>
          </cell>
          <cell r="O1286">
            <v>608.93389999999999</v>
          </cell>
          <cell r="P1286">
            <v>415.22827000000001</v>
          </cell>
          <cell r="Q1286">
            <v>415.22827000000001</v>
          </cell>
          <cell r="S1286">
            <v>1211.04783</v>
          </cell>
          <cell r="T1286">
            <v>1017.3422</v>
          </cell>
          <cell r="U1286">
            <v>1017.3422</v>
          </cell>
          <cell r="W1286">
            <v>237.73150999999999</v>
          </cell>
          <cell r="X1286">
            <v>293.32686999999999</v>
          </cell>
          <cell r="Y1286">
            <v>293.32686999999999</v>
          </cell>
          <cell r="AB1286">
            <v>258.11124999999998</v>
          </cell>
          <cell r="AC1286">
            <v>279.375</v>
          </cell>
          <cell r="AD1286">
            <v>1072.3847699999999</v>
          </cell>
          <cell r="AT1286">
            <v>130.05663999999999</v>
          </cell>
          <cell r="AU1286">
            <v>421.59266000000002</v>
          </cell>
          <cell r="AV1286">
            <v>677.22811000000002</v>
          </cell>
          <cell r="AW1286">
            <v>1472.65291</v>
          </cell>
        </row>
        <row r="1287">
          <cell r="A1287" t="str">
            <v>680499380201BU0362</v>
          </cell>
          <cell r="L1287">
            <v>900.69016999999997</v>
          </cell>
          <cell r="M1287">
            <v>942.53959999999995</v>
          </cell>
          <cell r="N1287">
            <v>942.53959999999995</v>
          </cell>
          <cell r="O1287">
            <v>5834.8763799999997</v>
          </cell>
          <cell r="P1287">
            <v>5821.8039399999998</v>
          </cell>
          <cell r="Q1287">
            <v>5821.8039399999998</v>
          </cell>
          <cell r="S1287">
            <v>13192.568020000001</v>
          </cell>
          <cell r="T1287">
            <v>13179.495580000001</v>
          </cell>
          <cell r="U1287">
            <v>13179.495580000001</v>
          </cell>
          <cell r="W1287">
            <v>2243.0802800000001</v>
          </cell>
          <cell r="X1287">
            <v>3022.2999</v>
          </cell>
          <cell r="Y1287">
            <v>3022.2999</v>
          </cell>
          <cell r="AB1287">
            <v>3359.0610999999999</v>
          </cell>
          <cell r="AC1287">
            <v>3602.4771999999998</v>
          </cell>
          <cell r="AD1287">
            <v>14440.415230000001</v>
          </cell>
          <cell r="AT1287">
            <v>1085.12076</v>
          </cell>
          <cell r="AU1287">
            <v>3623.21621</v>
          </cell>
          <cell r="AV1287">
            <v>6310.8676599999999</v>
          </cell>
          <cell r="AW1287">
            <v>14893.807989999999</v>
          </cell>
        </row>
        <row r="1288">
          <cell r="A1288" t="str">
            <v>680499380201BU0370</v>
          </cell>
          <cell r="L1288">
            <v>4.5326899999999997</v>
          </cell>
          <cell r="M1288">
            <v>53.808630000000001</v>
          </cell>
          <cell r="N1288">
            <v>53.808630000000001</v>
          </cell>
          <cell r="O1288">
            <v>8.2655700000000003</v>
          </cell>
          <cell r="P1288">
            <v>234.35947999999999</v>
          </cell>
          <cell r="Q1288">
            <v>234.35947999999999</v>
          </cell>
          <cell r="S1288">
            <v>101.15213</v>
          </cell>
          <cell r="T1288">
            <v>327.24603999999999</v>
          </cell>
          <cell r="U1288">
            <v>327.24603999999999</v>
          </cell>
          <cell r="W1288">
            <v>4.4647899999999998</v>
          </cell>
          <cell r="X1288">
            <v>83.938919999999996</v>
          </cell>
          <cell r="Y1288">
            <v>83.938919999999996</v>
          </cell>
          <cell r="AV1288">
            <v>3.7852999999999999</v>
          </cell>
          <cell r="AW1288">
            <v>3.7852999999999999</v>
          </cell>
        </row>
        <row r="1289">
          <cell r="A1289" t="str">
            <v>680499380201BS6921</v>
          </cell>
          <cell r="L1289">
            <v>-5.4199999999999998E-2</v>
          </cell>
          <cell r="M1289">
            <v>-1.0213099999999999</v>
          </cell>
          <cell r="N1289">
            <v>-1.0213099999999999</v>
          </cell>
          <cell r="O1289">
            <v>-0.61982000000000004</v>
          </cell>
          <cell r="P1289">
            <v>14.013249999999999</v>
          </cell>
          <cell r="Q1289">
            <v>14.013249999999999</v>
          </cell>
          <cell r="S1289">
            <v>59.092509999999997</v>
          </cell>
          <cell r="T1289">
            <v>73.725579999999994</v>
          </cell>
          <cell r="U1289">
            <v>73.725579999999994</v>
          </cell>
          <cell r="W1289">
            <v>-5.4199999999999998E-2</v>
          </cell>
          <cell r="X1289">
            <v>-10.56715</v>
          </cell>
          <cell r="Y1289">
            <v>-10.56715</v>
          </cell>
          <cell r="AV1289">
            <v>-0.78420999999999996</v>
          </cell>
          <cell r="AW1289">
            <v>-0.78420999999999996</v>
          </cell>
        </row>
        <row r="1290">
          <cell r="A1290" t="str">
            <v>680499380201BO1228</v>
          </cell>
          <cell r="L1290">
            <v>-5.4199999999999998E-2</v>
          </cell>
          <cell r="M1290">
            <v>-1.0213099999999999</v>
          </cell>
          <cell r="N1290">
            <v>-1.0213099999999999</v>
          </cell>
          <cell r="O1290">
            <v>-0.61982000000000004</v>
          </cell>
          <cell r="P1290">
            <v>14.013249999999999</v>
          </cell>
          <cell r="Q1290">
            <v>14.013249999999999</v>
          </cell>
          <cell r="S1290">
            <v>59.092509999999997</v>
          </cell>
          <cell r="T1290">
            <v>73.725579999999994</v>
          </cell>
          <cell r="U1290">
            <v>73.725579999999994</v>
          </cell>
          <cell r="W1290">
            <v>-5.4199999999999998E-2</v>
          </cell>
          <cell r="X1290">
            <v>-10.56715</v>
          </cell>
          <cell r="Y1290">
            <v>-10.56715</v>
          </cell>
          <cell r="AV1290">
            <v>-0.78420999999999996</v>
          </cell>
          <cell r="AW1290">
            <v>-0.78420999999999996</v>
          </cell>
        </row>
        <row r="1291">
          <cell r="A1291" t="str">
            <v>680499380201BU1228</v>
          </cell>
          <cell r="L1291">
            <v>-5.4199999999999998E-2</v>
          </cell>
          <cell r="M1291">
            <v>-1.0213099999999999</v>
          </cell>
          <cell r="N1291">
            <v>-1.0213099999999999</v>
          </cell>
          <cell r="O1291">
            <v>-0.61982000000000004</v>
          </cell>
          <cell r="P1291">
            <v>14.013249999999999</v>
          </cell>
          <cell r="Q1291">
            <v>14.013249999999999</v>
          </cell>
          <cell r="S1291">
            <v>59.092509999999997</v>
          </cell>
          <cell r="T1291">
            <v>73.725579999999994</v>
          </cell>
          <cell r="U1291">
            <v>73.725579999999994</v>
          </cell>
          <cell r="W1291">
            <v>-5.4199999999999998E-2</v>
          </cell>
          <cell r="X1291">
            <v>-10.56715</v>
          </cell>
          <cell r="Y1291">
            <v>-10.56715</v>
          </cell>
          <cell r="AV1291">
            <v>-0.78420999999999996</v>
          </cell>
          <cell r="AW1291">
            <v>-0.78420999999999996</v>
          </cell>
        </row>
        <row r="1292">
          <cell r="A1292" t="str">
            <v>680499380201BS6913</v>
          </cell>
          <cell r="P1292">
            <v>-2.1058500000000002</v>
          </cell>
          <cell r="Q1292">
            <v>-2.1058500000000002</v>
          </cell>
          <cell r="T1292">
            <v>-2.1058500000000002</v>
          </cell>
          <cell r="U1292">
            <v>-2.1058500000000002</v>
          </cell>
        </row>
        <row r="1293">
          <cell r="A1293" t="str">
            <v>680499380201BU1221</v>
          </cell>
          <cell r="P1293">
            <v>-2.1058500000000002</v>
          </cell>
          <cell r="Q1293">
            <v>-2.1058500000000002</v>
          </cell>
          <cell r="T1293">
            <v>-2.1058500000000002</v>
          </cell>
          <cell r="U1293">
            <v>-2.1058500000000002</v>
          </cell>
        </row>
        <row r="1294">
          <cell r="A1294" t="str">
            <v>680499380201BS6801</v>
          </cell>
          <cell r="M1294">
            <v>0</v>
          </cell>
          <cell r="N1294">
            <v>0</v>
          </cell>
          <cell r="O1294">
            <v>0</v>
          </cell>
          <cell r="P1294">
            <v>-1.0000000000000001E-5</v>
          </cell>
          <cell r="Q1294">
            <v>-1.0000000000000001E-5</v>
          </cell>
          <cell r="S1294">
            <v>2.0000000000000002E-5</v>
          </cell>
          <cell r="T1294">
            <v>1.0000000000000001E-5</v>
          </cell>
          <cell r="U1294">
            <v>1.0000000000000001E-5</v>
          </cell>
          <cell r="X1294">
            <v>-1.0000000000000001E-5</v>
          </cell>
          <cell r="Y1294">
            <v>-1.0000000000000001E-5</v>
          </cell>
          <cell r="AV1294">
            <v>0</v>
          </cell>
          <cell r="AW1294">
            <v>0</v>
          </cell>
        </row>
        <row r="1295">
          <cell r="A1295" t="str">
            <v>680499380201BU1481</v>
          </cell>
          <cell r="M1295">
            <v>0</v>
          </cell>
          <cell r="N1295">
            <v>0</v>
          </cell>
          <cell r="O1295">
            <v>0</v>
          </cell>
          <cell r="P1295">
            <v>-1.0000000000000001E-5</v>
          </cell>
          <cell r="Q1295">
            <v>-1.0000000000000001E-5</v>
          </cell>
          <cell r="S1295">
            <v>2.0000000000000002E-5</v>
          </cell>
          <cell r="T1295">
            <v>1.0000000000000001E-5</v>
          </cell>
          <cell r="U1295">
            <v>1.0000000000000001E-5</v>
          </cell>
          <cell r="X1295">
            <v>-1.0000000000000001E-5</v>
          </cell>
          <cell r="Y1295">
            <v>-1.0000000000000001E-5</v>
          </cell>
          <cell r="AV1295">
            <v>0</v>
          </cell>
          <cell r="AW1295">
            <v>0</v>
          </cell>
        </row>
        <row r="1296">
          <cell r="A1296" t="str">
            <v>680499380201BS6903</v>
          </cell>
          <cell r="M1296">
            <v>0</v>
          </cell>
          <cell r="N1296">
            <v>0</v>
          </cell>
          <cell r="P1296">
            <v>0</v>
          </cell>
          <cell r="Q1296">
            <v>0</v>
          </cell>
          <cell r="S1296">
            <v>-2.3147700000000002</v>
          </cell>
          <cell r="T1296">
            <v>-2.3147700000000002</v>
          </cell>
          <cell r="U1296">
            <v>-2.3147700000000002</v>
          </cell>
          <cell r="X1296">
            <v>0</v>
          </cell>
          <cell r="Y1296">
            <v>0</v>
          </cell>
        </row>
        <row r="1297">
          <cell r="A1297" t="str">
            <v>680499380201BU0664</v>
          </cell>
          <cell r="M1297">
            <v>0</v>
          </cell>
          <cell r="N1297">
            <v>0</v>
          </cell>
          <cell r="P1297">
            <v>0</v>
          </cell>
          <cell r="Q1297">
            <v>0</v>
          </cell>
          <cell r="S1297">
            <v>-2.3147700000000002</v>
          </cell>
          <cell r="T1297">
            <v>-2.3147700000000002</v>
          </cell>
          <cell r="U1297">
            <v>-2.3147700000000002</v>
          </cell>
          <cell r="X1297">
            <v>0</v>
          </cell>
          <cell r="Y1297">
            <v>0</v>
          </cell>
        </row>
        <row r="1298">
          <cell r="A1298" t="str">
            <v>680499380201201101</v>
          </cell>
          <cell r="L1298">
            <v>15049.64774</v>
          </cell>
          <cell r="M1298">
            <v>33451.277650000004</v>
          </cell>
          <cell r="N1298">
            <v>33451.277650000004</v>
          </cell>
          <cell r="O1298">
            <v>123205.40975000001</v>
          </cell>
          <cell r="P1298">
            <v>133950.56226000001</v>
          </cell>
          <cell r="Q1298">
            <v>133950.56226000001</v>
          </cell>
          <cell r="S1298">
            <v>344605.91842</v>
          </cell>
          <cell r="T1298">
            <v>355351.07092999999</v>
          </cell>
          <cell r="U1298">
            <v>355351.07092999999</v>
          </cell>
          <cell r="W1298">
            <v>38115.004500000003</v>
          </cell>
          <cell r="X1298">
            <v>101065.75817</v>
          </cell>
          <cell r="Y1298">
            <v>101065.75817</v>
          </cell>
          <cell r="AB1298">
            <v>82975.259919999997</v>
          </cell>
          <cell r="AC1298">
            <v>60491.207399999999</v>
          </cell>
          <cell r="AD1298">
            <v>353115.67103999999</v>
          </cell>
          <cell r="AT1298">
            <v>32731.60124</v>
          </cell>
          <cell r="AU1298">
            <v>93514.768370000005</v>
          </cell>
          <cell r="AV1298">
            <v>143344.53860999999</v>
          </cell>
          <cell r="AW1298">
            <v>369015.01296000002</v>
          </cell>
        </row>
        <row r="1299">
          <cell r="A1299" t="str">
            <v>680499380201BT6918</v>
          </cell>
          <cell r="L1299">
            <v>15049.64774</v>
          </cell>
          <cell r="M1299">
            <v>33451.277650000004</v>
          </cell>
          <cell r="N1299">
            <v>33451.277650000004</v>
          </cell>
          <cell r="O1299">
            <v>123205.40975000001</v>
          </cell>
          <cell r="P1299">
            <v>133950.56226000001</v>
          </cell>
          <cell r="Q1299">
            <v>133950.56226000001</v>
          </cell>
          <cell r="S1299">
            <v>344605.91842</v>
          </cell>
          <cell r="T1299">
            <v>355351.07092999999</v>
          </cell>
          <cell r="U1299">
            <v>355351.07092999999</v>
          </cell>
          <cell r="W1299">
            <v>38115.004500000003</v>
          </cell>
          <cell r="X1299">
            <v>101065.75817</v>
          </cell>
          <cell r="Y1299">
            <v>101065.75817</v>
          </cell>
          <cell r="AB1299">
            <v>82975.259919999997</v>
          </cell>
          <cell r="AC1299">
            <v>60491.207399999999</v>
          </cell>
          <cell r="AD1299">
            <v>353115.67103999999</v>
          </cell>
          <cell r="AT1299">
            <v>32731.60124</v>
          </cell>
          <cell r="AU1299">
            <v>93514.768370000005</v>
          </cell>
          <cell r="AV1299">
            <v>143344.53860999999</v>
          </cell>
          <cell r="AW1299">
            <v>369015.01296000002</v>
          </cell>
        </row>
        <row r="1300">
          <cell r="A1300" t="str">
            <v>680499380201BO0680</v>
          </cell>
          <cell r="L1300">
            <v>13480.42303</v>
          </cell>
          <cell r="M1300">
            <v>31611.423559999999</v>
          </cell>
          <cell r="N1300">
            <v>31611.423559999999</v>
          </cell>
          <cell r="O1300">
            <v>112424.92942</v>
          </cell>
          <cell r="P1300">
            <v>124833.62781999999</v>
          </cell>
          <cell r="Q1300">
            <v>124833.62781999999</v>
          </cell>
          <cell r="S1300">
            <v>322835.66868</v>
          </cell>
          <cell r="T1300">
            <v>335244.36708</v>
          </cell>
          <cell r="U1300">
            <v>335244.36708</v>
          </cell>
          <cell r="W1300">
            <v>34767.966619999999</v>
          </cell>
          <cell r="X1300">
            <v>95865.581290000002</v>
          </cell>
          <cell r="Y1300">
            <v>95865.581290000002</v>
          </cell>
          <cell r="AB1300">
            <v>77999.999920000002</v>
          </cell>
          <cell r="AC1300">
            <v>53962.295400000003</v>
          </cell>
          <cell r="AD1300">
            <v>339962.29517</v>
          </cell>
          <cell r="AT1300">
            <v>31095.540830000002</v>
          </cell>
          <cell r="AU1300">
            <v>88299.999739999999</v>
          </cell>
          <cell r="AV1300">
            <v>132607.06508</v>
          </cell>
          <cell r="AW1300">
            <v>349312.08504999999</v>
          </cell>
        </row>
        <row r="1301">
          <cell r="A1301" t="str">
            <v>680499380201BU0680</v>
          </cell>
          <cell r="L1301">
            <v>13480.42303</v>
          </cell>
          <cell r="M1301">
            <v>31611.423559999999</v>
          </cell>
          <cell r="N1301">
            <v>31611.423559999999</v>
          </cell>
          <cell r="O1301">
            <v>112424.92942</v>
          </cell>
          <cell r="P1301">
            <v>124833.62781999999</v>
          </cell>
          <cell r="Q1301">
            <v>124833.62781999999</v>
          </cell>
          <cell r="S1301">
            <v>322835.66868</v>
          </cell>
          <cell r="T1301">
            <v>335244.36708</v>
          </cell>
          <cell r="U1301">
            <v>335244.36708</v>
          </cell>
          <cell r="W1301">
            <v>34767.966619999999</v>
          </cell>
          <cell r="X1301">
            <v>95865.581290000002</v>
          </cell>
          <cell r="Y1301">
            <v>95865.581290000002</v>
          </cell>
          <cell r="AB1301">
            <v>77999.999920000002</v>
          </cell>
          <cell r="AC1301">
            <v>53962.295400000003</v>
          </cell>
          <cell r="AD1301">
            <v>339962.29517</v>
          </cell>
          <cell r="AT1301">
            <v>31095.540830000002</v>
          </cell>
          <cell r="AU1301">
            <v>88299.999739999999</v>
          </cell>
          <cell r="AV1301">
            <v>132607.06508</v>
          </cell>
          <cell r="AW1301">
            <v>349312.08504999999</v>
          </cell>
        </row>
        <row r="1302">
          <cell r="A1302" t="str">
            <v>680499380201BU0655</v>
          </cell>
          <cell r="P1302">
            <v>-0.17526</v>
          </cell>
          <cell r="Q1302">
            <v>-0.17526</v>
          </cell>
          <cell r="S1302">
            <v>-0.24451000000000001</v>
          </cell>
          <cell r="T1302">
            <v>-0.41976999999999998</v>
          </cell>
          <cell r="U1302">
            <v>-0.41976999999999998</v>
          </cell>
        </row>
        <row r="1303">
          <cell r="A1303" t="str">
            <v>680499380201BU0624</v>
          </cell>
          <cell r="L1303">
            <v>1569.22471</v>
          </cell>
          <cell r="M1303">
            <v>1839.85409</v>
          </cell>
          <cell r="N1303">
            <v>1839.85409</v>
          </cell>
          <cell r="O1303">
            <v>10780.48033</v>
          </cell>
          <cell r="P1303">
            <v>9117.1097000000009</v>
          </cell>
          <cell r="Q1303">
            <v>9117.1097000000009</v>
          </cell>
          <cell r="S1303">
            <v>21770.49425</v>
          </cell>
          <cell r="T1303">
            <v>20107.123619999998</v>
          </cell>
          <cell r="U1303">
            <v>20107.123619999998</v>
          </cell>
          <cell r="W1303">
            <v>3347.0378799999999</v>
          </cell>
          <cell r="X1303">
            <v>5200.17688</v>
          </cell>
          <cell r="Y1303">
            <v>5200.17688</v>
          </cell>
          <cell r="AB1303">
            <v>4975.26</v>
          </cell>
          <cell r="AC1303">
            <v>6528.9120000000003</v>
          </cell>
          <cell r="AD1303">
            <v>13153.37587</v>
          </cell>
          <cell r="AT1303">
            <v>1636.06041</v>
          </cell>
          <cell r="AU1303">
            <v>5214.7686299999996</v>
          </cell>
          <cell r="AV1303">
            <v>10737.473529999999</v>
          </cell>
          <cell r="AW1303">
            <v>19702.927909999999</v>
          </cell>
        </row>
        <row r="1304">
          <cell r="A1304" t="str">
            <v>680499CLIBERPD202</v>
          </cell>
          <cell r="L1304">
            <v>8548.7682999999997</v>
          </cell>
          <cell r="M1304">
            <v>9204.6214199999995</v>
          </cell>
          <cell r="N1304">
            <v>9204.6214199999995</v>
          </cell>
          <cell r="O1304">
            <v>43059.217539999998</v>
          </cell>
          <cell r="P1304">
            <v>49652.779909999997</v>
          </cell>
          <cell r="Q1304">
            <v>49652.779909999997</v>
          </cell>
          <cell r="S1304">
            <v>120816.43709000001</v>
          </cell>
          <cell r="T1304">
            <v>127409.99946000001</v>
          </cell>
          <cell r="U1304">
            <v>127409.99946000001</v>
          </cell>
          <cell r="W1304">
            <v>18207.334480000001</v>
          </cell>
          <cell r="X1304">
            <v>28740.73763</v>
          </cell>
          <cell r="Y1304">
            <v>28740.73763</v>
          </cell>
          <cell r="AB1304">
            <v>30921.644120000001</v>
          </cell>
          <cell r="AC1304">
            <v>31903.021089999998</v>
          </cell>
          <cell r="AD1304">
            <v>144905.07432000001</v>
          </cell>
          <cell r="AT1304">
            <v>10026.67042</v>
          </cell>
          <cell r="AU1304">
            <v>31729.487560000001</v>
          </cell>
          <cell r="AV1304">
            <v>49453.543519999999</v>
          </cell>
          <cell r="AW1304">
            <v>142459.74815999999</v>
          </cell>
        </row>
        <row r="1305">
          <cell r="A1305" t="str">
            <v>680499CLIBERBS9044</v>
          </cell>
          <cell r="L1305">
            <v>2575.0893700000001</v>
          </cell>
          <cell r="M1305">
            <v>2730.7387800000001</v>
          </cell>
          <cell r="N1305">
            <v>2730.7387800000001</v>
          </cell>
          <cell r="O1305">
            <v>14011.90107</v>
          </cell>
          <cell r="P1305">
            <v>18476.923139999999</v>
          </cell>
          <cell r="Q1305">
            <v>18476.923139999999</v>
          </cell>
          <cell r="S1305">
            <v>42671.740210000004</v>
          </cell>
          <cell r="T1305">
            <v>47136.762280000003</v>
          </cell>
          <cell r="U1305">
            <v>47136.762280000003</v>
          </cell>
          <cell r="W1305">
            <v>5483.6473100000003</v>
          </cell>
          <cell r="X1305">
            <v>9242.2540100000006</v>
          </cell>
          <cell r="Y1305">
            <v>9242.2540100000006</v>
          </cell>
          <cell r="AB1305">
            <v>10255.468370000001</v>
          </cell>
          <cell r="AC1305">
            <v>11602.491019999999</v>
          </cell>
          <cell r="AD1305">
            <v>52581.142630000002</v>
          </cell>
          <cell r="AT1305">
            <v>3066.22469</v>
          </cell>
          <cell r="AU1305">
            <v>10244.096100000001</v>
          </cell>
          <cell r="AV1305">
            <v>16170.50222</v>
          </cell>
          <cell r="AW1305">
            <v>51503.572249999997</v>
          </cell>
        </row>
        <row r="1306">
          <cell r="A1306" t="str">
            <v>680499CLIBERBU0321</v>
          </cell>
          <cell r="L1306">
            <v>1473.6554000000001</v>
          </cell>
          <cell r="M1306">
            <v>1352.3440599999999</v>
          </cell>
          <cell r="N1306">
            <v>1352.3440599999999</v>
          </cell>
          <cell r="O1306">
            <v>9792.8456999999999</v>
          </cell>
          <cell r="P1306">
            <v>11418.395850000001</v>
          </cell>
          <cell r="Q1306">
            <v>11418.395850000001</v>
          </cell>
          <cell r="S1306">
            <v>30401.75678</v>
          </cell>
          <cell r="T1306">
            <v>32027.306929999999</v>
          </cell>
          <cell r="U1306">
            <v>32027.306929999999</v>
          </cell>
          <cell r="W1306">
            <v>3176.1085499999999</v>
          </cell>
          <cell r="X1306">
            <v>4863.6759700000002</v>
          </cell>
          <cell r="Y1306">
            <v>4863.6759700000002</v>
          </cell>
          <cell r="AB1306">
            <v>5660.5025100000003</v>
          </cell>
          <cell r="AC1306">
            <v>8372.6559500000003</v>
          </cell>
          <cell r="AD1306">
            <v>35558.619019999998</v>
          </cell>
          <cell r="AT1306">
            <v>1781.8906899999999</v>
          </cell>
          <cell r="AU1306">
            <v>5875.5126700000001</v>
          </cell>
          <cell r="AV1306">
            <v>11011.63005</v>
          </cell>
          <cell r="AW1306">
            <v>35256.819960000001</v>
          </cell>
        </row>
        <row r="1307">
          <cell r="A1307" t="str">
            <v>680499CLIBERBU0323</v>
          </cell>
          <cell r="L1307">
            <v>1075.4450899999999</v>
          </cell>
          <cell r="M1307">
            <v>998.56043</v>
          </cell>
          <cell r="N1307">
            <v>998.56043</v>
          </cell>
          <cell r="O1307">
            <v>3874.3890500000002</v>
          </cell>
          <cell r="P1307">
            <v>4137.7437200000004</v>
          </cell>
          <cell r="Q1307">
            <v>4137.7437200000004</v>
          </cell>
          <cell r="S1307">
            <v>10196.08727</v>
          </cell>
          <cell r="T1307">
            <v>10459.441940000001</v>
          </cell>
          <cell r="U1307">
            <v>10459.441940000001</v>
          </cell>
          <cell r="W1307">
            <v>2261.6017499999998</v>
          </cell>
          <cell r="X1307">
            <v>3303.3798700000002</v>
          </cell>
          <cell r="Y1307">
            <v>3303.3798700000002</v>
          </cell>
          <cell r="AB1307">
            <v>3230.7908600000001</v>
          </cell>
          <cell r="AC1307">
            <v>2256.93507</v>
          </cell>
          <cell r="AD1307">
            <v>11625.948609999999</v>
          </cell>
          <cell r="AT1307">
            <v>1054.269</v>
          </cell>
          <cell r="AU1307">
            <v>3598.4884299999999</v>
          </cell>
          <cell r="AV1307">
            <v>4302.8378400000001</v>
          </cell>
          <cell r="AW1307">
            <v>11502.052960000001</v>
          </cell>
        </row>
        <row r="1308">
          <cell r="A1308" t="str">
            <v>680499CLIBERBU0648</v>
          </cell>
          <cell r="L1308">
            <v>25.988880000000002</v>
          </cell>
          <cell r="M1308">
            <v>379.83429000000001</v>
          </cell>
          <cell r="N1308">
            <v>379.83429000000001</v>
          </cell>
          <cell r="O1308">
            <v>344.66631999999998</v>
          </cell>
          <cell r="P1308">
            <v>2920.7835700000001</v>
          </cell>
          <cell r="Q1308">
            <v>2920.7835700000001</v>
          </cell>
          <cell r="S1308">
            <v>2073.9481099999998</v>
          </cell>
          <cell r="T1308">
            <v>4650.0653599999996</v>
          </cell>
          <cell r="U1308">
            <v>4650.0653599999996</v>
          </cell>
          <cell r="W1308">
            <v>45.937010000000001</v>
          </cell>
          <cell r="X1308">
            <v>1075.1981699999999</v>
          </cell>
          <cell r="Y1308">
            <v>1075.1981699999999</v>
          </cell>
          <cell r="AB1308">
            <v>1364.175</v>
          </cell>
          <cell r="AC1308">
            <v>972.9</v>
          </cell>
          <cell r="AD1308">
            <v>5396.5749999999998</v>
          </cell>
          <cell r="AT1308">
            <v>230.065</v>
          </cell>
          <cell r="AU1308">
            <v>770.09500000000003</v>
          </cell>
          <cell r="AV1308">
            <v>856.03432999999995</v>
          </cell>
          <cell r="AW1308">
            <v>4744.6993300000004</v>
          </cell>
        </row>
        <row r="1309">
          <cell r="A1309" t="str">
            <v>680499CLIBERBU0329</v>
          </cell>
          <cell r="S1309">
            <v>-5.1950000000000003E-2</v>
          </cell>
          <cell r="T1309">
            <v>-5.1950000000000003E-2</v>
          </cell>
          <cell r="U1309">
            <v>-5.1950000000000003E-2</v>
          </cell>
        </row>
        <row r="1310">
          <cell r="A1310" t="str">
            <v>680499CLIBERBG6912</v>
          </cell>
          <cell r="L1310">
            <v>3410.06333</v>
          </cell>
          <cell r="M1310">
            <v>3961.5003200000001</v>
          </cell>
          <cell r="N1310">
            <v>3961.5003200000001</v>
          </cell>
          <cell r="O1310">
            <v>17233.055400000001</v>
          </cell>
          <cell r="P1310">
            <v>18805.951840000002</v>
          </cell>
          <cell r="Q1310">
            <v>18805.951840000002</v>
          </cell>
          <cell r="S1310">
            <v>44295.272109999998</v>
          </cell>
          <cell r="T1310">
            <v>45868.168550000002</v>
          </cell>
          <cell r="U1310">
            <v>45868.168550000002</v>
          </cell>
          <cell r="W1310">
            <v>7348.1033299999999</v>
          </cell>
          <cell r="X1310">
            <v>11176.14472</v>
          </cell>
          <cell r="Y1310">
            <v>11176.14472</v>
          </cell>
          <cell r="AB1310">
            <v>11491.923419999999</v>
          </cell>
          <cell r="AC1310">
            <v>12765.39813</v>
          </cell>
          <cell r="AD1310">
            <v>51598.778079999996</v>
          </cell>
          <cell r="AT1310">
            <v>3800.22856</v>
          </cell>
          <cell r="AU1310">
            <v>11903.795539999999</v>
          </cell>
          <cell r="AV1310">
            <v>19600.62269</v>
          </cell>
          <cell r="AW1310">
            <v>50312.97453</v>
          </cell>
        </row>
        <row r="1311">
          <cell r="A1311" t="str">
            <v>680499CLIBERBS6912</v>
          </cell>
          <cell r="L1311">
            <v>1823.78673</v>
          </cell>
          <cell r="M1311">
            <v>2189.7041300000001</v>
          </cell>
          <cell r="N1311">
            <v>2189.7041300000001</v>
          </cell>
          <cell r="O1311">
            <v>9220.0151800000003</v>
          </cell>
          <cell r="P1311">
            <v>10542.7909</v>
          </cell>
          <cell r="Q1311">
            <v>10542.7909</v>
          </cell>
          <cell r="S1311">
            <v>23341.564450000002</v>
          </cell>
          <cell r="T1311">
            <v>24664.340169999999</v>
          </cell>
          <cell r="U1311">
            <v>24664.340169999999</v>
          </cell>
          <cell r="W1311">
            <v>3982.1976800000002</v>
          </cell>
          <cell r="X1311">
            <v>6104.0963899999997</v>
          </cell>
          <cell r="Y1311">
            <v>6104.0963899999997</v>
          </cell>
          <cell r="AB1311">
            <v>5597.40661</v>
          </cell>
          <cell r="AC1311">
            <v>7515.26217</v>
          </cell>
          <cell r="AD1311">
            <v>26633.80776</v>
          </cell>
          <cell r="AT1311">
            <v>1867.8047999999999</v>
          </cell>
          <cell r="AU1311">
            <v>6027.1281200000003</v>
          </cell>
          <cell r="AV1311">
            <v>9930.1251499999998</v>
          </cell>
          <cell r="AW1311">
            <v>25159.049859999999</v>
          </cell>
        </row>
        <row r="1312">
          <cell r="A1312" t="str">
            <v>680499CLIBERBO0678</v>
          </cell>
          <cell r="L1312">
            <v>1471.9351799999999</v>
          </cell>
          <cell r="M1312">
            <v>1732.8556000000001</v>
          </cell>
          <cell r="N1312">
            <v>1732.8556000000001</v>
          </cell>
          <cell r="O1312">
            <v>7586.6303600000001</v>
          </cell>
          <cell r="P1312">
            <v>8788.9018599999999</v>
          </cell>
          <cell r="Q1312">
            <v>8788.9018599999999</v>
          </cell>
          <cell r="S1312">
            <v>19750.821800000002</v>
          </cell>
          <cell r="T1312">
            <v>20953.0933</v>
          </cell>
          <cell r="U1312">
            <v>20953.0933</v>
          </cell>
          <cell r="W1312">
            <v>3189.0127299999999</v>
          </cell>
          <cell r="X1312">
            <v>5145.6605099999997</v>
          </cell>
          <cell r="Y1312">
            <v>5145.6605099999997</v>
          </cell>
          <cell r="AB1312">
            <v>4450.5256099999997</v>
          </cell>
          <cell r="AC1312">
            <v>6183.6028699999997</v>
          </cell>
          <cell r="AD1312">
            <v>21004.722409999998</v>
          </cell>
          <cell r="AT1312">
            <v>1518.9318000000001</v>
          </cell>
          <cell r="AU1312">
            <v>4983.2220799999996</v>
          </cell>
          <cell r="AV1312">
            <v>8257.0693800000008</v>
          </cell>
          <cell r="AW1312">
            <v>20340.002090000002</v>
          </cell>
        </row>
        <row r="1313">
          <cell r="A1313" t="str">
            <v>680499CLIBERBU0654</v>
          </cell>
          <cell r="L1313">
            <v>155.00740999999999</v>
          </cell>
          <cell r="M1313">
            <v>289.64818000000002</v>
          </cell>
          <cell r="N1313">
            <v>289.64818000000002</v>
          </cell>
          <cell r="O1313">
            <v>609.68111999999996</v>
          </cell>
          <cell r="P1313">
            <v>894.35577000000001</v>
          </cell>
          <cell r="Q1313">
            <v>894.35577000000001</v>
          </cell>
          <cell r="S1313">
            <v>1582.3608300000001</v>
          </cell>
          <cell r="T1313">
            <v>1867.03548</v>
          </cell>
          <cell r="U1313">
            <v>1867.03548</v>
          </cell>
          <cell r="W1313">
            <v>298.61284000000001</v>
          </cell>
          <cell r="X1313">
            <v>554.19502</v>
          </cell>
          <cell r="Y1313">
            <v>554.19502</v>
          </cell>
          <cell r="AB1313">
            <v>602.47299999999996</v>
          </cell>
          <cell r="AC1313">
            <v>343.0453</v>
          </cell>
          <cell r="AD1313">
            <v>2815.2343000000001</v>
          </cell>
          <cell r="AT1313">
            <v>150.46799999999999</v>
          </cell>
          <cell r="AU1313">
            <v>456.90404000000001</v>
          </cell>
          <cell r="AV1313">
            <v>693.54858999999999</v>
          </cell>
          <cell r="AW1313">
            <v>2295.5385900000001</v>
          </cell>
        </row>
        <row r="1314">
          <cell r="A1314" t="str">
            <v>680499CLIBERBU0659</v>
          </cell>
          <cell r="L1314">
            <v>196.84414000000001</v>
          </cell>
          <cell r="M1314">
            <v>167.864</v>
          </cell>
          <cell r="N1314">
            <v>167.864</v>
          </cell>
          <cell r="O1314">
            <v>1023.52467</v>
          </cell>
          <cell r="P1314">
            <v>860.48898999999994</v>
          </cell>
          <cell r="Q1314">
            <v>860.48898999999994</v>
          </cell>
          <cell r="S1314">
            <v>2008.6357599999999</v>
          </cell>
          <cell r="T1314">
            <v>1845.6000799999999</v>
          </cell>
          <cell r="U1314">
            <v>1845.6000799999999</v>
          </cell>
          <cell r="W1314">
            <v>494.57211000000001</v>
          </cell>
          <cell r="X1314">
            <v>405.13742999999999</v>
          </cell>
          <cell r="Y1314">
            <v>405.13742999999999</v>
          </cell>
          <cell r="AB1314">
            <v>544.40800000000002</v>
          </cell>
          <cell r="AC1314">
            <v>988.61400000000003</v>
          </cell>
          <cell r="AD1314">
            <v>2813.8510500000002</v>
          </cell>
          <cell r="AT1314">
            <v>198.405</v>
          </cell>
          <cell r="AU1314">
            <v>587.00199999999995</v>
          </cell>
          <cell r="AV1314">
            <v>979.32815000000005</v>
          </cell>
          <cell r="AW1314">
            <v>2523.3301499999998</v>
          </cell>
        </row>
        <row r="1315">
          <cell r="A1315" t="str">
            <v>680499CLIBERBU3445</v>
          </cell>
          <cell r="M1315">
            <v>-0.66364999999999996</v>
          </cell>
          <cell r="N1315">
            <v>-0.66364999999999996</v>
          </cell>
          <cell r="O1315">
            <v>0.17902999999999999</v>
          </cell>
          <cell r="P1315">
            <v>-0.95572000000000001</v>
          </cell>
          <cell r="Q1315">
            <v>-0.95572000000000001</v>
          </cell>
          <cell r="S1315">
            <v>-0.25394</v>
          </cell>
          <cell r="T1315">
            <v>-1.38869</v>
          </cell>
          <cell r="U1315">
            <v>-1.38869</v>
          </cell>
          <cell r="X1315">
            <v>-0.89656999999999998</v>
          </cell>
          <cell r="Y1315">
            <v>-0.89656999999999998</v>
          </cell>
          <cell r="AV1315">
            <v>0.17902999999999999</v>
          </cell>
          <cell r="AW1315">
            <v>0.17902999999999999</v>
          </cell>
        </row>
        <row r="1316">
          <cell r="A1316" t="str">
            <v>680499CLIBERBS6922</v>
          </cell>
          <cell r="L1316">
            <v>1586.2765999999999</v>
          </cell>
          <cell r="M1316">
            <v>1771.79619</v>
          </cell>
          <cell r="N1316">
            <v>1771.79619</v>
          </cell>
          <cell r="O1316">
            <v>8013.0402199999999</v>
          </cell>
          <cell r="P1316">
            <v>8263.1609399999998</v>
          </cell>
          <cell r="Q1316">
            <v>8263.1609399999998</v>
          </cell>
          <cell r="S1316">
            <v>20953.70766</v>
          </cell>
          <cell r="T1316">
            <v>21203.828379999999</v>
          </cell>
          <cell r="U1316">
            <v>21203.828379999999</v>
          </cell>
          <cell r="W1316">
            <v>3365.9056500000002</v>
          </cell>
          <cell r="X1316">
            <v>5072.0483299999996</v>
          </cell>
          <cell r="Y1316">
            <v>5072.0483299999996</v>
          </cell>
          <cell r="AB1316">
            <v>5894.5168100000001</v>
          </cell>
          <cell r="AC1316">
            <v>5250.1359599999996</v>
          </cell>
          <cell r="AD1316">
            <v>24964.97032</v>
          </cell>
          <cell r="AT1316">
            <v>1932.4237599999999</v>
          </cell>
          <cell r="AU1316">
            <v>5876.6674199999998</v>
          </cell>
          <cell r="AV1316">
            <v>9670.4975400000003</v>
          </cell>
          <cell r="AW1316">
            <v>25153.92467</v>
          </cell>
        </row>
        <row r="1317">
          <cell r="A1317" t="str">
            <v>680499CLIBERBU1485</v>
          </cell>
          <cell r="L1317">
            <v>427.49491999999998</v>
          </cell>
          <cell r="M1317">
            <v>783.53692999999998</v>
          </cell>
          <cell r="N1317">
            <v>783.53692999999998</v>
          </cell>
          <cell r="O1317">
            <v>2441.4461799999999</v>
          </cell>
          <cell r="P1317">
            <v>2877.8283499999998</v>
          </cell>
          <cell r="Q1317">
            <v>2877.8283499999998</v>
          </cell>
          <cell r="S1317">
            <v>6085.6376200000004</v>
          </cell>
          <cell r="T1317">
            <v>6522.0197900000003</v>
          </cell>
          <cell r="U1317">
            <v>6522.0197900000003</v>
          </cell>
          <cell r="W1317">
            <v>905.90380000000005</v>
          </cell>
          <cell r="X1317">
            <v>1721.2117699999999</v>
          </cell>
          <cell r="Y1317">
            <v>1721.2117699999999</v>
          </cell>
          <cell r="AB1317">
            <v>1721.8220100000001</v>
          </cell>
          <cell r="AC1317">
            <v>1587.93902</v>
          </cell>
          <cell r="AD1317">
            <v>7351.3337300000003</v>
          </cell>
          <cell r="AT1317">
            <v>660.29235000000006</v>
          </cell>
          <cell r="AU1317">
            <v>1778.2454499999999</v>
          </cell>
          <cell r="AV1317">
            <v>3212.9004100000002</v>
          </cell>
          <cell r="AW1317">
            <v>7574.2601699999996</v>
          </cell>
        </row>
        <row r="1318">
          <cell r="A1318" t="str">
            <v>680499CLIBERBU1051</v>
          </cell>
          <cell r="L1318">
            <v>49.502279999999999</v>
          </cell>
          <cell r="M1318">
            <v>16.245329999999999</v>
          </cell>
          <cell r="N1318">
            <v>16.245329999999999</v>
          </cell>
          <cell r="O1318">
            <v>135.45004</v>
          </cell>
          <cell r="P1318">
            <v>113.41999</v>
          </cell>
          <cell r="Q1318">
            <v>113.41999</v>
          </cell>
          <cell r="S1318">
            <v>270.34460999999999</v>
          </cell>
          <cell r="T1318">
            <v>248.31456</v>
          </cell>
          <cell r="U1318">
            <v>248.31456</v>
          </cell>
          <cell r="W1318">
            <v>109.40168</v>
          </cell>
          <cell r="X1318">
            <v>72.596869999999996</v>
          </cell>
          <cell r="Y1318">
            <v>72.596869999999996</v>
          </cell>
          <cell r="AV1318">
            <v>21.1753</v>
          </cell>
          <cell r="AW1318">
            <v>21.1753</v>
          </cell>
        </row>
        <row r="1319">
          <cell r="A1319" t="str">
            <v>680499CLIBERBO0708</v>
          </cell>
          <cell r="L1319">
            <v>639.26773000000003</v>
          </cell>
          <cell r="M1319">
            <v>601.98391000000004</v>
          </cell>
          <cell r="N1319">
            <v>601.98391000000004</v>
          </cell>
          <cell r="O1319">
            <v>3225.52421</v>
          </cell>
          <cell r="P1319">
            <v>2838.48288</v>
          </cell>
          <cell r="Q1319">
            <v>2838.48288</v>
          </cell>
          <cell r="S1319">
            <v>9009.6376899999996</v>
          </cell>
          <cell r="T1319">
            <v>8622.5963599999995</v>
          </cell>
          <cell r="U1319">
            <v>8622.5963599999995</v>
          </cell>
          <cell r="W1319">
            <v>1414.4778100000001</v>
          </cell>
          <cell r="X1319">
            <v>1810.3383100000001</v>
          </cell>
          <cell r="Y1319">
            <v>1810.3383100000001</v>
          </cell>
          <cell r="AB1319">
            <v>2524.9369999999999</v>
          </cell>
          <cell r="AC1319">
            <v>2185.6783500000001</v>
          </cell>
          <cell r="AD1319">
            <v>9800.8689699999995</v>
          </cell>
          <cell r="AT1319">
            <v>763.03143</v>
          </cell>
          <cell r="AU1319">
            <v>2352.1685900000002</v>
          </cell>
          <cell r="AV1319">
            <v>3790.93415</v>
          </cell>
          <cell r="AW1319">
            <v>9745.6077499999992</v>
          </cell>
        </row>
        <row r="1320">
          <cell r="A1320" t="str">
            <v>680499CLIBERBU0675</v>
          </cell>
          <cell r="L1320">
            <v>141.20188999999999</v>
          </cell>
          <cell r="M1320">
            <v>142.53102999999999</v>
          </cell>
          <cell r="N1320">
            <v>142.53102999999999</v>
          </cell>
          <cell r="O1320">
            <v>877.73131999999998</v>
          </cell>
          <cell r="P1320">
            <v>904.44192999999996</v>
          </cell>
          <cell r="Q1320">
            <v>904.44192999999996</v>
          </cell>
          <cell r="S1320">
            <v>2005.3046099999999</v>
          </cell>
          <cell r="T1320">
            <v>2032.01522</v>
          </cell>
          <cell r="U1320">
            <v>2032.01522</v>
          </cell>
          <cell r="W1320">
            <v>439.14875999999998</v>
          </cell>
          <cell r="X1320">
            <v>578.93465000000003</v>
          </cell>
          <cell r="Y1320">
            <v>578.93465000000003</v>
          </cell>
          <cell r="AB1320">
            <v>668.71016999999995</v>
          </cell>
          <cell r="AC1320">
            <v>477.79095999999998</v>
          </cell>
          <cell r="AD1320">
            <v>3443.3846699999999</v>
          </cell>
          <cell r="AT1320">
            <v>203.28644</v>
          </cell>
          <cell r="AU1320">
            <v>765.94615999999996</v>
          </cell>
          <cell r="AV1320">
            <v>1042.23172</v>
          </cell>
          <cell r="AW1320">
            <v>3494.4001800000001</v>
          </cell>
        </row>
        <row r="1321">
          <cell r="A1321" t="str">
            <v>680499CLIBERBU0709</v>
          </cell>
          <cell r="L1321">
            <v>177.66838000000001</v>
          </cell>
          <cell r="M1321">
            <v>142.82031000000001</v>
          </cell>
          <cell r="N1321">
            <v>142.82031000000001</v>
          </cell>
          <cell r="O1321">
            <v>697.47324000000003</v>
          </cell>
          <cell r="P1321">
            <v>879.59558000000004</v>
          </cell>
          <cell r="Q1321">
            <v>879.59558000000004</v>
          </cell>
          <cell r="S1321">
            <v>1901.11556</v>
          </cell>
          <cell r="T1321">
            <v>2083.2379000000001</v>
          </cell>
          <cell r="U1321">
            <v>2083.2379000000001</v>
          </cell>
          <cell r="W1321">
            <v>239.1687</v>
          </cell>
          <cell r="X1321">
            <v>631.10042999999996</v>
          </cell>
          <cell r="Y1321">
            <v>631.10042999999996</v>
          </cell>
          <cell r="AB1321">
            <v>518.55443000000002</v>
          </cell>
          <cell r="AC1321">
            <v>436.83222999999998</v>
          </cell>
          <cell r="AD1321">
            <v>2168.1318299999998</v>
          </cell>
          <cell r="AT1321">
            <v>147.54274000000001</v>
          </cell>
          <cell r="AU1321">
            <v>481.21370999999999</v>
          </cell>
          <cell r="AV1321">
            <v>826.74370999999996</v>
          </cell>
          <cell r="AW1321">
            <v>2203.8050400000002</v>
          </cell>
        </row>
        <row r="1322">
          <cell r="A1322" t="str">
            <v>680499CLIBERBU1123</v>
          </cell>
          <cell r="L1322">
            <v>151.1414</v>
          </cell>
          <cell r="M1322">
            <v>84.67868</v>
          </cell>
          <cell r="N1322">
            <v>84.67868</v>
          </cell>
          <cell r="O1322">
            <v>635.41522999999995</v>
          </cell>
          <cell r="P1322">
            <v>649.39220999999998</v>
          </cell>
          <cell r="Q1322">
            <v>649.39220999999998</v>
          </cell>
          <cell r="S1322">
            <v>1681.6675700000001</v>
          </cell>
          <cell r="T1322">
            <v>1695.64455</v>
          </cell>
          <cell r="U1322">
            <v>1695.64455</v>
          </cell>
          <cell r="W1322">
            <v>257.80489999999998</v>
          </cell>
          <cell r="X1322">
            <v>257.86630000000002</v>
          </cell>
          <cell r="Y1322">
            <v>257.86630000000002</v>
          </cell>
          <cell r="AB1322">
            <v>460.4932</v>
          </cell>
          <cell r="AC1322">
            <v>561.8954</v>
          </cell>
          <cell r="AD1322">
            <v>2201.2511199999999</v>
          </cell>
          <cell r="AT1322">
            <v>158.27080000000001</v>
          </cell>
          <cell r="AU1322">
            <v>499.09350999999998</v>
          </cell>
          <cell r="AV1322">
            <v>776.51224999999999</v>
          </cell>
          <cell r="AW1322">
            <v>2114.67623</v>
          </cell>
        </row>
        <row r="1323">
          <cell r="A1323" t="str">
            <v>680499CLIBERBS9042</v>
          </cell>
          <cell r="L1323">
            <v>1664.0250000000001</v>
          </cell>
          <cell r="M1323">
            <v>1425.9941200000001</v>
          </cell>
          <cell r="N1323">
            <v>1425.9941200000001</v>
          </cell>
          <cell r="O1323">
            <v>6853.28737</v>
          </cell>
          <cell r="P1323">
            <v>5845.4653699999999</v>
          </cell>
          <cell r="Q1323">
            <v>5845.4653699999999</v>
          </cell>
          <cell r="S1323">
            <v>18868.41689</v>
          </cell>
          <cell r="T1323">
            <v>17860.59489</v>
          </cell>
          <cell r="U1323">
            <v>17860.59489</v>
          </cell>
          <cell r="W1323">
            <v>3378.0928699999999</v>
          </cell>
          <cell r="X1323">
            <v>4480.3744699999997</v>
          </cell>
          <cell r="Y1323">
            <v>4480.3744699999997</v>
          </cell>
          <cell r="AB1323">
            <v>4645.0148799999997</v>
          </cell>
          <cell r="AC1323">
            <v>3732.8207200000002</v>
          </cell>
          <cell r="AD1323">
            <v>20938.226620000001</v>
          </cell>
          <cell r="AT1323">
            <v>1817.7010399999999</v>
          </cell>
          <cell r="AU1323">
            <v>5127.91687</v>
          </cell>
          <cell r="AV1323">
            <v>7019.4807199999996</v>
          </cell>
          <cell r="AW1323">
            <v>20896.811590000001</v>
          </cell>
        </row>
        <row r="1324">
          <cell r="A1324" t="str">
            <v>680499CLIBERBO0341</v>
          </cell>
          <cell r="L1324">
            <v>909.16530999999998</v>
          </cell>
          <cell r="M1324">
            <v>607.27439000000004</v>
          </cell>
          <cell r="N1324">
            <v>607.27439000000004</v>
          </cell>
          <cell r="O1324">
            <v>3993.4494</v>
          </cell>
          <cell r="P1324">
            <v>2860.5210400000001</v>
          </cell>
          <cell r="Q1324">
            <v>2860.5210400000001</v>
          </cell>
          <cell r="S1324">
            <v>9639.8942200000001</v>
          </cell>
          <cell r="T1324">
            <v>8506.9658600000002</v>
          </cell>
          <cell r="U1324">
            <v>8506.9658600000002</v>
          </cell>
          <cell r="W1324">
            <v>1940.06971</v>
          </cell>
          <cell r="X1324">
            <v>2024.4626900000001</v>
          </cell>
          <cell r="Y1324">
            <v>2024.4626900000001</v>
          </cell>
          <cell r="AB1324">
            <v>2232.4600099999998</v>
          </cell>
          <cell r="AC1324">
            <v>1929.3721800000001</v>
          </cell>
          <cell r="AD1324">
            <v>9879.78946</v>
          </cell>
          <cell r="AT1324">
            <v>849.78403000000003</v>
          </cell>
          <cell r="AU1324">
            <v>2458.20253</v>
          </cell>
          <cell r="AV1324">
            <v>3691.0246099999999</v>
          </cell>
          <cell r="AW1324">
            <v>9891.7264200000009</v>
          </cell>
        </row>
        <row r="1325">
          <cell r="A1325" t="str">
            <v>680499CLIBERBU0341</v>
          </cell>
          <cell r="L1325">
            <v>909.16530999999998</v>
          </cell>
          <cell r="M1325">
            <v>607.27439000000004</v>
          </cell>
          <cell r="N1325">
            <v>607.27439000000004</v>
          </cell>
          <cell r="O1325">
            <v>3993.4494</v>
          </cell>
          <cell r="P1325">
            <v>2860.5210400000001</v>
          </cell>
          <cell r="Q1325">
            <v>2860.5210400000001</v>
          </cell>
          <cell r="S1325">
            <v>9639.8942200000001</v>
          </cell>
          <cell r="T1325">
            <v>8506.9658600000002</v>
          </cell>
          <cell r="U1325">
            <v>8506.9658600000002</v>
          </cell>
          <cell r="W1325">
            <v>1940.06971</v>
          </cell>
          <cell r="X1325">
            <v>2024.4626900000001</v>
          </cell>
          <cell r="Y1325">
            <v>2024.4626900000001</v>
          </cell>
          <cell r="AB1325">
            <v>2232.4600099999998</v>
          </cell>
          <cell r="AC1325">
            <v>1929.3721800000001</v>
          </cell>
          <cell r="AD1325">
            <v>9879.78946</v>
          </cell>
          <cell r="AT1325">
            <v>849.78403000000003</v>
          </cell>
          <cell r="AU1325">
            <v>2458.20253</v>
          </cell>
          <cell r="AV1325">
            <v>3691.0246099999999</v>
          </cell>
          <cell r="AW1325">
            <v>9891.7264200000009</v>
          </cell>
        </row>
        <row r="1326">
          <cell r="A1326" t="str">
            <v>680499CLIBERBU0351</v>
          </cell>
          <cell r="L1326">
            <v>65.328230000000005</v>
          </cell>
          <cell r="M1326">
            <v>82.222110000000001</v>
          </cell>
          <cell r="N1326">
            <v>82.222110000000001</v>
          </cell>
          <cell r="O1326">
            <v>340.22070000000002</v>
          </cell>
          <cell r="P1326">
            <v>291.51182999999997</v>
          </cell>
          <cell r="Q1326">
            <v>291.51182999999997</v>
          </cell>
          <cell r="S1326">
            <v>942.70609000000002</v>
          </cell>
          <cell r="T1326">
            <v>893.99721999999997</v>
          </cell>
          <cell r="U1326">
            <v>893.99721999999997</v>
          </cell>
          <cell r="W1326">
            <v>169.43638000000001</v>
          </cell>
          <cell r="X1326">
            <v>211.15460999999999</v>
          </cell>
          <cell r="Y1326">
            <v>211.15460999999999</v>
          </cell>
          <cell r="AB1326">
            <v>282.63646999999997</v>
          </cell>
          <cell r="AC1326">
            <v>286.73214000000002</v>
          </cell>
          <cell r="AD1326">
            <v>1250.4129700000001</v>
          </cell>
          <cell r="AT1326">
            <v>70.530699999999996</v>
          </cell>
          <cell r="AU1326">
            <v>275.95920000000001</v>
          </cell>
          <cell r="AV1326">
            <v>333.56707999999998</v>
          </cell>
          <cell r="AW1326">
            <v>1234.58187</v>
          </cell>
        </row>
        <row r="1327">
          <cell r="A1327" t="str">
            <v>680499CLIBERBU0352</v>
          </cell>
          <cell r="L1327">
            <v>688.10455999999999</v>
          </cell>
          <cell r="M1327">
            <v>737.10213999999996</v>
          </cell>
          <cell r="N1327">
            <v>737.10213999999996</v>
          </cell>
          <cell r="O1327">
            <v>2506.8867500000001</v>
          </cell>
          <cell r="P1327">
            <v>2696.2311</v>
          </cell>
          <cell r="Q1327">
            <v>2696.2311</v>
          </cell>
          <cell r="S1327">
            <v>8266.9722299999994</v>
          </cell>
          <cell r="T1327">
            <v>8456.3165800000006</v>
          </cell>
          <cell r="U1327">
            <v>8456.3165800000006</v>
          </cell>
          <cell r="W1327">
            <v>1262.7578100000001</v>
          </cell>
          <cell r="X1327">
            <v>2252.65994</v>
          </cell>
          <cell r="Y1327">
            <v>2252.65994</v>
          </cell>
          <cell r="AB1327">
            <v>2128.3740899999998</v>
          </cell>
          <cell r="AC1327">
            <v>1514.9960900000001</v>
          </cell>
          <cell r="AD1327">
            <v>9801.4017199999998</v>
          </cell>
          <cell r="AT1327">
            <v>896.84911</v>
          </cell>
          <cell r="AU1327">
            <v>2392.1506399999998</v>
          </cell>
          <cell r="AV1327">
            <v>2987.76566</v>
          </cell>
          <cell r="AW1327">
            <v>9759.3838599999999</v>
          </cell>
        </row>
        <row r="1328">
          <cell r="A1328" t="str">
            <v>680499CLIBERBU0353</v>
          </cell>
          <cell r="L1328">
            <v>1.4269000000000001</v>
          </cell>
          <cell r="M1328">
            <v>-0.60451999999999995</v>
          </cell>
          <cell r="N1328">
            <v>-0.60451999999999995</v>
          </cell>
          <cell r="O1328">
            <v>12.73052</v>
          </cell>
          <cell r="P1328">
            <v>-2.7986</v>
          </cell>
          <cell r="Q1328">
            <v>-2.7986</v>
          </cell>
          <cell r="S1328">
            <v>18.844349999999999</v>
          </cell>
          <cell r="T1328">
            <v>3.3152300000000001</v>
          </cell>
          <cell r="U1328">
            <v>3.3152300000000001</v>
          </cell>
          <cell r="W1328">
            <v>5.82897</v>
          </cell>
          <cell r="X1328">
            <v>-7.9027700000000003</v>
          </cell>
          <cell r="Y1328">
            <v>-7.9027700000000003</v>
          </cell>
          <cell r="AB1328">
            <v>1.5443100000000001</v>
          </cell>
          <cell r="AC1328">
            <v>1.72031</v>
          </cell>
          <cell r="AD1328">
            <v>6.6224699999999999</v>
          </cell>
          <cell r="AT1328">
            <v>0.53720000000000001</v>
          </cell>
          <cell r="AU1328">
            <v>1.6045</v>
          </cell>
          <cell r="AV1328">
            <v>7.1233700000000004</v>
          </cell>
          <cell r="AW1328">
            <v>11.119440000000001</v>
          </cell>
        </row>
        <row r="1329">
          <cell r="A1329" t="str">
            <v>680499CLIBERBS9051</v>
          </cell>
          <cell r="L1329">
            <v>143.87163000000001</v>
          </cell>
          <cell r="M1329">
            <v>387.01985999999999</v>
          </cell>
          <cell r="N1329">
            <v>387.01985999999999</v>
          </cell>
          <cell r="O1329">
            <v>991.70452</v>
          </cell>
          <cell r="P1329">
            <v>2357.9954499999999</v>
          </cell>
          <cell r="Q1329">
            <v>2357.9954499999999</v>
          </cell>
          <cell r="S1329">
            <v>4418.7025899999999</v>
          </cell>
          <cell r="T1329">
            <v>5784.99352</v>
          </cell>
          <cell r="U1329">
            <v>5784.99352</v>
          </cell>
          <cell r="W1329">
            <v>577.60535000000004</v>
          </cell>
          <cell r="X1329">
            <v>1380.8125199999999</v>
          </cell>
          <cell r="Y1329">
            <v>1380.8125199999999</v>
          </cell>
          <cell r="AB1329">
            <v>1252.1832400000001</v>
          </cell>
          <cell r="AC1329">
            <v>896.84978000000001</v>
          </cell>
          <cell r="AD1329">
            <v>6485.7438199999997</v>
          </cell>
          <cell r="AT1329">
            <v>289.815</v>
          </cell>
          <cell r="AU1329">
            <v>1083.7995000000001</v>
          </cell>
          <cell r="AV1329">
            <v>1767.0268000000001</v>
          </cell>
          <cell r="AW1329">
            <v>6459.1144599999998</v>
          </cell>
        </row>
        <row r="1330">
          <cell r="A1330" t="str">
            <v>680499CLIBERBO0713</v>
          </cell>
          <cell r="L1330">
            <v>143.87163000000001</v>
          </cell>
          <cell r="M1330">
            <v>387.01985999999999</v>
          </cell>
          <cell r="N1330">
            <v>387.01985999999999</v>
          </cell>
          <cell r="O1330">
            <v>983.91488000000004</v>
          </cell>
          <cell r="P1330">
            <v>2357.9954499999999</v>
          </cell>
          <cell r="Q1330">
            <v>2357.9954499999999</v>
          </cell>
          <cell r="S1330">
            <v>4408.1195100000004</v>
          </cell>
          <cell r="T1330">
            <v>5782.2000799999996</v>
          </cell>
          <cell r="U1330">
            <v>5782.2000799999996</v>
          </cell>
          <cell r="W1330">
            <v>577.51284999999996</v>
          </cell>
          <cell r="X1330">
            <v>1380.8125199999999</v>
          </cell>
          <cell r="Y1330">
            <v>1380.8125199999999</v>
          </cell>
          <cell r="AB1330">
            <v>1252.1832400000001</v>
          </cell>
          <cell r="AC1330">
            <v>896.84978000000001</v>
          </cell>
          <cell r="AD1330">
            <v>6485.7438199999997</v>
          </cell>
          <cell r="AT1330">
            <v>289.815</v>
          </cell>
          <cell r="AU1330">
            <v>1083.7995000000001</v>
          </cell>
          <cell r="AV1330">
            <v>1759.3296600000001</v>
          </cell>
          <cell r="AW1330">
            <v>6451.4173199999996</v>
          </cell>
        </row>
        <row r="1331">
          <cell r="A1331" t="str">
            <v>680499CLIBERBU0713</v>
          </cell>
          <cell r="L1331">
            <v>143.87163000000001</v>
          </cell>
          <cell r="M1331">
            <v>387.01985999999999</v>
          </cell>
          <cell r="N1331">
            <v>387.01985999999999</v>
          </cell>
          <cell r="O1331">
            <v>983.91488000000004</v>
          </cell>
          <cell r="P1331">
            <v>2357.9954499999999</v>
          </cell>
          <cell r="Q1331">
            <v>2357.9954499999999</v>
          </cell>
          <cell r="S1331">
            <v>4408.1195100000004</v>
          </cell>
          <cell r="T1331">
            <v>5782.2000799999996</v>
          </cell>
          <cell r="U1331">
            <v>5782.2000799999996</v>
          </cell>
          <cell r="W1331">
            <v>577.51284999999996</v>
          </cell>
          <cell r="X1331">
            <v>1380.8125199999999</v>
          </cell>
          <cell r="Y1331">
            <v>1380.8125199999999</v>
          </cell>
          <cell r="AB1331">
            <v>1252.1832400000001</v>
          </cell>
          <cell r="AC1331">
            <v>896.84978000000001</v>
          </cell>
          <cell r="AD1331">
            <v>6485.7438199999997</v>
          </cell>
          <cell r="AT1331">
            <v>289.815</v>
          </cell>
          <cell r="AU1331">
            <v>1083.7995000000001</v>
          </cell>
          <cell r="AV1331">
            <v>1759.3296600000001</v>
          </cell>
          <cell r="AW1331">
            <v>6451.4173199999996</v>
          </cell>
        </row>
        <row r="1332">
          <cell r="A1332" t="str">
            <v>680499CLIBERBU0418</v>
          </cell>
          <cell r="O1332">
            <v>7.7896400000000003</v>
          </cell>
          <cell r="S1332">
            <v>10.583080000000001</v>
          </cell>
          <cell r="T1332">
            <v>2.7934399999999999</v>
          </cell>
          <cell r="U1332">
            <v>2.7934399999999999</v>
          </cell>
          <cell r="W1332">
            <v>9.2499999999999999E-2</v>
          </cell>
          <cell r="AV1332">
            <v>7.6971400000000001</v>
          </cell>
          <cell r="AW1332">
            <v>7.6971400000000001</v>
          </cell>
        </row>
        <row r="1333">
          <cell r="A1333" t="str">
            <v>680499CLIBERBS9050</v>
          </cell>
          <cell r="L1333">
            <v>756.21977000000004</v>
          </cell>
          <cell r="M1333">
            <v>701.27139999999997</v>
          </cell>
          <cell r="N1333">
            <v>701.27139999999997</v>
          </cell>
          <cell r="O1333">
            <v>3970.0405599999999</v>
          </cell>
          <cell r="P1333">
            <v>4160.1084300000002</v>
          </cell>
          <cell r="Q1333">
            <v>4160.1084300000002</v>
          </cell>
          <cell r="S1333">
            <v>10579.41359</v>
          </cell>
          <cell r="T1333">
            <v>10769.481460000001</v>
          </cell>
          <cell r="U1333">
            <v>10769.481460000001</v>
          </cell>
          <cell r="W1333">
            <v>1420.4313400000001</v>
          </cell>
          <cell r="X1333">
            <v>2476.4037899999998</v>
          </cell>
          <cell r="Y1333">
            <v>2476.4037899999998</v>
          </cell>
          <cell r="AB1333">
            <v>3277.0542099999998</v>
          </cell>
          <cell r="AC1333">
            <v>2905.46144</v>
          </cell>
          <cell r="AD1333">
            <v>13301.18317</v>
          </cell>
          <cell r="AT1333">
            <v>1052.7011299999999</v>
          </cell>
          <cell r="AU1333">
            <v>3369.8795500000001</v>
          </cell>
          <cell r="AV1333">
            <v>4896.00576</v>
          </cell>
          <cell r="AW1333">
            <v>13287.37</v>
          </cell>
        </row>
        <row r="1334">
          <cell r="A1334" t="str">
            <v>680499CLIBERBU0331</v>
          </cell>
          <cell r="L1334">
            <v>118.81739</v>
          </cell>
          <cell r="M1334">
            <v>115.99113</v>
          </cell>
          <cell r="N1334">
            <v>115.99113</v>
          </cell>
          <cell r="O1334">
            <v>770.73103000000003</v>
          </cell>
          <cell r="P1334">
            <v>668.04585999999995</v>
          </cell>
          <cell r="Q1334">
            <v>668.04585999999995</v>
          </cell>
          <cell r="S1334">
            <v>1921.5636400000001</v>
          </cell>
          <cell r="T1334">
            <v>1818.8784700000001</v>
          </cell>
          <cell r="U1334">
            <v>1818.8784700000001</v>
          </cell>
          <cell r="W1334">
            <v>276.84203000000002</v>
          </cell>
          <cell r="X1334">
            <v>369.47145999999998</v>
          </cell>
          <cell r="Y1334">
            <v>369.47145999999998</v>
          </cell>
          <cell r="AB1334">
            <v>582.83833000000004</v>
          </cell>
          <cell r="AC1334">
            <v>424.94380000000001</v>
          </cell>
          <cell r="AD1334">
            <v>2609.6207100000001</v>
          </cell>
          <cell r="AT1334">
            <v>184.30365</v>
          </cell>
          <cell r="AU1334">
            <v>579.02554999999995</v>
          </cell>
          <cell r="AV1334">
            <v>930.73960999999997</v>
          </cell>
          <cell r="AW1334">
            <v>2693.45613</v>
          </cell>
        </row>
        <row r="1335">
          <cell r="A1335" t="str">
            <v>680499CLIBERBU0362</v>
          </cell>
          <cell r="L1335">
            <v>637.67114000000004</v>
          </cell>
          <cell r="M1335">
            <v>587.12165000000005</v>
          </cell>
          <cell r="N1335">
            <v>587.12165000000005</v>
          </cell>
          <cell r="O1335">
            <v>3219.3187200000002</v>
          </cell>
          <cell r="P1335">
            <v>3468.6687000000002</v>
          </cell>
          <cell r="Q1335">
            <v>3468.6687000000002</v>
          </cell>
          <cell r="S1335">
            <v>8623.0228800000004</v>
          </cell>
          <cell r="T1335">
            <v>8872.3728599999995</v>
          </cell>
          <cell r="U1335">
            <v>8872.3728599999995</v>
          </cell>
          <cell r="W1335">
            <v>1144.71147</v>
          </cell>
          <cell r="X1335">
            <v>2130.2061600000002</v>
          </cell>
          <cell r="Y1335">
            <v>2130.2061600000002</v>
          </cell>
          <cell r="AB1335">
            <v>2694.2158800000002</v>
          </cell>
          <cell r="AC1335">
            <v>2479.3331800000001</v>
          </cell>
          <cell r="AD1335">
            <v>10690.378000000001</v>
          </cell>
          <cell r="AT1335">
            <v>868.39747999999997</v>
          </cell>
          <cell r="AU1335">
            <v>2790.8539999999998</v>
          </cell>
          <cell r="AV1335">
            <v>3970.8082899999999</v>
          </cell>
          <cell r="AW1335">
            <v>10599.45601</v>
          </cell>
        </row>
        <row r="1336">
          <cell r="A1336" t="str">
            <v>680499CLIBERBU0370</v>
          </cell>
          <cell r="L1336">
            <v>-0.26876</v>
          </cell>
          <cell r="M1336">
            <v>-1.84138</v>
          </cell>
          <cell r="N1336">
            <v>-1.84138</v>
          </cell>
          <cell r="O1336">
            <v>-20.00919</v>
          </cell>
          <cell r="P1336">
            <v>23.39387</v>
          </cell>
          <cell r="Q1336">
            <v>23.39387</v>
          </cell>
          <cell r="S1336">
            <v>34.827069999999999</v>
          </cell>
          <cell r="T1336">
            <v>78.230130000000003</v>
          </cell>
          <cell r="U1336">
            <v>78.230130000000003</v>
          </cell>
          <cell r="W1336">
            <v>-1.12216</v>
          </cell>
          <cell r="X1336">
            <v>-23.27383</v>
          </cell>
          <cell r="Y1336">
            <v>-23.27383</v>
          </cell>
          <cell r="AC1336">
            <v>1.1844600000000001</v>
          </cell>
          <cell r="AD1336">
            <v>1.1844600000000001</v>
          </cell>
          <cell r="AV1336">
            <v>-5.5421399999999998</v>
          </cell>
          <cell r="AW1336">
            <v>-5.5421399999999998</v>
          </cell>
        </row>
        <row r="1337">
          <cell r="A1337" t="str">
            <v>680499CLIBERBS6921</v>
          </cell>
          <cell r="M1337">
            <v>-1.5683499999999999</v>
          </cell>
          <cell r="N1337">
            <v>-1.5683499999999999</v>
          </cell>
          <cell r="P1337">
            <v>8.0083599999999997</v>
          </cell>
          <cell r="Q1337">
            <v>8.0083599999999997</v>
          </cell>
          <cell r="S1337">
            <v>-16.742889999999999</v>
          </cell>
          <cell r="T1337">
            <v>-8.7345299999999995</v>
          </cell>
          <cell r="U1337">
            <v>-8.7345299999999995</v>
          </cell>
          <cell r="X1337">
            <v>-14.334110000000001</v>
          </cell>
          <cell r="Y1337">
            <v>-14.334110000000001</v>
          </cell>
        </row>
        <row r="1338">
          <cell r="A1338" t="str">
            <v>680499CLIBERBO1228</v>
          </cell>
          <cell r="M1338">
            <v>-1.5683499999999999</v>
          </cell>
          <cell r="N1338">
            <v>-1.5683499999999999</v>
          </cell>
          <cell r="P1338">
            <v>8.0083599999999997</v>
          </cell>
          <cell r="Q1338">
            <v>8.0083599999999997</v>
          </cell>
          <cell r="S1338">
            <v>-16.742889999999999</v>
          </cell>
          <cell r="T1338">
            <v>-8.7345299999999995</v>
          </cell>
          <cell r="U1338">
            <v>-8.7345299999999995</v>
          </cell>
          <cell r="X1338">
            <v>-14.334110000000001</v>
          </cell>
          <cell r="Y1338">
            <v>-14.334110000000001</v>
          </cell>
        </row>
        <row r="1339">
          <cell r="A1339" t="str">
            <v>680499CLIBERBU1228</v>
          </cell>
          <cell r="M1339">
            <v>-1.5683499999999999</v>
          </cell>
          <cell r="N1339">
            <v>-1.5683499999999999</v>
          </cell>
          <cell r="P1339">
            <v>8.0083599999999997</v>
          </cell>
          <cell r="Q1339">
            <v>8.0083599999999997</v>
          </cell>
          <cell r="S1339">
            <v>-16.742889999999999</v>
          </cell>
          <cell r="T1339">
            <v>-8.7345299999999995</v>
          </cell>
          <cell r="U1339">
            <v>-8.7345299999999995</v>
          </cell>
          <cell r="X1339">
            <v>-14.334110000000001</v>
          </cell>
          <cell r="Y1339">
            <v>-14.334110000000001</v>
          </cell>
        </row>
        <row r="1340">
          <cell r="A1340" t="str">
            <v>680499CLIBERBS6913</v>
          </cell>
          <cell r="P1340">
            <v>0</v>
          </cell>
          <cell r="Q1340">
            <v>0</v>
          </cell>
          <cell r="T1340">
            <v>0</v>
          </cell>
          <cell r="U1340">
            <v>0</v>
          </cell>
          <cell r="X1340">
            <v>1.967E-2</v>
          </cell>
          <cell r="Y1340">
            <v>1.967E-2</v>
          </cell>
        </row>
        <row r="1341">
          <cell r="A1341" t="str">
            <v>680499CLIBERBU1221</v>
          </cell>
          <cell r="P1341">
            <v>0</v>
          </cell>
          <cell r="Q1341">
            <v>0</v>
          </cell>
          <cell r="T1341">
            <v>0</v>
          </cell>
          <cell r="U1341">
            <v>0</v>
          </cell>
          <cell r="X1341">
            <v>1.967E-2</v>
          </cell>
          <cell r="Y1341">
            <v>1.967E-2</v>
          </cell>
        </row>
        <row r="1342">
          <cell r="A1342" t="str">
            <v>680499CLIBERBS6903</v>
          </cell>
          <cell r="L1342">
            <v>-0.50080000000000002</v>
          </cell>
          <cell r="M1342">
            <v>-0.33471000000000001</v>
          </cell>
          <cell r="N1342">
            <v>-0.33471000000000001</v>
          </cell>
          <cell r="O1342">
            <v>-0.77137999999999995</v>
          </cell>
          <cell r="P1342">
            <v>-1.6726799999999999</v>
          </cell>
          <cell r="Q1342">
            <v>-1.6726799999999999</v>
          </cell>
          <cell r="S1342">
            <v>-0.36541000000000001</v>
          </cell>
          <cell r="T1342">
            <v>-1.26671</v>
          </cell>
          <cell r="U1342">
            <v>-1.26671</v>
          </cell>
          <cell r="W1342">
            <v>-0.54571999999999998</v>
          </cell>
          <cell r="X1342">
            <v>-0.93744000000000005</v>
          </cell>
          <cell r="Y1342">
            <v>-0.93744000000000005</v>
          </cell>
          <cell r="AV1342">
            <v>-9.4670000000000004E-2</v>
          </cell>
          <cell r="AW1342">
            <v>-9.4670000000000004E-2</v>
          </cell>
        </row>
        <row r="1343">
          <cell r="A1343" t="str">
            <v>680499CLIBERBU0664</v>
          </cell>
          <cell r="L1343">
            <v>-0.50080000000000002</v>
          </cell>
          <cell r="M1343">
            <v>-0.33471000000000001</v>
          </cell>
          <cell r="N1343">
            <v>-0.33471000000000001</v>
          </cell>
          <cell r="O1343">
            <v>-0.77137999999999995</v>
          </cell>
          <cell r="P1343">
            <v>-1.6726799999999999</v>
          </cell>
          <cell r="Q1343">
            <v>-1.6726799999999999</v>
          </cell>
          <cell r="S1343">
            <v>-0.36541000000000001</v>
          </cell>
          <cell r="T1343">
            <v>-1.26671</v>
          </cell>
          <cell r="U1343">
            <v>-1.26671</v>
          </cell>
          <cell r="W1343">
            <v>-0.54571999999999998</v>
          </cell>
          <cell r="X1343">
            <v>-0.93744000000000005</v>
          </cell>
          <cell r="Y1343">
            <v>-0.93744000000000005</v>
          </cell>
          <cell r="AV1343">
            <v>-9.4670000000000004E-2</v>
          </cell>
          <cell r="AW1343">
            <v>-9.4670000000000004E-2</v>
          </cell>
        </row>
        <row r="1344">
          <cell r="A1344" t="str">
            <v>680499CLIBER201101</v>
          </cell>
          <cell r="L1344">
            <v>5929.2451099999998</v>
          </cell>
          <cell r="M1344">
            <v>11305.834080000001</v>
          </cell>
          <cell r="N1344">
            <v>11305.834080000001</v>
          </cell>
          <cell r="O1344">
            <v>36725.010410000003</v>
          </cell>
          <cell r="P1344">
            <v>54615.876360000002</v>
          </cell>
          <cell r="Q1344">
            <v>54615.876360000002</v>
          </cell>
          <cell r="S1344">
            <v>106617.80055</v>
          </cell>
          <cell r="T1344">
            <v>124508.66650000001</v>
          </cell>
          <cell r="U1344">
            <v>124508.66650000001</v>
          </cell>
          <cell r="W1344">
            <v>13188.193719999999</v>
          </cell>
          <cell r="X1344">
            <v>36499.303590000003</v>
          </cell>
          <cell r="Y1344">
            <v>36499.303590000003</v>
          </cell>
          <cell r="AB1344">
            <v>28421.230619999998</v>
          </cell>
          <cell r="AC1344">
            <v>24906.261259999999</v>
          </cell>
          <cell r="AD1344">
            <v>116526.13112000001</v>
          </cell>
          <cell r="AT1344">
            <v>8221.9251100000001</v>
          </cell>
          <cell r="AU1344">
            <v>26735.588739999999</v>
          </cell>
          <cell r="AV1344">
            <v>43052.845500000003</v>
          </cell>
          <cell r="AW1344">
            <v>115535.49838999999</v>
          </cell>
        </row>
        <row r="1345">
          <cell r="A1345" t="str">
            <v>680499CLIBERBT6918</v>
          </cell>
          <cell r="L1345">
            <v>5929.2451099999998</v>
          </cell>
          <cell r="M1345">
            <v>11305.834080000001</v>
          </cell>
          <cell r="N1345">
            <v>11305.834080000001</v>
          </cell>
          <cell r="O1345">
            <v>36725.010410000003</v>
          </cell>
          <cell r="P1345">
            <v>54615.876360000002</v>
          </cell>
          <cell r="Q1345">
            <v>54615.876360000002</v>
          </cell>
          <cell r="S1345">
            <v>106617.80055</v>
          </cell>
          <cell r="T1345">
            <v>124508.66650000001</v>
          </cell>
          <cell r="U1345">
            <v>124508.66650000001</v>
          </cell>
          <cell r="W1345">
            <v>13188.193719999999</v>
          </cell>
          <cell r="X1345">
            <v>36499.303590000003</v>
          </cell>
          <cell r="Y1345">
            <v>36499.303590000003</v>
          </cell>
          <cell r="AB1345">
            <v>28421.230619999998</v>
          </cell>
          <cell r="AC1345">
            <v>24906.261259999999</v>
          </cell>
          <cell r="AD1345">
            <v>116526.13112000001</v>
          </cell>
          <cell r="AT1345">
            <v>8221.9251100000001</v>
          </cell>
          <cell r="AU1345">
            <v>26735.588739999999</v>
          </cell>
          <cell r="AV1345">
            <v>43052.845500000003</v>
          </cell>
          <cell r="AW1345">
            <v>115535.49838999999</v>
          </cell>
        </row>
        <row r="1346">
          <cell r="A1346" t="str">
            <v>680499CLIBERBO0680</v>
          </cell>
          <cell r="L1346">
            <v>5760.0301499999996</v>
          </cell>
          <cell r="M1346">
            <v>10983.74891</v>
          </cell>
          <cell r="N1346">
            <v>10983.74891</v>
          </cell>
          <cell r="O1346">
            <v>35733.03325</v>
          </cell>
          <cell r="P1346">
            <v>52195.433010000001</v>
          </cell>
          <cell r="Q1346">
            <v>52195.433010000001</v>
          </cell>
          <cell r="S1346">
            <v>104212.37222</v>
          </cell>
          <cell r="T1346">
            <v>120674.77198</v>
          </cell>
          <cell r="U1346">
            <v>120674.77198</v>
          </cell>
          <cell r="W1346">
            <v>12707.524880000001</v>
          </cell>
          <cell r="X1346">
            <v>35563.242469999997</v>
          </cell>
          <cell r="Y1346">
            <v>35563.242469999997</v>
          </cell>
          <cell r="AB1346">
            <v>27104.007170000001</v>
          </cell>
          <cell r="AC1346">
            <v>24307.945179999999</v>
          </cell>
          <cell r="AD1346">
            <v>113010.87854999999</v>
          </cell>
          <cell r="AT1346">
            <v>7990.9458199999999</v>
          </cell>
          <cell r="AU1346">
            <v>25999.998629999998</v>
          </cell>
          <cell r="AV1346">
            <v>41967.120179999998</v>
          </cell>
          <cell r="AW1346">
            <v>113041.99175</v>
          </cell>
        </row>
        <row r="1347">
          <cell r="A1347" t="str">
            <v>680499CLIBERBU0680</v>
          </cell>
          <cell r="L1347">
            <v>5760.0301499999996</v>
          </cell>
          <cell r="M1347">
            <v>10983.74891</v>
          </cell>
          <cell r="N1347">
            <v>10983.74891</v>
          </cell>
          <cell r="O1347">
            <v>35733.03325</v>
          </cell>
          <cell r="P1347">
            <v>52195.433010000001</v>
          </cell>
          <cell r="Q1347">
            <v>52195.433010000001</v>
          </cell>
          <cell r="S1347">
            <v>104212.37222</v>
          </cell>
          <cell r="T1347">
            <v>120674.77198</v>
          </cell>
          <cell r="U1347">
            <v>120674.77198</v>
          </cell>
          <cell r="W1347">
            <v>12707.524880000001</v>
          </cell>
          <cell r="X1347">
            <v>35563.242469999997</v>
          </cell>
          <cell r="Y1347">
            <v>35563.242469999997</v>
          </cell>
          <cell r="AB1347">
            <v>27104.007170000001</v>
          </cell>
          <cell r="AC1347">
            <v>24307.945179999999</v>
          </cell>
          <cell r="AD1347">
            <v>113010.87854999999</v>
          </cell>
          <cell r="AT1347">
            <v>7990.9458199999999</v>
          </cell>
          <cell r="AU1347">
            <v>25999.998629999998</v>
          </cell>
          <cell r="AV1347">
            <v>41967.120179999998</v>
          </cell>
          <cell r="AW1347">
            <v>113041.99175</v>
          </cell>
        </row>
        <row r="1348">
          <cell r="A1348" t="str">
            <v>680499CLIBERBU0655</v>
          </cell>
          <cell r="P1348">
            <v>-0.19869999999999999</v>
          </cell>
          <cell r="Q1348">
            <v>-0.19869999999999999</v>
          </cell>
          <cell r="S1348">
            <v>-0.67361000000000004</v>
          </cell>
          <cell r="T1348">
            <v>-0.87231000000000003</v>
          </cell>
          <cell r="U1348">
            <v>-0.87231000000000003</v>
          </cell>
          <cell r="X1348">
            <v>-1.57633</v>
          </cell>
          <cell r="Y1348">
            <v>-1.57633</v>
          </cell>
        </row>
        <row r="1349">
          <cell r="A1349" t="str">
            <v>680499CLIBERBU0624</v>
          </cell>
          <cell r="L1349">
            <v>169.21495999999999</v>
          </cell>
          <cell r="M1349">
            <v>322.08517000000001</v>
          </cell>
          <cell r="N1349">
            <v>322.08517000000001</v>
          </cell>
          <cell r="O1349">
            <v>991.97716000000003</v>
          </cell>
          <cell r="P1349">
            <v>2420.6420499999999</v>
          </cell>
          <cell r="Q1349">
            <v>2420.6420499999999</v>
          </cell>
          <cell r="S1349">
            <v>2406.10194</v>
          </cell>
          <cell r="T1349">
            <v>3834.76683</v>
          </cell>
          <cell r="U1349">
            <v>3834.76683</v>
          </cell>
          <cell r="W1349">
            <v>480.66883999999999</v>
          </cell>
          <cell r="X1349">
            <v>937.63744999999994</v>
          </cell>
          <cell r="Y1349">
            <v>937.63744999999994</v>
          </cell>
          <cell r="AB1349">
            <v>1317.22345</v>
          </cell>
          <cell r="AC1349">
            <v>598.31608000000006</v>
          </cell>
          <cell r="AD1349">
            <v>3515.2525700000001</v>
          </cell>
          <cell r="AT1349">
            <v>230.97928999999999</v>
          </cell>
          <cell r="AU1349">
            <v>735.59010999999998</v>
          </cell>
          <cell r="AV1349">
            <v>1085.72532</v>
          </cell>
          <cell r="AW1349">
            <v>2493.5066400000001</v>
          </cell>
        </row>
        <row r="1350">
          <cell r="A1350" t="str">
            <v>680499CL_ESPD202</v>
          </cell>
          <cell r="L1350">
            <v>7061.0530799999997</v>
          </cell>
          <cell r="M1350">
            <v>8031.2116599999999</v>
          </cell>
          <cell r="N1350">
            <v>8031.2116599999999</v>
          </cell>
          <cell r="O1350">
            <v>36989.402139999998</v>
          </cell>
          <cell r="P1350">
            <v>43274.933570000001</v>
          </cell>
          <cell r="Q1350">
            <v>43274.933570000001</v>
          </cell>
          <cell r="S1350">
            <v>105965.10086999999</v>
          </cell>
          <cell r="T1350">
            <v>112250.6323</v>
          </cell>
          <cell r="U1350">
            <v>112250.6323</v>
          </cell>
          <cell r="W1350">
            <v>15408.18089</v>
          </cell>
          <cell r="X1350">
            <v>24982.41864</v>
          </cell>
          <cell r="Y1350">
            <v>24982.41864</v>
          </cell>
          <cell r="AB1350">
            <v>30921.644120000001</v>
          </cell>
          <cell r="AC1350">
            <v>31903.021089999998</v>
          </cell>
          <cell r="AD1350">
            <v>144905.07432000001</v>
          </cell>
          <cell r="AT1350">
            <v>10026.67042</v>
          </cell>
          <cell r="AU1350">
            <v>31729.487560000001</v>
          </cell>
          <cell r="AV1350">
            <v>47406.318740000002</v>
          </cell>
          <cell r="AW1350">
            <v>140412.52338</v>
          </cell>
        </row>
        <row r="1351">
          <cell r="A1351" t="str">
            <v>680499CL_ESBS9044</v>
          </cell>
          <cell r="L1351">
            <v>2220.1341600000001</v>
          </cell>
          <cell r="M1351">
            <v>2279.4734199999998</v>
          </cell>
          <cell r="N1351">
            <v>2279.4734199999998</v>
          </cell>
          <cell r="O1351">
            <v>12378.913269999999</v>
          </cell>
          <cell r="P1351">
            <v>16535.593919999999</v>
          </cell>
          <cell r="Q1351">
            <v>16535.593919999999</v>
          </cell>
          <cell r="S1351">
            <v>37998.440900000001</v>
          </cell>
          <cell r="T1351">
            <v>42155.121550000003</v>
          </cell>
          <cell r="U1351">
            <v>42155.121550000003</v>
          </cell>
          <cell r="W1351">
            <v>4756.5512500000004</v>
          </cell>
          <cell r="X1351">
            <v>7935.9119600000004</v>
          </cell>
          <cell r="Y1351">
            <v>7935.9119600000004</v>
          </cell>
          <cell r="AB1351">
            <v>10255.468370000001</v>
          </cell>
          <cell r="AC1351">
            <v>11602.491019999999</v>
          </cell>
          <cell r="AD1351">
            <v>52581.142630000002</v>
          </cell>
          <cell r="AT1351">
            <v>3066.22469</v>
          </cell>
          <cell r="AU1351">
            <v>10244.096100000001</v>
          </cell>
          <cell r="AV1351">
            <v>15565.134319999999</v>
          </cell>
          <cell r="AW1351">
            <v>50898.20435</v>
          </cell>
        </row>
        <row r="1352">
          <cell r="A1352" t="str">
            <v>680499CL_ESBU0321</v>
          </cell>
          <cell r="L1352">
            <v>1283.6426799999999</v>
          </cell>
          <cell r="M1352">
            <v>1211.69749</v>
          </cell>
          <cell r="N1352">
            <v>1211.69749</v>
          </cell>
          <cell r="O1352">
            <v>8816.6063699999995</v>
          </cell>
          <cell r="P1352">
            <v>10230.502930000001</v>
          </cell>
          <cell r="Q1352">
            <v>10230.502930000001</v>
          </cell>
          <cell r="S1352">
            <v>27360.649829999998</v>
          </cell>
          <cell r="T1352">
            <v>28774.54639</v>
          </cell>
          <cell r="U1352">
            <v>28774.54639</v>
          </cell>
          <cell r="W1352">
            <v>2828.9921800000002</v>
          </cell>
          <cell r="X1352">
            <v>4334.2136499999997</v>
          </cell>
          <cell r="Y1352">
            <v>4334.2136499999997</v>
          </cell>
          <cell r="AB1352">
            <v>5660.5025100000003</v>
          </cell>
          <cell r="AC1352">
            <v>8372.6559500000003</v>
          </cell>
          <cell r="AD1352">
            <v>35558.619019999998</v>
          </cell>
          <cell r="AT1352">
            <v>1781.8906899999999</v>
          </cell>
          <cell r="AU1352">
            <v>5875.5126700000001</v>
          </cell>
          <cell r="AV1352">
            <v>10583.712020000001</v>
          </cell>
          <cell r="AW1352">
            <v>34828.90193</v>
          </cell>
        </row>
        <row r="1353">
          <cell r="A1353" t="str">
            <v>680499CL_ESBU0323</v>
          </cell>
          <cell r="L1353">
            <v>941.27113999999995</v>
          </cell>
          <cell r="M1353">
            <v>796.68728999999996</v>
          </cell>
          <cell r="N1353">
            <v>796.68728999999996</v>
          </cell>
          <cell r="O1353">
            <v>3259.7430300000001</v>
          </cell>
          <cell r="P1353">
            <v>3607.68291</v>
          </cell>
          <cell r="Q1353">
            <v>3607.68291</v>
          </cell>
          <cell r="S1353">
            <v>8795.8932299999997</v>
          </cell>
          <cell r="T1353">
            <v>9143.8331099999996</v>
          </cell>
          <cell r="U1353">
            <v>9143.8331099999996</v>
          </cell>
          <cell r="W1353">
            <v>1920.5625</v>
          </cell>
          <cell r="X1353">
            <v>2751.9353299999998</v>
          </cell>
          <cell r="Y1353">
            <v>2751.9353299999998</v>
          </cell>
          <cell r="AB1353">
            <v>3230.7908600000001</v>
          </cell>
          <cell r="AC1353">
            <v>2256.93507</v>
          </cell>
          <cell r="AD1353">
            <v>11625.948609999999</v>
          </cell>
          <cell r="AT1353">
            <v>1054.269</v>
          </cell>
          <cell r="AU1353">
            <v>3598.4884299999999</v>
          </cell>
          <cell r="AV1353">
            <v>4126.37399</v>
          </cell>
          <cell r="AW1353">
            <v>11325.589110000001</v>
          </cell>
        </row>
        <row r="1354">
          <cell r="A1354" t="str">
            <v>680499CL_ESBU0648</v>
          </cell>
          <cell r="L1354">
            <v>-4.7796599999999998</v>
          </cell>
          <cell r="M1354">
            <v>271.08864</v>
          </cell>
          <cell r="N1354">
            <v>271.08864</v>
          </cell>
          <cell r="O1354">
            <v>302.56387000000001</v>
          </cell>
          <cell r="P1354">
            <v>2697.4080800000002</v>
          </cell>
          <cell r="Q1354">
            <v>2697.4080800000002</v>
          </cell>
          <cell r="S1354">
            <v>1841.9497899999999</v>
          </cell>
          <cell r="T1354">
            <v>4236.7939999999999</v>
          </cell>
          <cell r="U1354">
            <v>4236.7939999999999</v>
          </cell>
          <cell r="W1354">
            <v>6.9965700000000002</v>
          </cell>
          <cell r="X1354">
            <v>849.76297999999997</v>
          </cell>
          <cell r="Y1354">
            <v>849.76297999999997</v>
          </cell>
          <cell r="AB1354">
            <v>1364.175</v>
          </cell>
          <cell r="AC1354">
            <v>972.9</v>
          </cell>
          <cell r="AD1354">
            <v>5396.5749999999998</v>
          </cell>
          <cell r="AT1354">
            <v>230.065</v>
          </cell>
          <cell r="AU1354">
            <v>770.09500000000003</v>
          </cell>
          <cell r="AV1354">
            <v>855.04831000000001</v>
          </cell>
          <cell r="AW1354">
            <v>4743.7133100000001</v>
          </cell>
        </row>
        <row r="1355">
          <cell r="A1355" t="str">
            <v>680499CL_ESBU0329</v>
          </cell>
          <cell r="S1355">
            <v>-5.1950000000000003E-2</v>
          </cell>
          <cell r="T1355">
            <v>-5.1950000000000003E-2</v>
          </cell>
          <cell r="U1355">
            <v>-5.1950000000000003E-2</v>
          </cell>
        </row>
        <row r="1356">
          <cell r="A1356" t="str">
            <v>680499CL_ESBG6912</v>
          </cell>
          <cell r="L1356">
            <v>2791.4722099999999</v>
          </cell>
          <cell r="M1356">
            <v>3671.32717</v>
          </cell>
          <cell r="N1356">
            <v>3671.32717</v>
          </cell>
          <cell r="O1356">
            <v>14728.086929999999</v>
          </cell>
          <cell r="P1356">
            <v>16373.50239</v>
          </cell>
          <cell r="Q1356">
            <v>16373.50239</v>
          </cell>
          <cell r="S1356">
            <v>39340.5481</v>
          </cell>
          <cell r="T1356">
            <v>40985.963559999997</v>
          </cell>
          <cell r="U1356">
            <v>40985.963559999997</v>
          </cell>
          <cell r="W1356">
            <v>6186.8874299999998</v>
          </cell>
          <cell r="X1356">
            <v>10091.564</v>
          </cell>
          <cell r="Y1356">
            <v>10091.564</v>
          </cell>
          <cell r="AB1356">
            <v>11491.923419999999</v>
          </cell>
          <cell r="AC1356">
            <v>12765.39813</v>
          </cell>
          <cell r="AD1356">
            <v>51598.778079999996</v>
          </cell>
          <cell r="AT1356">
            <v>3800.22856</v>
          </cell>
          <cell r="AU1356">
            <v>11903.795539999999</v>
          </cell>
          <cell r="AV1356">
            <v>18700.989549999998</v>
          </cell>
          <cell r="AW1356">
            <v>49413.341390000001</v>
          </cell>
        </row>
        <row r="1357">
          <cell r="A1357" t="str">
            <v>680499CL_ESBS6912</v>
          </cell>
          <cell r="L1357">
            <v>1561.1936000000001</v>
          </cell>
          <cell r="M1357">
            <v>2049.0947799999999</v>
          </cell>
          <cell r="N1357">
            <v>2049.0947799999999</v>
          </cell>
          <cell r="O1357">
            <v>8266.4252699999997</v>
          </cell>
          <cell r="P1357">
            <v>9427.0843299999997</v>
          </cell>
          <cell r="Q1357">
            <v>9427.0843299999997</v>
          </cell>
          <cell r="S1357">
            <v>21648.06409</v>
          </cell>
          <cell r="T1357">
            <v>22808.723150000002</v>
          </cell>
          <cell r="U1357">
            <v>22808.723150000002</v>
          </cell>
          <cell r="W1357">
            <v>3554.4400099999998</v>
          </cell>
          <cell r="X1357">
            <v>5637.7379799999999</v>
          </cell>
          <cell r="Y1357">
            <v>5637.7379799999999</v>
          </cell>
          <cell r="AB1357">
            <v>5597.40661</v>
          </cell>
          <cell r="AC1357">
            <v>7515.26217</v>
          </cell>
          <cell r="AD1357">
            <v>26633.80776</v>
          </cell>
          <cell r="AT1357">
            <v>1867.8047999999999</v>
          </cell>
          <cell r="AU1357">
            <v>6027.1281200000003</v>
          </cell>
          <cell r="AV1357">
            <v>9567.0944799999997</v>
          </cell>
          <cell r="AW1357">
            <v>24796.019189999999</v>
          </cell>
        </row>
        <row r="1358">
          <cell r="A1358" t="str">
            <v>680499CL_ESBO0678</v>
          </cell>
          <cell r="L1358">
            <v>1319.14966</v>
          </cell>
          <cell r="M1358">
            <v>1653.5547999999999</v>
          </cell>
          <cell r="N1358">
            <v>1653.5547999999999</v>
          </cell>
          <cell r="O1358">
            <v>6855.3303599999999</v>
          </cell>
          <cell r="P1358">
            <v>7918.55368</v>
          </cell>
          <cell r="Q1358">
            <v>7918.55368</v>
          </cell>
          <cell r="S1358">
            <v>18474.70276</v>
          </cell>
          <cell r="T1358">
            <v>19537.926080000001</v>
          </cell>
          <cell r="U1358">
            <v>19537.926080000001</v>
          </cell>
          <cell r="W1358">
            <v>2916.04387</v>
          </cell>
          <cell r="X1358">
            <v>4812.2855399999999</v>
          </cell>
          <cell r="Y1358">
            <v>4812.2855399999999</v>
          </cell>
          <cell r="AB1358">
            <v>4450.5256099999997</v>
          </cell>
          <cell r="AC1358">
            <v>6183.6028699999997</v>
          </cell>
          <cell r="AD1358">
            <v>21004.722409999998</v>
          </cell>
          <cell r="AT1358">
            <v>1518.9318000000001</v>
          </cell>
          <cell r="AU1358">
            <v>4983.2220799999996</v>
          </cell>
          <cell r="AV1358">
            <v>7931.5101999999997</v>
          </cell>
          <cell r="AW1358">
            <v>20014.442910000002</v>
          </cell>
        </row>
        <row r="1359">
          <cell r="A1359" t="str">
            <v>680499CL_ESBU0654</v>
          </cell>
          <cell r="L1359">
            <v>66.699569999999994</v>
          </cell>
          <cell r="M1359">
            <v>241.92196000000001</v>
          </cell>
          <cell r="N1359">
            <v>241.92196000000001</v>
          </cell>
          <cell r="O1359">
            <v>492.72874999999999</v>
          </cell>
          <cell r="P1359">
            <v>737.22139000000004</v>
          </cell>
          <cell r="Q1359">
            <v>737.22139000000004</v>
          </cell>
          <cell r="S1359">
            <v>1309.3214399999999</v>
          </cell>
          <cell r="T1359">
            <v>1553.8140800000001</v>
          </cell>
          <cell r="U1359">
            <v>1553.8140800000001</v>
          </cell>
          <cell r="W1359">
            <v>205.76818</v>
          </cell>
          <cell r="X1359">
            <v>476.14269999999999</v>
          </cell>
          <cell r="Y1359">
            <v>476.14269999999999</v>
          </cell>
          <cell r="AB1359">
            <v>602.47299999999996</v>
          </cell>
          <cell r="AC1359">
            <v>343.0453</v>
          </cell>
          <cell r="AD1359">
            <v>2815.2343000000001</v>
          </cell>
          <cell r="AT1359">
            <v>150.46799999999999</v>
          </cell>
          <cell r="AU1359">
            <v>456.90404000000001</v>
          </cell>
          <cell r="AV1359">
            <v>675.52973999999995</v>
          </cell>
          <cell r="AW1359">
            <v>2277.5197400000002</v>
          </cell>
        </row>
        <row r="1360">
          <cell r="A1360" t="str">
            <v>680499CL_ESBU0659</v>
          </cell>
          <cell r="L1360">
            <v>175.34437</v>
          </cell>
          <cell r="M1360">
            <v>154.28166999999999</v>
          </cell>
          <cell r="N1360">
            <v>154.28166999999999</v>
          </cell>
          <cell r="O1360">
            <v>918.18713000000002</v>
          </cell>
          <cell r="P1360">
            <v>772.26498000000004</v>
          </cell>
          <cell r="Q1360">
            <v>772.26498000000004</v>
          </cell>
          <cell r="S1360">
            <v>1864.25838</v>
          </cell>
          <cell r="T1360">
            <v>1718.3362299999999</v>
          </cell>
          <cell r="U1360">
            <v>1718.3362299999999</v>
          </cell>
          <cell r="W1360">
            <v>432.62795999999997</v>
          </cell>
          <cell r="X1360">
            <v>350.17086</v>
          </cell>
          <cell r="Y1360">
            <v>350.17086</v>
          </cell>
          <cell r="AB1360">
            <v>544.40800000000002</v>
          </cell>
          <cell r="AC1360">
            <v>988.61400000000003</v>
          </cell>
          <cell r="AD1360">
            <v>2813.8510500000002</v>
          </cell>
          <cell r="AT1360">
            <v>198.405</v>
          </cell>
          <cell r="AU1360">
            <v>587.00199999999995</v>
          </cell>
          <cell r="AV1360">
            <v>959.87550999999996</v>
          </cell>
          <cell r="AW1360">
            <v>2503.8775099999998</v>
          </cell>
        </row>
        <row r="1361">
          <cell r="A1361" t="str">
            <v>680499CL_ESBU3445</v>
          </cell>
          <cell r="M1361">
            <v>-0.66364999999999996</v>
          </cell>
          <cell r="N1361">
            <v>-0.66364999999999996</v>
          </cell>
          <cell r="O1361">
            <v>0.17902999999999999</v>
          </cell>
          <cell r="P1361">
            <v>-0.95572000000000001</v>
          </cell>
          <cell r="Q1361">
            <v>-0.95572000000000001</v>
          </cell>
          <cell r="S1361">
            <v>-0.21848999999999999</v>
          </cell>
          <cell r="T1361">
            <v>-1.35324</v>
          </cell>
          <cell r="U1361">
            <v>-1.35324</v>
          </cell>
          <cell r="X1361">
            <v>-0.86112</v>
          </cell>
          <cell r="Y1361">
            <v>-0.86112</v>
          </cell>
          <cell r="AV1361">
            <v>0.17902999999999999</v>
          </cell>
          <cell r="AW1361">
            <v>0.17902999999999999</v>
          </cell>
        </row>
        <row r="1362">
          <cell r="A1362" t="str">
            <v>680499CL_ESBS6922</v>
          </cell>
          <cell r="L1362">
            <v>1230.2786100000001</v>
          </cell>
          <cell r="M1362">
            <v>1622.2323899999999</v>
          </cell>
          <cell r="N1362">
            <v>1622.2323899999999</v>
          </cell>
          <cell r="O1362">
            <v>6461.6616599999998</v>
          </cell>
          <cell r="P1362">
            <v>6946.41806</v>
          </cell>
          <cell r="Q1362">
            <v>6946.41806</v>
          </cell>
          <cell r="S1362">
            <v>17692.48401</v>
          </cell>
          <cell r="T1362">
            <v>18177.240409999999</v>
          </cell>
          <cell r="U1362">
            <v>18177.240409999999</v>
          </cell>
          <cell r="W1362">
            <v>2632.44742</v>
          </cell>
          <cell r="X1362">
            <v>4453.8260200000004</v>
          </cell>
          <cell r="Y1362">
            <v>4453.8260200000004</v>
          </cell>
          <cell r="AB1362">
            <v>5894.5168100000001</v>
          </cell>
          <cell r="AC1362">
            <v>5250.1359599999996</v>
          </cell>
          <cell r="AD1362">
            <v>24964.97032</v>
          </cell>
          <cell r="AT1362">
            <v>1932.4237599999999</v>
          </cell>
          <cell r="AU1362">
            <v>5876.6674199999998</v>
          </cell>
          <cell r="AV1362">
            <v>9133.8950700000005</v>
          </cell>
          <cell r="AW1362">
            <v>24617.322199999999</v>
          </cell>
        </row>
        <row r="1363">
          <cell r="A1363" t="str">
            <v>680499CL_ESBU1485</v>
          </cell>
          <cell r="L1363">
            <v>390.88702000000001</v>
          </cell>
          <cell r="M1363">
            <v>755.13694999999996</v>
          </cell>
          <cell r="N1363">
            <v>755.13694999999996</v>
          </cell>
          <cell r="O1363">
            <v>2251.1077799999998</v>
          </cell>
          <cell r="P1363">
            <v>2692.7452600000001</v>
          </cell>
          <cell r="Q1363">
            <v>2692.7452600000001</v>
          </cell>
          <cell r="S1363">
            <v>5699.2209300000004</v>
          </cell>
          <cell r="T1363">
            <v>6140.8584099999998</v>
          </cell>
          <cell r="U1363">
            <v>6140.8584099999998</v>
          </cell>
          <cell r="W1363">
            <v>830.98163</v>
          </cell>
          <cell r="X1363">
            <v>1628.8272099999999</v>
          </cell>
          <cell r="Y1363">
            <v>1628.8272099999999</v>
          </cell>
          <cell r="AB1363">
            <v>1721.8220100000001</v>
          </cell>
          <cell r="AC1363">
            <v>1587.93902</v>
          </cell>
          <cell r="AD1363">
            <v>7351.3337300000003</v>
          </cell>
          <cell r="AT1363">
            <v>660.29235000000006</v>
          </cell>
          <cell r="AU1363">
            <v>1778.2454499999999</v>
          </cell>
          <cell r="AV1363">
            <v>3128.48792</v>
          </cell>
          <cell r="AW1363">
            <v>7489.8476799999999</v>
          </cell>
        </row>
        <row r="1364">
          <cell r="A1364" t="str">
            <v>680499CL_ESBU1051</v>
          </cell>
          <cell r="L1364">
            <v>-0.39924999999999999</v>
          </cell>
          <cell r="M1364">
            <v>6.9065799999999999</v>
          </cell>
          <cell r="N1364">
            <v>6.9065799999999999</v>
          </cell>
          <cell r="O1364">
            <v>41.425629999999998</v>
          </cell>
          <cell r="P1364">
            <v>31.494779999999999</v>
          </cell>
          <cell r="Q1364">
            <v>31.494779999999999</v>
          </cell>
          <cell r="S1364">
            <v>75.297820000000002</v>
          </cell>
          <cell r="T1364">
            <v>65.366969999999995</v>
          </cell>
          <cell r="U1364">
            <v>65.366969999999995</v>
          </cell>
          <cell r="W1364">
            <v>40.194470000000003</v>
          </cell>
          <cell r="X1364">
            <v>22.455290000000002</v>
          </cell>
          <cell r="Y1364">
            <v>22.455290000000002</v>
          </cell>
          <cell r="AV1364">
            <v>3.1528299999999998</v>
          </cell>
          <cell r="AW1364">
            <v>3.1528299999999998</v>
          </cell>
        </row>
        <row r="1365">
          <cell r="A1365" t="str">
            <v>680499CL_ESBO0708</v>
          </cell>
          <cell r="L1365">
            <v>512.79593999999997</v>
          </cell>
          <cell r="M1365">
            <v>533.70632999999998</v>
          </cell>
          <cell r="N1365">
            <v>533.70632999999998</v>
          </cell>
          <cell r="O1365">
            <v>2585.9128999999998</v>
          </cell>
          <cell r="P1365">
            <v>2356.5251499999999</v>
          </cell>
          <cell r="Q1365">
            <v>2356.5251499999999</v>
          </cell>
          <cell r="S1365">
            <v>7779.1236900000004</v>
          </cell>
          <cell r="T1365">
            <v>7549.7359399999996</v>
          </cell>
          <cell r="U1365">
            <v>7549.7359399999996</v>
          </cell>
          <cell r="W1365">
            <v>1166.1699699999999</v>
          </cell>
          <cell r="X1365">
            <v>1608.6376600000001</v>
          </cell>
          <cell r="Y1365">
            <v>1608.6376600000001</v>
          </cell>
          <cell r="AB1365">
            <v>2524.9369999999999</v>
          </cell>
          <cell r="AC1365">
            <v>2185.6783500000001</v>
          </cell>
          <cell r="AD1365">
            <v>9800.8689699999995</v>
          </cell>
          <cell r="AT1365">
            <v>763.03143</v>
          </cell>
          <cell r="AU1365">
            <v>2352.1685900000002</v>
          </cell>
          <cell r="AV1365">
            <v>3522.3791200000001</v>
          </cell>
          <cell r="AW1365">
            <v>9477.0527199999997</v>
          </cell>
        </row>
        <row r="1366">
          <cell r="A1366" t="str">
            <v>680499CL_ESBU0675</v>
          </cell>
          <cell r="L1366">
            <v>108.74032</v>
          </cell>
          <cell r="M1366">
            <v>102.21379</v>
          </cell>
          <cell r="N1366">
            <v>102.21379</v>
          </cell>
          <cell r="O1366">
            <v>612.57629999999995</v>
          </cell>
          <cell r="P1366">
            <v>635.14606000000003</v>
          </cell>
          <cell r="Q1366">
            <v>635.14606000000003</v>
          </cell>
          <cell r="S1366">
            <v>1370.4918500000001</v>
          </cell>
          <cell r="T1366">
            <v>1393.06161</v>
          </cell>
          <cell r="U1366">
            <v>1393.06161</v>
          </cell>
          <cell r="W1366">
            <v>275.74007</v>
          </cell>
          <cell r="X1366">
            <v>425.78652</v>
          </cell>
          <cell r="Y1366">
            <v>425.78652</v>
          </cell>
          <cell r="AB1366">
            <v>668.71016999999995</v>
          </cell>
          <cell r="AC1366">
            <v>477.79095999999998</v>
          </cell>
          <cell r="AD1366">
            <v>3443.3846699999999</v>
          </cell>
          <cell r="AT1366">
            <v>203.28644</v>
          </cell>
          <cell r="AU1366">
            <v>765.94615999999996</v>
          </cell>
          <cell r="AV1366">
            <v>994.70639000000006</v>
          </cell>
          <cell r="AW1366">
            <v>3446.8748500000002</v>
          </cell>
        </row>
        <row r="1367">
          <cell r="A1367" t="str">
            <v>680499CL_ESBU0709</v>
          </cell>
          <cell r="L1367">
            <v>139.53652</v>
          </cell>
          <cell r="M1367">
            <v>126.51734999999999</v>
          </cell>
          <cell r="N1367">
            <v>126.51734999999999</v>
          </cell>
          <cell r="O1367">
            <v>517.96819000000005</v>
          </cell>
          <cell r="P1367">
            <v>680.37757999999997</v>
          </cell>
          <cell r="Q1367">
            <v>680.37757999999997</v>
          </cell>
          <cell r="S1367">
            <v>1433.8707199999999</v>
          </cell>
          <cell r="T1367">
            <v>1596.2801099999999</v>
          </cell>
          <cell r="U1367">
            <v>1596.2801099999999</v>
          </cell>
          <cell r="W1367">
            <v>168.08995999999999</v>
          </cell>
          <cell r="X1367">
            <v>513.30402000000004</v>
          </cell>
          <cell r="Y1367">
            <v>513.30402000000004</v>
          </cell>
          <cell r="AB1367">
            <v>518.55443000000002</v>
          </cell>
          <cell r="AC1367">
            <v>436.83222999999998</v>
          </cell>
          <cell r="AD1367">
            <v>2168.1318299999998</v>
          </cell>
          <cell r="AT1367">
            <v>147.54274000000001</v>
          </cell>
          <cell r="AU1367">
            <v>481.21370999999999</v>
          </cell>
          <cell r="AV1367">
            <v>749.18192999999997</v>
          </cell>
          <cell r="AW1367">
            <v>2126.2432600000002</v>
          </cell>
        </row>
        <row r="1368">
          <cell r="A1368" t="str">
            <v>680499CL_ESBU1123</v>
          </cell>
          <cell r="L1368">
            <v>78.718059999999994</v>
          </cell>
          <cell r="M1368">
            <v>97.751390000000001</v>
          </cell>
          <cell r="N1368">
            <v>97.751390000000001</v>
          </cell>
          <cell r="O1368">
            <v>452.67086</v>
          </cell>
          <cell r="P1368">
            <v>550.12923000000001</v>
          </cell>
          <cell r="Q1368">
            <v>550.12923000000001</v>
          </cell>
          <cell r="S1368">
            <v>1334.479</v>
          </cell>
          <cell r="T1368">
            <v>1431.9373700000001</v>
          </cell>
          <cell r="U1368">
            <v>1431.9373700000001</v>
          </cell>
          <cell r="W1368">
            <v>151.27132</v>
          </cell>
          <cell r="X1368">
            <v>254.81532000000001</v>
          </cell>
          <cell r="Y1368">
            <v>254.81532000000001</v>
          </cell>
          <cell r="AB1368">
            <v>460.4932</v>
          </cell>
          <cell r="AC1368">
            <v>561.8954</v>
          </cell>
          <cell r="AD1368">
            <v>2201.2511199999999</v>
          </cell>
          <cell r="AT1368">
            <v>158.27080000000001</v>
          </cell>
          <cell r="AU1368">
            <v>499.09350999999998</v>
          </cell>
          <cell r="AV1368">
            <v>735.98688000000004</v>
          </cell>
          <cell r="AW1368">
            <v>2074.1508600000002</v>
          </cell>
        </row>
        <row r="1369">
          <cell r="A1369" t="str">
            <v>680499CL_ESBS9042</v>
          </cell>
          <cell r="L1369">
            <v>1216.4367299999999</v>
          </cell>
          <cell r="M1369">
            <v>1091.22324</v>
          </cell>
          <cell r="N1369">
            <v>1091.22324</v>
          </cell>
          <cell r="O1369">
            <v>5342.2535399999997</v>
          </cell>
          <cell r="P1369">
            <v>4299.1544599999997</v>
          </cell>
          <cell r="Q1369">
            <v>4299.1544599999997</v>
          </cell>
          <cell r="S1369">
            <v>14669.636210000001</v>
          </cell>
          <cell r="T1369">
            <v>13626.537130000001</v>
          </cell>
          <cell r="U1369">
            <v>13626.537130000001</v>
          </cell>
          <cell r="W1369">
            <v>2630.4576499999998</v>
          </cell>
          <cell r="X1369">
            <v>3439.2967699999999</v>
          </cell>
          <cell r="Y1369">
            <v>3439.2967699999999</v>
          </cell>
          <cell r="AB1369">
            <v>4645.0148799999997</v>
          </cell>
          <cell r="AC1369">
            <v>3732.8207200000002</v>
          </cell>
          <cell r="AD1369">
            <v>20938.226620000001</v>
          </cell>
          <cell r="AT1369">
            <v>1817.7010399999999</v>
          </cell>
          <cell r="AU1369">
            <v>5127.91687</v>
          </cell>
          <cell r="AV1369">
            <v>6637.2044699999997</v>
          </cell>
          <cell r="AW1369">
            <v>20514.535339999999</v>
          </cell>
        </row>
        <row r="1370">
          <cell r="A1370" t="str">
            <v>680499CL_ESBO0341</v>
          </cell>
          <cell r="L1370">
            <v>653.42589999999996</v>
          </cell>
          <cell r="M1370">
            <v>424.87403</v>
          </cell>
          <cell r="N1370">
            <v>424.87403</v>
          </cell>
          <cell r="O1370">
            <v>3110.5968600000001</v>
          </cell>
          <cell r="P1370">
            <v>2068.0344100000002</v>
          </cell>
          <cell r="Q1370">
            <v>2068.0344100000002</v>
          </cell>
          <cell r="S1370">
            <v>7284.2078499999998</v>
          </cell>
          <cell r="T1370">
            <v>6241.6454000000003</v>
          </cell>
          <cell r="U1370">
            <v>6241.6454000000003</v>
          </cell>
          <cell r="W1370">
            <v>1507.7903200000001</v>
          </cell>
          <cell r="X1370">
            <v>1478.6020799999999</v>
          </cell>
          <cell r="Y1370">
            <v>1478.6020799999999</v>
          </cell>
          <cell r="AB1370">
            <v>2232.4600099999998</v>
          </cell>
          <cell r="AC1370">
            <v>1929.3721800000001</v>
          </cell>
          <cell r="AD1370">
            <v>9879.78946</v>
          </cell>
          <cell r="AT1370">
            <v>849.78403000000003</v>
          </cell>
          <cell r="AU1370">
            <v>2458.20253</v>
          </cell>
          <cell r="AV1370">
            <v>3495.1429800000001</v>
          </cell>
          <cell r="AW1370">
            <v>9695.8447899999992</v>
          </cell>
        </row>
        <row r="1371">
          <cell r="A1371" t="str">
            <v>680499CL_ESBU0341</v>
          </cell>
          <cell r="L1371">
            <v>653.42589999999996</v>
          </cell>
          <cell r="M1371">
            <v>424.87403</v>
          </cell>
          <cell r="N1371">
            <v>424.87403</v>
          </cell>
          <cell r="O1371">
            <v>3110.5968600000001</v>
          </cell>
          <cell r="P1371">
            <v>2068.0344100000002</v>
          </cell>
          <cell r="Q1371">
            <v>2068.0344100000002</v>
          </cell>
          <cell r="S1371">
            <v>7284.2078499999998</v>
          </cell>
          <cell r="T1371">
            <v>6241.6454000000003</v>
          </cell>
          <cell r="U1371">
            <v>6241.6454000000003</v>
          </cell>
          <cell r="W1371">
            <v>1507.7903200000001</v>
          </cell>
          <cell r="X1371">
            <v>1478.6020799999999</v>
          </cell>
          <cell r="Y1371">
            <v>1478.6020799999999</v>
          </cell>
          <cell r="AB1371">
            <v>2232.4600099999998</v>
          </cell>
          <cell r="AC1371">
            <v>1929.3721800000001</v>
          </cell>
          <cell r="AD1371">
            <v>9879.78946</v>
          </cell>
          <cell r="AT1371">
            <v>849.78403000000003</v>
          </cell>
          <cell r="AU1371">
            <v>2458.20253</v>
          </cell>
          <cell r="AV1371">
            <v>3495.1429800000001</v>
          </cell>
          <cell r="AW1371">
            <v>9695.8447899999992</v>
          </cell>
        </row>
        <row r="1372">
          <cell r="A1372" t="str">
            <v>680499CL_ESBU0351</v>
          </cell>
          <cell r="L1372">
            <v>44.898440000000001</v>
          </cell>
          <cell r="M1372">
            <v>51.182290000000002</v>
          </cell>
          <cell r="N1372">
            <v>51.182290000000002</v>
          </cell>
          <cell r="O1372">
            <v>239.26998</v>
          </cell>
          <cell r="P1372">
            <v>188.53335000000001</v>
          </cell>
          <cell r="Q1372">
            <v>188.53335000000001</v>
          </cell>
          <cell r="S1372">
            <v>710.46897999999999</v>
          </cell>
          <cell r="T1372">
            <v>659.73235</v>
          </cell>
          <cell r="U1372">
            <v>659.73235</v>
          </cell>
          <cell r="W1372">
            <v>109.65291999999999</v>
          </cell>
          <cell r="X1372">
            <v>127.32641</v>
          </cell>
          <cell r="Y1372">
            <v>127.32641</v>
          </cell>
          <cell r="AB1372">
            <v>282.63646999999997</v>
          </cell>
          <cell r="AC1372">
            <v>286.73214000000002</v>
          </cell>
          <cell r="AD1372">
            <v>1250.4129700000001</v>
          </cell>
          <cell r="AT1372">
            <v>70.530699999999996</v>
          </cell>
          <cell r="AU1372">
            <v>275.95920000000001</v>
          </cell>
          <cell r="AV1372">
            <v>307.98095999999998</v>
          </cell>
          <cell r="AW1372">
            <v>1208.99575</v>
          </cell>
        </row>
        <row r="1373">
          <cell r="A1373" t="str">
            <v>680499CL_ESBU0352</v>
          </cell>
          <cell r="L1373">
            <v>518.23645999999997</v>
          </cell>
          <cell r="M1373">
            <v>615.77143999999998</v>
          </cell>
          <cell r="N1373">
            <v>615.77143999999998</v>
          </cell>
          <cell r="O1373">
            <v>1985.9124400000001</v>
          </cell>
          <cell r="P1373">
            <v>2051.0999099999999</v>
          </cell>
          <cell r="Q1373">
            <v>2051.0999099999999</v>
          </cell>
          <cell r="S1373">
            <v>6663.4960700000001</v>
          </cell>
          <cell r="T1373">
            <v>6728.68354</v>
          </cell>
          <cell r="U1373">
            <v>6728.68354</v>
          </cell>
          <cell r="W1373">
            <v>1011.74733</v>
          </cell>
          <cell r="X1373">
            <v>1840.85932</v>
          </cell>
          <cell r="Y1373">
            <v>1840.85932</v>
          </cell>
          <cell r="AB1373">
            <v>2128.3740899999998</v>
          </cell>
          <cell r="AC1373">
            <v>1514.9960900000001</v>
          </cell>
          <cell r="AD1373">
            <v>9801.4017199999998</v>
          </cell>
          <cell r="AT1373">
            <v>896.84911</v>
          </cell>
          <cell r="AU1373">
            <v>2392.1506399999998</v>
          </cell>
          <cell r="AV1373">
            <v>2827.2851999999998</v>
          </cell>
          <cell r="AW1373">
            <v>9598.9033999999992</v>
          </cell>
        </row>
        <row r="1374">
          <cell r="A1374" t="str">
            <v>680499CL_ESBU0353</v>
          </cell>
          <cell r="L1374">
            <v>-0.12407</v>
          </cell>
          <cell r="M1374">
            <v>-0.60451999999999995</v>
          </cell>
          <cell r="N1374">
            <v>-0.60451999999999995</v>
          </cell>
          <cell r="O1374">
            <v>6.4742600000000001</v>
          </cell>
          <cell r="P1374">
            <v>-8.5132100000000008</v>
          </cell>
          <cell r="Q1374">
            <v>-8.5132100000000008</v>
          </cell>
          <cell r="S1374">
            <v>11.46331</v>
          </cell>
          <cell r="T1374">
            <v>-3.5241600000000002</v>
          </cell>
          <cell r="U1374">
            <v>-3.5241600000000002</v>
          </cell>
          <cell r="W1374">
            <v>1.26708</v>
          </cell>
          <cell r="X1374">
            <v>-7.4910399999999999</v>
          </cell>
          <cell r="Y1374">
            <v>-7.4910399999999999</v>
          </cell>
          <cell r="AB1374">
            <v>1.5443100000000001</v>
          </cell>
          <cell r="AC1374">
            <v>1.72031</v>
          </cell>
          <cell r="AD1374">
            <v>6.6224699999999999</v>
          </cell>
          <cell r="AT1374">
            <v>0.53720000000000001</v>
          </cell>
          <cell r="AU1374">
            <v>1.6045</v>
          </cell>
          <cell r="AV1374">
            <v>6.7953299999999999</v>
          </cell>
          <cell r="AW1374">
            <v>10.791399999999999</v>
          </cell>
        </row>
        <row r="1375">
          <cell r="A1375" t="str">
            <v>680499CL_ESBS9051</v>
          </cell>
          <cell r="L1375">
            <v>143.78345999999999</v>
          </cell>
          <cell r="M1375">
            <v>386.31706000000003</v>
          </cell>
          <cell r="N1375">
            <v>386.31706000000003</v>
          </cell>
          <cell r="O1375">
            <v>982.55826000000002</v>
          </cell>
          <cell r="P1375">
            <v>2343.7007899999999</v>
          </cell>
          <cell r="Q1375">
            <v>2343.7007899999999</v>
          </cell>
          <cell r="S1375">
            <v>4376.1897499999995</v>
          </cell>
          <cell r="T1375">
            <v>5737.3322799999996</v>
          </cell>
          <cell r="U1375">
            <v>5737.3322799999996</v>
          </cell>
          <cell r="W1375">
            <v>573.03535999999997</v>
          </cell>
          <cell r="X1375">
            <v>1374.5319300000001</v>
          </cell>
          <cell r="Y1375">
            <v>1374.5319300000001</v>
          </cell>
          <cell r="AB1375">
            <v>1252.1832400000001</v>
          </cell>
          <cell r="AC1375">
            <v>896.84978000000001</v>
          </cell>
          <cell r="AD1375">
            <v>6485.7438199999997</v>
          </cell>
          <cell r="AT1375">
            <v>289.815</v>
          </cell>
          <cell r="AU1375">
            <v>1083.7995000000001</v>
          </cell>
          <cell r="AV1375">
            <v>1763.07817</v>
          </cell>
          <cell r="AW1375">
            <v>6455.1658299999999</v>
          </cell>
        </row>
        <row r="1376">
          <cell r="A1376" t="str">
            <v>680499CL_ESBO0713</v>
          </cell>
          <cell r="L1376">
            <v>143.78345999999999</v>
          </cell>
          <cell r="M1376">
            <v>386.31706000000003</v>
          </cell>
          <cell r="N1376">
            <v>386.31706000000003</v>
          </cell>
          <cell r="O1376">
            <v>974.76862000000006</v>
          </cell>
          <cell r="P1376">
            <v>2343.7007899999999</v>
          </cell>
          <cell r="Q1376">
            <v>2343.7007899999999</v>
          </cell>
          <cell r="S1376">
            <v>4365.6066700000001</v>
          </cell>
          <cell r="T1376">
            <v>5734.5388400000002</v>
          </cell>
          <cell r="U1376">
            <v>5734.5388400000002</v>
          </cell>
          <cell r="W1376">
            <v>572.94286</v>
          </cell>
          <cell r="X1376">
            <v>1374.5319300000001</v>
          </cell>
          <cell r="Y1376">
            <v>1374.5319300000001</v>
          </cell>
          <cell r="AB1376">
            <v>1252.1832400000001</v>
          </cell>
          <cell r="AC1376">
            <v>896.84978000000001</v>
          </cell>
          <cell r="AD1376">
            <v>6485.7438199999997</v>
          </cell>
          <cell r="AT1376">
            <v>289.815</v>
          </cell>
          <cell r="AU1376">
            <v>1083.7995000000001</v>
          </cell>
          <cell r="AV1376">
            <v>1755.38103</v>
          </cell>
          <cell r="AW1376">
            <v>6447.4686899999997</v>
          </cell>
        </row>
        <row r="1377">
          <cell r="A1377" t="str">
            <v>680499CL_ESBU0713</v>
          </cell>
          <cell r="L1377">
            <v>143.78345999999999</v>
          </cell>
          <cell r="M1377">
            <v>386.31706000000003</v>
          </cell>
          <cell r="N1377">
            <v>386.31706000000003</v>
          </cell>
          <cell r="O1377">
            <v>974.76862000000006</v>
          </cell>
          <cell r="P1377">
            <v>2343.7007899999999</v>
          </cell>
          <cell r="Q1377">
            <v>2343.7007899999999</v>
          </cell>
          <cell r="S1377">
            <v>4365.6066700000001</v>
          </cell>
          <cell r="T1377">
            <v>5734.5388400000002</v>
          </cell>
          <cell r="U1377">
            <v>5734.5388400000002</v>
          </cell>
          <cell r="W1377">
            <v>572.94286</v>
          </cell>
          <cell r="X1377">
            <v>1374.5319300000001</v>
          </cell>
          <cell r="Y1377">
            <v>1374.5319300000001</v>
          </cell>
          <cell r="AB1377">
            <v>1252.1832400000001</v>
          </cell>
          <cell r="AC1377">
            <v>896.84978000000001</v>
          </cell>
          <cell r="AD1377">
            <v>6485.7438199999997</v>
          </cell>
          <cell r="AT1377">
            <v>289.815</v>
          </cell>
          <cell r="AU1377">
            <v>1083.7995000000001</v>
          </cell>
          <cell r="AV1377">
            <v>1755.38103</v>
          </cell>
          <cell r="AW1377">
            <v>6447.4686899999997</v>
          </cell>
        </row>
        <row r="1378">
          <cell r="A1378" t="str">
            <v>680499CL_ESBU0418</v>
          </cell>
          <cell r="O1378">
            <v>7.7896400000000003</v>
          </cell>
          <cell r="S1378">
            <v>10.583080000000001</v>
          </cell>
          <cell r="T1378">
            <v>2.7934399999999999</v>
          </cell>
          <cell r="U1378">
            <v>2.7934399999999999</v>
          </cell>
          <cell r="W1378">
            <v>9.2499999999999999E-2</v>
          </cell>
          <cell r="AV1378">
            <v>7.6971400000000001</v>
          </cell>
          <cell r="AW1378">
            <v>7.6971400000000001</v>
          </cell>
        </row>
        <row r="1379">
          <cell r="A1379" t="str">
            <v>680499CL_ESBS9050</v>
          </cell>
          <cell r="L1379">
            <v>689.72731999999996</v>
          </cell>
          <cell r="M1379">
            <v>604.72022000000004</v>
          </cell>
          <cell r="N1379">
            <v>604.72022000000004</v>
          </cell>
          <cell r="O1379">
            <v>3558.3075100000001</v>
          </cell>
          <cell r="P1379">
            <v>3715.8888499999998</v>
          </cell>
          <cell r="Q1379">
            <v>3715.8888499999998</v>
          </cell>
          <cell r="S1379">
            <v>9597.1093999999994</v>
          </cell>
          <cell r="T1379">
            <v>9754.69074</v>
          </cell>
          <cell r="U1379">
            <v>9754.69074</v>
          </cell>
          <cell r="W1379">
            <v>1261.79492</v>
          </cell>
          <cell r="X1379">
            <v>2155.6129799999999</v>
          </cell>
          <cell r="Y1379">
            <v>2155.6129799999999</v>
          </cell>
          <cell r="AB1379">
            <v>3277.0542099999998</v>
          </cell>
          <cell r="AC1379">
            <v>2905.46144</v>
          </cell>
          <cell r="AD1379">
            <v>13301.18317</v>
          </cell>
          <cell r="AT1379">
            <v>1052.7011299999999</v>
          </cell>
          <cell r="AU1379">
            <v>3369.8795500000001</v>
          </cell>
          <cell r="AV1379">
            <v>4740.0069000000003</v>
          </cell>
          <cell r="AW1379">
            <v>13131.371139999999</v>
          </cell>
        </row>
        <row r="1380">
          <cell r="A1380" t="str">
            <v>680499CL_ESBU0331</v>
          </cell>
          <cell r="L1380">
            <v>114.0402</v>
          </cell>
          <cell r="M1380">
            <v>114.79434999999999</v>
          </cell>
          <cell r="N1380">
            <v>114.79434999999999</v>
          </cell>
          <cell r="O1380">
            <v>751.82194000000004</v>
          </cell>
          <cell r="P1380">
            <v>649.53053</v>
          </cell>
          <cell r="Q1380">
            <v>649.53053</v>
          </cell>
          <cell r="S1380">
            <v>1893.7270100000001</v>
          </cell>
          <cell r="T1380">
            <v>1791.4356</v>
          </cell>
          <cell r="U1380">
            <v>1791.4356</v>
          </cell>
          <cell r="W1380">
            <v>269.96301999999997</v>
          </cell>
          <cell r="X1380">
            <v>363.24353000000002</v>
          </cell>
          <cell r="Y1380">
            <v>363.24353000000002</v>
          </cell>
          <cell r="AB1380">
            <v>582.83833000000004</v>
          </cell>
          <cell r="AC1380">
            <v>424.94380000000001</v>
          </cell>
          <cell r="AD1380">
            <v>2609.6207100000001</v>
          </cell>
          <cell r="AT1380">
            <v>184.30365</v>
          </cell>
          <cell r="AU1380">
            <v>579.02554999999995</v>
          </cell>
          <cell r="AV1380">
            <v>928.11725999999999</v>
          </cell>
          <cell r="AW1380">
            <v>2690.8337799999999</v>
          </cell>
        </row>
        <row r="1381">
          <cell r="A1381" t="str">
            <v>680499CL_ESBU0362</v>
          </cell>
          <cell r="L1381">
            <v>575.95587999999998</v>
          </cell>
          <cell r="M1381">
            <v>491.76724999999999</v>
          </cell>
          <cell r="N1381">
            <v>491.76724999999999</v>
          </cell>
          <cell r="O1381">
            <v>2826.49476</v>
          </cell>
          <cell r="P1381">
            <v>3042.9644499999999</v>
          </cell>
          <cell r="Q1381">
            <v>3042.9644499999999</v>
          </cell>
          <cell r="S1381">
            <v>7668.5553200000004</v>
          </cell>
          <cell r="T1381">
            <v>7885.0250100000003</v>
          </cell>
          <cell r="U1381">
            <v>7885.0250100000003</v>
          </cell>
          <cell r="W1381">
            <v>992.95406000000003</v>
          </cell>
          <cell r="X1381">
            <v>1815.64328</v>
          </cell>
          <cell r="Y1381">
            <v>1815.64328</v>
          </cell>
          <cell r="AB1381">
            <v>2694.2158800000002</v>
          </cell>
          <cell r="AC1381">
            <v>2479.3331800000001</v>
          </cell>
          <cell r="AD1381">
            <v>10690.378000000001</v>
          </cell>
          <cell r="AT1381">
            <v>868.39747999999997</v>
          </cell>
          <cell r="AU1381">
            <v>2790.8539999999998</v>
          </cell>
          <cell r="AV1381">
            <v>3817.4317799999999</v>
          </cell>
          <cell r="AW1381">
            <v>10446.0795</v>
          </cell>
        </row>
        <row r="1382">
          <cell r="A1382" t="str">
            <v>680499CL_ESBU0370</v>
          </cell>
          <cell r="L1382">
            <v>-0.26876</v>
          </cell>
          <cell r="M1382">
            <v>-1.84138</v>
          </cell>
          <cell r="N1382">
            <v>-1.84138</v>
          </cell>
          <cell r="O1382">
            <v>-20.00919</v>
          </cell>
          <cell r="P1382">
            <v>23.39387</v>
          </cell>
          <cell r="Q1382">
            <v>23.39387</v>
          </cell>
          <cell r="S1382">
            <v>34.827069999999999</v>
          </cell>
          <cell r="T1382">
            <v>78.230130000000003</v>
          </cell>
          <cell r="U1382">
            <v>78.230130000000003</v>
          </cell>
          <cell r="W1382">
            <v>-1.12216</v>
          </cell>
          <cell r="X1382">
            <v>-23.27383</v>
          </cell>
          <cell r="Y1382">
            <v>-23.27383</v>
          </cell>
          <cell r="AC1382">
            <v>1.1844600000000001</v>
          </cell>
          <cell r="AD1382">
            <v>1.1844600000000001</v>
          </cell>
          <cell r="AV1382">
            <v>-5.5421399999999998</v>
          </cell>
          <cell r="AW1382">
            <v>-5.5421399999999998</v>
          </cell>
        </row>
        <row r="1383">
          <cell r="A1383" t="str">
            <v>680499CL_ESBS6921</v>
          </cell>
          <cell r="M1383">
            <v>-1.5683499999999999</v>
          </cell>
          <cell r="N1383">
            <v>-1.5683499999999999</v>
          </cell>
          <cell r="P1383">
            <v>8.7520900000000008</v>
          </cell>
          <cell r="Q1383">
            <v>8.7520900000000008</v>
          </cell>
          <cell r="S1383">
            <v>-16.742889999999999</v>
          </cell>
          <cell r="T1383">
            <v>-7.9908000000000001</v>
          </cell>
          <cell r="U1383">
            <v>-7.9908000000000001</v>
          </cell>
          <cell r="X1383">
            <v>-13.615170000000001</v>
          </cell>
          <cell r="Y1383">
            <v>-13.615170000000001</v>
          </cell>
        </row>
        <row r="1384">
          <cell r="A1384" t="str">
            <v>680499CL_ESBO1228</v>
          </cell>
          <cell r="M1384">
            <v>-1.5683499999999999</v>
          </cell>
          <cell r="N1384">
            <v>-1.5683499999999999</v>
          </cell>
          <cell r="P1384">
            <v>8.7520900000000008</v>
          </cell>
          <cell r="Q1384">
            <v>8.7520900000000008</v>
          </cell>
          <cell r="S1384">
            <v>-16.742889999999999</v>
          </cell>
          <cell r="T1384">
            <v>-7.9908000000000001</v>
          </cell>
          <cell r="U1384">
            <v>-7.9908000000000001</v>
          </cell>
          <cell r="X1384">
            <v>-13.615170000000001</v>
          </cell>
          <cell r="Y1384">
            <v>-13.615170000000001</v>
          </cell>
        </row>
        <row r="1385">
          <cell r="A1385" t="str">
            <v>680499CL_ESBU1228</v>
          </cell>
          <cell r="M1385">
            <v>-1.5683499999999999</v>
          </cell>
          <cell r="N1385">
            <v>-1.5683499999999999</v>
          </cell>
          <cell r="P1385">
            <v>8.7520900000000008</v>
          </cell>
          <cell r="Q1385">
            <v>8.7520900000000008</v>
          </cell>
          <cell r="S1385">
            <v>-16.742889999999999</v>
          </cell>
          <cell r="T1385">
            <v>-7.9908000000000001</v>
          </cell>
          <cell r="U1385">
            <v>-7.9908000000000001</v>
          </cell>
          <cell r="X1385">
            <v>-13.615170000000001</v>
          </cell>
          <cell r="Y1385">
            <v>-13.615170000000001</v>
          </cell>
        </row>
        <row r="1386">
          <cell r="A1386" t="str">
            <v>680499CL_ESBS6903</v>
          </cell>
          <cell r="L1386">
            <v>-0.50080000000000002</v>
          </cell>
          <cell r="M1386">
            <v>-0.28110000000000002</v>
          </cell>
          <cell r="N1386">
            <v>-0.28110000000000002</v>
          </cell>
          <cell r="O1386">
            <v>-0.71736999999999995</v>
          </cell>
          <cell r="P1386">
            <v>-1.65893</v>
          </cell>
          <cell r="Q1386">
            <v>-1.65893</v>
          </cell>
          <cell r="S1386">
            <v>-8.0600000000000005E-2</v>
          </cell>
          <cell r="T1386">
            <v>-1.02216</v>
          </cell>
          <cell r="U1386">
            <v>-1.02216</v>
          </cell>
          <cell r="W1386">
            <v>-0.54571999999999998</v>
          </cell>
          <cell r="X1386">
            <v>-0.88383</v>
          </cell>
          <cell r="Y1386">
            <v>-0.88383</v>
          </cell>
          <cell r="AV1386">
            <v>-9.4670000000000004E-2</v>
          </cell>
          <cell r="AW1386">
            <v>-9.4670000000000004E-2</v>
          </cell>
        </row>
        <row r="1387">
          <cell r="A1387" t="str">
            <v>680499CL_ESBU0664</v>
          </cell>
          <cell r="L1387">
            <v>-0.50080000000000002</v>
          </cell>
          <cell r="M1387">
            <v>-0.28110000000000002</v>
          </cell>
          <cell r="N1387">
            <v>-0.28110000000000002</v>
          </cell>
          <cell r="O1387">
            <v>-0.71736999999999995</v>
          </cell>
          <cell r="P1387">
            <v>-1.65893</v>
          </cell>
          <cell r="Q1387">
            <v>-1.65893</v>
          </cell>
          <cell r="S1387">
            <v>-8.0600000000000005E-2</v>
          </cell>
          <cell r="T1387">
            <v>-1.02216</v>
          </cell>
          <cell r="U1387">
            <v>-1.02216</v>
          </cell>
          <cell r="W1387">
            <v>-0.54571999999999998</v>
          </cell>
          <cell r="X1387">
            <v>-0.88383</v>
          </cell>
          <cell r="Y1387">
            <v>-0.88383</v>
          </cell>
          <cell r="AV1387">
            <v>-9.4670000000000004E-2</v>
          </cell>
          <cell r="AW1387">
            <v>-9.4670000000000004E-2</v>
          </cell>
        </row>
        <row r="1388">
          <cell r="A1388" t="str">
            <v>680499CL_ES201101</v>
          </cell>
          <cell r="L1388">
            <v>5329.7535099999996</v>
          </cell>
          <cell r="M1388">
            <v>10600.262860000001</v>
          </cell>
          <cell r="N1388">
            <v>10600.262860000001</v>
          </cell>
          <cell r="O1388">
            <v>33609.45435</v>
          </cell>
          <cell r="P1388">
            <v>51961.962030000002</v>
          </cell>
          <cell r="Q1388">
            <v>51961.962030000002</v>
          </cell>
          <cell r="S1388">
            <v>99306.679130000004</v>
          </cell>
          <cell r="T1388">
            <v>117659.18681</v>
          </cell>
          <cell r="U1388">
            <v>117659.18681</v>
          </cell>
          <cell r="W1388">
            <v>12042.288350000001</v>
          </cell>
          <cell r="X1388">
            <v>34714.050410000003</v>
          </cell>
          <cell r="Y1388">
            <v>34714.050410000003</v>
          </cell>
          <cell r="AB1388">
            <v>28421.230619999998</v>
          </cell>
          <cell r="AC1388">
            <v>24906.261259999999</v>
          </cell>
          <cell r="AD1388">
            <v>116526.13112000001</v>
          </cell>
          <cell r="AT1388">
            <v>8221.9251100000001</v>
          </cell>
          <cell r="AU1388">
            <v>26735.588739999999</v>
          </cell>
          <cell r="AV1388">
            <v>41895.939330000001</v>
          </cell>
          <cell r="AW1388">
            <v>114378.59222000001</v>
          </cell>
        </row>
        <row r="1389">
          <cell r="A1389" t="str">
            <v>680499CL_ESBT6918</v>
          </cell>
          <cell r="L1389">
            <v>5329.7535099999996</v>
          </cell>
          <cell r="M1389">
            <v>10600.262860000001</v>
          </cell>
          <cell r="N1389">
            <v>10600.262860000001</v>
          </cell>
          <cell r="O1389">
            <v>33609.45435</v>
          </cell>
          <cell r="P1389">
            <v>51961.962030000002</v>
          </cell>
          <cell r="Q1389">
            <v>51961.962030000002</v>
          </cell>
          <cell r="S1389">
            <v>99306.679130000004</v>
          </cell>
          <cell r="T1389">
            <v>117659.18681</v>
          </cell>
          <cell r="U1389">
            <v>117659.18681</v>
          </cell>
          <cell r="W1389">
            <v>12042.288350000001</v>
          </cell>
          <cell r="X1389">
            <v>34714.050410000003</v>
          </cell>
          <cell r="Y1389">
            <v>34714.050410000003</v>
          </cell>
          <cell r="AB1389">
            <v>28421.230619999998</v>
          </cell>
          <cell r="AC1389">
            <v>24906.261259999999</v>
          </cell>
          <cell r="AD1389">
            <v>116526.13112000001</v>
          </cell>
          <cell r="AT1389">
            <v>8221.9251100000001</v>
          </cell>
          <cell r="AU1389">
            <v>26735.588739999999</v>
          </cell>
          <cell r="AV1389">
            <v>41895.939330000001</v>
          </cell>
          <cell r="AW1389">
            <v>114378.59222000001</v>
          </cell>
        </row>
        <row r="1390">
          <cell r="A1390" t="str">
            <v>680499CL_ESBO0680</v>
          </cell>
          <cell r="L1390">
            <v>5160.5385500000002</v>
          </cell>
          <cell r="M1390">
            <v>10278.17769</v>
          </cell>
          <cell r="N1390">
            <v>10278.17769</v>
          </cell>
          <cell r="O1390">
            <v>32617.477190000001</v>
          </cell>
          <cell r="P1390">
            <v>49544.974309999998</v>
          </cell>
          <cell r="Q1390">
            <v>49544.974309999998</v>
          </cell>
          <cell r="S1390">
            <v>96913.369909999994</v>
          </cell>
          <cell r="T1390">
            <v>113840.86702999999</v>
          </cell>
          <cell r="U1390">
            <v>113840.86702999999</v>
          </cell>
          <cell r="W1390">
            <v>11561.61951</v>
          </cell>
          <cell r="X1390">
            <v>33778.338909999999</v>
          </cell>
          <cell r="Y1390">
            <v>33778.338909999999</v>
          </cell>
          <cell r="AB1390">
            <v>27104.007170000001</v>
          </cell>
          <cell r="AC1390">
            <v>24307.945179999999</v>
          </cell>
          <cell r="AD1390">
            <v>113010.87854999999</v>
          </cell>
          <cell r="AT1390">
            <v>7990.9458199999999</v>
          </cell>
          <cell r="AU1390">
            <v>25999.998629999998</v>
          </cell>
          <cell r="AV1390">
            <v>40810.214010000003</v>
          </cell>
          <cell r="AW1390">
            <v>111885.08558</v>
          </cell>
        </row>
        <row r="1391">
          <cell r="A1391" t="str">
            <v>680499CL_ESBU0680</v>
          </cell>
          <cell r="L1391">
            <v>5160.5385500000002</v>
          </cell>
          <cell r="M1391">
            <v>10278.17769</v>
          </cell>
          <cell r="N1391">
            <v>10278.17769</v>
          </cell>
          <cell r="O1391">
            <v>32617.477190000001</v>
          </cell>
          <cell r="P1391">
            <v>49544.974309999998</v>
          </cell>
          <cell r="Q1391">
            <v>49544.974309999998</v>
          </cell>
          <cell r="S1391">
            <v>96913.369909999994</v>
          </cell>
          <cell r="T1391">
            <v>113840.86702999999</v>
          </cell>
          <cell r="U1391">
            <v>113840.86702999999</v>
          </cell>
          <cell r="W1391">
            <v>11561.61951</v>
          </cell>
          <cell r="X1391">
            <v>33778.338909999999</v>
          </cell>
          <cell r="Y1391">
            <v>33778.338909999999</v>
          </cell>
          <cell r="AB1391">
            <v>27104.007170000001</v>
          </cell>
          <cell r="AC1391">
            <v>24307.945179999999</v>
          </cell>
          <cell r="AD1391">
            <v>113010.87854999999</v>
          </cell>
          <cell r="AT1391">
            <v>7990.9458199999999</v>
          </cell>
          <cell r="AU1391">
            <v>25999.998629999998</v>
          </cell>
          <cell r="AV1391">
            <v>40810.214010000003</v>
          </cell>
          <cell r="AW1391">
            <v>111885.08558</v>
          </cell>
        </row>
        <row r="1392">
          <cell r="A1392" t="str">
            <v>680499CL_ESBU0655</v>
          </cell>
          <cell r="P1392">
            <v>-0.19869999999999999</v>
          </cell>
          <cell r="Q1392">
            <v>-0.19869999999999999</v>
          </cell>
          <cell r="S1392">
            <v>-0.67361000000000004</v>
          </cell>
          <cell r="T1392">
            <v>-0.87231000000000003</v>
          </cell>
          <cell r="U1392">
            <v>-0.87231000000000003</v>
          </cell>
          <cell r="X1392">
            <v>-1.8562099999999999</v>
          </cell>
          <cell r="Y1392">
            <v>-1.8562099999999999</v>
          </cell>
        </row>
        <row r="1393">
          <cell r="A1393" t="str">
            <v>680499CL_ESBU0624</v>
          </cell>
          <cell r="L1393">
            <v>169.21495999999999</v>
          </cell>
          <cell r="M1393">
            <v>322.08517000000001</v>
          </cell>
          <cell r="N1393">
            <v>322.08517000000001</v>
          </cell>
          <cell r="O1393">
            <v>991.97716000000003</v>
          </cell>
          <cell r="P1393">
            <v>2417.18642</v>
          </cell>
          <cell r="Q1393">
            <v>2417.18642</v>
          </cell>
          <cell r="S1393">
            <v>2393.9828299999999</v>
          </cell>
          <cell r="T1393">
            <v>3819.19209</v>
          </cell>
          <cell r="U1393">
            <v>3819.19209</v>
          </cell>
          <cell r="W1393">
            <v>480.66883999999999</v>
          </cell>
          <cell r="X1393">
            <v>937.56771000000003</v>
          </cell>
          <cell r="Y1393">
            <v>937.56771000000003</v>
          </cell>
          <cell r="AB1393">
            <v>1317.22345</v>
          </cell>
          <cell r="AC1393">
            <v>598.31608000000006</v>
          </cell>
          <cell r="AD1393">
            <v>3515.2525700000001</v>
          </cell>
          <cell r="AT1393">
            <v>230.97928999999999</v>
          </cell>
          <cell r="AU1393">
            <v>735.59010999999998</v>
          </cell>
          <cell r="AV1393">
            <v>1085.72532</v>
          </cell>
          <cell r="AW1393">
            <v>2493.5066400000001</v>
          </cell>
        </row>
        <row r="1394">
          <cell r="A1394" t="str">
            <v>680499850327PD202</v>
          </cell>
          <cell r="L1394">
            <v>7061.0530799999997</v>
          </cell>
          <cell r="M1394">
            <v>8031.2116599999999</v>
          </cell>
          <cell r="N1394">
            <v>8031.2116599999999</v>
          </cell>
          <cell r="O1394">
            <v>36989.402139999998</v>
          </cell>
          <cell r="P1394">
            <v>43274.933570000001</v>
          </cell>
          <cell r="Q1394">
            <v>43274.933570000001</v>
          </cell>
          <cell r="S1394">
            <v>105965.10086999999</v>
          </cell>
          <cell r="T1394">
            <v>112250.6323</v>
          </cell>
          <cell r="U1394">
            <v>112250.6323</v>
          </cell>
          <cell r="W1394">
            <v>15408.18089</v>
          </cell>
          <cell r="X1394">
            <v>24982.41864</v>
          </cell>
          <cell r="Y1394">
            <v>24982.41864</v>
          </cell>
          <cell r="AB1394">
            <v>30921.644120000001</v>
          </cell>
          <cell r="AC1394">
            <v>31903.021089999998</v>
          </cell>
          <cell r="AD1394">
            <v>144905.07432000001</v>
          </cell>
          <cell r="AT1394">
            <v>10026.67042</v>
          </cell>
          <cell r="AU1394">
            <v>31729.487560000001</v>
          </cell>
          <cell r="AV1394">
            <v>47406.318740000002</v>
          </cell>
          <cell r="AW1394">
            <v>140412.52338</v>
          </cell>
        </row>
        <row r="1395">
          <cell r="A1395" t="str">
            <v>680499850327BS9044</v>
          </cell>
          <cell r="L1395">
            <v>2220.1341600000001</v>
          </cell>
          <cell r="M1395">
            <v>2279.4734199999998</v>
          </cell>
          <cell r="N1395">
            <v>2279.4734199999998</v>
          </cell>
          <cell r="O1395">
            <v>12378.913269999999</v>
          </cell>
          <cell r="P1395">
            <v>16535.593919999999</v>
          </cell>
          <cell r="Q1395">
            <v>16535.593919999999</v>
          </cell>
          <cell r="S1395">
            <v>37998.440900000001</v>
          </cell>
          <cell r="T1395">
            <v>42155.121550000003</v>
          </cell>
          <cell r="U1395">
            <v>42155.121550000003</v>
          </cell>
          <cell r="W1395">
            <v>4756.5512500000004</v>
          </cell>
          <cell r="X1395">
            <v>7935.9119600000004</v>
          </cell>
          <cell r="Y1395">
            <v>7935.9119600000004</v>
          </cell>
          <cell r="AB1395">
            <v>10255.468370000001</v>
          </cell>
          <cell r="AC1395">
            <v>11602.491019999999</v>
          </cell>
          <cell r="AD1395">
            <v>52581.142630000002</v>
          </cell>
          <cell r="AT1395">
            <v>3066.22469</v>
          </cell>
          <cell r="AU1395">
            <v>10244.096100000001</v>
          </cell>
          <cell r="AV1395">
            <v>15565.134319999999</v>
          </cell>
          <cell r="AW1395">
            <v>50898.20435</v>
          </cell>
        </row>
        <row r="1396">
          <cell r="A1396" t="str">
            <v>680499850327BU0321</v>
          </cell>
          <cell r="L1396">
            <v>1283.6426799999999</v>
          </cell>
          <cell r="M1396">
            <v>1211.69749</v>
          </cell>
          <cell r="N1396">
            <v>1211.69749</v>
          </cell>
          <cell r="O1396">
            <v>8816.6063699999995</v>
          </cell>
          <cell r="P1396">
            <v>10230.502930000001</v>
          </cell>
          <cell r="Q1396">
            <v>10230.502930000001</v>
          </cell>
          <cell r="S1396">
            <v>27360.649829999998</v>
          </cell>
          <cell r="T1396">
            <v>28774.54639</v>
          </cell>
          <cell r="U1396">
            <v>28774.54639</v>
          </cell>
          <cell r="W1396">
            <v>2828.9921800000002</v>
          </cell>
          <cell r="X1396">
            <v>4334.2136499999997</v>
          </cell>
          <cell r="Y1396">
            <v>4334.2136499999997</v>
          </cell>
          <cell r="AB1396">
            <v>5660.5025100000003</v>
          </cell>
          <cell r="AC1396">
            <v>8372.6559500000003</v>
          </cell>
          <cell r="AD1396">
            <v>35558.619019999998</v>
          </cell>
          <cell r="AT1396">
            <v>1781.8906899999999</v>
          </cell>
          <cell r="AU1396">
            <v>5875.5126700000001</v>
          </cell>
          <cell r="AV1396">
            <v>10583.712020000001</v>
          </cell>
          <cell r="AW1396">
            <v>34828.90193</v>
          </cell>
        </row>
        <row r="1397">
          <cell r="A1397" t="str">
            <v>680499850327BU0323</v>
          </cell>
          <cell r="L1397">
            <v>941.27113999999995</v>
          </cell>
          <cell r="M1397">
            <v>796.68728999999996</v>
          </cell>
          <cell r="N1397">
            <v>796.68728999999996</v>
          </cell>
          <cell r="O1397">
            <v>3259.7430300000001</v>
          </cell>
          <cell r="P1397">
            <v>3607.68291</v>
          </cell>
          <cell r="Q1397">
            <v>3607.68291</v>
          </cell>
          <cell r="S1397">
            <v>8795.8932299999997</v>
          </cell>
          <cell r="T1397">
            <v>9143.8331099999996</v>
          </cell>
          <cell r="U1397">
            <v>9143.8331099999996</v>
          </cell>
          <cell r="W1397">
            <v>1920.5625</v>
          </cell>
          <cell r="X1397">
            <v>2751.9353299999998</v>
          </cell>
          <cell r="Y1397">
            <v>2751.9353299999998</v>
          </cell>
          <cell r="AB1397">
            <v>3230.7908600000001</v>
          </cell>
          <cell r="AC1397">
            <v>2256.93507</v>
          </cell>
          <cell r="AD1397">
            <v>11625.948609999999</v>
          </cell>
          <cell r="AT1397">
            <v>1054.269</v>
          </cell>
          <cell r="AU1397">
            <v>3598.4884299999999</v>
          </cell>
          <cell r="AV1397">
            <v>4126.37399</v>
          </cell>
          <cell r="AW1397">
            <v>11325.589110000001</v>
          </cell>
        </row>
        <row r="1398">
          <cell r="A1398" t="str">
            <v>680499850327BU0648</v>
          </cell>
          <cell r="L1398">
            <v>-4.7796599999999998</v>
          </cell>
          <cell r="M1398">
            <v>271.08864</v>
          </cell>
          <cell r="N1398">
            <v>271.08864</v>
          </cell>
          <cell r="O1398">
            <v>302.56387000000001</v>
          </cell>
          <cell r="P1398">
            <v>2697.4080800000002</v>
          </cell>
          <cell r="Q1398">
            <v>2697.4080800000002</v>
          </cell>
          <cell r="S1398">
            <v>1841.9497899999999</v>
          </cell>
          <cell r="T1398">
            <v>4236.7939999999999</v>
          </cell>
          <cell r="U1398">
            <v>4236.7939999999999</v>
          </cell>
          <cell r="W1398">
            <v>6.9965700000000002</v>
          </cell>
          <cell r="X1398">
            <v>849.76297999999997</v>
          </cell>
          <cell r="Y1398">
            <v>849.76297999999997</v>
          </cell>
          <cell r="AB1398">
            <v>1364.175</v>
          </cell>
          <cell r="AC1398">
            <v>972.9</v>
          </cell>
          <cell r="AD1398">
            <v>5396.5749999999998</v>
          </cell>
          <cell r="AT1398">
            <v>230.065</v>
          </cell>
          <cell r="AU1398">
            <v>770.09500000000003</v>
          </cell>
          <cell r="AV1398">
            <v>855.04831000000001</v>
          </cell>
          <cell r="AW1398">
            <v>4743.7133100000001</v>
          </cell>
        </row>
        <row r="1399">
          <cell r="A1399" t="str">
            <v>680499850327BU0329</v>
          </cell>
          <cell r="S1399">
            <v>-5.1950000000000003E-2</v>
          </cell>
          <cell r="T1399">
            <v>-5.1950000000000003E-2</v>
          </cell>
          <cell r="U1399">
            <v>-5.1950000000000003E-2</v>
          </cell>
        </row>
        <row r="1400">
          <cell r="A1400" t="str">
            <v>680499850327BG6912</v>
          </cell>
          <cell r="L1400">
            <v>2791.4722099999999</v>
          </cell>
          <cell r="M1400">
            <v>3671.32717</v>
          </cell>
          <cell r="N1400">
            <v>3671.32717</v>
          </cell>
          <cell r="O1400">
            <v>14728.086929999999</v>
          </cell>
          <cell r="P1400">
            <v>16373.50239</v>
          </cell>
          <cell r="Q1400">
            <v>16373.50239</v>
          </cell>
          <cell r="S1400">
            <v>39340.5481</v>
          </cell>
          <cell r="T1400">
            <v>40985.963559999997</v>
          </cell>
          <cell r="U1400">
            <v>40985.963559999997</v>
          </cell>
          <cell r="W1400">
            <v>6186.8874299999998</v>
          </cell>
          <cell r="X1400">
            <v>10091.564</v>
          </cell>
          <cell r="Y1400">
            <v>10091.564</v>
          </cell>
          <cell r="AB1400">
            <v>11491.923419999999</v>
          </cell>
          <cell r="AC1400">
            <v>12765.39813</v>
          </cell>
          <cell r="AD1400">
            <v>51598.778079999996</v>
          </cell>
          <cell r="AT1400">
            <v>3800.22856</v>
          </cell>
          <cell r="AU1400">
            <v>11903.795539999999</v>
          </cell>
          <cell r="AV1400">
            <v>18700.989549999998</v>
          </cell>
          <cell r="AW1400">
            <v>49413.341390000001</v>
          </cell>
        </row>
        <row r="1401">
          <cell r="A1401" t="str">
            <v>680499850327BS6912</v>
          </cell>
          <cell r="L1401">
            <v>1561.1936000000001</v>
          </cell>
          <cell r="M1401">
            <v>2049.0947799999999</v>
          </cell>
          <cell r="N1401">
            <v>2049.0947799999999</v>
          </cell>
          <cell r="O1401">
            <v>8266.4252699999997</v>
          </cell>
          <cell r="P1401">
            <v>9427.0843299999997</v>
          </cell>
          <cell r="Q1401">
            <v>9427.0843299999997</v>
          </cell>
          <cell r="S1401">
            <v>21648.06409</v>
          </cell>
          <cell r="T1401">
            <v>22808.723150000002</v>
          </cell>
          <cell r="U1401">
            <v>22808.723150000002</v>
          </cell>
          <cell r="W1401">
            <v>3554.4400099999998</v>
          </cell>
          <cell r="X1401">
            <v>5637.7379799999999</v>
          </cell>
          <cell r="Y1401">
            <v>5637.7379799999999</v>
          </cell>
          <cell r="AB1401">
            <v>5597.40661</v>
          </cell>
          <cell r="AC1401">
            <v>7515.26217</v>
          </cell>
          <cell r="AD1401">
            <v>26633.80776</v>
          </cell>
          <cell r="AT1401">
            <v>1867.8047999999999</v>
          </cell>
          <cell r="AU1401">
            <v>6027.1281200000003</v>
          </cell>
          <cell r="AV1401">
            <v>9567.0944799999997</v>
          </cell>
          <cell r="AW1401">
            <v>24796.019189999999</v>
          </cell>
        </row>
        <row r="1402">
          <cell r="A1402" t="str">
            <v>680499850327BO0678</v>
          </cell>
          <cell r="L1402">
            <v>1319.14966</v>
          </cell>
          <cell r="M1402">
            <v>1653.5547999999999</v>
          </cell>
          <cell r="N1402">
            <v>1653.5547999999999</v>
          </cell>
          <cell r="O1402">
            <v>6855.3303599999999</v>
          </cell>
          <cell r="P1402">
            <v>7918.55368</v>
          </cell>
          <cell r="Q1402">
            <v>7918.55368</v>
          </cell>
          <cell r="S1402">
            <v>18474.70276</v>
          </cell>
          <cell r="T1402">
            <v>19537.926080000001</v>
          </cell>
          <cell r="U1402">
            <v>19537.926080000001</v>
          </cell>
          <cell r="W1402">
            <v>2916.04387</v>
          </cell>
          <cell r="X1402">
            <v>4812.2855399999999</v>
          </cell>
          <cell r="Y1402">
            <v>4812.2855399999999</v>
          </cell>
          <cell r="AB1402">
            <v>4450.5256099999997</v>
          </cell>
          <cell r="AC1402">
            <v>6183.6028699999997</v>
          </cell>
          <cell r="AD1402">
            <v>21004.722409999998</v>
          </cell>
          <cell r="AT1402">
            <v>1518.9318000000001</v>
          </cell>
          <cell r="AU1402">
            <v>4983.2220799999996</v>
          </cell>
          <cell r="AV1402">
            <v>7931.5101999999997</v>
          </cell>
          <cell r="AW1402">
            <v>20014.442910000002</v>
          </cell>
        </row>
        <row r="1403">
          <cell r="A1403" t="str">
            <v>680499850327BU0654</v>
          </cell>
          <cell r="L1403">
            <v>66.699569999999994</v>
          </cell>
          <cell r="M1403">
            <v>241.92196000000001</v>
          </cell>
          <cell r="N1403">
            <v>241.92196000000001</v>
          </cell>
          <cell r="O1403">
            <v>492.72874999999999</v>
          </cell>
          <cell r="P1403">
            <v>737.22139000000004</v>
          </cell>
          <cell r="Q1403">
            <v>737.22139000000004</v>
          </cell>
          <cell r="S1403">
            <v>1309.3214399999999</v>
          </cell>
          <cell r="T1403">
            <v>1553.8140800000001</v>
          </cell>
          <cell r="U1403">
            <v>1553.8140800000001</v>
          </cell>
          <cell r="W1403">
            <v>205.76818</v>
          </cell>
          <cell r="X1403">
            <v>476.14269999999999</v>
          </cell>
          <cell r="Y1403">
            <v>476.14269999999999</v>
          </cell>
          <cell r="AB1403">
            <v>602.47299999999996</v>
          </cell>
          <cell r="AC1403">
            <v>343.0453</v>
          </cell>
          <cell r="AD1403">
            <v>2815.2343000000001</v>
          </cell>
          <cell r="AT1403">
            <v>150.46799999999999</v>
          </cell>
          <cell r="AU1403">
            <v>456.90404000000001</v>
          </cell>
          <cell r="AV1403">
            <v>675.52973999999995</v>
          </cell>
          <cell r="AW1403">
            <v>2277.5197400000002</v>
          </cell>
        </row>
        <row r="1404">
          <cell r="A1404" t="str">
            <v>680499850327BU0659</v>
          </cell>
          <cell r="L1404">
            <v>175.34437</v>
          </cell>
          <cell r="M1404">
            <v>154.28166999999999</v>
          </cell>
          <cell r="N1404">
            <v>154.28166999999999</v>
          </cell>
          <cell r="O1404">
            <v>918.18713000000002</v>
          </cell>
          <cell r="P1404">
            <v>772.26498000000004</v>
          </cell>
          <cell r="Q1404">
            <v>772.26498000000004</v>
          </cell>
          <cell r="S1404">
            <v>1864.25838</v>
          </cell>
          <cell r="T1404">
            <v>1718.3362299999999</v>
          </cell>
          <cell r="U1404">
            <v>1718.3362299999999</v>
          </cell>
          <cell r="W1404">
            <v>432.62795999999997</v>
          </cell>
          <cell r="X1404">
            <v>350.17086</v>
          </cell>
          <cell r="Y1404">
            <v>350.17086</v>
          </cell>
          <cell r="AB1404">
            <v>544.40800000000002</v>
          </cell>
          <cell r="AC1404">
            <v>988.61400000000003</v>
          </cell>
          <cell r="AD1404">
            <v>2813.8510500000002</v>
          </cell>
          <cell r="AT1404">
            <v>198.405</v>
          </cell>
          <cell r="AU1404">
            <v>587.00199999999995</v>
          </cell>
          <cell r="AV1404">
            <v>959.87550999999996</v>
          </cell>
          <cell r="AW1404">
            <v>2503.8775099999998</v>
          </cell>
        </row>
        <row r="1405">
          <cell r="A1405" t="str">
            <v>680499850327BU3445</v>
          </cell>
          <cell r="M1405">
            <v>-0.66364999999999996</v>
          </cell>
          <cell r="N1405">
            <v>-0.66364999999999996</v>
          </cell>
          <cell r="O1405">
            <v>0.17902999999999999</v>
          </cell>
          <cell r="P1405">
            <v>-0.95572000000000001</v>
          </cell>
          <cell r="Q1405">
            <v>-0.95572000000000001</v>
          </cell>
          <cell r="S1405">
            <v>-0.21848999999999999</v>
          </cell>
          <cell r="T1405">
            <v>-1.35324</v>
          </cell>
          <cell r="U1405">
            <v>-1.35324</v>
          </cell>
          <cell r="X1405">
            <v>-0.86112</v>
          </cell>
          <cell r="Y1405">
            <v>-0.86112</v>
          </cell>
          <cell r="AV1405">
            <v>0.17902999999999999</v>
          </cell>
          <cell r="AW1405">
            <v>0.17902999999999999</v>
          </cell>
        </row>
        <row r="1406">
          <cell r="A1406" t="str">
            <v>680499850327BS6922</v>
          </cell>
          <cell r="L1406">
            <v>1230.2786100000001</v>
          </cell>
          <cell r="M1406">
            <v>1622.2323899999999</v>
          </cell>
          <cell r="N1406">
            <v>1622.2323899999999</v>
          </cell>
          <cell r="O1406">
            <v>6461.6616599999998</v>
          </cell>
          <cell r="P1406">
            <v>6946.41806</v>
          </cell>
          <cell r="Q1406">
            <v>6946.41806</v>
          </cell>
          <cell r="S1406">
            <v>17692.48401</v>
          </cell>
          <cell r="T1406">
            <v>18177.240409999999</v>
          </cell>
          <cell r="U1406">
            <v>18177.240409999999</v>
          </cell>
          <cell r="W1406">
            <v>2632.44742</v>
          </cell>
          <cell r="X1406">
            <v>4453.8260200000004</v>
          </cell>
          <cell r="Y1406">
            <v>4453.8260200000004</v>
          </cell>
          <cell r="AB1406">
            <v>5894.5168100000001</v>
          </cell>
          <cell r="AC1406">
            <v>5250.1359599999996</v>
          </cell>
          <cell r="AD1406">
            <v>24964.97032</v>
          </cell>
          <cell r="AT1406">
            <v>1932.4237599999999</v>
          </cell>
          <cell r="AU1406">
            <v>5876.6674199999998</v>
          </cell>
          <cell r="AV1406">
            <v>9133.8950700000005</v>
          </cell>
          <cell r="AW1406">
            <v>24617.322199999999</v>
          </cell>
        </row>
        <row r="1407">
          <cell r="A1407" t="str">
            <v>680499850327BU1485</v>
          </cell>
          <cell r="L1407">
            <v>390.88702000000001</v>
          </cell>
          <cell r="M1407">
            <v>755.13694999999996</v>
          </cell>
          <cell r="N1407">
            <v>755.13694999999996</v>
          </cell>
          <cell r="O1407">
            <v>2251.1077799999998</v>
          </cell>
          <cell r="P1407">
            <v>2692.7452600000001</v>
          </cell>
          <cell r="Q1407">
            <v>2692.7452600000001</v>
          </cell>
          <cell r="S1407">
            <v>5699.2209300000004</v>
          </cell>
          <cell r="T1407">
            <v>6140.8584099999998</v>
          </cell>
          <cell r="U1407">
            <v>6140.8584099999998</v>
          </cell>
          <cell r="W1407">
            <v>830.98163</v>
          </cell>
          <cell r="X1407">
            <v>1628.8272099999999</v>
          </cell>
          <cell r="Y1407">
            <v>1628.8272099999999</v>
          </cell>
          <cell r="AB1407">
            <v>1721.8220100000001</v>
          </cell>
          <cell r="AC1407">
            <v>1587.93902</v>
          </cell>
          <cell r="AD1407">
            <v>7351.3337300000003</v>
          </cell>
          <cell r="AT1407">
            <v>660.29235000000006</v>
          </cell>
          <cell r="AU1407">
            <v>1778.2454499999999</v>
          </cell>
          <cell r="AV1407">
            <v>3128.48792</v>
          </cell>
          <cell r="AW1407">
            <v>7489.8476799999999</v>
          </cell>
        </row>
        <row r="1408">
          <cell r="A1408" t="str">
            <v>680499850327BU1051</v>
          </cell>
          <cell r="L1408">
            <v>-0.39924999999999999</v>
          </cell>
          <cell r="M1408">
            <v>6.9065799999999999</v>
          </cell>
          <cell r="N1408">
            <v>6.9065799999999999</v>
          </cell>
          <cell r="O1408">
            <v>41.425629999999998</v>
          </cell>
          <cell r="P1408">
            <v>31.494779999999999</v>
          </cell>
          <cell r="Q1408">
            <v>31.494779999999999</v>
          </cell>
          <cell r="S1408">
            <v>75.297820000000002</v>
          </cell>
          <cell r="T1408">
            <v>65.366969999999995</v>
          </cell>
          <cell r="U1408">
            <v>65.366969999999995</v>
          </cell>
          <cell r="W1408">
            <v>40.194470000000003</v>
          </cell>
          <cell r="X1408">
            <v>22.455290000000002</v>
          </cell>
          <cell r="Y1408">
            <v>22.455290000000002</v>
          </cell>
          <cell r="AV1408">
            <v>3.1528299999999998</v>
          </cell>
          <cell r="AW1408">
            <v>3.1528299999999998</v>
          </cell>
        </row>
        <row r="1409">
          <cell r="A1409" t="str">
            <v>680499850327BO0708</v>
          </cell>
          <cell r="L1409">
            <v>512.79593999999997</v>
          </cell>
          <cell r="M1409">
            <v>533.70632999999998</v>
          </cell>
          <cell r="N1409">
            <v>533.70632999999998</v>
          </cell>
          <cell r="O1409">
            <v>2585.9128999999998</v>
          </cell>
          <cell r="P1409">
            <v>2356.5251499999999</v>
          </cell>
          <cell r="Q1409">
            <v>2356.5251499999999</v>
          </cell>
          <cell r="S1409">
            <v>7779.1236900000004</v>
          </cell>
          <cell r="T1409">
            <v>7549.7359399999996</v>
          </cell>
          <cell r="U1409">
            <v>7549.7359399999996</v>
          </cell>
          <cell r="W1409">
            <v>1166.1699699999999</v>
          </cell>
          <cell r="X1409">
            <v>1608.6376600000001</v>
          </cell>
          <cell r="Y1409">
            <v>1608.6376600000001</v>
          </cell>
          <cell r="AB1409">
            <v>2524.9369999999999</v>
          </cell>
          <cell r="AC1409">
            <v>2185.6783500000001</v>
          </cell>
          <cell r="AD1409">
            <v>9800.8689699999995</v>
          </cell>
          <cell r="AT1409">
            <v>763.03143</v>
          </cell>
          <cell r="AU1409">
            <v>2352.1685900000002</v>
          </cell>
          <cell r="AV1409">
            <v>3522.3791200000001</v>
          </cell>
          <cell r="AW1409">
            <v>9477.0527199999997</v>
          </cell>
        </row>
        <row r="1410">
          <cell r="A1410" t="str">
            <v>680499850327BU0675</v>
          </cell>
          <cell r="L1410">
            <v>108.74032</v>
          </cell>
          <cell r="M1410">
            <v>102.21379</v>
          </cell>
          <cell r="N1410">
            <v>102.21379</v>
          </cell>
          <cell r="O1410">
            <v>612.57629999999995</v>
          </cell>
          <cell r="P1410">
            <v>635.14606000000003</v>
          </cell>
          <cell r="Q1410">
            <v>635.14606000000003</v>
          </cell>
          <cell r="S1410">
            <v>1370.4918500000001</v>
          </cell>
          <cell r="T1410">
            <v>1393.06161</v>
          </cell>
          <cell r="U1410">
            <v>1393.06161</v>
          </cell>
          <cell r="W1410">
            <v>275.74007</v>
          </cell>
          <cell r="X1410">
            <v>425.78652</v>
          </cell>
          <cell r="Y1410">
            <v>425.78652</v>
          </cell>
          <cell r="AB1410">
            <v>668.71016999999995</v>
          </cell>
          <cell r="AC1410">
            <v>477.79095999999998</v>
          </cell>
          <cell r="AD1410">
            <v>3443.3846699999999</v>
          </cell>
          <cell r="AT1410">
            <v>203.28644</v>
          </cell>
          <cell r="AU1410">
            <v>765.94615999999996</v>
          </cell>
          <cell r="AV1410">
            <v>994.70639000000006</v>
          </cell>
          <cell r="AW1410">
            <v>3446.8748500000002</v>
          </cell>
        </row>
        <row r="1411">
          <cell r="A1411" t="str">
            <v>680499850327BU0709</v>
          </cell>
          <cell r="L1411">
            <v>139.53652</v>
          </cell>
          <cell r="M1411">
            <v>126.51734999999999</v>
          </cell>
          <cell r="N1411">
            <v>126.51734999999999</v>
          </cell>
          <cell r="O1411">
            <v>517.96819000000005</v>
          </cell>
          <cell r="P1411">
            <v>680.37757999999997</v>
          </cell>
          <cell r="Q1411">
            <v>680.37757999999997</v>
          </cell>
          <cell r="S1411">
            <v>1433.8707199999999</v>
          </cell>
          <cell r="T1411">
            <v>1596.2801099999999</v>
          </cell>
          <cell r="U1411">
            <v>1596.2801099999999</v>
          </cell>
          <cell r="W1411">
            <v>168.08995999999999</v>
          </cell>
          <cell r="X1411">
            <v>513.30402000000004</v>
          </cell>
          <cell r="Y1411">
            <v>513.30402000000004</v>
          </cell>
          <cell r="AB1411">
            <v>518.55443000000002</v>
          </cell>
          <cell r="AC1411">
            <v>436.83222999999998</v>
          </cell>
          <cell r="AD1411">
            <v>2168.1318299999998</v>
          </cell>
          <cell r="AT1411">
            <v>147.54274000000001</v>
          </cell>
          <cell r="AU1411">
            <v>481.21370999999999</v>
          </cell>
          <cell r="AV1411">
            <v>749.18192999999997</v>
          </cell>
          <cell r="AW1411">
            <v>2126.2432600000002</v>
          </cell>
        </row>
        <row r="1412">
          <cell r="A1412" t="str">
            <v>680499850327BU1123</v>
          </cell>
          <cell r="L1412">
            <v>78.718059999999994</v>
          </cell>
          <cell r="M1412">
            <v>97.751390000000001</v>
          </cell>
          <cell r="N1412">
            <v>97.751390000000001</v>
          </cell>
          <cell r="O1412">
            <v>452.67086</v>
          </cell>
          <cell r="P1412">
            <v>550.12923000000001</v>
          </cell>
          <cell r="Q1412">
            <v>550.12923000000001</v>
          </cell>
          <cell r="S1412">
            <v>1334.479</v>
          </cell>
          <cell r="T1412">
            <v>1431.9373700000001</v>
          </cell>
          <cell r="U1412">
            <v>1431.9373700000001</v>
          </cell>
          <cell r="W1412">
            <v>151.27132</v>
          </cell>
          <cell r="X1412">
            <v>254.81532000000001</v>
          </cell>
          <cell r="Y1412">
            <v>254.81532000000001</v>
          </cell>
          <cell r="AB1412">
            <v>460.4932</v>
          </cell>
          <cell r="AC1412">
            <v>561.8954</v>
          </cell>
          <cell r="AD1412">
            <v>2201.2511199999999</v>
          </cell>
          <cell r="AT1412">
            <v>158.27080000000001</v>
          </cell>
          <cell r="AU1412">
            <v>499.09350999999998</v>
          </cell>
          <cell r="AV1412">
            <v>735.98688000000004</v>
          </cell>
          <cell r="AW1412">
            <v>2074.1508600000002</v>
          </cell>
        </row>
        <row r="1413">
          <cell r="A1413" t="str">
            <v>680499850327BS9042</v>
          </cell>
          <cell r="L1413">
            <v>1216.4367299999999</v>
          </cell>
          <cell r="M1413">
            <v>1091.22324</v>
          </cell>
          <cell r="N1413">
            <v>1091.22324</v>
          </cell>
          <cell r="O1413">
            <v>5342.2535399999997</v>
          </cell>
          <cell r="P1413">
            <v>4299.1544599999997</v>
          </cell>
          <cell r="Q1413">
            <v>4299.1544599999997</v>
          </cell>
          <cell r="S1413">
            <v>14669.636210000001</v>
          </cell>
          <cell r="T1413">
            <v>13626.537130000001</v>
          </cell>
          <cell r="U1413">
            <v>13626.537130000001</v>
          </cell>
          <cell r="W1413">
            <v>2630.4576499999998</v>
          </cell>
          <cell r="X1413">
            <v>3439.2967699999999</v>
          </cell>
          <cell r="Y1413">
            <v>3439.2967699999999</v>
          </cell>
          <cell r="AB1413">
            <v>4645.0148799999997</v>
          </cell>
          <cell r="AC1413">
            <v>3732.8207200000002</v>
          </cell>
          <cell r="AD1413">
            <v>20938.226620000001</v>
          </cell>
          <cell r="AT1413">
            <v>1817.7010399999999</v>
          </cell>
          <cell r="AU1413">
            <v>5127.91687</v>
          </cell>
          <cell r="AV1413">
            <v>6637.2044699999997</v>
          </cell>
          <cell r="AW1413">
            <v>20514.535339999999</v>
          </cell>
        </row>
        <row r="1414">
          <cell r="A1414" t="str">
            <v>680499850327BO0341</v>
          </cell>
          <cell r="L1414">
            <v>653.42589999999996</v>
          </cell>
          <cell r="M1414">
            <v>424.87403</v>
          </cell>
          <cell r="N1414">
            <v>424.87403</v>
          </cell>
          <cell r="O1414">
            <v>3110.5968600000001</v>
          </cell>
          <cell r="P1414">
            <v>2068.0344100000002</v>
          </cell>
          <cell r="Q1414">
            <v>2068.0344100000002</v>
          </cell>
          <cell r="S1414">
            <v>7284.2078499999998</v>
          </cell>
          <cell r="T1414">
            <v>6241.6454000000003</v>
          </cell>
          <cell r="U1414">
            <v>6241.6454000000003</v>
          </cell>
          <cell r="W1414">
            <v>1507.7903200000001</v>
          </cell>
          <cell r="X1414">
            <v>1478.6020799999999</v>
          </cell>
          <cell r="Y1414">
            <v>1478.6020799999999</v>
          </cell>
          <cell r="AB1414">
            <v>2232.4600099999998</v>
          </cell>
          <cell r="AC1414">
            <v>1929.3721800000001</v>
          </cell>
          <cell r="AD1414">
            <v>9879.78946</v>
          </cell>
          <cell r="AT1414">
            <v>849.78403000000003</v>
          </cell>
          <cell r="AU1414">
            <v>2458.20253</v>
          </cell>
          <cell r="AV1414">
            <v>3495.1429800000001</v>
          </cell>
          <cell r="AW1414">
            <v>9695.8447899999992</v>
          </cell>
        </row>
        <row r="1415">
          <cell r="A1415" t="str">
            <v>680499850327BU0341</v>
          </cell>
          <cell r="L1415">
            <v>653.42589999999996</v>
          </cell>
          <cell r="M1415">
            <v>424.87403</v>
          </cell>
          <cell r="N1415">
            <v>424.87403</v>
          </cell>
          <cell r="O1415">
            <v>3110.5968600000001</v>
          </cell>
          <cell r="P1415">
            <v>2068.0344100000002</v>
          </cell>
          <cell r="Q1415">
            <v>2068.0344100000002</v>
          </cell>
          <cell r="S1415">
            <v>7284.2078499999998</v>
          </cell>
          <cell r="T1415">
            <v>6241.6454000000003</v>
          </cell>
          <cell r="U1415">
            <v>6241.6454000000003</v>
          </cell>
          <cell r="W1415">
            <v>1507.7903200000001</v>
          </cell>
          <cell r="X1415">
            <v>1478.6020799999999</v>
          </cell>
          <cell r="Y1415">
            <v>1478.6020799999999</v>
          </cell>
          <cell r="AB1415">
            <v>2232.4600099999998</v>
          </cell>
          <cell r="AC1415">
            <v>1929.3721800000001</v>
          </cell>
          <cell r="AD1415">
            <v>9879.78946</v>
          </cell>
          <cell r="AT1415">
            <v>849.78403000000003</v>
          </cell>
          <cell r="AU1415">
            <v>2458.20253</v>
          </cell>
          <cell r="AV1415">
            <v>3495.1429800000001</v>
          </cell>
          <cell r="AW1415">
            <v>9695.8447899999992</v>
          </cell>
        </row>
        <row r="1416">
          <cell r="A1416" t="str">
            <v>680499850327BU0351</v>
          </cell>
          <cell r="L1416">
            <v>44.898440000000001</v>
          </cell>
          <cell r="M1416">
            <v>51.182290000000002</v>
          </cell>
          <cell r="N1416">
            <v>51.182290000000002</v>
          </cell>
          <cell r="O1416">
            <v>239.26998</v>
          </cell>
          <cell r="P1416">
            <v>188.53335000000001</v>
          </cell>
          <cell r="Q1416">
            <v>188.53335000000001</v>
          </cell>
          <cell r="S1416">
            <v>710.46897999999999</v>
          </cell>
          <cell r="T1416">
            <v>659.73235</v>
          </cell>
          <cell r="U1416">
            <v>659.73235</v>
          </cell>
          <cell r="W1416">
            <v>109.65291999999999</v>
          </cell>
          <cell r="X1416">
            <v>127.32641</v>
          </cell>
          <cell r="Y1416">
            <v>127.32641</v>
          </cell>
          <cell r="AB1416">
            <v>282.63646999999997</v>
          </cell>
          <cell r="AC1416">
            <v>286.73214000000002</v>
          </cell>
          <cell r="AD1416">
            <v>1250.4129700000001</v>
          </cell>
          <cell r="AT1416">
            <v>70.530699999999996</v>
          </cell>
          <cell r="AU1416">
            <v>275.95920000000001</v>
          </cell>
          <cell r="AV1416">
            <v>307.98095999999998</v>
          </cell>
          <cell r="AW1416">
            <v>1208.99575</v>
          </cell>
        </row>
        <row r="1417">
          <cell r="A1417" t="str">
            <v>680499850327BU0352</v>
          </cell>
          <cell r="L1417">
            <v>518.23645999999997</v>
          </cell>
          <cell r="M1417">
            <v>615.77143999999998</v>
          </cell>
          <cell r="N1417">
            <v>615.77143999999998</v>
          </cell>
          <cell r="O1417">
            <v>1985.9124400000001</v>
          </cell>
          <cell r="P1417">
            <v>2051.0999099999999</v>
          </cell>
          <cell r="Q1417">
            <v>2051.0999099999999</v>
          </cell>
          <cell r="S1417">
            <v>6663.4960700000001</v>
          </cell>
          <cell r="T1417">
            <v>6728.68354</v>
          </cell>
          <cell r="U1417">
            <v>6728.68354</v>
          </cell>
          <cell r="W1417">
            <v>1011.74733</v>
          </cell>
          <cell r="X1417">
            <v>1840.85932</v>
          </cell>
          <cell r="Y1417">
            <v>1840.85932</v>
          </cell>
          <cell r="AB1417">
            <v>2128.3740899999998</v>
          </cell>
          <cell r="AC1417">
            <v>1514.9960900000001</v>
          </cell>
          <cell r="AD1417">
            <v>9801.4017199999998</v>
          </cell>
          <cell r="AT1417">
            <v>896.84911</v>
          </cell>
          <cell r="AU1417">
            <v>2392.1506399999998</v>
          </cell>
          <cell r="AV1417">
            <v>2827.2851999999998</v>
          </cell>
          <cell r="AW1417">
            <v>9598.9033999999992</v>
          </cell>
        </row>
        <row r="1418">
          <cell r="A1418" t="str">
            <v>680499850327BU0353</v>
          </cell>
          <cell r="L1418">
            <v>-0.12407</v>
          </cell>
          <cell r="M1418">
            <v>-0.60451999999999995</v>
          </cell>
          <cell r="N1418">
            <v>-0.60451999999999995</v>
          </cell>
          <cell r="O1418">
            <v>6.4742600000000001</v>
          </cell>
          <cell r="P1418">
            <v>-8.5132100000000008</v>
          </cell>
          <cell r="Q1418">
            <v>-8.5132100000000008</v>
          </cell>
          <cell r="S1418">
            <v>11.46331</v>
          </cell>
          <cell r="T1418">
            <v>-3.5241600000000002</v>
          </cell>
          <cell r="U1418">
            <v>-3.5241600000000002</v>
          </cell>
          <cell r="W1418">
            <v>1.26708</v>
          </cell>
          <cell r="X1418">
            <v>-7.4910399999999999</v>
          </cell>
          <cell r="Y1418">
            <v>-7.4910399999999999</v>
          </cell>
          <cell r="AB1418">
            <v>1.5443100000000001</v>
          </cell>
          <cell r="AC1418">
            <v>1.72031</v>
          </cell>
          <cell r="AD1418">
            <v>6.6224699999999999</v>
          </cell>
          <cell r="AT1418">
            <v>0.53720000000000001</v>
          </cell>
          <cell r="AU1418">
            <v>1.6045</v>
          </cell>
          <cell r="AV1418">
            <v>6.7953299999999999</v>
          </cell>
          <cell r="AW1418">
            <v>10.791399999999999</v>
          </cell>
        </row>
        <row r="1419">
          <cell r="A1419" t="str">
            <v>680499850327BS9051</v>
          </cell>
          <cell r="L1419">
            <v>143.78345999999999</v>
          </cell>
          <cell r="M1419">
            <v>386.31706000000003</v>
          </cell>
          <cell r="N1419">
            <v>386.31706000000003</v>
          </cell>
          <cell r="O1419">
            <v>982.55826000000002</v>
          </cell>
          <cell r="P1419">
            <v>2343.7007899999999</v>
          </cell>
          <cell r="Q1419">
            <v>2343.7007899999999</v>
          </cell>
          <cell r="S1419">
            <v>4376.1897499999995</v>
          </cell>
          <cell r="T1419">
            <v>5737.3322799999996</v>
          </cell>
          <cell r="U1419">
            <v>5737.3322799999996</v>
          </cell>
          <cell r="W1419">
            <v>573.03535999999997</v>
          </cell>
          <cell r="X1419">
            <v>1374.5319300000001</v>
          </cell>
          <cell r="Y1419">
            <v>1374.5319300000001</v>
          </cell>
          <cell r="AB1419">
            <v>1252.1832400000001</v>
          </cell>
          <cell r="AC1419">
            <v>896.84978000000001</v>
          </cell>
          <cell r="AD1419">
            <v>6485.7438199999997</v>
          </cell>
          <cell r="AT1419">
            <v>289.815</v>
          </cell>
          <cell r="AU1419">
            <v>1083.7995000000001</v>
          </cell>
          <cell r="AV1419">
            <v>1763.07817</v>
          </cell>
          <cell r="AW1419">
            <v>6455.1658299999999</v>
          </cell>
        </row>
        <row r="1420">
          <cell r="A1420" t="str">
            <v>680499850327BO0713</v>
          </cell>
          <cell r="L1420">
            <v>143.78345999999999</v>
          </cell>
          <cell r="M1420">
            <v>386.31706000000003</v>
          </cell>
          <cell r="N1420">
            <v>386.31706000000003</v>
          </cell>
          <cell r="O1420">
            <v>974.76862000000006</v>
          </cell>
          <cell r="P1420">
            <v>2343.7007899999999</v>
          </cell>
          <cell r="Q1420">
            <v>2343.7007899999999</v>
          </cell>
          <cell r="S1420">
            <v>4365.6066700000001</v>
          </cell>
          <cell r="T1420">
            <v>5734.5388400000002</v>
          </cell>
          <cell r="U1420">
            <v>5734.5388400000002</v>
          </cell>
          <cell r="W1420">
            <v>572.94286</v>
          </cell>
          <cell r="X1420">
            <v>1374.5319300000001</v>
          </cell>
          <cell r="Y1420">
            <v>1374.5319300000001</v>
          </cell>
          <cell r="AB1420">
            <v>1252.1832400000001</v>
          </cell>
          <cell r="AC1420">
            <v>896.84978000000001</v>
          </cell>
          <cell r="AD1420">
            <v>6485.7438199999997</v>
          </cell>
          <cell r="AT1420">
            <v>289.815</v>
          </cell>
          <cell r="AU1420">
            <v>1083.7995000000001</v>
          </cell>
          <cell r="AV1420">
            <v>1755.38103</v>
          </cell>
          <cell r="AW1420">
            <v>6447.4686899999997</v>
          </cell>
        </row>
        <row r="1421">
          <cell r="A1421" t="str">
            <v>680499850327BU0713</v>
          </cell>
          <cell r="L1421">
            <v>143.78345999999999</v>
          </cell>
          <cell r="M1421">
            <v>386.31706000000003</v>
          </cell>
          <cell r="N1421">
            <v>386.31706000000003</v>
          </cell>
          <cell r="O1421">
            <v>974.76862000000006</v>
          </cell>
          <cell r="P1421">
            <v>2343.7007899999999</v>
          </cell>
          <cell r="Q1421">
            <v>2343.7007899999999</v>
          </cell>
          <cell r="S1421">
            <v>4365.6066700000001</v>
          </cell>
          <cell r="T1421">
            <v>5734.5388400000002</v>
          </cell>
          <cell r="U1421">
            <v>5734.5388400000002</v>
          </cell>
          <cell r="W1421">
            <v>572.94286</v>
          </cell>
          <cell r="X1421">
            <v>1374.5319300000001</v>
          </cell>
          <cell r="Y1421">
            <v>1374.5319300000001</v>
          </cell>
          <cell r="AB1421">
            <v>1252.1832400000001</v>
          </cell>
          <cell r="AC1421">
            <v>896.84978000000001</v>
          </cell>
          <cell r="AD1421">
            <v>6485.7438199999997</v>
          </cell>
          <cell r="AT1421">
            <v>289.815</v>
          </cell>
          <cell r="AU1421">
            <v>1083.7995000000001</v>
          </cell>
          <cell r="AV1421">
            <v>1755.38103</v>
          </cell>
          <cell r="AW1421">
            <v>6447.4686899999997</v>
          </cell>
        </row>
        <row r="1422">
          <cell r="A1422" t="str">
            <v>680499850327BU0418</v>
          </cell>
          <cell r="O1422">
            <v>7.7896400000000003</v>
          </cell>
          <cell r="S1422">
            <v>10.583080000000001</v>
          </cell>
          <cell r="T1422">
            <v>2.7934399999999999</v>
          </cell>
          <cell r="U1422">
            <v>2.7934399999999999</v>
          </cell>
          <cell r="W1422">
            <v>9.2499999999999999E-2</v>
          </cell>
          <cell r="AV1422">
            <v>7.6971400000000001</v>
          </cell>
          <cell r="AW1422">
            <v>7.6971400000000001</v>
          </cell>
        </row>
        <row r="1423">
          <cell r="A1423" t="str">
            <v>680499850327BS9050</v>
          </cell>
          <cell r="L1423">
            <v>689.72731999999996</v>
          </cell>
          <cell r="M1423">
            <v>604.72022000000004</v>
          </cell>
          <cell r="N1423">
            <v>604.72022000000004</v>
          </cell>
          <cell r="O1423">
            <v>3558.3075100000001</v>
          </cell>
          <cell r="P1423">
            <v>3715.8888499999998</v>
          </cell>
          <cell r="Q1423">
            <v>3715.8888499999998</v>
          </cell>
          <cell r="S1423">
            <v>9597.1093999999994</v>
          </cell>
          <cell r="T1423">
            <v>9754.69074</v>
          </cell>
          <cell r="U1423">
            <v>9754.69074</v>
          </cell>
          <cell r="W1423">
            <v>1261.79492</v>
          </cell>
          <cell r="X1423">
            <v>2155.6129799999999</v>
          </cell>
          <cell r="Y1423">
            <v>2155.6129799999999</v>
          </cell>
          <cell r="AB1423">
            <v>3277.0542099999998</v>
          </cell>
          <cell r="AC1423">
            <v>2905.46144</v>
          </cell>
          <cell r="AD1423">
            <v>13301.18317</v>
          </cell>
          <cell r="AT1423">
            <v>1052.7011299999999</v>
          </cell>
          <cell r="AU1423">
            <v>3369.8795500000001</v>
          </cell>
          <cell r="AV1423">
            <v>4740.0069000000003</v>
          </cell>
          <cell r="AW1423">
            <v>13131.371139999999</v>
          </cell>
        </row>
        <row r="1424">
          <cell r="A1424" t="str">
            <v>680499850327BU0331</v>
          </cell>
          <cell r="L1424">
            <v>114.0402</v>
          </cell>
          <cell r="M1424">
            <v>114.79434999999999</v>
          </cell>
          <cell r="N1424">
            <v>114.79434999999999</v>
          </cell>
          <cell r="O1424">
            <v>751.82194000000004</v>
          </cell>
          <cell r="P1424">
            <v>649.53053</v>
          </cell>
          <cell r="Q1424">
            <v>649.53053</v>
          </cell>
          <cell r="S1424">
            <v>1893.7270100000001</v>
          </cell>
          <cell r="T1424">
            <v>1791.4356</v>
          </cell>
          <cell r="U1424">
            <v>1791.4356</v>
          </cell>
          <cell r="W1424">
            <v>269.96301999999997</v>
          </cell>
          <cell r="X1424">
            <v>363.24353000000002</v>
          </cell>
          <cell r="Y1424">
            <v>363.24353000000002</v>
          </cell>
          <cell r="AB1424">
            <v>582.83833000000004</v>
          </cell>
          <cell r="AC1424">
            <v>424.94380000000001</v>
          </cell>
          <cell r="AD1424">
            <v>2609.6207100000001</v>
          </cell>
          <cell r="AT1424">
            <v>184.30365</v>
          </cell>
          <cell r="AU1424">
            <v>579.02554999999995</v>
          </cell>
          <cell r="AV1424">
            <v>928.11725999999999</v>
          </cell>
          <cell r="AW1424">
            <v>2690.8337799999999</v>
          </cell>
        </row>
        <row r="1425">
          <cell r="A1425" t="str">
            <v>680499850327BU0362</v>
          </cell>
          <cell r="L1425">
            <v>575.95587999999998</v>
          </cell>
          <cell r="M1425">
            <v>491.76724999999999</v>
          </cell>
          <cell r="N1425">
            <v>491.76724999999999</v>
          </cell>
          <cell r="O1425">
            <v>2826.49476</v>
          </cell>
          <cell r="P1425">
            <v>3042.9644499999999</v>
          </cell>
          <cell r="Q1425">
            <v>3042.9644499999999</v>
          </cell>
          <cell r="S1425">
            <v>7668.5553200000004</v>
          </cell>
          <cell r="T1425">
            <v>7885.0250100000003</v>
          </cell>
          <cell r="U1425">
            <v>7885.0250100000003</v>
          </cell>
          <cell r="W1425">
            <v>992.95406000000003</v>
          </cell>
          <cell r="X1425">
            <v>1815.64328</v>
          </cell>
          <cell r="Y1425">
            <v>1815.64328</v>
          </cell>
          <cell r="AB1425">
            <v>2694.2158800000002</v>
          </cell>
          <cell r="AC1425">
            <v>2479.3331800000001</v>
          </cell>
          <cell r="AD1425">
            <v>10690.378000000001</v>
          </cell>
          <cell r="AT1425">
            <v>868.39747999999997</v>
          </cell>
          <cell r="AU1425">
            <v>2790.8539999999998</v>
          </cell>
          <cell r="AV1425">
            <v>3817.4317799999999</v>
          </cell>
          <cell r="AW1425">
            <v>10446.0795</v>
          </cell>
        </row>
        <row r="1426">
          <cell r="A1426" t="str">
            <v>680499850327BU0370</v>
          </cell>
          <cell r="L1426">
            <v>-0.26876</v>
          </cell>
          <cell r="M1426">
            <v>-1.84138</v>
          </cell>
          <cell r="N1426">
            <v>-1.84138</v>
          </cell>
          <cell r="O1426">
            <v>-20.00919</v>
          </cell>
          <cell r="P1426">
            <v>23.39387</v>
          </cell>
          <cell r="Q1426">
            <v>23.39387</v>
          </cell>
          <cell r="S1426">
            <v>34.827069999999999</v>
          </cell>
          <cell r="T1426">
            <v>78.230130000000003</v>
          </cell>
          <cell r="U1426">
            <v>78.230130000000003</v>
          </cell>
          <cell r="W1426">
            <v>-1.12216</v>
          </cell>
          <cell r="X1426">
            <v>-23.27383</v>
          </cell>
          <cell r="Y1426">
            <v>-23.27383</v>
          </cell>
          <cell r="AC1426">
            <v>1.1844600000000001</v>
          </cell>
          <cell r="AD1426">
            <v>1.1844600000000001</v>
          </cell>
          <cell r="AV1426">
            <v>-5.5421399999999998</v>
          </cell>
          <cell r="AW1426">
            <v>-5.5421399999999998</v>
          </cell>
        </row>
        <row r="1427">
          <cell r="A1427" t="str">
            <v>680499850327BS6921</v>
          </cell>
          <cell r="M1427">
            <v>-1.5683499999999999</v>
          </cell>
          <cell r="N1427">
            <v>-1.5683499999999999</v>
          </cell>
          <cell r="P1427">
            <v>8.7520900000000008</v>
          </cell>
          <cell r="Q1427">
            <v>8.7520900000000008</v>
          </cell>
          <cell r="S1427">
            <v>-16.742889999999999</v>
          </cell>
          <cell r="T1427">
            <v>-7.9908000000000001</v>
          </cell>
          <cell r="U1427">
            <v>-7.9908000000000001</v>
          </cell>
          <cell r="X1427">
            <v>-13.615170000000001</v>
          </cell>
          <cell r="Y1427">
            <v>-13.615170000000001</v>
          </cell>
        </row>
        <row r="1428">
          <cell r="A1428" t="str">
            <v>680499850327BO1228</v>
          </cell>
          <cell r="M1428">
            <v>-1.5683499999999999</v>
          </cell>
          <cell r="N1428">
            <v>-1.5683499999999999</v>
          </cell>
          <cell r="P1428">
            <v>8.7520900000000008</v>
          </cell>
          <cell r="Q1428">
            <v>8.7520900000000008</v>
          </cell>
          <cell r="S1428">
            <v>-16.742889999999999</v>
          </cell>
          <cell r="T1428">
            <v>-7.9908000000000001</v>
          </cell>
          <cell r="U1428">
            <v>-7.9908000000000001</v>
          </cell>
          <cell r="X1428">
            <v>-13.615170000000001</v>
          </cell>
          <cell r="Y1428">
            <v>-13.615170000000001</v>
          </cell>
        </row>
        <row r="1429">
          <cell r="A1429" t="str">
            <v>680499850327BU1228</v>
          </cell>
          <cell r="M1429">
            <v>-1.5683499999999999</v>
          </cell>
          <cell r="N1429">
            <v>-1.5683499999999999</v>
          </cell>
          <cell r="P1429">
            <v>8.7520900000000008</v>
          </cell>
          <cell r="Q1429">
            <v>8.7520900000000008</v>
          </cell>
          <cell r="S1429">
            <v>-16.742889999999999</v>
          </cell>
          <cell r="T1429">
            <v>-7.9908000000000001</v>
          </cell>
          <cell r="U1429">
            <v>-7.9908000000000001</v>
          </cell>
          <cell r="X1429">
            <v>-13.615170000000001</v>
          </cell>
          <cell r="Y1429">
            <v>-13.615170000000001</v>
          </cell>
        </row>
        <row r="1430">
          <cell r="A1430" t="str">
            <v>680499850327BS6903</v>
          </cell>
          <cell r="L1430">
            <v>-0.50080000000000002</v>
          </cell>
          <cell r="M1430">
            <v>-0.28110000000000002</v>
          </cell>
          <cell r="N1430">
            <v>-0.28110000000000002</v>
          </cell>
          <cell r="O1430">
            <v>-0.71736999999999995</v>
          </cell>
          <cell r="P1430">
            <v>-1.65893</v>
          </cell>
          <cell r="Q1430">
            <v>-1.65893</v>
          </cell>
          <cell r="S1430">
            <v>-8.0600000000000005E-2</v>
          </cell>
          <cell r="T1430">
            <v>-1.02216</v>
          </cell>
          <cell r="U1430">
            <v>-1.02216</v>
          </cell>
          <cell r="W1430">
            <v>-0.54571999999999998</v>
          </cell>
          <cell r="X1430">
            <v>-0.88383</v>
          </cell>
          <cell r="Y1430">
            <v>-0.88383</v>
          </cell>
          <cell r="AV1430">
            <v>-9.4670000000000004E-2</v>
          </cell>
          <cell r="AW1430">
            <v>-9.4670000000000004E-2</v>
          </cell>
        </row>
        <row r="1431">
          <cell r="A1431" t="str">
            <v>680499850327BU0664</v>
          </cell>
          <cell r="L1431">
            <v>-0.50080000000000002</v>
          </cell>
          <cell r="M1431">
            <v>-0.28110000000000002</v>
          </cell>
          <cell r="N1431">
            <v>-0.28110000000000002</v>
          </cell>
          <cell r="O1431">
            <v>-0.71736999999999995</v>
          </cell>
          <cell r="P1431">
            <v>-1.65893</v>
          </cell>
          <cell r="Q1431">
            <v>-1.65893</v>
          </cell>
          <cell r="S1431">
            <v>-8.0600000000000005E-2</v>
          </cell>
          <cell r="T1431">
            <v>-1.02216</v>
          </cell>
          <cell r="U1431">
            <v>-1.02216</v>
          </cell>
          <cell r="W1431">
            <v>-0.54571999999999998</v>
          </cell>
          <cell r="X1431">
            <v>-0.88383</v>
          </cell>
          <cell r="Y1431">
            <v>-0.88383</v>
          </cell>
          <cell r="AV1431">
            <v>-9.4670000000000004E-2</v>
          </cell>
          <cell r="AW1431">
            <v>-9.4670000000000004E-2</v>
          </cell>
        </row>
        <row r="1432">
          <cell r="A1432" t="str">
            <v>680499850327201101</v>
          </cell>
          <cell r="L1432">
            <v>5329.7535099999996</v>
          </cell>
          <cell r="M1432">
            <v>10600.262860000001</v>
          </cell>
          <cell r="N1432">
            <v>10600.262860000001</v>
          </cell>
          <cell r="O1432">
            <v>33609.45435</v>
          </cell>
          <cell r="P1432">
            <v>51961.962030000002</v>
          </cell>
          <cell r="Q1432">
            <v>51961.962030000002</v>
          </cell>
          <cell r="S1432">
            <v>99306.679130000004</v>
          </cell>
          <cell r="T1432">
            <v>117659.18681</v>
          </cell>
          <cell r="U1432">
            <v>117659.18681</v>
          </cell>
          <cell r="W1432">
            <v>12042.288350000001</v>
          </cell>
          <cell r="X1432">
            <v>34714.050410000003</v>
          </cell>
          <cell r="Y1432">
            <v>34714.050410000003</v>
          </cell>
          <cell r="AB1432">
            <v>28421.230619999998</v>
          </cell>
          <cell r="AC1432">
            <v>24906.261259999999</v>
          </cell>
          <cell r="AD1432">
            <v>116526.13112000001</v>
          </cell>
          <cell r="AT1432">
            <v>8221.9251100000001</v>
          </cell>
          <cell r="AU1432">
            <v>26735.588739999999</v>
          </cell>
          <cell r="AV1432">
            <v>41895.939330000001</v>
          </cell>
          <cell r="AW1432">
            <v>114378.59222000001</v>
          </cell>
        </row>
        <row r="1433">
          <cell r="A1433" t="str">
            <v>680499850327BT6918</v>
          </cell>
          <cell r="L1433">
            <v>5329.7535099999996</v>
          </cell>
          <cell r="M1433">
            <v>10600.262860000001</v>
          </cell>
          <cell r="N1433">
            <v>10600.262860000001</v>
          </cell>
          <cell r="O1433">
            <v>33609.45435</v>
          </cell>
          <cell r="P1433">
            <v>51961.962030000002</v>
          </cell>
          <cell r="Q1433">
            <v>51961.962030000002</v>
          </cell>
          <cell r="S1433">
            <v>99306.679130000004</v>
          </cell>
          <cell r="T1433">
            <v>117659.18681</v>
          </cell>
          <cell r="U1433">
            <v>117659.18681</v>
          </cell>
          <cell r="W1433">
            <v>12042.288350000001</v>
          </cell>
          <cell r="X1433">
            <v>34714.050410000003</v>
          </cell>
          <cell r="Y1433">
            <v>34714.050410000003</v>
          </cell>
          <cell r="AB1433">
            <v>28421.230619999998</v>
          </cell>
          <cell r="AC1433">
            <v>24906.261259999999</v>
          </cell>
          <cell r="AD1433">
            <v>116526.13112000001</v>
          </cell>
          <cell r="AT1433">
            <v>8221.9251100000001</v>
          </cell>
          <cell r="AU1433">
            <v>26735.588739999999</v>
          </cell>
          <cell r="AV1433">
            <v>41895.939330000001</v>
          </cell>
          <cell r="AW1433">
            <v>114378.59222000001</v>
          </cell>
        </row>
        <row r="1434">
          <cell r="A1434" t="str">
            <v>680499850327BO0680</v>
          </cell>
          <cell r="L1434">
            <v>5160.5385500000002</v>
          </cell>
          <cell r="M1434">
            <v>10278.17769</v>
          </cell>
          <cell r="N1434">
            <v>10278.17769</v>
          </cell>
          <cell r="O1434">
            <v>32617.477190000001</v>
          </cell>
          <cell r="P1434">
            <v>49544.974309999998</v>
          </cell>
          <cell r="Q1434">
            <v>49544.974309999998</v>
          </cell>
          <cell r="S1434">
            <v>96913.369909999994</v>
          </cell>
          <cell r="T1434">
            <v>113840.86702999999</v>
          </cell>
          <cell r="U1434">
            <v>113840.86702999999</v>
          </cell>
          <cell r="W1434">
            <v>11561.61951</v>
          </cell>
          <cell r="X1434">
            <v>33778.338909999999</v>
          </cell>
          <cell r="Y1434">
            <v>33778.338909999999</v>
          </cell>
          <cell r="AB1434">
            <v>27104.007170000001</v>
          </cell>
          <cell r="AC1434">
            <v>24307.945179999999</v>
          </cell>
          <cell r="AD1434">
            <v>113010.87854999999</v>
          </cell>
          <cell r="AT1434">
            <v>7990.9458199999999</v>
          </cell>
          <cell r="AU1434">
            <v>25999.998629999998</v>
          </cell>
          <cell r="AV1434">
            <v>40810.214010000003</v>
          </cell>
          <cell r="AW1434">
            <v>111885.08558</v>
          </cell>
        </row>
        <row r="1435">
          <cell r="A1435" t="str">
            <v>680499850327BU0680</v>
          </cell>
          <cell r="L1435">
            <v>5160.5385500000002</v>
          </cell>
          <cell r="M1435">
            <v>10278.17769</v>
          </cell>
          <cell r="N1435">
            <v>10278.17769</v>
          </cell>
          <cell r="O1435">
            <v>32617.477190000001</v>
          </cell>
          <cell r="P1435">
            <v>49544.974309999998</v>
          </cell>
          <cell r="Q1435">
            <v>49544.974309999998</v>
          </cell>
          <cell r="S1435">
            <v>96913.369909999994</v>
          </cell>
          <cell r="T1435">
            <v>113840.86702999999</v>
          </cell>
          <cell r="U1435">
            <v>113840.86702999999</v>
          </cell>
          <cell r="W1435">
            <v>11561.61951</v>
          </cell>
          <cell r="X1435">
            <v>33778.338909999999</v>
          </cell>
          <cell r="Y1435">
            <v>33778.338909999999</v>
          </cell>
          <cell r="AB1435">
            <v>27104.007170000001</v>
          </cell>
          <cell r="AC1435">
            <v>24307.945179999999</v>
          </cell>
          <cell r="AD1435">
            <v>113010.87854999999</v>
          </cell>
          <cell r="AT1435">
            <v>7990.9458199999999</v>
          </cell>
          <cell r="AU1435">
            <v>25999.998629999998</v>
          </cell>
          <cell r="AV1435">
            <v>40810.214010000003</v>
          </cell>
          <cell r="AW1435">
            <v>111885.08558</v>
          </cell>
        </row>
        <row r="1436">
          <cell r="A1436" t="str">
            <v>680499850327BU0655</v>
          </cell>
          <cell r="P1436">
            <v>-0.19869999999999999</v>
          </cell>
          <cell r="Q1436">
            <v>-0.19869999999999999</v>
          </cell>
          <cell r="S1436">
            <v>-0.67361000000000004</v>
          </cell>
          <cell r="T1436">
            <v>-0.87231000000000003</v>
          </cell>
          <cell r="U1436">
            <v>-0.87231000000000003</v>
          </cell>
          <cell r="X1436">
            <v>-1.8562099999999999</v>
          </cell>
          <cell r="Y1436">
            <v>-1.8562099999999999</v>
          </cell>
        </row>
        <row r="1437">
          <cell r="A1437" t="str">
            <v>680499850327BU0624</v>
          </cell>
          <cell r="L1437">
            <v>169.21495999999999</v>
          </cell>
          <cell r="M1437">
            <v>322.08517000000001</v>
          </cell>
          <cell r="N1437">
            <v>322.08517000000001</v>
          </cell>
          <cell r="O1437">
            <v>991.97716000000003</v>
          </cell>
          <cell r="P1437">
            <v>2417.18642</v>
          </cell>
          <cell r="Q1437">
            <v>2417.18642</v>
          </cell>
          <cell r="S1437">
            <v>2393.9828299999999</v>
          </cell>
          <cell r="T1437">
            <v>3819.19209</v>
          </cell>
          <cell r="U1437">
            <v>3819.19209</v>
          </cell>
          <cell r="W1437">
            <v>480.66883999999999</v>
          </cell>
          <cell r="X1437">
            <v>937.56771000000003</v>
          </cell>
          <cell r="Y1437">
            <v>937.56771000000003</v>
          </cell>
          <cell r="AB1437">
            <v>1317.22345</v>
          </cell>
          <cell r="AC1437">
            <v>598.31608000000006</v>
          </cell>
          <cell r="AD1437">
            <v>3515.2525700000001</v>
          </cell>
          <cell r="AT1437">
            <v>230.97928999999999</v>
          </cell>
          <cell r="AU1437">
            <v>735.59010999999998</v>
          </cell>
          <cell r="AV1437">
            <v>1085.72532</v>
          </cell>
          <cell r="AW1437">
            <v>2493.5066400000001</v>
          </cell>
        </row>
        <row r="1438">
          <cell r="A1438" t="str">
            <v>680499CL_PTPD202</v>
          </cell>
          <cell r="L1438">
            <v>1487.71522</v>
          </cell>
          <cell r="M1438">
            <v>1173.40976</v>
          </cell>
          <cell r="N1438">
            <v>1173.40976</v>
          </cell>
          <cell r="O1438">
            <v>6069.8154000000004</v>
          </cell>
          <cell r="P1438">
            <v>6377.8463400000001</v>
          </cell>
          <cell r="Q1438">
            <v>6377.8463400000001</v>
          </cell>
          <cell r="S1438">
            <v>14851.336219999999</v>
          </cell>
          <cell r="T1438">
            <v>15159.36716</v>
          </cell>
          <cell r="U1438">
            <v>15159.36716</v>
          </cell>
          <cell r="W1438">
            <v>2799.1535899999999</v>
          </cell>
          <cell r="X1438">
            <v>3758.3189900000002</v>
          </cell>
          <cell r="Y1438">
            <v>3758.3189900000002</v>
          </cell>
          <cell r="AV1438">
            <v>2047.22478</v>
          </cell>
          <cell r="AW1438">
            <v>2047.22478</v>
          </cell>
        </row>
        <row r="1439">
          <cell r="A1439" t="str">
            <v>680499CL_PTBS9044</v>
          </cell>
          <cell r="L1439">
            <v>354.95521000000002</v>
          </cell>
          <cell r="M1439">
            <v>451.26535999999999</v>
          </cell>
          <cell r="N1439">
            <v>451.26535999999999</v>
          </cell>
          <cell r="O1439">
            <v>1632.9878000000001</v>
          </cell>
          <cell r="P1439">
            <v>1941.3292200000001</v>
          </cell>
          <cell r="Q1439">
            <v>1941.3292200000001</v>
          </cell>
          <cell r="S1439">
            <v>4673.2993100000003</v>
          </cell>
          <cell r="T1439">
            <v>4981.6407300000001</v>
          </cell>
          <cell r="U1439">
            <v>4981.6407300000001</v>
          </cell>
          <cell r="W1439">
            <v>727.09605999999997</v>
          </cell>
          <cell r="X1439">
            <v>1306.34205</v>
          </cell>
          <cell r="Y1439">
            <v>1306.34205</v>
          </cell>
          <cell r="AV1439">
            <v>605.36789999999996</v>
          </cell>
          <cell r="AW1439">
            <v>605.36789999999996</v>
          </cell>
        </row>
        <row r="1440">
          <cell r="A1440" t="str">
            <v>680499CL_PTBU0321</v>
          </cell>
          <cell r="L1440">
            <v>190.01272</v>
          </cell>
          <cell r="M1440">
            <v>140.64657</v>
          </cell>
          <cell r="N1440">
            <v>140.64657</v>
          </cell>
          <cell r="O1440">
            <v>976.23933</v>
          </cell>
          <cell r="P1440">
            <v>1187.89292</v>
          </cell>
          <cell r="Q1440">
            <v>1187.89292</v>
          </cell>
          <cell r="S1440">
            <v>3041.1069499999999</v>
          </cell>
          <cell r="T1440">
            <v>3252.7605400000002</v>
          </cell>
          <cell r="U1440">
            <v>3252.7605400000002</v>
          </cell>
          <cell r="W1440">
            <v>347.11637000000002</v>
          </cell>
          <cell r="X1440">
            <v>529.46231999999998</v>
          </cell>
          <cell r="Y1440">
            <v>529.46231999999998</v>
          </cell>
          <cell r="AV1440">
            <v>427.91802999999999</v>
          </cell>
          <cell r="AW1440">
            <v>427.91802999999999</v>
          </cell>
        </row>
        <row r="1441">
          <cell r="A1441" t="str">
            <v>680499CL_PTBU0323</v>
          </cell>
          <cell r="L1441">
            <v>134.17394999999999</v>
          </cell>
          <cell r="M1441">
            <v>201.87314000000001</v>
          </cell>
          <cell r="N1441">
            <v>201.87314000000001</v>
          </cell>
          <cell r="O1441">
            <v>614.64602000000002</v>
          </cell>
          <cell r="P1441">
            <v>530.06080999999995</v>
          </cell>
          <cell r="Q1441">
            <v>530.06080999999995</v>
          </cell>
          <cell r="S1441">
            <v>1400.1940400000001</v>
          </cell>
          <cell r="T1441">
            <v>1315.6088299999999</v>
          </cell>
          <cell r="U1441">
            <v>1315.6088299999999</v>
          </cell>
          <cell r="W1441">
            <v>341.03924999999998</v>
          </cell>
          <cell r="X1441">
            <v>551.44453999999996</v>
          </cell>
          <cell r="Y1441">
            <v>551.44453999999996</v>
          </cell>
          <cell r="AV1441">
            <v>176.46385000000001</v>
          </cell>
          <cell r="AW1441">
            <v>176.46385000000001</v>
          </cell>
        </row>
        <row r="1442">
          <cell r="A1442" t="str">
            <v>680499CL_PTBU0648</v>
          </cell>
          <cell r="L1442">
            <v>30.768540000000002</v>
          </cell>
          <cell r="M1442">
            <v>108.74565</v>
          </cell>
          <cell r="N1442">
            <v>108.74565</v>
          </cell>
          <cell r="O1442">
            <v>42.102449999999997</v>
          </cell>
          <cell r="P1442">
            <v>223.37549000000001</v>
          </cell>
          <cell r="Q1442">
            <v>223.37549000000001</v>
          </cell>
          <cell r="S1442">
            <v>231.99832000000001</v>
          </cell>
          <cell r="T1442">
            <v>413.27136000000002</v>
          </cell>
          <cell r="U1442">
            <v>413.27136000000002</v>
          </cell>
          <cell r="W1442">
            <v>38.940440000000002</v>
          </cell>
          <cell r="X1442">
            <v>225.43519000000001</v>
          </cell>
          <cell r="Y1442">
            <v>225.43519000000001</v>
          </cell>
          <cell r="AV1442">
            <v>0.98602000000000001</v>
          </cell>
          <cell r="AW1442">
            <v>0.98602000000000001</v>
          </cell>
        </row>
        <row r="1443">
          <cell r="A1443" t="str">
            <v>680499CL_PTBG6912</v>
          </cell>
          <cell r="L1443">
            <v>618.59112000000005</v>
          </cell>
          <cell r="M1443">
            <v>290.17315000000002</v>
          </cell>
          <cell r="N1443">
            <v>290.17315000000002</v>
          </cell>
          <cell r="O1443">
            <v>2504.9684699999998</v>
          </cell>
          <cell r="P1443">
            <v>2432.4494500000001</v>
          </cell>
          <cell r="Q1443">
            <v>2432.4494500000001</v>
          </cell>
          <cell r="S1443">
            <v>4954.7240099999999</v>
          </cell>
          <cell r="T1443">
            <v>4882.2049900000002</v>
          </cell>
          <cell r="U1443">
            <v>4882.2049900000002</v>
          </cell>
          <cell r="W1443">
            <v>1161.2158999999999</v>
          </cell>
          <cell r="X1443">
            <v>1084.5807199999999</v>
          </cell>
          <cell r="Y1443">
            <v>1084.5807199999999</v>
          </cell>
          <cell r="AV1443">
            <v>899.63314000000003</v>
          </cell>
          <cell r="AW1443">
            <v>899.63314000000003</v>
          </cell>
        </row>
        <row r="1444">
          <cell r="A1444" t="str">
            <v>680499CL_PTBS6912</v>
          </cell>
          <cell r="L1444">
            <v>262.59312999999997</v>
          </cell>
          <cell r="M1444">
            <v>140.60935000000001</v>
          </cell>
          <cell r="N1444">
            <v>140.60935000000001</v>
          </cell>
          <cell r="O1444">
            <v>953.58991000000003</v>
          </cell>
          <cell r="P1444">
            <v>1115.7065700000001</v>
          </cell>
          <cell r="Q1444">
            <v>1115.7065700000001</v>
          </cell>
          <cell r="S1444">
            <v>1693.50036</v>
          </cell>
          <cell r="T1444">
            <v>1855.6170199999999</v>
          </cell>
          <cell r="U1444">
            <v>1855.6170199999999</v>
          </cell>
          <cell r="W1444">
            <v>427.75767000000002</v>
          </cell>
          <cell r="X1444">
            <v>466.35840999999999</v>
          </cell>
          <cell r="Y1444">
            <v>466.35840999999999</v>
          </cell>
          <cell r="AV1444">
            <v>363.03066999999999</v>
          </cell>
          <cell r="AW1444">
            <v>363.03066999999999</v>
          </cell>
        </row>
        <row r="1445">
          <cell r="A1445" t="str">
            <v>680499CL_PTBO0678</v>
          </cell>
          <cell r="L1445">
            <v>152.78551999999999</v>
          </cell>
          <cell r="M1445">
            <v>79.300799999999995</v>
          </cell>
          <cell r="N1445">
            <v>79.300799999999995</v>
          </cell>
          <cell r="O1445">
            <v>731.3</v>
          </cell>
          <cell r="P1445">
            <v>870.34817999999996</v>
          </cell>
          <cell r="Q1445">
            <v>870.34817999999996</v>
          </cell>
          <cell r="S1445">
            <v>1276.11904</v>
          </cell>
          <cell r="T1445">
            <v>1415.16722</v>
          </cell>
          <cell r="U1445">
            <v>1415.16722</v>
          </cell>
          <cell r="W1445">
            <v>272.96886000000001</v>
          </cell>
          <cell r="X1445">
            <v>333.37497000000002</v>
          </cell>
          <cell r="Y1445">
            <v>333.37497000000002</v>
          </cell>
          <cell r="AV1445">
            <v>325.55918000000003</v>
          </cell>
          <cell r="AW1445">
            <v>325.55918000000003</v>
          </cell>
        </row>
        <row r="1446">
          <cell r="A1446" t="str">
            <v>680499CL_PTBU0654</v>
          </cell>
          <cell r="L1446">
            <v>88.307839999999999</v>
          </cell>
          <cell r="M1446">
            <v>47.726219999999998</v>
          </cell>
          <cell r="N1446">
            <v>47.726219999999998</v>
          </cell>
          <cell r="O1446">
            <v>116.95237</v>
          </cell>
          <cell r="P1446">
            <v>157.13437999999999</v>
          </cell>
          <cell r="Q1446">
            <v>157.13437999999999</v>
          </cell>
          <cell r="S1446">
            <v>273.03939000000003</v>
          </cell>
          <cell r="T1446">
            <v>313.22140000000002</v>
          </cell>
          <cell r="U1446">
            <v>313.22140000000002</v>
          </cell>
          <cell r="W1446">
            <v>92.844660000000005</v>
          </cell>
          <cell r="X1446">
            <v>78.052319999999995</v>
          </cell>
          <cell r="Y1446">
            <v>78.052319999999995</v>
          </cell>
          <cell r="AV1446">
            <v>18.01885</v>
          </cell>
          <cell r="AW1446">
            <v>18.01885</v>
          </cell>
        </row>
        <row r="1447">
          <cell r="A1447" t="str">
            <v>680499CL_PTBU0659</v>
          </cell>
          <cell r="L1447">
            <v>21.499770000000002</v>
          </cell>
          <cell r="M1447">
            <v>13.582330000000001</v>
          </cell>
          <cell r="N1447">
            <v>13.582330000000001</v>
          </cell>
          <cell r="O1447">
            <v>105.33754</v>
          </cell>
          <cell r="P1447">
            <v>88.224010000000007</v>
          </cell>
          <cell r="Q1447">
            <v>88.224010000000007</v>
          </cell>
          <cell r="S1447">
            <v>144.37737999999999</v>
          </cell>
          <cell r="T1447">
            <v>127.26385000000001</v>
          </cell>
          <cell r="U1447">
            <v>127.26385000000001</v>
          </cell>
          <cell r="W1447">
            <v>61.94415</v>
          </cell>
          <cell r="X1447">
            <v>54.966569999999997</v>
          </cell>
          <cell r="Y1447">
            <v>54.966569999999997</v>
          </cell>
          <cell r="AV1447">
            <v>19.452639999999999</v>
          </cell>
          <cell r="AW1447">
            <v>19.452639999999999</v>
          </cell>
        </row>
        <row r="1448">
          <cell r="A1448" t="str">
            <v>680499CL_PTBU3445</v>
          </cell>
          <cell r="S1448">
            <v>-3.5450000000000002E-2</v>
          </cell>
          <cell r="T1448">
            <v>-3.5450000000000002E-2</v>
          </cell>
          <cell r="U1448">
            <v>-3.5450000000000002E-2</v>
          </cell>
          <cell r="X1448">
            <v>-3.5450000000000002E-2</v>
          </cell>
          <cell r="Y1448">
            <v>-3.5450000000000002E-2</v>
          </cell>
        </row>
        <row r="1449">
          <cell r="A1449" t="str">
            <v>680499CL_PTBS6922</v>
          </cell>
          <cell r="L1449">
            <v>355.99799000000002</v>
          </cell>
          <cell r="M1449">
            <v>149.56379999999999</v>
          </cell>
          <cell r="N1449">
            <v>149.56379999999999</v>
          </cell>
          <cell r="O1449">
            <v>1551.3785600000001</v>
          </cell>
          <cell r="P1449">
            <v>1316.74288</v>
          </cell>
          <cell r="Q1449">
            <v>1316.74288</v>
          </cell>
          <cell r="S1449">
            <v>3261.2236499999999</v>
          </cell>
          <cell r="T1449">
            <v>3026.58797</v>
          </cell>
          <cell r="U1449">
            <v>3026.58797</v>
          </cell>
          <cell r="W1449">
            <v>733.45822999999996</v>
          </cell>
          <cell r="X1449">
            <v>618.22230999999999</v>
          </cell>
          <cell r="Y1449">
            <v>618.22230999999999</v>
          </cell>
          <cell r="AV1449">
            <v>536.60247000000004</v>
          </cell>
          <cell r="AW1449">
            <v>536.60247000000004</v>
          </cell>
        </row>
        <row r="1450">
          <cell r="A1450" t="str">
            <v>680499CL_PTBU1485</v>
          </cell>
          <cell r="L1450">
            <v>36.607900000000001</v>
          </cell>
          <cell r="M1450">
            <v>28.399979999999999</v>
          </cell>
          <cell r="N1450">
            <v>28.399979999999999</v>
          </cell>
          <cell r="O1450">
            <v>190.33840000000001</v>
          </cell>
          <cell r="P1450">
            <v>185.08309</v>
          </cell>
          <cell r="Q1450">
            <v>185.08309</v>
          </cell>
          <cell r="S1450">
            <v>386.41669000000002</v>
          </cell>
          <cell r="T1450">
            <v>381.16138000000001</v>
          </cell>
          <cell r="U1450">
            <v>381.16138000000001</v>
          </cell>
          <cell r="W1450">
            <v>74.922169999999994</v>
          </cell>
          <cell r="X1450">
            <v>92.384559999999993</v>
          </cell>
          <cell r="Y1450">
            <v>92.384559999999993</v>
          </cell>
          <cell r="AV1450">
            <v>84.412490000000005</v>
          </cell>
          <cell r="AW1450">
            <v>84.412490000000005</v>
          </cell>
        </row>
        <row r="1451">
          <cell r="A1451" t="str">
            <v>680499CL_PTBU1051</v>
          </cell>
          <cell r="L1451">
            <v>49.901530000000001</v>
          </cell>
          <cell r="M1451">
            <v>9.3387499999999992</v>
          </cell>
          <cell r="N1451">
            <v>9.3387499999999992</v>
          </cell>
          <cell r="O1451">
            <v>94.024410000000003</v>
          </cell>
          <cell r="P1451">
            <v>81.925210000000007</v>
          </cell>
          <cell r="Q1451">
            <v>81.925210000000007</v>
          </cell>
          <cell r="S1451">
            <v>195.04678999999999</v>
          </cell>
          <cell r="T1451">
            <v>182.94758999999999</v>
          </cell>
          <cell r="U1451">
            <v>182.94758999999999</v>
          </cell>
          <cell r="W1451">
            <v>69.207210000000003</v>
          </cell>
          <cell r="X1451">
            <v>50.141579999999998</v>
          </cell>
          <cell r="Y1451">
            <v>50.141579999999998</v>
          </cell>
          <cell r="AV1451">
            <v>18.022469999999998</v>
          </cell>
          <cell r="AW1451">
            <v>18.022469999999998</v>
          </cell>
        </row>
        <row r="1452">
          <cell r="A1452" t="str">
            <v>680499CL_PTBO0708</v>
          </cell>
          <cell r="L1452">
            <v>126.47179</v>
          </cell>
          <cell r="M1452">
            <v>68.27758</v>
          </cell>
          <cell r="N1452">
            <v>68.27758</v>
          </cell>
          <cell r="O1452">
            <v>639.61131</v>
          </cell>
          <cell r="P1452">
            <v>481.95773000000003</v>
          </cell>
          <cell r="Q1452">
            <v>481.95773000000003</v>
          </cell>
          <cell r="S1452">
            <v>1230.5139999999999</v>
          </cell>
          <cell r="T1452">
            <v>1072.86042</v>
          </cell>
          <cell r="U1452">
            <v>1072.86042</v>
          </cell>
          <cell r="W1452">
            <v>248.30784</v>
          </cell>
          <cell r="X1452">
            <v>201.70065</v>
          </cell>
          <cell r="Y1452">
            <v>201.70065</v>
          </cell>
          <cell r="AV1452">
            <v>268.55502999999999</v>
          </cell>
          <cell r="AW1452">
            <v>268.55502999999999</v>
          </cell>
        </row>
        <row r="1453">
          <cell r="A1453" t="str">
            <v>680499CL_PTBU0675</v>
          </cell>
          <cell r="L1453">
            <v>32.461570000000002</v>
          </cell>
          <cell r="M1453">
            <v>40.317239999999998</v>
          </cell>
          <cell r="N1453">
            <v>40.317239999999998</v>
          </cell>
          <cell r="O1453">
            <v>265.15501999999998</v>
          </cell>
          <cell r="P1453">
            <v>269.29586999999998</v>
          </cell>
          <cell r="Q1453">
            <v>269.29586999999998</v>
          </cell>
          <cell r="S1453">
            <v>634.81276000000003</v>
          </cell>
          <cell r="T1453">
            <v>638.95361000000003</v>
          </cell>
          <cell r="U1453">
            <v>638.95361000000003</v>
          </cell>
          <cell r="W1453">
            <v>163.40869000000001</v>
          </cell>
          <cell r="X1453">
            <v>153.14813000000001</v>
          </cell>
          <cell r="Y1453">
            <v>153.14813000000001</v>
          </cell>
          <cell r="AV1453">
            <v>47.525329999999997</v>
          </cell>
          <cell r="AW1453">
            <v>47.525329999999997</v>
          </cell>
        </row>
        <row r="1454">
          <cell r="A1454" t="str">
            <v>680499CL_PTBU0709</v>
          </cell>
          <cell r="L1454">
            <v>38.131860000000003</v>
          </cell>
          <cell r="M1454">
            <v>16.302959999999999</v>
          </cell>
          <cell r="N1454">
            <v>16.302959999999999</v>
          </cell>
          <cell r="O1454">
            <v>179.50505000000001</v>
          </cell>
          <cell r="P1454">
            <v>199.21799999999999</v>
          </cell>
          <cell r="Q1454">
            <v>199.21799999999999</v>
          </cell>
          <cell r="S1454">
            <v>467.24484000000001</v>
          </cell>
          <cell r="T1454">
            <v>486.95778999999999</v>
          </cell>
          <cell r="U1454">
            <v>486.95778999999999</v>
          </cell>
          <cell r="W1454">
            <v>71.078739999999996</v>
          </cell>
          <cell r="X1454">
            <v>117.79640999999999</v>
          </cell>
          <cell r="Y1454">
            <v>117.79640999999999</v>
          </cell>
          <cell r="AV1454">
            <v>77.561779999999999</v>
          </cell>
          <cell r="AW1454">
            <v>77.561779999999999</v>
          </cell>
        </row>
        <row r="1455">
          <cell r="A1455" t="str">
            <v>680499CL_PTBU1123</v>
          </cell>
          <cell r="L1455">
            <v>72.423339999999996</v>
          </cell>
          <cell r="M1455">
            <v>-13.072710000000001</v>
          </cell>
          <cell r="N1455">
            <v>-13.072710000000001</v>
          </cell>
          <cell r="O1455">
            <v>182.74437</v>
          </cell>
          <cell r="P1455">
            <v>99.262979999999999</v>
          </cell>
          <cell r="Q1455">
            <v>99.262979999999999</v>
          </cell>
          <cell r="S1455">
            <v>347.18857000000003</v>
          </cell>
          <cell r="T1455">
            <v>263.70717999999999</v>
          </cell>
          <cell r="U1455">
            <v>263.70717999999999</v>
          </cell>
          <cell r="W1455">
            <v>106.53358</v>
          </cell>
          <cell r="X1455">
            <v>3.05098</v>
          </cell>
          <cell r="Y1455">
            <v>3.05098</v>
          </cell>
          <cell r="AV1455">
            <v>40.525370000000002</v>
          </cell>
          <cell r="AW1455">
            <v>40.525370000000002</v>
          </cell>
        </row>
        <row r="1456">
          <cell r="A1456" t="str">
            <v>680499CL_PTBS9042</v>
          </cell>
          <cell r="L1456">
            <v>447.58827000000002</v>
          </cell>
          <cell r="M1456">
            <v>334.77087999999998</v>
          </cell>
          <cell r="N1456">
            <v>334.77087999999998</v>
          </cell>
          <cell r="O1456">
            <v>1511.0338300000001</v>
          </cell>
          <cell r="P1456">
            <v>1546.3109099999999</v>
          </cell>
          <cell r="Q1456">
            <v>1546.3109099999999</v>
          </cell>
          <cell r="S1456">
            <v>4198.7806799999998</v>
          </cell>
          <cell r="T1456">
            <v>4234.0577599999997</v>
          </cell>
          <cell r="U1456">
            <v>4234.0577599999997</v>
          </cell>
          <cell r="W1456">
            <v>747.63522</v>
          </cell>
          <cell r="X1456">
            <v>1041.0777</v>
          </cell>
          <cell r="Y1456">
            <v>1041.0777</v>
          </cell>
          <cell r="AV1456">
            <v>382.27625</v>
          </cell>
          <cell r="AW1456">
            <v>382.27625</v>
          </cell>
        </row>
        <row r="1457">
          <cell r="A1457" t="str">
            <v>680499CL_PTBO0341</v>
          </cell>
          <cell r="L1457">
            <v>255.73940999999999</v>
          </cell>
          <cell r="M1457">
            <v>182.40036000000001</v>
          </cell>
          <cell r="N1457">
            <v>182.40036000000001</v>
          </cell>
          <cell r="O1457">
            <v>882.85253999999998</v>
          </cell>
          <cell r="P1457">
            <v>792.48662999999999</v>
          </cell>
          <cell r="Q1457">
            <v>792.48662999999999</v>
          </cell>
          <cell r="S1457">
            <v>2355.6863699999999</v>
          </cell>
          <cell r="T1457">
            <v>2265.3204599999999</v>
          </cell>
          <cell r="U1457">
            <v>2265.3204599999999</v>
          </cell>
          <cell r="W1457">
            <v>432.27938999999998</v>
          </cell>
          <cell r="X1457">
            <v>545.86060999999995</v>
          </cell>
          <cell r="Y1457">
            <v>545.86060999999995</v>
          </cell>
          <cell r="AV1457">
            <v>195.88163</v>
          </cell>
          <cell r="AW1457">
            <v>195.88163</v>
          </cell>
        </row>
        <row r="1458">
          <cell r="A1458" t="str">
            <v>680499CL_PTBU0341</v>
          </cell>
          <cell r="L1458">
            <v>255.73940999999999</v>
          </cell>
          <cell r="M1458">
            <v>182.40036000000001</v>
          </cell>
          <cell r="N1458">
            <v>182.40036000000001</v>
          </cell>
          <cell r="O1458">
            <v>882.85253999999998</v>
          </cell>
          <cell r="P1458">
            <v>792.48662999999999</v>
          </cell>
          <cell r="Q1458">
            <v>792.48662999999999</v>
          </cell>
          <cell r="S1458">
            <v>2355.6863699999999</v>
          </cell>
          <cell r="T1458">
            <v>2265.3204599999999</v>
          </cell>
          <cell r="U1458">
            <v>2265.3204599999999</v>
          </cell>
          <cell r="W1458">
            <v>432.27938999999998</v>
          </cell>
          <cell r="X1458">
            <v>545.86060999999995</v>
          </cell>
          <cell r="Y1458">
            <v>545.86060999999995</v>
          </cell>
          <cell r="AV1458">
            <v>195.88163</v>
          </cell>
          <cell r="AW1458">
            <v>195.88163</v>
          </cell>
        </row>
        <row r="1459">
          <cell r="A1459" t="str">
            <v>680499CL_PTBU0351</v>
          </cell>
          <cell r="L1459">
            <v>20.429790000000001</v>
          </cell>
          <cell r="M1459">
            <v>31.039819999999999</v>
          </cell>
          <cell r="N1459">
            <v>31.039819999999999</v>
          </cell>
          <cell r="O1459">
            <v>100.95072</v>
          </cell>
          <cell r="P1459">
            <v>102.97848</v>
          </cell>
          <cell r="Q1459">
            <v>102.97848</v>
          </cell>
          <cell r="S1459">
            <v>232.23711</v>
          </cell>
          <cell r="T1459">
            <v>234.26487</v>
          </cell>
          <cell r="U1459">
            <v>234.26487</v>
          </cell>
          <cell r="W1459">
            <v>59.783459999999998</v>
          </cell>
          <cell r="X1459">
            <v>83.828199999999995</v>
          </cell>
          <cell r="Y1459">
            <v>83.828199999999995</v>
          </cell>
          <cell r="AV1459">
            <v>25.586120000000001</v>
          </cell>
          <cell r="AW1459">
            <v>25.586120000000001</v>
          </cell>
        </row>
        <row r="1460">
          <cell r="A1460" t="str">
            <v>680499CL_PTBU0352</v>
          </cell>
          <cell r="L1460">
            <v>169.8681</v>
          </cell>
          <cell r="M1460">
            <v>121.33069999999999</v>
          </cell>
          <cell r="N1460">
            <v>121.33069999999999</v>
          </cell>
          <cell r="O1460">
            <v>520.97430999999995</v>
          </cell>
          <cell r="P1460">
            <v>645.13118999999995</v>
          </cell>
          <cell r="Q1460">
            <v>645.13118999999995</v>
          </cell>
          <cell r="S1460">
            <v>1603.4761599999999</v>
          </cell>
          <cell r="T1460">
            <v>1727.6330399999999</v>
          </cell>
          <cell r="U1460">
            <v>1727.6330399999999</v>
          </cell>
          <cell r="W1460">
            <v>251.01048</v>
          </cell>
          <cell r="X1460">
            <v>411.80061999999998</v>
          </cell>
          <cell r="Y1460">
            <v>411.80061999999998</v>
          </cell>
          <cell r="AV1460">
            <v>160.48045999999999</v>
          </cell>
          <cell r="AW1460">
            <v>160.48045999999999</v>
          </cell>
        </row>
        <row r="1461">
          <cell r="A1461" t="str">
            <v>680499CL_PTBU0353</v>
          </cell>
          <cell r="L1461">
            <v>1.55097</v>
          </cell>
          <cell r="O1461">
            <v>6.2562600000000002</v>
          </cell>
          <cell r="P1461">
            <v>5.7146100000000004</v>
          </cell>
          <cell r="Q1461">
            <v>5.7146100000000004</v>
          </cell>
          <cell r="S1461">
            <v>7.3810399999999996</v>
          </cell>
          <cell r="T1461">
            <v>6.8393899999999999</v>
          </cell>
          <cell r="U1461">
            <v>6.8393899999999999</v>
          </cell>
          <cell r="W1461">
            <v>4.56189</v>
          </cell>
          <cell r="X1461">
            <v>-0.41172999999999998</v>
          </cell>
          <cell r="Y1461">
            <v>-0.41172999999999998</v>
          </cell>
          <cell r="AV1461">
            <v>0.32804</v>
          </cell>
          <cell r="AW1461">
            <v>0.32804</v>
          </cell>
        </row>
        <row r="1462">
          <cell r="A1462" t="str">
            <v>680499CL_PTBS9051</v>
          </cell>
          <cell r="L1462">
            <v>8.8169999999999998E-2</v>
          </cell>
          <cell r="M1462">
            <v>0.70279999999999998</v>
          </cell>
          <cell r="N1462">
            <v>0.70279999999999998</v>
          </cell>
          <cell r="O1462">
            <v>9.1462599999999998</v>
          </cell>
          <cell r="P1462">
            <v>14.29466</v>
          </cell>
          <cell r="Q1462">
            <v>14.29466</v>
          </cell>
          <cell r="S1462">
            <v>42.512839999999997</v>
          </cell>
          <cell r="T1462">
            <v>47.661239999999999</v>
          </cell>
          <cell r="U1462">
            <v>47.661239999999999</v>
          </cell>
          <cell r="W1462">
            <v>4.5699899999999998</v>
          </cell>
          <cell r="X1462">
            <v>6.2805900000000001</v>
          </cell>
          <cell r="Y1462">
            <v>6.2805900000000001</v>
          </cell>
          <cell r="AV1462">
            <v>3.9486300000000001</v>
          </cell>
          <cell r="AW1462">
            <v>3.9486300000000001</v>
          </cell>
        </row>
        <row r="1463">
          <cell r="A1463" t="str">
            <v>680499CL_PTBO0713</v>
          </cell>
          <cell r="L1463">
            <v>8.8169999999999998E-2</v>
          </cell>
          <cell r="M1463">
            <v>0.70279999999999998</v>
          </cell>
          <cell r="N1463">
            <v>0.70279999999999998</v>
          </cell>
          <cell r="O1463">
            <v>9.1462599999999998</v>
          </cell>
          <cell r="P1463">
            <v>14.29466</v>
          </cell>
          <cell r="Q1463">
            <v>14.29466</v>
          </cell>
          <cell r="S1463">
            <v>42.512839999999997</v>
          </cell>
          <cell r="T1463">
            <v>47.661239999999999</v>
          </cell>
          <cell r="U1463">
            <v>47.661239999999999</v>
          </cell>
          <cell r="W1463">
            <v>4.5699899999999998</v>
          </cell>
          <cell r="X1463">
            <v>6.2805900000000001</v>
          </cell>
          <cell r="Y1463">
            <v>6.2805900000000001</v>
          </cell>
          <cell r="AV1463">
            <v>3.9486300000000001</v>
          </cell>
          <cell r="AW1463">
            <v>3.9486300000000001</v>
          </cell>
        </row>
        <row r="1464">
          <cell r="A1464" t="str">
            <v>680499CL_PTBU0713</v>
          </cell>
          <cell r="L1464">
            <v>8.8169999999999998E-2</v>
          </cell>
          <cell r="M1464">
            <v>0.70279999999999998</v>
          </cell>
          <cell r="N1464">
            <v>0.70279999999999998</v>
          </cell>
          <cell r="O1464">
            <v>9.1462599999999998</v>
          </cell>
          <cell r="P1464">
            <v>14.29466</v>
          </cell>
          <cell r="Q1464">
            <v>14.29466</v>
          </cell>
          <cell r="S1464">
            <v>42.512839999999997</v>
          </cell>
          <cell r="T1464">
            <v>47.661239999999999</v>
          </cell>
          <cell r="U1464">
            <v>47.661239999999999</v>
          </cell>
          <cell r="W1464">
            <v>4.5699899999999998</v>
          </cell>
          <cell r="X1464">
            <v>6.2805900000000001</v>
          </cell>
          <cell r="Y1464">
            <v>6.2805900000000001</v>
          </cell>
          <cell r="AV1464">
            <v>3.9486300000000001</v>
          </cell>
          <cell r="AW1464">
            <v>3.9486300000000001</v>
          </cell>
        </row>
        <row r="1465">
          <cell r="A1465" t="str">
            <v>680499CL_PTBS9050</v>
          </cell>
          <cell r="L1465">
            <v>66.492450000000005</v>
          </cell>
          <cell r="M1465">
            <v>96.551180000000002</v>
          </cell>
          <cell r="N1465">
            <v>96.551180000000002</v>
          </cell>
          <cell r="O1465">
            <v>411.73304999999999</v>
          </cell>
          <cell r="P1465">
            <v>444.21958000000001</v>
          </cell>
          <cell r="Q1465">
            <v>444.21958000000001</v>
          </cell>
          <cell r="S1465">
            <v>982.30418999999995</v>
          </cell>
          <cell r="T1465">
            <v>1014.79072</v>
          </cell>
          <cell r="U1465">
            <v>1014.79072</v>
          </cell>
          <cell r="W1465">
            <v>158.63641999999999</v>
          </cell>
          <cell r="X1465">
            <v>320.79081000000002</v>
          </cell>
          <cell r="Y1465">
            <v>320.79081000000002</v>
          </cell>
          <cell r="AV1465">
            <v>155.99886000000001</v>
          </cell>
          <cell r="AW1465">
            <v>155.99886000000001</v>
          </cell>
        </row>
        <row r="1466">
          <cell r="A1466" t="str">
            <v>680499CL_PTBU0331</v>
          </cell>
          <cell r="L1466">
            <v>4.77719</v>
          </cell>
          <cell r="M1466">
            <v>1.19678</v>
          </cell>
          <cell r="N1466">
            <v>1.19678</v>
          </cell>
          <cell r="O1466">
            <v>18.909089999999999</v>
          </cell>
          <cell r="P1466">
            <v>18.515329999999999</v>
          </cell>
          <cell r="Q1466">
            <v>18.515329999999999</v>
          </cell>
          <cell r="S1466">
            <v>27.83663</v>
          </cell>
          <cell r="T1466">
            <v>27.442869999999999</v>
          </cell>
          <cell r="U1466">
            <v>27.442869999999999</v>
          </cell>
          <cell r="W1466">
            <v>6.8790100000000001</v>
          </cell>
          <cell r="X1466">
            <v>6.2279299999999997</v>
          </cell>
          <cell r="Y1466">
            <v>6.2279299999999997</v>
          </cell>
          <cell r="AV1466">
            <v>2.62235</v>
          </cell>
          <cell r="AW1466">
            <v>2.62235</v>
          </cell>
        </row>
        <row r="1467">
          <cell r="A1467" t="str">
            <v>680499CL_PTBU0362</v>
          </cell>
          <cell r="L1467">
            <v>61.715260000000001</v>
          </cell>
          <cell r="M1467">
            <v>95.354399999999998</v>
          </cell>
          <cell r="N1467">
            <v>95.354399999999998</v>
          </cell>
          <cell r="O1467">
            <v>392.82396</v>
          </cell>
          <cell r="P1467">
            <v>425.70425</v>
          </cell>
          <cell r="Q1467">
            <v>425.70425</v>
          </cell>
          <cell r="S1467">
            <v>954.46756000000005</v>
          </cell>
          <cell r="T1467">
            <v>987.34784999999999</v>
          </cell>
          <cell r="U1467">
            <v>987.34784999999999</v>
          </cell>
          <cell r="W1467">
            <v>151.75740999999999</v>
          </cell>
          <cell r="X1467">
            <v>314.56288000000001</v>
          </cell>
          <cell r="Y1467">
            <v>314.56288000000001</v>
          </cell>
          <cell r="AV1467">
            <v>153.37651</v>
          </cell>
          <cell r="AW1467">
            <v>153.37651</v>
          </cell>
        </row>
        <row r="1468">
          <cell r="A1468" t="str">
            <v>680499CL_PTBS6921</v>
          </cell>
          <cell r="P1468">
            <v>-0.74373</v>
          </cell>
          <cell r="Q1468">
            <v>-0.74373</v>
          </cell>
          <cell r="T1468">
            <v>-0.74373</v>
          </cell>
          <cell r="U1468">
            <v>-0.74373</v>
          </cell>
          <cell r="X1468">
            <v>-0.71894000000000002</v>
          </cell>
          <cell r="Y1468">
            <v>-0.71894000000000002</v>
          </cell>
        </row>
        <row r="1469">
          <cell r="A1469" t="str">
            <v>680499CL_PTBO1228</v>
          </cell>
          <cell r="P1469">
            <v>-0.74373</v>
          </cell>
          <cell r="Q1469">
            <v>-0.74373</v>
          </cell>
          <cell r="T1469">
            <v>-0.74373</v>
          </cell>
          <cell r="U1469">
            <v>-0.74373</v>
          </cell>
          <cell r="X1469">
            <v>-0.71894000000000002</v>
          </cell>
          <cell r="Y1469">
            <v>-0.71894000000000002</v>
          </cell>
        </row>
        <row r="1470">
          <cell r="A1470" t="str">
            <v>680499CL_PTBU1228</v>
          </cell>
          <cell r="P1470">
            <v>-0.74373</v>
          </cell>
          <cell r="Q1470">
            <v>-0.74373</v>
          </cell>
          <cell r="T1470">
            <v>-0.74373</v>
          </cell>
          <cell r="U1470">
            <v>-0.74373</v>
          </cell>
          <cell r="X1470">
            <v>-0.71894000000000002</v>
          </cell>
          <cell r="Y1470">
            <v>-0.71894000000000002</v>
          </cell>
        </row>
        <row r="1471">
          <cell r="A1471" t="str">
            <v>680499CL_PTBS6913</v>
          </cell>
          <cell r="P1471">
            <v>0</v>
          </cell>
          <cell r="Q1471">
            <v>0</v>
          </cell>
          <cell r="T1471">
            <v>0</v>
          </cell>
          <cell r="U1471">
            <v>0</v>
          </cell>
          <cell r="X1471">
            <v>1.967E-2</v>
          </cell>
          <cell r="Y1471">
            <v>1.967E-2</v>
          </cell>
        </row>
        <row r="1472">
          <cell r="A1472" t="str">
            <v>680499CL_PTBU1221</v>
          </cell>
          <cell r="P1472">
            <v>0</v>
          </cell>
          <cell r="Q1472">
            <v>0</v>
          </cell>
          <cell r="T1472">
            <v>0</v>
          </cell>
          <cell r="U1472">
            <v>0</v>
          </cell>
          <cell r="X1472">
            <v>1.967E-2</v>
          </cell>
          <cell r="Y1472">
            <v>1.967E-2</v>
          </cell>
        </row>
        <row r="1473">
          <cell r="A1473" t="str">
            <v>680499CL_PTBS6903</v>
          </cell>
          <cell r="M1473">
            <v>-5.3609999999999998E-2</v>
          </cell>
          <cell r="N1473">
            <v>-5.3609999999999998E-2</v>
          </cell>
          <cell r="O1473">
            <v>-5.4010000000000002E-2</v>
          </cell>
          <cell r="P1473">
            <v>-1.375E-2</v>
          </cell>
          <cell r="Q1473">
            <v>-1.375E-2</v>
          </cell>
          <cell r="S1473">
            <v>-0.28481000000000001</v>
          </cell>
          <cell r="T1473">
            <v>-0.24454999999999999</v>
          </cell>
          <cell r="U1473">
            <v>-0.24454999999999999</v>
          </cell>
          <cell r="X1473">
            <v>-5.3609999999999998E-2</v>
          </cell>
          <cell r="Y1473">
            <v>-5.3609999999999998E-2</v>
          </cell>
        </row>
        <row r="1474">
          <cell r="A1474" t="str">
            <v>680499CL_PTBU0664</v>
          </cell>
          <cell r="M1474">
            <v>-5.3609999999999998E-2</v>
          </cell>
          <cell r="N1474">
            <v>-5.3609999999999998E-2</v>
          </cell>
          <cell r="O1474">
            <v>-5.4010000000000002E-2</v>
          </cell>
          <cell r="P1474">
            <v>-1.375E-2</v>
          </cell>
          <cell r="Q1474">
            <v>-1.375E-2</v>
          </cell>
          <cell r="S1474">
            <v>-0.28481000000000001</v>
          </cell>
          <cell r="T1474">
            <v>-0.24454999999999999</v>
          </cell>
          <cell r="U1474">
            <v>-0.24454999999999999</v>
          </cell>
          <cell r="X1474">
            <v>-5.3609999999999998E-2</v>
          </cell>
          <cell r="Y1474">
            <v>-5.3609999999999998E-2</v>
          </cell>
        </row>
        <row r="1475">
          <cell r="A1475" t="str">
            <v>680499CL_PT201101</v>
          </cell>
          <cell r="L1475">
            <v>599.49159999999995</v>
          </cell>
          <cell r="M1475">
            <v>705.57122000000004</v>
          </cell>
          <cell r="N1475">
            <v>705.57122000000004</v>
          </cell>
          <cell r="O1475">
            <v>3115.5560599999999</v>
          </cell>
          <cell r="P1475">
            <v>2653.9143300000001</v>
          </cell>
          <cell r="Q1475">
            <v>2653.9143300000001</v>
          </cell>
          <cell r="S1475">
            <v>7311.1214200000004</v>
          </cell>
          <cell r="T1475">
            <v>6849.4796900000001</v>
          </cell>
          <cell r="U1475">
            <v>6849.4796900000001</v>
          </cell>
          <cell r="W1475">
            <v>1145.9053699999999</v>
          </cell>
          <cell r="X1475">
            <v>1785.2531799999999</v>
          </cell>
          <cell r="Y1475">
            <v>1785.2531799999999</v>
          </cell>
          <cell r="AV1475">
            <v>1156.90617</v>
          </cell>
          <cell r="AW1475">
            <v>1156.90617</v>
          </cell>
        </row>
        <row r="1476">
          <cell r="A1476" t="str">
            <v>680499CL_PTBT6918</v>
          </cell>
          <cell r="L1476">
            <v>599.49159999999995</v>
          </cell>
          <cell r="M1476">
            <v>705.57122000000004</v>
          </cell>
          <cell r="N1476">
            <v>705.57122000000004</v>
          </cell>
          <cell r="O1476">
            <v>3115.5560599999999</v>
          </cell>
          <cell r="P1476">
            <v>2653.9143300000001</v>
          </cell>
          <cell r="Q1476">
            <v>2653.9143300000001</v>
          </cell>
          <cell r="S1476">
            <v>7311.1214200000004</v>
          </cell>
          <cell r="T1476">
            <v>6849.4796900000001</v>
          </cell>
          <cell r="U1476">
            <v>6849.4796900000001</v>
          </cell>
          <cell r="W1476">
            <v>1145.9053699999999</v>
          </cell>
          <cell r="X1476">
            <v>1785.2531799999999</v>
          </cell>
          <cell r="Y1476">
            <v>1785.2531799999999</v>
          </cell>
          <cell r="AV1476">
            <v>1156.90617</v>
          </cell>
          <cell r="AW1476">
            <v>1156.90617</v>
          </cell>
        </row>
        <row r="1477">
          <cell r="A1477" t="str">
            <v>680499CL_PTBO0680</v>
          </cell>
          <cell r="L1477">
            <v>599.49159999999995</v>
          </cell>
          <cell r="M1477">
            <v>705.57122000000004</v>
          </cell>
          <cell r="N1477">
            <v>705.57122000000004</v>
          </cell>
          <cell r="O1477">
            <v>3115.5560599999999</v>
          </cell>
          <cell r="P1477">
            <v>2650.4587000000001</v>
          </cell>
          <cell r="Q1477">
            <v>2650.4587000000001</v>
          </cell>
          <cell r="S1477">
            <v>7299.0023099999999</v>
          </cell>
          <cell r="T1477">
            <v>6833.9049500000001</v>
          </cell>
          <cell r="U1477">
            <v>6833.9049500000001</v>
          </cell>
          <cell r="W1477">
            <v>1145.9053699999999</v>
          </cell>
          <cell r="X1477">
            <v>1784.90356</v>
          </cell>
          <cell r="Y1477">
            <v>1784.90356</v>
          </cell>
          <cell r="AV1477">
            <v>1156.90617</v>
          </cell>
          <cell r="AW1477">
            <v>1156.90617</v>
          </cell>
        </row>
        <row r="1478">
          <cell r="A1478" t="str">
            <v>680499CL_PTBU0680</v>
          </cell>
          <cell r="L1478">
            <v>599.49159999999995</v>
          </cell>
          <cell r="M1478">
            <v>705.57122000000004</v>
          </cell>
          <cell r="N1478">
            <v>705.57122000000004</v>
          </cell>
          <cell r="O1478">
            <v>3115.5560599999999</v>
          </cell>
          <cell r="P1478">
            <v>2650.4587000000001</v>
          </cell>
          <cell r="Q1478">
            <v>2650.4587000000001</v>
          </cell>
          <cell r="S1478">
            <v>7299.0023099999999</v>
          </cell>
          <cell r="T1478">
            <v>6833.9049500000001</v>
          </cell>
          <cell r="U1478">
            <v>6833.9049500000001</v>
          </cell>
          <cell r="W1478">
            <v>1145.9053699999999</v>
          </cell>
          <cell r="X1478">
            <v>1784.90356</v>
          </cell>
          <cell r="Y1478">
            <v>1784.90356</v>
          </cell>
          <cell r="AV1478">
            <v>1156.90617</v>
          </cell>
          <cell r="AW1478">
            <v>1156.90617</v>
          </cell>
        </row>
        <row r="1479">
          <cell r="A1479" t="str">
            <v>680499CL_PTBU0655</v>
          </cell>
          <cell r="P1479">
            <v>0</v>
          </cell>
          <cell r="Q1479">
            <v>0</v>
          </cell>
          <cell r="T1479">
            <v>0</v>
          </cell>
          <cell r="U1479">
            <v>0</v>
          </cell>
          <cell r="X1479">
            <v>0.27988000000000002</v>
          </cell>
          <cell r="Y1479">
            <v>0.27988000000000002</v>
          </cell>
        </row>
        <row r="1480">
          <cell r="A1480" t="str">
            <v>680499CL_PTBU0624</v>
          </cell>
          <cell r="P1480">
            <v>3.4556300000000002</v>
          </cell>
          <cell r="Q1480">
            <v>3.4556300000000002</v>
          </cell>
          <cell r="S1480">
            <v>12.119109999999999</v>
          </cell>
          <cell r="T1480">
            <v>15.57474</v>
          </cell>
          <cell r="U1480">
            <v>15.57474</v>
          </cell>
          <cell r="X1480">
            <v>6.9739999999999996E-2</v>
          </cell>
          <cell r="Y1480">
            <v>6.9739999999999996E-2</v>
          </cell>
        </row>
        <row r="1481">
          <cell r="A1481" t="str">
            <v>680499790463PD202</v>
          </cell>
          <cell r="L1481">
            <v>1487.71522</v>
          </cell>
          <cell r="M1481">
            <v>1173.40976</v>
          </cell>
          <cell r="N1481">
            <v>1173.40976</v>
          </cell>
          <cell r="O1481">
            <v>6069.8154000000004</v>
          </cell>
          <cell r="P1481">
            <v>6377.8463400000001</v>
          </cell>
          <cell r="Q1481">
            <v>6377.8463400000001</v>
          </cell>
          <cell r="S1481">
            <v>14851.336219999999</v>
          </cell>
          <cell r="T1481">
            <v>15159.36716</v>
          </cell>
          <cell r="U1481">
            <v>15159.36716</v>
          </cell>
          <cell r="W1481">
            <v>2799.1535899999999</v>
          </cell>
          <cell r="X1481">
            <v>3758.3189900000002</v>
          </cell>
          <cell r="Y1481">
            <v>3758.3189900000002</v>
          </cell>
          <cell r="AV1481">
            <v>2047.22478</v>
          </cell>
          <cell r="AW1481">
            <v>2047.22478</v>
          </cell>
        </row>
        <row r="1482">
          <cell r="A1482" t="str">
            <v>680499790463BS9044</v>
          </cell>
          <cell r="L1482">
            <v>354.95521000000002</v>
          </cell>
          <cell r="M1482">
            <v>451.26535999999999</v>
          </cell>
          <cell r="N1482">
            <v>451.26535999999999</v>
          </cell>
          <cell r="O1482">
            <v>1632.9878000000001</v>
          </cell>
          <cell r="P1482">
            <v>1941.3292200000001</v>
          </cell>
          <cell r="Q1482">
            <v>1941.3292200000001</v>
          </cell>
          <cell r="S1482">
            <v>4673.2993100000003</v>
          </cell>
          <cell r="T1482">
            <v>4981.6407300000001</v>
          </cell>
          <cell r="U1482">
            <v>4981.6407300000001</v>
          </cell>
          <cell r="W1482">
            <v>727.09605999999997</v>
          </cell>
          <cell r="X1482">
            <v>1306.34205</v>
          </cell>
          <cell r="Y1482">
            <v>1306.34205</v>
          </cell>
          <cell r="AV1482">
            <v>605.36789999999996</v>
          </cell>
          <cell r="AW1482">
            <v>605.36789999999996</v>
          </cell>
        </row>
        <row r="1483">
          <cell r="A1483" t="str">
            <v>680499790463BU0321</v>
          </cell>
          <cell r="L1483">
            <v>190.01272</v>
          </cell>
          <cell r="M1483">
            <v>140.64657</v>
          </cell>
          <cell r="N1483">
            <v>140.64657</v>
          </cell>
          <cell r="O1483">
            <v>976.23933</v>
          </cell>
          <cell r="P1483">
            <v>1187.89292</v>
          </cell>
          <cell r="Q1483">
            <v>1187.89292</v>
          </cell>
          <cell r="S1483">
            <v>3041.1069499999999</v>
          </cell>
          <cell r="T1483">
            <v>3252.7605400000002</v>
          </cell>
          <cell r="U1483">
            <v>3252.7605400000002</v>
          </cell>
          <cell r="W1483">
            <v>347.11637000000002</v>
          </cell>
          <cell r="X1483">
            <v>529.46231999999998</v>
          </cell>
          <cell r="Y1483">
            <v>529.46231999999998</v>
          </cell>
          <cell r="AV1483">
            <v>427.91802999999999</v>
          </cell>
          <cell r="AW1483">
            <v>427.91802999999999</v>
          </cell>
        </row>
        <row r="1484">
          <cell r="A1484" t="str">
            <v>680499790463BU0323</v>
          </cell>
          <cell r="L1484">
            <v>134.17394999999999</v>
          </cell>
          <cell r="M1484">
            <v>201.87314000000001</v>
          </cell>
          <cell r="N1484">
            <v>201.87314000000001</v>
          </cell>
          <cell r="O1484">
            <v>614.64602000000002</v>
          </cell>
          <cell r="P1484">
            <v>530.06080999999995</v>
          </cell>
          <cell r="Q1484">
            <v>530.06080999999995</v>
          </cell>
          <cell r="S1484">
            <v>1400.1940400000001</v>
          </cell>
          <cell r="T1484">
            <v>1315.6088299999999</v>
          </cell>
          <cell r="U1484">
            <v>1315.6088299999999</v>
          </cell>
          <cell r="W1484">
            <v>341.03924999999998</v>
          </cell>
          <cell r="X1484">
            <v>551.44453999999996</v>
          </cell>
          <cell r="Y1484">
            <v>551.44453999999996</v>
          </cell>
          <cell r="AV1484">
            <v>176.46385000000001</v>
          </cell>
          <cell r="AW1484">
            <v>176.46385000000001</v>
          </cell>
        </row>
        <row r="1485">
          <cell r="A1485" t="str">
            <v>680499790463BU0648</v>
          </cell>
          <cell r="L1485">
            <v>30.768540000000002</v>
          </cell>
          <cell r="M1485">
            <v>108.74565</v>
          </cell>
          <cell r="N1485">
            <v>108.74565</v>
          </cell>
          <cell r="O1485">
            <v>42.102449999999997</v>
          </cell>
          <cell r="P1485">
            <v>223.37549000000001</v>
          </cell>
          <cell r="Q1485">
            <v>223.37549000000001</v>
          </cell>
          <cell r="S1485">
            <v>231.99832000000001</v>
          </cell>
          <cell r="T1485">
            <v>413.27136000000002</v>
          </cell>
          <cell r="U1485">
            <v>413.27136000000002</v>
          </cell>
          <cell r="W1485">
            <v>38.940440000000002</v>
          </cell>
          <cell r="X1485">
            <v>225.43519000000001</v>
          </cell>
          <cell r="Y1485">
            <v>225.43519000000001</v>
          </cell>
          <cell r="AV1485">
            <v>0.98602000000000001</v>
          </cell>
          <cell r="AW1485">
            <v>0.98602000000000001</v>
          </cell>
        </row>
        <row r="1486">
          <cell r="A1486" t="str">
            <v>680499790463BG6912</v>
          </cell>
          <cell r="L1486">
            <v>618.59112000000005</v>
          </cell>
          <cell r="M1486">
            <v>290.17315000000002</v>
          </cell>
          <cell r="N1486">
            <v>290.17315000000002</v>
          </cell>
          <cell r="O1486">
            <v>2504.9684699999998</v>
          </cell>
          <cell r="P1486">
            <v>2432.4494500000001</v>
          </cell>
          <cell r="Q1486">
            <v>2432.4494500000001</v>
          </cell>
          <cell r="S1486">
            <v>4954.7240099999999</v>
          </cell>
          <cell r="T1486">
            <v>4882.2049900000002</v>
          </cell>
          <cell r="U1486">
            <v>4882.2049900000002</v>
          </cell>
          <cell r="W1486">
            <v>1161.2158999999999</v>
          </cell>
          <cell r="X1486">
            <v>1084.5807199999999</v>
          </cell>
          <cell r="Y1486">
            <v>1084.5807199999999</v>
          </cell>
          <cell r="AV1486">
            <v>899.63314000000003</v>
          </cell>
          <cell r="AW1486">
            <v>899.63314000000003</v>
          </cell>
        </row>
        <row r="1487">
          <cell r="A1487" t="str">
            <v>680499790463BS6912</v>
          </cell>
          <cell r="L1487">
            <v>262.59312999999997</v>
          </cell>
          <cell r="M1487">
            <v>140.60935000000001</v>
          </cell>
          <cell r="N1487">
            <v>140.60935000000001</v>
          </cell>
          <cell r="O1487">
            <v>953.58991000000003</v>
          </cell>
          <cell r="P1487">
            <v>1115.7065700000001</v>
          </cell>
          <cell r="Q1487">
            <v>1115.7065700000001</v>
          </cell>
          <cell r="S1487">
            <v>1693.50036</v>
          </cell>
          <cell r="T1487">
            <v>1855.6170199999999</v>
          </cell>
          <cell r="U1487">
            <v>1855.6170199999999</v>
          </cell>
          <cell r="W1487">
            <v>427.75767000000002</v>
          </cell>
          <cell r="X1487">
            <v>466.35840999999999</v>
          </cell>
          <cell r="Y1487">
            <v>466.35840999999999</v>
          </cell>
          <cell r="AV1487">
            <v>363.03066999999999</v>
          </cell>
          <cell r="AW1487">
            <v>363.03066999999999</v>
          </cell>
        </row>
        <row r="1488">
          <cell r="A1488" t="str">
            <v>680499790463BO0678</v>
          </cell>
          <cell r="L1488">
            <v>152.78551999999999</v>
          </cell>
          <cell r="M1488">
            <v>79.300799999999995</v>
          </cell>
          <cell r="N1488">
            <v>79.300799999999995</v>
          </cell>
          <cell r="O1488">
            <v>731.3</v>
          </cell>
          <cell r="P1488">
            <v>870.34817999999996</v>
          </cell>
          <cell r="Q1488">
            <v>870.34817999999996</v>
          </cell>
          <cell r="S1488">
            <v>1276.11904</v>
          </cell>
          <cell r="T1488">
            <v>1415.16722</v>
          </cell>
          <cell r="U1488">
            <v>1415.16722</v>
          </cell>
          <cell r="W1488">
            <v>272.96886000000001</v>
          </cell>
          <cell r="X1488">
            <v>333.37497000000002</v>
          </cell>
          <cell r="Y1488">
            <v>333.37497000000002</v>
          </cell>
          <cell r="AV1488">
            <v>325.55918000000003</v>
          </cell>
          <cell r="AW1488">
            <v>325.55918000000003</v>
          </cell>
        </row>
        <row r="1489">
          <cell r="A1489" t="str">
            <v>680499790463BU0654</v>
          </cell>
          <cell r="L1489">
            <v>88.307839999999999</v>
          </cell>
          <cell r="M1489">
            <v>47.726219999999998</v>
          </cell>
          <cell r="N1489">
            <v>47.726219999999998</v>
          </cell>
          <cell r="O1489">
            <v>116.95237</v>
          </cell>
          <cell r="P1489">
            <v>157.13437999999999</v>
          </cell>
          <cell r="Q1489">
            <v>157.13437999999999</v>
          </cell>
          <cell r="S1489">
            <v>273.03939000000003</v>
          </cell>
          <cell r="T1489">
            <v>313.22140000000002</v>
          </cell>
          <cell r="U1489">
            <v>313.22140000000002</v>
          </cell>
          <cell r="W1489">
            <v>92.844660000000005</v>
          </cell>
          <cell r="X1489">
            <v>78.052319999999995</v>
          </cell>
          <cell r="Y1489">
            <v>78.052319999999995</v>
          </cell>
          <cell r="AV1489">
            <v>18.01885</v>
          </cell>
          <cell r="AW1489">
            <v>18.01885</v>
          </cell>
        </row>
        <row r="1490">
          <cell r="A1490" t="str">
            <v>680499790463BU0659</v>
          </cell>
          <cell r="L1490">
            <v>21.499770000000002</v>
          </cell>
          <cell r="M1490">
            <v>13.582330000000001</v>
          </cell>
          <cell r="N1490">
            <v>13.582330000000001</v>
          </cell>
          <cell r="O1490">
            <v>105.33754</v>
          </cell>
          <cell r="P1490">
            <v>88.224010000000007</v>
          </cell>
          <cell r="Q1490">
            <v>88.224010000000007</v>
          </cell>
          <cell r="S1490">
            <v>144.37737999999999</v>
          </cell>
          <cell r="T1490">
            <v>127.26385000000001</v>
          </cell>
          <cell r="U1490">
            <v>127.26385000000001</v>
          </cell>
          <cell r="W1490">
            <v>61.94415</v>
          </cell>
          <cell r="X1490">
            <v>54.966569999999997</v>
          </cell>
          <cell r="Y1490">
            <v>54.966569999999997</v>
          </cell>
          <cell r="AV1490">
            <v>19.452639999999999</v>
          </cell>
          <cell r="AW1490">
            <v>19.452639999999999</v>
          </cell>
        </row>
        <row r="1491">
          <cell r="A1491" t="str">
            <v>680499790463BU3445</v>
          </cell>
          <cell r="S1491">
            <v>-3.5450000000000002E-2</v>
          </cell>
          <cell r="T1491">
            <v>-3.5450000000000002E-2</v>
          </cell>
          <cell r="U1491">
            <v>-3.5450000000000002E-2</v>
          </cell>
          <cell r="X1491">
            <v>-3.5450000000000002E-2</v>
          </cell>
          <cell r="Y1491">
            <v>-3.5450000000000002E-2</v>
          </cell>
        </row>
        <row r="1492">
          <cell r="A1492" t="str">
            <v>680499790463BS6922</v>
          </cell>
          <cell r="L1492">
            <v>355.99799000000002</v>
          </cell>
          <cell r="M1492">
            <v>149.56379999999999</v>
          </cell>
          <cell r="N1492">
            <v>149.56379999999999</v>
          </cell>
          <cell r="O1492">
            <v>1551.3785600000001</v>
          </cell>
          <cell r="P1492">
            <v>1316.74288</v>
          </cell>
          <cell r="Q1492">
            <v>1316.74288</v>
          </cell>
          <cell r="S1492">
            <v>3261.2236499999999</v>
          </cell>
          <cell r="T1492">
            <v>3026.58797</v>
          </cell>
          <cell r="U1492">
            <v>3026.58797</v>
          </cell>
          <cell r="W1492">
            <v>733.45822999999996</v>
          </cell>
          <cell r="X1492">
            <v>618.22230999999999</v>
          </cell>
          <cell r="Y1492">
            <v>618.22230999999999</v>
          </cell>
          <cell r="AV1492">
            <v>536.60247000000004</v>
          </cell>
          <cell r="AW1492">
            <v>536.60247000000004</v>
          </cell>
        </row>
        <row r="1493">
          <cell r="A1493" t="str">
            <v>680499790463BU1485</v>
          </cell>
          <cell r="L1493">
            <v>36.607900000000001</v>
          </cell>
          <cell r="M1493">
            <v>28.399979999999999</v>
          </cell>
          <cell r="N1493">
            <v>28.399979999999999</v>
          </cell>
          <cell r="O1493">
            <v>190.33840000000001</v>
          </cell>
          <cell r="P1493">
            <v>185.08309</v>
          </cell>
          <cell r="Q1493">
            <v>185.08309</v>
          </cell>
          <cell r="S1493">
            <v>386.41669000000002</v>
          </cell>
          <cell r="T1493">
            <v>381.16138000000001</v>
          </cell>
          <cell r="U1493">
            <v>381.16138000000001</v>
          </cell>
          <cell r="W1493">
            <v>74.922169999999994</v>
          </cell>
          <cell r="X1493">
            <v>92.384559999999993</v>
          </cell>
          <cell r="Y1493">
            <v>92.384559999999993</v>
          </cell>
          <cell r="AV1493">
            <v>84.412490000000005</v>
          </cell>
          <cell r="AW1493">
            <v>84.412490000000005</v>
          </cell>
        </row>
        <row r="1494">
          <cell r="A1494" t="str">
            <v>680499790463BU1051</v>
          </cell>
          <cell r="L1494">
            <v>49.901530000000001</v>
          </cell>
          <cell r="M1494">
            <v>9.3387499999999992</v>
          </cell>
          <cell r="N1494">
            <v>9.3387499999999992</v>
          </cell>
          <cell r="O1494">
            <v>94.024410000000003</v>
          </cell>
          <cell r="P1494">
            <v>81.925210000000007</v>
          </cell>
          <cell r="Q1494">
            <v>81.925210000000007</v>
          </cell>
          <cell r="S1494">
            <v>195.04678999999999</v>
          </cell>
          <cell r="T1494">
            <v>182.94758999999999</v>
          </cell>
          <cell r="U1494">
            <v>182.94758999999999</v>
          </cell>
          <cell r="W1494">
            <v>69.207210000000003</v>
          </cell>
          <cell r="X1494">
            <v>50.141579999999998</v>
          </cell>
          <cell r="Y1494">
            <v>50.141579999999998</v>
          </cell>
          <cell r="AV1494">
            <v>18.022469999999998</v>
          </cell>
          <cell r="AW1494">
            <v>18.022469999999998</v>
          </cell>
        </row>
        <row r="1495">
          <cell r="A1495" t="str">
            <v>680499790463BO0708</v>
          </cell>
          <cell r="L1495">
            <v>126.47179</v>
          </cell>
          <cell r="M1495">
            <v>68.27758</v>
          </cell>
          <cell r="N1495">
            <v>68.27758</v>
          </cell>
          <cell r="O1495">
            <v>639.61131</v>
          </cell>
          <cell r="P1495">
            <v>481.95773000000003</v>
          </cell>
          <cell r="Q1495">
            <v>481.95773000000003</v>
          </cell>
          <cell r="S1495">
            <v>1230.5139999999999</v>
          </cell>
          <cell r="T1495">
            <v>1072.86042</v>
          </cell>
          <cell r="U1495">
            <v>1072.86042</v>
          </cell>
          <cell r="W1495">
            <v>248.30784</v>
          </cell>
          <cell r="X1495">
            <v>201.70065</v>
          </cell>
          <cell r="Y1495">
            <v>201.70065</v>
          </cell>
          <cell r="AV1495">
            <v>268.55502999999999</v>
          </cell>
          <cell r="AW1495">
            <v>268.55502999999999</v>
          </cell>
        </row>
        <row r="1496">
          <cell r="A1496" t="str">
            <v>680499790463BU0675</v>
          </cell>
          <cell r="L1496">
            <v>32.461570000000002</v>
          </cell>
          <cell r="M1496">
            <v>40.317239999999998</v>
          </cell>
          <cell r="N1496">
            <v>40.317239999999998</v>
          </cell>
          <cell r="O1496">
            <v>265.15501999999998</v>
          </cell>
          <cell r="P1496">
            <v>269.29586999999998</v>
          </cell>
          <cell r="Q1496">
            <v>269.29586999999998</v>
          </cell>
          <cell r="S1496">
            <v>634.81276000000003</v>
          </cell>
          <cell r="T1496">
            <v>638.95361000000003</v>
          </cell>
          <cell r="U1496">
            <v>638.95361000000003</v>
          </cell>
          <cell r="W1496">
            <v>163.40869000000001</v>
          </cell>
          <cell r="X1496">
            <v>153.14813000000001</v>
          </cell>
          <cell r="Y1496">
            <v>153.14813000000001</v>
          </cell>
          <cell r="AV1496">
            <v>47.525329999999997</v>
          </cell>
          <cell r="AW1496">
            <v>47.525329999999997</v>
          </cell>
        </row>
        <row r="1497">
          <cell r="A1497" t="str">
            <v>680499790463BU0709</v>
          </cell>
          <cell r="L1497">
            <v>38.131860000000003</v>
          </cell>
          <cell r="M1497">
            <v>16.302959999999999</v>
          </cell>
          <cell r="N1497">
            <v>16.302959999999999</v>
          </cell>
          <cell r="O1497">
            <v>179.50505000000001</v>
          </cell>
          <cell r="P1497">
            <v>199.21799999999999</v>
          </cell>
          <cell r="Q1497">
            <v>199.21799999999999</v>
          </cell>
          <cell r="S1497">
            <v>467.24484000000001</v>
          </cell>
          <cell r="T1497">
            <v>486.95778999999999</v>
          </cell>
          <cell r="U1497">
            <v>486.95778999999999</v>
          </cell>
          <cell r="W1497">
            <v>71.078739999999996</v>
          </cell>
          <cell r="X1497">
            <v>117.79640999999999</v>
          </cell>
          <cell r="Y1497">
            <v>117.79640999999999</v>
          </cell>
          <cell r="AV1497">
            <v>77.561779999999999</v>
          </cell>
          <cell r="AW1497">
            <v>77.561779999999999</v>
          </cell>
        </row>
        <row r="1498">
          <cell r="A1498" t="str">
            <v>680499790463BU1123</v>
          </cell>
          <cell r="L1498">
            <v>72.423339999999996</v>
          </cell>
          <cell r="M1498">
            <v>-13.072710000000001</v>
          </cell>
          <cell r="N1498">
            <v>-13.072710000000001</v>
          </cell>
          <cell r="O1498">
            <v>182.74437</v>
          </cell>
          <cell r="P1498">
            <v>99.262979999999999</v>
          </cell>
          <cell r="Q1498">
            <v>99.262979999999999</v>
          </cell>
          <cell r="S1498">
            <v>347.18857000000003</v>
          </cell>
          <cell r="T1498">
            <v>263.70717999999999</v>
          </cell>
          <cell r="U1498">
            <v>263.70717999999999</v>
          </cell>
          <cell r="W1498">
            <v>106.53358</v>
          </cell>
          <cell r="X1498">
            <v>3.05098</v>
          </cell>
          <cell r="Y1498">
            <v>3.05098</v>
          </cell>
          <cell r="AV1498">
            <v>40.525370000000002</v>
          </cell>
          <cell r="AW1498">
            <v>40.525370000000002</v>
          </cell>
        </row>
        <row r="1499">
          <cell r="A1499" t="str">
            <v>680499790463BS9042</v>
          </cell>
          <cell r="L1499">
            <v>447.58827000000002</v>
          </cell>
          <cell r="M1499">
            <v>334.77087999999998</v>
          </cell>
          <cell r="N1499">
            <v>334.77087999999998</v>
          </cell>
          <cell r="O1499">
            <v>1511.0338300000001</v>
          </cell>
          <cell r="P1499">
            <v>1546.3109099999999</v>
          </cell>
          <cell r="Q1499">
            <v>1546.3109099999999</v>
          </cell>
          <cell r="S1499">
            <v>4198.7806799999998</v>
          </cell>
          <cell r="T1499">
            <v>4234.0577599999997</v>
          </cell>
          <cell r="U1499">
            <v>4234.0577599999997</v>
          </cell>
          <cell r="W1499">
            <v>747.63522</v>
          </cell>
          <cell r="X1499">
            <v>1041.0777</v>
          </cell>
          <cell r="Y1499">
            <v>1041.0777</v>
          </cell>
          <cell r="AV1499">
            <v>382.27625</v>
          </cell>
          <cell r="AW1499">
            <v>382.27625</v>
          </cell>
        </row>
        <row r="1500">
          <cell r="A1500" t="str">
            <v>680499790463BO0341</v>
          </cell>
          <cell r="L1500">
            <v>255.73940999999999</v>
          </cell>
          <cell r="M1500">
            <v>182.40036000000001</v>
          </cell>
          <cell r="N1500">
            <v>182.40036000000001</v>
          </cell>
          <cell r="O1500">
            <v>882.85253999999998</v>
          </cell>
          <cell r="P1500">
            <v>792.48662999999999</v>
          </cell>
          <cell r="Q1500">
            <v>792.48662999999999</v>
          </cell>
          <cell r="S1500">
            <v>2355.6863699999999</v>
          </cell>
          <cell r="T1500">
            <v>2265.3204599999999</v>
          </cell>
          <cell r="U1500">
            <v>2265.3204599999999</v>
          </cell>
          <cell r="W1500">
            <v>432.27938999999998</v>
          </cell>
          <cell r="X1500">
            <v>545.86060999999995</v>
          </cell>
          <cell r="Y1500">
            <v>545.86060999999995</v>
          </cell>
          <cell r="AV1500">
            <v>195.88163</v>
          </cell>
          <cell r="AW1500">
            <v>195.88163</v>
          </cell>
        </row>
        <row r="1501">
          <cell r="A1501" t="str">
            <v>680499790463BU0341</v>
          </cell>
          <cell r="L1501">
            <v>255.73940999999999</v>
          </cell>
          <cell r="M1501">
            <v>182.40036000000001</v>
          </cell>
          <cell r="N1501">
            <v>182.40036000000001</v>
          </cell>
          <cell r="O1501">
            <v>882.85253999999998</v>
          </cell>
          <cell r="P1501">
            <v>792.48662999999999</v>
          </cell>
          <cell r="Q1501">
            <v>792.48662999999999</v>
          </cell>
          <cell r="S1501">
            <v>2355.6863699999999</v>
          </cell>
          <cell r="T1501">
            <v>2265.3204599999999</v>
          </cell>
          <cell r="U1501">
            <v>2265.3204599999999</v>
          </cell>
          <cell r="W1501">
            <v>432.27938999999998</v>
          </cell>
          <cell r="X1501">
            <v>545.86060999999995</v>
          </cell>
          <cell r="Y1501">
            <v>545.86060999999995</v>
          </cell>
          <cell r="AV1501">
            <v>195.88163</v>
          </cell>
          <cell r="AW1501">
            <v>195.88163</v>
          </cell>
        </row>
        <row r="1502">
          <cell r="A1502" t="str">
            <v>680499790463BU0351</v>
          </cell>
          <cell r="L1502">
            <v>20.429790000000001</v>
          </cell>
          <cell r="M1502">
            <v>31.039819999999999</v>
          </cell>
          <cell r="N1502">
            <v>31.039819999999999</v>
          </cell>
          <cell r="O1502">
            <v>100.95072</v>
          </cell>
          <cell r="P1502">
            <v>102.97848</v>
          </cell>
          <cell r="Q1502">
            <v>102.97848</v>
          </cell>
          <cell r="S1502">
            <v>232.23711</v>
          </cell>
          <cell r="T1502">
            <v>234.26487</v>
          </cell>
          <cell r="U1502">
            <v>234.26487</v>
          </cell>
          <cell r="W1502">
            <v>59.783459999999998</v>
          </cell>
          <cell r="X1502">
            <v>83.828199999999995</v>
          </cell>
          <cell r="Y1502">
            <v>83.828199999999995</v>
          </cell>
          <cell r="AV1502">
            <v>25.586120000000001</v>
          </cell>
          <cell r="AW1502">
            <v>25.586120000000001</v>
          </cell>
        </row>
        <row r="1503">
          <cell r="A1503" t="str">
            <v>680499790463BU0352</v>
          </cell>
          <cell r="L1503">
            <v>169.8681</v>
          </cell>
          <cell r="M1503">
            <v>121.33069999999999</v>
          </cell>
          <cell r="N1503">
            <v>121.33069999999999</v>
          </cell>
          <cell r="O1503">
            <v>520.97430999999995</v>
          </cell>
          <cell r="P1503">
            <v>645.13118999999995</v>
          </cell>
          <cell r="Q1503">
            <v>645.13118999999995</v>
          </cell>
          <cell r="S1503">
            <v>1603.4761599999999</v>
          </cell>
          <cell r="T1503">
            <v>1727.6330399999999</v>
          </cell>
          <cell r="U1503">
            <v>1727.6330399999999</v>
          </cell>
          <cell r="W1503">
            <v>251.01048</v>
          </cell>
          <cell r="X1503">
            <v>411.80061999999998</v>
          </cell>
          <cell r="Y1503">
            <v>411.80061999999998</v>
          </cell>
          <cell r="AV1503">
            <v>160.48045999999999</v>
          </cell>
          <cell r="AW1503">
            <v>160.48045999999999</v>
          </cell>
        </row>
        <row r="1504">
          <cell r="A1504" t="str">
            <v>680499790463BU0353</v>
          </cell>
          <cell r="L1504">
            <v>1.55097</v>
          </cell>
          <cell r="O1504">
            <v>6.2562600000000002</v>
          </cell>
          <cell r="P1504">
            <v>5.7146100000000004</v>
          </cell>
          <cell r="Q1504">
            <v>5.7146100000000004</v>
          </cell>
          <cell r="S1504">
            <v>7.3810399999999996</v>
          </cell>
          <cell r="T1504">
            <v>6.8393899999999999</v>
          </cell>
          <cell r="U1504">
            <v>6.8393899999999999</v>
          </cell>
          <cell r="W1504">
            <v>4.56189</v>
          </cell>
          <cell r="X1504">
            <v>-0.41172999999999998</v>
          </cell>
          <cell r="Y1504">
            <v>-0.41172999999999998</v>
          </cell>
          <cell r="AV1504">
            <v>0.32804</v>
          </cell>
          <cell r="AW1504">
            <v>0.32804</v>
          </cell>
        </row>
        <row r="1505">
          <cell r="A1505" t="str">
            <v>680499790463BS9051</v>
          </cell>
          <cell r="L1505">
            <v>8.8169999999999998E-2</v>
          </cell>
          <cell r="M1505">
            <v>0.70279999999999998</v>
          </cell>
          <cell r="N1505">
            <v>0.70279999999999998</v>
          </cell>
          <cell r="O1505">
            <v>9.1462599999999998</v>
          </cell>
          <cell r="P1505">
            <v>14.29466</v>
          </cell>
          <cell r="Q1505">
            <v>14.29466</v>
          </cell>
          <cell r="S1505">
            <v>42.512839999999997</v>
          </cell>
          <cell r="T1505">
            <v>47.661239999999999</v>
          </cell>
          <cell r="U1505">
            <v>47.661239999999999</v>
          </cell>
          <cell r="W1505">
            <v>4.5699899999999998</v>
          </cell>
          <cell r="X1505">
            <v>6.2805900000000001</v>
          </cell>
          <cell r="Y1505">
            <v>6.2805900000000001</v>
          </cell>
          <cell r="AV1505">
            <v>3.9486300000000001</v>
          </cell>
          <cell r="AW1505">
            <v>3.9486300000000001</v>
          </cell>
        </row>
        <row r="1506">
          <cell r="A1506" t="str">
            <v>680499790463BO0713</v>
          </cell>
          <cell r="L1506">
            <v>8.8169999999999998E-2</v>
          </cell>
          <cell r="M1506">
            <v>0.70279999999999998</v>
          </cell>
          <cell r="N1506">
            <v>0.70279999999999998</v>
          </cell>
          <cell r="O1506">
            <v>9.1462599999999998</v>
          </cell>
          <cell r="P1506">
            <v>14.29466</v>
          </cell>
          <cell r="Q1506">
            <v>14.29466</v>
          </cell>
          <cell r="S1506">
            <v>42.512839999999997</v>
          </cell>
          <cell r="T1506">
            <v>47.661239999999999</v>
          </cell>
          <cell r="U1506">
            <v>47.661239999999999</v>
          </cell>
          <cell r="W1506">
            <v>4.5699899999999998</v>
          </cell>
          <cell r="X1506">
            <v>6.2805900000000001</v>
          </cell>
          <cell r="Y1506">
            <v>6.2805900000000001</v>
          </cell>
          <cell r="AV1506">
            <v>3.9486300000000001</v>
          </cell>
          <cell r="AW1506">
            <v>3.9486300000000001</v>
          </cell>
        </row>
        <row r="1507">
          <cell r="A1507" t="str">
            <v>680499790463BU0713</v>
          </cell>
          <cell r="L1507">
            <v>8.8169999999999998E-2</v>
          </cell>
          <cell r="M1507">
            <v>0.70279999999999998</v>
          </cell>
          <cell r="N1507">
            <v>0.70279999999999998</v>
          </cell>
          <cell r="O1507">
            <v>9.1462599999999998</v>
          </cell>
          <cell r="P1507">
            <v>14.29466</v>
          </cell>
          <cell r="Q1507">
            <v>14.29466</v>
          </cell>
          <cell r="S1507">
            <v>42.512839999999997</v>
          </cell>
          <cell r="T1507">
            <v>47.661239999999999</v>
          </cell>
          <cell r="U1507">
            <v>47.661239999999999</v>
          </cell>
          <cell r="W1507">
            <v>4.5699899999999998</v>
          </cell>
          <cell r="X1507">
            <v>6.2805900000000001</v>
          </cell>
          <cell r="Y1507">
            <v>6.2805900000000001</v>
          </cell>
          <cell r="AV1507">
            <v>3.9486300000000001</v>
          </cell>
          <cell r="AW1507">
            <v>3.9486300000000001</v>
          </cell>
        </row>
        <row r="1508">
          <cell r="A1508" t="str">
            <v>680499790463BS9050</v>
          </cell>
          <cell r="L1508">
            <v>66.492450000000005</v>
          </cell>
          <cell r="M1508">
            <v>96.551180000000002</v>
          </cell>
          <cell r="N1508">
            <v>96.551180000000002</v>
          </cell>
          <cell r="O1508">
            <v>411.73304999999999</v>
          </cell>
          <cell r="P1508">
            <v>444.21958000000001</v>
          </cell>
          <cell r="Q1508">
            <v>444.21958000000001</v>
          </cell>
          <cell r="S1508">
            <v>982.30418999999995</v>
          </cell>
          <cell r="T1508">
            <v>1014.79072</v>
          </cell>
          <cell r="U1508">
            <v>1014.79072</v>
          </cell>
          <cell r="W1508">
            <v>158.63641999999999</v>
          </cell>
          <cell r="X1508">
            <v>320.79081000000002</v>
          </cell>
          <cell r="Y1508">
            <v>320.79081000000002</v>
          </cell>
          <cell r="AV1508">
            <v>155.99886000000001</v>
          </cell>
          <cell r="AW1508">
            <v>155.99886000000001</v>
          </cell>
        </row>
        <row r="1509">
          <cell r="A1509" t="str">
            <v>680499790463BU0331</v>
          </cell>
          <cell r="L1509">
            <v>4.77719</v>
          </cell>
          <cell r="M1509">
            <v>1.19678</v>
          </cell>
          <cell r="N1509">
            <v>1.19678</v>
          </cell>
          <cell r="O1509">
            <v>18.909089999999999</v>
          </cell>
          <cell r="P1509">
            <v>18.515329999999999</v>
          </cell>
          <cell r="Q1509">
            <v>18.515329999999999</v>
          </cell>
          <cell r="S1509">
            <v>27.83663</v>
          </cell>
          <cell r="T1509">
            <v>27.442869999999999</v>
          </cell>
          <cell r="U1509">
            <v>27.442869999999999</v>
          </cell>
          <cell r="W1509">
            <v>6.8790100000000001</v>
          </cell>
          <cell r="X1509">
            <v>6.2279299999999997</v>
          </cell>
          <cell r="Y1509">
            <v>6.2279299999999997</v>
          </cell>
          <cell r="AV1509">
            <v>2.62235</v>
          </cell>
          <cell r="AW1509">
            <v>2.62235</v>
          </cell>
        </row>
        <row r="1510">
          <cell r="A1510" t="str">
            <v>680499790463BU0362</v>
          </cell>
          <cell r="L1510">
            <v>61.715260000000001</v>
          </cell>
          <cell r="M1510">
            <v>95.354399999999998</v>
          </cell>
          <cell r="N1510">
            <v>95.354399999999998</v>
          </cell>
          <cell r="O1510">
            <v>392.82396</v>
          </cell>
          <cell r="P1510">
            <v>425.70425</v>
          </cell>
          <cell r="Q1510">
            <v>425.70425</v>
          </cell>
          <cell r="S1510">
            <v>954.46756000000005</v>
          </cell>
          <cell r="T1510">
            <v>987.34784999999999</v>
          </cell>
          <cell r="U1510">
            <v>987.34784999999999</v>
          </cell>
          <cell r="W1510">
            <v>151.75740999999999</v>
          </cell>
          <cell r="X1510">
            <v>314.56288000000001</v>
          </cell>
          <cell r="Y1510">
            <v>314.56288000000001</v>
          </cell>
          <cell r="AV1510">
            <v>153.37651</v>
          </cell>
          <cell r="AW1510">
            <v>153.37651</v>
          </cell>
        </row>
        <row r="1511">
          <cell r="A1511" t="str">
            <v>680499790463BS6921</v>
          </cell>
          <cell r="P1511">
            <v>-0.74373</v>
          </cell>
          <cell r="Q1511">
            <v>-0.74373</v>
          </cell>
          <cell r="T1511">
            <v>-0.74373</v>
          </cell>
          <cell r="U1511">
            <v>-0.74373</v>
          </cell>
          <cell r="X1511">
            <v>-0.71894000000000002</v>
          </cell>
          <cell r="Y1511">
            <v>-0.71894000000000002</v>
          </cell>
        </row>
        <row r="1512">
          <cell r="A1512" t="str">
            <v>680499790463BO1228</v>
          </cell>
          <cell r="P1512">
            <v>-0.74373</v>
          </cell>
          <cell r="Q1512">
            <v>-0.74373</v>
          </cell>
          <cell r="T1512">
            <v>-0.74373</v>
          </cell>
          <cell r="U1512">
            <v>-0.74373</v>
          </cell>
          <cell r="X1512">
            <v>-0.71894000000000002</v>
          </cell>
          <cell r="Y1512">
            <v>-0.71894000000000002</v>
          </cell>
        </row>
        <row r="1513">
          <cell r="A1513" t="str">
            <v>680499790463BU1228</v>
          </cell>
          <cell r="P1513">
            <v>-0.74373</v>
          </cell>
          <cell r="Q1513">
            <v>-0.74373</v>
          </cell>
          <cell r="T1513">
            <v>-0.74373</v>
          </cell>
          <cell r="U1513">
            <v>-0.74373</v>
          </cell>
          <cell r="X1513">
            <v>-0.71894000000000002</v>
          </cell>
          <cell r="Y1513">
            <v>-0.71894000000000002</v>
          </cell>
        </row>
        <row r="1514">
          <cell r="A1514" t="str">
            <v>680499790463BS6913</v>
          </cell>
          <cell r="P1514">
            <v>0</v>
          </cell>
          <cell r="Q1514">
            <v>0</v>
          </cell>
          <cell r="T1514">
            <v>0</v>
          </cell>
          <cell r="U1514">
            <v>0</v>
          </cell>
          <cell r="X1514">
            <v>1.967E-2</v>
          </cell>
          <cell r="Y1514">
            <v>1.967E-2</v>
          </cell>
        </row>
        <row r="1515">
          <cell r="A1515" t="str">
            <v>680499790463BU1221</v>
          </cell>
          <cell r="P1515">
            <v>0</v>
          </cell>
          <cell r="Q1515">
            <v>0</v>
          </cell>
          <cell r="T1515">
            <v>0</v>
          </cell>
          <cell r="U1515">
            <v>0</v>
          </cell>
          <cell r="X1515">
            <v>1.967E-2</v>
          </cell>
          <cell r="Y1515">
            <v>1.967E-2</v>
          </cell>
        </row>
        <row r="1516">
          <cell r="A1516" t="str">
            <v>680499790463BS6903</v>
          </cell>
          <cell r="M1516">
            <v>-5.3609999999999998E-2</v>
          </cell>
          <cell r="N1516">
            <v>-5.3609999999999998E-2</v>
          </cell>
          <cell r="O1516">
            <v>-5.4010000000000002E-2</v>
          </cell>
          <cell r="P1516">
            <v>-1.375E-2</v>
          </cell>
          <cell r="Q1516">
            <v>-1.375E-2</v>
          </cell>
          <cell r="S1516">
            <v>-0.28481000000000001</v>
          </cell>
          <cell r="T1516">
            <v>-0.24454999999999999</v>
          </cell>
          <cell r="U1516">
            <v>-0.24454999999999999</v>
          </cell>
          <cell r="X1516">
            <v>-5.3609999999999998E-2</v>
          </cell>
          <cell r="Y1516">
            <v>-5.3609999999999998E-2</v>
          </cell>
        </row>
        <row r="1517">
          <cell r="A1517" t="str">
            <v>680499790463BU0664</v>
          </cell>
          <cell r="M1517">
            <v>-5.3609999999999998E-2</v>
          </cell>
          <cell r="N1517">
            <v>-5.3609999999999998E-2</v>
          </cell>
          <cell r="O1517">
            <v>-5.4010000000000002E-2</v>
          </cell>
          <cell r="P1517">
            <v>-1.375E-2</v>
          </cell>
          <cell r="Q1517">
            <v>-1.375E-2</v>
          </cell>
          <cell r="S1517">
            <v>-0.28481000000000001</v>
          </cell>
          <cell r="T1517">
            <v>-0.24454999999999999</v>
          </cell>
          <cell r="U1517">
            <v>-0.24454999999999999</v>
          </cell>
          <cell r="X1517">
            <v>-5.3609999999999998E-2</v>
          </cell>
          <cell r="Y1517">
            <v>-5.3609999999999998E-2</v>
          </cell>
        </row>
        <row r="1518">
          <cell r="A1518" t="str">
            <v>680499790463201101</v>
          </cell>
          <cell r="L1518">
            <v>599.49159999999995</v>
          </cell>
          <cell r="M1518">
            <v>705.57122000000004</v>
          </cell>
          <cell r="N1518">
            <v>705.57122000000004</v>
          </cell>
          <cell r="O1518">
            <v>3115.5560599999999</v>
          </cell>
          <cell r="P1518">
            <v>2653.9143300000001</v>
          </cell>
          <cell r="Q1518">
            <v>2653.9143300000001</v>
          </cell>
          <cell r="S1518">
            <v>7311.1214200000004</v>
          </cell>
          <cell r="T1518">
            <v>6849.4796900000001</v>
          </cell>
          <cell r="U1518">
            <v>6849.4796900000001</v>
          </cell>
          <cell r="W1518">
            <v>1145.9053699999999</v>
          </cell>
          <cell r="X1518">
            <v>1785.2531799999999</v>
          </cell>
          <cell r="Y1518">
            <v>1785.2531799999999</v>
          </cell>
          <cell r="AV1518">
            <v>1156.90617</v>
          </cell>
          <cell r="AW1518">
            <v>1156.90617</v>
          </cell>
        </row>
        <row r="1519">
          <cell r="A1519" t="str">
            <v>680499790463BT6918</v>
          </cell>
          <cell r="L1519">
            <v>599.49159999999995</v>
          </cell>
          <cell r="M1519">
            <v>705.57122000000004</v>
          </cell>
          <cell r="N1519">
            <v>705.57122000000004</v>
          </cell>
          <cell r="O1519">
            <v>3115.5560599999999</v>
          </cell>
          <cell r="P1519">
            <v>2653.9143300000001</v>
          </cell>
          <cell r="Q1519">
            <v>2653.9143300000001</v>
          </cell>
          <cell r="S1519">
            <v>7311.1214200000004</v>
          </cell>
          <cell r="T1519">
            <v>6849.4796900000001</v>
          </cell>
          <cell r="U1519">
            <v>6849.4796900000001</v>
          </cell>
          <cell r="W1519">
            <v>1145.9053699999999</v>
          </cell>
          <cell r="X1519">
            <v>1785.2531799999999</v>
          </cell>
          <cell r="Y1519">
            <v>1785.2531799999999</v>
          </cell>
          <cell r="AV1519">
            <v>1156.90617</v>
          </cell>
          <cell r="AW1519">
            <v>1156.90617</v>
          </cell>
        </row>
        <row r="1520">
          <cell r="A1520" t="str">
            <v>680499790463BO0680</v>
          </cell>
          <cell r="L1520">
            <v>599.49159999999995</v>
          </cell>
          <cell r="M1520">
            <v>705.57122000000004</v>
          </cell>
          <cell r="N1520">
            <v>705.57122000000004</v>
          </cell>
          <cell r="O1520">
            <v>3115.5560599999999</v>
          </cell>
          <cell r="P1520">
            <v>2650.4587000000001</v>
          </cell>
          <cell r="Q1520">
            <v>2650.4587000000001</v>
          </cell>
          <cell r="S1520">
            <v>7299.0023099999999</v>
          </cell>
          <cell r="T1520">
            <v>6833.9049500000001</v>
          </cell>
          <cell r="U1520">
            <v>6833.9049500000001</v>
          </cell>
          <cell r="W1520">
            <v>1145.9053699999999</v>
          </cell>
          <cell r="X1520">
            <v>1784.90356</v>
          </cell>
          <cell r="Y1520">
            <v>1784.90356</v>
          </cell>
          <cell r="AV1520">
            <v>1156.90617</v>
          </cell>
          <cell r="AW1520">
            <v>1156.90617</v>
          </cell>
        </row>
        <row r="1521">
          <cell r="A1521" t="str">
            <v>680499790463BU0680</v>
          </cell>
          <cell r="L1521">
            <v>599.49159999999995</v>
          </cell>
          <cell r="M1521">
            <v>705.57122000000004</v>
          </cell>
          <cell r="N1521">
            <v>705.57122000000004</v>
          </cell>
          <cell r="O1521">
            <v>3115.5560599999999</v>
          </cell>
          <cell r="P1521">
            <v>2650.4587000000001</v>
          </cell>
          <cell r="Q1521">
            <v>2650.4587000000001</v>
          </cell>
          <cell r="S1521">
            <v>7299.0023099999999</v>
          </cell>
          <cell r="T1521">
            <v>6833.9049500000001</v>
          </cell>
          <cell r="U1521">
            <v>6833.9049500000001</v>
          </cell>
          <cell r="W1521">
            <v>1145.9053699999999</v>
          </cell>
          <cell r="X1521">
            <v>1784.90356</v>
          </cell>
          <cell r="Y1521">
            <v>1784.90356</v>
          </cell>
          <cell r="AV1521">
            <v>1156.90617</v>
          </cell>
          <cell r="AW1521">
            <v>1156.90617</v>
          </cell>
        </row>
        <row r="1522">
          <cell r="A1522" t="str">
            <v>680499790463BU0655</v>
          </cell>
          <cell r="P1522">
            <v>0</v>
          </cell>
          <cell r="Q1522">
            <v>0</v>
          </cell>
          <cell r="T1522">
            <v>0</v>
          </cell>
          <cell r="U1522">
            <v>0</v>
          </cell>
          <cell r="X1522">
            <v>0.27988000000000002</v>
          </cell>
          <cell r="Y1522">
            <v>0.27988000000000002</v>
          </cell>
        </row>
        <row r="1523">
          <cell r="A1523" t="str">
            <v>680499790463BU0624</v>
          </cell>
          <cell r="P1523">
            <v>3.4556300000000002</v>
          </cell>
          <cell r="Q1523">
            <v>3.4556300000000002</v>
          </cell>
          <cell r="S1523">
            <v>12.119109999999999</v>
          </cell>
          <cell r="T1523">
            <v>15.57474</v>
          </cell>
          <cell r="U1523">
            <v>15.57474</v>
          </cell>
          <cell r="X1523">
            <v>6.9739999999999996E-2</v>
          </cell>
          <cell r="Y1523">
            <v>6.9739999999999996E-2</v>
          </cell>
        </row>
        <row r="1524">
          <cell r="A1524" t="str">
            <v>680499CLITIGPD202</v>
          </cell>
          <cell r="L1524">
            <v>11256.41971</v>
          </cell>
          <cell r="M1524">
            <v>12666.1278</v>
          </cell>
          <cell r="N1524">
            <v>12666.1278</v>
          </cell>
          <cell r="O1524">
            <v>60173.825109999998</v>
          </cell>
          <cell r="P1524">
            <v>66442.835980000003</v>
          </cell>
          <cell r="Q1524">
            <v>66442.835980000003</v>
          </cell>
          <cell r="S1524">
            <v>170418.65069000001</v>
          </cell>
          <cell r="T1524">
            <v>176687.66156000001</v>
          </cell>
          <cell r="U1524">
            <v>176687.66156000001</v>
          </cell>
          <cell r="W1524">
            <v>25634.432820000002</v>
          </cell>
          <cell r="X1524">
            <v>40210.468690000002</v>
          </cell>
          <cell r="Y1524">
            <v>40210.468690000002</v>
          </cell>
          <cell r="AB1524">
            <v>44198.383730000001</v>
          </cell>
          <cell r="AC1524">
            <v>36490.547619999998</v>
          </cell>
          <cell r="AD1524">
            <v>185982.28610999999</v>
          </cell>
          <cell r="AT1524">
            <v>14027.41008</v>
          </cell>
          <cell r="AU1524">
            <v>43603.178879999999</v>
          </cell>
          <cell r="AV1524">
            <v>65584.614459999997</v>
          </cell>
          <cell r="AW1524">
            <v>183686.18509000001</v>
          </cell>
        </row>
        <row r="1525">
          <cell r="A1525" t="str">
            <v>680499CLITIGBS9044</v>
          </cell>
          <cell r="L1525">
            <v>3122.4244100000001</v>
          </cell>
          <cell r="M1525">
            <v>2981.0786800000001</v>
          </cell>
          <cell r="N1525">
            <v>2981.0786800000001</v>
          </cell>
          <cell r="O1525">
            <v>15287.824420000001</v>
          </cell>
          <cell r="P1525">
            <v>14123.42938</v>
          </cell>
          <cell r="Q1525">
            <v>14123.42938</v>
          </cell>
          <cell r="S1525">
            <v>46840.36767</v>
          </cell>
          <cell r="T1525">
            <v>45675.972629999997</v>
          </cell>
          <cell r="U1525">
            <v>45675.972629999997</v>
          </cell>
          <cell r="W1525">
            <v>7138.9610400000001</v>
          </cell>
          <cell r="X1525">
            <v>9616.5336700000007</v>
          </cell>
          <cell r="Y1525">
            <v>9616.5336700000007</v>
          </cell>
          <cell r="AB1525">
            <v>12459.719859999999</v>
          </cell>
          <cell r="AC1525">
            <v>8034.2245400000002</v>
          </cell>
          <cell r="AD1525">
            <v>52398.356419999996</v>
          </cell>
          <cell r="AT1525">
            <v>3965.22199</v>
          </cell>
          <cell r="AU1525">
            <v>12257.475619999999</v>
          </cell>
          <cell r="AV1525">
            <v>16972.828560000002</v>
          </cell>
          <cell r="AW1525">
            <v>51735.148540000002</v>
          </cell>
        </row>
        <row r="1526">
          <cell r="A1526" t="str">
            <v>680499CLITIGBU0321</v>
          </cell>
          <cell r="L1526">
            <v>1688.9735900000001</v>
          </cell>
          <cell r="M1526">
            <v>1809.5669399999999</v>
          </cell>
          <cell r="N1526">
            <v>1809.5669399999999</v>
          </cell>
          <cell r="O1526">
            <v>8492.0252299999993</v>
          </cell>
          <cell r="P1526">
            <v>7979.3126000000002</v>
          </cell>
          <cell r="Q1526">
            <v>7979.3126000000002</v>
          </cell>
          <cell r="S1526">
            <v>31576.943670000001</v>
          </cell>
          <cell r="T1526">
            <v>31064.231039999999</v>
          </cell>
          <cell r="U1526">
            <v>31064.231039999999</v>
          </cell>
          <cell r="W1526">
            <v>3750.0903699999999</v>
          </cell>
          <cell r="X1526">
            <v>5244.0639000000001</v>
          </cell>
          <cell r="Y1526">
            <v>5244.0639000000001</v>
          </cell>
          <cell r="AB1526">
            <v>6485.3440499999997</v>
          </cell>
          <cell r="AC1526">
            <v>4472.1358200000004</v>
          </cell>
          <cell r="AD1526">
            <v>33594.050750000002</v>
          </cell>
          <cell r="AT1526">
            <v>2144.05114</v>
          </cell>
          <cell r="AU1526">
            <v>6547.4268899999997</v>
          </cell>
          <cell r="AV1526">
            <v>9139.5189599999994</v>
          </cell>
          <cell r="AW1526">
            <v>33595.588219999998</v>
          </cell>
        </row>
        <row r="1527">
          <cell r="A1527" t="str">
            <v>680499CLITIGBU0323</v>
          </cell>
          <cell r="L1527">
            <v>1158.76892</v>
          </cell>
          <cell r="M1527">
            <v>1157.7757300000001</v>
          </cell>
          <cell r="N1527">
            <v>1157.7757300000001</v>
          </cell>
          <cell r="O1527">
            <v>6116.7087600000004</v>
          </cell>
          <cell r="P1527">
            <v>6136.0268699999997</v>
          </cell>
          <cell r="Q1527">
            <v>6136.0268699999997</v>
          </cell>
          <cell r="S1527">
            <v>13480.5728</v>
          </cell>
          <cell r="T1527">
            <v>13499.89091</v>
          </cell>
          <cell r="U1527">
            <v>13499.89091</v>
          </cell>
          <cell r="W1527">
            <v>2996.2406799999999</v>
          </cell>
          <cell r="X1527">
            <v>4380.5073700000003</v>
          </cell>
          <cell r="Y1527">
            <v>4380.5073700000003</v>
          </cell>
          <cell r="AB1527">
            <v>4654.3758099999995</v>
          </cell>
          <cell r="AC1527">
            <v>3162.0887200000002</v>
          </cell>
          <cell r="AD1527">
            <v>14804.30567</v>
          </cell>
          <cell r="AT1527">
            <v>1421.17085</v>
          </cell>
          <cell r="AU1527">
            <v>4510.0487300000004</v>
          </cell>
          <cell r="AV1527">
            <v>6712.6360400000003</v>
          </cell>
          <cell r="AW1527">
            <v>14588.886759999999</v>
          </cell>
        </row>
        <row r="1528">
          <cell r="A1528" t="str">
            <v>680499CLITIGBU0648</v>
          </cell>
          <cell r="L1528">
            <v>255.85968</v>
          </cell>
          <cell r="O1528">
            <v>578.93631000000005</v>
          </cell>
          <cell r="S1528">
            <v>1629.77422</v>
          </cell>
          <cell r="T1528">
            <v>1050.83791</v>
          </cell>
          <cell r="U1528">
            <v>1050.83791</v>
          </cell>
          <cell r="W1528">
            <v>367.35476</v>
          </cell>
          <cell r="AB1528">
            <v>1320</v>
          </cell>
          <cell r="AC1528">
            <v>400</v>
          </cell>
          <cell r="AD1528">
            <v>4000</v>
          </cell>
          <cell r="AT1528">
            <v>400</v>
          </cell>
          <cell r="AU1528">
            <v>1200</v>
          </cell>
          <cell r="AV1528">
            <v>1052.83475</v>
          </cell>
          <cell r="AW1528">
            <v>3482.83475</v>
          </cell>
        </row>
        <row r="1529">
          <cell r="A1529" t="str">
            <v>680499CLITIGBU0329</v>
          </cell>
          <cell r="L1529">
            <v>18.822220000000002</v>
          </cell>
          <cell r="M1529">
            <v>13.73601</v>
          </cell>
          <cell r="N1529">
            <v>13.73601</v>
          </cell>
          <cell r="O1529">
            <v>100.15412000000001</v>
          </cell>
          <cell r="P1529">
            <v>8.0899099999999997</v>
          </cell>
          <cell r="Q1529">
            <v>8.0899099999999997</v>
          </cell>
          <cell r="S1529">
            <v>153.07697999999999</v>
          </cell>
          <cell r="T1529">
            <v>61.012770000000003</v>
          </cell>
          <cell r="U1529">
            <v>61.012770000000003</v>
          </cell>
          <cell r="W1529">
            <v>25.275230000000001</v>
          </cell>
          <cell r="X1529">
            <v>-8.0375999999999994</v>
          </cell>
          <cell r="Y1529">
            <v>-8.0375999999999994</v>
          </cell>
          <cell r="AV1529">
            <v>67.838809999999995</v>
          </cell>
          <cell r="AW1529">
            <v>67.838809999999995</v>
          </cell>
        </row>
        <row r="1530">
          <cell r="A1530" t="str">
            <v>680499CLITIGBG6912</v>
          </cell>
          <cell r="L1530">
            <v>4812.9450900000002</v>
          </cell>
          <cell r="M1530">
            <v>5878.9217900000003</v>
          </cell>
          <cell r="N1530">
            <v>5878.9217900000003</v>
          </cell>
          <cell r="O1530">
            <v>28508.31998</v>
          </cell>
          <cell r="P1530">
            <v>33617.005100000002</v>
          </cell>
          <cell r="Q1530">
            <v>33617.005100000002</v>
          </cell>
          <cell r="S1530">
            <v>79458.280490000005</v>
          </cell>
          <cell r="T1530">
            <v>84566.965609999999</v>
          </cell>
          <cell r="U1530">
            <v>84566.965609999999</v>
          </cell>
          <cell r="W1530">
            <v>11814.34555</v>
          </cell>
          <cell r="X1530">
            <v>19678.453030000001</v>
          </cell>
          <cell r="Y1530">
            <v>19678.453030000001</v>
          </cell>
          <cell r="AB1530">
            <v>20184.071029999999</v>
          </cell>
          <cell r="AC1530">
            <v>17590.333859999999</v>
          </cell>
          <cell r="AD1530">
            <v>82677.306519999998</v>
          </cell>
          <cell r="AT1530">
            <v>6628.5225600000003</v>
          </cell>
          <cell r="AU1530">
            <v>20467.096590000001</v>
          </cell>
          <cell r="AV1530">
            <v>31944.37269</v>
          </cell>
          <cell r="AW1530">
            <v>84117.300870000006</v>
          </cell>
        </row>
        <row r="1531">
          <cell r="A1531" t="str">
            <v>680499CLITIGBS6912</v>
          </cell>
          <cell r="L1531">
            <v>2723.2214899999999</v>
          </cell>
          <cell r="M1531">
            <v>3564.0926300000001</v>
          </cell>
          <cell r="N1531">
            <v>3564.0926300000001</v>
          </cell>
          <cell r="O1531">
            <v>16705.179919999999</v>
          </cell>
          <cell r="P1531">
            <v>20788.240730000001</v>
          </cell>
          <cell r="Q1531">
            <v>20788.240730000001</v>
          </cell>
          <cell r="S1531">
            <v>49429.195670000001</v>
          </cell>
          <cell r="T1531">
            <v>53512.256479999996</v>
          </cell>
          <cell r="U1531">
            <v>53512.256479999996</v>
          </cell>
          <cell r="W1531">
            <v>7161.4907000000003</v>
          </cell>
          <cell r="X1531">
            <v>12429.39429</v>
          </cell>
          <cell r="Y1531">
            <v>12429.39429</v>
          </cell>
          <cell r="AB1531">
            <v>12427.52591</v>
          </cell>
          <cell r="AC1531">
            <v>10213.91915</v>
          </cell>
          <cell r="AD1531">
            <v>47890.182970000002</v>
          </cell>
          <cell r="AT1531">
            <v>4186.2905799999999</v>
          </cell>
          <cell r="AU1531">
            <v>12981.523880000001</v>
          </cell>
          <cell r="AV1531">
            <v>19562.172139999999</v>
          </cell>
          <cell r="AW1531">
            <v>49773.58915</v>
          </cell>
        </row>
        <row r="1532">
          <cell r="A1532" t="str">
            <v>680499CLITIGBO0678</v>
          </cell>
          <cell r="L1532">
            <v>1976.2282700000001</v>
          </cell>
          <cell r="M1532">
            <v>2505.2254200000002</v>
          </cell>
          <cell r="N1532">
            <v>2505.2254200000002</v>
          </cell>
          <cell r="O1532">
            <v>12740.733410000001</v>
          </cell>
          <cell r="P1532">
            <v>16034.510780000001</v>
          </cell>
          <cell r="Q1532">
            <v>16034.510780000001</v>
          </cell>
          <cell r="S1532">
            <v>37256.32922</v>
          </cell>
          <cell r="T1532">
            <v>40550.106590000003</v>
          </cell>
          <cell r="U1532">
            <v>40550.106590000003</v>
          </cell>
          <cell r="W1532">
            <v>5510.1038699999999</v>
          </cell>
          <cell r="X1532">
            <v>9187.7445399999997</v>
          </cell>
          <cell r="Y1532">
            <v>9187.7445399999997</v>
          </cell>
          <cell r="AB1532">
            <v>9350.4668000000001</v>
          </cell>
          <cell r="AC1532">
            <v>8015.8423599999996</v>
          </cell>
          <cell r="AD1532">
            <v>35759.801420000003</v>
          </cell>
          <cell r="AT1532">
            <v>3187.8691100000001</v>
          </cell>
          <cell r="AU1532">
            <v>9863.6237400000009</v>
          </cell>
          <cell r="AV1532">
            <v>15180.18172</v>
          </cell>
          <cell r="AW1532">
            <v>37470.470350000003</v>
          </cell>
        </row>
        <row r="1533">
          <cell r="A1533" t="str">
            <v>680499CLITIGBU0654</v>
          </cell>
          <cell r="L1533">
            <v>601.01235999999994</v>
          </cell>
          <cell r="M1533">
            <v>700.23320000000001</v>
          </cell>
          <cell r="N1533">
            <v>700.23320000000001</v>
          </cell>
          <cell r="O1533">
            <v>2474.19434</v>
          </cell>
          <cell r="P1533">
            <v>2912.6099800000002</v>
          </cell>
          <cell r="Q1533">
            <v>2912.6099800000002</v>
          </cell>
          <cell r="S1533">
            <v>8471.5689399999992</v>
          </cell>
          <cell r="T1533">
            <v>8909.9845800000003</v>
          </cell>
          <cell r="U1533">
            <v>8909.9845800000003</v>
          </cell>
          <cell r="W1533">
            <v>1217.3634300000001</v>
          </cell>
          <cell r="X1533">
            <v>2123.41302</v>
          </cell>
          <cell r="Y1533">
            <v>2123.41302</v>
          </cell>
          <cell r="AB1533">
            <v>1816.57365</v>
          </cell>
          <cell r="AC1533">
            <v>1217.5415</v>
          </cell>
          <cell r="AD1533">
            <v>7252.6420099999996</v>
          </cell>
          <cell r="AT1533">
            <v>606.07807000000003</v>
          </cell>
          <cell r="AU1533">
            <v>1945.3232499999999</v>
          </cell>
          <cell r="AV1533">
            <v>2349.4445900000001</v>
          </cell>
          <cell r="AW1533">
            <v>7213.3738199999998</v>
          </cell>
        </row>
        <row r="1534">
          <cell r="A1534" t="str">
            <v>680499CLITIGBU0659</v>
          </cell>
          <cell r="L1534">
            <v>145.98086000000001</v>
          </cell>
          <cell r="M1534">
            <v>358.63400999999999</v>
          </cell>
          <cell r="N1534">
            <v>358.63400999999999</v>
          </cell>
          <cell r="O1534">
            <v>1490.25217</v>
          </cell>
          <cell r="P1534">
            <v>1841.11997</v>
          </cell>
          <cell r="Q1534">
            <v>1841.11997</v>
          </cell>
          <cell r="S1534">
            <v>3701.2849099999999</v>
          </cell>
          <cell r="T1534">
            <v>4052.1527099999998</v>
          </cell>
          <cell r="U1534">
            <v>4052.1527099999998</v>
          </cell>
          <cell r="W1534">
            <v>434.02339999999998</v>
          </cell>
          <cell r="X1534">
            <v>1118.2367300000001</v>
          </cell>
          <cell r="Y1534">
            <v>1118.2367300000001</v>
          </cell>
          <cell r="AB1534">
            <v>1260.4854600000001</v>
          </cell>
          <cell r="AC1534">
            <v>980.53529000000003</v>
          </cell>
          <cell r="AD1534">
            <v>4877.7395399999996</v>
          </cell>
          <cell r="AT1534">
            <v>392.34339999999997</v>
          </cell>
          <cell r="AU1534">
            <v>1172.57689</v>
          </cell>
          <cell r="AV1534">
            <v>2032.54583</v>
          </cell>
          <cell r="AW1534">
            <v>5089.7449800000004</v>
          </cell>
        </row>
        <row r="1535">
          <cell r="A1535" t="str">
            <v>680499CLITIGBU3445</v>
          </cell>
          <cell r="S1535">
            <v>1.26E-2</v>
          </cell>
          <cell r="T1535">
            <v>1.26E-2</v>
          </cell>
          <cell r="U1535">
            <v>1.26E-2</v>
          </cell>
        </row>
        <row r="1536">
          <cell r="A1536" t="str">
            <v>680499CLITIGBS6922</v>
          </cell>
          <cell r="L1536">
            <v>2089.7235999999998</v>
          </cell>
          <cell r="M1536">
            <v>2314.8291599999998</v>
          </cell>
          <cell r="N1536">
            <v>2314.8291599999998</v>
          </cell>
          <cell r="O1536">
            <v>11803.14006</v>
          </cell>
          <cell r="P1536">
            <v>12828.764370000001</v>
          </cell>
          <cell r="Q1536">
            <v>12828.764370000001</v>
          </cell>
          <cell r="S1536">
            <v>30029.08482</v>
          </cell>
          <cell r="T1536">
            <v>31054.709129999999</v>
          </cell>
          <cell r="U1536">
            <v>31054.709129999999</v>
          </cell>
          <cell r="W1536">
            <v>4652.8548499999997</v>
          </cell>
          <cell r="X1536">
            <v>7249.0587400000004</v>
          </cell>
          <cell r="Y1536">
            <v>7249.0587400000004</v>
          </cell>
          <cell r="AB1536">
            <v>7756.5451199999998</v>
          </cell>
          <cell r="AC1536">
            <v>7376.41471</v>
          </cell>
          <cell r="AD1536">
            <v>34787.123549999997</v>
          </cell>
          <cell r="AT1536">
            <v>2442.23198</v>
          </cell>
          <cell r="AU1536">
            <v>7485.5727100000004</v>
          </cell>
          <cell r="AV1536">
            <v>12382.20055</v>
          </cell>
          <cell r="AW1536">
            <v>34343.711719999999</v>
          </cell>
        </row>
        <row r="1537">
          <cell r="A1537" t="str">
            <v>680499CLITIGBU0630</v>
          </cell>
          <cell r="P1537">
            <v>-0.20441999999999999</v>
          </cell>
          <cell r="Q1537">
            <v>-0.20441999999999999</v>
          </cell>
          <cell r="S1537">
            <v>-0.20838999999999999</v>
          </cell>
          <cell r="T1537">
            <v>-0.41281000000000001</v>
          </cell>
          <cell r="U1537">
            <v>-0.41281000000000001</v>
          </cell>
          <cell r="X1537">
            <v>-0.20441999999999999</v>
          </cell>
          <cell r="Y1537">
            <v>-0.20441999999999999</v>
          </cell>
        </row>
        <row r="1538">
          <cell r="A1538" t="str">
            <v>680499CLITIGBU1485</v>
          </cell>
          <cell r="L1538">
            <v>626.50093000000004</v>
          </cell>
          <cell r="M1538">
            <v>819.27702999999997</v>
          </cell>
          <cell r="N1538">
            <v>819.27702999999997</v>
          </cell>
          <cell r="O1538">
            <v>3933.4673499999999</v>
          </cell>
          <cell r="P1538">
            <v>4640.3927000000003</v>
          </cell>
          <cell r="Q1538">
            <v>4640.3927000000003</v>
          </cell>
          <cell r="S1538">
            <v>9566.4691500000008</v>
          </cell>
          <cell r="T1538">
            <v>10273.3945</v>
          </cell>
          <cell r="U1538">
            <v>10273.3945</v>
          </cell>
          <cell r="W1538">
            <v>1569.11979</v>
          </cell>
          <cell r="X1538">
            <v>2608.2689099999998</v>
          </cell>
          <cell r="Y1538">
            <v>2608.2689099999998</v>
          </cell>
          <cell r="AB1538">
            <v>2723.70327</v>
          </cell>
          <cell r="AC1538">
            <v>2497.5753100000002</v>
          </cell>
          <cell r="AD1538">
            <v>11706.95688</v>
          </cell>
          <cell r="AT1538">
            <v>955.18579999999997</v>
          </cell>
          <cell r="AU1538">
            <v>2858.9844400000002</v>
          </cell>
          <cell r="AV1538">
            <v>4493.4004599999998</v>
          </cell>
          <cell r="AW1538">
            <v>11678.153179999999</v>
          </cell>
        </row>
        <row r="1539">
          <cell r="A1539" t="str">
            <v>680499CLITIGBU1051</v>
          </cell>
          <cell r="L1539">
            <v>111.21455</v>
          </cell>
          <cell r="M1539">
            <v>91.374960000000002</v>
          </cell>
          <cell r="N1539">
            <v>91.374960000000002</v>
          </cell>
          <cell r="O1539">
            <v>397.8449</v>
          </cell>
          <cell r="P1539">
            <v>415.07224000000002</v>
          </cell>
          <cell r="Q1539">
            <v>415.07224000000002</v>
          </cell>
          <cell r="S1539">
            <v>909.21306000000004</v>
          </cell>
          <cell r="T1539">
            <v>926.44039999999995</v>
          </cell>
          <cell r="U1539">
            <v>926.44039999999995</v>
          </cell>
          <cell r="W1539">
            <v>221.35283000000001</v>
          </cell>
          <cell r="X1539">
            <v>260.34789999999998</v>
          </cell>
          <cell r="Y1539">
            <v>260.34789999999998</v>
          </cell>
          <cell r="AB1539">
            <v>311.74144999999999</v>
          </cell>
          <cell r="AC1539">
            <v>245.83758</v>
          </cell>
          <cell r="AD1539">
            <v>1239.57888</v>
          </cell>
          <cell r="AT1539">
            <v>7.0751600000000003</v>
          </cell>
          <cell r="AU1539">
            <v>105.56807000000001</v>
          </cell>
          <cell r="AV1539">
            <v>99.781899999999993</v>
          </cell>
          <cell r="AW1539">
            <v>781.87522999999999</v>
          </cell>
        </row>
        <row r="1540">
          <cell r="A1540" t="str">
            <v>680499CLITIGBO0708</v>
          </cell>
          <cell r="L1540">
            <v>841.29339000000004</v>
          </cell>
          <cell r="M1540">
            <v>695.59248000000002</v>
          </cell>
          <cell r="N1540">
            <v>695.59248000000002</v>
          </cell>
          <cell r="O1540">
            <v>4515.4644099999996</v>
          </cell>
          <cell r="P1540">
            <v>3979.6942399999998</v>
          </cell>
          <cell r="Q1540">
            <v>3979.6942399999998</v>
          </cell>
          <cell r="S1540">
            <v>11526.26599</v>
          </cell>
          <cell r="T1540">
            <v>10990.49582</v>
          </cell>
          <cell r="U1540">
            <v>10990.49582</v>
          </cell>
          <cell r="W1540">
            <v>1688.8371999999999</v>
          </cell>
          <cell r="X1540">
            <v>2240.08878</v>
          </cell>
          <cell r="Y1540">
            <v>2240.08878</v>
          </cell>
          <cell r="AB1540">
            <v>2675.7485299999998</v>
          </cell>
          <cell r="AC1540">
            <v>2748.4263700000001</v>
          </cell>
          <cell r="AD1540">
            <v>12599.30147</v>
          </cell>
          <cell r="AT1540">
            <v>827.96289000000002</v>
          </cell>
          <cell r="AU1540">
            <v>2661.01305</v>
          </cell>
          <cell r="AV1540">
            <v>4738.9697800000004</v>
          </cell>
          <cell r="AW1540">
            <v>13247.019560000001</v>
          </cell>
        </row>
        <row r="1541">
          <cell r="A1541" t="str">
            <v>680499CLITIGBU0675</v>
          </cell>
          <cell r="L1541">
            <v>130.77708000000001</v>
          </cell>
          <cell r="M1541">
            <v>262.49632000000003</v>
          </cell>
          <cell r="N1541">
            <v>262.49632000000003</v>
          </cell>
          <cell r="O1541">
            <v>1028.06107</v>
          </cell>
          <cell r="P1541">
            <v>1564.6212700000001</v>
          </cell>
          <cell r="Q1541">
            <v>1564.6212700000001</v>
          </cell>
          <cell r="S1541">
            <v>3354.1812500000001</v>
          </cell>
          <cell r="T1541">
            <v>3890.74145</v>
          </cell>
          <cell r="U1541">
            <v>3890.74145</v>
          </cell>
          <cell r="W1541">
            <v>363.99403999999998</v>
          </cell>
          <cell r="X1541">
            <v>851.44514000000004</v>
          </cell>
          <cell r="Y1541">
            <v>851.44514000000004</v>
          </cell>
          <cell r="AB1541">
            <v>1091.97129</v>
          </cell>
          <cell r="AC1541">
            <v>1048.02549</v>
          </cell>
          <cell r="AD1541">
            <v>4801.4099800000004</v>
          </cell>
          <cell r="AT1541">
            <v>290.56542999999999</v>
          </cell>
          <cell r="AU1541">
            <v>872.59992</v>
          </cell>
          <cell r="AV1541">
            <v>1344.24118</v>
          </cell>
          <cell r="AW1541">
            <v>4111.8247899999997</v>
          </cell>
        </row>
        <row r="1542">
          <cell r="A1542" t="str">
            <v>680499CLITIGBU0709</v>
          </cell>
          <cell r="L1542">
            <v>275.99858999999998</v>
          </cell>
          <cell r="M1542">
            <v>346.43669999999997</v>
          </cell>
          <cell r="N1542">
            <v>346.43669999999997</v>
          </cell>
          <cell r="O1542">
            <v>1423.7509600000001</v>
          </cell>
          <cell r="P1542">
            <v>1670.3797500000001</v>
          </cell>
          <cell r="Q1542">
            <v>1670.3797500000001</v>
          </cell>
          <cell r="S1542">
            <v>3218.7204999999999</v>
          </cell>
          <cell r="T1542">
            <v>3465.3492900000001</v>
          </cell>
          <cell r="U1542">
            <v>3465.3492900000001</v>
          </cell>
          <cell r="W1542">
            <v>597.03605000000005</v>
          </cell>
          <cell r="X1542">
            <v>972.91025999999999</v>
          </cell>
          <cell r="Y1542">
            <v>972.91025999999999</v>
          </cell>
          <cell r="AB1542">
            <v>591.68715999999995</v>
          </cell>
          <cell r="AC1542">
            <v>577.32196999999996</v>
          </cell>
          <cell r="AD1542">
            <v>2883.94922</v>
          </cell>
          <cell r="AT1542">
            <v>240.18575000000001</v>
          </cell>
          <cell r="AU1542">
            <v>621.16858000000002</v>
          </cell>
          <cell r="AV1542">
            <v>1173.3753999999999</v>
          </cell>
          <cell r="AW1542">
            <v>2930.48164</v>
          </cell>
        </row>
        <row r="1543">
          <cell r="A1543" t="str">
            <v>680499CLITIGBU3415</v>
          </cell>
          <cell r="O1543">
            <v>1.7948299999999999</v>
          </cell>
          <cell r="S1543">
            <v>1.7948299999999999</v>
          </cell>
          <cell r="T1543">
            <v>0</v>
          </cell>
          <cell r="U1543">
            <v>0</v>
          </cell>
          <cell r="W1543">
            <v>-6.8000000000000005E-4</v>
          </cell>
          <cell r="AV1543">
            <v>1.79643</v>
          </cell>
          <cell r="AW1543">
            <v>1.79643</v>
          </cell>
        </row>
        <row r="1544">
          <cell r="A1544" t="str">
            <v>680499CLITIGBU1123</v>
          </cell>
          <cell r="L1544">
            <v>103.93906</v>
          </cell>
          <cell r="M1544">
            <v>99.651669999999996</v>
          </cell>
          <cell r="N1544">
            <v>99.651669999999996</v>
          </cell>
          <cell r="O1544">
            <v>502.75653999999997</v>
          </cell>
          <cell r="P1544">
            <v>558.80858999999998</v>
          </cell>
          <cell r="Q1544">
            <v>558.80858999999998</v>
          </cell>
          <cell r="S1544">
            <v>1452.64843</v>
          </cell>
          <cell r="T1544">
            <v>1508.70048</v>
          </cell>
          <cell r="U1544">
            <v>1508.70048</v>
          </cell>
          <cell r="W1544">
            <v>212.51562000000001</v>
          </cell>
          <cell r="X1544">
            <v>316.20217000000002</v>
          </cell>
          <cell r="Y1544">
            <v>316.20217000000002</v>
          </cell>
          <cell r="AB1544">
            <v>361.69342</v>
          </cell>
          <cell r="AC1544">
            <v>259.22798999999998</v>
          </cell>
          <cell r="AD1544">
            <v>1555.9271200000001</v>
          </cell>
          <cell r="AT1544">
            <v>121.25695</v>
          </cell>
          <cell r="AU1544">
            <v>366.23865000000001</v>
          </cell>
          <cell r="AV1544">
            <v>530.6354</v>
          </cell>
          <cell r="AW1544">
            <v>1592.56089</v>
          </cell>
        </row>
        <row r="1545">
          <cell r="A1545" t="str">
            <v>680499CLITIGBS9042</v>
          </cell>
          <cell r="L1545">
            <v>1941.49578</v>
          </cell>
          <cell r="M1545">
            <v>2570.8005699999999</v>
          </cell>
          <cell r="N1545">
            <v>2570.8005699999999</v>
          </cell>
          <cell r="O1545">
            <v>10303.57051</v>
          </cell>
          <cell r="P1545">
            <v>12460.405140000001</v>
          </cell>
          <cell r="Q1545">
            <v>12460.405140000001</v>
          </cell>
          <cell r="S1545">
            <v>28972.940159999998</v>
          </cell>
          <cell r="T1545">
            <v>31129.774789999999</v>
          </cell>
          <cell r="U1545">
            <v>31129.774789999999</v>
          </cell>
          <cell r="W1545">
            <v>4057.6499699999999</v>
          </cell>
          <cell r="X1545">
            <v>7285.5093800000004</v>
          </cell>
          <cell r="Y1545">
            <v>7285.5093800000004</v>
          </cell>
          <cell r="AB1545">
            <v>7238.2621099999997</v>
          </cell>
          <cell r="AC1545">
            <v>7175.1532900000002</v>
          </cell>
          <cell r="AD1545">
            <v>32527.642919999998</v>
          </cell>
          <cell r="AT1545">
            <v>2189.9712500000001</v>
          </cell>
          <cell r="AU1545">
            <v>6862.7581499999997</v>
          </cell>
          <cell r="AV1545">
            <v>11043.82186</v>
          </cell>
          <cell r="AW1545">
            <v>30947.63091</v>
          </cell>
        </row>
        <row r="1546">
          <cell r="A1546" t="str">
            <v>680499CLITIGBO0341</v>
          </cell>
          <cell r="L1546">
            <v>1132.6739600000001</v>
          </cell>
          <cell r="M1546">
            <v>1650.77161</v>
          </cell>
          <cell r="N1546">
            <v>1650.77161</v>
          </cell>
          <cell r="O1546">
            <v>6295.8004700000001</v>
          </cell>
          <cell r="P1546">
            <v>7744.3045199999997</v>
          </cell>
          <cell r="Q1546">
            <v>7744.3045199999997</v>
          </cell>
          <cell r="S1546">
            <v>15899.823829999999</v>
          </cell>
          <cell r="T1546">
            <v>17348.327880000001</v>
          </cell>
          <cell r="U1546">
            <v>17348.327880000001</v>
          </cell>
          <cell r="W1546">
            <v>2342.7932599999999</v>
          </cell>
          <cell r="X1546">
            <v>4293.0571399999999</v>
          </cell>
          <cell r="Y1546">
            <v>4293.0571399999999</v>
          </cell>
          <cell r="AB1546">
            <v>4292.3628600000002</v>
          </cell>
          <cell r="AC1546">
            <v>4430.2302399999999</v>
          </cell>
          <cell r="AD1546">
            <v>18191.35975</v>
          </cell>
          <cell r="AT1546">
            <v>1197.4430299999999</v>
          </cell>
          <cell r="AU1546">
            <v>3773.71785</v>
          </cell>
          <cell r="AV1546">
            <v>6784.1547499999997</v>
          </cell>
          <cell r="AW1546">
            <v>16827.598190000001</v>
          </cell>
        </row>
        <row r="1547">
          <cell r="A1547" t="str">
            <v>680499CLITIGBU0341</v>
          </cell>
          <cell r="L1547">
            <v>1132.6739600000001</v>
          </cell>
          <cell r="M1547">
            <v>1650.77161</v>
          </cell>
          <cell r="N1547">
            <v>1650.77161</v>
          </cell>
          <cell r="O1547">
            <v>6295.8004700000001</v>
          </cell>
          <cell r="P1547">
            <v>7744.3045199999997</v>
          </cell>
          <cell r="Q1547">
            <v>7744.3045199999997</v>
          </cell>
          <cell r="S1547">
            <v>15899.823829999999</v>
          </cell>
          <cell r="T1547">
            <v>17348.327880000001</v>
          </cell>
          <cell r="U1547">
            <v>17348.327880000001</v>
          </cell>
          <cell r="W1547">
            <v>2342.7932599999999</v>
          </cell>
          <cell r="X1547">
            <v>4293.0571399999999</v>
          </cell>
          <cell r="Y1547">
            <v>4293.0571399999999</v>
          </cell>
          <cell r="AB1547">
            <v>4292.3628600000002</v>
          </cell>
          <cell r="AC1547">
            <v>4430.2302399999999</v>
          </cell>
          <cell r="AD1547">
            <v>18191.35975</v>
          </cell>
          <cell r="AT1547">
            <v>1197.4430299999999</v>
          </cell>
          <cell r="AU1547">
            <v>3773.71785</v>
          </cell>
          <cell r="AV1547">
            <v>6784.1547499999997</v>
          </cell>
          <cell r="AW1547">
            <v>16827.598190000001</v>
          </cell>
        </row>
        <row r="1548">
          <cell r="A1548" t="str">
            <v>680499CLITIGBU0351</v>
          </cell>
          <cell r="L1548">
            <v>123.20254</v>
          </cell>
          <cell r="M1548">
            <v>195.46156999999999</v>
          </cell>
          <cell r="N1548">
            <v>195.46156999999999</v>
          </cell>
          <cell r="O1548">
            <v>1025.0829000000001</v>
          </cell>
          <cell r="P1548">
            <v>1202.2071000000001</v>
          </cell>
          <cell r="Q1548">
            <v>1202.2071000000001</v>
          </cell>
          <cell r="S1548">
            <v>2542.3966799999998</v>
          </cell>
          <cell r="T1548">
            <v>2719.52088</v>
          </cell>
          <cell r="U1548">
            <v>2719.52088</v>
          </cell>
          <cell r="W1548">
            <v>409.05365999999998</v>
          </cell>
          <cell r="X1548">
            <v>606.99977000000001</v>
          </cell>
          <cell r="Y1548">
            <v>606.99977000000001</v>
          </cell>
          <cell r="AB1548">
            <v>512.96016999999995</v>
          </cell>
          <cell r="AC1548">
            <v>651.99266</v>
          </cell>
          <cell r="AD1548">
            <v>2511.74692</v>
          </cell>
          <cell r="AT1548">
            <v>194.71350000000001</v>
          </cell>
          <cell r="AU1548">
            <v>630.32014000000004</v>
          </cell>
          <cell r="AV1548">
            <v>1091.1044199999999</v>
          </cell>
          <cell r="AW1548">
            <v>2527.49703</v>
          </cell>
        </row>
        <row r="1549">
          <cell r="A1549" t="str">
            <v>680499CLITIGBU0352</v>
          </cell>
          <cell r="L1549">
            <v>685.64071999999999</v>
          </cell>
          <cell r="M1549">
            <v>719.66048000000001</v>
          </cell>
          <cell r="N1549">
            <v>719.66048000000001</v>
          </cell>
          <cell r="O1549">
            <v>2977.6195200000002</v>
          </cell>
          <cell r="P1549">
            <v>3471.6873799999998</v>
          </cell>
          <cell r="Q1549">
            <v>3471.6873799999998</v>
          </cell>
          <cell r="S1549">
            <v>10520.211219999999</v>
          </cell>
          <cell r="T1549">
            <v>11014.27908</v>
          </cell>
          <cell r="U1549">
            <v>11014.27908</v>
          </cell>
          <cell r="W1549">
            <v>1301.4779900000001</v>
          </cell>
          <cell r="X1549">
            <v>2370.4277900000002</v>
          </cell>
          <cell r="Y1549">
            <v>2370.4277900000002</v>
          </cell>
          <cell r="AB1549">
            <v>2432.9390800000001</v>
          </cell>
          <cell r="AC1549">
            <v>2092.93039</v>
          </cell>
          <cell r="AD1549">
            <v>11824.536249999999</v>
          </cell>
          <cell r="AT1549">
            <v>797.81471999999997</v>
          </cell>
          <cell r="AU1549">
            <v>2458.7201599999999</v>
          </cell>
          <cell r="AV1549">
            <v>3168.1540799999998</v>
          </cell>
          <cell r="AW1549">
            <v>11592.12708</v>
          </cell>
        </row>
        <row r="1550">
          <cell r="A1550" t="str">
            <v>680499CLITIGBU0353</v>
          </cell>
          <cell r="L1550">
            <v>-2.1440000000000001E-2</v>
          </cell>
          <cell r="M1550">
            <v>4.90625</v>
          </cell>
          <cell r="N1550">
            <v>4.90625</v>
          </cell>
          <cell r="O1550">
            <v>4.9861700000000004</v>
          </cell>
          <cell r="P1550">
            <v>42.220190000000002</v>
          </cell>
          <cell r="Q1550">
            <v>42.220190000000002</v>
          </cell>
          <cell r="S1550">
            <v>10.426119999999999</v>
          </cell>
          <cell r="T1550">
            <v>47.660139999999998</v>
          </cell>
          <cell r="U1550">
            <v>47.660139999999998</v>
          </cell>
          <cell r="W1550">
            <v>4.3250599999999997</v>
          </cell>
          <cell r="X1550">
            <v>15.022449999999999</v>
          </cell>
          <cell r="Y1550">
            <v>15.022449999999999</v>
          </cell>
          <cell r="AV1550">
            <v>0.32716000000000001</v>
          </cell>
          <cell r="AW1550">
            <v>0.32716000000000001</v>
          </cell>
        </row>
        <row r="1551">
          <cell r="A1551" t="str">
            <v>680499CLITIGBU0349</v>
          </cell>
          <cell r="M1551">
            <v>6.6E-4</v>
          </cell>
          <cell r="N1551">
            <v>6.6E-4</v>
          </cell>
          <cell r="O1551">
            <v>8.1449999999999995E-2</v>
          </cell>
          <cell r="P1551">
            <v>-1.405E-2</v>
          </cell>
          <cell r="Q1551">
            <v>-1.405E-2</v>
          </cell>
          <cell r="S1551">
            <v>8.2309999999999994E-2</v>
          </cell>
          <cell r="T1551">
            <v>-1.319E-2</v>
          </cell>
          <cell r="U1551">
            <v>-1.319E-2</v>
          </cell>
          <cell r="X1551">
            <v>2.2300000000000002E-3</v>
          </cell>
          <cell r="Y1551">
            <v>2.2300000000000002E-3</v>
          </cell>
          <cell r="AV1551">
            <v>8.1449999999999995E-2</v>
          </cell>
          <cell r="AW1551">
            <v>8.1449999999999995E-2</v>
          </cell>
        </row>
        <row r="1552">
          <cell r="A1552" t="str">
            <v>680499CLITIGBS9051</v>
          </cell>
          <cell r="L1552">
            <v>430.40661</v>
          </cell>
          <cell r="M1552">
            <v>28.726559999999999</v>
          </cell>
          <cell r="N1552">
            <v>28.726559999999999</v>
          </cell>
          <cell r="O1552">
            <v>1489.42986</v>
          </cell>
          <cell r="P1552">
            <v>241.24413999999999</v>
          </cell>
          <cell r="Q1552">
            <v>241.24413999999999</v>
          </cell>
          <cell r="S1552">
            <v>2943.0959699999999</v>
          </cell>
          <cell r="T1552">
            <v>1694.9102499999999</v>
          </cell>
          <cell r="U1552">
            <v>1694.9102499999999</v>
          </cell>
          <cell r="W1552">
            <v>522.97114999999997</v>
          </cell>
          <cell r="X1552">
            <v>93.372529999999998</v>
          </cell>
          <cell r="Y1552">
            <v>93.372529999999998</v>
          </cell>
          <cell r="AB1552">
            <v>316.84627999999998</v>
          </cell>
          <cell r="AC1552">
            <v>261.46462000000002</v>
          </cell>
          <cell r="AD1552">
            <v>1220.1859899999999</v>
          </cell>
          <cell r="AT1552">
            <v>82.372320000000002</v>
          </cell>
          <cell r="AU1552">
            <v>242.31217000000001</v>
          </cell>
          <cell r="AV1552">
            <v>559.06904999999995</v>
          </cell>
          <cell r="AW1552">
            <v>1159.15834</v>
          </cell>
        </row>
        <row r="1553">
          <cell r="A1553" t="str">
            <v>680499CLITIGBO0713</v>
          </cell>
          <cell r="L1553">
            <v>28.7469</v>
          </cell>
          <cell r="M1553">
            <v>28.726559999999999</v>
          </cell>
          <cell r="N1553">
            <v>28.726559999999999</v>
          </cell>
          <cell r="O1553">
            <v>207.27821</v>
          </cell>
          <cell r="P1553">
            <v>241.24413999999999</v>
          </cell>
          <cell r="Q1553">
            <v>241.24413999999999</v>
          </cell>
          <cell r="S1553">
            <v>511.24148000000002</v>
          </cell>
          <cell r="T1553">
            <v>545.20740999999998</v>
          </cell>
          <cell r="U1553">
            <v>545.20740999999998</v>
          </cell>
          <cell r="W1553">
            <v>65.901830000000004</v>
          </cell>
          <cell r="X1553">
            <v>88.018180000000001</v>
          </cell>
          <cell r="Y1553">
            <v>88.018180000000001</v>
          </cell>
          <cell r="AB1553">
            <v>164.38254000000001</v>
          </cell>
          <cell r="AC1553">
            <v>143.50862000000001</v>
          </cell>
          <cell r="AD1553">
            <v>683.90599999999995</v>
          </cell>
          <cell r="AT1553">
            <v>48.567320000000002</v>
          </cell>
          <cell r="AU1553">
            <v>134.21316999999999</v>
          </cell>
          <cell r="AV1553">
            <v>248.15006</v>
          </cell>
          <cell r="AW1553">
            <v>594.88234999999997</v>
          </cell>
        </row>
        <row r="1554">
          <cell r="A1554" t="str">
            <v>680499CLITIGBU0713</v>
          </cell>
          <cell r="L1554">
            <v>28.7469</v>
          </cell>
          <cell r="M1554">
            <v>28.726559999999999</v>
          </cell>
          <cell r="N1554">
            <v>28.726559999999999</v>
          </cell>
          <cell r="O1554">
            <v>207.27821</v>
          </cell>
          <cell r="P1554">
            <v>241.24413999999999</v>
          </cell>
          <cell r="Q1554">
            <v>241.24413999999999</v>
          </cell>
          <cell r="S1554">
            <v>511.24148000000002</v>
          </cell>
          <cell r="T1554">
            <v>545.20740999999998</v>
          </cell>
          <cell r="U1554">
            <v>545.20740999999998</v>
          </cell>
          <cell r="W1554">
            <v>65.901830000000004</v>
          </cell>
          <cell r="X1554">
            <v>88.018180000000001</v>
          </cell>
          <cell r="Y1554">
            <v>88.018180000000001</v>
          </cell>
          <cell r="AB1554">
            <v>164.38254000000001</v>
          </cell>
          <cell r="AC1554">
            <v>143.50862000000001</v>
          </cell>
          <cell r="AD1554">
            <v>683.90599999999995</v>
          </cell>
          <cell r="AT1554">
            <v>48.567320000000002</v>
          </cell>
          <cell r="AU1554">
            <v>134.21316999999999</v>
          </cell>
          <cell r="AV1554">
            <v>248.15006</v>
          </cell>
          <cell r="AW1554">
            <v>594.88234999999997</v>
          </cell>
        </row>
        <row r="1555">
          <cell r="A1555" t="str">
            <v>680499CLITIGBU0418</v>
          </cell>
          <cell r="L1555">
            <v>401.65971000000002</v>
          </cell>
          <cell r="O1555">
            <v>1282.15165</v>
          </cell>
          <cell r="S1555">
            <v>2431.8544900000002</v>
          </cell>
          <cell r="T1555">
            <v>1149.7028399999999</v>
          </cell>
          <cell r="U1555">
            <v>1149.7028399999999</v>
          </cell>
          <cell r="W1555">
            <v>457.06932</v>
          </cell>
          <cell r="X1555">
            <v>5.3543500000000002</v>
          </cell>
          <cell r="Y1555">
            <v>5.3543500000000002</v>
          </cell>
          <cell r="AB1555">
            <v>152.46374</v>
          </cell>
          <cell r="AC1555">
            <v>117.956</v>
          </cell>
          <cell r="AD1555">
            <v>536.27999</v>
          </cell>
          <cell r="AT1555">
            <v>33.805</v>
          </cell>
          <cell r="AU1555">
            <v>108.099</v>
          </cell>
          <cell r="AV1555">
            <v>310.91899000000001</v>
          </cell>
          <cell r="AW1555">
            <v>564.27598999999998</v>
          </cell>
        </row>
        <row r="1556">
          <cell r="A1556" t="str">
            <v>680499CLITIGBS9050</v>
          </cell>
          <cell r="L1556">
            <v>949.14782000000002</v>
          </cell>
          <cell r="M1556">
            <v>1166.5791300000001</v>
          </cell>
          <cell r="N1556">
            <v>1166.5791300000001</v>
          </cell>
          <cell r="O1556">
            <v>4599.3053499999996</v>
          </cell>
          <cell r="P1556">
            <v>5711.2491300000002</v>
          </cell>
          <cell r="Q1556">
            <v>5711.2491300000002</v>
          </cell>
          <cell r="S1556">
            <v>12217.50923</v>
          </cell>
          <cell r="T1556">
            <v>13329.453009999999</v>
          </cell>
          <cell r="U1556">
            <v>13329.453009999999</v>
          </cell>
          <cell r="W1556">
            <v>2100.5181200000002</v>
          </cell>
          <cell r="X1556">
            <v>3411.4927499999999</v>
          </cell>
          <cell r="Y1556">
            <v>3411.4927499999999</v>
          </cell>
          <cell r="AB1556">
            <v>3999.4844499999999</v>
          </cell>
          <cell r="AC1556">
            <v>3429.37131</v>
          </cell>
          <cell r="AD1556">
            <v>17158.794259999999</v>
          </cell>
          <cell r="AT1556">
            <v>1161.32196</v>
          </cell>
          <cell r="AU1556">
            <v>3773.5363499999999</v>
          </cell>
          <cell r="AV1556">
            <v>5079.1342999999997</v>
          </cell>
          <cell r="AW1556">
            <v>15741.558429999999</v>
          </cell>
        </row>
        <row r="1557">
          <cell r="A1557" t="str">
            <v>680499CLITIGBU0331</v>
          </cell>
          <cell r="L1557">
            <v>42.224119999999999</v>
          </cell>
          <cell r="M1557">
            <v>42.712600000000002</v>
          </cell>
          <cell r="N1557">
            <v>42.712600000000002</v>
          </cell>
          <cell r="O1557">
            <v>188.67769000000001</v>
          </cell>
          <cell r="P1557">
            <v>164.78752</v>
          </cell>
          <cell r="Q1557">
            <v>164.78752</v>
          </cell>
          <cell r="S1557">
            <v>427.60415</v>
          </cell>
          <cell r="T1557">
            <v>403.71397999999999</v>
          </cell>
          <cell r="U1557">
            <v>403.71397999999999</v>
          </cell>
          <cell r="W1557">
            <v>101.45567</v>
          </cell>
          <cell r="X1557">
            <v>79.614599999999996</v>
          </cell>
          <cell r="Y1557">
            <v>79.614599999999996</v>
          </cell>
          <cell r="AB1557">
            <v>539.90499999999997</v>
          </cell>
          <cell r="AC1557">
            <v>268.62058000000002</v>
          </cell>
          <cell r="AD1557">
            <v>1997.0154199999999</v>
          </cell>
          <cell r="AT1557">
            <v>120.30325000000001</v>
          </cell>
          <cell r="AU1557">
            <v>358.05520000000001</v>
          </cell>
          <cell r="AV1557">
            <v>366.85962999999998</v>
          </cell>
          <cell r="AW1557">
            <v>1526.6189099999999</v>
          </cell>
        </row>
        <row r="1558">
          <cell r="A1558" t="str">
            <v>680499CLITIGBU0362</v>
          </cell>
          <cell r="L1558">
            <v>906.92366000000004</v>
          </cell>
          <cell r="M1558">
            <v>1123.7962399999999</v>
          </cell>
          <cell r="N1558">
            <v>1123.7962399999999</v>
          </cell>
          <cell r="O1558">
            <v>4409.5351499999997</v>
          </cell>
          <cell r="P1558">
            <v>5546.0885500000004</v>
          </cell>
          <cell r="Q1558">
            <v>5546.0885500000004</v>
          </cell>
          <cell r="S1558">
            <v>11750.937400000001</v>
          </cell>
          <cell r="T1558">
            <v>12887.4908</v>
          </cell>
          <cell r="U1558">
            <v>12887.4908</v>
          </cell>
          <cell r="W1558">
            <v>1998.7486899999999</v>
          </cell>
          <cell r="X1558">
            <v>3331.7724199999998</v>
          </cell>
          <cell r="Y1558">
            <v>3331.7724199999998</v>
          </cell>
          <cell r="AB1558">
            <v>3459.5794500000002</v>
          </cell>
          <cell r="AC1558">
            <v>3160.7507300000002</v>
          </cell>
          <cell r="AD1558">
            <v>15161.778840000001</v>
          </cell>
          <cell r="AT1558">
            <v>1041.0187100000001</v>
          </cell>
          <cell r="AU1558">
            <v>3415.4811500000001</v>
          </cell>
          <cell r="AV1558">
            <v>4711.7476500000002</v>
          </cell>
          <cell r="AW1558">
            <v>14214.4125</v>
          </cell>
        </row>
        <row r="1559">
          <cell r="A1559" t="str">
            <v>680499CLITIGBU0361</v>
          </cell>
          <cell r="L1559">
            <v>4.0000000000000003E-5</v>
          </cell>
          <cell r="M1559">
            <v>7.0290000000000005E-2</v>
          </cell>
          <cell r="N1559">
            <v>7.0290000000000005E-2</v>
          </cell>
          <cell r="O1559">
            <v>1.0925100000000001</v>
          </cell>
          <cell r="P1559">
            <v>0.37306</v>
          </cell>
          <cell r="Q1559">
            <v>0.37306</v>
          </cell>
          <cell r="S1559">
            <v>38.967680000000001</v>
          </cell>
          <cell r="T1559">
            <v>38.24823</v>
          </cell>
          <cell r="U1559">
            <v>38.24823</v>
          </cell>
          <cell r="W1559">
            <v>0.31375999999999998</v>
          </cell>
          <cell r="X1559">
            <v>0.10573</v>
          </cell>
          <cell r="Y1559">
            <v>0.10573</v>
          </cell>
          <cell r="AV1559">
            <v>0.52702000000000004</v>
          </cell>
          <cell r="AW1559">
            <v>0.52702000000000004</v>
          </cell>
        </row>
        <row r="1560">
          <cell r="A1560" t="str">
            <v>680499CLITIGBS6921</v>
          </cell>
          <cell r="M1560">
            <v>40.021070000000002</v>
          </cell>
          <cell r="N1560">
            <v>40.021070000000002</v>
          </cell>
          <cell r="O1560">
            <v>9.1990000000000002E-2</v>
          </cell>
          <cell r="P1560">
            <v>289.50308999999999</v>
          </cell>
          <cell r="Q1560">
            <v>289.50308999999999</v>
          </cell>
          <cell r="S1560">
            <v>1.1741699999999999</v>
          </cell>
          <cell r="T1560">
            <v>290.58526999999998</v>
          </cell>
          <cell r="U1560">
            <v>290.58526999999998</v>
          </cell>
          <cell r="W1560">
            <v>-1.3010000000000001E-2</v>
          </cell>
          <cell r="X1560">
            <v>125.10733</v>
          </cell>
          <cell r="Y1560">
            <v>125.10733</v>
          </cell>
          <cell r="AV1560">
            <v>0.105</v>
          </cell>
          <cell r="AW1560">
            <v>0.105</v>
          </cell>
        </row>
        <row r="1561">
          <cell r="A1561" t="str">
            <v>680499CLITIGBO1228</v>
          </cell>
          <cell r="M1561">
            <v>40.021070000000002</v>
          </cell>
          <cell r="N1561">
            <v>40.021070000000002</v>
          </cell>
          <cell r="O1561">
            <v>9.1990000000000002E-2</v>
          </cell>
          <cell r="P1561">
            <v>289.50308999999999</v>
          </cell>
          <cell r="Q1561">
            <v>289.50308999999999</v>
          </cell>
          <cell r="S1561">
            <v>1.1741699999999999</v>
          </cell>
          <cell r="T1561">
            <v>290.58526999999998</v>
          </cell>
          <cell r="U1561">
            <v>290.58526999999998</v>
          </cell>
          <cell r="W1561">
            <v>-1.3010000000000001E-2</v>
          </cell>
          <cell r="X1561">
            <v>125.10733</v>
          </cell>
          <cell r="Y1561">
            <v>125.10733</v>
          </cell>
          <cell r="AV1561">
            <v>0.105</v>
          </cell>
          <cell r="AW1561">
            <v>0.105</v>
          </cell>
        </row>
        <row r="1562">
          <cell r="A1562" t="str">
            <v>680499CLITIGBU1228</v>
          </cell>
          <cell r="M1562">
            <v>40.021070000000002</v>
          </cell>
          <cell r="N1562">
            <v>40.021070000000002</v>
          </cell>
          <cell r="O1562">
            <v>9.1990000000000002E-2</v>
          </cell>
          <cell r="P1562">
            <v>289.50308999999999</v>
          </cell>
          <cell r="Q1562">
            <v>289.50308999999999</v>
          </cell>
          <cell r="S1562">
            <v>1.1741699999999999</v>
          </cell>
          <cell r="T1562">
            <v>290.58526999999998</v>
          </cell>
          <cell r="U1562">
            <v>290.58526999999998</v>
          </cell>
          <cell r="W1562">
            <v>-1.3010000000000001E-2</v>
          </cell>
          <cell r="X1562">
            <v>125.10733</v>
          </cell>
          <cell r="Y1562">
            <v>125.10733</v>
          </cell>
          <cell r="AV1562">
            <v>0.105</v>
          </cell>
          <cell r="AW1562">
            <v>0.105</v>
          </cell>
        </row>
        <row r="1563">
          <cell r="A1563" t="str">
            <v>680499CLITIGBS6903</v>
          </cell>
          <cell r="O1563">
            <v>-14.717000000000001</v>
          </cell>
          <cell r="S1563">
            <v>-14.717000000000001</v>
          </cell>
          <cell r="AV1563">
            <v>-14.717000000000001</v>
          </cell>
          <cell r="AW1563">
            <v>-14.717000000000001</v>
          </cell>
        </row>
        <row r="1564">
          <cell r="A1564" t="str">
            <v>680499CLITIGBU0664</v>
          </cell>
          <cell r="O1564">
            <v>-14.717000000000001</v>
          </cell>
          <cell r="S1564">
            <v>-14.717000000000001</v>
          </cell>
          <cell r="AV1564">
            <v>-14.717000000000001</v>
          </cell>
          <cell r="AW1564">
            <v>-14.717000000000001</v>
          </cell>
        </row>
        <row r="1565">
          <cell r="A1565" t="str">
            <v>680499CLITIG201101</v>
          </cell>
          <cell r="L1565">
            <v>5976.1895699999995</v>
          </cell>
          <cell r="M1565">
            <v>18133.38219</v>
          </cell>
          <cell r="N1565">
            <v>18133.38219</v>
          </cell>
          <cell r="O1565">
            <v>48054.787259999997</v>
          </cell>
          <cell r="P1565">
            <v>68407.658420000007</v>
          </cell>
          <cell r="Q1565">
            <v>68407.658420000007</v>
          </cell>
          <cell r="S1565">
            <v>168644.09427</v>
          </cell>
          <cell r="T1565">
            <v>188996.96543000001</v>
          </cell>
          <cell r="U1565">
            <v>188996.96543000001</v>
          </cell>
          <cell r="W1565">
            <v>15237.624379999999</v>
          </cell>
          <cell r="X1565">
            <v>45586.380729999997</v>
          </cell>
          <cell r="Y1565">
            <v>45586.380729999997</v>
          </cell>
          <cell r="AB1565">
            <v>43804.027710000002</v>
          </cell>
          <cell r="AC1565">
            <v>32620.960579999999</v>
          </cell>
          <cell r="AD1565">
            <v>159815.85062000001</v>
          </cell>
          <cell r="AT1565">
            <v>12931.8372</v>
          </cell>
          <cell r="AU1565">
            <v>38591.517419999996</v>
          </cell>
          <cell r="AV1565">
            <v>55518.013599999998</v>
          </cell>
          <cell r="AW1565">
            <v>164852.45473999999</v>
          </cell>
        </row>
        <row r="1566">
          <cell r="A1566" t="str">
            <v>680499CLITIGBT6918</v>
          </cell>
          <cell r="L1566">
            <v>5976.1895699999995</v>
          </cell>
          <cell r="M1566">
            <v>18133.38219</v>
          </cell>
          <cell r="N1566">
            <v>18133.38219</v>
          </cell>
          <cell r="O1566">
            <v>48054.787259999997</v>
          </cell>
          <cell r="P1566">
            <v>68407.658420000007</v>
          </cell>
          <cell r="Q1566">
            <v>68407.658420000007</v>
          </cell>
          <cell r="S1566">
            <v>168644.09427</v>
          </cell>
          <cell r="T1566">
            <v>188996.96543000001</v>
          </cell>
          <cell r="U1566">
            <v>188996.96543000001</v>
          </cell>
          <cell r="W1566">
            <v>15237.624379999999</v>
          </cell>
          <cell r="X1566">
            <v>45586.380729999997</v>
          </cell>
          <cell r="Y1566">
            <v>45586.380729999997</v>
          </cell>
          <cell r="AB1566">
            <v>43804.027710000002</v>
          </cell>
          <cell r="AC1566">
            <v>32620.960579999999</v>
          </cell>
          <cell r="AD1566">
            <v>159815.85062000001</v>
          </cell>
          <cell r="AT1566">
            <v>12931.8372</v>
          </cell>
          <cell r="AU1566">
            <v>38591.517419999996</v>
          </cell>
          <cell r="AV1566">
            <v>55518.013599999998</v>
          </cell>
          <cell r="AW1566">
            <v>164852.45473999999</v>
          </cell>
        </row>
        <row r="1567">
          <cell r="A1567" t="str">
            <v>680499CLITIGBO0680</v>
          </cell>
          <cell r="L1567">
            <v>4734.3911900000003</v>
          </cell>
          <cell r="M1567">
            <v>17276.920979999999</v>
          </cell>
          <cell r="N1567">
            <v>17276.920979999999</v>
          </cell>
          <cell r="O1567">
            <v>42051.034950000001</v>
          </cell>
          <cell r="P1567">
            <v>63606.286169999999</v>
          </cell>
          <cell r="Q1567">
            <v>63606.286169999999</v>
          </cell>
          <cell r="S1567">
            <v>156811.45848</v>
          </cell>
          <cell r="T1567">
            <v>178366.70970000001</v>
          </cell>
          <cell r="U1567">
            <v>178366.70970000001</v>
          </cell>
          <cell r="W1567">
            <v>12466.284589999999</v>
          </cell>
          <cell r="X1567">
            <v>42736.157039999998</v>
          </cell>
          <cell r="Y1567">
            <v>42736.157039999998</v>
          </cell>
          <cell r="AB1567">
            <v>40705.994910000001</v>
          </cell>
          <cell r="AC1567">
            <v>29115.276689999999</v>
          </cell>
          <cell r="AD1567">
            <v>149399.2843</v>
          </cell>
          <cell r="AT1567">
            <v>11928.739750000001</v>
          </cell>
          <cell r="AU1567">
            <v>35737.82789</v>
          </cell>
          <cell r="AV1567">
            <v>50356.278760000001</v>
          </cell>
          <cell r="AW1567">
            <v>152923.70181</v>
          </cell>
        </row>
        <row r="1568">
          <cell r="A1568" t="str">
            <v>680499CLITIGBU0680</v>
          </cell>
          <cell r="L1568">
            <v>4734.3911900000003</v>
          </cell>
          <cell r="M1568">
            <v>17276.920979999999</v>
          </cell>
          <cell r="N1568">
            <v>17276.920979999999</v>
          </cell>
          <cell r="O1568">
            <v>42051.034950000001</v>
          </cell>
          <cell r="P1568">
            <v>63606.286169999999</v>
          </cell>
          <cell r="Q1568">
            <v>63606.286169999999</v>
          </cell>
          <cell r="S1568">
            <v>156811.45848</v>
          </cell>
          <cell r="T1568">
            <v>178366.70970000001</v>
          </cell>
          <cell r="U1568">
            <v>178366.70970000001</v>
          </cell>
          <cell r="W1568">
            <v>12466.284589999999</v>
          </cell>
          <cell r="X1568">
            <v>42736.157039999998</v>
          </cell>
          <cell r="Y1568">
            <v>42736.157039999998</v>
          </cell>
          <cell r="AB1568">
            <v>40705.994910000001</v>
          </cell>
          <cell r="AC1568">
            <v>29115.276689999999</v>
          </cell>
          <cell r="AD1568">
            <v>149399.2843</v>
          </cell>
          <cell r="AT1568">
            <v>11928.739750000001</v>
          </cell>
          <cell r="AU1568">
            <v>35737.82789</v>
          </cell>
          <cell r="AV1568">
            <v>50356.278760000001</v>
          </cell>
          <cell r="AW1568">
            <v>152923.70181</v>
          </cell>
        </row>
        <row r="1569">
          <cell r="A1569" t="str">
            <v>680499CLITIGBU3409</v>
          </cell>
          <cell r="O1569">
            <v>34.367269999999998</v>
          </cell>
          <cell r="S1569">
            <v>34.110430000000001</v>
          </cell>
          <cell r="T1569">
            <v>-0.25684000000000001</v>
          </cell>
          <cell r="U1569">
            <v>-0.25684000000000001</v>
          </cell>
          <cell r="W1569">
            <v>2.879</v>
          </cell>
          <cell r="AV1569">
            <v>26.81692</v>
          </cell>
          <cell r="AW1569">
            <v>26.81692</v>
          </cell>
        </row>
        <row r="1570">
          <cell r="A1570" t="str">
            <v>680499CLITIGBU0624</v>
          </cell>
          <cell r="L1570">
            <v>1241.79838</v>
          </cell>
          <cell r="M1570">
            <v>856.46121000000005</v>
          </cell>
          <cell r="N1570">
            <v>856.46121000000005</v>
          </cell>
          <cell r="O1570">
            <v>5969.3850400000001</v>
          </cell>
          <cell r="P1570">
            <v>4801.3722500000003</v>
          </cell>
          <cell r="Q1570">
            <v>4801.3722500000003</v>
          </cell>
          <cell r="S1570">
            <v>11798.52536</v>
          </cell>
          <cell r="T1570">
            <v>10630.512570000001</v>
          </cell>
          <cell r="U1570">
            <v>10630.512570000001</v>
          </cell>
          <cell r="W1570">
            <v>2768.4607900000001</v>
          </cell>
          <cell r="X1570">
            <v>2850.2236899999998</v>
          </cell>
          <cell r="Y1570">
            <v>2850.2236899999998</v>
          </cell>
          <cell r="AB1570">
            <v>3098.0328</v>
          </cell>
          <cell r="AC1570">
            <v>3505.6838899999998</v>
          </cell>
          <cell r="AD1570">
            <v>10416.56632</v>
          </cell>
          <cell r="AT1570">
            <v>1003.09745</v>
          </cell>
          <cell r="AU1570">
            <v>2853.6895300000001</v>
          </cell>
          <cell r="AV1570">
            <v>5134.9179199999999</v>
          </cell>
          <cell r="AW1570">
            <v>11901.936009999999</v>
          </cell>
        </row>
        <row r="1571">
          <cell r="A1571" t="str">
            <v>680499CL_ITPD202</v>
          </cell>
          <cell r="L1571">
            <v>9637.3164799999995</v>
          </cell>
          <cell r="M1571">
            <v>10670.81402</v>
          </cell>
          <cell r="N1571">
            <v>10670.81402</v>
          </cell>
          <cell r="O1571">
            <v>51215.534140000003</v>
          </cell>
          <cell r="P1571">
            <v>53853.172890000002</v>
          </cell>
          <cell r="Q1571">
            <v>53853.172890000002</v>
          </cell>
          <cell r="S1571">
            <v>146500.47263</v>
          </cell>
          <cell r="T1571">
            <v>149138.11137999999</v>
          </cell>
          <cell r="U1571">
            <v>149138.11137999999</v>
          </cell>
          <cell r="W1571">
            <v>22066.792020000001</v>
          </cell>
          <cell r="X1571">
            <v>33587.270250000001</v>
          </cell>
          <cell r="Y1571">
            <v>33587.270250000001</v>
          </cell>
          <cell r="AB1571">
            <v>37194.102989999999</v>
          </cell>
          <cell r="AC1571">
            <v>31994.312010000001</v>
          </cell>
          <cell r="AD1571">
            <v>158744.49356999999</v>
          </cell>
          <cell r="AT1571">
            <v>12054.565060000001</v>
          </cell>
          <cell r="AU1571">
            <v>37213.247640000001</v>
          </cell>
          <cell r="AV1571">
            <v>55753.138079999997</v>
          </cell>
          <cell r="AW1571">
            <v>155953.02400999999</v>
          </cell>
        </row>
        <row r="1572">
          <cell r="A1572" t="str">
            <v>680499CL_ITBS9044</v>
          </cell>
          <cell r="L1572">
            <v>2729.01683</v>
          </cell>
          <cell r="M1572">
            <v>2581.40706</v>
          </cell>
          <cell r="N1572">
            <v>2581.40706</v>
          </cell>
          <cell r="O1572">
            <v>13473.72227</v>
          </cell>
          <cell r="P1572">
            <v>11856.93391</v>
          </cell>
          <cell r="Q1572">
            <v>11856.93391</v>
          </cell>
          <cell r="S1572">
            <v>42308.747430000003</v>
          </cell>
          <cell r="T1572">
            <v>40691.959069999997</v>
          </cell>
          <cell r="U1572">
            <v>40691.959069999997</v>
          </cell>
          <cell r="W1572">
            <v>6372.9256699999996</v>
          </cell>
          <cell r="X1572">
            <v>8285.51109</v>
          </cell>
          <cell r="Y1572">
            <v>8285.51109</v>
          </cell>
          <cell r="AB1572">
            <v>10663.191930000001</v>
          </cell>
          <cell r="AC1572">
            <v>7330.2830599999998</v>
          </cell>
          <cell r="AD1572">
            <v>46946.916169999997</v>
          </cell>
          <cell r="AT1572">
            <v>3532.72831</v>
          </cell>
          <cell r="AU1572">
            <v>10954.41743</v>
          </cell>
          <cell r="AV1572">
            <v>15043.316639999999</v>
          </cell>
          <cell r="AW1572">
            <v>46429.476069999997</v>
          </cell>
        </row>
        <row r="1573">
          <cell r="A1573" t="str">
            <v>680499CL_ITBU0321</v>
          </cell>
          <cell r="L1573">
            <v>1446.40498</v>
          </cell>
          <cell r="M1573">
            <v>1607.2556300000001</v>
          </cell>
          <cell r="N1573">
            <v>1607.2556300000001</v>
          </cell>
          <cell r="O1573">
            <v>7364.8471099999997</v>
          </cell>
          <cell r="P1573">
            <v>6545.2333600000002</v>
          </cell>
          <cell r="Q1573">
            <v>6545.2333600000002</v>
          </cell>
          <cell r="S1573">
            <v>28655.722409999998</v>
          </cell>
          <cell r="T1573">
            <v>27836.108660000002</v>
          </cell>
          <cell r="U1573">
            <v>27836.108660000002</v>
          </cell>
          <cell r="W1573">
            <v>3306.8688400000001</v>
          </cell>
          <cell r="X1573">
            <v>4543.5449699999999</v>
          </cell>
          <cell r="Y1573">
            <v>4543.5449699999999</v>
          </cell>
          <cell r="AB1573">
            <v>5446.4740499999998</v>
          </cell>
          <cell r="AC1573">
            <v>3979.2827000000002</v>
          </cell>
          <cell r="AD1573">
            <v>30041.9951</v>
          </cell>
          <cell r="AT1573">
            <v>1858.70714</v>
          </cell>
          <cell r="AU1573">
            <v>5687.8714900000004</v>
          </cell>
          <cell r="AV1573">
            <v>7864.8974799999996</v>
          </cell>
          <cell r="AW1573">
            <v>30091.322680000001</v>
          </cell>
        </row>
        <row r="1574">
          <cell r="A1574" t="str">
            <v>680499CL_ITBU0323</v>
          </cell>
          <cell r="L1574">
            <v>1007.92995</v>
          </cell>
          <cell r="M1574">
            <v>960.41542000000004</v>
          </cell>
          <cell r="N1574">
            <v>960.41542000000004</v>
          </cell>
          <cell r="O1574">
            <v>5429.7847300000003</v>
          </cell>
          <cell r="P1574">
            <v>5303.6106399999999</v>
          </cell>
          <cell r="Q1574">
            <v>5303.6106399999999</v>
          </cell>
          <cell r="S1574">
            <v>11870.17382</v>
          </cell>
          <cell r="T1574">
            <v>11743.99973</v>
          </cell>
          <cell r="U1574">
            <v>11743.99973</v>
          </cell>
          <cell r="W1574">
            <v>2673.4268400000001</v>
          </cell>
          <cell r="X1574">
            <v>3750.0037200000002</v>
          </cell>
          <cell r="Y1574">
            <v>3750.0037200000002</v>
          </cell>
          <cell r="AB1574">
            <v>3896.7178800000002</v>
          </cell>
          <cell r="AC1574">
            <v>2951.00036</v>
          </cell>
          <cell r="AD1574">
            <v>12904.92107</v>
          </cell>
          <cell r="AT1574">
            <v>1274.02117</v>
          </cell>
          <cell r="AU1574">
            <v>4066.54594</v>
          </cell>
          <cell r="AV1574">
            <v>6057.7456000000002</v>
          </cell>
          <cell r="AW1574">
            <v>12787.47983</v>
          </cell>
        </row>
        <row r="1575">
          <cell r="A1575" t="str">
            <v>680499CL_ITBU0648</v>
          </cell>
          <cell r="L1575">
            <v>255.85968</v>
          </cell>
          <cell r="O1575">
            <v>578.93631000000005</v>
          </cell>
          <cell r="S1575">
            <v>1629.77422</v>
          </cell>
          <cell r="T1575">
            <v>1050.83791</v>
          </cell>
          <cell r="U1575">
            <v>1050.83791</v>
          </cell>
          <cell r="W1575">
            <v>367.35476</v>
          </cell>
          <cell r="AB1575">
            <v>1320</v>
          </cell>
          <cell r="AC1575">
            <v>400</v>
          </cell>
          <cell r="AD1575">
            <v>4000</v>
          </cell>
          <cell r="AT1575">
            <v>400</v>
          </cell>
          <cell r="AU1575">
            <v>1200</v>
          </cell>
          <cell r="AV1575">
            <v>1052.83475</v>
          </cell>
          <cell r="AW1575">
            <v>3482.83475</v>
          </cell>
        </row>
        <row r="1576">
          <cell r="A1576" t="str">
            <v>680499CL_ITBU0329</v>
          </cell>
          <cell r="L1576">
            <v>18.822220000000002</v>
          </cell>
          <cell r="M1576">
            <v>13.73601</v>
          </cell>
          <cell r="N1576">
            <v>13.73601</v>
          </cell>
          <cell r="O1576">
            <v>100.15412000000001</v>
          </cell>
          <cell r="P1576">
            <v>8.0899099999999997</v>
          </cell>
          <cell r="Q1576">
            <v>8.0899099999999997</v>
          </cell>
          <cell r="S1576">
            <v>153.07697999999999</v>
          </cell>
          <cell r="T1576">
            <v>61.012770000000003</v>
          </cell>
          <cell r="U1576">
            <v>61.012770000000003</v>
          </cell>
          <cell r="W1576">
            <v>25.275230000000001</v>
          </cell>
          <cell r="X1576">
            <v>-8.0375999999999994</v>
          </cell>
          <cell r="Y1576">
            <v>-8.0375999999999994</v>
          </cell>
          <cell r="AV1576">
            <v>67.838809999999995</v>
          </cell>
          <cell r="AW1576">
            <v>67.838809999999995</v>
          </cell>
        </row>
        <row r="1577">
          <cell r="A1577" t="str">
            <v>680499CL_ITBG6912</v>
          </cell>
          <cell r="L1577">
            <v>4083.8031099999998</v>
          </cell>
          <cell r="M1577">
            <v>4965.5510100000001</v>
          </cell>
          <cell r="N1577">
            <v>4965.5510100000001</v>
          </cell>
          <cell r="O1577">
            <v>24377.643309999999</v>
          </cell>
          <cell r="P1577">
            <v>27726.100160000002</v>
          </cell>
          <cell r="Q1577">
            <v>27726.100160000002</v>
          </cell>
          <cell r="S1577">
            <v>67906.921470000001</v>
          </cell>
          <cell r="T1577">
            <v>71255.378320000003</v>
          </cell>
          <cell r="U1577">
            <v>71255.378320000003</v>
          </cell>
          <cell r="W1577">
            <v>10179.268980000001</v>
          </cell>
          <cell r="X1577">
            <v>16608.475259999999</v>
          </cell>
          <cell r="Y1577">
            <v>16608.475259999999</v>
          </cell>
          <cell r="AB1577">
            <v>17593.403300000002</v>
          </cell>
          <cell r="AC1577">
            <v>15609.711499999999</v>
          </cell>
          <cell r="AD1577">
            <v>71373.540460000004</v>
          </cell>
          <cell r="AT1577">
            <v>5798.3864000000003</v>
          </cell>
          <cell r="AU1577">
            <v>17964.432430000001</v>
          </cell>
          <cell r="AV1577">
            <v>27489.767500000002</v>
          </cell>
          <cell r="AW1577">
            <v>72218.324940000006</v>
          </cell>
        </row>
        <row r="1578">
          <cell r="A1578" t="str">
            <v>680499CL_ITBS6912</v>
          </cell>
          <cell r="L1578">
            <v>2435.59944</v>
          </cell>
          <cell r="M1578">
            <v>3053.7043600000002</v>
          </cell>
          <cell r="N1578">
            <v>3053.7043600000002</v>
          </cell>
          <cell r="O1578">
            <v>14726.570540000001</v>
          </cell>
          <cell r="P1578">
            <v>17325.276720000002</v>
          </cell>
          <cell r="Q1578">
            <v>17325.276720000002</v>
          </cell>
          <cell r="S1578">
            <v>42982.358639999999</v>
          </cell>
          <cell r="T1578">
            <v>45581.06482</v>
          </cell>
          <cell r="U1578">
            <v>45581.06482</v>
          </cell>
          <cell r="W1578">
            <v>6442.2254300000004</v>
          </cell>
          <cell r="X1578">
            <v>10752.381090000001</v>
          </cell>
          <cell r="Y1578">
            <v>10752.381090000001</v>
          </cell>
          <cell r="AB1578">
            <v>11250.58971</v>
          </cell>
          <cell r="AC1578">
            <v>9418.6627900000003</v>
          </cell>
          <cell r="AD1578">
            <v>43089.840810000002</v>
          </cell>
          <cell r="AT1578">
            <v>3789.1392000000001</v>
          </cell>
          <cell r="AU1578">
            <v>11814.01326</v>
          </cell>
          <cell r="AV1578">
            <v>17311.158080000001</v>
          </cell>
          <cell r="AW1578">
            <v>44422.88319</v>
          </cell>
        </row>
        <row r="1579">
          <cell r="A1579" t="str">
            <v>680499CL_ITBO0678</v>
          </cell>
          <cell r="L1579">
            <v>1766.70838</v>
          </cell>
          <cell r="M1579">
            <v>2175.86555</v>
          </cell>
          <cell r="N1579">
            <v>2175.86555</v>
          </cell>
          <cell r="O1579">
            <v>11253.325639999999</v>
          </cell>
          <cell r="P1579">
            <v>13351.92505</v>
          </cell>
          <cell r="Q1579">
            <v>13351.92505</v>
          </cell>
          <cell r="S1579">
            <v>32352.994890000002</v>
          </cell>
          <cell r="T1579">
            <v>34451.594299999997</v>
          </cell>
          <cell r="U1579">
            <v>34451.594299999997</v>
          </cell>
          <cell r="W1579">
            <v>4991.0491099999999</v>
          </cell>
          <cell r="X1579">
            <v>7963.96029</v>
          </cell>
          <cell r="Y1579">
            <v>7963.96029</v>
          </cell>
          <cell r="AB1579">
            <v>8417.8655999999992</v>
          </cell>
          <cell r="AC1579">
            <v>7424.5932499999999</v>
          </cell>
          <cell r="AD1579">
            <v>31982.306509999999</v>
          </cell>
          <cell r="AT1579">
            <v>2902.9177300000001</v>
          </cell>
          <cell r="AU1579">
            <v>8999.4621200000001</v>
          </cell>
          <cell r="AV1579">
            <v>13521.80409</v>
          </cell>
          <cell r="AW1579">
            <v>33447.150820000003</v>
          </cell>
        </row>
        <row r="1580">
          <cell r="A1580" t="str">
            <v>680499CL_ITBU0654</v>
          </cell>
          <cell r="L1580">
            <v>552.99098000000004</v>
          </cell>
          <cell r="M1580">
            <v>647.14927</v>
          </cell>
          <cell r="N1580">
            <v>647.14927</v>
          </cell>
          <cell r="O1580">
            <v>2277.9271800000001</v>
          </cell>
          <cell r="P1580">
            <v>2682.8150500000002</v>
          </cell>
          <cell r="Q1580">
            <v>2682.8150500000002</v>
          </cell>
          <cell r="S1580">
            <v>7892.1122100000002</v>
          </cell>
          <cell r="T1580">
            <v>8297.0000799999998</v>
          </cell>
          <cell r="U1580">
            <v>8297.0000799999998</v>
          </cell>
          <cell r="W1580">
            <v>1112.07278</v>
          </cell>
          <cell r="X1580">
            <v>1973.3974800000001</v>
          </cell>
          <cell r="Y1580">
            <v>1973.3974800000001</v>
          </cell>
          <cell r="AB1580">
            <v>1780.86365</v>
          </cell>
          <cell r="AC1580">
            <v>1150.4899</v>
          </cell>
          <cell r="AD1580">
            <v>6990.3404099999998</v>
          </cell>
          <cell r="AT1580">
            <v>570.35807</v>
          </cell>
          <cell r="AU1580">
            <v>1865.3632500000001</v>
          </cell>
          <cell r="AV1580">
            <v>2210.8535400000001</v>
          </cell>
          <cell r="AW1580">
            <v>6851.2627700000003</v>
          </cell>
        </row>
        <row r="1581">
          <cell r="A1581" t="str">
            <v>680499CL_ITBU0659</v>
          </cell>
          <cell r="L1581">
            <v>115.90008</v>
          </cell>
          <cell r="M1581">
            <v>230.68953999999999</v>
          </cell>
          <cell r="N1581">
            <v>230.68953999999999</v>
          </cell>
          <cell r="O1581">
            <v>1195.31772</v>
          </cell>
          <cell r="P1581">
            <v>1290.5366200000001</v>
          </cell>
          <cell r="Q1581">
            <v>1290.5366200000001</v>
          </cell>
          <cell r="S1581">
            <v>2737.2389400000002</v>
          </cell>
          <cell r="T1581">
            <v>2832.45784</v>
          </cell>
          <cell r="U1581">
            <v>2832.45784</v>
          </cell>
          <cell r="W1581">
            <v>339.10354000000001</v>
          </cell>
          <cell r="X1581">
            <v>815.02332000000001</v>
          </cell>
          <cell r="Y1581">
            <v>815.02332000000001</v>
          </cell>
          <cell r="AB1581">
            <v>1051.8604600000001</v>
          </cell>
          <cell r="AC1581">
            <v>843.57964000000004</v>
          </cell>
          <cell r="AD1581">
            <v>4117.1938899999996</v>
          </cell>
          <cell r="AT1581">
            <v>315.86340000000001</v>
          </cell>
          <cell r="AU1581">
            <v>949.18789000000004</v>
          </cell>
          <cell r="AV1581">
            <v>1578.50045</v>
          </cell>
          <cell r="AW1581">
            <v>4124.4696000000004</v>
          </cell>
        </row>
        <row r="1582">
          <cell r="A1582" t="str">
            <v>680499CL_ITBU3445</v>
          </cell>
          <cell r="S1582">
            <v>1.26E-2</v>
          </cell>
          <cell r="T1582">
            <v>1.26E-2</v>
          </cell>
          <cell r="U1582">
            <v>1.26E-2</v>
          </cell>
        </row>
        <row r="1583">
          <cell r="A1583" t="str">
            <v>680499CL_ITBS6922</v>
          </cell>
          <cell r="L1583">
            <v>1648.2036700000001</v>
          </cell>
          <cell r="M1583">
            <v>1911.84665</v>
          </cell>
          <cell r="N1583">
            <v>1911.84665</v>
          </cell>
          <cell r="O1583">
            <v>9651.0727700000007</v>
          </cell>
          <cell r="P1583">
            <v>10400.82344</v>
          </cell>
          <cell r="Q1583">
            <v>10400.82344</v>
          </cell>
          <cell r="S1583">
            <v>24924.562829999999</v>
          </cell>
          <cell r="T1583">
            <v>25674.3135</v>
          </cell>
          <cell r="U1583">
            <v>25674.3135</v>
          </cell>
          <cell r="W1583">
            <v>3737.0435499999999</v>
          </cell>
          <cell r="X1583">
            <v>5856.0941700000003</v>
          </cell>
          <cell r="Y1583">
            <v>5856.0941700000003</v>
          </cell>
          <cell r="AB1583">
            <v>6342.8135899999997</v>
          </cell>
          <cell r="AC1583">
            <v>6191.04871</v>
          </cell>
          <cell r="AD1583">
            <v>28283.699649999999</v>
          </cell>
          <cell r="AT1583">
            <v>2009.2472</v>
          </cell>
          <cell r="AU1583">
            <v>6150.4191700000001</v>
          </cell>
          <cell r="AV1583">
            <v>10178.609420000001</v>
          </cell>
          <cell r="AW1583">
            <v>27795.441750000002</v>
          </cell>
        </row>
        <row r="1584">
          <cell r="A1584" t="str">
            <v>680499CL_ITBU1485</v>
          </cell>
          <cell r="L1584">
            <v>548.67701999999997</v>
          </cell>
          <cell r="M1584">
            <v>750.76232000000005</v>
          </cell>
          <cell r="N1584">
            <v>750.76232000000005</v>
          </cell>
          <cell r="O1584">
            <v>3607.1908199999998</v>
          </cell>
          <cell r="P1584">
            <v>4200.2631300000003</v>
          </cell>
          <cell r="Q1584">
            <v>4200.2631300000003</v>
          </cell>
          <cell r="S1584">
            <v>8620.0847699999995</v>
          </cell>
          <cell r="T1584">
            <v>9213.1570800000009</v>
          </cell>
          <cell r="U1584">
            <v>9213.1570800000009</v>
          </cell>
          <cell r="W1584">
            <v>1407.5835400000001</v>
          </cell>
          <cell r="X1584">
            <v>2386.0336000000002</v>
          </cell>
          <cell r="Y1584">
            <v>2386.0336000000002</v>
          </cell>
          <cell r="AB1584">
            <v>2459.8672499999998</v>
          </cell>
          <cell r="AC1584">
            <v>2238.9975599999998</v>
          </cell>
          <cell r="AD1584">
            <v>10438.38524</v>
          </cell>
          <cell r="AT1584">
            <v>885.34043999999994</v>
          </cell>
          <cell r="AU1584">
            <v>2620.0429800000002</v>
          </cell>
          <cell r="AV1584">
            <v>4103.3413499999997</v>
          </cell>
          <cell r="AW1584">
            <v>10580.757180000001</v>
          </cell>
        </row>
        <row r="1585">
          <cell r="A1585" t="str">
            <v>680499CL_ITBU1051</v>
          </cell>
          <cell r="L1585">
            <v>103.12488</v>
          </cell>
          <cell r="M1585">
            <v>87.304720000000003</v>
          </cell>
          <cell r="N1585">
            <v>87.304720000000003</v>
          </cell>
          <cell r="O1585">
            <v>371.99549999999999</v>
          </cell>
          <cell r="P1585">
            <v>388.63346999999999</v>
          </cell>
          <cell r="Q1585">
            <v>388.63346999999999</v>
          </cell>
          <cell r="S1585">
            <v>857.16200000000003</v>
          </cell>
          <cell r="T1585">
            <v>873.79997000000003</v>
          </cell>
          <cell r="U1585">
            <v>873.79997000000003</v>
          </cell>
          <cell r="W1585">
            <v>204.79749000000001</v>
          </cell>
          <cell r="X1585">
            <v>248.85312999999999</v>
          </cell>
          <cell r="Y1585">
            <v>248.85312999999999</v>
          </cell>
          <cell r="AB1585">
            <v>302.35145</v>
          </cell>
          <cell r="AC1585">
            <v>245.83758</v>
          </cell>
          <cell r="AD1585">
            <v>1203.5838799999999</v>
          </cell>
          <cell r="AT1585">
            <v>3.42516</v>
          </cell>
          <cell r="AU1585">
            <v>93.400570000000002</v>
          </cell>
          <cell r="AV1585">
            <v>84.434579999999997</v>
          </cell>
          <cell r="AW1585">
            <v>740.84600999999998</v>
          </cell>
        </row>
        <row r="1586">
          <cell r="A1586" t="str">
            <v>680499CL_ITBO0708</v>
          </cell>
          <cell r="L1586">
            <v>674.17411000000004</v>
          </cell>
          <cell r="M1586">
            <v>612.79675999999995</v>
          </cell>
          <cell r="N1586">
            <v>612.79675999999995</v>
          </cell>
          <cell r="O1586">
            <v>3679.2687700000001</v>
          </cell>
          <cell r="P1586">
            <v>3451.3914399999999</v>
          </cell>
          <cell r="Q1586">
            <v>3451.3914399999999</v>
          </cell>
          <cell r="S1586">
            <v>9433.6455999999998</v>
          </cell>
          <cell r="T1586">
            <v>9205.7682700000005</v>
          </cell>
          <cell r="U1586">
            <v>9205.7682700000005</v>
          </cell>
          <cell r="W1586">
            <v>1339.1036099999999</v>
          </cell>
          <cell r="X1586">
            <v>1915.6635100000001</v>
          </cell>
          <cell r="Y1586">
            <v>1915.6635100000001</v>
          </cell>
          <cell r="AB1586">
            <v>2218.2465299999999</v>
          </cell>
          <cell r="AC1586">
            <v>2325.0388899999998</v>
          </cell>
          <cell r="AD1586">
            <v>10174.554990000001</v>
          </cell>
          <cell r="AT1586">
            <v>688.58009000000004</v>
          </cell>
          <cell r="AU1586">
            <v>2182.2284500000001</v>
          </cell>
          <cell r="AV1586">
            <v>3946.4038300000002</v>
          </cell>
          <cell r="AW1586">
            <v>10472.12745</v>
          </cell>
        </row>
        <row r="1587">
          <cell r="A1587" t="str">
            <v>680499CL_ITBU0675</v>
          </cell>
          <cell r="L1587">
            <v>104.32248</v>
          </cell>
          <cell r="M1587">
            <v>249.97586000000001</v>
          </cell>
          <cell r="N1587">
            <v>249.97586000000001</v>
          </cell>
          <cell r="O1587">
            <v>831.84695999999997</v>
          </cell>
          <cell r="P1587">
            <v>1366.47657</v>
          </cell>
          <cell r="Q1587">
            <v>1366.47657</v>
          </cell>
          <cell r="S1587">
            <v>2799.0749799999999</v>
          </cell>
          <cell r="T1587">
            <v>3333.7045899999998</v>
          </cell>
          <cell r="U1587">
            <v>3333.7045899999998</v>
          </cell>
          <cell r="W1587">
            <v>303.14483999999999</v>
          </cell>
          <cell r="X1587">
            <v>773.92166999999995</v>
          </cell>
          <cell r="Y1587">
            <v>773.92166999999995</v>
          </cell>
          <cell r="AB1587">
            <v>857.04592000000002</v>
          </cell>
          <cell r="AC1587">
            <v>854.60846000000004</v>
          </cell>
          <cell r="AD1587">
            <v>3748.0464499999998</v>
          </cell>
          <cell r="AT1587">
            <v>246.80786000000001</v>
          </cell>
          <cell r="AU1587">
            <v>715.86559999999997</v>
          </cell>
          <cell r="AV1587">
            <v>1089.8934400000001</v>
          </cell>
          <cell r="AW1587">
            <v>3151.7427899999998</v>
          </cell>
        </row>
        <row r="1588">
          <cell r="A1588" t="str">
            <v>680499CL_ITBU0709</v>
          </cell>
          <cell r="L1588">
            <v>130.81200999999999</v>
          </cell>
          <cell r="M1588">
            <v>124.96262</v>
          </cell>
          <cell r="N1588">
            <v>124.96262</v>
          </cell>
          <cell r="O1588">
            <v>760.95028000000002</v>
          </cell>
          <cell r="P1588">
            <v>584.23617999999999</v>
          </cell>
          <cell r="Q1588">
            <v>584.23617999999999</v>
          </cell>
          <cell r="S1588">
            <v>2008.23405</v>
          </cell>
          <cell r="T1588">
            <v>1831.5199500000001</v>
          </cell>
          <cell r="U1588">
            <v>1831.5199500000001</v>
          </cell>
          <cell r="W1588">
            <v>308.41340000000002</v>
          </cell>
          <cell r="X1588">
            <v>276.9941</v>
          </cell>
          <cell r="Y1588">
            <v>276.9941</v>
          </cell>
          <cell r="AB1588">
            <v>214.55582000000001</v>
          </cell>
          <cell r="AC1588">
            <v>326.31947000000002</v>
          </cell>
          <cell r="AD1588">
            <v>1413.4107899999999</v>
          </cell>
          <cell r="AT1588">
            <v>88.118229999999997</v>
          </cell>
          <cell r="AU1588">
            <v>247.13894999999999</v>
          </cell>
          <cell r="AV1588">
            <v>540.49791000000005</v>
          </cell>
          <cell r="AW1588">
            <v>1514.20201</v>
          </cell>
        </row>
        <row r="1589">
          <cell r="A1589" t="str">
            <v>680499CL_ITBU3415</v>
          </cell>
          <cell r="O1589">
            <v>1.7948299999999999</v>
          </cell>
          <cell r="S1589">
            <v>1.7948299999999999</v>
          </cell>
          <cell r="T1589">
            <v>0</v>
          </cell>
          <cell r="U1589">
            <v>0</v>
          </cell>
          <cell r="W1589">
            <v>-6.8000000000000005E-4</v>
          </cell>
          <cell r="AV1589">
            <v>1.79643</v>
          </cell>
          <cell r="AW1589">
            <v>1.79643</v>
          </cell>
        </row>
        <row r="1590">
          <cell r="A1590" t="str">
            <v>680499CL_ITBU1123</v>
          </cell>
          <cell r="L1590">
            <v>87.093170000000001</v>
          </cell>
          <cell r="M1590">
            <v>86.044370000000001</v>
          </cell>
          <cell r="N1590">
            <v>86.044370000000001</v>
          </cell>
          <cell r="O1590">
            <v>398.02560999999997</v>
          </cell>
          <cell r="P1590">
            <v>409.82265000000001</v>
          </cell>
          <cell r="Q1590">
            <v>409.82265000000001</v>
          </cell>
          <cell r="S1590">
            <v>1204.5666000000001</v>
          </cell>
          <cell r="T1590">
            <v>1216.36364</v>
          </cell>
          <cell r="U1590">
            <v>1216.36364</v>
          </cell>
          <cell r="W1590">
            <v>174.00135</v>
          </cell>
          <cell r="X1590">
            <v>254.62816000000001</v>
          </cell>
          <cell r="Y1590">
            <v>254.62816000000001</v>
          </cell>
          <cell r="AB1590">
            <v>290.74662000000001</v>
          </cell>
          <cell r="AC1590">
            <v>200.24674999999999</v>
          </cell>
          <cell r="AD1590">
            <v>1305.7183</v>
          </cell>
          <cell r="AT1590">
            <v>96.97542</v>
          </cell>
          <cell r="AU1590">
            <v>291.74261999999999</v>
          </cell>
          <cell r="AV1590">
            <v>412.24187999999998</v>
          </cell>
          <cell r="AW1590">
            <v>1333.9698800000001</v>
          </cell>
        </row>
        <row r="1591">
          <cell r="A1591" t="str">
            <v>680499CL_ITBS9042</v>
          </cell>
          <cell r="L1591">
            <v>1468.9527800000001</v>
          </cell>
          <cell r="M1591">
            <v>2141.49253</v>
          </cell>
          <cell r="N1591">
            <v>2141.49253</v>
          </cell>
          <cell r="O1591">
            <v>7544.4785199999997</v>
          </cell>
          <cell r="P1591">
            <v>8802.2485899999992</v>
          </cell>
          <cell r="Q1591">
            <v>8802.2485899999992</v>
          </cell>
          <cell r="S1591">
            <v>21713.123230000001</v>
          </cell>
          <cell r="T1591">
            <v>22970.8933</v>
          </cell>
          <cell r="U1591">
            <v>22970.8933</v>
          </cell>
          <cell r="W1591">
            <v>2973.6363999999999</v>
          </cell>
          <cell r="X1591">
            <v>5462.4530999999997</v>
          </cell>
          <cell r="Y1591">
            <v>5462.4530999999997</v>
          </cell>
          <cell r="AB1591">
            <v>5119.0469599999997</v>
          </cell>
          <cell r="AC1591">
            <v>5546.9925999999996</v>
          </cell>
          <cell r="AD1591">
            <v>24178.020840000001</v>
          </cell>
          <cell r="AT1591">
            <v>1531.20839</v>
          </cell>
          <cell r="AU1591">
            <v>4696.0606399999997</v>
          </cell>
          <cell r="AV1591">
            <v>7910.6782899999998</v>
          </cell>
          <cell r="AW1591">
            <v>22400.874769999999</v>
          </cell>
        </row>
        <row r="1592">
          <cell r="A1592" t="str">
            <v>680499CL_ITBO0341</v>
          </cell>
          <cell r="L1592">
            <v>958.11305000000004</v>
          </cell>
          <cell r="M1592">
            <v>1505.5498399999999</v>
          </cell>
          <cell r="N1592">
            <v>1505.5498399999999</v>
          </cell>
          <cell r="O1592">
            <v>5215.21684</v>
          </cell>
          <cell r="P1592">
            <v>6193.8511099999996</v>
          </cell>
          <cell r="Q1592">
            <v>6193.8511099999996</v>
          </cell>
          <cell r="S1592">
            <v>13398.18677</v>
          </cell>
          <cell r="T1592">
            <v>14376.821040000001</v>
          </cell>
          <cell r="U1592">
            <v>14376.821040000001</v>
          </cell>
          <cell r="W1592">
            <v>1938.07646</v>
          </cell>
          <cell r="X1592">
            <v>3737.93541</v>
          </cell>
          <cell r="Y1592">
            <v>3737.93541</v>
          </cell>
          <cell r="AB1592">
            <v>3334.7664199999999</v>
          </cell>
          <cell r="AC1592">
            <v>3771.39183</v>
          </cell>
          <cell r="AD1592">
            <v>14793.63321</v>
          </cell>
          <cell r="AT1592">
            <v>915.62436000000002</v>
          </cell>
          <cell r="AU1592">
            <v>2887.47748</v>
          </cell>
          <cell r="AV1592">
            <v>5444.2802600000005</v>
          </cell>
          <cell r="AW1592">
            <v>13429.08244</v>
          </cell>
        </row>
        <row r="1593">
          <cell r="A1593" t="str">
            <v>680499CL_ITBU0341</v>
          </cell>
          <cell r="L1593">
            <v>958.11305000000004</v>
          </cell>
          <cell r="M1593">
            <v>1505.5498399999999</v>
          </cell>
          <cell r="N1593">
            <v>1505.5498399999999</v>
          </cell>
          <cell r="O1593">
            <v>5215.21684</v>
          </cell>
          <cell r="P1593">
            <v>6193.8511099999996</v>
          </cell>
          <cell r="Q1593">
            <v>6193.8511099999996</v>
          </cell>
          <cell r="S1593">
            <v>13398.18677</v>
          </cell>
          <cell r="T1593">
            <v>14376.821040000001</v>
          </cell>
          <cell r="U1593">
            <v>14376.821040000001</v>
          </cell>
          <cell r="W1593">
            <v>1938.07646</v>
          </cell>
          <cell r="X1593">
            <v>3737.93541</v>
          </cell>
          <cell r="Y1593">
            <v>3737.93541</v>
          </cell>
          <cell r="AB1593">
            <v>3334.7664199999999</v>
          </cell>
          <cell r="AC1593">
            <v>3771.39183</v>
          </cell>
          <cell r="AD1593">
            <v>14793.63321</v>
          </cell>
          <cell r="AT1593">
            <v>915.62436000000002</v>
          </cell>
          <cell r="AU1593">
            <v>2887.47748</v>
          </cell>
          <cell r="AV1593">
            <v>5444.2802600000005</v>
          </cell>
          <cell r="AW1593">
            <v>13429.08244</v>
          </cell>
        </row>
        <row r="1594">
          <cell r="A1594" t="str">
            <v>680499CL_ITBU0351</v>
          </cell>
          <cell r="L1594">
            <v>67.982439999999997</v>
          </cell>
          <cell r="M1594">
            <v>127.19741</v>
          </cell>
          <cell r="N1594">
            <v>127.19741</v>
          </cell>
          <cell r="O1594">
            <v>485.95699999999999</v>
          </cell>
          <cell r="P1594">
            <v>562.59690000000001</v>
          </cell>
          <cell r="Q1594">
            <v>562.59690000000001</v>
          </cell>
          <cell r="S1594">
            <v>1184.2722000000001</v>
          </cell>
          <cell r="T1594">
            <v>1260.9121</v>
          </cell>
          <cell r="U1594">
            <v>1260.9121</v>
          </cell>
          <cell r="W1594">
            <v>235.62969000000001</v>
          </cell>
          <cell r="X1594">
            <v>307.52343999999999</v>
          </cell>
          <cell r="Y1594">
            <v>307.52343999999999</v>
          </cell>
          <cell r="AB1594">
            <v>294.83879999999999</v>
          </cell>
          <cell r="AC1594">
            <v>292.99574999999999</v>
          </cell>
          <cell r="AD1594">
            <v>1261.4838</v>
          </cell>
          <cell r="AT1594">
            <v>81.374499999999998</v>
          </cell>
          <cell r="AU1594">
            <v>299.8143</v>
          </cell>
          <cell r="AV1594">
            <v>450.22788000000003</v>
          </cell>
          <cell r="AW1594">
            <v>1227.6488300000001</v>
          </cell>
        </row>
        <row r="1595">
          <cell r="A1595" t="str">
            <v>680499CL_ITBU0352</v>
          </cell>
          <cell r="L1595">
            <v>442.85728999999998</v>
          </cell>
          <cell r="M1595">
            <v>508.74462</v>
          </cell>
          <cell r="N1595">
            <v>508.74462</v>
          </cell>
          <cell r="O1595">
            <v>1841.9893</v>
          </cell>
          <cell r="P1595">
            <v>2041.7678699999999</v>
          </cell>
          <cell r="Q1595">
            <v>2041.7678699999999</v>
          </cell>
          <cell r="S1595">
            <v>7127.86175</v>
          </cell>
          <cell r="T1595">
            <v>7327.6403200000004</v>
          </cell>
          <cell r="U1595">
            <v>7327.6403200000004</v>
          </cell>
          <cell r="W1595">
            <v>799.67544999999996</v>
          </cell>
          <cell r="X1595">
            <v>1417.0968600000001</v>
          </cell>
          <cell r="Y1595">
            <v>1417.0968600000001</v>
          </cell>
          <cell r="AB1595">
            <v>1489.44174</v>
          </cell>
          <cell r="AC1595">
            <v>1482.60502</v>
          </cell>
          <cell r="AD1595">
            <v>8122.9038300000002</v>
          </cell>
          <cell r="AT1595">
            <v>534.20952999999997</v>
          </cell>
          <cell r="AU1595">
            <v>1508.7688599999999</v>
          </cell>
          <cell r="AV1595">
            <v>2015.7455500000001</v>
          </cell>
          <cell r="AW1595">
            <v>7743.7188999999998</v>
          </cell>
        </row>
        <row r="1596">
          <cell r="A1596" t="str">
            <v>680499CL_ITBU0353</v>
          </cell>
          <cell r="O1596">
            <v>1.31538</v>
          </cell>
          <cell r="P1596">
            <v>4.0289400000000004</v>
          </cell>
          <cell r="Q1596">
            <v>4.0289400000000004</v>
          </cell>
          <cell r="S1596">
            <v>2.80165</v>
          </cell>
          <cell r="T1596">
            <v>5.5152099999999997</v>
          </cell>
          <cell r="U1596">
            <v>5.5152099999999997</v>
          </cell>
          <cell r="W1596">
            <v>0.25480000000000003</v>
          </cell>
          <cell r="X1596">
            <v>-0.10484</v>
          </cell>
          <cell r="Y1596">
            <v>-0.10484</v>
          </cell>
          <cell r="AV1596">
            <v>0.42459999999999998</v>
          </cell>
          <cell r="AW1596">
            <v>0.42459999999999998</v>
          </cell>
        </row>
        <row r="1597">
          <cell r="A1597" t="str">
            <v>680499CL_ITBU0349</v>
          </cell>
          <cell r="M1597">
            <v>6.6E-4</v>
          </cell>
          <cell r="N1597">
            <v>6.6E-4</v>
          </cell>
          <cell r="P1597">
            <v>3.7699999999999999E-3</v>
          </cell>
          <cell r="Q1597">
            <v>3.7699999999999999E-3</v>
          </cell>
          <cell r="S1597">
            <v>8.5999999999999998E-4</v>
          </cell>
          <cell r="T1597">
            <v>4.6299999999999996E-3</v>
          </cell>
          <cell r="U1597">
            <v>4.6299999999999996E-3</v>
          </cell>
          <cell r="X1597">
            <v>2.2300000000000002E-3</v>
          </cell>
          <cell r="Y1597">
            <v>2.2300000000000002E-3</v>
          </cell>
        </row>
        <row r="1598">
          <cell r="A1598" t="str">
            <v>680499CL_ITBS9051</v>
          </cell>
          <cell r="L1598">
            <v>400.30183</v>
          </cell>
          <cell r="M1598">
            <v>12.16727</v>
          </cell>
          <cell r="N1598">
            <v>12.16727</v>
          </cell>
          <cell r="O1598">
            <v>1251.1197400000001</v>
          </cell>
          <cell r="P1598">
            <v>72.855220000000003</v>
          </cell>
          <cell r="Q1598">
            <v>72.855220000000003</v>
          </cell>
          <cell r="S1598">
            <v>2487.1905999999999</v>
          </cell>
          <cell r="T1598">
            <v>1308.92608</v>
          </cell>
          <cell r="U1598">
            <v>1308.92608</v>
          </cell>
          <cell r="W1598">
            <v>456.34665999999999</v>
          </cell>
          <cell r="X1598">
            <v>40.680030000000002</v>
          </cell>
          <cell r="Y1598">
            <v>40.680030000000002</v>
          </cell>
          <cell r="AB1598">
            <v>73.91</v>
          </cell>
          <cell r="AC1598">
            <v>77.953540000000004</v>
          </cell>
          <cell r="AD1598">
            <v>287.25054</v>
          </cell>
          <cell r="AT1598">
            <v>30.92</v>
          </cell>
          <cell r="AU1598">
            <v>68.366</v>
          </cell>
          <cell r="AV1598">
            <v>264.27267000000001</v>
          </cell>
          <cell r="AW1598">
            <v>412.93167</v>
          </cell>
        </row>
        <row r="1599">
          <cell r="A1599" t="str">
            <v>680499CL_ITBO0713</v>
          </cell>
          <cell r="L1599">
            <v>15.81057</v>
          </cell>
          <cell r="M1599">
            <v>12.16727</v>
          </cell>
          <cell r="N1599">
            <v>12.16727</v>
          </cell>
          <cell r="O1599">
            <v>80.646039999999999</v>
          </cell>
          <cell r="P1599">
            <v>72.855220000000003</v>
          </cell>
          <cell r="Q1599">
            <v>72.855220000000003</v>
          </cell>
          <cell r="S1599">
            <v>226.23383999999999</v>
          </cell>
          <cell r="T1599">
            <v>218.44301999999999</v>
          </cell>
          <cell r="U1599">
            <v>218.44301999999999</v>
          </cell>
          <cell r="W1599">
            <v>30.994520000000001</v>
          </cell>
          <cell r="X1599">
            <v>35.325679999999998</v>
          </cell>
          <cell r="Y1599">
            <v>35.325679999999998</v>
          </cell>
          <cell r="AB1599">
            <v>73.91</v>
          </cell>
          <cell r="AC1599">
            <v>77.953540000000004</v>
          </cell>
          <cell r="AD1599">
            <v>287.25054</v>
          </cell>
          <cell r="AT1599">
            <v>30.92</v>
          </cell>
          <cell r="AU1599">
            <v>68.366</v>
          </cell>
          <cell r="AV1599">
            <v>106.09996</v>
          </cell>
          <cell r="AW1599">
            <v>254.75896</v>
          </cell>
        </row>
        <row r="1600">
          <cell r="A1600" t="str">
            <v>680499CL_ITBU0713</v>
          </cell>
          <cell r="L1600">
            <v>15.81057</v>
          </cell>
          <cell r="M1600">
            <v>12.16727</v>
          </cell>
          <cell r="N1600">
            <v>12.16727</v>
          </cell>
          <cell r="O1600">
            <v>80.646039999999999</v>
          </cell>
          <cell r="P1600">
            <v>72.855220000000003</v>
          </cell>
          <cell r="Q1600">
            <v>72.855220000000003</v>
          </cell>
          <cell r="S1600">
            <v>226.23383999999999</v>
          </cell>
          <cell r="T1600">
            <v>218.44301999999999</v>
          </cell>
          <cell r="U1600">
            <v>218.44301999999999</v>
          </cell>
          <cell r="W1600">
            <v>30.994520000000001</v>
          </cell>
          <cell r="X1600">
            <v>35.325679999999998</v>
          </cell>
          <cell r="Y1600">
            <v>35.325679999999998</v>
          </cell>
          <cell r="AB1600">
            <v>73.91</v>
          </cell>
          <cell r="AC1600">
            <v>77.953540000000004</v>
          </cell>
          <cell r="AD1600">
            <v>287.25054</v>
          </cell>
          <cell r="AT1600">
            <v>30.92</v>
          </cell>
          <cell r="AU1600">
            <v>68.366</v>
          </cell>
          <cell r="AV1600">
            <v>106.09996</v>
          </cell>
          <cell r="AW1600">
            <v>254.75896</v>
          </cell>
        </row>
        <row r="1601">
          <cell r="A1601" t="str">
            <v>680499CL_ITBU0418</v>
          </cell>
          <cell r="L1601">
            <v>384.49126000000001</v>
          </cell>
          <cell r="O1601">
            <v>1170.4737</v>
          </cell>
          <cell r="S1601">
            <v>2260.95676</v>
          </cell>
          <cell r="T1601">
            <v>1090.48306</v>
          </cell>
          <cell r="U1601">
            <v>1090.48306</v>
          </cell>
          <cell r="W1601">
            <v>425.35214000000002</v>
          </cell>
          <cell r="X1601">
            <v>5.3543500000000002</v>
          </cell>
          <cell r="Y1601">
            <v>5.3543500000000002</v>
          </cell>
          <cell r="AV1601">
            <v>158.17271</v>
          </cell>
          <cell r="AW1601">
            <v>158.17271</v>
          </cell>
        </row>
        <row r="1602">
          <cell r="A1602" t="str">
            <v>680499CL_ITBS9050</v>
          </cell>
          <cell r="L1602">
            <v>955.24193000000002</v>
          </cell>
          <cell r="M1602">
            <v>930.17507999999998</v>
          </cell>
          <cell r="N1602">
            <v>930.17507999999998</v>
          </cell>
          <cell r="O1602">
            <v>4583.1953100000001</v>
          </cell>
          <cell r="P1602">
            <v>5105.5319200000004</v>
          </cell>
          <cell r="Q1602">
            <v>5105.5319200000004</v>
          </cell>
          <cell r="S1602">
            <v>12098.032730000001</v>
          </cell>
          <cell r="T1602">
            <v>12620.369339999999</v>
          </cell>
          <cell r="U1602">
            <v>12620.369339999999</v>
          </cell>
          <cell r="W1602">
            <v>2084.6273200000001</v>
          </cell>
          <cell r="X1602">
            <v>3065.0434399999999</v>
          </cell>
          <cell r="Y1602">
            <v>3065.0434399999999</v>
          </cell>
          <cell r="AB1602">
            <v>3744.5508</v>
          </cell>
          <cell r="AC1602">
            <v>3429.37131</v>
          </cell>
          <cell r="AD1602">
            <v>15958.76556</v>
          </cell>
          <cell r="AT1602">
            <v>1161.32196</v>
          </cell>
          <cell r="AU1602">
            <v>3529.9711400000001</v>
          </cell>
          <cell r="AV1602">
            <v>5059.7149799999997</v>
          </cell>
          <cell r="AW1602">
            <v>14506.028560000001</v>
          </cell>
        </row>
        <row r="1603">
          <cell r="A1603" t="str">
            <v>680499CL_ITBU0331</v>
          </cell>
          <cell r="L1603">
            <v>42.224119999999999</v>
          </cell>
          <cell r="M1603">
            <v>43.275680000000001</v>
          </cell>
          <cell r="N1603">
            <v>43.275680000000001</v>
          </cell>
          <cell r="O1603">
            <v>166.52789999999999</v>
          </cell>
          <cell r="P1603">
            <v>159.78008</v>
          </cell>
          <cell r="Q1603">
            <v>159.78008</v>
          </cell>
          <cell r="S1603">
            <v>406.12009</v>
          </cell>
          <cell r="T1603">
            <v>399.37227000000001</v>
          </cell>
          <cell r="U1603">
            <v>399.37227000000001</v>
          </cell>
          <cell r="W1603">
            <v>79.470759999999999</v>
          </cell>
          <cell r="X1603">
            <v>79.872029999999995</v>
          </cell>
          <cell r="Y1603">
            <v>79.872029999999995</v>
          </cell>
          <cell r="AB1603">
            <v>539.90499999999997</v>
          </cell>
          <cell r="AC1603">
            <v>268.62058000000002</v>
          </cell>
          <cell r="AD1603">
            <v>1997.0154199999999</v>
          </cell>
          <cell r="AT1603">
            <v>120.30325000000001</v>
          </cell>
          <cell r="AU1603">
            <v>356.33620000000002</v>
          </cell>
          <cell r="AV1603">
            <v>347.49466999999999</v>
          </cell>
          <cell r="AW1603">
            <v>1491.0950700000001</v>
          </cell>
        </row>
        <row r="1604">
          <cell r="A1604" t="str">
            <v>680499CL_ITBU0362</v>
          </cell>
          <cell r="L1604">
            <v>913.01777000000004</v>
          </cell>
          <cell r="M1604">
            <v>886.82911000000001</v>
          </cell>
          <cell r="N1604">
            <v>886.82911000000001</v>
          </cell>
          <cell r="O1604">
            <v>4415.5748999999996</v>
          </cell>
          <cell r="P1604">
            <v>4945.37878</v>
          </cell>
          <cell r="Q1604">
            <v>4945.37878</v>
          </cell>
          <cell r="S1604">
            <v>11652.944960000001</v>
          </cell>
          <cell r="T1604">
            <v>12182.74884</v>
          </cell>
          <cell r="U1604">
            <v>12182.74884</v>
          </cell>
          <cell r="W1604">
            <v>2004.8427999999999</v>
          </cell>
          <cell r="X1604">
            <v>2985.0656800000002</v>
          </cell>
          <cell r="Y1604">
            <v>2985.0656800000002</v>
          </cell>
          <cell r="AB1604">
            <v>3204.6457999999998</v>
          </cell>
          <cell r="AC1604">
            <v>3160.7507300000002</v>
          </cell>
          <cell r="AD1604">
            <v>13961.75014</v>
          </cell>
          <cell r="AT1604">
            <v>1041.0187100000001</v>
          </cell>
          <cell r="AU1604">
            <v>3173.6349399999999</v>
          </cell>
          <cell r="AV1604">
            <v>4711.6932900000002</v>
          </cell>
          <cell r="AW1604">
            <v>13014.40647</v>
          </cell>
        </row>
        <row r="1605">
          <cell r="A1605" t="str">
            <v>680499CL_ITBU0361</v>
          </cell>
          <cell r="L1605">
            <v>4.0000000000000003E-5</v>
          </cell>
          <cell r="M1605">
            <v>7.0290000000000005E-2</v>
          </cell>
          <cell r="N1605">
            <v>7.0290000000000005E-2</v>
          </cell>
          <cell r="O1605">
            <v>1.0925100000000001</v>
          </cell>
          <cell r="P1605">
            <v>0.37306</v>
          </cell>
          <cell r="Q1605">
            <v>0.37306</v>
          </cell>
          <cell r="S1605">
            <v>38.967680000000001</v>
          </cell>
          <cell r="T1605">
            <v>38.24823</v>
          </cell>
          <cell r="U1605">
            <v>38.24823</v>
          </cell>
          <cell r="W1605">
            <v>0.31375999999999998</v>
          </cell>
          <cell r="X1605">
            <v>0.10573</v>
          </cell>
          <cell r="Y1605">
            <v>0.10573</v>
          </cell>
          <cell r="AV1605">
            <v>0.52702000000000004</v>
          </cell>
          <cell r="AW1605">
            <v>0.52702000000000004</v>
          </cell>
        </row>
        <row r="1606">
          <cell r="A1606" t="str">
            <v>680499CL_ITBS6921</v>
          </cell>
          <cell r="M1606">
            <v>40.021070000000002</v>
          </cell>
          <cell r="N1606">
            <v>40.021070000000002</v>
          </cell>
          <cell r="O1606">
            <v>9.1990000000000002E-2</v>
          </cell>
          <cell r="P1606">
            <v>289.50308999999999</v>
          </cell>
          <cell r="Q1606">
            <v>289.50308999999999</v>
          </cell>
          <cell r="S1606">
            <v>1.1741699999999999</v>
          </cell>
          <cell r="T1606">
            <v>290.58526999999998</v>
          </cell>
          <cell r="U1606">
            <v>290.58526999999998</v>
          </cell>
          <cell r="W1606">
            <v>-1.3010000000000001E-2</v>
          </cell>
          <cell r="X1606">
            <v>125.10733</v>
          </cell>
          <cell r="Y1606">
            <v>125.10733</v>
          </cell>
          <cell r="AV1606">
            <v>0.105</v>
          </cell>
          <cell r="AW1606">
            <v>0.105</v>
          </cell>
        </row>
        <row r="1607">
          <cell r="A1607" t="str">
            <v>680499CL_ITBO1228</v>
          </cell>
          <cell r="M1607">
            <v>40.021070000000002</v>
          </cell>
          <cell r="N1607">
            <v>40.021070000000002</v>
          </cell>
          <cell r="O1607">
            <v>9.1990000000000002E-2</v>
          </cell>
          <cell r="P1607">
            <v>289.50308999999999</v>
          </cell>
          <cell r="Q1607">
            <v>289.50308999999999</v>
          </cell>
          <cell r="S1607">
            <v>1.1741699999999999</v>
          </cell>
          <cell r="T1607">
            <v>290.58526999999998</v>
          </cell>
          <cell r="U1607">
            <v>290.58526999999998</v>
          </cell>
          <cell r="W1607">
            <v>-1.3010000000000001E-2</v>
          </cell>
          <cell r="X1607">
            <v>125.10733</v>
          </cell>
          <cell r="Y1607">
            <v>125.10733</v>
          </cell>
          <cell r="AV1607">
            <v>0.105</v>
          </cell>
          <cell r="AW1607">
            <v>0.105</v>
          </cell>
        </row>
        <row r="1608">
          <cell r="A1608" t="str">
            <v>680499CL_ITBU1228</v>
          </cell>
          <cell r="M1608">
            <v>40.021070000000002</v>
          </cell>
          <cell r="N1608">
            <v>40.021070000000002</v>
          </cell>
          <cell r="O1608">
            <v>9.1990000000000002E-2</v>
          </cell>
          <cell r="P1608">
            <v>289.50308999999999</v>
          </cell>
          <cell r="Q1608">
            <v>289.50308999999999</v>
          </cell>
          <cell r="S1608">
            <v>1.1741699999999999</v>
          </cell>
          <cell r="T1608">
            <v>290.58526999999998</v>
          </cell>
          <cell r="U1608">
            <v>290.58526999999998</v>
          </cell>
          <cell r="W1608">
            <v>-1.3010000000000001E-2</v>
          </cell>
          <cell r="X1608">
            <v>125.10733</v>
          </cell>
          <cell r="Y1608">
            <v>125.10733</v>
          </cell>
          <cell r="AV1608">
            <v>0.105</v>
          </cell>
          <cell r="AW1608">
            <v>0.105</v>
          </cell>
        </row>
        <row r="1609">
          <cell r="A1609" t="str">
            <v>680499CL_ITBS6903</v>
          </cell>
          <cell r="O1609">
            <v>-14.717000000000001</v>
          </cell>
          <cell r="S1609">
            <v>-14.717000000000001</v>
          </cell>
          <cell r="AV1609">
            <v>-14.717000000000001</v>
          </cell>
          <cell r="AW1609">
            <v>-14.717000000000001</v>
          </cell>
        </row>
        <row r="1610">
          <cell r="A1610" t="str">
            <v>680499CL_ITBU0664</v>
          </cell>
          <cell r="O1610">
            <v>-14.717000000000001</v>
          </cell>
          <cell r="S1610">
            <v>-14.717000000000001</v>
          </cell>
          <cell r="AV1610">
            <v>-14.717000000000001</v>
          </cell>
          <cell r="AW1610">
            <v>-14.717000000000001</v>
          </cell>
        </row>
        <row r="1611">
          <cell r="A1611" t="str">
            <v>680499CL_IT201101</v>
          </cell>
          <cell r="L1611">
            <v>5178.3231400000004</v>
          </cell>
          <cell r="M1611">
            <v>16083.019340000001</v>
          </cell>
          <cell r="N1611">
            <v>16083.019340000001</v>
          </cell>
          <cell r="O1611">
            <v>42584.759769999997</v>
          </cell>
          <cell r="P1611">
            <v>58603.869720000002</v>
          </cell>
          <cell r="Q1611">
            <v>58603.869720000002</v>
          </cell>
          <cell r="S1611">
            <v>149141.07853</v>
          </cell>
          <cell r="T1611">
            <v>165160.18848000001</v>
          </cell>
          <cell r="U1611">
            <v>165160.18848000001</v>
          </cell>
          <cell r="W1611">
            <v>13658.36362</v>
          </cell>
          <cell r="X1611">
            <v>40889.864699999998</v>
          </cell>
          <cell r="Y1611">
            <v>40889.864699999998</v>
          </cell>
          <cell r="AB1611">
            <v>40867.016949999997</v>
          </cell>
          <cell r="AC1611">
            <v>29347.36823</v>
          </cell>
          <cell r="AD1611">
            <v>144662.29738</v>
          </cell>
          <cell r="AT1611">
            <v>12012.41958</v>
          </cell>
          <cell r="AU1611">
            <v>35552.618090000004</v>
          </cell>
          <cell r="AV1611">
            <v>50026.614399999999</v>
          </cell>
          <cell r="AW1611">
            <v>149019.29806999999</v>
          </cell>
        </row>
        <row r="1612">
          <cell r="A1612" t="str">
            <v>680499CL_ITBT6918</v>
          </cell>
          <cell r="L1612">
            <v>5178.3231400000004</v>
          </cell>
          <cell r="M1612">
            <v>16083.019340000001</v>
          </cell>
          <cell r="N1612">
            <v>16083.019340000001</v>
          </cell>
          <cell r="O1612">
            <v>42584.759769999997</v>
          </cell>
          <cell r="P1612">
            <v>58603.869720000002</v>
          </cell>
          <cell r="Q1612">
            <v>58603.869720000002</v>
          </cell>
          <cell r="S1612">
            <v>149141.07853</v>
          </cell>
          <cell r="T1612">
            <v>165160.18848000001</v>
          </cell>
          <cell r="U1612">
            <v>165160.18848000001</v>
          </cell>
          <cell r="W1612">
            <v>13658.36362</v>
          </cell>
          <cell r="X1612">
            <v>40889.864699999998</v>
          </cell>
          <cell r="Y1612">
            <v>40889.864699999998</v>
          </cell>
          <cell r="AB1612">
            <v>40867.016949999997</v>
          </cell>
          <cell r="AC1612">
            <v>29347.36823</v>
          </cell>
          <cell r="AD1612">
            <v>144662.29738</v>
          </cell>
          <cell r="AT1612">
            <v>12012.41958</v>
          </cell>
          <cell r="AU1612">
            <v>35552.618090000004</v>
          </cell>
          <cell r="AV1612">
            <v>50026.614399999999</v>
          </cell>
          <cell r="AW1612">
            <v>149019.29806999999</v>
          </cell>
        </row>
        <row r="1613">
          <cell r="A1613" t="str">
            <v>680499CL_ITBO0680</v>
          </cell>
          <cell r="L1613">
            <v>4015.75173</v>
          </cell>
          <cell r="M1613">
            <v>15342.391460000001</v>
          </cell>
          <cell r="N1613">
            <v>15342.391460000001</v>
          </cell>
          <cell r="O1613">
            <v>36943.294029999997</v>
          </cell>
          <cell r="P1613">
            <v>54506.689619999997</v>
          </cell>
          <cell r="Q1613">
            <v>54506.689619999997</v>
          </cell>
          <cell r="S1613">
            <v>138014.89741000001</v>
          </cell>
          <cell r="T1613">
            <v>155578.29300000001</v>
          </cell>
          <cell r="U1613">
            <v>155578.29300000001</v>
          </cell>
          <cell r="W1613">
            <v>11023.68908</v>
          </cell>
          <cell r="X1613">
            <v>38483.600310000002</v>
          </cell>
          <cell r="Y1613">
            <v>38483.600310000002</v>
          </cell>
          <cell r="AB1613">
            <v>37999.999949999998</v>
          </cell>
          <cell r="AC1613">
            <v>26086.44123</v>
          </cell>
          <cell r="AD1613">
            <v>135086.44117999999</v>
          </cell>
          <cell r="AT1613">
            <v>11115.17078</v>
          </cell>
          <cell r="AU1613">
            <v>33000.001089999998</v>
          </cell>
          <cell r="AV1613">
            <v>45379.70362</v>
          </cell>
          <cell r="AW1613">
            <v>138242.79757</v>
          </cell>
        </row>
        <row r="1614">
          <cell r="A1614" t="str">
            <v>680499CL_ITBU0680</v>
          </cell>
          <cell r="L1614">
            <v>4015.75173</v>
          </cell>
          <cell r="M1614">
            <v>15342.391460000001</v>
          </cell>
          <cell r="N1614">
            <v>15342.391460000001</v>
          </cell>
          <cell r="O1614">
            <v>36943.294029999997</v>
          </cell>
          <cell r="P1614">
            <v>54506.689619999997</v>
          </cell>
          <cell r="Q1614">
            <v>54506.689619999997</v>
          </cell>
          <cell r="S1614">
            <v>138014.89741000001</v>
          </cell>
          <cell r="T1614">
            <v>155578.29300000001</v>
          </cell>
          <cell r="U1614">
            <v>155578.29300000001</v>
          </cell>
          <cell r="W1614">
            <v>11023.68908</v>
          </cell>
          <cell r="X1614">
            <v>38483.600310000002</v>
          </cell>
          <cell r="Y1614">
            <v>38483.600310000002</v>
          </cell>
          <cell r="AB1614">
            <v>37999.999949999998</v>
          </cell>
          <cell r="AC1614">
            <v>26086.44123</v>
          </cell>
          <cell r="AD1614">
            <v>135086.44117999999</v>
          </cell>
          <cell r="AT1614">
            <v>11115.17078</v>
          </cell>
          <cell r="AU1614">
            <v>33000.001089999998</v>
          </cell>
          <cell r="AV1614">
            <v>45379.70362</v>
          </cell>
          <cell r="AW1614">
            <v>138242.79757</v>
          </cell>
        </row>
        <row r="1615">
          <cell r="A1615" t="str">
            <v>680499CL_ITBU3409</v>
          </cell>
          <cell r="O1615">
            <v>34.367269999999998</v>
          </cell>
          <cell r="S1615">
            <v>34.110430000000001</v>
          </cell>
          <cell r="T1615">
            <v>-0.25684000000000001</v>
          </cell>
          <cell r="U1615">
            <v>-0.25684000000000001</v>
          </cell>
          <cell r="W1615">
            <v>2.879</v>
          </cell>
          <cell r="AV1615">
            <v>26.81692</v>
          </cell>
          <cell r="AW1615">
            <v>26.81692</v>
          </cell>
        </row>
        <row r="1616">
          <cell r="A1616" t="str">
            <v>680499CL_ITBU0624</v>
          </cell>
          <cell r="L1616">
            <v>1162.57141</v>
          </cell>
          <cell r="M1616">
            <v>740.62788</v>
          </cell>
          <cell r="N1616">
            <v>740.62788</v>
          </cell>
          <cell r="O1616">
            <v>5607.0984699999999</v>
          </cell>
          <cell r="P1616">
            <v>4097.1800999999996</v>
          </cell>
          <cell r="Q1616">
            <v>4097.1800999999996</v>
          </cell>
          <cell r="S1616">
            <v>11092.07069</v>
          </cell>
          <cell r="T1616">
            <v>9582.1523199999992</v>
          </cell>
          <cell r="U1616">
            <v>9582.1523199999992</v>
          </cell>
          <cell r="W1616">
            <v>2631.7955400000001</v>
          </cell>
          <cell r="X1616">
            <v>2406.2643899999998</v>
          </cell>
          <cell r="Y1616">
            <v>2406.2643899999998</v>
          </cell>
          <cell r="AB1616">
            <v>2867.0169999999998</v>
          </cell>
          <cell r="AC1616">
            <v>3260.9270000000001</v>
          </cell>
          <cell r="AD1616">
            <v>9575.8562000000002</v>
          </cell>
          <cell r="AT1616">
            <v>897.24879999999996</v>
          </cell>
          <cell r="AU1616">
            <v>2552.6170000000002</v>
          </cell>
          <cell r="AV1616">
            <v>4620.0938599999999</v>
          </cell>
          <cell r="AW1616">
            <v>10749.683580000001</v>
          </cell>
        </row>
        <row r="1617">
          <cell r="A1617" t="str">
            <v>680499520780PD202</v>
          </cell>
          <cell r="L1617">
            <v>9565.9711900000002</v>
          </cell>
          <cell r="M1617">
            <v>10596.17425</v>
          </cell>
          <cell r="N1617">
            <v>10596.17425</v>
          </cell>
          <cell r="O1617">
            <v>50731.838250000001</v>
          </cell>
          <cell r="P1617">
            <v>53344.698080000002</v>
          </cell>
          <cell r="Q1617">
            <v>53344.698080000002</v>
          </cell>
          <cell r="S1617">
            <v>145385.8106</v>
          </cell>
          <cell r="T1617">
            <v>147998.67043</v>
          </cell>
          <cell r="U1617">
            <v>147998.67043</v>
          </cell>
          <cell r="W1617">
            <v>21907.13524</v>
          </cell>
          <cell r="X1617">
            <v>33333.918409999998</v>
          </cell>
          <cell r="Y1617">
            <v>33333.918409999998</v>
          </cell>
          <cell r="AB1617">
            <v>37194.102989999999</v>
          </cell>
          <cell r="AC1617">
            <v>31994.312010000001</v>
          </cell>
          <cell r="AD1617">
            <v>158744.49356999999</v>
          </cell>
          <cell r="AT1617">
            <v>12054.565060000001</v>
          </cell>
          <cell r="AU1617">
            <v>37213.247640000001</v>
          </cell>
          <cell r="AV1617">
            <v>55526.141089999997</v>
          </cell>
          <cell r="AW1617">
            <v>155726.02702000001</v>
          </cell>
        </row>
        <row r="1618">
          <cell r="A1618" t="str">
            <v>680499520780BS9044</v>
          </cell>
          <cell r="L1618">
            <v>2729.01683</v>
          </cell>
          <cell r="M1618">
            <v>2581.40706</v>
          </cell>
          <cell r="N1618">
            <v>2581.40706</v>
          </cell>
          <cell r="O1618">
            <v>13473.72227</v>
          </cell>
          <cell r="P1618">
            <v>11856.93391</v>
          </cell>
          <cell r="Q1618">
            <v>11856.93391</v>
          </cell>
          <cell r="S1618">
            <v>42308.747430000003</v>
          </cell>
          <cell r="T1618">
            <v>40691.959069999997</v>
          </cell>
          <cell r="U1618">
            <v>40691.959069999997</v>
          </cell>
          <cell r="W1618">
            <v>6372.9256699999996</v>
          </cell>
          <cell r="X1618">
            <v>8285.51109</v>
          </cell>
          <cell r="Y1618">
            <v>8285.51109</v>
          </cell>
          <cell r="AB1618">
            <v>10663.191930000001</v>
          </cell>
          <cell r="AC1618">
            <v>7330.2830599999998</v>
          </cell>
          <cell r="AD1618">
            <v>46946.916169999997</v>
          </cell>
          <cell r="AT1618">
            <v>3532.72831</v>
          </cell>
          <cell r="AU1618">
            <v>10954.41743</v>
          </cell>
          <cell r="AV1618">
            <v>15043.316639999999</v>
          </cell>
          <cell r="AW1618">
            <v>46429.476069999997</v>
          </cell>
        </row>
        <row r="1619">
          <cell r="A1619" t="str">
            <v>680499520780BU0321</v>
          </cell>
          <cell r="L1619">
            <v>1446.40498</v>
          </cell>
          <cell r="M1619">
            <v>1607.2556300000001</v>
          </cell>
          <cell r="N1619">
            <v>1607.2556300000001</v>
          </cell>
          <cell r="O1619">
            <v>7364.8471099999997</v>
          </cell>
          <cell r="P1619">
            <v>6545.2333600000002</v>
          </cell>
          <cell r="Q1619">
            <v>6545.2333600000002</v>
          </cell>
          <cell r="S1619">
            <v>28655.722409999998</v>
          </cell>
          <cell r="T1619">
            <v>27836.108660000002</v>
          </cell>
          <cell r="U1619">
            <v>27836.108660000002</v>
          </cell>
          <cell r="W1619">
            <v>3306.8688400000001</v>
          </cell>
          <cell r="X1619">
            <v>4543.5449699999999</v>
          </cell>
          <cell r="Y1619">
            <v>4543.5449699999999</v>
          </cell>
          <cell r="AB1619">
            <v>5446.4740499999998</v>
          </cell>
          <cell r="AC1619">
            <v>3979.2827000000002</v>
          </cell>
          <cell r="AD1619">
            <v>30041.9951</v>
          </cell>
          <cell r="AT1619">
            <v>1858.70714</v>
          </cell>
          <cell r="AU1619">
            <v>5687.8714900000004</v>
          </cell>
          <cell r="AV1619">
            <v>7864.8974799999996</v>
          </cell>
          <cell r="AW1619">
            <v>30091.322680000001</v>
          </cell>
        </row>
        <row r="1620">
          <cell r="A1620" t="str">
            <v>680499520780BU0323</v>
          </cell>
          <cell r="L1620">
            <v>1007.92995</v>
          </cell>
          <cell r="M1620">
            <v>960.41542000000004</v>
          </cell>
          <cell r="N1620">
            <v>960.41542000000004</v>
          </cell>
          <cell r="O1620">
            <v>5429.7847300000003</v>
          </cell>
          <cell r="P1620">
            <v>5303.6106399999999</v>
          </cell>
          <cell r="Q1620">
            <v>5303.6106399999999</v>
          </cell>
          <cell r="S1620">
            <v>11870.17382</v>
          </cell>
          <cell r="T1620">
            <v>11743.99973</v>
          </cell>
          <cell r="U1620">
            <v>11743.99973</v>
          </cell>
          <cell r="W1620">
            <v>2673.4268400000001</v>
          </cell>
          <cell r="X1620">
            <v>3750.0037200000002</v>
          </cell>
          <cell r="Y1620">
            <v>3750.0037200000002</v>
          </cell>
          <cell r="AB1620">
            <v>3896.7178800000002</v>
          </cell>
          <cell r="AC1620">
            <v>2951.00036</v>
          </cell>
          <cell r="AD1620">
            <v>12904.92107</v>
          </cell>
          <cell r="AT1620">
            <v>1274.02117</v>
          </cell>
          <cell r="AU1620">
            <v>4066.54594</v>
          </cell>
          <cell r="AV1620">
            <v>6057.7456000000002</v>
          </cell>
          <cell r="AW1620">
            <v>12787.47983</v>
          </cell>
        </row>
        <row r="1621">
          <cell r="A1621" t="str">
            <v>680499520780BU0648</v>
          </cell>
          <cell r="L1621">
            <v>255.85968</v>
          </cell>
          <cell r="O1621">
            <v>578.93631000000005</v>
          </cell>
          <cell r="S1621">
            <v>1629.77422</v>
          </cell>
          <cell r="T1621">
            <v>1050.83791</v>
          </cell>
          <cell r="U1621">
            <v>1050.83791</v>
          </cell>
          <cell r="W1621">
            <v>367.35476</v>
          </cell>
          <cell r="AB1621">
            <v>1320</v>
          </cell>
          <cell r="AC1621">
            <v>400</v>
          </cell>
          <cell r="AD1621">
            <v>4000</v>
          </cell>
          <cell r="AT1621">
            <v>400</v>
          </cell>
          <cell r="AU1621">
            <v>1200</v>
          </cell>
          <cell r="AV1621">
            <v>1052.83475</v>
          </cell>
          <cell r="AW1621">
            <v>3482.83475</v>
          </cell>
        </row>
        <row r="1622">
          <cell r="A1622" t="str">
            <v>680499520780BU0329</v>
          </cell>
          <cell r="L1622">
            <v>18.822220000000002</v>
          </cell>
          <cell r="M1622">
            <v>13.73601</v>
          </cell>
          <cell r="N1622">
            <v>13.73601</v>
          </cell>
          <cell r="O1622">
            <v>100.15412000000001</v>
          </cell>
          <cell r="P1622">
            <v>8.0899099999999997</v>
          </cell>
          <cell r="Q1622">
            <v>8.0899099999999997</v>
          </cell>
          <cell r="S1622">
            <v>153.07697999999999</v>
          </cell>
          <cell r="T1622">
            <v>61.012770000000003</v>
          </cell>
          <cell r="U1622">
            <v>61.012770000000003</v>
          </cell>
          <cell r="W1622">
            <v>25.275230000000001</v>
          </cell>
          <cell r="X1622">
            <v>-8.0375999999999994</v>
          </cell>
          <cell r="Y1622">
            <v>-8.0375999999999994</v>
          </cell>
          <cell r="AV1622">
            <v>67.838809999999995</v>
          </cell>
          <cell r="AW1622">
            <v>67.838809999999995</v>
          </cell>
        </row>
        <row r="1623">
          <cell r="A1623" t="str">
            <v>680499520780BG6912</v>
          </cell>
          <cell r="L1623">
            <v>4036.0365099999999</v>
          </cell>
          <cell r="M1623">
            <v>4921.9448599999996</v>
          </cell>
          <cell r="N1623">
            <v>4921.9448599999996</v>
          </cell>
          <cell r="O1623">
            <v>24030.644390000001</v>
          </cell>
          <cell r="P1623">
            <v>27396.447769999999</v>
          </cell>
          <cell r="Q1623">
            <v>27396.447769999999</v>
          </cell>
          <cell r="S1623">
            <v>67139.65307</v>
          </cell>
          <cell r="T1623">
            <v>70505.456449999998</v>
          </cell>
          <cell r="U1623">
            <v>70505.456449999998</v>
          </cell>
          <cell r="W1623">
            <v>10070.42445</v>
          </cell>
          <cell r="X1623">
            <v>16453.11073</v>
          </cell>
          <cell r="Y1623">
            <v>16453.11073</v>
          </cell>
          <cell r="AB1623">
            <v>17593.403300000002</v>
          </cell>
          <cell r="AC1623">
            <v>15609.711499999999</v>
          </cell>
          <cell r="AD1623">
            <v>71373.540460000004</v>
          </cell>
          <cell r="AT1623">
            <v>5798.3864000000003</v>
          </cell>
          <cell r="AU1623">
            <v>17964.432430000001</v>
          </cell>
          <cell r="AV1623">
            <v>27321.191930000001</v>
          </cell>
          <cell r="AW1623">
            <v>72049.749370000005</v>
          </cell>
        </row>
        <row r="1624">
          <cell r="A1624" t="str">
            <v>680499520780BS6912</v>
          </cell>
          <cell r="L1624">
            <v>2409.9994000000002</v>
          </cell>
          <cell r="M1624">
            <v>3021.20363</v>
          </cell>
          <cell r="N1624">
            <v>3021.20363</v>
          </cell>
          <cell r="O1624">
            <v>14533.89482</v>
          </cell>
          <cell r="P1624">
            <v>17082.129690000002</v>
          </cell>
          <cell r="Q1624">
            <v>17082.129690000002</v>
          </cell>
          <cell r="S1624">
            <v>42466.659099999997</v>
          </cell>
          <cell r="T1624">
            <v>45014.893969999997</v>
          </cell>
          <cell r="U1624">
            <v>45014.893969999997</v>
          </cell>
          <cell r="W1624">
            <v>6382.9421899999998</v>
          </cell>
          <cell r="X1624">
            <v>10636.36527</v>
          </cell>
          <cell r="Y1624">
            <v>10636.36527</v>
          </cell>
          <cell r="AB1624">
            <v>11250.58971</v>
          </cell>
          <cell r="AC1624">
            <v>9418.6627900000003</v>
          </cell>
          <cell r="AD1624">
            <v>43089.840810000002</v>
          </cell>
          <cell r="AT1624">
            <v>3789.1392000000001</v>
          </cell>
          <cell r="AU1624">
            <v>11814.01326</v>
          </cell>
          <cell r="AV1624">
            <v>17215.787509999998</v>
          </cell>
          <cell r="AW1624">
            <v>44327.512620000001</v>
          </cell>
        </row>
        <row r="1625">
          <cell r="A1625" t="str">
            <v>680499520780BO0678</v>
          </cell>
          <cell r="L1625">
            <v>1741.10834</v>
          </cell>
          <cell r="M1625">
            <v>2143.3648199999998</v>
          </cell>
          <cell r="N1625">
            <v>2143.3648199999998</v>
          </cell>
          <cell r="O1625">
            <v>11060.64992</v>
          </cell>
          <cell r="P1625">
            <v>13108.77802</v>
          </cell>
          <cell r="Q1625">
            <v>13108.77802</v>
          </cell>
          <cell r="S1625">
            <v>31837.29535</v>
          </cell>
          <cell r="T1625">
            <v>33885.423450000002</v>
          </cell>
          <cell r="U1625">
            <v>33885.423450000002</v>
          </cell>
          <cell r="W1625">
            <v>4931.7658700000002</v>
          </cell>
          <cell r="X1625">
            <v>7847.9444700000004</v>
          </cell>
          <cell r="Y1625">
            <v>7847.9444700000004</v>
          </cell>
          <cell r="AB1625">
            <v>8417.8655999999992</v>
          </cell>
          <cell r="AC1625">
            <v>7424.5932499999999</v>
          </cell>
          <cell r="AD1625">
            <v>31982.306509999999</v>
          </cell>
          <cell r="AT1625">
            <v>2902.9177300000001</v>
          </cell>
          <cell r="AU1625">
            <v>8999.4621200000001</v>
          </cell>
          <cell r="AV1625">
            <v>13426.43352</v>
          </cell>
          <cell r="AW1625">
            <v>33351.780250000003</v>
          </cell>
        </row>
        <row r="1626">
          <cell r="A1626" t="str">
            <v>680499520780BU0654</v>
          </cell>
          <cell r="L1626">
            <v>552.99098000000004</v>
          </cell>
          <cell r="M1626">
            <v>647.14927</v>
          </cell>
          <cell r="N1626">
            <v>647.14927</v>
          </cell>
          <cell r="O1626">
            <v>2277.9271800000001</v>
          </cell>
          <cell r="P1626">
            <v>2682.8150500000002</v>
          </cell>
          <cell r="Q1626">
            <v>2682.8150500000002</v>
          </cell>
          <cell r="S1626">
            <v>7892.1122100000002</v>
          </cell>
          <cell r="T1626">
            <v>8297.0000799999998</v>
          </cell>
          <cell r="U1626">
            <v>8297.0000799999998</v>
          </cell>
          <cell r="W1626">
            <v>1112.07278</v>
          </cell>
          <cell r="X1626">
            <v>1973.3974800000001</v>
          </cell>
          <cell r="Y1626">
            <v>1973.3974800000001</v>
          </cell>
          <cell r="AB1626">
            <v>1780.86365</v>
          </cell>
          <cell r="AC1626">
            <v>1150.4899</v>
          </cell>
          <cell r="AD1626">
            <v>6990.3404099999998</v>
          </cell>
          <cell r="AT1626">
            <v>570.35807</v>
          </cell>
          <cell r="AU1626">
            <v>1865.3632500000001</v>
          </cell>
          <cell r="AV1626">
            <v>2210.8535400000001</v>
          </cell>
          <cell r="AW1626">
            <v>6851.2627700000003</v>
          </cell>
        </row>
        <row r="1627">
          <cell r="A1627" t="str">
            <v>680499520780BU0659</v>
          </cell>
          <cell r="L1627">
            <v>115.90008</v>
          </cell>
          <cell r="M1627">
            <v>230.68953999999999</v>
          </cell>
          <cell r="N1627">
            <v>230.68953999999999</v>
          </cell>
          <cell r="O1627">
            <v>1195.31772</v>
          </cell>
          <cell r="P1627">
            <v>1290.5366200000001</v>
          </cell>
          <cell r="Q1627">
            <v>1290.5366200000001</v>
          </cell>
          <cell r="S1627">
            <v>2737.2389400000002</v>
          </cell>
          <cell r="T1627">
            <v>2832.45784</v>
          </cell>
          <cell r="U1627">
            <v>2832.45784</v>
          </cell>
          <cell r="W1627">
            <v>339.10354000000001</v>
          </cell>
          <cell r="X1627">
            <v>815.02332000000001</v>
          </cell>
          <cell r="Y1627">
            <v>815.02332000000001</v>
          </cell>
          <cell r="AB1627">
            <v>1051.8604600000001</v>
          </cell>
          <cell r="AC1627">
            <v>843.57964000000004</v>
          </cell>
          <cell r="AD1627">
            <v>4117.1938899999996</v>
          </cell>
          <cell r="AT1627">
            <v>315.86340000000001</v>
          </cell>
          <cell r="AU1627">
            <v>949.18789000000004</v>
          </cell>
          <cell r="AV1627">
            <v>1578.50045</v>
          </cell>
          <cell r="AW1627">
            <v>4124.4696000000004</v>
          </cell>
        </row>
        <row r="1628">
          <cell r="A1628" t="str">
            <v>680499520780BU3445</v>
          </cell>
          <cell r="S1628">
            <v>1.26E-2</v>
          </cell>
          <cell r="T1628">
            <v>1.26E-2</v>
          </cell>
          <cell r="U1628">
            <v>1.26E-2</v>
          </cell>
        </row>
        <row r="1629">
          <cell r="A1629" t="str">
            <v>680499520780BS6922</v>
          </cell>
          <cell r="L1629">
            <v>1626.03711</v>
          </cell>
          <cell r="M1629">
            <v>1900.7412300000001</v>
          </cell>
          <cell r="N1629">
            <v>1900.7412300000001</v>
          </cell>
          <cell r="O1629">
            <v>9496.7495699999999</v>
          </cell>
          <cell r="P1629">
            <v>10314.318079999999</v>
          </cell>
          <cell r="Q1629">
            <v>10314.318079999999</v>
          </cell>
          <cell r="S1629">
            <v>24672.99397</v>
          </cell>
          <cell r="T1629">
            <v>25490.562480000001</v>
          </cell>
          <cell r="U1629">
            <v>25490.562480000001</v>
          </cell>
          <cell r="W1629">
            <v>3687.4822600000002</v>
          </cell>
          <cell r="X1629">
            <v>5816.7454600000001</v>
          </cell>
          <cell r="Y1629">
            <v>5816.7454600000001</v>
          </cell>
          <cell r="AB1629">
            <v>6342.8135899999997</v>
          </cell>
          <cell r="AC1629">
            <v>6191.04871</v>
          </cell>
          <cell r="AD1629">
            <v>28283.699649999999</v>
          </cell>
          <cell r="AT1629">
            <v>2009.2472</v>
          </cell>
          <cell r="AU1629">
            <v>6150.4191700000001</v>
          </cell>
          <cell r="AV1629">
            <v>10105.404420000001</v>
          </cell>
          <cell r="AW1629">
            <v>27722.23675</v>
          </cell>
        </row>
        <row r="1630">
          <cell r="A1630" t="str">
            <v>680499520780BU1485</v>
          </cell>
          <cell r="L1630">
            <v>548.67701999999997</v>
          </cell>
          <cell r="M1630">
            <v>750.76232000000005</v>
          </cell>
          <cell r="N1630">
            <v>750.76232000000005</v>
          </cell>
          <cell r="O1630">
            <v>3607.1908199999998</v>
          </cell>
          <cell r="P1630">
            <v>4200.2631300000003</v>
          </cell>
          <cell r="Q1630">
            <v>4200.2631300000003</v>
          </cell>
          <cell r="S1630">
            <v>8620.0847699999995</v>
          </cell>
          <cell r="T1630">
            <v>9213.1570800000009</v>
          </cell>
          <cell r="U1630">
            <v>9213.1570800000009</v>
          </cell>
          <cell r="W1630">
            <v>1407.5835400000001</v>
          </cell>
          <cell r="X1630">
            <v>2386.0336000000002</v>
          </cell>
          <cell r="Y1630">
            <v>2386.0336000000002</v>
          </cell>
          <cell r="AB1630">
            <v>2459.8672499999998</v>
          </cell>
          <cell r="AC1630">
            <v>2238.9975599999998</v>
          </cell>
          <cell r="AD1630">
            <v>10438.38524</v>
          </cell>
          <cell r="AT1630">
            <v>885.34043999999994</v>
          </cell>
          <cell r="AU1630">
            <v>2620.0429800000002</v>
          </cell>
          <cell r="AV1630">
            <v>4103.3413499999997</v>
          </cell>
          <cell r="AW1630">
            <v>10580.757180000001</v>
          </cell>
        </row>
        <row r="1631">
          <cell r="A1631" t="str">
            <v>680499520780BU1051</v>
          </cell>
          <cell r="L1631">
            <v>103.12488</v>
          </cell>
          <cell r="M1631">
            <v>87.304720000000003</v>
          </cell>
          <cell r="N1631">
            <v>87.304720000000003</v>
          </cell>
          <cell r="O1631">
            <v>371.99549999999999</v>
          </cell>
          <cell r="P1631">
            <v>388.63346999999999</v>
          </cell>
          <cell r="Q1631">
            <v>388.63346999999999</v>
          </cell>
          <cell r="S1631">
            <v>857.16200000000003</v>
          </cell>
          <cell r="T1631">
            <v>873.79997000000003</v>
          </cell>
          <cell r="U1631">
            <v>873.79997000000003</v>
          </cell>
          <cell r="W1631">
            <v>204.79749000000001</v>
          </cell>
          <cell r="X1631">
            <v>248.85312999999999</v>
          </cell>
          <cell r="Y1631">
            <v>248.85312999999999</v>
          </cell>
          <cell r="AB1631">
            <v>302.35145</v>
          </cell>
          <cell r="AC1631">
            <v>245.83758</v>
          </cell>
          <cell r="AD1631">
            <v>1203.5838799999999</v>
          </cell>
          <cell r="AT1631">
            <v>3.42516</v>
          </cell>
          <cell r="AU1631">
            <v>93.400570000000002</v>
          </cell>
          <cell r="AV1631">
            <v>84.434579999999997</v>
          </cell>
          <cell r="AW1631">
            <v>740.84600999999998</v>
          </cell>
        </row>
        <row r="1632">
          <cell r="A1632" t="str">
            <v>680499520780BO0708</v>
          </cell>
          <cell r="L1632">
            <v>652.00755000000004</v>
          </cell>
          <cell r="M1632">
            <v>604.64378999999997</v>
          </cell>
          <cell r="N1632">
            <v>604.64378999999997</v>
          </cell>
          <cell r="O1632">
            <v>3524.9455699999999</v>
          </cell>
          <cell r="P1632">
            <v>3387.8841299999999</v>
          </cell>
          <cell r="Q1632">
            <v>3387.8841299999999</v>
          </cell>
          <cell r="S1632">
            <v>9207.9301799999994</v>
          </cell>
          <cell r="T1632">
            <v>9070.8687399999999</v>
          </cell>
          <cell r="U1632">
            <v>9070.8687399999999</v>
          </cell>
          <cell r="W1632">
            <v>1289.54232</v>
          </cell>
          <cell r="X1632">
            <v>1886.7759100000001</v>
          </cell>
          <cell r="Y1632">
            <v>1886.7759100000001</v>
          </cell>
          <cell r="AB1632">
            <v>2218.2465299999999</v>
          </cell>
          <cell r="AC1632">
            <v>2325.0388899999998</v>
          </cell>
          <cell r="AD1632">
            <v>10174.554990000001</v>
          </cell>
          <cell r="AT1632">
            <v>688.58009000000004</v>
          </cell>
          <cell r="AU1632">
            <v>2182.2284500000001</v>
          </cell>
          <cell r="AV1632">
            <v>3873.1988299999998</v>
          </cell>
          <cell r="AW1632">
            <v>10398.92245</v>
          </cell>
        </row>
        <row r="1633">
          <cell r="A1633" t="str">
            <v>680499520780BU0675</v>
          </cell>
          <cell r="L1633">
            <v>104.32248</v>
          </cell>
          <cell r="M1633">
            <v>247.02341000000001</v>
          </cell>
          <cell r="N1633">
            <v>247.02341000000001</v>
          </cell>
          <cell r="O1633">
            <v>831.84695999999997</v>
          </cell>
          <cell r="P1633">
            <v>1343.4785199999999</v>
          </cell>
          <cell r="Q1633">
            <v>1343.4785199999999</v>
          </cell>
          <cell r="S1633">
            <v>2773.22154</v>
          </cell>
          <cell r="T1633">
            <v>3284.8530999999998</v>
          </cell>
          <cell r="U1633">
            <v>3284.8530999999998</v>
          </cell>
          <cell r="W1633">
            <v>303.14483999999999</v>
          </cell>
          <cell r="X1633">
            <v>763.46055999999999</v>
          </cell>
          <cell r="Y1633">
            <v>763.46055999999999</v>
          </cell>
          <cell r="AB1633">
            <v>857.04592000000002</v>
          </cell>
          <cell r="AC1633">
            <v>854.60846000000004</v>
          </cell>
          <cell r="AD1633">
            <v>3748.0464499999998</v>
          </cell>
          <cell r="AT1633">
            <v>246.80786000000001</v>
          </cell>
          <cell r="AU1633">
            <v>715.86559999999997</v>
          </cell>
          <cell r="AV1633">
            <v>1089.8934400000001</v>
          </cell>
          <cell r="AW1633">
            <v>3151.7427899999998</v>
          </cell>
        </row>
        <row r="1634">
          <cell r="A1634" t="str">
            <v>680499520780BU0709</v>
          </cell>
          <cell r="L1634">
            <v>130.81200999999999</v>
          </cell>
          <cell r="M1634">
            <v>124.96262</v>
          </cell>
          <cell r="N1634">
            <v>124.96262</v>
          </cell>
          <cell r="O1634">
            <v>760.95028000000002</v>
          </cell>
          <cell r="P1634">
            <v>584.23617999999999</v>
          </cell>
          <cell r="Q1634">
            <v>584.23617999999999</v>
          </cell>
          <cell r="S1634">
            <v>2008.23405</v>
          </cell>
          <cell r="T1634">
            <v>1831.5199500000001</v>
          </cell>
          <cell r="U1634">
            <v>1831.5199500000001</v>
          </cell>
          <cell r="W1634">
            <v>308.41340000000002</v>
          </cell>
          <cell r="X1634">
            <v>276.9941</v>
          </cell>
          <cell r="Y1634">
            <v>276.9941</v>
          </cell>
          <cell r="AB1634">
            <v>214.55582000000001</v>
          </cell>
          <cell r="AC1634">
            <v>326.31947000000002</v>
          </cell>
          <cell r="AD1634">
            <v>1413.4107899999999</v>
          </cell>
          <cell r="AT1634">
            <v>88.118229999999997</v>
          </cell>
          <cell r="AU1634">
            <v>247.13894999999999</v>
          </cell>
          <cell r="AV1634">
            <v>540.49791000000005</v>
          </cell>
          <cell r="AW1634">
            <v>1514.20201</v>
          </cell>
        </row>
        <row r="1635">
          <cell r="A1635" t="str">
            <v>680499520780BU3415</v>
          </cell>
          <cell r="O1635">
            <v>1.7948299999999999</v>
          </cell>
          <cell r="S1635">
            <v>1.7948299999999999</v>
          </cell>
          <cell r="T1635">
            <v>0</v>
          </cell>
          <cell r="U1635">
            <v>0</v>
          </cell>
          <cell r="W1635">
            <v>-6.8000000000000005E-4</v>
          </cell>
          <cell r="AV1635">
            <v>1.79643</v>
          </cell>
          <cell r="AW1635">
            <v>1.79643</v>
          </cell>
        </row>
        <row r="1636">
          <cell r="A1636" t="str">
            <v>680499520780BU1123</v>
          </cell>
          <cell r="L1636">
            <v>87.093170000000001</v>
          </cell>
          <cell r="M1636">
            <v>86.044370000000001</v>
          </cell>
          <cell r="N1636">
            <v>86.044370000000001</v>
          </cell>
          <cell r="O1636">
            <v>398.02560999999997</v>
          </cell>
          <cell r="P1636">
            <v>409.82265000000001</v>
          </cell>
          <cell r="Q1636">
            <v>409.82265000000001</v>
          </cell>
          <cell r="S1636">
            <v>1204.5666000000001</v>
          </cell>
          <cell r="T1636">
            <v>1216.36364</v>
          </cell>
          <cell r="U1636">
            <v>1216.36364</v>
          </cell>
          <cell r="W1636">
            <v>174.00135</v>
          </cell>
          <cell r="X1636">
            <v>254.62816000000001</v>
          </cell>
          <cell r="Y1636">
            <v>254.62816000000001</v>
          </cell>
          <cell r="AB1636">
            <v>290.74662000000001</v>
          </cell>
          <cell r="AC1636">
            <v>200.24674999999999</v>
          </cell>
          <cell r="AD1636">
            <v>1305.7183</v>
          </cell>
          <cell r="AT1636">
            <v>96.97542</v>
          </cell>
          <cell r="AU1636">
            <v>291.74261999999999</v>
          </cell>
          <cell r="AV1636">
            <v>412.24187999999998</v>
          </cell>
          <cell r="AW1636">
            <v>1333.9698800000001</v>
          </cell>
        </row>
        <row r="1637">
          <cell r="A1637" t="str">
            <v>680499520780BS9042</v>
          </cell>
          <cell r="L1637">
            <v>1445.37409</v>
          </cell>
          <cell r="M1637">
            <v>2111.4649300000001</v>
          </cell>
          <cell r="N1637">
            <v>2111.4649300000001</v>
          </cell>
          <cell r="O1637">
            <v>7407.9338500000003</v>
          </cell>
          <cell r="P1637">
            <v>8629.0758299999998</v>
          </cell>
          <cell r="Q1637">
            <v>8629.0758299999998</v>
          </cell>
          <cell r="S1637">
            <v>21366.86694</v>
          </cell>
          <cell r="T1637">
            <v>22588.00892</v>
          </cell>
          <cell r="U1637">
            <v>22588.00892</v>
          </cell>
          <cell r="W1637">
            <v>2922.8245900000002</v>
          </cell>
          <cell r="X1637">
            <v>5366.6600699999999</v>
          </cell>
          <cell r="Y1637">
            <v>5366.6600699999999</v>
          </cell>
          <cell r="AB1637">
            <v>5119.0469599999997</v>
          </cell>
          <cell r="AC1637">
            <v>5546.9925999999996</v>
          </cell>
          <cell r="AD1637">
            <v>24178.020840000001</v>
          </cell>
          <cell r="AT1637">
            <v>1531.20839</v>
          </cell>
          <cell r="AU1637">
            <v>4696.0606399999997</v>
          </cell>
          <cell r="AV1637">
            <v>7852.4038600000003</v>
          </cell>
          <cell r="AW1637">
            <v>22342.600340000001</v>
          </cell>
        </row>
        <row r="1638">
          <cell r="A1638" t="str">
            <v>680499520780BO0341</v>
          </cell>
          <cell r="L1638">
            <v>934.53435999999999</v>
          </cell>
          <cell r="M1638">
            <v>1475.52224</v>
          </cell>
          <cell r="N1638">
            <v>1475.52224</v>
          </cell>
          <cell r="O1638">
            <v>5078.6721699999998</v>
          </cell>
          <cell r="P1638">
            <v>6020.6783500000001</v>
          </cell>
          <cell r="Q1638">
            <v>6020.6783500000001</v>
          </cell>
          <cell r="S1638">
            <v>13051.930480000001</v>
          </cell>
          <cell r="T1638">
            <v>13993.936659999999</v>
          </cell>
          <cell r="U1638">
            <v>13993.936659999999</v>
          </cell>
          <cell r="W1638">
            <v>1887.2646500000001</v>
          </cell>
          <cell r="X1638">
            <v>3642.1423799999998</v>
          </cell>
          <cell r="Y1638">
            <v>3642.1423799999998</v>
          </cell>
          <cell r="AB1638">
            <v>3334.7664199999999</v>
          </cell>
          <cell r="AC1638">
            <v>3771.39183</v>
          </cell>
          <cell r="AD1638">
            <v>14793.63321</v>
          </cell>
          <cell r="AT1638">
            <v>915.62436000000002</v>
          </cell>
          <cell r="AU1638">
            <v>2887.47748</v>
          </cell>
          <cell r="AV1638">
            <v>5386.0058300000001</v>
          </cell>
          <cell r="AW1638">
            <v>13370.808010000001</v>
          </cell>
        </row>
        <row r="1639">
          <cell r="A1639" t="str">
            <v>680499520780BU0341</v>
          </cell>
          <cell r="L1639">
            <v>934.53435999999999</v>
          </cell>
          <cell r="M1639">
            <v>1475.52224</v>
          </cell>
          <cell r="N1639">
            <v>1475.52224</v>
          </cell>
          <cell r="O1639">
            <v>5078.6721699999998</v>
          </cell>
          <cell r="P1639">
            <v>6020.6783500000001</v>
          </cell>
          <cell r="Q1639">
            <v>6020.6783500000001</v>
          </cell>
          <cell r="S1639">
            <v>13051.930480000001</v>
          </cell>
          <cell r="T1639">
            <v>13993.936659999999</v>
          </cell>
          <cell r="U1639">
            <v>13993.936659999999</v>
          </cell>
          <cell r="W1639">
            <v>1887.2646500000001</v>
          </cell>
          <cell r="X1639">
            <v>3642.1423799999998</v>
          </cell>
          <cell r="Y1639">
            <v>3642.1423799999998</v>
          </cell>
          <cell r="AB1639">
            <v>3334.7664199999999</v>
          </cell>
          <cell r="AC1639">
            <v>3771.39183</v>
          </cell>
          <cell r="AD1639">
            <v>14793.63321</v>
          </cell>
          <cell r="AT1639">
            <v>915.62436000000002</v>
          </cell>
          <cell r="AU1639">
            <v>2887.47748</v>
          </cell>
          <cell r="AV1639">
            <v>5386.0058300000001</v>
          </cell>
          <cell r="AW1639">
            <v>13370.808010000001</v>
          </cell>
        </row>
        <row r="1640">
          <cell r="A1640" t="str">
            <v>680499520780BU0351</v>
          </cell>
          <cell r="L1640">
            <v>67.982439999999997</v>
          </cell>
          <cell r="M1640">
            <v>127.19741</v>
          </cell>
          <cell r="N1640">
            <v>127.19741</v>
          </cell>
          <cell r="O1640">
            <v>485.95699999999999</v>
          </cell>
          <cell r="P1640">
            <v>562.59690000000001</v>
          </cell>
          <cell r="Q1640">
            <v>562.59690000000001</v>
          </cell>
          <cell r="S1640">
            <v>1184.2722000000001</v>
          </cell>
          <cell r="T1640">
            <v>1260.9121</v>
          </cell>
          <cell r="U1640">
            <v>1260.9121</v>
          </cell>
          <cell r="W1640">
            <v>235.62969000000001</v>
          </cell>
          <cell r="X1640">
            <v>307.52343999999999</v>
          </cell>
          <cell r="Y1640">
            <v>307.52343999999999</v>
          </cell>
          <cell r="AB1640">
            <v>294.83879999999999</v>
          </cell>
          <cell r="AC1640">
            <v>292.99574999999999</v>
          </cell>
          <cell r="AD1640">
            <v>1261.4838</v>
          </cell>
          <cell r="AT1640">
            <v>81.374499999999998</v>
          </cell>
          <cell r="AU1640">
            <v>299.8143</v>
          </cell>
          <cell r="AV1640">
            <v>450.22788000000003</v>
          </cell>
          <cell r="AW1640">
            <v>1227.6488300000001</v>
          </cell>
        </row>
        <row r="1641">
          <cell r="A1641" t="str">
            <v>680499520780BU0352</v>
          </cell>
          <cell r="L1641">
            <v>442.85728999999998</v>
          </cell>
          <cell r="M1641">
            <v>508.74462</v>
          </cell>
          <cell r="N1641">
            <v>508.74462</v>
          </cell>
          <cell r="O1641">
            <v>1841.9893</v>
          </cell>
          <cell r="P1641">
            <v>2041.7678699999999</v>
          </cell>
          <cell r="Q1641">
            <v>2041.7678699999999</v>
          </cell>
          <cell r="S1641">
            <v>7127.86175</v>
          </cell>
          <cell r="T1641">
            <v>7327.6403200000004</v>
          </cell>
          <cell r="U1641">
            <v>7327.6403200000004</v>
          </cell>
          <cell r="W1641">
            <v>799.67544999999996</v>
          </cell>
          <cell r="X1641">
            <v>1417.0968600000001</v>
          </cell>
          <cell r="Y1641">
            <v>1417.0968600000001</v>
          </cell>
          <cell r="AB1641">
            <v>1489.44174</v>
          </cell>
          <cell r="AC1641">
            <v>1482.60502</v>
          </cell>
          <cell r="AD1641">
            <v>8122.9038300000002</v>
          </cell>
          <cell r="AT1641">
            <v>534.20952999999997</v>
          </cell>
          <cell r="AU1641">
            <v>1508.7688599999999</v>
          </cell>
          <cell r="AV1641">
            <v>2015.7455500000001</v>
          </cell>
          <cell r="AW1641">
            <v>7743.7188999999998</v>
          </cell>
        </row>
        <row r="1642">
          <cell r="A1642" t="str">
            <v>680499520780BU0353</v>
          </cell>
          <cell r="O1642">
            <v>1.31538</v>
          </cell>
          <cell r="P1642">
            <v>4.0289400000000004</v>
          </cell>
          <cell r="Q1642">
            <v>4.0289400000000004</v>
          </cell>
          <cell r="S1642">
            <v>2.80165</v>
          </cell>
          <cell r="T1642">
            <v>5.5152099999999997</v>
          </cell>
          <cell r="U1642">
            <v>5.5152099999999997</v>
          </cell>
          <cell r="W1642">
            <v>0.25480000000000003</v>
          </cell>
          <cell r="X1642">
            <v>-0.10484</v>
          </cell>
          <cell r="Y1642">
            <v>-0.10484</v>
          </cell>
          <cell r="AV1642">
            <v>0.42459999999999998</v>
          </cell>
          <cell r="AW1642">
            <v>0.42459999999999998</v>
          </cell>
        </row>
        <row r="1643">
          <cell r="A1643" t="str">
            <v>680499520780BU0349</v>
          </cell>
          <cell r="M1643">
            <v>6.6E-4</v>
          </cell>
          <cell r="N1643">
            <v>6.6E-4</v>
          </cell>
          <cell r="P1643">
            <v>3.7699999999999999E-3</v>
          </cell>
          <cell r="Q1643">
            <v>3.7699999999999999E-3</v>
          </cell>
          <cell r="S1643">
            <v>8.5999999999999998E-4</v>
          </cell>
          <cell r="T1643">
            <v>4.6299999999999996E-3</v>
          </cell>
          <cell r="U1643">
            <v>4.6299999999999996E-3</v>
          </cell>
          <cell r="X1643">
            <v>2.2300000000000002E-3</v>
          </cell>
          <cell r="Y1643">
            <v>2.2300000000000002E-3</v>
          </cell>
        </row>
        <row r="1644">
          <cell r="A1644" t="str">
            <v>680499520780BS9051</v>
          </cell>
          <cell r="L1644">
            <v>400.30183</v>
          </cell>
          <cell r="M1644">
            <v>12.16727</v>
          </cell>
          <cell r="N1644">
            <v>12.16727</v>
          </cell>
          <cell r="O1644">
            <v>1251.1197400000001</v>
          </cell>
          <cell r="P1644">
            <v>72.855220000000003</v>
          </cell>
          <cell r="Q1644">
            <v>72.855220000000003</v>
          </cell>
          <cell r="S1644">
            <v>2487.1905999999999</v>
          </cell>
          <cell r="T1644">
            <v>1308.92608</v>
          </cell>
          <cell r="U1644">
            <v>1308.92608</v>
          </cell>
          <cell r="W1644">
            <v>456.34665999999999</v>
          </cell>
          <cell r="X1644">
            <v>40.680030000000002</v>
          </cell>
          <cell r="Y1644">
            <v>40.680030000000002</v>
          </cell>
          <cell r="AB1644">
            <v>73.91</v>
          </cell>
          <cell r="AC1644">
            <v>77.953540000000004</v>
          </cell>
          <cell r="AD1644">
            <v>287.25054</v>
          </cell>
          <cell r="AT1644">
            <v>30.92</v>
          </cell>
          <cell r="AU1644">
            <v>68.366</v>
          </cell>
          <cell r="AV1644">
            <v>264.27267000000001</v>
          </cell>
          <cell r="AW1644">
            <v>412.93167</v>
          </cell>
        </row>
        <row r="1645">
          <cell r="A1645" t="str">
            <v>680499520780BO0713</v>
          </cell>
          <cell r="L1645">
            <v>15.81057</v>
          </cell>
          <cell r="M1645">
            <v>12.16727</v>
          </cell>
          <cell r="N1645">
            <v>12.16727</v>
          </cell>
          <cell r="O1645">
            <v>80.646039999999999</v>
          </cell>
          <cell r="P1645">
            <v>72.855220000000003</v>
          </cell>
          <cell r="Q1645">
            <v>72.855220000000003</v>
          </cell>
          <cell r="S1645">
            <v>226.23383999999999</v>
          </cell>
          <cell r="T1645">
            <v>218.44301999999999</v>
          </cell>
          <cell r="U1645">
            <v>218.44301999999999</v>
          </cell>
          <cell r="W1645">
            <v>30.994520000000001</v>
          </cell>
          <cell r="X1645">
            <v>35.325679999999998</v>
          </cell>
          <cell r="Y1645">
            <v>35.325679999999998</v>
          </cell>
          <cell r="AB1645">
            <v>73.91</v>
          </cell>
          <cell r="AC1645">
            <v>77.953540000000004</v>
          </cell>
          <cell r="AD1645">
            <v>287.25054</v>
          </cell>
          <cell r="AT1645">
            <v>30.92</v>
          </cell>
          <cell r="AU1645">
            <v>68.366</v>
          </cell>
          <cell r="AV1645">
            <v>106.09996</v>
          </cell>
          <cell r="AW1645">
            <v>254.75896</v>
          </cell>
        </row>
        <row r="1646">
          <cell r="A1646" t="str">
            <v>680499520780BU0713</v>
          </cell>
          <cell r="L1646">
            <v>15.81057</v>
          </cell>
          <cell r="M1646">
            <v>12.16727</v>
          </cell>
          <cell r="N1646">
            <v>12.16727</v>
          </cell>
          <cell r="O1646">
            <v>80.646039999999999</v>
          </cell>
          <cell r="P1646">
            <v>72.855220000000003</v>
          </cell>
          <cell r="Q1646">
            <v>72.855220000000003</v>
          </cell>
          <cell r="S1646">
            <v>226.23383999999999</v>
          </cell>
          <cell r="T1646">
            <v>218.44301999999999</v>
          </cell>
          <cell r="U1646">
            <v>218.44301999999999</v>
          </cell>
          <cell r="W1646">
            <v>30.994520000000001</v>
          </cell>
          <cell r="X1646">
            <v>35.325679999999998</v>
          </cell>
          <cell r="Y1646">
            <v>35.325679999999998</v>
          </cell>
          <cell r="AB1646">
            <v>73.91</v>
          </cell>
          <cell r="AC1646">
            <v>77.953540000000004</v>
          </cell>
          <cell r="AD1646">
            <v>287.25054</v>
          </cell>
          <cell r="AT1646">
            <v>30.92</v>
          </cell>
          <cell r="AU1646">
            <v>68.366</v>
          </cell>
          <cell r="AV1646">
            <v>106.09996</v>
          </cell>
          <cell r="AW1646">
            <v>254.75896</v>
          </cell>
        </row>
        <row r="1647">
          <cell r="A1647" t="str">
            <v>680499520780BU0418</v>
          </cell>
          <cell r="L1647">
            <v>384.49126000000001</v>
          </cell>
          <cell r="O1647">
            <v>1170.4737</v>
          </cell>
          <cell r="S1647">
            <v>2260.95676</v>
          </cell>
          <cell r="T1647">
            <v>1090.48306</v>
          </cell>
          <cell r="U1647">
            <v>1090.48306</v>
          </cell>
          <cell r="W1647">
            <v>425.35214000000002</v>
          </cell>
          <cell r="X1647">
            <v>5.3543500000000002</v>
          </cell>
          <cell r="Y1647">
            <v>5.3543500000000002</v>
          </cell>
          <cell r="AV1647">
            <v>158.17271</v>
          </cell>
          <cell r="AW1647">
            <v>158.17271</v>
          </cell>
        </row>
        <row r="1648">
          <cell r="A1648" t="str">
            <v>680499520780BS9050</v>
          </cell>
          <cell r="L1648">
            <v>955.24193000000002</v>
          </cell>
          <cell r="M1648">
            <v>929.91732999999999</v>
          </cell>
          <cell r="N1648">
            <v>929.91732999999999</v>
          </cell>
          <cell r="O1648">
            <v>4583.1480099999999</v>
          </cell>
          <cell r="P1648">
            <v>5103.8768799999998</v>
          </cell>
          <cell r="Q1648">
            <v>5103.8768799999998</v>
          </cell>
          <cell r="S1648">
            <v>12097.18802</v>
          </cell>
          <cell r="T1648">
            <v>12617.91689</v>
          </cell>
          <cell r="U1648">
            <v>12617.91689</v>
          </cell>
          <cell r="W1648">
            <v>2084.6268799999998</v>
          </cell>
          <cell r="X1648">
            <v>3064.3410399999998</v>
          </cell>
          <cell r="Y1648">
            <v>3064.3410399999998</v>
          </cell>
          <cell r="AB1648">
            <v>3744.5508</v>
          </cell>
          <cell r="AC1648">
            <v>3429.37131</v>
          </cell>
          <cell r="AD1648">
            <v>15958.76556</v>
          </cell>
          <cell r="AT1648">
            <v>1161.32196</v>
          </cell>
          <cell r="AU1648">
            <v>3529.9711400000001</v>
          </cell>
          <cell r="AV1648">
            <v>5059.67299</v>
          </cell>
          <cell r="AW1648">
            <v>14505.986569999999</v>
          </cell>
        </row>
        <row r="1649">
          <cell r="A1649" t="str">
            <v>680499520780BU0331</v>
          </cell>
          <cell r="L1649">
            <v>42.224119999999999</v>
          </cell>
          <cell r="M1649">
            <v>43.275680000000001</v>
          </cell>
          <cell r="N1649">
            <v>43.275680000000001</v>
          </cell>
          <cell r="O1649">
            <v>166.52789999999999</v>
          </cell>
          <cell r="P1649">
            <v>159.78008</v>
          </cell>
          <cell r="Q1649">
            <v>159.78008</v>
          </cell>
          <cell r="S1649">
            <v>406.12009</v>
          </cell>
          <cell r="T1649">
            <v>399.37227000000001</v>
          </cell>
          <cell r="U1649">
            <v>399.37227000000001</v>
          </cell>
          <cell r="W1649">
            <v>79.470759999999999</v>
          </cell>
          <cell r="X1649">
            <v>79.872029999999995</v>
          </cell>
          <cell r="Y1649">
            <v>79.872029999999995</v>
          </cell>
          <cell r="AB1649">
            <v>539.90499999999997</v>
          </cell>
          <cell r="AC1649">
            <v>268.62058000000002</v>
          </cell>
          <cell r="AD1649">
            <v>1997.0154199999999</v>
          </cell>
          <cell r="AT1649">
            <v>120.30325000000001</v>
          </cell>
          <cell r="AU1649">
            <v>356.33620000000002</v>
          </cell>
          <cell r="AV1649">
            <v>347.49466999999999</v>
          </cell>
          <cell r="AW1649">
            <v>1491.0950700000001</v>
          </cell>
        </row>
        <row r="1650">
          <cell r="A1650" t="str">
            <v>680499520780BU0362</v>
          </cell>
          <cell r="L1650">
            <v>913.01777000000004</v>
          </cell>
          <cell r="M1650">
            <v>886.57136000000003</v>
          </cell>
          <cell r="N1650">
            <v>886.57136000000003</v>
          </cell>
          <cell r="O1650">
            <v>4415.5276000000003</v>
          </cell>
          <cell r="P1650">
            <v>4943.7237400000004</v>
          </cell>
          <cell r="Q1650">
            <v>4943.7237400000004</v>
          </cell>
          <cell r="S1650">
            <v>11652.10025</v>
          </cell>
          <cell r="T1650">
            <v>12180.29639</v>
          </cell>
          <cell r="U1650">
            <v>12180.29639</v>
          </cell>
          <cell r="W1650">
            <v>2004.8423600000001</v>
          </cell>
          <cell r="X1650">
            <v>2984.36328</v>
          </cell>
          <cell r="Y1650">
            <v>2984.36328</v>
          </cell>
          <cell r="AB1650">
            <v>3204.6457999999998</v>
          </cell>
          <cell r="AC1650">
            <v>3160.7507300000002</v>
          </cell>
          <cell r="AD1650">
            <v>13961.75014</v>
          </cell>
          <cell r="AT1650">
            <v>1041.0187100000001</v>
          </cell>
          <cell r="AU1650">
            <v>3173.6349399999999</v>
          </cell>
          <cell r="AV1650">
            <v>4711.6513000000004</v>
          </cell>
          <cell r="AW1650">
            <v>13014.36448</v>
          </cell>
        </row>
        <row r="1651">
          <cell r="A1651" t="str">
            <v>680499520780BU0361</v>
          </cell>
          <cell r="L1651">
            <v>4.0000000000000003E-5</v>
          </cell>
          <cell r="M1651">
            <v>7.0290000000000005E-2</v>
          </cell>
          <cell r="N1651">
            <v>7.0290000000000005E-2</v>
          </cell>
          <cell r="O1651">
            <v>1.0925100000000001</v>
          </cell>
          <cell r="P1651">
            <v>0.37306</v>
          </cell>
          <cell r="Q1651">
            <v>0.37306</v>
          </cell>
          <cell r="S1651">
            <v>38.967680000000001</v>
          </cell>
          <cell r="T1651">
            <v>38.24823</v>
          </cell>
          <cell r="U1651">
            <v>38.24823</v>
          </cell>
          <cell r="W1651">
            <v>0.31375999999999998</v>
          </cell>
          <cell r="X1651">
            <v>0.10573</v>
          </cell>
          <cell r="Y1651">
            <v>0.10573</v>
          </cell>
          <cell r="AV1651">
            <v>0.52702000000000004</v>
          </cell>
          <cell r="AW1651">
            <v>0.52702000000000004</v>
          </cell>
        </row>
        <row r="1652">
          <cell r="A1652" t="str">
            <v>680499520780BS6921</v>
          </cell>
          <cell r="M1652">
            <v>39.272799999999997</v>
          </cell>
          <cell r="N1652">
            <v>39.272799999999997</v>
          </cell>
          <cell r="O1652">
            <v>-1.3010000000000001E-2</v>
          </cell>
          <cell r="P1652">
            <v>285.50846999999999</v>
          </cell>
          <cell r="Q1652">
            <v>285.50846999999999</v>
          </cell>
          <cell r="S1652">
            <v>0.88153999999999999</v>
          </cell>
          <cell r="T1652">
            <v>286.40302000000003</v>
          </cell>
          <cell r="U1652">
            <v>286.40302000000003</v>
          </cell>
          <cell r="W1652">
            <v>-1.3010000000000001E-2</v>
          </cell>
          <cell r="X1652">
            <v>123.61545</v>
          </cell>
          <cell r="Y1652">
            <v>123.61545</v>
          </cell>
        </row>
        <row r="1653">
          <cell r="A1653" t="str">
            <v>680499520780BO1228</v>
          </cell>
          <cell r="M1653">
            <v>39.272799999999997</v>
          </cell>
          <cell r="N1653">
            <v>39.272799999999997</v>
          </cell>
          <cell r="O1653">
            <v>-1.3010000000000001E-2</v>
          </cell>
          <cell r="P1653">
            <v>285.50846999999999</v>
          </cell>
          <cell r="Q1653">
            <v>285.50846999999999</v>
          </cell>
          <cell r="S1653">
            <v>0.88153999999999999</v>
          </cell>
          <cell r="T1653">
            <v>286.40302000000003</v>
          </cell>
          <cell r="U1653">
            <v>286.40302000000003</v>
          </cell>
          <cell r="W1653">
            <v>-1.3010000000000001E-2</v>
          </cell>
          <cell r="X1653">
            <v>123.61545</v>
          </cell>
          <cell r="Y1653">
            <v>123.61545</v>
          </cell>
        </row>
        <row r="1654">
          <cell r="A1654" t="str">
            <v>680499520780BU1228</v>
          </cell>
          <cell r="M1654">
            <v>39.272799999999997</v>
          </cell>
          <cell r="N1654">
            <v>39.272799999999997</v>
          </cell>
          <cell r="O1654">
            <v>-1.3010000000000001E-2</v>
          </cell>
          <cell r="P1654">
            <v>285.50846999999999</v>
          </cell>
          <cell r="Q1654">
            <v>285.50846999999999</v>
          </cell>
          <cell r="S1654">
            <v>0.88153999999999999</v>
          </cell>
          <cell r="T1654">
            <v>286.40302000000003</v>
          </cell>
          <cell r="U1654">
            <v>286.40302000000003</v>
          </cell>
          <cell r="W1654">
            <v>-1.3010000000000001E-2</v>
          </cell>
          <cell r="X1654">
            <v>123.61545</v>
          </cell>
          <cell r="Y1654">
            <v>123.61545</v>
          </cell>
        </row>
        <row r="1655">
          <cell r="A1655" t="str">
            <v>680499520780BS6903</v>
          </cell>
          <cell r="O1655">
            <v>-14.717000000000001</v>
          </cell>
          <cell r="S1655">
            <v>-14.717000000000001</v>
          </cell>
          <cell r="AV1655">
            <v>-14.717000000000001</v>
          </cell>
          <cell r="AW1655">
            <v>-14.717000000000001</v>
          </cell>
        </row>
        <row r="1656">
          <cell r="A1656" t="str">
            <v>680499520780BU0664</v>
          </cell>
          <cell r="O1656">
            <v>-14.717000000000001</v>
          </cell>
          <cell r="S1656">
            <v>-14.717000000000001</v>
          </cell>
          <cell r="AV1656">
            <v>-14.717000000000001</v>
          </cell>
          <cell r="AW1656">
            <v>-14.717000000000001</v>
          </cell>
        </row>
        <row r="1657">
          <cell r="A1657" t="str">
            <v>680499520780201101</v>
          </cell>
          <cell r="L1657">
            <v>5172.0043699999997</v>
          </cell>
          <cell r="M1657">
            <v>16083.019340000001</v>
          </cell>
          <cell r="N1657">
            <v>16083.019340000001</v>
          </cell>
          <cell r="O1657">
            <v>42553.257339999996</v>
          </cell>
          <cell r="P1657">
            <v>58603.869720000002</v>
          </cell>
          <cell r="Q1657">
            <v>58603.869720000002</v>
          </cell>
          <cell r="S1657">
            <v>149109.57610000001</v>
          </cell>
          <cell r="T1657">
            <v>165160.18848000001</v>
          </cell>
          <cell r="U1657">
            <v>165160.18848000001</v>
          </cell>
          <cell r="W1657">
            <v>13645.75958</v>
          </cell>
          <cell r="X1657">
            <v>40889.864699999998</v>
          </cell>
          <cell r="Y1657">
            <v>40889.864699999998</v>
          </cell>
          <cell r="AB1657">
            <v>40867.016949999997</v>
          </cell>
          <cell r="AC1657">
            <v>29347.36823</v>
          </cell>
          <cell r="AD1657">
            <v>144662.29738</v>
          </cell>
          <cell r="AT1657">
            <v>12012.41958</v>
          </cell>
          <cell r="AU1657">
            <v>35552.618090000004</v>
          </cell>
          <cell r="AV1657">
            <v>50014.016929999998</v>
          </cell>
          <cell r="AW1657">
            <v>149006.70060000001</v>
          </cell>
        </row>
        <row r="1658">
          <cell r="A1658" t="str">
            <v>680499520780BT6918</v>
          </cell>
          <cell r="L1658">
            <v>5172.0043699999997</v>
          </cell>
          <cell r="M1658">
            <v>16083.019340000001</v>
          </cell>
          <cell r="N1658">
            <v>16083.019340000001</v>
          </cell>
          <cell r="O1658">
            <v>42553.257339999996</v>
          </cell>
          <cell r="P1658">
            <v>58603.869720000002</v>
          </cell>
          <cell r="Q1658">
            <v>58603.869720000002</v>
          </cell>
          <cell r="S1658">
            <v>149109.57610000001</v>
          </cell>
          <cell r="T1658">
            <v>165160.18848000001</v>
          </cell>
          <cell r="U1658">
            <v>165160.18848000001</v>
          </cell>
          <cell r="W1658">
            <v>13645.75958</v>
          </cell>
          <cell r="X1658">
            <v>40889.864699999998</v>
          </cell>
          <cell r="Y1658">
            <v>40889.864699999998</v>
          </cell>
          <cell r="AB1658">
            <v>40867.016949999997</v>
          </cell>
          <cell r="AC1658">
            <v>29347.36823</v>
          </cell>
          <cell r="AD1658">
            <v>144662.29738</v>
          </cell>
          <cell r="AT1658">
            <v>12012.41958</v>
          </cell>
          <cell r="AU1658">
            <v>35552.618090000004</v>
          </cell>
          <cell r="AV1658">
            <v>50014.016929999998</v>
          </cell>
          <cell r="AW1658">
            <v>149006.70060000001</v>
          </cell>
        </row>
        <row r="1659">
          <cell r="A1659" t="str">
            <v>680499520780BO0680</v>
          </cell>
          <cell r="L1659">
            <v>4009.4329600000001</v>
          </cell>
          <cell r="M1659">
            <v>15342.391460000001</v>
          </cell>
          <cell r="N1659">
            <v>15342.391460000001</v>
          </cell>
          <cell r="O1659">
            <v>36911.791599999997</v>
          </cell>
          <cell r="P1659">
            <v>54506.689619999997</v>
          </cell>
          <cell r="Q1659">
            <v>54506.689619999997</v>
          </cell>
          <cell r="S1659">
            <v>137983.39498000001</v>
          </cell>
          <cell r="T1659">
            <v>155578.29300000001</v>
          </cell>
          <cell r="U1659">
            <v>155578.29300000001</v>
          </cell>
          <cell r="W1659">
            <v>11011.08504</v>
          </cell>
          <cell r="X1659">
            <v>38483.600310000002</v>
          </cell>
          <cell r="Y1659">
            <v>38483.600310000002</v>
          </cell>
          <cell r="AB1659">
            <v>37999.999949999998</v>
          </cell>
          <cell r="AC1659">
            <v>26086.44123</v>
          </cell>
          <cell r="AD1659">
            <v>135086.44117999999</v>
          </cell>
          <cell r="AT1659">
            <v>11115.17078</v>
          </cell>
          <cell r="AU1659">
            <v>33000.001089999998</v>
          </cell>
          <cell r="AV1659">
            <v>45367.10615</v>
          </cell>
          <cell r="AW1659">
            <v>138230.20009999999</v>
          </cell>
        </row>
        <row r="1660">
          <cell r="A1660" t="str">
            <v>680499520780BU0680</v>
          </cell>
          <cell r="L1660">
            <v>4009.4329600000001</v>
          </cell>
          <cell r="M1660">
            <v>15342.391460000001</v>
          </cell>
          <cell r="N1660">
            <v>15342.391460000001</v>
          </cell>
          <cell r="O1660">
            <v>36911.791599999997</v>
          </cell>
          <cell r="P1660">
            <v>54506.689619999997</v>
          </cell>
          <cell r="Q1660">
            <v>54506.689619999997</v>
          </cell>
          <cell r="S1660">
            <v>137983.39498000001</v>
          </cell>
          <cell r="T1660">
            <v>155578.29300000001</v>
          </cell>
          <cell r="U1660">
            <v>155578.29300000001</v>
          </cell>
          <cell r="W1660">
            <v>11011.08504</v>
          </cell>
          <cell r="X1660">
            <v>38483.600310000002</v>
          </cell>
          <cell r="Y1660">
            <v>38483.600310000002</v>
          </cell>
          <cell r="AB1660">
            <v>37999.999949999998</v>
          </cell>
          <cell r="AC1660">
            <v>26086.44123</v>
          </cell>
          <cell r="AD1660">
            <v>135086.44117999999</v>
          </cell>
          <cell r="AT1660">
            <v>11115.17078</v>
          </cell>
          <cell r="AU1660">
            <v>33000.001089999998</v>
          </cell>
          <cell r="AV1660">
            <v>45367.10615</v>
          </cell>
          <cell r="AW1660">
            <v>138230.20009999999</v>
          </cell>
        </row>
        <row r="1661">
          <cell r="A1661" t="str">
            <v>680499520780BU3409</v>
          </cell>
          <cell r="O1661">
            <v>34.367269999999998</v>
          </cell>
          <cell r="S1661">
            <v>34.110430000000001</v>
          </cell>
          <cell r="T1661">
            <v>-0.25684000000000001</v>
          </cell>
          <cell r="U1661">
            <v>-0.25684000000000001</v>
          </cell>
          <cell r="W1661">
            <v>2.879</v>
          </cell>
          <cell r="AV1661">
            <v>26.81692</v>
          </cell>
          <cell r="AW1661">
            <v>26.81692</v>
          </cell>
        </row>
        <row r="1662">
          <cell r="A1662" t="str">
            <v>680499520780BU0624</v>
          </cell>
          <cell r="L1662">
            <v>1162.57141</v>
          </cell>
          <cell r="M1662">
            <v>740.62788</v>
          </cell>
          <cell r="N1662">
            <v>740.62788</v>
          </cell>
          <cell r="O1662">
            <v>5607.0984699999999</v>
          </cell>
          <cell r="P1662">
            <v>4097.1800999999996</v>
          </cell>
          <cell r="Q1662">
            <v>4097.1800999999996</v>
          </cell>
          <cell r="S1662">
            <v>11092.07069</v>
          </cell>
          <cell r="T1662">
            <v>9582.1523199999992</v>
          </cell>
          <cell r="U1662">
            <v>9582.1523199999992</v>
          </cell>
          <cell r="W1662">
            <v>2631.7955400000001</v>
          </cell>
          <cell r="X1662">
            <v>2406.2643899999998</v>
          </cell>
          <cell r="Y1662">
            <v>2406.2643899999998</v>
          </cell>
          <cell r="AB1662">
            <v>2867.0169999999998</v>
          </cell>
          <cell r="AC1662">
            <v>3260.9270000000001</v>
          </cell>
          <cell r="AD1662">
            <v>9575.8562000000002</v>
          </cell>
          <cell r="AT1662">
            <v>897.24879999999996</v>
          </cell>
          <cell r="AU1662">
            <v>2552.6170000000002</v>
          </cell>
          <cell r="AV1662">
            <v>4620.0938599999999</v>
          </cell>
          <cell r="AW1662">
            <v>10749.683580000001</v>
          </cell>
        </row>
        <row r="1663">
          <cell r="A1663" t="str">
            <v>680499520783PD202</v>
          </cell>
          <cell r="L1663">
            <v>71.345290000000006</v>
          </cell>
          <cell r="M1663">
            <v>74.639769999999999</v>
          </cell>
          <cell r="N1663">
            <v>74.639769999999999</v>
          </cell>
          <cell r="O1663">
            <v>483.69589000000002</v>
          </cell>
          <cell r="P1663">
            <v>508.47480999999999</v>
          </cell>
          <cell r="Q1663">
            <v>508.47480999999999</v>
          </cell>
          <cell r="S1663">
            <v>1114.66203</v>
          </cell>
          <cell r="T1663">
            <v>1139.4409499999999</v>
          </cell>
          <cell r="U1663">
            <v>1139.4409499999999</v>
          </cell>
          <cell r="W1663">
            <v>159.65678</v>
          </cell>
          <cell r="X1663">
            <v>253.35184000000001</v>
          </cell>
          <cell r="Y1663">
            <v>253.35184000000001</v>
          </cell>
          <cell r="AV1663">
            <v>226.99699000000001</v>
          </cell>
          <cell r="AW1663">
            <v>226.99699000000001</v>
          </cell>
        </row>
        <row r="1664">
          <cell r="A1664" t="str">
            <v>680499520783BG6912</v>
          </cell>
          <cell r="L1664">
            <v>47.766599999999997</v>
          </cell>
          <cell r="M1664">
            <v>43.60615</v>
          </cell>
          <cell r="N1664">
            <v>43.60615</v>
          </cell>
          <cell r="O1664">
            <v>346.99892</v>
          </cell>
          <cell r="P1664">
            <v>329.65239000000003</v>
          </cell>
          <cell r="Q1664">
            <v>329.65239000000003</v>
          </cell>
          <cell r="S1664">
            <v>767.26840000000004</v>
          </cell>
          <cell r="T1664">
            <v>749.92187000000001</v>
          </cell>
          <cell r="U1664">
            <v>749.92187000000001</v>
          </cell>
          <cell r="W1664">
            <v>108.84453000000001</v>
          </cell>
          <cell r="X1664">
            <v>155.36453</v>
          </cell>
          <cell r="Y1664">
            <v>155.36453</v>
          </cell>
          <cell r="AV1664">
            <v>168.57557</v>
          </cell>
          <cell r="AW1664">
            <v>168.57557</v>
          </cell>
        </row>
        <row r="1665">
          <cell r="A1665" t="str">
            <v>680499520783BS6912</v>
          </cell>
          <cell r="L1665">
            <v>25.60004</v>
          </cell>
          <cell r="M1665">
            <v>32.500729999999997</v>
          </cell>
          <cell r="N1665">
            <v>32.500729999999997</v>
          </cell>
          <cell r="O1665">
            <v>192.67572000000001</v>
          </cell>
          <cell r="P1665">
            <v>243.14703</v>
          </cell>
          <cell r="Q1665">
            <v>243.14703</v>
          </cell>
          <cell r="S1665">
            <v>515.69953999999996</v>
          </cell>
          <cell r="T1665">
            <v>566.17084999999997</v>
          </cell>
          <cell r="U1665">
            <v>566.17084999999997</v>
          </cell>
          <cell r="W1665">
            <v>59.283239999999999</v>
          </cell>
          <cell r="X1665">
            <v>116.01582000000001</v>
          </cell>
          <cell r="Y1665">
            <v>116.01582000000001</v>
          </cell>
          <cell r="AV1665">
            <v>95.370570000000001</v>
          </cell>
          <cell r="AW1665">
            <v>95.370570000000001</v>
          </cell>
        </row>
        <row r="1666">
          <cell r="A1666" t="str">
            <v>680499520783BO0678</v>
          </cell>
          <cell r="L1666">
            <v>25.60004</v>
          </cell>
          <cell r="M1666">
            <v>32.500729999999997</v>
          </cell>
          <cell r="N1666">
            <v>32.500729999999997</v>
          </cell>
          <cell r="O1666">
            <v>192.67572000000001</v>
          </cell>
          <cell r="P1666">
            <v>243.14703</v>
          </cell>
          <cell r="Q1666">
            <v>243.14703</v>
          </cell>
          <cell r="S1666">
            <v>515.69953999999996</v>
          </cell>
          <cell r="T1666">
            <v>566.17084999999997</v>
          </cell>
          <cell r="U1666">
            <v>566.17084999999997</v>
          </cell>
          <cell r="W1666">
            <v>59.283239999999999</v>
          </cell>
          <cell r="X1666">
            <v>116.01582000000001</v>
          </cell>
          <cell r="Y1666">
            <v>116.01582000000001</v>
          </cell>
          <cell r="AV1666">
            <v>95.370570000000001</v>
          </cell>
          <cell r="AW1666">
            <v>95.370570000000001</v>
          </cell>
        </row>
        <row r="1667">
          <cell r="A1667" t="str">
            <v>680499520783BS6922</v>
          </cell>
          <cell r="L1667">
            <v>22.16656</v>
          </cell>
          <cell r="M1667">
            <v>11.105420000000001</v>
          </cell>
          <cell r="N1667">
            <v>11.105420000000001</v>
          </cell>
          <cell r="O1667">
            <v>154.32320000000001</v>
          </cell>
          <cell r="P1667">
            <v>86.505359999999996</v>
          </cell>
          <cell r="Q1667">
            <v>86.505359999999996</v>
          </cell>
          <cell r="S1667">
            <v>251.56886</v>
          </cell>
          <cell r="T1667">
            <v>183.75102000000001</v>
          </cell>
          <cell r="U1667">
            <v>183.75102000000001</v>
          </cell>
          <cell r="W1667">
            <v>49.56129</v>
          </cell>
          <cell r="X1667">
            <v>39.348709999999997</v>
          </cell>
          <cell r="Y1667">
            <v>39.348709999999997</v>
          </cell>
          <cell r="AV1667">
            <v>73.204999999999998</v>
          </cell>
          <cell r="AW1667">
            <v>73.204999999999998</v>
          </cell>
        </row>
        <row r="1668">
          <cell r="A1668" t="str">
            <v>680499520783BO0708</v>
          </cell>
          <cell r="L1668">
            <v>22.16656</v>
          </cell>
          <cell r="M1668">
            <v>8.1529699999999998</v>
          </cell>
          <cell r="N1668">
            <v>8.1529699999999998</v>
          </cell>
          <cell r="O1668">
            <v>154.32320000000001</v>
          </cell>
          <cell r="P1668">
            <v>63.507309999999997</v>
          </cell>
          <cell r="Q1668">
            <v>63.507309999999997</v>
          </cell>
          <cell r="S1668">
            <v>225.71541999999999</v>
          </cell>
          <cell r="T1668">
            <v>134.89953</v>
          </cell>
          <cell r="U1668">
            <v>134.89953</v>
          </cell>
          <cell r="W1668">
            <v>49.56129</v>
          </cell>
          <cell r="X1668">
            <v>28.887599999999999</v>
          </cell>
          <cell r="Y1668">
            <v>28.887599999999999</v>
          </cell>
          <cell r="AV1668">
            <v>73.204999999999998</v>
          </cell>
          <cell r="AW1668">
            <v>73.204999999999998</v>
          </cell>
        </row>
        <row r="1669">
          <cell r="A1669" t="str">
            <v>680499520783BU0675</v>
          </cell>
          <cell r="M1669">
            <v>2.9524499999999998</v>
          </cell>
          <cell r="N1669">
            <v>2.9524499999999998</v>
          </cell>
          <cell r="P1669">
            <v>22.998049999999999</v>
          </cell>
          <cell r="Q1669">
            <v>22.998049999999999</v>
          </cell>
          <cell r="S1669">
            <v>25.853439999999999</v>
          </cell>
          <cell r="T1669">
            <v>48.851489999999998</v>
          </cell>
          <cell r="U1669">
            <v>48.851489999999998</v>
          </cell>
          <cell r="X1669">
            <v>10.46111</v>
          </cell>
          <cell r="Y1669">
            <v>10.46111</v>
          </cell>
        </row>
        <row r="1670">
          <cell r="A1670" t="str">
            <v>680499520783BS9042</v>
          </cell>
          <cell r="L1670">
            <v>23.578690000000002</v>
          </cell>
          <cell r="M1670">
            <v>30.0276</v>
          </cell>
          <cell r="N1670">
            <v>30.0276</v>
          </cell>
          <cell r="O1670">
            <v>136.54467</v>
          </cell>
          <cell r="P1670">
            <v>173.17276000000001</v>
          </cell>
          <cell r="Q1670">
            <v>173.17276000000001</v>
          </cell>
          <cell r="S1670">
            <v>346.25628999999998</v>
          </cell>
          <cell r="T1670">
            <v>382.88438000000002</v>
          </cell>
          <cell r="U1670">
            <v>382.88438000000002</v>
          </cell>
          <cell r="W1670">
            <v>50.811810000000001</v>
          </cell>
          <cell r="X1670">
            <v>95.793030000000002</v>
          </cell>
          <cell r="Y1670">
            <v>95.793030000000002</v>
          </cell>
          <cell r="AV1670">
            <v>58.274430000000002</v>
          </cell>
          <cell r="AW1670">
            <v>58.274430000000002</v>
          </cell>
        </row>
        <row r="1671">
          <cell r="A1671" t="str">
            <v>680499520783BO0341</v>
          </cell>
          <cell r="L1671">
            <v>23.578690000000002</v>
          </cell>
          <cell r="M1671">
            <v>30.0276</v>
          </cell>
          <cell r="N1671">
            <v>30.0276</v>
          </cell>
          <cell r="O1671">
            <v>136.54467</v>
          </cell>
          <cell r="P1671">
            <v>173.17276000000001</v>
          </cell>
          <cell r="Q1671">
            <v>173.17276000000001</v>
          </cell>
          <cell r="S1671">
            <v>346.25628999999998</v>
          </cell>
          <cell r="T1671">
            <v>382.88438000000002</v>
          </cell>
          <cell r="U1671">
            <v>382.88438000000002</v>
          </cell>
          <cell r="W1671">
            <v>50.811810000000001</v>
          </cell>
          <cell r="X1671">
            <v>95.793030000000002</v>
          </cell>
          <cell r="Y1671">
            <v>95.793030000000002</v>
          </cell>
          <cell r="AV1671">
            <v>58.274430000000002</v>
          </cell>
          <cell r="AW1671">
            <v>58.274430000000002</v>
          </cell>
        </row>
        <row r="1672">
          <cell r="A1672" t="str">
            <v>680499520783BU0341</v>
          </cell>
          <cell r="L1672">
            <v>23.578690000000002</v>
          </cell>
          <cell r="M1672">
            <v>30.0276</v>
          </cell>
          <cell r="N1672">
            <v>30.0276</v>
          </cell>
          <cell r="O1672">
            <v>136.54467</v>
          </cell>
          <cell r="P1672">
            <v>173.17276000000001</v>
          </cell>
          <cell r="Q1672">
            <v>173.17276000000001</v>
          </cell>
          <cell r="S1672">
            <v>346.25628999999998</v>
          </cell>
          <cell r="T1672">
            <v>382.88438000000002</v>
          </cell>
          <cell r="U1672">
            <v>382.88438000000002</v>
          </cell>
          <cell r="W1672">
            <v>50.811810000000001</v>
          </cell>
          <cell r="X1672">
            <v>95.793030000000002</v>
          </cell>
          <cell r="Y1672">
            <v>95.793030000000002</v>
          </cell>
          <cell r="AV1672">
            <v>58.274430000000002</v>
          </cell>
          <cell r="AW1672">
            <v>58.274430000000002</v>
          </cell>
        </row>
        <row r="1673">
          <cell r="A1673" t="str">
            <v>680499520783BS9050</v>
          </cell>
          <cell r="M1673">
            <v>0.25774999999999998</v>
          </cell>
          <cell r="N1673">
            <v>0.25774999999999998</v>
          </cell>
          <cell r="O1673">
            <v>4.7300000000000002E-2</v>
          </cell>
          <cell r="P1673">
            <v>1.6550400000000001</v>
          </cell>
          <cell r="Q1673">
            <v>1.6550400000000001</v>
          </cell>
          <cell r="S1673">
            <v>0.84470999999999996</v>
          </cell>
          <cell r="T1673">
            <v>2.4524499999999998</v>
          </cell>
          <cell r="U1673">
            <v>2.4524499999999998</v>
          </cell>
          <cell r="W1673">
            <v>4.4000000000000002E-4</v>
          </cell>
          <cell r="X1673">
            <v>0.70240000000000002</v>
          </cell>
          <cell r="Y1673">
            <v>0.70240000000000002</v>
          </cell>
          <cell r="AV1673">
            <v>4.199E-2</v>
          </cell>
          <cell r="AW1673">
            <v>4.199E-2</v>
          </cell>
        </row>
        <row r="1674">
          <cell r="A1674" t="str">
            <v>680499520783BU0362</v>
          </cell>
          <cell r="M1674">
            <v>0.25774999999999998</v>
          </cell>
          <cell r="N1674">
            <v>0.25774999999999998</v>
          </cell>
          <cell r="O1674">
            <v>4.7300000000000002E-2</v>
          </cell>
          <cell r="P1674">
            <v>1.6550400000000001</v>
          </cell>
          <cell r="Q1674">
            <v>1.6550400000000001</v>
          </cell>
          <cell r="S1674">
            <v>0.84470999999999996</v>
          </cell>
          <cell r="T1674">
            <v>2.4524499999999998</v>
          </cell>
          <cell r="U1674">
            <v>2.4524499999999998</v>
          </cell>
          <cell r="W1674">
            <v>4.4000000000000002E-4</v>
          </cell>
          <cell r="X1674">
            <v>0.70240000000000002</v>
          </cell>
          <cell r="Y1674">
            <v>0.70240000000000002</v>
          </cell>
          <cell r="AV1674">
            <v>4.199E-2</v>
          </cell>
          <cell r="AW1674">
            <v>4.199E-2</v>
          </cell>
        </row>
        <row r="1675">
          <cell r="A1675" t="str">
            <v>680499520783BS6921</v>
          </cell>
          <cell r="M1675">
            <v>0.74826999999999999</v>
          </cell>
          <cell r="N1675">
            <v>0.74826999999999999</v>
          </cell>
          <cell r="O1675">
            <v>0.105</v>
          </cell>
          <cell r="P1675">
            <v>3.9946199999999998</v>
          </cell>
          <cell r="Q1675">
            <v>3.9946199999999998</v>
          </cell>
          <cell r="S1675">
            <v>0.29263</v>
          </cell>
          <cell r="T1675">
            <v>4.1822499999999998</v>
          </cell>
          <cell r="U1675">
            <v>4.1822499999999998</v>
          </cell>
          <cell r="X1675">
            <v>1.4918800000000001</v>
          </cell>
          <cell r="Y1675">
            <v>1.4918800000000001</v>
          </cell>
          <cell r="AV1675">
            <v>0.105</v>
          </cell>
          <cell r="AW1675">
            <v>0.105</v>
          </cell>
        </row>
        <row r="1676">
          <cell r="A1676" t="str">
            <v>680499520783BO1228</v>
          </cell>
          <cell r="M1676">
            <v>0.74826999999999999</v>
          </cell>
          <cell r="N1676">
            <v>0.74826999999999999</v>
          </cell>
          <cell r="O1676">
            <v>0.105</v>
          </cell>
          <cell r="P1676">
            <v>3.9946199999999998</v>
          </cell>
          <cell r="Q1676">
            <v>3.9946199999999998</v>
          </cell>
          <cell r="S1676">
            <v>0.29263</v>
          </cell>
          <cell r="T1676">
            <v>4.1822499999999998</v>
          </cell>
          <cell r="U1676">
            <v>4.1822499999999998</v>
          </cell>
          <cell r="X1676">
            <v>1.4918800000000001</v>
          </cell>
          <cell r="Y1676">
            <v>1.4918800000000001</v>
          </cell>
          <cell r="AV1676">
            <v>0.105</v>
          </cell>
          <cell r="AW1676">
            <v>0.105</v>
          </cell>
        </row>
        <row r="1677">
          <cell r="A1677" t="str">
            <v>680499520783BU1228</v>
          </cell>
          <cell r="M1677">
            <v>0.74826999999999999</v>
          </cell>
          <cell r="N1677">
            <v>0.74826999999999999</v>
          </cell>
          <cell r="O1677">
            <v>0.105</v>
          </cell>
          <cell r="P1677">
            <v>3.9946199999999998</v>
          </cell>
          <cell r="Q1677">
            <v>3.9946199999999998</v>
          </cell>
          <cell r="S1677">
            <v>0.29263</v>
          </cell>
          <cell r="T1677">
            <v>4.1822499999999998</v>
          </cell>
          <cell r="U1677">
            <v>4.1822499999999998</v>
          </cell>
          <cell r="X1677">
            <v>1.4918800000000001</v>
          </cell>
          <cell r="Y1677">
            <v>1.4918800000000001</v>
          </cell>
          <cell r="AV1677">
            <v>0.105</v>
          </cell>
          <cell r="AW1677">
            <v>0.105</v>
          </cell>
        </row>
        <row r="1678">
          <cell r="A1678" t="str">
            <v>680499520783201101</v>
          </cell>
          <cell r="L1678">
            <v>6.3187699999999998</v>
          </cell>
          <cell r="O1678">
            <v>31.50243</v>
          </cell>
          <cell r="S1678">
            <v>31.50243</v>
          </cell>
          <cell r="W1678">
            <v>12.604039999999999</v>
          </cell>
          <cell r="AV1678">
            <v>12.59747</v>
          </cell>
          <cell r="AW1678">
            <v>12.59747</v>
          </cell>
        </row>
        <row r="1679">
          <cell r="A1679" t="str">
            <v>680499520783BT6918</v>
          </cell>
          <cell r="L1679">
            <v>6.3187699999999998</v>
          </cell>
          <cell r="O1679">
            <v>31.50243</v>
          </cell>
          <cell r="S1679">
            <v>31.50243</v>
          </cell>
          <cell r="W1679">
            <v>12.604039999999999</v>
          </cell>
          <cell r="AV1679">
            <v>12.59747</v>
          </cell>
          <cell r="AW1679">
            <v>12.59747</v>
          </cell>
        </row>
        <row r="1680">
          <cell r="A1680" t="str">
            <v>680499520783BO0680</v>
          </cell>
          <cell r="L1680">
            <v>6.3187699999999998</v>
          </cell>
          <cell r="O1680">
            <v>31.50243</v>
          </cell>
          <cell r="S1680">
            <v>31.50243</v>
          </cell>
          <cell r="W1680">
            <v>12.604039999999999</v>
          </cell>
          <cell r="AV1680">
            <v>12.59747</v>
          </cell>
          <cell r="AW1680">
            <v>12.59747</v>
          </cell>
        </row>
        <row r="1681">
          <cell r="A1681" t="str">
            <v>680499520783BU0680</v>
          </cell>
          <cell r="L1681">
            <v>6.3187699999999998</v>
          </cell>
          <cell r="O1681">
            <v>31.50243</v>
          </cell>
          <cell r="S1681">
            <v>31.50243</v>
          </cell>
          <cell r="W1681">
            <v>12.604039999999999</v>
          </cell>
          <cell r="AV1681">
            <v>12.59747</v>
          </cell>
          <cell r="AW1681">
            <v>12.59747</v>
          </cell>
        </row>
        <row r="1682">
          <cell r="A1682" t="str">
            <v>680499CL_GRPD202</v>
          </cell>
          <cell r="L1682">
            <v>1619.1032299999999</v>
          </cell>
          <cell r="M1682">
            <v>1995.31378</v>
          </cell>
          <cell r="N1682">
            <v>1995.31378</v>
          </cell>
          <cell r="O1682">
            <v>8958.29097</v>
          </cell>
          <cell r="P1682">
            <v>12589.66309</v>
          </cell>
          <cell r="Q1682">
            <v>12589.66309</v>
          </cell>
          <cell r="S1682">
            <v>23918.178059999998</v>
          </cell>
          <cell r="T1682">
            <v>27549.550179999998</v>
          </cell>
          <cell r="U1682">
            <v>27549.550179999998</v>
          </cell>
          <cell r="W1682">
            <v>3567.6408000000001</v>
          </cell>
          <cell r="X1682">
            <v>6623.1984400000001</v>
          </cell>
          <cell r="Y1682">
            <v>6623.1984400000001</v>
          </cell>
          <cell r="AB1682">
            <v>7004.2807400000002</v>
          </cell>
          <cell r="AC1682">
            <v>4496.2356099999997</v>
          </cell>
          <cell r="AD1682">
            <v>27237.792539999999</v>
          </cell>
          <cell r="AT1682">
            <v>1972.84502</v>
          </cell>
          <cell r="AU1682">
            <v>6389.9312399999999</v>
          </cell>
          <cell r="AV1682">
            <v>9831.4763800000001</v>
          </cell>
          <cell r="AW1682">
            <v>27733.161080000002</v>
          </cell>
        </row>
        <row r="1683">
          <cell r="A1683" t="str">
            <v>680499CL_GRBS9044</v>
          </cell>
          <cell r="L1683">
            <v>393.40758</v>
          </cell>
          <cell r="M1683">
            <v>399.67162000000002</v>
          </cell>
          <cell r="N1683">
            <v>399.67162000000002</v>
          </cell>
          <cell r="O1683">
            <v>1814.1021499999999</v>
          </cell>
          <cell r="P1683">
            <v>2266.4954699999998</v>
          </cell>
          <cell r="Q1683">
            <v>2266.4954699999998</v>
          </cell>
          <cell r="S1683">
            <v>4531.6202400000002</v>
          </cell>
          <cell r="T1683">
            <v>4984.0135600000003</v>
          </cell>
          <cell r="U1683">
            <v>4984.0135600000003</v>
          </cell>
          <cell r="W1683">
            <v>766.03536999999994</v>
          </cell>
          <cell r="X1683">
            <v>1331.0225800000001</v>
          </cell>
          <cell r="Y1683">
            <v>1331.0225800000001</v>
          </cell>
          <cell r="AB1683">
            <v>1796.52793</v>
          </cell>
          <cell r="AC1683">
            <v>703.94147999999996</v>
          </cell>
          <cell r="AD1683">
            <v>5451.4402499999997</v>
          </cell>
          <cell r="AT1683">
            <v>432.49367999999998</v>
          </cell>
          <cell r="AU1683">
            <v>1303.05819</v>
          </cell>
          <cell r="AV1683">
            <v>1929.5119199999999</v>
          </cell>
          <cell r="AW1683">
            <v>5305.6724700000004</v>
          </cell>
        </row>
        <row r="1684">
          <cell r="A1684" t="str">
            <v>680499CL_GRBU0321</v>
          </cell>
          <cell r="L1684">
            <v>242.56861000000001</v>
          </cell>
          <cell r="M1684">
            <v>202.31130999999999</v>
          </cell>
          <cell r="N1684">
            <v>202.31130999999999</v>
          </cell>
          <cell r="O1684">
            <v>1127.17812</v>
          </cell>
          <cell r="P1684">
            <v>1434.07924</v>
          </cell>
          <cell r="Q1684">
            <v>1434.07924</v>
          </cell>
          <cell r="S1684">
            <v>2921.2212599999998</v>
          </cell>
          <cell r="T1684">
            <v>3228.1223799999998</v>
          </cell>
          <cell r="U1684">
            <v>3228.1223799999998</v>
          </cell>
          <cell r="W1684">
            <v>443.22152999999997</v>
          </cell>
          <cell r="X1684">
            <v>700.51892999999995</v>
          </cell>
          <cell r="Y1684">
            <v>700.51892999999995</v>
          </cell>
          <cell r="AB1684">
            <v>1038.8699999999999</v>
          </cell>
          <cell r="AC1684">
            <v>492.85311999999999</v>
          </cell>
          <cell r="AD1684">
            <v>3552.0556499999998</v>
          </cell>
          <cell r="AT1684">
            <v>285.34399999999999</v>
          </cell>
          <cell r="AU1684">
            <v>859.55539999999996</v>
          </cell>
          <cell r="AV1684">
            <v>1274.62148</v>
          </cell>
          <cell r="AW1684">
            <v>3504.2655399999999</v>
          </cell>
        </row>
        <row r="1685">
          <cell r="A1685" t="str">
            <v>680499CL_GRBU0323</v>
          </cell>
          <cell r="L1685">
            <v>150.83896999999999</v>
          </cell>
          <cell r="M1685">
            <v>197.36031</v>
          </cell>
          <cell r="N1685">
            <v>197.36031</v>
          </cell>
          <cell r="O1685">
            <v>686.92403000000002</v>
          </cell>
          <cell r="P1685">
            <v>832.41623000000004</v>
          </cell>
          <cell r="Q1685">
            <v>832.41623000000004</v>
          </cell>
          <cell r="S1685">
            <v>1610.3989799999999</v>
          </cell>
          <cell r="T1685">
            <v>1755.8911800000001</v>
          </cell>
          <cell r="U1685">
            <v>1755.8911800000001</v>
          </cell>
          <cell r="W1685">
            <v>322.81384000000003</v>
          </cell>
          <cell r="X1685">
            <v>630.50364999999999</v>
          </cell>
          <cell r="Y1685">
            <v>630.50364999999999</v>
          </cell>
          <cell r="AB1685">
            <v>757.65792999999996</v>
          </cell>
          <cell r="AC1685">
            <v>211.08835999999999</v>
          </cell>
          <cell r="AD1685">
            <v>1899.3846000000001</v>
          </cell>
          <cell r="AT1685">
            <v>147.14967999999999</v>
          </cell>
          <cell r="AU1685">
            <v>443.50279</v>
          </cell>
          <cell r="AV1685">
            <v>654.89044000000001</v>
          </cell>
          <cell r="AW1685">
            <v>1801.4069300000001</v>
          </cell>
        </row>
        <row r="1686">
          <cell r="A1686" t="str">
            <v>680499CL_GRBG6912</v>
          </cell>
          <cell r="L1686">
            <v>729.14197999999999</v>
          </cell>
          <cell r="M1686">
            <v>913.37077999999997</v>
          </cell>
          <cell r="N1686">
            <v>913.37077999999997</v>
          </cell>
          <cell r="O1686">
            <v>4130.6766699999998</v>
          </cell>
          <cell r="P1686">
            <v>5890.9049400000004</v>
          </cell>
          <cell r="Q1686">
            <v>5890.9049400000004</v>
          </cell>
          <cell r="S1686">
            <v>11551.35902</v>
          </cell>
          <cell r="T1686">
            <v>13311.587289999999</v>
          </cell>
          <cell r="U1686">
            <v>13311.587289999999</v>
          </cell>
          <cell r="W1686">
            <v>1635.0765699999999</v>
          </cell>
          <cell r="X1686">
            <v>3069.97777</v>
          </cell>
          <cell r="Y1686">
            <v>3069.97777</v>
          </cell>
          <cell r="AB1686">
            <v>2590.6677300000001</v>
          </cell>
          <cell r="AC1686">
            <v>1980.6223600000001</v>
          </cell>
          <cell r="AD1686">
            <v>11303.76606</v>
          </cell>
          <cell r="AT1686">
            <v>830.13616000000002</v>
          </cell>
          <cell r="AU1686">
            <v>2502.6641599999998</v>
          </cell>
          <cell r="AV1686">
            <v>4454.6051900000002</v>
          </cell>
          <cell r="AW1686">
            <v>11898.975930000001</v>
          </cell>
        </row>
        <row r="1687">
          <cell r="A1687" t="str">
            <v>680499CL_GRBS6912</v>
          </cell>
          <cell r="L1687">
            <v>287.62205</v>
          </cell>
          <cell r="M1687">
            <v>510.38826999999998</v>
          </cell>
          <cell r="N1687">
            <v>510.38826999999998</v>
          </cell>
          <cell r="O1687">
            <v>1978.6093800000001</v>
          </cell>
          <cell r="P1687">
            <v>3462.9640100000001</v>
          </cell>
          <cell r="Q1687">
            <v>3462.9640100000001</v>
          </cell>
          <cell r="S1687">
            <v>6446.8370299999997</v>
          </cell>
          <cell r="T1687">
            <v>7931.1916600000004</v>
          </cell>
          <cell r="U1687">
            <v>7931.1916600000004</v>
          </cell>
          <cell r="W1687">
            <v>719.26526999999999</v>
          </cell>
          <cell r="X1687">
            <v>1677.0132000000001</v>
          </cell>
          <cell r="Y1687">
            <v>1677.0132000000001</v>
          </cell>
          <cell r="AB1687">
            <v>1176.9362000000001</v>
          </cell>
          <cell r="AC1687">
            <v>795.25635999999997</v>
          </cell>
          <cell r="AD1687">
            <v>4800.3421600000001</v>
          </cell>
          <cell r="AT1687">
            <v>397.15138000000002</v>
          </cell>
          <cell r="AU1687">
            <v>1167.51062</v>
          </cell>
          <cell r="AV1687">
            <v>2251.01406</v>
          </cell>
          <cell r="AW1687">
            <v>5350.7059600000002</v>
          </cell>
        </row>
        <row r="1688">
          <cell r="A1688" t="str">
            <v>680499CL_GRBO0678</v>
          </cell>
          <cell r="L1688">
            <v>209.51989</v>
          </cell>
          <cell r="M1688">
            <v>329.35987</v>
          </cell>
          <cell r="N1688">
            <v>329.35987</v>
          </cell>
          <cell r="O1688">
            <v>1487.40777</v>
          </cell>
          <cell r="P1688">
            <v>2682.5857299999998</v>
          </cell>
          <cell r="Q1688">
            <v>2682.5857299999998</v>
          </cell>
          <cell r="S1688">
            <v>4903.3343299999997</v>
          </cell>
          <cell r="T1688">
            <v>6098.5122899999997</v>
          </cell>
          <cell r="U1688">
            <v>6098.5122899999997</v>
          </cell>
          <cell r="W1688">
            <v>519.05475999999999</v>
          </cell>
          <cell r="X1688">
            <v>1223.7842499999999</v>
          </cell>
          <cell r="Y1688">
            <v>1223.7842499999999</v>
          </cell>
          <cell r="AB1688">
            <v>932.60119999999995</v>
          </cell>
          <cell r="AC1688">
            <v>591.24910999999997</v>
          </cell>
          <cell r="AD1688">
            <v>3777.4949099999999</v>
          </cell>
          <cell r="AT1688">
            <v>284.95137999999997</v>
          </cell>
          <cell r="AU1688">
            <v>864.16161999999997</v>
          </cell>
          <cell r="AV1688">
            <v>1658.37763</v>
          </cell>
          <cell r="AW1688">
            <v>4023.3195300000002</v>
          </cell>
        </row>
        <row r="1689">
          <cell r="A1689" t="str">
            <v>680499CL_GRBU0654</v>
          </cell>
          <cell r="L1689">
            <v>48.021380000000001</v>
          </cell>
          <cell r="M1689">
            <v>53.083930000000002</v>
          </cell>
          <cell r="N1689">
            <v>53.083930000000002</v>
          </cell>
          <cell r="O1689">
            <v>196.26715999999999</v>
          </cell>
          <cell r="P1689">
            <v>229.79492999999999</v>
          </cell>
          <cell r="Q1689">
            <v>229.79492999999999</v>
          </cell>
          <cell r="S1689">
            <v>579.45672999999999</v>
          </cell>
          <cell r="T1689">
            <v>612.98450000000003</v>
          </cell>
          <cell r="U1689">
            <v>612.98450000000003</v>
          </cell>
          <cell r="W1689">
            <v>105.29065</v>
          </cell>
          <cell r="X1689">
            <v>150.01553999999999</v>
          </cell>
          <cell r="Y1689">
            <v>150.01553999999999</v>
          </cell>
          <cell r="AB1689">
            <v>35.71</v>
          </cell>
          <cell r="AC1689">
            <v>67.051599999999993</v>
          </cell>
          <cell r="AD1689">
            <v>262.30160000000001</v>
          </cell>
          <cell r="AT1689">
            <v>35.72</v>
          </cell>
          <cell r="AU1689">
            <v>79.959999999999994</v>
          </cell>
          <cell r="AV1689">
            <v>138.59105</v>
          </cell>
          <cell r="AW1689">
            <v>362.11104999999998</v>
          </cell>
        </row>
        <row r="1690">
          <cell r="A1690" t="str">
            <v>680499CL_GRBU0659</v>
          </cell>
          <cell r="L1690">
            <v>30.080780000000001</v>
          </cell>
          <cell r="M1690">
            <v>127.94447</v>
          </cell>
          <cell r="N1690">
            <v>127.94447</v>
          </cell>
          <cell r="O1690">
            <v>294.93445000000003</v>
          </cell>
          <cell r="P1690">
            <v>550.58335</v>
          </cell>
          <cell r="Q1690">
            <v>550.58335</v>
          </cell>
          <cell r="S1690">
            <v>964.04597000000001</v>
          </cell>
          <cell r="T1690">
            <v>1219.69487</v>
          </cell>
          <cell r="U1690">
            <v>1219.69487</v>
          </cell>
          <cell r="W1690">
            <v>94.91986</v>
          </cell>
          <cell r="X1690">
            <v>303.21341000000001</v>
          </cell>
          <cell r="Y1690">
            <v>303.21341000000001</v>
          </cell>
          <cell r="AB1690">
            <v>208.625</v>
          </cell>
          <cell r="AC1690">
            <v>136.95564999999999</v>
          </cell>
          <cell r="AD1690">
            <v>760.54565000000002</v>
          </cell>
          <cell r="AT1690">
            <v>76.48</v>
          </cell>
          <cell r="AU1690">
            <v>223.38900000000001</v>
          </cell>
          <cell r="AV1690">
            <v>454.04538000000002</v>
          </cell>
          <cell r="AW1690">
            <v>965.27538000000004</v>
          </cell>
        </row>
        <row r="1691">
          <cell r="A1691" t="str">
            <v>680499CL_GRBS6922</v>
          </cell>
          <cell r="L1691">
            <v>441.51992999999999</v>
          </cell>
          <cell r="M1691">
            <v>402.98250999999999</v>
          </cell>
          <cell r="N1691">
            <v>402.98250999999999</v>
          </cell>
          <cell r="O1691">
            <v>2152.06729</v>
          </cell>
          <cell r="P1691">
            <v>2427.9409300000002</v>
          </cell>
          <cell r="Q1691">
            <v>2427.9409300000002</v>
          </cell>
          <cell r="S1691">
            <v>5104.5219900000002</v>
          </cell>
          <cell r="T1691">
            <v>5380.39563</v>
          </cell>
          <cell r="U1691">
            <v>5380.39563</v>
          </cell>
          <cell r="W1691">
            <v>915.81129999999996</v>
          </cell>
          <cell r="X1691">
            <v>1392.9645700000001</v>
          </cell>
          <cell r="Y1691">
            <v>1392.9645700000001</v>
          </cell>
          <cell r="AB1691">
            <v>1413.73153</v>
          </cell>
          <cell r="AC1691">
            <v>1185.366</v>
          </cell>
          <cell r="AD1691">
            <v>6503.4238999999998</v>
          </cell>
          <cell r="AT1691">
            <v>432.98478</v>
          </cell>
          <cell r="AU1691">
            <v>1335.15354</v>
          </cell>
          <cell r="AV1691">
            <v>2203.5911299999998</v>
          </cell>
          <cell r="AW1691">
            <v>6548.2699700000003</v>
          </cell>
        </row>
        <row r="1692">
          <cell r="A1692" t="str">
            <v>680499CL_GRBU0630</v>
          </cell>
          <cell r="P1692">
            <v>-0.20441999999999999</v>
          </cell>
          <cell r="Q1692">
            <v>-0.20441999999999999</v>
          </cell>
          <cell r="S1692">
            <v>-0.20838999999999999</v>
          </cell>
          <cell r="T1692">
            <v>-0.41281000000000001</v>
          </cell>
          <cell r="U1692">
            <v>-0.41281000000000001</v>
          </cell>
          <cell r="X1692">
            <v>-0.20441999999999999</v>
          </cell>
          <cell r="Y1692">
            <v>-0.20441999999999999</v>
          </cell>
        </row>
        <row r="1693">
          <cell r="A1693" t="str">
            <v>680499CL_GRBU1485</v>
          </cell>
          <cell r="L1693">
            <v>77.823909999999998</v>
          </cell>
          <cell r="M1693">
            <v>68.514709999999994</v>
          </cell>
          <cell r="N1693">
            <v>68.514709999999994</v>
          </cell>
          <cell r="O1693">
            <v>326.27652999999998</v>
          </cell>
          <cell r="P1693">
            <v>440.12957</v>
          </cell>
          <cell r="Q1693">
            <v>440.12957</v>
          </cell>
          <cell r="S1693">
            <v>946.38437999999996</v>
          </cell>
          <cell r="T1693">
            <v>1060.2374199999999</v>
          </cell>
          <cell r="U1693">
            <v>1060.2374199999999</v>
          </cell>
          <cell r="W1693">
            <v>161.53625</v>
          </cell>
          <cell r="X1693">
            <v>222.23531</v>
          </cell>
          <cell r="Y1693">
            <v>222.23531</v>
          </cell>
          <cell r="AB1693">
            <v>263.83602000000002</v>
          </cell>
          <cell r="AC1693">
            <v>258.57774999999998</v>
          </cell>
          <cell r="AD1693">
            <v>1268.5716399999999</v>
          </cell>
          <cell r="AT1693">
            <v>69.845359999999999</v>
          </cell>
          <cell r="AU1693">
            <v>238.94146000000001</v>
          </cell>
          <cell r="AV1693">
            <v>390.05910999999998</v>
          </cell>
          <cell r="AW1693">
            <v>1097.396</v>
          </cell>
        </row>
        <row r="1694">
          <cell r="A1694" t="str">
            <v>680499CL_GRBU1051</v>
          </cell>
          <cell r="L1694">
            <v>8.0896699999999999</v>
          </cell>
          <cell r="M1694">
            <v>4.0702400000000001</v>
          </cell>
          <cell r="N1694">
            <v>4.0702400000000001</v>
          </cell>
          <cell r="O1694">
            <v>25.849399999999999</v>
          </cell>
          <cell r="P1694">
            <v>26.438770000000002</v>
          </cell>
          <cell r="Q1694">
            <v>26.438770000000002</v>
          </cell>
          <cell r="S1694">
            <v>52.05106</v>
          </cell>
          <cell r="T1694">
            <v>52.640430000000002</v>
          </cell>
          <cell r="U1694">
            <v>52.640430000000002</v>
          </cell>
          <cell r="W1694">
            <v>16.555340000000001</v>
          </cell>
          <cell r="X1694">
            <v>11.494770000000001</v>
          </cell>
          <cell r="Y1694">
            <v>11.494770000000001</v>
          </cell>
          <cell r="AB1694">
            <v>9.39</v>
          </cell>
          <cell r="AD1694">
            <v>35.994999999999997</v>
          </cell>
          <cell r="AT1694">
            <v>3.65</v>
          </cell>
          <cell r="AU1694">
            <v>12.1675</v>
          </cell>
          <cell r="AV1694">
            <v>15.34732</v>
          </cell>
          <cell r="AW1694">
            <v>41.029220000000002</v>
          </cell>
        </row>
        <row r="1695">
          <cell r="A1695" t="str">
            <v>680499CL_GRBO0708</v>
          </cell>
          <cell r="L1695">
            <v>167.11928</v>
          </cell>
          <cell r="M1695">
            <v>82.795720000000003</v>
          </cell>
          <cell r="N1695">
            <v>82.795720000000003</v>
          </cell>
          <cell r="O1695">
            <v>836.19564000000003</v>
          </cell>
          <cell r="P1695">
            <v>528.30280000000005</v>
          </cell>
          <cell r="Q1695">
            <v>528.30280000000005</v>
          </cell>
          <cell r="S1695">
            <v>2092.62039</v>
          </cell>
          <cell r="T1695">
            <v>1784.7275500000001</v>
          </cell>
          <cell r="U1695">
            <v>1784.7275500000001</v>
          </cell>
          <cell r="W1695">
            <v>349.73358999999999</v>
          </cell>
          <cell r="X1695">
            <v>324.42527000000001</v>
          </cell>
          <cell r="Y1695">
            <v>324.42527000000001</v>
          </cell>
          <cell r="AB1695">
            <v>457.50200000000001</v>
          </cell>
          <cell r="AC1695">
            <v>423.38747999999998</v>
          </cell>
          <cell r="AD1695">
            <v>2424.7464799999998</v>
          </cell>
          <cell r="AT1695">
            <v>139.3828</v>
          </cell>
          <cell r="AU1695">
            <v>478.78460000000001</v>
          </cell>
          <cell r="AV1695">
            <v>792.56595000000004</v>
          </cell>
          <cell r="AW1695">
            <v>2774.8921099999998</v>
          </cell>
        </row>
        <row r="1696">
          <cell r="A1696" t="str">
            <v>680499CL_GRBU0675</v>
          </cell>
          <cell r="L1696">
            <v>26.454599999999999</v>
          </cell>
          <cell r="M1696">
            <v>12.52046</v>
          </cell>
          <cell r="N1696">
            <v>12.52046</v>
          </cell>
          <cell r="O1696">
            <v>196.21411000000001</v>
          </cell>
          <cell r="P1696">
            <v>198.1447</v>
          </cell>
          <cell r="Q1696">
            <v>198.1447</v>
          </cell>
          <cell r="S1696">
            <v>555.10626999999999</v>
          </cell>
          <cell r="T1696">
            <v>557.03686000000005</v>
          </cell>
          <cell r="U1696">
            <v>557.03686000000005</v>
          </cell>
          <cell r="W1696">
            <v>60.849200000000003</v>
          </cell>
          <cell r="X1696">
            <v>77.523470000000003</v>
          </cell>
          <cell r="Y1696">
            <v>77.523470000000003</v>
          </cell>
          <cell r="AB1696">
            <v>234.92536999999999</v>
          </cell>
          <cell r="AC1696">
            <v>193.41703000000001</v>
          </cell>
          <cell r="AD1696">
            <v>1053.3635300000001</v>
          </cell>
          <cell r="AT1696">
            <v>43.757570000000001</v>
          </cell>
          <cell r="AU1696">
            <v>156.73432</v>
          </cell>
          <cell r="AV1696">
            <v>254.34773999999999</v>
          </cell>
          <cell r="AW1696">
            <v>960.08199999999999</v>
          </cell>
        </row>
        <row r="1697">
          <cell r="A1697" t="str">
            <v>680499CL_GRBU0709</v>
          </cell>
          <cell r="L1697">
            <v>145.18657999999999</v>
          </cell>
          <cell r="M1697">
            <v>221.47407999999999</v>
          </cell>
          <cell r="N1697">
            <v>221.47407999999999</v>
          </cell>
          <cell r="O1697">
            <v>662.80068000000006</v>
          </cell>
          <cell r="P1697">
            <v>1086.14357</v>
          </cell>
          <cell r="Q1697">
            <v>1086.14357</v>
          </cell>
          <cell r="S1697">
            <v>1210.4864500000001</v>
          </cell>
          <cell r="T1697">
            <v>1633.82934</v>
          </cell>
          <cell r="U1697">
            <v>1633.82934</v>
          </cell>
          <cell r="W1697">
            <v>288.62265000000002</v>
          </cell>
          <cell r="X1697">
            <v>695.91615999999999</v>
          </cell>
          <cell r="Y1697">
            <v>695.91615999999999</v>
          </cell>
          <cell r="AB1697">
            <v>377.13134000000002</v>
          </cell>
          <cell r="AC1697">
            <v>251.0025</v>
          </cell>
          <cell r="AD1697">
            <v>1470.5384300000001</v>
          </cell>
          <cell r="AT1697">
            <v>152.06752</v>
          </cell>
          <cell r="AU1697">
            <v>374.02963</v>
          </cell>
          <cell r="AV1697">
            <v>632.87748999999997</v>
          </cell>
          <cell r="AW1697">
            <v>1416.27963</v>
          </cell>
        </row>
        <row r="1698">
          <cell r="A1698" t="str">
            <v>680499CL_GRBU1123</v>
          </cell>
          <cell r="L1698">
            <v>16.845890000000001</v>
          </cell>
          <cell r="M1698">
            <v>13.6073</v>
          </cell>
          <cell r="N1698">
            <v>13.6073</v>
          </cell>
          <cell r="O1698">
            <v>104.73093</v>
          </cell>
          <cell r="P1698">
            <v>148.98594</v>
          </cell>
          <cell r="Q1698">
            <v>148.98594</v>
          </cell>
          <cell r="S1698">
            <v>248.08183</v>
          </cell>
          <cell r="T1698">
            <v>292.33684</v>
          </cell>
          <cell r="U1698">
            <v>292.33684</v>
          </cell>
          <cell r="W1698">
            <v>38.514270000000003</v>
          </cell>
          <cell r="X1698">
            <v>61.574010000000001</v>
          </cell>
          <cell r="Y1698">
            <v>61.574010000000001</v>
          </cell>
          <cell r="AB1698">
            <v>70.946799999999996</v>
          </cell>
          <cell r="AC1698">
            <v>58.98124</v>
          </cell>
          <cell r="AD1698">
            <v>250.20882</v>
          </cell>
          <cell r="AT1698">
            <v>24.28153</v>
          </cell>
          <cell r="AU1698">
            <v>74.496030000000005</v>
          </cell>
          <cell r="AV1698">
            <v>118.39352</v>
          </cell>
          <cell r="AW1698">
            <v>258.59100999999998</v>
          </cell>
        </row>
        <row r="1699">
          <cell r="A1699" t="str">
            <v>680499CL_GRBS9042</v>
          </cell>
          <cell r="L1699">
            <v>472.54300000000001</v>
          </cell>
          <cell r="M1699">
            <v>429.30804000000001</v>
          </cell>
          <cell r="N1699">
            <v>429.30804000000001</v>
          </cell>
          <cell r="O1699">
            <v>2759.0919899999999</v>
          </cell>
          <cell r="P1699">
            <v>3658.1565500000002</v>
          </cell>
          <cell r="Q1699">
            <v>3658.1565500000002</v>
          </cell>
          <cell r="S1699">
            <v>7259.81693</v>
          </cell>
          <cell r="T1699">
            <v>8158.8814899999998</v>
          </cell>
          <cell r="U1699">
            <v>8158.8814899999998</v>
          </cell>
          <cell r="W1699">
            <v>1084.0135700000001</v>
          </cell>
          <cell r="X1699">
            <v>1823.05628</v>
          </cell>
          <cell r="Y1699">
            <v>1823.05628</v>
          </cell>
          <cell r="AB1699">
            <v>2119.21515</v>
          </cell>
          <cell r="AC1699">
            <v>1628.1606899999999</v>
          </cell>
          <cell r="AD1699">
            <v>8349.6220799999992</v>
          </cell>
          <cell r="AT1699">
            <v>658.76286000000005</v>
          </cell>
          <cell r="AU1699">
            <v>2166.69751</v>
          </cell>
          <cell r="AV1699">
            <v>3133.1435700000002</v>
          </cell>
          <cell r="AW1699">
            <v>8546.7561399999995</v>
          </cell>
        </row>
        <row r="1700">
          <cell r="A1700" t="str">
            <v>680499CL_GRBO0341</v>
          </cell>
          <cell r="L1700">
            <v>174.56091000000001</v>
          </cell>
          <cell r="M1700">
            <v>145.22176999999999</v>
          </cell>
          <cell r="N1700">
            <v>145.22176999999999</v>
          </cell>
          <cell r="O1700">
            <v>1080.5836300000001</v>
          </cell>
          <cell r="P1700">
            <v>1550.4534100000001</v>
          </cell>
          <cell r="Q1700">
            <v>1550.4534100000001</v>
          </cell>
          <cell r="S1700">
            <v>2501.63706</v>
          </cell>
          <cell r="T1700">
            <v>2971.50684</v>
          </cell>
          <cell r="U1700">
            <v>2971.50684</v>
          </cell>
          <cell r="W1700">
            <v>404.71679999999998</v>
          </cell>
          <cell r="X1700">
            <v>555.12172999999996</v>
          </cell>
          <cell r="Y1700">
            <v>555.12172999999996</v>
          </cell>
          <cell r="AB1700">
            <v>957.59644000000003</v>
          </cell>
          <cell r="AC1700">
            <v>658.83840999999995</v>
          </cell>
          <cell r="AD1700">
            <v>3397.7265400000001</v>
          </cell>
          <cell r="AT1700">
            <v>281.81867</v>
          </cell>
          <cell r="AU1700">
            <v>886.24036999999998</v>
          </cell>
          <cell r="AV1700">
            <v>1339.8744899999999</v>
          </cell>
          <cell r="AW1700">
            <v>3398.51575</v>
          </cell>
        </row>
        <row r="1701">
          <cell r="A1701" t="str">
            <v>680499CL_GRBU0341</v>
          </cell>
          <cell r="L1701">
            <v>174.56091000000001</v>
          </cell>
          <cell r="M1701">
            <v>145.22176999999999</v>
          </cell>
          <cell r="N1701">
            <v>145.22176999999999</v>
          </cell>
          <cell r="O1701">
            <v>1080.5836300000001</v>
          </cell>
          <cell r="P1701">
            <v>1550.4534100000001</v>
          </cell>
          <cell r="Q1701">
            <v>1550.4534100000001</v>
          </cell>
          <cell r="S1701">
            <v>2501.63706</v>
          </cell>
          <cell r="T1701">
            <v>2971.50684</v>
          </cell>
          <cell r="U1701">
            <v>2971.50684</v>
          </cell>
          <cell r="W1701">
            <v>404.71679999999998</v>
          </cell>
          <cell r="X1701">
            <v>555.12172999999996</v>
          </cell>
          <cell r="Y1701">
            <v>555.12172999999996</v>
          </cell>
          <cell r="AB1701">
            <v>957.59644000000003</v>
          </cell>
          <cell r="AC1701">
            <v>658.83840999999995</v>
          </cell>
          <cell r="AD1701">
            <v>3397.7265400000001</v>
          </cell>
          <cell r="AT1701">
            <v>281.81867</v>
          </cell>
          <cell r="AU1701">
            <v>886.24036999999998</v>
          </cell>
          <cell r="AV1701">
            <v>1339.8744899999999</v>
          </cell>
          <cell r="AW1701">
            <v>3398.51575</v>
          </cell>
        </row>
        <row r="1702">
          <cell r="A1702" t="str">
            <v>680499CL_GRBU0351</v>
          </cell>
          <cell r="L1702">
            <v>55.220100000000002</v>
          </cell>
          <cell r="M1702">
            <v>68.264160000000004</v>
          </cell>
          <cell r="N1702">
            <v>68.264160000000004</v>
          </cell>
          <cell r="O1702">
            <v>539.1259</v>
          </cell>
          <cell r="P1702">
            <v>639.61019999999996</v>
          </cell>
          <cell r="Q1702">
            <v>639.61019999999996</v>
          </cell>
          <cell r="S1702">
            <v>1358.1244799999999</v>
          </cell>
          <cell r="T1702">
            <v>1458.60878</v>
          </cell>
          <cell r="U1702">
            <v>1458.60878</v>
          </cell>
          <cell r="W1702">
            <v>173.42397</v>
          </cell>
          <cell r="X1702">
            <v>299.47633000000002</v>
          </cell>
          <cell r="Y1702">
            <v>299.47633000000002</v>
          </cell>
          <cell r="AB1702">
            <v>218.12137000000001</v>
          </cell>
          <cell r="AC1702">
            <v>358.99691000000001</v>
          </cell>
          <cell r="AD1702">
            <v>1250.2631200000001</v>
          </cell>
          <cell r="AT1702">
            <v>113.339</v>
          </cell>
          <cell r="AU1702">
            <v>330.50583999999998</v>
          </cell>
          <cell r="AV1702">
            <v>640.87653999999998</v>
          </cell>
          <cell r="AW1702">
            <v>1299.8481999999999</v>
          </cell>
        </row>
        <row r="1703">
          <cell r="A1703" t="str">
            <v>680499CL_GRBU0352</v>
          </cell>
          <cell r="L1703">
            <v>242.78343000000001</v>
          </cell>
          <cell r="M1703">
            <v>210.91586000000001</v>
          </cell>
          <cell r="N1703">
            <v>210.91586000000001</v>
          </cell>
          <cell r="O1703">
            <v>1135.63022</v>
          </cell>
          <cell r="P1703">
            <v>1429.9195099999999</v>
          </cell>
          <cell r="Q1703">
            <v>1429.9195099999999</v>
          </cell>
          <cell r="S1703">
            <v>3392.3494700000001</v>
          </cell>
          <cell r="T1703">
            <v>3686.6387599999998</v>
          </cell>
          <cell r="U1703">
            <v>3686.6387599999998</v>
          </cell>
          <cell r="W1703">
            <v>501.80254000000002</v>
          </cell>
          <cell r="X1703">
            <v>953.33092999999997</v>
          </cell>
          <cell r="Y1703">
            <v>953.33092999999997</v>
          </cell>
          <cell r="AB1703">
            <v>943.49734000000001</v>
          </cell>
          <cell r="AC1703">
            <v>610.32537000000002</v>
          </cell>
          <cell r="AD1703">
            <v>3701.6324199999999</v>
          </cell>
          <cell r="AT1703">
            <v>263.60518999999999</v>
          </cell>
          <cell r="AU1703">
            <v>949.95129999999995</v>
          </cell>
          <cell r="AV1703">
            <v>1152.4085299999999</v>
          </cell>
          <cell r="AW1703">
            <v>3848.4081799999999</v>
          </cell>
        </row>
        <row r="1704">
          <cell r="A1704" t="str">
            <v>680499CL_GRBU0353</v>
          </cell>
          <cell r="L1704">
            <v>-2.1440000000000001E-2</v>
          </cell>
          <cell r="M1704">
            <v>4.90625</v>
          </cell>
          <cell r="N1704">
            <v>4.90625</v>
          </cell>
          <cell r="O1704">
            <v>3.6707900000000002</v>
          </cell>
          <cell r="P1704">
            <v>38.191249999999997</v>
          </cell>
          <cell r="Q1704">
            <v>38.191249999999997</v>
          </cell>
          <cell r="S1704">
            <v>7.6244699999999996</v>
          </cell>
          <cell r="T1704">
            <v>42.144930000000002</v>
          </cell>
          <cell r="U1704">
            <v>42.144930000000002</v>
          </cell>
          <cell r="W1704">
            <v>4.0702600000000002</v>
          </cell>
          <cell r="X1704">
            <v>15.12729</v>
          </cell>
          <cell r="Y1704">
            <v>15.12729</v>
          </cell>
          <cell r="AV1704">
            <v>-9.7439999999999999E-2</v>
          </cell>
          <cell r="AW1704">
            <v>-9.7439999999999999E-2</v>
          </cell>
        </row>
        <row r="1705">
          <cell r="A1705" t="str">
            <v>680499CL_GRBU0349</v>
          </cell>
          <cell r="O1705">
            <v>8.1449999999999995E-2</v>
          </cell>
          <cell r="P1705">
            <v>-1.7819999999999999E-2</v>
          </cell>
          <cell r="Q1705">
            <v>-1.7819999999999999E-2</v>
          </cell>
          <cell r="S1705">
            <v>8.1449999999999995E-2</v>
          </cell>
          <cell r="T1705">
            <v>-1.7819999999999999E-2</v>
          </cell>
          <cell r="U1705">
            <v>-1.7819999999999999E-2</v>
          </cell>
          <cell r="AV1705">
            <v>8.1449999999999995E-2</v>
          </cell>
          <cell r="AW1705">
            <v>8.1449999999999995E-2</v>
          </cell>
        </row>
        <row r="1706">
          <cell r="A1706" t="str">
            <v>680499CL_GRBS9051</v>
          </cell>
          <cell r="L1706">
            <v>30.104780000000002</v>
          </cell>
          <cell r="M1706">
            <v>16.559290000000001</v>
          </cell>
          <cell r="N1706">
            <v>16.559290000000001</v>
          </cell>
          <cell r="O1706">
            <v>238.31012000000001</v>
          </cell>
          <cell r="P1706">
            <v>168.38892000000001</v>
          </cell>
          <cell r="Q1706">
            <v>168.38892000000001</v>
          </cell>
          <cell r="S1706">
            <v>455.90537</v>
          </cell>
          <cell r="T1706">
            <v>385.98417000000001</v>
          </cell>
          <cell r="U1706">
            <v>385.98417000000001</v>
          </cell>
          <cell r="W1706">
            <v>66.624489999999994</v>
          </cell>
          <cell r="X1706">
            <v>52.692500000000003</v>
          </cell>
          <cell r="Y1706">
            <v>52.692500000000003</v>
          </cell>
          <cell r="AB1706">
            <v>242.93628000000001</v>
          </cell>
          <cell r="AC1706">
            <v>183.51107999999999</v>
          </cell>
          <cell r="AD1706">
            <v>932.93544999999995</v>
          </cell>
          <cell r="AT1706">
            <v>51.45232</v>
          </cell>
          <cell r="AU1706">
            <v>173.94617</v>
          </cell>
          <cell r="AV1706">
            <v>294.79638</v>
          </cell>
          <cell r="AW1706">
            <v>746.22667000000001</v>
          </cell>
        </row>
        <row r="1707">
          <cell r="A1707" t="str">
            <v>680499CL_GRBO0713</v>
          </cell>
          <cell r="L1707">
            <v>12.93633</v>
          </cell>
          <cell r="M1707">
            <v>16.559290000000001</v>
          </cell>
          <cell r="N1707">
            <v>16.559290000000001</v>
          </cell>
          <cell r="O1707">
            <v>126.63217</v>
          </cell>
          <cell r="P1707">
            <v>168.38892000000001</v>
          </cell>
          <cell r="Q1707">
            <v>168.38892000000001</v>
          </cell>
          <cell r="S1707">
            <v>285.00763999999998</v>
          </cell>
          <cell r="T1707">
            <v>326.76438999999999</v>
          </cell>
          <cell r="U1707">
            <v>326.76438999999999</v>
          </cell>
          <cell r="W1707">
            <v>34.907310000000003</v>
          </cell>
          <cell r="X1707">
            <v>52.692500000000003</v>
          </cell>
          <cell r="Y1707">
            <v>52.692500000000003</v>
          </cell>
          <cell r="AB1707">
            <v>90.472539999999995</v>
          </cell>
          <cell r="AC1707">
            <v>65.555080000000004</v>
          </cell>
          <cell r="AD1707">
            <v>396.65546000000001</v>
          </cell>
          <cell r="AT1707">
            <v>17.647320000000001</v>
          </cell>
          <cell r="AU1707">
            <v>65.847170000000006</v>
          </cell>
          <cell r="AV1707">
            <v>142.05009999999999</v>
          </cell>
          <cell r="AW1707">
            <v>340.12338999999997</v>
          </cell>
        </row>
        <row r="1708">
          <cell r="A1708" t="str">
            <v>680499CL_GRBU0713</v>
          </cell>
          <cell r="L1708">
            <v>12.93633</v>
          </cell>
          <cell r="M1708">
            <v>16.559290000000001</v>
          </cell>
          <cell r="N1708">
            <v>16.559290000000001</v>
          </cell>
          <cell r="O1708">
            <v>126.63217</v>
          </cell>
          <cell r="P1708">
            <v>168.38892000000001</v>
          </cell>
          <cell r="Q1708">
            <v>168.38892000000001</v>
          </cell>
          <cell r="S1708">
            <v>285.00763999999998</v>
          </cell>
          <cell r="T1708">
            <v>326.76438999999999</v>
          </cell>
          <cell r="U1708">
            <v>326.76438999999999</v>
          </cell>
          <cell r="W1708">
            <v>34.907310000000003</v>
          </cell>
          <cell r="X1708">
            <v>52.692500000000003</v>
          </cell>
          <cell r="Y1708">
            <v>52.692500000000003</v>
          </cell>
          <cell r="AB1708">
            <v>90.472539999999995</v>
          </cell>
          <cell r="AC1708">
            <v>65.555080000000004</v>
          </cell>
          <cell r="AD1708">
            <v>396.65546000000001</v>
          </cell>
          <cell r="AT1708">
            <v>17.647320000000001</v>
          </cell>
          <cell r="AU1708">
            <v>65.847170000000006</v>
          </cell>
          <cell r="AV1708">
            <v>142.05009999999999</v>
          </cell>
          <cell r="AW1708">
            <v>340.12338999999997</v>
          </cell>
        </row>
        <row r="1709">
          <cell r="A1709" t="str">
            <v>680499CL_GRBU0418</v>
          </cell>
          <cell r="L1709">
            <v>17.16845</v>
          </cell>
          <cell r="O1709">
            <v>111.67795</v>
          </cell>
          <cell r="S1709">
            <v>170.89773</v>
          </cell>
          <cell r="T1709">
            <v>59.21978</v>
          </cell>
          <cell r="U1709">
            <v>59.21978</v>
          </cell>
          <cell r="W1709">
            <v>31.717179999999999</v>
          </cell>
          <cell r="AB1709">
            <v>152.46374</v>
          </cell>
          <cell r="AC1709">
            <v>117.956</v>
          </cell>
          <cell r="AD1709">
            <v>536.27999</v>
          </cell>
          <cell r="AT1709">
            <v>33.805</v>
          </cell>
          <cell r="AU1709">
            <v>108.099</v>
          </cell>
          <cell r="AV1709">
            <v>152.74628000000001</v>
          </cell>
          <cell r="AW1709">
            <v>406.10327999999998</v>
          </cell>
        </row>
        <row r="1710">
          <cell r="A1710" t="str">
            <v>680499CL_GRBS9050</v>
          </cell>
          <cell r="L1710">
            <v>-6.0941099999999997</v>
          </cell>
          <cell r="M1710">
            <v>236.40405000000001</v>
          </cell>
          <cell r="N1710">
            <v>236.40405000000001</v>
          </cell>
          <cell r="O1710">
            <v>16.110040000000001</v>
          </cell>
          <cell r="P1710">
            <v>605.71721000000002</v>
          </cell>
          <cell r="Q1710">
            <v>605.71721000000002</v>
          </cell>
          <cell r="S1710">
            <v>119.4765</v>
          </cell>
          <cell r="T1710">
            <v>709.08366999999998</v>
          </cell>
          <cell r="U1710">
            <v>709.08366999999998</v>
          </cell>
          <cell r="W1710">
            <v>15.8908</v>
          </cell>
          <cell r="X1710">
            <v>346.44931000000003</v>
          </cell>
          <cell r="Y1710">
            <v>346.44931000000003</v>
          </cell>
          <cell r="AB1710">
            <v>254.93365</v>
          </cell>
          <cell r="AD1710">
            <v>1200.0287000000001</v>
          </cell>
          <cell r="AU1710">
            <v>243.56521000000001</v>
          </cell>
          <cell r="AV1710">
            <v>19.419319999999999</v>
          </cell>
          <cell r="AW1710">
            <v>1235.5298700000001</v>
          </cell>
        </row>
        <row r="1711">
          <cell r="A1711" t="str">
            <v>680499CL_GRBU0331</v>
          </cell>
          <cell r="M1711">
            <v>-0.56308000000000002</v>
          </cell>
          <cell r="N1711">
            <v>-0.56308000000000002</v>
          </cell>
          <cell r="O1711">
            <v>22.149789999999999</v>
          </cell>
          <cell r="P1711">
            <v>5.0074399999999999</v>
          </cell>
          <cell r="Q1711">
            <v>5.0074399999999999</v>
          </cell>
          <cell r="S1711">
            <v>21.484059999999999</v>
          </cell>
          <cell r="T1711">
            <v>4.34171</v>
          </cell>
          <cell r="U1711">
            <v>4.34171</v>
          </cell>
          <cell r="W1711">
            <v>21.984909999999999</v>
          </cell>
          <cell r="X1711">
            <v>-0.25742999999999999</v>
          </cell>
          <cell r="Y1711">
            <v>-0.25742999999999999</v>
          </cell>
          <cell r="AU1711">
            <v>1.7190000000000001</v>
          </cell>
          <cell r="AV1711">
            <v>19.36496</v>
          </cell>
          <cell r="AW1711">
            <v>35.52384</v>
          </cell>
        </row>
        <row r="1712">
          <cell r="A1712" t="str">
            <v>680499CL_GRBU0362</v>
          </cell>
          <cell r="L1712">
            <v>-6.0941099999999997</v>
          </cell>
          <cell r="M1712">
            <v>236.96713</v>
          </cell>
          <cell r="N1712">
            <v>236.96713</v>
          </cell>
          <cell r="O1712">
            <v>-6.0397499999999997</v>
          </cell>
          <cell r="P1712">
            <v>600.70977000000005</v>
          </cell>
          <cell r="Q1712">
            <v>600.70977000000005</v>
          </cell>
          <cell r="S1712">
            <v>97.992440000000002</v>
          </cell>
          <cell r="T1712">
            <v>704.74195999999995</v>
          </cell>
          <cell r="U1712">
            <v>704.74195999999995</v>
          </cell>
          <cell r="W1712">
            <v>-6.0941099999999997</v>
          </cell>
          <cell r="X1712">
            <v>346.70674000000002</v>
          </cell>
          <cell r="Y1712">
            <v>346.70674000000002</v>
          </cell>
          <cell r="AB1712">
            <v>254.93365</v>
          </cell>
          <cell r="AD1712">
            <v>1200.0287000000001</v>
          </cell>
          <cell r="AU1712">
            <v>241.84621000000001</v>
          </cell>
          <cell r="AV1712">
            <v>5.4359999999999999E-2</v>
          </cell>
          <cell r="AW1712">
            <v>1200.00603</v>
          </cell>
        </row>
        <row r="1713">
          <cell r="A1713" t="str">
            <v>680499CL_GR201101</v>
          </cell>
          <cell r="L1713">
            <v>797.86643000000004</v>
          </cell>
          <cell r="M1713">
            <v>2050.36285</v>
          </cell>
          <cell r="N1713">
            <v>2050.36285</v>
          </cell>
          <cell r="O1713">
            <v>5470.0274900000004</v>
          </cell>
          <cell r="P1713">
            <v>9803.7886999999992</v>
          </cell>
          <cell r="Q1713">
            <v>9803.7886999999992</v>
          </cell>
          <cell r="S1713">
            <v>19503.015739999999</v>
          </cell>
          <cell r="T1713">
            <v>23836.776949999999</v>
          </cell>
          <cell r="U1713">
            <v>23836.776949999999</v>
          </cell>
          <cell r="W1713">
            <v>1579.2607599999999</v>
          </cell>
          <cell r="X1713">
            <v>4696.5160299999998</v>
          </cell>
          <cell r="Y1713">
            <v>4696.5160299999998</v>
          </cell>
          <cell r="AB1713">
            <v>2937.0107600000001</v>
          </cell>
          <cell r="AC1713">
            <v>3273.5923499999999</v>
          </cell>
          <cell r="AD1713">
            <v>15153.553239999999</v>
          </cell>
          <cell r="AT1713">
            <v>919.41762000000006</v>
          </cell>
          <cell r="AU1713">
            <v>3038.8993300000002</v>
          </cell>
          <cell r="AV1713">
            <v>5491.3991999999998</v>
          </cell>
          <cell r="AW1713">
            <v>15833.15667</v>
          </cell>
        </row>
        <row r="1714">
          <cell r="A1714" t="str">
            <v>680499CL_GRBT6918</v>
          </cell>
          <cell r="L1714">
            <v>797.86643000000004</v>
          </cell>
          <cell r="M1714">
            <v>2050.36285</v>
          </cell>
          <cell r="N1714">
            <v>2050.36285</v>
          </cell>
          <cell r="O1714">
            <v>5470.0274900000004</v>
          </cell>
          <cell r="P1714">
            <v>9803.7886999999992</v>
          </cell>
          <cell r="Q1714">
            <v>9803.7886999999992</v>
          </cell>
          <cell r="S1714">
            <v>19503.015739999999</v>
          </cell>
          <cell r="T1714">
            <v>23836.776949999999</v>
          </cell>
          <cell r="U1714">
            <v>23836.776949999999</v>
          </cell>
          <cell r="W1714">
            <v>1579.2607599999999</v>
          </cell>
          <cell r="X1714">
            <v>4696.5160299999998</v>
          </cell>
          <cell r="Y1714">
            <v>4696.5160299999998</v>
          </cell>
          <cell r="AB1714">
            <v>2937.0107600000001</v>
          </cell>
          <cell r="AC1714">
            <v>3273.5923499999999</v>
          </cell>
          <cell r="AD1714">
            <v>15153.553239999999</v>
          </cell>
          <cell r="AT1714">
            <v>919.41762000000006</v>
          </cell>
          <cell r="AU1714">
            <v>3038.8993300000002</v>
          </cell>
          <cell r="AV1714">
            <v>5491.3991999999998</v>
          </cell>
          <cell r="AW1714">
            <v>15833.15667</v>
          </cell>
        </row>
        <row r="1715">
          <cell r="A1715" t="str">
            <v>680499CL_GRBO0680</v>
          </cell>
          <cell r="L1715">
            <v>718.63945999999999</v>
          </cell>
          <cell r="M1715">
            <v>1934.52952</v>
          </cell>
          <cell r="N1715">
            <v>1934.52952</v>
          </cell>
          <cell r="O1715">
            <v>5107.7409200000002</v>
          </cell>
          <cell r="P1715">
            <v>9099.5965500000002</v>
          </cell>
          <cell r="Q1715">
            <v>9099.5965500000002</v>
          </cell>
          <cell r="S1715">
            <v>18796.56107</v>
          </cell>
          <cell r="T1715">
            <v>22788.416700000002</v>
          </cell>
          <cell r="U1715">
            <v>22788.416700000002</v>
          </cell>
          <cell r="W1715">
            <v>1442.5955100000001</v>
          </cell>
          <cell r="X1715">
            <v>4252.5567300000002</v>
          </cell>
          <cell r="Y1715">
            <v>4252.5567300000002</v>
          </cell>
          <cell r="AB1715">
            <v>2705.99496</v>
          </cell>
          <cell r="AC1715">
            <v>3028.8354599999998</v>
          </cell>
          <cell r="AD1715">
            <v>14312.84312</v>
          </cell>
          <cell r="AT1715">
            <v>813.56897000000004</v>
          </cell>
          <cell r="AU1715">
            <v>2737.8267999999998</v>
          </cell>
          <cell r="AV1715">
            <v>4976.5751399999999</v>
          </cell>
          <cell r="AW1715">
            <v>14680.90424</v>
          </cell>
        </row>
        <row r="1716">
          <cell r="A1716" t="str">
            <v>680499CL_GRBU0680</v>
          </cell>
          <cell r="L1716">
            <v>718.63945999999999</v>
          </cell>
          <cell r="M1716">
            <v>1934.52952</v>
          </cell>
          <cell r="N1716">
            <v>1934.52952</v>
          </cell>
          <cell r="O1716">
            <v>5107.7409200000002</v>
          </cell>
          <cell r="P1716">
            <v>9099.5965500000002</v>
          </cell>
          <cell r="Q1716">
            <v>9099.5965500000002</v>
          </cell>
          <cell r="S1716">
            <v>18796.56107</v>
          </cell>
          <cell r="T1716">
            <v>22788.416700000002</v>
          </cell>
          <cell r="U1716">
            <v>22788.416700000002</v>
          </cell>
          <cell r="W1716">
            <v>1442.5955100000001</v>
          </cell>
          <cell r="X1716">
            <v>4252.5567300000002</v>
          </cell>
          <cell r="Y1716">
            <v>4252.5567300000002</v>
          </cell>
          <cell r="AB1716">
            <v>2705.99496</v>
          </cell>
          <cell r="AC1716">
            <v>3028.8354599999998</v>
          </cell>
          <cell r="AD1716">
            <v>14312.84312</v>
          </cell>
          <cell r="AT1716">
            <v>813.56897000000004</v>
          </cell>
          <cell r="AU1716">
            <v>2737.8267999999998</v>
          </cell>
          <cell r="AV1716">
            <v>4976.5751399999999</v>
          </cell>
          <cell r="AW1716">
            <v>14680.90424</v>
          </cell>
        </row>
        <row r="1717">
          <cell r="A1717" t="str">
            <v>680499CL_GRBU0624</v>
          </cell>
          <cell r="L1717">
            <v>79.226969999999994</v>
          </cell>
          <cell r="M1717">
            <v>115.83333</v>
          </cell>
          <cell r="N1717">
            <v>115.83333</v>
          </cell>
          <cell r="O1717">
            <v>362.28656999999998</v>
          </cell>
          <cell r="P1717">
            <v>704.19214999999997</v>
          </cell>
          <cell r="Q1717">
            <v>704.19214999999997</v>
          </cell>
          <cell r="S1717">
            <v>706.45466999999996</v>
          </cell>
          <cell r="T1717">
            <v>1048.36025</v>
          </cell>
          <cell r="U1717">
            <v>1048.36025</v>
          </cell>
          <cell r="W1717">
            <v>136.66524999999999</v>
          </cell>
          <cell r="X1717">
            <v>443.95929999999998</v>
          </cell>
          <cell r="Y1717">
            <v>443.95929999999998</v>
          </cell>
          <cell r="AB1717">
            <v>231.01580000000001</v>
          </cell>
          <cell r="AC1717">
            <v>244.75689</v>
          </cell>
          <cell r="AD1717">
            <v>840.71011999999996</v>
          </cell>
          <cell r="AT1717">
            <v>105.84865000000001</v>
          </cell>
          <cell r="AU1717">
            <v>301.07252999999997</v>
          </cell>
          <cell r="AV1717">
            <v>514.82406000000003</v>
          </cell>
          <cell r="AW1717">
            <v>1152.25243</v>
          </cell>
        </row>
        <row r="1718">
          <cell r="A1718" t="str">
            <v>680499410101PD202</v>
          </cell>
          <cell r="L1718">
            <v>1619.1032299999999</v>
          </cell>
          <cell r="M1718">
            <v>1995.31378</v>
          </cell>
          <cell r="N1718">
            <v>1995.31378</v>
          </cell>
          <cell r="O1718">
            <v>8958.29097</v>
          </cell>
          <cell r="P1718">
            <v>12589.66309</v>
          </cell>
          <cell r="Q1718">
            <v>12589.66309</v>
          </cell>
          <cell r="S1718">
            <v>23918.178059999998</v>
          </cell>
          <cell r="T1718">
            <v>27549.550179999998</v>
          </cell>
          <cell r="U1718">
            <v>27549.550179999998</v>
          </cell>
          <cell r="W1718">
            <v>3567.6408000000001</v>
          </cell>
          <cell r="X1718">
            <v>6623.1984400000001</v>
          </cell>
          <cell r="Y1718">
            <v>6623.1984400000001</v>
          </cell>
          <cell r="AB1718">
            <v>7004.2807400000002</v>
          </cell>
          <cell r="AC1718">
            <v>4496.2356099999997</v>
          </cell>
          <cell r="AD1718">
            <v>27237.792539999999</v>
          </cell>
          <cell r="AT1718">
            <v>1972.84502</v>
          </cell>
          <cell r="AU1718">
            <v>6389.9312399999999</v>
          </cell>
          <cell r="AV1718">
            <v>9831.4763800000001</v>
          </cell>
          <cell r="AW1718">
            <v>27733.161080000002</v>
          </cell>
        </row>
        <row r="1719">
          <cell r="A1719" t="str">
            <v>680499410101BS9044</v>
          </cell>
          <cell r="L1719">
            <v>393.40758</v>
          </cell>
          <cell r="M1719">
            <v>399.67162000000002</v>
          </cell>
          <cell r="N1719">
            <v>399.67162000000002</v>
          </cell>
          <cell r="O1719">
            <v>1814.1021499999999</v>
          </cell>
          <cell r="P1719">
            <v>2266.4954699999998</v>
          </cell>
          <cell r="Q1719">
            <v>2266.4954699999998</v>
          </cell>
          <cell r="S1719">
            <v>4531.6202400000002</v>
          </cell>
          <cell r="T1719">
            <v>4984.0135600000003</v>
          </cell>
          <cell r="U1719">
            <v>4984.0135600000003</v>
          </cell>
          <cell r="W1719">
            <v>766.03536999999994</v>
          </cell>
          <cell r="X1719">
            <v>1331.0225800000001</v>
          </cell>
          <cell r="Y1719">
            <v>1331.0225800000001</v>
          </cell>
          <cell r="AB1719">
            <v>1796.52793</v>
          </cell>
          <cell r="AC1719">
            <v>703.94147999999996</v>
          </cell>
          <cell r="AD1719">
            <v>5451.4402499999997</v>
          </cell>
          <cell r="AT1719">
            <v>432.49367999999998</v>
          </cell>
          <cell r="AU1719">
            <v>1303.05819</v>
          </cell>
          <cell r="AV1719">
            <v>1929.5119199999999</v>
          </cell>
          <cell r="AW1719">
            <v>5305.6724700000004</v>
          </cell>
        </row>
        <row r="1720">
          <cell r="A1720" t="str">
            <v>680499410101BU0321</v>
          </cell>
          <cell r="L1720">
            <v>242.56861000000001</v>
          </cell>
          <cell r="M1720">
            <v>202.31130999999999</v>
          </cell>
          <cell r="N1720">
            <v>202.31130999999999</v>
          </cell>
          <cell r="O1720">
            <v>1127.17812</v>
          </cell>
          <cell r="P1720">
            <v>1434.07924</v>
          </cell>
          <cell r="Q1720">
            <v>1434.07924</v>
          </cell>
          <cell r="S1720">
            <v>2921.2212599999998</v>
          </cell>
          <cell r="T1720">
            <v>3228.1223799999998</v>
          </cell>
          <cell r="U1720">
            <v>3228.1223799999998</v>
          </cell>
          <cell r="W1720">
            <v>443.22152999999997</v>
          </cell>
          <cell r="X1720">
            <v>700.51892999999995</v>
          </cell>
          <cell r="Y1720">
            <v>700.51892999999995</v>
          </cell>
          <cell r="AB1720">
            <v>1038.8699999999999</v>
          </cell>
          <cell r="AC1720">
            <v>492.85311999999999</v>
          </cell>
          <cell r="AD1720">
            <v>3552.0556499999998</v>
          </cell>
          <cell r="AT1720">
            <v>285.34399999999999</v>
          </cell>
          <cell r="AU1720">
            <v>859.55539999999996</v>
          </cell>
          <cell r="AV1720">
            <v>1274.62148</v>
          </cell>
          <cell r="AW1720">
            <v>3504.2655399999999</v>
          </cell>
        </row>
        <row r="1721">
          <cell r="A1721" t="str">
            <v>680499410101BU0323</v>
          </cell>
          <cell r="L1721">
            <v>150.83896999999999</v>
          </cell>
          <cell r="M1721">
            <v>197.36031</v>
          </cell>
          <cell r="N1721">
            <v>197.36031</v>
          </cell>
          <cell r="O1721">
            <v>686.92403000000002</v>
          </cell>
          <cell r="P1721">
            <v>832.41623000000004</v>
          </cell>
          <cell r="Q1721">
            <v>832.41623000000004</v>
          </cell>
          <cell r="S1721">
            <v>1610.3989799999999</v>
          </cell>
          <cell r="T1721">
            <v>1755.8911800000001</v>
          </cell>
          <cell r="U1721">
            <v>1755.8911800000001</v>
          </cell>
          <cell r="W1721">
            <v>322.81384000000003</v>
          </cell>
          <cell r="X1721">
            <v>630.50364999999999</v>
          </cell>
          <cell r="Y1721">
            <v>630.50364999999999</v>
          </cell>
          <cell r="AB1721">
            <v>757.65792999999996</v>
          </cell>
          <cell r="AC1721">
            <v>211.08835999999999</v>
          </cell>
          <cell r="AD1721">
            <v>1899.3846000000001</v>
          </cell>
          <cell r="AT1721">
            <v>147.14967999999999</v>
          </cell>
          <cell r="AU1721">
            <v>443.50279</v>
          </cell>
          <cell r="AV1721">
            <v>654.89044000000001</v>
          </cell>
          <cell r="AW1721">
            <v>1801.4069300000001</v>
          </cell>
        </row>
        <row r="1722">
          <cell r="A1722" t="str">
            <v>680499410101BG6912</v>
          </cell>
          <cell r="L1722">
            <v>729.14197999999999</v>
          </cell>
          <cell r="M1722">
            <v>913.37077999999997</v>
          </cell>
          <cell r="N1722">
            <v>913.37077999999997</v>
          </cell>
          <cell r="O1722">
            <v>4130.6766699999998</v>
          </cell>
          <cell r="P1722">
            <v>5890.9049400000004</v>
          </cell>
          <cell r="Q1722">
            <v>5890.9049400000004</v>
          </cell>
          <cell r="S1722">
            <v>11551.35902</v>
          </cell>
          <cell r="T1722">
            <v>13311.587289999999</v>
          </cell>
          <cell r="U1722">
            <v>13311.587289999999</v>
          </cell>
          <cell r="W1722">
            <v>1635.0765699999999</v>
          </cell>
          <cell r="X1722">
            <v>3069.97777</v>
          </cell>
          <cell r="Y1722">
            <v>3069.97777</v>
          </cell>
          <cell r="AB1722">
            <v>2590.6677300000001</v>
          </cell>
          <cell r="AC1722">
            <v>1980.6223600000001</v>
          </cell>
          <cell r="AD1722">
            <v>11303.76606</v>
          </cell>
          <cell r="AT1722">
            <v>830.13616000000002</v>
          </cell>
          <cell r="AU1722">
            <v>2502.6641599999998</v>
          </cell>
          <cell r="AV1722">
            <v>4454.6051900000002</v>
          </cell>
          <cell r="AW1722">
            <v>11898.975930000001</v>
          </cell>
        </row>
        <row r="1723">
          <cell r="A1723" t="str">
            <v>680499410101BS6912</v>
          </cell>
          <cell r="L1723">
            <v>287.62205</v>
          </cell>
          <cell r="M1723">
            <v>510.38826999999998</v>
          </cell>
          <cell r="N1723">
            <v>510.38826999999998</v>
          </cell>
          <cell r="O1723">
            <v>1978.6093800000001</v>
          </cell>
          <cell r="P1723">
            <v>3462.9640100000001</v>
          </cell>
          <cell r="Q1723">
            <v>3462.9640100000001</v>
          </cell>
          <cell r="S1723">
            <v>6446.8370299999997</v>
          </cell>
          <cell r="T1723">
            <v>7931.1916600000004</v>
          </cell>
          <cell r="U1723">
            <v>7931.1916600000004</v>
          </cell>
          <cell r="W1723">
            <v>719.26526999999999</v>
          </cell>
          <cell r="X1723">
            <v>1677.0132000000001</v>
          </cell>
          <cell r="Y1723">
            <v>1677.0132000000001</v>
          </cell>
          <cell r="AB1723">
            <v>1176.9362000000001</v>
          </cell>
          <cell r="AC1723">
            <v>795.25635999999997</v>
          </cell>
          <cell r="AD1723">
            <v>4800.3421600000001</v>
          </cell>
          <cell r="AT1723">
            <v>397.15138000000002</v>
          </cell>
          <cell r="AU1723">
            <v>1167.51062</v>
          </cell>
          <cell r="AV1723">
            <v>2251.01406</v>
          </cell>
          <cell r="AW1723">
            <v>5350.7059600000002</v>
          </cell>
        </row>
        <row r="1724">
          <cell r="A1724" t="str">
            <v>680499410101BO0678</v>
          </cell>
          <cell r="L1724">
            <v>209.51989</v>
          </cell>
          <cell r="M1724">
            <v>329.35987</v>
          </cell>
          <cell r="N1724">
            <v>329.35987</v>
          </cell>
          <cell r="O1724">
            <v>1487.40777</v>
          </cell>
          <cell r="P1724">
            <v>2682.5857299999998</v>
          </cell>
          <cell r="Q1724">
            <v>2682.5857299999998</v>
          </cell>
          <cell r="S1724">
            <v>4903.3343299999997</v>
          </cell>
          <cell r="T1724">
            <v>6098.5122899999997</v>
          </cell>
          <cell r="U1724">
            <v>6098.5122899999997</v>
          </cell>
          <cell r="W1724">
            <v>519.05475999999999</v>
          </cell>
          <cell r="X1724">
            <v>1223.7842499999999</v>
          </cell>
          <cell r="Y1724">
            <v>1223.7842499999999</v>
          </cell>
          <cell r="AB1724">
            <v>932.60119999999995</v>
          </cell>
          <cell r="AC1724">
            <v>591.24910999999997</v>
          </cell>
          <cell r="AD1724">
            <v>3777.4949099999999</v>
          </cell>
          <cell r="AT1724">
            <v>284.95137999999997</v>
          </cell>
          <cell r="AU1724">
            <v>864.16161999999997</v>
          </cell>
          <cell r="AV1724">
            <v>1658.37763</v>
          </cell>
          <cell r="AW1724">
            <v>4023.3195300000002</v>
          </cell>
        </row>
        <row r="1725">
          <cell r="A1725" t="str">
            <v>680499410101BU0654</v>
          </cell>
          <cell r="L1725">
            <v>48.021380000000001</v>
          </cell>
          <cell r="M1725">
            <v>53.083930000000002</v>
          </cell>
          <cell r="N1725">
            <v>53.083930000000002</v>
          </cell>
          <cell r="O1725">
            <v>196.26715999999999</v>
          </cell>
          <cell r="P1725">
            <v>229.79492999999999</v>
          </cell>
          <cell r="Q1725">
            <v>229.79492999999999</v>
          </cell>
          <cell r="S1725">
            <v>579.45672999999999</v>
          </cell>
          <cell r="T1725">
            <v>612.98450000000003</v>
          </cell>
          <cell r="U1725">
            <v>612.98450000000003</v>
          </cell>
          <cell r="W1725">
            <v>105.29065</v>
          </cell>
          <cell r="X1725">
            <v>150.01553999999999</v>
          </cell>
          <cell r="Y1725">
            <v>150.01553999999999</v>
          </cell>
          <cell r="AB1725">
            <v>35.71</v>
          </cell>
          <cell r="AC1725">
            <v>67.051599999999993</v>
          </cell>
          <cell r="AD1725">
            <v>262.30160000000001</v>
          </cell>
          <cell r="AT1725">
            <v>35.72</v>
          </cell>
          <cell r="AU1725">
            <v>79.959999999999994</v>
          </cell>
          <cell r="AV1725">
            <v>138.59105</v>
          </cell>
          <cell r="AW1725">
            <v>362.11104999999998</v>
          </cell>
        </row>
        <row r="1726">
          <cell r="A1726" t="str">
            <v>680499410101BU0659</v>
          </cell>
          <cell r="L1726">
            <v>30.080780000000001</v>
          </cell>
          <cell r="M1726">
            <v>127.94447</v>
          </cell>
          <cell r="N1726">
            <v>127.94447</v>
          </cell>
          <cell r="O1726">
            <v>294.93445000000003</v>
          </cell>
          <cell r="P1726">
            <v>550.58335</v>
          </cell>
          <cell r="Q1726">
            <v>550.58335</v>
          </cell>
          <cell r="S1726">
            <v>964.04597000000001</v>
          </cell>
          <cell r="T1726">
            <v>1219.69487</v>
          </cell>
          <cell r="U1726">
            <v>1219.69487</v>
          </cell>
          <cell r="W1726">
            <v>94.91986</v>
          </cell>
          <cell r="X1726">
            <v>303.21341000000001</v>
          </cell>
          <cell r="Y1726">
            <v>303.21341000000001</v>
          </cell>
          <cell r="AB1726">
            <v>208.625</v>
          </cell>
          <cell r="AC1726">
            <v>136.95564999999999</v>
          </cell>
          <cell r="AD1726">
            <v>760.54565000000002</v>
          </cell>
          <cell r="AT1726">
            <v>76.48</v>
          </cell>
          <cell r="AU1726">
            <v>223.38900000000001</v>
          </cell>
          <cell r="AV1726">
            <v>454.04538000000002</v>
          </cell>
          <cell r="AW1726">
            <v>965.27538000000004</v>
          </cell>
        </row>
        <row r="1727">
          <cell r="A1727" t="str">
            <v>680499410101BS6922</v>
          </cell>
          <cell r="L1727">
            <v>441.51992999999999</v>
          </cell>
          <cell r="M1727">
            <v>402.98250999999999</v>
          </cell>
          <cell r="N1727">
            <v>402.98250999999999</v>
          </cell>
          <cell r="O1727">
            <v>2152.06729</v>
          </cell>
          <cell r="P1727">
            <v>2427.9409300000002</v>
          </cell>
          <cell r="Q1727">
            <v>2427.9409300000002</v>
          </cell>
          <cell r="S1727">
            <v>5104.5219900000002</v>
          </cell>
          <cell r="T1727">
            <v>5380.39563</v>
          </cell>
          <cell r="U1727">
            <v>5380.39563</v>
          </cell>
          <cell r="W1727">
            <v>915.81129999999996</v>
          </cell>
          <cell r="X1727">
            <v>1392.9645700000001</v>
          </cell>
          <cell r="Y1727">
            <v>1392.9645700000001</v>
          </cell>
          <cell r="AB1727">
            <v>1413.73153</v>
          </cell>
          <cell r="AC1727">
            <v>1185.366</v>
          </cell>
          <cell r="AD1727">
            <v>6503.4238999999998</v>
          </cell>
          <cell r="AT1727">
            <v>432.98478</v>
          </cell>
          <cell r="AU1727">
            <v>1335.15354</v>
          </cell>
          <cell r="AV1727">
            <v>2203.5911299999998</v>
          </cell>
          <cell r="AW1727">
            <v>6548.2699700000003</v>
          </cell>
        </row>
        <row r="1728">
          <cell r="A1728" t="str">
            <v>680499410101BU0630</v>
          </cell>
          <cell r="P1728">
            <v>-0.20441999999999999</v>
          </cell>
          <cell r="Q1728">
            <v>-0.20441999999999999</v>
          </cell>
          <cell r="S1728">
            <v>-0.20838999999999999</v>
          </cell>
          <cell r="T1728">
            <v>-0.41281000000000001</v>
          </cell>
          <cell r="U1728">
            <v>-0.41281000000000001</v>
          </cell>
          <cell r="X1728">
            <v>-0.20441999999999999</v>
          </cell>
          <cell r="Y1728">
            <v>-0.20441999999999999</v>
          </cell>
        </row>
        <row r="1729">
          <cell r="A1729" t="str">
            <v>680499410101BU1485</v>
          </cell>
          <cell r="L1729">
            <v>77.823909999999998</v>
          </cell>
          <cell r="M1729">
            <v>68.514709999999994</v>
          </cell>
          <cell r="N1729">
            <v>68.514709999999994</v>
          </cell>
          <cell r="O1729">
            <v>326.27652999999998</v>
          </cell>
          <cell r="P1729">
            <v>440.12957</v>
          </cell>
          <cell r="Q1729">
            <v>440.12957</v>
          </cell>
          <cell r="S1729">
            <v>946.38437999999996</v>
          </cell>
          <cell r="T1729">
            <v>1060.2374199999999</v>
          </cell>
          <cell r="U1729">
            <v>1060.2374199999999</v>
          </cell>
          <cell r="W1729">
            <v>161.53625</v>
          </cell>
          <cell r="X1729">
            <v>222.23531</v>
          </cell>
          <cell r="Y1729">
            <v>222.23531</v>
          </cell>
          <cell r="AB1729">
            <v>263.83602000000002</v>
          </cell>
          <cell r="AC1729">
            <v>258.57774999999998</v>
          </cell>
          <cell r="AD1729">
            <v>1268.5716399999999</v>
          </cell>
          <cell r="AT1729">
            <v>69.845359999999999</v>
          </cell>
          <cell r="AU1729">
            <v>238.94146000000001</v>
          </cell>
          <cell r="AV1729">
            <v>390.05910999999998</v>
          </cell>
          <cell r="AW1729">
            <v>1097.396</v>
          </cell>
        </row>
        <row r="1730">
          <cell r="A1730" t="str">
            <v>680499410101BU1051</v>
          </cell>
          <cell r="L1730">
            <v>8.0896699999999999</v>
          </cell>
          <cell r="M1730">
            <v>4.0702400000000001</v>
          </cell>
          <cell r="N1730">
            <v>4.0702400000000001</v>
          </cell>
          <cell r="O1730">
            <v>25.849399999999999</v>
          </cell>
          <cell r="P1730">
            <v>26.438770000000002</v>
          </cell>
          <cell r="Q1730">
            <v>26.438770000000002</v>
          </cell>
          <cell r="S1730">
            <v>52.05106</v>
          </cell>
          <cell r="T1730">
            <v>52.640430000000002</v>
          </cell>
          <cell r="U1730">
            <v>52.640430000000002</v>
          </cell>
          <cell r="W1730">
            <v>16.555340000000001</v>
          </cell>
          <cell r="X1730">
            <v>11.494770000000001</v>
          </cell>
          <cell r="Y1730">
            <v>11.494770000000001</v>
          </cell>
          <cell r="AB1730">
            <v>9.39</v>
          </cell>
          <cell r="AD1730">
            <v>35.994999999999997</v>
          </cell>
          <cell r="AT1730">
            <v>3.65</v>
          </cell>
          <cell r="AU1730">
            <v>12.1675</v>
          </cell>
          <cell r="AV1730">
            <v>15.34732</v>
          </cell>
          <cell r="AW1730">
            <v>41.029220000000002</v>
          </cell>
        </row>
        <row r="1731">
          <cell r="A1731" t="str">
            <v>680499410101BO0708</v>
          </cell>
          <cell r="L1731">
            <v>167.11928</v>
          </cell>
          <cell r="M1731">
            <v>82.795720000000003</v>
          </cell>
          <cell r="N1731">
            <v>82.795720000000003</v>
          </cell>
          <cell r="O1731">
            <v>836.19564000000003</v>
          </cell>
          <cell r="P1731">
            <v>528.30280000000005</v>
          </cell>
          <cell r="Q1731">
            <v>528.30280000000005</v>
          </cell>
          <cell r="S1731">
            <v>2092.62039</v>
          </cell>
          <cell r="T1731">
            <v>1784.7275500000001</v>
          </cell>
          <cell r="U1731">
            <v>1784.7275500000001</v>
          </cell>
          <cell r="W1731">
            <v>349.73358999999999</v>
          </cell>
          <cell r="X1731">
            <v>324.42527000000001</v>
          </cell>
          <cell r="Y1731">
            <v>324.42527000000001</v>
          </cell>
          <cell r="AB1731">
            <v>457.50200000000001</v>
          </cell>
          <cell r="AC1731">
            <v>423.38747999999998</v>
          </cell>
          <cell r="AD1731">
            <v>2424.7464799999998</v>
          </cell>
          <cell r="AT1731">
            <v>139.3828</v>
          </cell>
          <cell r="AU1731">
            <v>478.78460000000001</v>
          </cell>
          <cell r="AV1731">
            <v>792.56595000000004</v>
          </cell>
          <cell r="AW1731">
            <v>2774.8921099999998</v>
          </cell>
        </row>
        <row r="1732">
          <cell r="A1732" t="str">
            <v>680499410101BU0675</v>
          </cell>
          <cell r="L1732">
            <v>26.454599999999999</v>
          </cell>
          <cell r="M1732">
            <v>12.52046</v>
          </cell>
          <cell r="N1732">
            <v>12.52046</v>
          </cell>
          <cell r="O1732">
            <v>196.21411000000001</v>
          </cell>
          <cell r="P1732">
            <v>198.1447</v>
          </cell>
          <cell r="Q1732">
            <v>198.1447</v>
          </cell>
          <cell r="S1732">
            <v>555.10626999999999</v>
          </cell>
          <cell r="T1732">
            <v>557.03686000000005</v>
          </cell>
          <cell r="U1732">
            <v>557.03686000000005</v>
          </cell>
          <cell r="W1732">
            <v>60.849200000000003</v>
          </cell>
          <cell r="X1732">
            <v>77.523470000000003</v>
          </cell>
          <cell r="Y1732">
            <v>77.523470000000003</v>
          </cell>
          <cell r="AB1732">
            <v>234.92536999999999</v>
          </cell>
          <cell r="AC1732">
            <v>193.41703000000001</v>
          </cell>
          <cell r="AD1732">
            <v>1053.3635300000001</v>
          </cell>
          <cell r="AT1732">
            <v>43.757570000000001</v>
          </cell>
          <cell r="AU1732">
            <v>156.73432</v>
          </cell>
          <cell r="AV1732">
            <v>254.34773999999999</v>
          </cell>
          <cell r="AW1732">
            <v>960.08199999999999</v>
          </cell>
        </row>
        <row r="1733">
          <cell r="A1733" t="str">
            <v>680499410101BU0709</v>
          </cell>
          <cell r="L1733">
            <v>145.18657999999999</v>
          </cell>
          <cell r="M1733">
            <v>221.47407999999999</v>
          </cell>
          <cell r="N1733">
            <v>221.47407999999999</v>
          </cell>
          <cell r="O1733">
            <v>662.80068000000006</v>
          </cell>
          <cell r="P1733">
            <v>1086.14357</v>
          </cell>
          <cell r="Q1733">
            <v>1086.14357</v>
          </cell>
          <cell r="S1733">
            <v>1210.4864500000001</v>
          </cell>
          <cell r="T1733">
            <v>1633.82934</v>
          </cell>
          <cell r="U1733">
            <v>1633.82934</v>
          </cell>
          <cell r="W1733">
            <v>288.62265000000002</v>
          </cell>
          <cell r="X1733">
            <v>695.91615999999999</v>
          </cell>
          <cell r="Y1733">
            <v>695.91615999999999</v>
          </cell>
          <cell r="AB1733">
            <v>377.13134000000002</v>
          </cell>
          <cell r="AC1733">
            <v>251.0025</v>
          </cell>
          <cell r="AD1733">
            <v>1470.5384300000001</v>
          </cell>
          <cell r="AT1733">
            <v>152.06752</v>
          </cell>
          <cell r="AU1733">
            <v>374.02963</v>
          </cell>
          <cell r="AV1733">
            <v>632.87748999999997</v>
          </cell>
          <cell r="AW1733">
            <v>1416.27963</v>
          </cell>
        </row>
        <row r="1734">
          <cell r="A1734" t="str">
            <v>680499410101BU1123</v>
          </cell>
          <cell r="L1734">
            <v>16.845890000000001</v>
          </cell>
          <cell r="M1734">
            <v>13.6073</v>
          </cell>
          <cell r="N1734">
            <v>13.6073</v>
          </cell>
          <cell r="O1734">
            <v>104.73093</v>
          </cell>
          <cell r="P1734">
            <v>148.98594</v>
          </cell>
          <cell r="Q1734">
            <v>148.98594</v>
          </cell>
          <cell r="S1734">
            <v>248.08183</v>
          </cell>
          <cell r="T1734">
            <v>292.33684</v>
          </cell>
          <cell r="U1734">
            <v>292.33684</v>
          </cell>
          <cell r="W1734">
            <v>38.514270000000003</v>
          </cell>
          <cell r="X1734">
            <v>61.574010000000001</v>
          </cell>
          <cell r="Y1734">
            <v>61.574010000000001</v>
          </cell>
          <cell r="AB1734">
            <v>70.946799999999996</v>
          </cell>
          <cell r="AC1734">
            <v>58.98124</v>
          </cell>
          <cell r="AD1734">
            <v>250.20882</v>
          </cell>
          <cell r="AT1734">
            <v>24.28153</v>
          </cell>
          <cell r="AU1734">
            <v>74.496030000000005</v>
          </cell>
          <cell r="AV1734">
            <v>118.39352</v>
          </cell>
          <cell r="AW1734">
            <v>258.59100999999998</v>
          </cell>
        </row>
        <row r="1735">
          <cell r="A1735" t="str">
            <v>680499410101BS9042</v>
          </cell>
          <cell r="L1735">
            <v>472.54300000000001</v>
          </cell>
          <cell r="M1735">
            <v>429.30804000000001</v>
          </cell>
          <cell r="N1735">
            <v>429.30804000000001</v>
          </cell>
          <cell r="O1735">
            <v>2759.0919899999999</v>
          </cell>
          <cell r="P1735">
            <v>3658.1565500000002</v>
          </cell>
          <cell r="Q1735">
            <v>3658.1565500000002</v>
          </cell>
          <cell r="S1735">
            <v>7259.81693</v>
          </cell>
          <cell r="T1735">
            <v>8158.8814899999998</v>
          </cell>
          <cell r="U1735">
            <v>8158.8814899999998</v>
          </cell>
          <cell r="W1735">
            <v>1084.0135700000001</v>
          </cell>
          <cell r="X1735">
            <v>1823.05628</v>
          </cell>
          <cell r="Y1735">
            <v>1823.05628</v>
          </cell>
          <cell r="AB1735">
            <v>2119.21515</v>
          </cell>
          <cell r="AC1735">
            <v>1628.1606899999999</v>
          </cell>
          <cell r="AD1735">
            <v>8349.6220799999992</v>
          </cell>
          <cell r="AT1735">
            <v>658.76286000000005</v>
          </cell>
          <cell r="AU1735">
            <v>2166.69751</v>
          </cell>
          <cell r="AV1735">
            <v>3133.1435700000002</v>
          </cell>
          <cell r="AW1735">
            <v>8546.7561399999995</v>
          </cell>
        </row>
        <row r="1736">
          <cell r="A1736" t="str">
            <v>680499410101BO0341</v>
          </cell>
          <cell r="L1736">
            <v>174.56091000000001</v>
          </cell>
          <cell r="M1736">
            <v>145.22176999999999</v>
          </cell>
          <cell r="N1736">
            <v>145.22176999999999</v>
          </cell>
          <cell r="O1736">
            <v>1080.5836300000001</v>
          </cell>
          <cell r="P1736">
            <v>1550.4534100000001</v>
          </cell>
          <cell r="Q1736">
            <v>1550.4534100000001</v>
          </cell>
          <cell r="S1736">
            <v>2501.63706</v>
          </cell>
          <cell r="T1736">
            <v>2971.50684</v>
          </cell>
          <cell r="U1736">
            <v>2971.50684</v>
          </cell>
          <cell r="W1736">
            <v>404.71679999999998</v>
          </cell>
          <cell r="X1736">
            <v>555.12172999999996</v>
          </cell>
          <cell r="Y1736">
            <v>555.12172999999996</v>
          </cell>
          <cell r="AB1736">
            <v>957.59644000000003</v>
          </cell>
          <cell r="AC1736">
            <v>658.83840999999995</v>
          </cell>
          <cell r="AD1736">
            <v>3397.7265400000001</v>
          </cell>
          <cell r="AT1736">
            <v>281.81867</v>
          </cell>
          <cell r="AU1736">
            <v>886.24036999999998</v>
          </cell>
          <cell r="AV1736">
            <v>1339.8744899999999</v>
          </cell>
          <cell r="AW1736">
            <v>3398.51575</v>
          </cell>
        </row>
        <row r="1737">
          <cell r="A1737" t="str">
            <v>680499410101BU0341</v>
          </cell>
          <cell r="L1737">
            <v>174.56091000000001</v>
          </cell>
          <cell r="M1737">
            <v>145.22176999999999</v>
          </cell>
          <cell r="N1737">
            <v>145.22176999999999</v>
          </cell>
          <cell r="O1737">
            <v>1080.5836300000001</v>
          </cell>
          <cell r="P1737">
            <v>1550.4534100000001</v>
          </cell>
          <cell r="Q1737">
            <v>1550.4534100000001</v>
          </cell>
          <cell r="S1737">
            <v>2501.63706</v>
          </cell>
          <cell r="T1737">
            <v>2971.50684</v>
          </cell>
          <cell r="U1737">
            <v>2971.50684</v>
          </cell>
          <cell r="W1737">
            <v>404.71679999999998</v>
          </cell>
          <cell r="X1737">
            <v>555.12172999999996</v>
          </cell>
          <cell r="Y1737">
            <v>555.12172999999996</v>
          </cell>
          <cell r="AB1737">
            <v>957.59644000000003</v>
          </cell>
          <cell r="AC1737">
            <v>658.83840999999995</v>
          </cell>
          <cell r="AD1737">
            <v>3397.7265400000001</v>
          </cell>
          <cell r="AT1737">
            <v>281.81867</v>
          </cell>
          <cell r="AU1737">
            <v>886.24036999999998</v>
          </cell>
          <cell r="AV1737">
            <v>1339.8744899999999</v>
          </cell>
          <cell r="AW1737">
            <v>3398.51575</v>
          </cell>
        </row>
        <row r="1738">
          <cell r="A1738" t="str">
            <v>680499410101BU0351</v>
          </cell>
          <cell r="L1738">
            <v>55.220100000000002</v>
          </cell>
          <cell r="M1738">
            <v>68.264160000000004</v>
          </cell>
          <cell r="N1738">
            <v>68.264160000000004</v>
          </cell>
          <cell r="O1738">
            <v>539.1259</v>
          </cell>
          <cell r="P1738">
            <v>639.61019999999996</v>
          </cell>
          <cell r="Q1738">
            <v>639.61019999999996</v>
          </cell>
          <cell r="S1738">
            <v>1358.1244799999999</v>
          </cell>
          <cell r="T1738">
            <v>1458.60878</v>
          </cell>
          <cell r="U1738">
            <v>1458.60878</v>
          </cell>
          <cell r="W1738">
            <v>173.42397</v>
          </cell>
          <cell r="X1738">
            <v>299.47633000000002</v>
          </cell>
          <cell r="Y1738">
            <v>299.47633000000002</v>
          </cell>
          <cell r="AB1738">
            <v>218.12137000000001</v>
          </cell>
          <cell r="AC1738">
            <v>358.99691000000001</v>
          </cell>
          <cell r="AD1738">
            <v>1250.2631200000001</v>
          </cell>
          <cell r="AT1738">
            <v>113.339</v>
          </cell>
          <cell r="AU1738">
            <v>330.50583999999998</v>
          </cell>
          <cell r="AV1738">
            <v>640.87653999999998</v>
          </cell>
          <cell r="AW1738">
            <v>1299.8481999999999</v>
          </cell>
        </row>
        <row r="1739">
          <cell r="A1739" t="str">
            <v>680499410101BU0352</v>
          </cell>
          <cell r="L1739">
            <v>242.78343000000001</v>
          </cell>
          <cell r="M1739">
            <v>210.91586000000001</v>
          </cell>
          <cell r="N1739">
            <v>210.91586000000001</v>
          </cell>
          <cell r="O1739">
            <v>1135.63022</v>
          </cell>
          <cell r="P1739">
            <v>1429.9195099999999</v>
          </cell>
          <cell r="Q1739">
            <v>1429.9195099999999</v>
          </cell>
          <cell r="S1739">
            <v>3392.3494700000001</v>
          </cell>
          <cell r="T1739">
            <v>3686.6387599999998</v>
          </cell>
          <cell r="U1739">
            <v>3686.6387599999998</v>
          </cell>
          <cell r="W1739">
            <v>501.80254000000002</v>
          </cell>
          <cell r="X1739">
            <v>953.33092999999997</v>
          </cell>
          <cell r="Y1739">
            <v>953.33092999999997</v>
          </cell>
          <cell r="AB1739">
            <v>943.49734000000001</v>
          </cell>
          <cell r="AC1739">
            <v>610.32537000000002</v>
          </cell>
          <cell r="AD1739">
            <v>3701.6324199999999</v>
          </cell>
          <cell r="AT1739">
            <v>263.60518999999999</v>
          </cell>
          <cell r="AU1739">
            <v>949.95129999999995</v>
          </cell>
          <cell r="AV1739">
            <v>1152.4085299999999</v>
          </cell>
          <cell r="AW1739">
            <v>3848.4081799999999</v>
          </cell>
        </row>
        <row r="1740">
          <cell r="A1740" t="str">
            <v>680499410101BU0353</v>
          </cell>
          <cell r="L1740">
            <v>-2.1440000000000001E-2</v>
          </cell>
          <cell r="M1740">
            <v>4.90625</v>
          </cell>
          <cell r="N1740">
            <v>4.90625</v>
          </cell>
          <cell r="O1740">
            <v>3.6707900000000002</v>
          </cell>
          <cell r="P1740">
            <v>38.191249999999997</v>
          </cell>
          <cell r="Q1740">
            <v>38.191249999999997</v>
          </cell>
          <cell r="S1740">
            <v>7.6244699999999996</v>
          </cell>
          <cell r="T1740">
            <v>42.144930000000002</v>
          </cell>
          <cell r="U1740">
            <v>42.144930000000002</v>
          </cell>
          <cell r="W1740">
            <v>4.0702600000000002</v>
          </cell>
          <cell r="X1740">
            <v>15.12729</v>
          </cell>
          <cell r="Y1740">
            <v>15.12729</v>
          </cell>
          <cell r="AV1740">
            <v>-9.7439999999999999E-2</v>
          </cell>
          <cell r="AW1740">
            <v>-9.7439999999999999E-2</v>
          </cell>
        </row>
        <row r="1741">
          <cell r="A1741" t="str">
            <v>680499410101BU0349</v>
          </cell>
          <cell r="O1741">
            <v>8.1449999999999995E-2</v>
          </cell>
          <cell r="P1741">
            <v>-1.7819999999999999E-2</v>
          </cell>
          <cell r="Q1741">
            <v>-1.7819999999999999E-2</v>
          </cell>
          <cell r="S1741">
            <v>8.1449999999999995E-2</v>
          </cell>
          <cell r="T1741">
            <v>-1.7819999999999999E-2</v>
          </cell>
          <cell r="U1741">
            <v>-1.7819999999999999E-2</v>
          </cell>
          <cell r="AV1741">
            <v>8.1449999999999995E-2</v>
          </cell>
          <cell r="AW1741">
            <v>8.1449999999999995E-2</v>
          </cell>
        </row>
        <row r="1742">
          <cell r="A1742" t="str">
            <v>680499410101BS9051</v>
          </cell>
          <cell r="L1742">
            <v>30.104780000000002</v>
          </cell>
          <cell r="M1742">
            <v>16.559290000000001</v>
          </cell>
          <cell r="N1742">
            <v>16.559290000000001</v>
          </cell>
          <cell r="O1742">
            <v>238.31012000000001</v>
          </cell>
          <cell r="P1742">
            <v>168.38892000000001</v>
          </cell>
          <cell r="Q1742">
            <v>168.38892000000001</v>
          </cell>
          <cell r="S1742">
            <v>455.90537</v>
          </cell>
          <cell r="T1742">
            <v>385.98417000000001</v>
          </cell>
          <cell r="U1742">
            <v>385.98417000000001</v>
          </cell>
          <cell r="W1742">
            <v>66.624489999999994</v>
          </cell>
          <cell r="X1742">
            <v>52.692500000000003</v>
          </cell>
          <cell r="Y1742">
            <v>52.692500000000003</v>
          </cell>
          <cell r="AB1742">
            <v>242.93628000000001</v>
          </cell>
          <cell r="AC1742">
            <v>183.51107999999999</v>
          </cell>
          <cell r="AD1742">
            <v>932.93544999999995</v>
          </cell>
          <cell r="AT1742">
            <v>51.45232</v>
          </cell>
          <cell r="AU1742">
            <v>173.94617</v>
          </cell>
          <cell r="AV1742">
            <v>294.79638</v>
          </cell>
          <cell r="AW1742">
            <v>746.22667000000001</v>
          </cell>
        </row>
        <row r="1743">
          <cell r="A1743" t="str">
            <v>680499410101BO0713</v>
          </cell>
          <cell r="L1743">
            <v>12.93633</v>
          </cell>
          <cell r="M1743">
            <v>16.559290000000001</v>
          </cell>
          <cell r="N1743">
            <v>16.559290000000001</v>
          </cell>
          <cell r="O1743">
            <v>126.63217</v>
          </cell>
          <cell r="P1743">
            <v>168.38892000000001</v>
          </cell>
          <cell r="Q1743">
            <v>168.38892000000001</v>
          </cell>
          <cell r="S1743">
            <v>285.00763999999998</v>
          </cell>
          <cell r="T1743">
            <v>326.76438999999999</v>
          </cell>
          <cell r="U1743">
            <v>326.76438999999999</v>
          </cell>
          <cell r="W1743">
            <v>34.907310000000003</v>
          </cell>
          <cell r="X1743">
            <v>52.692500000000003</v>
          </cell>
          <cell r="Y1743">
            <v>52.692500000000003</v>
          </cell>
          <cell r="AB1743">
            <v>90.472539999999995</v>
          </cell>
          <cell r="AC1743">
            <v>65.555080000000004</v>
          </cell>
          <cell r="AD1743">
            <v>396.65546000000001</v>
          </cell>
          <cell r="AT1743">
            <v>17.647320000000001</v>
          </cell>
          <cell r="AU1743">
            <v>65.847170000000006</v>
          </cell>
          <cell r="AV1743">
            <v>142.05009999999999</v>
          </cell>
          <cell r="AW1743">
            <v>340.12338999999997</v>
          </cell>
        </row>
        <row r="1744">
          <cell r="A1744" t="str">
            <v>680499410101BU0713</v>
          </cell>
          <cell r="L1744">
            <v>12.93633</v>
          </cell>
          <cell r="M1744">
            <v>16.559290000000001</v>
          </cell>
          <cell r="N1744">
            <v>16.559290000000001</v>
          </cell>
          <cell r="O1744">
            <v>126.63217</v>
          </cell>
          <cell r="P1744">
            <v>168.38892000000001</v>
          </cell>
          <cell r="Q1744">
            <v>168.38892000000001</v>
          </cell>
          <cell r="S1744">
            <v>285.00763999999998</v>
          </cell>
          <cell r="T1744">
            <v>326.76438999999999</v>
          </cell>
          <cell r="U1744">
            <v>326.76438999999999</v>
          </cell>
          <cell r="W1744">
            <v>34.907310000000003</v>
          </cell>
          <cell r="X1744">
            <v>52.692500000000003</v>
          </cell>
          <cell r="Y1744">
            <v>52.692500000000003</v>
          </cell>
          <cell r="AB1744">
            <v>90.472539999999995</v>
          </cell>
          <cell r="AC1744">
            <v>65.555080000000004</v>
          </cell>
          <cell r="AD1744">
            <v>396.65546000000001</v>
          </cell>
          <cell r="AT1744">
            <v>17.647320000000001</v>
          </cell>
          <cell r="AU1744">
            <v>65.847170000000006</v>
          </cell>
          <cell r="AV1744">
            <v>142.05009999999999</v>
          </cell>
          <cell r="AW1744">
            <v>340.12338999999997</v>
          </cell>
        </row>
        <row r="1745">
          <cell r="A1745" t="str">
            <v>680499410101BU0418</v>
          </cell>
          <cell r="L1745">
            <v>17.16845</v>
          </cell>
          <cell r="O1745">
            <v>111.67795</v>
          </cell>
          <cell r="S1745">
            <v>170.89773</v>
          </cell>
          <cell r="T1745">
            <v>59.21978</v>
          </cell>
          <cell r="U1745">
            <v>59.21978</v>
          </cell>
          <cell r="W1745">
            <v>31.717179999999999</v>
          </cell>
          <cell r="AB1745">
            <v>152.46374</v>
          </cell>
          <cell r="AC1745">
            <v>117.956</v>
          </cell>
          <cell r="AD1745">
            <v>536.27999</v>
          </cell>
          <cell r="AT1745">
            <v>33.805</v>
          </cell>
          <cell r="AU1745">
            <v>108.099</v>
          </cell>
          <cell r="AV1745">
            <v>152.74628000000001</v>
          </cell>
          <cell r="AW1745">
            <v>406.10327999999998</v>
          </cell>
        </row>
        <row r="1746">
          <cell r="A1746" t="str">
            <v>680499410101BS9050</v>
          </cell>
          <cell r="L1746">
            <v>-6.0941099999999997</v>
          </cell>
          <cell r="M1746">
            <v>236.40405000000001</v>
          </cell>
          <cell r="N1746">
            <v>236.40405000000001</v>
          </cell>
          <cell r="O1746">
            <v>16.110040000000001</v>
          </cell>
          <cell r="P1746">
            <v>605.71721000000002</v>
          </cell>
          <cell r="Q1746">
            <v>605.71721000000002</v>
          </cell>
          <cell r="S1746">
            <v>119.4765</v>
          </cell>
          <cell r="T1746">
            <v>709.08366999999998</v>
          </cell>
          <cell r="U1746">
            <v>709.08366999999998</v>
          </cell>
          <cell r="W1746">
            <v>15.8908</v>
          </cell>
          <cell r="X1746">
            <v>346.44931000000003</v>
          </cell>
          <cell r="Y1746">
            <v>346.44931000000003</v>
          </cell>
          <cell r="AB1746">
            <v>254.93365</v>
          </cell>
          <cell r="AD1746">
            <v>1200.0287000000001</v>
          </cell>
          <cell r="AU1746">
            <v>243.56521000000001</v>
          </cell>
          <cell r="AV1746">
            <v>19.419319999999999</v>
          </cell>
          <cell r="AW1746">
            <v>1235.5298700000001</v>
          </cell>
        </row>
        <row r="1747">
          <cell r="A1747" t="str">
            <v>680499410101BU0331</v>
          </cell>
          <cell r="M1747">
            <v>-0.56308000000000002</v>
          </cell>
          <cell r="N1747">
            <v>-0.56308000000000002</v>
          </cell>
          <cell r="O1747">
            <v>22.149789999999999</v>
          </cell>
          <cell r="P1747">
            <v>5.0074399999999999</v>
          </cell>
          <cell r="Q1747">
            <v>5.0074399999999999</v>
          </cell>
          <cell r="S1747">
            <v>21.484059999999999</v>
          </cell>
          <cell r="T1747">
            <v>4.34171</v>
          </cell>
          <cell r="U1747">
            <v>4.34171</v>
          </cell>
          <cell r="W1747">
            <v>21.984909999999999</v>
          </cell>
          <cell r="X1747">
            <v>-0.25742999999999999</v>
          </cell>
          <cell r="Y1747">
            <v>-0.25742999999999999</v>
          </cell>
          <cell r="AU1747">
            <v>1.7190000000000001</v>
          </cell>
          <cell r="AV1747">
            <v>19.36496</v>
          </cell>
          <cell r="AW1747">
            <v>35.52384</v>
          </cell>
        </row>
        <row r="1748">
          <cell r="A1748" t="str">
            <v>680499410101BU0362</v>
          </cell>
          <cell r="L1748">
            <v>-6.0941099999999997</v>
          </cell>
          <cell r="M1748">
            <v>236.96713</v>
          </cell>
          <cell r="N1748">
            <v>236.96713</v>
          </cell>
          <cell r="O1748">
            <v>-6.0397499999999997</v>
          </cell>
          <cell r="P1748">
            <v>600.70977000000005</v>
          </cell>
          <cell r="Q1748">
            <v>600.70977000000005</v>
          </cell>
          <cell r="S1748">
            <v>97.992440000000002</v>
          </cell>
          <cell r="T1748">
            <v>704.74195999999995</v>
          </cell>
          <cell r="U1748">
            <v>704.74195999999995</v>
          </cell>
          <cell r="W1748">
            <v>-6.0941099999999997</v>
          </cell>
          <cell r="X1748">
            <v>346.70674000000002</v>
          </cell>
          <cell r="Y1748">
            <v>346.70674000000002</v>
          </cell>
          <cell r="AB1748">
            <v>254.93365</v>
          </cell>
          <cell r="AD1748">
            <v>1200.0287000000001</v>
          </cell>
          <cell r="AU1748">
            <v>241.84621000000001</v>
          </cell>
          <cell r="AV1748">
            <v>5.4359999999999999E-2</v>
          </cell>
          <cell r="AW1748">
            <v>1200.00603</v>
          </cell>
        </row>
        <row r="1749">
          <cell r="A1749" t="str">
            <v>680499410101201101</v>
          </cell>
          <cell r="L1749">
            <v>797.86643000000004</v>
          </cell>
          <cell r="M1749">
            <v>2050.36285</v>
          </cell>
          <cell r="N1749">
            <v>2050.36285</v>
          </cell>
          <cell r="O1749">
            <v>5470.0274900000004</v>
          </cell>
          <cell r="P1749">
            <v>9803.7886999999992</v>
          </cell>
          <cell r="Q1749">
            <v>9803.7886999999992</v>
          </cell>
          <cell r="S1749">
            <v>19503.015739999999</v>
          </cell>
          <cell r="T1749">
            <v>23836.776949999999</v>
          </cell>
          <cell r="U1749">
            <v>23836.776949999999</v>
          </cell>
          <cell r="W1749">
            <v>1579.2607599999999</v>
          </cell>
          <cell r="X1749">
            <v>4696.5160299999998</v>
          </cell>
          <cell r="Y1749">
            <v>4696.5160299999998</v>
          </cell>
          <cell r="AB1749">
            <v>2937.0107600000001</v>
          </cell>
          <cell r="AC1749">
            <v>3273.5923499999999</v>
          </cell>
          <cell r="AD1749">
            <v>15153.553239999999</v>
          </cell>
          <cell r="AT1749">
            <v>919.41762000000006</v>
          </cell>
          <cell r="AU1749">
            <v>3038.8993300000002</v>
          </cell>
          <cell r="AV1749">
            <v>5491.3991999999998</v>
          </cell>
          <cell r="AW1749">
            <v>15833.15667</v>
          </cell>
        </row>
        <row r="1750">
          <cell r="A1750" t="str">
            <v>680499410101BT6918</v>
          </cell>
          <cell r="L1750">
            <v>797.86643000000004</v>
          </cell>
          <cell r="M1750">
            <v>2050.36285</v>
          </cell>
          <cell r="N1750">
            <v>2050.36285</v>
          </cell>
          <cell r="O1750">
            <v>5470.0274900000004</v>
          </cell>
          <cell r="P1750">
            <v>9803.7886999999992</v>
          </cell>
          <cell r="Q1750">
            <v>9803.7886999999992</v>
          </cell>
          <cell r="S1750">
            <v>19503.015739999999</v>
          </cell>
          <cell r="T1750">
            <v>23836.776949999999</v>
          </cell>
          <cell r="U1750">
            <v>23836.776949999999</v>
          </cell>
          <cell r="W1750">
            <v>1579.2607599999999</v>
          </cell>
          <cell r="X1750">
            <v>4696.5160299999998</v>
          </cell>
          <cell r="Y1750">
            <v>4696.5160299999998</v>
          </cell>
          <cell r="AB1750">
            <v>2937.0107600000001</v>
          </cell>
          <cell r="AC1750">
            <v>3273.5923499999999</v>
          </cell>
          <cell r="AD1750">
            <v>15153.553239999999</v>
          </cell>
          <cell r="AT1750">
            <v>919.41762000000006</v>
          </cell>
          <cell r="AU1750">
            <v>3038.8993300000002</v>
          </cell>
          <cell r="AV1750">
            <v>5491.3991999999998</v>
          </cell>
          <cell r="AW1750">
            <v>15833.15667</v>
          </cell>
        </row>
        <row r="1751">
          <cell r="A1751" t="str">
            <v>680499410101BO0680</v>
          </cell>
          <cell r="L1751">
            <v>718.63945999999999</v>
          </cell>
          <cell r="M1751">
            <v>1934.52952</v>
          </cell>
          <cell r="N1751">
            <v>1934.52952</v>
          </cell>
          <cell r="O1751">
            <v>5107.7409200000002</v>
          </cell>
          <cell r="P1751">
            <v>9099.5965500000002</v>
          </cell>
          <cell r="Q1751">
            <v>9099.5965500000002</v>
          </cell>
          <cell r="S1751">
            <v>18796.56107</v>
          </cell>
          <cell r="T1751">
            <v>22788.416700000002</v>
          </cell>
          <cell r="U1751">
            <v>22788.416700000002</v>
          </cell>
          <cell r="W1751">
            <v>1442.5955100000001</v>
          </cell>
          <cell r="X1751">
            <v>4252.5567300000002</v>
          </cell>
          <cell r="Y1751">
            <v>4252.5567300000002</v>
          </cell>
          <cell r="AB1751">
            <v>2705.99496</v>
          </cell>
          <cell r="AC1751">
            <v>3028.8354599999998</v>
          </cell>
          <cell r="AD1751">
            <v>14312.84312</v>
          </cell>
          <cell r="AT1751">
            <v>813.56897000000004</v>
          </cell>
          <cell r="AU1751">
            <v>2737.8267999999998</v>
          </cell>
          <cell r="AV1751">
            <v>4976.5751399999999</v>
          </cell>
          <cell r="AW1751">
            <v>14680.90424</v>
          </cell>
        </row>
        <row r="1752">
          <cell r="A1752" t="str">
            <v>680499410101BU0680</v>
          </cell>
          <cell r="L1752">
            <v>718.63945999999999</v>
          </cell>
          <cell r="M1752">
            <v>1934.52952</v>
          </cell>
          <cell r="N1752">
            <v>1934.52952</v>
          </cell>
          <cell r="O1752">
            <v>5107.7409200000002</v>
          </cell>
          <cell r="P1752">
            <v>9099.5965500000002</v>
          </cell>
          <cell r="Q1752">
            <v>9099.5965500000002</v>
          </cell>
          <cell r="S1752">
            <v>18796.56107</v>
          </cell>
          <cell r="T1752">
            <v>22788.416700000002</v>
          </cell>
          <cell r="U1752">
            <v>22788.416700000002</v>
          </cell>
          <cell r="W1752">
            <v>1442.5955100000001</v>
          </cell>
          <cell r="X1752">
            <v>4252.5567300000002</v>
          </cell>
          <cell r="Y1752">
            <v>4252.5567300000002</v>
          </cell>
          <cell r="AB1752">
            <v>2705.99496</v>
          </cell>
          <cell r="AC1752">
            <v>3028.8354599999998</v>
          </cell>
          <cell r="AD1752">
            <v>14312.84312</v>
          </cell>
          <cell r="AT1752">
            <v>813.56897000000004</v>
          </cell>
          <cell r="AU1752">
            <v>2737.8267999999998</v>
          </cell>
          <cell r="AV1752">
            <v>4976.5751399999999</v>
          </cell>
          <cell r="AW1752">
            <v>14680.90424</v>
          </cell>
        </row>
        <row r="1753">
          <cell r="A1753" t="str">
            <v>680499410101BU0624</v>
          </cell>
          <cell r="L1753">
            <v>79.226969999999994</v>
          </cell>
          <cell r="M1753">
            <v>115.83333</v>
          </cell>
          <cell r="N1753">
            <v>115.83333</v>
          </cell>
          <cell r="O1753">
            <v>362.28656999999998</v>
          </cell>
          <cell r="P1753">
            <v>704.19214999999997</v>
          </cell>
          <cell r="Q1753">
            <v>704.19214999999997</v>
          </cell>
          <cell r="S1753">
            <v>706.45466999999996</v>
          </cell>
          <cell r="T1753">
            <v>1048.36025</v>
          </cell>
          <cell r="U1753">
            <v>1048.36025</v>
          </cell>
          <cell r="W1753">
            <v>136.66524999999999</v>
          </cell>
          <cell r="X1753">
            <v>443.95929999999998</v>
          </cell>
          <cell r="Y1753">
            <v>443.95929999999998</v>
          </cell>
          <cell r="AB1753">
            <v>231.01580000000001</v>
          </cell>
          <cell r="AC1753">
            <v>244.75689</v>
          </cell>
          <cell r="AD1753">
            <v>840.71011999999996</v>
          </cell>
          <cell r="AT1753">
            <v>105.84865000000001</v>
          </cell>
          <cell r="AU1753">
            <v>301.07252999999997</v>
          </cell>
          <cell r="AV1753">
            <v>514.82406000000003</v>
          </cell>
          <cell r="AW1753">
            <v>1152.25243</v>
          </cell>
        </row>
        <row r="1754">
          <cell r="A1754" t="str">
            <v>680499CLNORDPD202</v>
          </cell>
          <cell r="L1754">
            <v>6777.45759</v>
          </cell>
          <cell r="M1754">
            <v>9322.7062999999998</v>
          </cell>
          <cell r="N1754">
            <v>9696.1392500000002</v>
          </cell>
          <cell r="O1754">
            <v>38784.617299999998</v>
          </cell>
          <cell r="P1754">
            <v>42485.488559999998</v>
          </cell>
          <cell r="Q1754">
            <v>45012.583850000003</v>
          </cell>
          <cell r="S1754">
            <v>131997.48368999999</v>
          </cell>
          <cell r="T1754">
            <v>135698.35495000001</v>
          </cell>
          <cell r="U1754">
            <v>141140.22080000001</v>
          </cell>
          <cell r="W1754">
            <v>15831.33051</v>
          </cell>
          <cell r="X1754">
            <v>28275.667399999998</v>
          </cell>
          <cell r="Y1754">
            <v>29513.463169999999</v>
          </cell>
          <cell r="AB1754">
            <v>28801.044000000002</v>
          </cell>
          <cell r="AC1754">
            <v>26073.432000000001</v>
          </cell>
          <cell r="AD1754">
            <v>142408.91200000001</v>
          </cell>
          <cell r="AT1754">
            <v>11099.235000000001</v>
          </cell>
          <cell r="AU1754">
            <v>33892.608</v>
          </cell>
          <cell r="AV1754">
            <v>46547.060259999998</v>
          </cell>
          <cell r="AW1754">
            <v>145474.16926</v>
          </cell>
        </row>
        <row r="1755">
          <cell r="A1755" t="str">
            <v>680499CLNORDBS9044</v>
          </cell>
          <cell r="L1755">
            <v>1621.05396</v>
          </cell>
          <cell r="M1755">
            <v>1786.3369399999999</v>
          </cell>
          <cell r="N1755">
            <v>1859.8627300000001</v>
          </cell>
          <cell r="O1755">
            <v>10059.5707</v>
          </cell>
          <cell r="P1755">
            <v>9939.7984099999994</v>
          </cell>
          <cell r="Q1755">
            <v>10528.918739999999</v>
          </cell>
          <cell r="S1755">
            <v>38776.492259999999</v>
          </cell>
          <cell r="T1755">
            <v>38656.719969999998</v>
          </cell>
          <cell r="U1755">
            <v>40121.422229999996</v>
          </cell>
          <cell r="W1755">
            <v>4230.67875</v>
          </cell>
          <cell r="X1755">
            <v>6759.8833100000002</v>
          </cell>
          <cell r="Y1755">
            <v>7071.3139199999996</v>
          </cell>
          <cell r="AB1755">
            <v>6015.6149999999998</v>
          </cell>
          <cell r="AC1755">
            <v>6676.2070000000003</v>
          </cell>
          <cell r="AD1755">
            <v>41148.576999999997</v>
          </cell>
          <cell r="AT1755">
            <v>3461.752</v>
          </cell>
          <cell r="AU1755">
            <v>11364.057000000001</v>
          </cell>
          <cell r="AV1755">
            <v>12783.76785</v>
          </cell>
          <cell r="AW1755">
            <v>40884.854850000003</v>
          </cell>
        </row>
        <row r="1756">
          <cell r="A1756" t="str">
            <v>680499CLNORDBU0321</v>
          </cell>
          <cell r="L1756">
            <v>1291.5967000000001</v>
          </cell>
          <cell r="M1756">
            <v>1416.0050799999999</v>
          </cell>
          <cell r="N1756">
            <v>1475.7328299999999</v>
          </cell>
          <cell r="O1756">
            <v>8338.9901699999991</v>
          </cell>
          <cell r="P1756">
            <v>8143.4478399999998</v>
          </cell>
          <cell r="Q1756">
            <v>8640.2638100000004</v>
          </cell>
          <cell r="S1756">
            <v>31391.214919999999</v>
          </cell>
          <cell r="T1756">
            <v>31195.672589999998</v>
          </cell>
          <cell r="U1756">
            <v>32408.376960000001</v>
          </cell>
          <cell r="W1756">
            <v>3393.30483</v>
          </cell>
          <cell r="X1756">
            <v>5523.5723399999997</v>
          </cell>
          <cell r="Y1756">
            <v>5784.5646100000004</v>
          </cell>
          <cell r="AB1756">
            <v>4655.2489999999998</v>
          </cell>
          <cell r="AC1756">
            <v>5654.3419999999996</v>
          </cell>
          <cell r="AD1756">
            <v>32578.375</v>
          </cell>
          <cell r="AT1756">
            <v>2928.7559999999999</v>
          </cell>
          <cell r="AU1756">
            <v>10101.477000000001</v>
          </cell>
          <cell r="AV1756">
            <v>10831.674999999999</v>
          </cell>
          <cell r="AW1756">
            <v>32634.944</v>
          </cell>
        </row>
        <row r="1757">
          <cell r="A1757" t="str">
            <v>680499CLNORDBU0323</v>
          </cell>
          <cell r="L1757">
            <v>307.03206999999998</v>
          </cell>
          <cell r="M1757">
            <v>370.33186000000001</v>
          </cell>
          <cell r="N1757">
            <v>384.12990000000002</v>
          </cell>
          <cell r="O1757">
            <v>1623.84563</v>
          </cell>
          <cell r="P1757">
            <v>1796.3505700000001</v>
          </cell>
          <cell r="Q1757">
            <v>1888.6549299999999</v>
          </cell>
          <cell r="S1757">
            <v>7136.9324100000003</v>
          </cell>
          <cell r="T1757">
            <v>7309.4373500000002</v>
          </cell>
          <cell r="U1757">
            <v>7557.2703600000004</v>
          </cell>
          <cell r="W1757">
            <v>775.13062000000002</v>
          </cell>
          <cell r="X1757">
            <v>1236.31097</v>
          </cell>
          <cell r="Y1757">
            <v>1286.7493099999999</v>
          </cell>
          <cell r="AB1757">
            <v>1352.2260000000001</v>
          </cell>
          <cell r="AC1757">
            <v>1005.145</v>
          </cell>
          <cell r="AD1757">
            <v>8504.6419999999998</v>
          </cell>
          <cell r="AT1757">
            <v>532.99599999999998</v>
          </cell>
          <cell r="AU1757">
            <v>1259.72</v>
          </cell>
          <cell r="AV1757">
            <v>1921.9523300000001</v>
          </cell>
          <cell r="AW1757">
            <v>8219.7703299999994</v>
          </cell>
        </row>
        <row r="1758">
          <cell r="A1758" t="str">
            <v>680499CLNORDBU0648</v>
          </cell>
          <cell r="L1758">
            <v>22.425190000000001</v>
          </cell>
          <cell r="O1758">
            <v>96.734899999999996</v>
          </cell>
          <cell r="S1758">
            <v>248.34493000000001</v>
          </cell>
          <cell r="T1758">
            <v>151.61002999999999</v>
          </cell>
          <cell r="U1758">
            <v>155.77491000000001</v>
          </cell>
          <cell r="W1758">
            <v>62.243299999999998</v>
          </cell>
          <cell r="AB1758">
            <v>8.14</v>
          </cell>
          <cell r="AC1758">
            <v>16.72</v>
          </cell>
          <cell r="AD1758">
            <v>65.56</v>
          </cell>
          <cell r="AU1758">
            <v>2.86</v>
          </cell>
          <cell r="AV1758">
            <v>30.140519999999999</v>
          </cell>
          <cell r="AW1758">
            <v>30.140519999999999</v>
          </cell>
        </row>
        <row r="1759">
          <cell r="A1759" t="str">
            <v>680499CLNORDBG6912</v>
          </cell>
          <cell r="L1759">
            <v>2991.3272000000002</v>
          </cell>
          <cell r="M1759">
            <v>4964.9064600000002</v>
          </cell>
          <cell r="N1759">
            <v>5175.4056300000002</v>
          </cell>
          <cell r="O1759">
            <v>15498.51188</v>
          </cell>
          <cell r="P1759">
            <v>18709.957579999998</v>
          </cell>
          <cell r="Q1759">
            <v>19806.452870000001</v>
          </cell>
          <cell r="S1759">
            <v>51641.187919999997</v>
          </cell>
          <cell r="T1759">
            <v>54852.633620000001</v>
          </cell>
          <cell r="U1759">
            <v>57127.576430000001</v>
          </cell>
          <cell r="W1759">
            <v>6652.2002599999996</v>
          </cell>
          <cell r="X1759">
            <v>13039.89472</v>
          </cell>
          <cell r="Y1759">
            <v>13614.43001</v>
          </cell>
          <cell r="AB1759">
            <v>13465.161</v>
          </cell>
          <cell r="AC1759">
            <v>10011.262000000001</v>
          </cell>
          <cell r="AD1759">
            <v>54863.923999999999</v>
          </cell>
          <cell r="AT1759">
            <v>4732.0450000000001</v>
          </cell>
          <cell r="AU1759">
            <v>13016.089</v>
          </cell>
          <cell r="AV1759">
            <v>18477.51094</v>
          </cell>
          <cell r="AW1759">
            <v>57719.780939999997</v>
          </cell>
        </row>
        <row r="1760">
          <cell r="A1760" t="str">
            <v>680499CLNORDBS6912</v>
          </cell>
          <cell r="L1760">
            <v>2052.8613300000002</v>
          </cell>
          <cell r="M1760">
            <v>3786.114</v>
          </cell>
          <cell r="N1760">
            <v>3952.4664699999998</v>
          </cell>
          <cell r="O1760">
            <v>10170.320110000001</v>
          </cell>
          <cell r="P1760">
            <v>13079.378849999999</v>
          </cell>
          <cell r="Q1760">
            <v>13834.09648</v>
          </cell>
          <cell r="S1760">
            <v>35258.552949999998</v>
          </cell>
          <cell r="T1760">
            <v>38167.611689999998</v>
          </cell>
          <cell r="U1760">
            <v>39699.981679999997</v>
          </cell>
          <cell r="W1760">
            <v>4373.9999699999998</v>
          </cell>
          <cell r="X1760">
            <v>9610.3687399999999</v>
          </cell>
          <cell r="Y1760">
            <v>10025.42503</v>
          </cell>
          <cell r="AB1760">
            <v>10207.678</v>
          </cell>
          <cell r="AC1760">
            <v>6646.9979999999996</v>
          </cell>
          <cell r="AD1760">
            <v>36636.597999999998</v>
          </cell>
          <cell r="AT1760">
            <v>3571.5929999999998</v>
          </cell>
          <cell r="AU1760">
            <v>9704.9680000000008</v>
          </cell>
          <cell r="AV1760">
            <v>13159.14221</v>
          </cell>
          <cell r="AW1760">
            <v>38624.922209999997</v>
          </cell>
        </row>
        <row r="1761">
          <cell r="A1761" t="str">
            <v>680499CLNORDBO0678</v>
          </cell>
          <cell r="L1761">
            <v>1739.9629399999999</v>
          </cell>
          <cell r="M1761">
            <v>2789.7406000000001</v>
          </cell>
          <cell r="N1761">
            <v>2930.3820700000001</v>
          </cell>
          <cell r="O1761">
            <v>7801.1325999999999</v>
          </cell>
          <cell r="P1761">
            <v>10075.04761</v>
          </cell>
          <cell r="Q1761">
            <v>10686.97647</v>
          </cell>
          <cell r="S1761">
            <v>26594.87729</v>
          </cell>
          <cell r="T1761">
            <v>28868.792300000001</v>
          </cell>
          <cell r="U1761">
            <v>30082.13277</v>
          </cell>
          <cell r="W1761">
            <v>3696.1571399999998</v>
          </cell>
          <cell r="X1761">
            <v>7275.0454799999998</v>
          </cell>
          <cell r="Y1761">
            <v>7612.6131500000001</v>
          </cell>
          <cell r="AB1761">
            <v>7681.2960000000003</v>
          </cell>
          <cell r="AC1761">
            <v>5057.2340000000004</v>
          </cell>
          <cell r="AD1761">
            <v>28929.282999999999</v>
          </cell>
          <cell r="AT1761">
            <v>2592.14</v>
          </cell>
          <cell r="AU1761">
            <v>7509.5169999999998</v>
          </cell>
          <cell r="AV1761">
            <v>9494.8875800000005</v>
          </cell>
          <cell r="AW1761">
            <v>30165.549579999999</v>
          </cell>
        </row>
        <row r="1762">
          <cell r="A1762" t="str">
            <v>680499CLNORDBU0654</v>
          </cell>
          <cell r="L1762">
            <v>66.427610000000001</v>
          </cell>
          <cell r="M1762">
            <v>489.11820999999998</v>
          </cell>
          <cell r="N1762">
            <v>498.43824000000001</v>
          </cell>
          <cell r="O1762">
            <v>317.59444000000002</v>
          </cell>
          <cell r="P1762">
            <v>1065.57872</v>
          </cell>
          <cell r="Q1762">
            <v>1090.11059</v>
          </cell>
          <cell r="S1762">
            <v>2000.3979099999999</v>
          </cell>
          <cell r="T1762">
            <v>2748.3821899999998</v>
          </cell>
          <cell r="U1762">
            <v>2810.9481099999998</v>
          </cell>
          <cell r="W1762">
            <v>152.84174999999999</v>
          </cell>
          <cell r="X1762">
            <v>1038.2001700000001</v>
          </cell>
          <cell r="Y1762">
            <v>1060.20508</v>
          </cell>
          <cell r="AB1762">
            <v>207.33500000000001</v>
          </cell>
          <cell r="AC1762">
            <v>234.87700000000001</v>
          </cell>
          <cell r="AD1762">
            <v>1122.482</v>
          </cell>
          <cell r="AT1762">
            <v>75.573999999999998</v>
          </cell>
          <cell r="AU1762">
            <v>232.018</v>
          </cell>
          <cell r="AV1762">
            <v>347.08510999999999</v>
          </cell>
          <cell r="AW1762">
            <v>1125.7311099999999</v>
          </cell>
        </row>
        <row r="1763">
          <cell r="A1763" t="str">
            <v>680499CLNORDBU0659</v>
          </cell>
          <cell r="L1763">
            <v>246.47077999999999</v>
          </cell>
          <cell r="M1763">
            <v>507.25519000000003</v>
          </cell>
          <cell r="N1763">
            <v>523.64616000000001</v>
          </cell>
          <cell r="O1763">
            <v>2051.5930699999999</v>
          </cell>
          <cell r="P1763">
            <v>1939.03773</v>
          </cell>
          <cell r="Q1763">
            <v>2057.3085500000002</v>
          </cell>
          <cell r="S1763">
            <v>6663.4748200000004</v>
          </cell>
          <cell r="T1763">
            <v>6550.9194799999996</v>
          </cell>
          <cell r="U1763">
            <v>6807.40344</v>
          </cell>
          <cell r="W1763">
            <v>525.00108</v>
          </cell>
          <cell r="X1763">
            <v>1297.22839</v>
          </cell>
          <cell r="Y1763">
            <v>1352.7141099999999</v>
          </cell>
          <cell r="AB1763">
            <v>2319.047</v>
          </cell>
          <cell r="AC1763">
            <v>1354.8869999999999</v>
          </cell>
          <cell r="AD1763">
            <v>6584.8329999999996</v>
          </cell>
          <cell r="AT1763">
            <v>903.87900000000002</v>
          </cell>
          <cell r="AU1763">
            <v>1963.433</v>
          </cell>
          <cell r="AV1763">
            <v>3317.1695199999999</v>
          </cell>
          <cell r="AW1763">
            <v>7333.6415200000001</v>
          </cell>
        </row>
        <row r="1764">
          <cell r="A1764" t="str">
            <v>680499CLNORDBU3445</v>
          </cell>
          <cell r="P1764">
            <v>-0.28521000000000002</v>
          </cell>
          <cell r="Q1764">
            <v>-0.29914000000000002</v>
          </cell>
          <cell r="S1764">
            <v>-0.19707</v>
          </cell>
          <cell r="T1764">
            <v>-0.48227999999999999</v>
          </cell>
          <cell r="U1764">
            <v>-0.50263000000000002</v>
          </cell>
          <cell r="X1764">
            <v>-0.1053</v>
          </cell>
          <cell r="Y1764">
            <v>-0.10732</v>
          </cell>
        </row>
        <row r="1765">
          <cell r="A1765" t="str">
            <v>680499CLNORDBS6922</v>
          </cell>
          <cell r="L1765">
            <v>938.46587</v>
          </cell>
          <cell r="M1765">
            <v>1178.7924599999999</v>
          </cell>
          <cell r="N1765">
            <v>1222.9391499999999</v>
          </cell>
          <cell r="O1765">
            <v>5328.1917700000004</v>
          </cell>
          <cell r="P1765">
            <v>5630.5787300000002</v>
          </cell>
          <cell r="Q1765">
            <v>5972.3563899999999</v>
          </cell>
          <cell r="S1765">
            <v>16382.634969999999</v>
          </cell>
          <cell r="T1765">
            <v>16685.021929999999</v>
          </cell>
          <cell r="U1765">
            <v>17427.59475</v>
          </cell>
          <cell r="W1765">
            <v>2278.2002900000002</v>
          </cell>
          <cell r="X1765">
            <v>3429.5259799999999</v>
          </cell>
          <cell r="Y1765">
            <v>3589.0049800000002</v>
          </cell>
          <cell r="AB1765">
            <v>3257.4830000000002</v>
          </cell>
          <cell r="AC1765">
            <v>3364.2640000000001</v>
          </cell>
          <cell r="AD1765">
            <v>18227.326000000001</v>
          </cell>
          <cell r="AT1765">
            <v>1160.452</v>
          </cell>
          <cell r="AU1765">
            <v>3311.1210000000001</v>
          </cell>
          <cell r="AV1765">
            <v>5318.3687300000001</v>
          </cell>
          <cell r="AW1765">
            <v>19094.85873</v>
          </cell>
        </row>
        <row r="1766">
          <cell r="A1766" t="str">
            <v>680499CLNORDBU1485</v>
          </cell>
          <cell r="L1766">
            <v>387.09845999999999</v>
          </cell>
          <cell r="M1766">
            <v>575.34352000000001</v>
          </cell>
          <cell r="N1766">
            <v>592.04357000000005</v>
          </cell>
          <cell r="O1766">
            <v>2220.1649600000001</v>
          </cell>
          <cell r="P1766">
            <v>2228.2093</v>
          </cell>
          <cell r="Q1766">
            <v>2362.4572899999998</v>
          </cell>
          <cell r="S1766">
            <v>6647.4544299999998</v>
          </cell>
          <cell r="T1766">
            <v>6655.4987700000001</v>
          </cell>
          <cell r="U1766">
            <v>6960.7046399999999</v>
          </cell>
          <cell r="W1766">
            <v>904.17967999999996</v>
          </cell>
          <cell r="X1766">
            <v>1501.45534</v>
          </cell>
          <cell r="Y1766">
            <v>1568.59807</v>
          </cell>
          <cell r="AB1766">
            <v>1483.1479999999999</v>
          </cell>
          <cell r="AC1766">
            <v>1350.2909999999999</v>
          </cell>
          <cell r="AD1766">
            <v>7672.4189999999999</v>
          </cell>
          <cell r="AT1766">
            <v>409.78500000000003</v>
          </cell>
          <cell r="AU1766">
            <v>1276.8920000000001</v>
          </cell>
          <cell r="AV1766">
            <v>2084.1783999999998</v>
          </cell>
          <cell r="AW1766">
            <v>8069.5544</v>
          </cell>
        </row>
        <row r="1767">
          <cell r="A1767" t="str">
            <v>680499CLNORDBU1051</v>
          </cell>
          <cell r="L1767">
            <v>-3.6740000000000002E-2</v>
          </cell>
          <cell r="M1767">
            <v>7.5953099999999996</v>
          </cell>
          <cell r="N1767">
            <v>7.9198399999999998</v>
          </cell>
          <cell r="O1767">
            <v>8.5300999999999991</v>
          </cell>
          <cell r="P1767">
            <v>22.57564</v>
          </cell>
          <cell r="Q1767">
            <v>24.083179999999999</v>
          </cell>
          <cell r="S1767">
            <v>44.868070000000003</v>
          </cell>
          <cell r="T1767">
            <v>58.913609999999998</v>
          </cell>
          <cell r="U1767">
            <v>61.898319999999998</v>
          </cell>
          <cell r="W1767">
            <v>-3.6740000000000002E-2</v>
          </cell>
          <cell r="X1767">
            <v>28.591719999999999</v>
          </cell>
          <cell r="Y1767">
            <v>30.389050000000001</v>
          </cell>
          <cell r="AV1767">
            <v>8.6538400000000006</v>
          </cell>
          <cell r="AW1767">
            <v>8.6538400000000006</v>
          </cell>
        </row>
        <row r="1768">
          <cell r="A1768" t="str">
            <v>680499CLNORDBO0708</v>
          </cell>
          <cell r="L1768">
            <v>276.25353999999999</v>
          </cell>
          <cell r="M1768">
            <v>244.97516999999999</v>
          </cell>
          <cell r="N1768">
            <v>261.09017</v>
          </cell>
          <cell r="O1768">
            <v>1147.6573900000001</v>
          </cell>
          <cell r="P1768">
            <v>1017.13694</v>
          </cell>
          <cell r="Q1768">
            <v>1095.82437</v>
          </cell>
          <cell r="S1768">
            <v>4013.24431</v>
          </cell>
          <cell r="T1768">
            <v>3882.7238600000001</v>
          </cell>
          <cell r="U1768">
            <v>4083.7186299999998</v>
          </cell>
          <cell r="W1768">
            <v>694.10550999999998</v>
          </cell>
          <cell r="X1768">
            <v>793.70348000000001</v>
          </cell>
          <cell r="Y1768">
            <v>843.18352000000004</v>
          </cell>
          <cell r="AB1768">
            <v>709.23</v>
          </cell>
          <cell r="AC1768">
            <v>627.96500000000003</v>
          </cell>
          <cell r="AD1768">
            <v>3974.6990000000001</v>
          </cell>
          <cell r="AT1768">
            <v>323.12099999999998</v>
          </cell>
          <cell r="AU1768">
            <v>847.15499999999997</v>
          </cell>
          <cell r="AV1768">
            <v>1066.1682000000001</v>
          </cell>
          <cell r="AW1768">
            <v>4181.4041999999999</v>
          </cell>
        </row>
        <row r="1769">
          <cell r="A1769" t="str">
            <v>680499CLNORDBU0675</v>
          </cell>
          <cell r="L1769">
            <v>69.711200000000005</v>
          </cell>
          <cell r="M1769">
            <v>105.56375</v>
          </cell>
          <cell r="N1769">
            <v>109.24420000000001</v>
          </cell>
          <cell r="O1769">
            <v>557.59329000000002</v>
          </cell>
          <cell r="P1769">
            <v>565.71101999999996</v>
          </cell>
          <cell r="Q1769">
            <v>619.24387999999999</v>
          </cell>
          <cell r="S1769">
            <v>1240.2137700000001</v>
          </cell>
          <cell r="T1769">
            <v>1248.3315</v>
          </cell>
          <cell r="U1769">
            <v>1327.9148700000001</v>
          </cell>
          <cell r="W1769">
            <v>170.93065000000001</v>
          </cell>
          <cell r="X1769">
            <v>289.40886</v>
          </cell>
          <cell r="Y1769">
            <v>304.12052999999997</v>
          </cell>
          <cell r="AB1769">
            <v>304.95499999999998</v>
          </cell>
          <cell r="AC1769">
            <v>298.899</v>
          </cell>
          <cell r="AD1769">
            <v>1820.164</v>
          </cell>
          <cell r="AT1769">
            <v>108.02800000000001</v>
          </cell>
          <cell r="AU1769">
            <v>312.92399999999998</v>
          </cell>
          <cell r="AV1769">
            <v>589.08579999999995</v>
          </cell>
          <cell r="AW1769">
            <v>1797.1098</v>
          </cell>
        </row>
        <row r="1770">
          <cell r="A1770" t="str">
            <v>680499CLNORDBU0709</v>
          </cell>
          <cell r="L1770">
            <v>140.05292</v>
          </cell>
          <cell r="M1770">
            <v>162.20839000000001</v>
          </cell>
          <cell r="N1770">
            <v>167.06917000000001</v>
          </cell>
          <cell r="O1770">
            <v>1014.5746</v>
          </cell>
          <cell r="P1770">
            <v>1357.51439</v>
          </cell>
          <cell r="Q1770">
            <v>1405.1258600000001</v>
          </cell>
          <cell r="S1770">
            <v>3097.59602</v>
          </cell>
          <cell r="T1770">
            <v>3440.5358099999999</v>
          </cell>
          <cell r="U1770">
            <v>3541.0989800000002</v>
          </cell>
          <cell r="W1770">
            <v>349.27798999999999</v>
          </cell>
          <cell r="X1770">
            <v>559.94056999999998</v>
          </cell>
          <cell r="Y1770">
            <v>576.79273000000001</v>
          </cell>
          <cell r="AB1770">
            <v>448.07499999999999</v>
          </cell>
          <cell r="AC1770">
            <v>777.98900000000003</v>
          </cell>
          <cell r="AD1770">
            <v>2982.7930000000001</v>
          </cell>
          <cell r="AT1770">
            <v>193.97200000000001</v>
          </cell>
          <cell r="AU1770">
            <v>554.68600000000004</v>
          </cell>
          <cell r="AV1770">
            <v>1134.7013300000001</v>
          </cell>
          <cell r="AW1770">
            <v>3148.5363299999999</v>
          </cell>
        </row>
        <row r="1771">
          <cell r="A1771" t="str">
            <v>680499CLNORDBU1123</v>
          </cell>
          <cell r="L1771">
            <v>65.386489999999995</v>
          </cell>
          <cell r="M1771">
            <v>83.106319999999997</v>
          </cell>
          <cell r="N1771">
            <v>85.572199999999995</v>
          </cell>
          <cell r="O1771">
            <v>379.67142999999999</v>
          </cell>
          <cell r="P1771">
            <v>439.43144000000001</v>
          </cell>
          <cell r="Q1771">
            <v>465.62180000000001</v>
          </cell>
          <cell r="S1771">
            <v>1339.25837</v>
          </cell>
          <cell r="T1771">
            <v>1399.01838</v>
          </cell>
          <cell r="U1771">
            <v>1452.2592999999999</v>
          </cell>
          <cell r="W1771">
            <v>159.7432</v>
          </cell>
          <cell r="X1771">
            <v>256.42601000000002</v>
          </cell>
          <cell r="Y1771">
            <v>265.92108999999999</v>
          </cell>
          <cell r="AB1771">
            <v>312.07499999999999</v>
          </cell>
          <cell r="AC1771">
            <v>309.12</v>
          </cell>
          <cell r="AD1771">
            <v>1777.251</v>
          </cell>
          <cell r="AT1771">
            <v>125.54600000000001</v>
          </cell>
          <cell r="AU1771">
            <v>319.464</v>
          </cell>
          <cell r="AV1771">
            <v>435.58116000000001</v>
          </cell>
          <cell r="AW1771">
            <v>1889.60016</v>
          </cell>
        </row>
        <row r="1772">
          <cell r="A1772" t="str">
            <v>680499CLNORDBS9042</v>
          </cell>
          <cell r="L1772">
            <v>1175.8269700000001</v>
          </cell>
          <cell r="M1772">
            <v>1688.9114500000001</v>
          </cell>
          <cell r="N1772">
            <v>1752.34069</v>
          </cell>
          <cell r="O1772">
            <v>7360.0505000000003</v>
          </cell>
          <cell r="P1772">
            <v>8760.6771700000008</v>
          </cell>
          <cell r="Q1772">
            <v>9328.6043800000007</v>
          </cell>
          <cell r="S1772">
            <v>24127.4997</v>
          </cell>
          <cell r="T1772">
            <v>25528.126370000002</v>
          </cell>
          <cell r="U1772">
            <v>26607.362969999998</v>
          </cell>
          <cell r="W1772">
            <v>2896.8248899999999</v>
          </cell>
          <cell r="X1772">
            <v>5424.4956199999997</v>
          </cell>
          <cell r="Y1772">
            <v>5658.6505800000004</v>
          </cell>
          <cell r="AB1772">
            <v>5219.9390000000003</v>
          </cell>
          <cell r="AC1772">
            <v>5752.81</v>
          </cell>
          <cell r="AD1772">
            <v>26906.405999999999</v>
          </cell>
          <cell r="AT1772">
            <v>1631.3630000000001</v>
          </cell>
          <cell r="AU1772">
            <v>5398.0709999999999</v>
          </cell>
          <cell r="AV1772">
            <v>8494.4491199999993</v>
          </cell>
          <cell r="AW1772">
            <v>26728.60212</v>
          </cell>
        </row>
        <row r="1773">
          <cell r="A1773" t="str">
            <v>680499CLNORDBO0341</v>
          </cell>
          <cell r="L1773">
            <v>751.35536000000002</v>
          </cell>
          <cell r="M1773">
            <v>1005.80499</v>
          </cell>
          <cell r="N1773">
            <v>1036.2370800000001</v>
          </cell>
          <cell r="O1773">
            <v>4216.4331099999999</v>
          </cell>
          <cell r="P1773">
            <v>4577.4686000000002</v>
          </cell>
          <cell r="Q1773">
            <v>4837.6760800000002</v>
          </cell>
          <cell r="S1773">
            <v>13802.921420000001</v>
          </cell>
          <cell r="T1773">
            <v>14163.956910000001</v>
          </cell>
          <cell r="U1773">
            <v>14677.865680000001</v>
          </cell>
          <cell r="W1773">
            <v>1724.4573399999999</v>
          </cell>
          <cell r="X1773">
            <v>2988.5533799999998</v>
          </cell>
          <cell r="Y1773">
            <v>3101.5295700000001</v>
          </cell>
          <cell r="AB1773">
            <v>2811.998</v>
          </cell>
          <cell r="AC1773">
            <v>2536.058</v>
          </cell>
          <cell r="AD1773">
            <v>14299.08</v>
          </cell>
          <cell r="AT1773">
            <v>932.70100000000002</v>
          </cell>
          <cell r="AU1773">
            <v>2882.21</v>
          </cell>
          <cell r="AV1773">
            <v>4490.6551600000003</v>
          </cell>
          <cell r="AW1773">
            <v>14262.106159999999</v>
          </cell>
        </row>
        <row r="1774">
          <cell r="A1774" t="str">
            <v>680499CLNORDBU0341</v>
          </cell>
          <cell r="L1774">
            <v>751.35536000000002</v>
          </cell>
          <cell r="M1774">
            <v>1005.80499</v>
          </cell>
          <cell r="N1774">
            <v>1036.2370800000001</v>
          </cell>
          <cell r="O1774">
            <v>4216.4331099999999</v>
          </cell>
          <cell r="P1774">
            <v>4577.4686000000002</v>
          </cell>
          <cell r="Q1774">
            <v>4837.6760800000002</v>
          </cell>
          <cell r="S1774">
            <v>13802.921420000001</v>
          </cell>
          <cell r="T1774">
            <v>14163.956910000001</v>
          </cell>
          <cell r="U1774">
            <v>14677.865680000001</v>
          </cell>
          <cell r="W1774">
            <v>1724.4573399999999</v>
          </cell>
          <cell r="X1774">
            <v>2988.5533799999998</v>
          </cell>
          <cell r="Y1774">
            <v>3101.5295700000001</v>
          </cell>
          <cell r="AB1774">
            <v>2811.998</v>
          </cell>
          <cell r="AC1774">
            <v>2536.058</v>
          </cell>
          <cell r="AD1774">
            <v>14299.08</v>
          </cell>
          <cell r="AT1774">
            <v>932.70100000000002</v>
          </cell>
          <cell r="AU1774">
            <v>2882.21</v>
          </cell>
          <cell r="AV1774">
            <v>4490.6551600000003</v>
          </cell>
          <cell r="AW1774">
            <v>14262.106159999999</v>
          </cell>
        </row>
        <row r="1775">
          <cell r="A1775" t="str">
            <v>680499CLNORDBU0351</v>
          </cell>
          <cell r="L1775">
            <v>298.26753000000002</v>
          </cell>
          <cell r="M1775">
            <v>492.86946</v>
          </cell>
          <cell r="N1775">
            <v>519.12797999999998</v>
          </cell>
          <cell r="O1775">
            <v>2280.0976500000002</v>
          </cell>
          <cell r="P1775">
            <v>3005.2863400000001</v>
          </cell>
          <cell r="Q1775">
            <v>3238.5150800000001</v>
          </cell>
          <cell r="S1775">
            <v>7253.3608299999996</v>
          </cell>
          <cell r="T1775">
            <v>7978.5495199999996</v>
          </cell>
          <cell r="U1775">
            <v>8398.2084799999993</v>
          </cell>
          <cell r="W1775">
            <v>792.42637999999999</v>
          </cell>
          <cell r="X1775">
            <v>1706.2935500000001</v>
          </cell>
          <cell r="Y1775">
            <v>1798.9955199999999</v>
          </cell>
          <cell r="AB1775">
            <v>1676.9939999999999</v>
          </cell>
          <cell r="AC1775">
            <v>2625.94</v>
          </cell>
          <cell r="AD1775">
            <v>8605.1119999999992</v>
          </cell>
          <cell r="AT1775">
            <v>507.49900000000002</v>
          </cell>
          <cell r="AU1775">
            <v>1745.2449999999999</v>
          </cell>
          <cell r="AV1775">
            <v>2923.9291600000001</v>
          </cell>
          <cell r="AW1775">
            <v>8466.2831600000009</v>
          </cell>
        </row>
        <row r="1776">
          <cell r="A1776" t="str">
            <v>680499CLNORDBU0352</v>
          </cell>
          <cell r="L1776">
            <v>126.31908</v>
          </cell>
          <cell r="M1776">
            <v>187.43308999999999</v>
          </cell>
          <cell r="N1776">
            <v>194.16148999999999</v>
          </cell>
          <cell r="O1776">
            <v>864.59897999999998</v>
          </cell>
          <cell r="P1776">
            <v>1119.65256</v>
          </cell>
          <cell r="Q1776">
            <v>1193.5582400000001</v>
          </cell>
          <cell r="S1776">
            <v>3065.1818400000002</v>
          </cell>
          <cell r="T1776">
            <v>3320.23542</v>
          </cell>
          <cell r="U1776">
            <v>3465.30224</v>
          </cell>
          <cell r="W1776">
            <v>380.33478000000002</v>
          </cell>
          <cell r="X1776">
            <v>700.48874000000001</v>
          </cell>
          <cell r="Y1776">
            <v>728.92156999999997</v>
          </cell>
          <cell r="AB1776">
            <v>730.947</v>
          </cell>
          <cell r="AC1776">
            <v>590.81200000000001</v>
          </cell>
          <cell r="AD1776">
            <v>4002.2139999999999</v>
          </cell>
          <cell r="AT1776">
            <v>191.16300000000001</v>
          </cell>
          <cell r="AU1776">
            <v>770.61599999999999</v>
          </cell>
          <cell r="AV1776">
            <v>1079.9753700000001</v>
          </cell>
          <cell r="AW1776">
            <v>4000.3233700000001</v>
          </cell>
        </row>
        <row r="1777">
          <cell r="A1777" t="str">
            <v>680499CLNORDBU0353</v>
          </cell>
          <cell r="L1777">
            <v>-0.115</v>
          </cell>
          <cell r="M1777">
            <v>2.8039100000000001</v>
          </cell>
          <cell r="N1777">
            <v>2.8141400000000001</v>
          </cell>
          <cell r="O1777">
            <v>-1.07924</v>
          </cell>
          <cell r="P1777">
            <v>58.269669999999998</v>
          </cell>
          <cell r="Q1777">
            <v>58.854979999999998</v>
          </cell>
          <cell r="S1777">
            <v>6.0244900000000001</v>
          </cell>
          <cell r="T1777">
            <v>65.373400000000004</v>
          </cell>
          <cell r="U1777">
            <v>65.974649999999997</v>
          </cell>
          <cell r="W1777">
            <v>-0.39361000000000002</v>
          </cell>
          <cell r="X1777">
            <v>29.14883</v>
          </cell>
          <cell r="Y1777">
            <v>29.191990000000001</v>
          </cell>
          <cell r="AV1777">
            <v>-0.11057</v>
          </cell>
          <cell r="AW1777">
            <v>-0.11057</v>
          </cell>
        </row>
        <row r="1778">
          <cell r="A1778" t="str">
            <v>680499CLNORDBU0349</v>
          </cell>
          <cell r="S1778">
            <v>1.112E-2</v>
          </cell>
          <cell r="T1778">
            <v>1.112E-2</v>
          </cell>
          <cell r="U1778">
            <v>1.193E-2</v>
          </cell>
          <cell r="X1778">
            <v>1.112E-2</v>
          </cell>
          <cell r="Y1778">
            <v>1.193E-2</v>
          </cell>
        </row>
        <row r="1779">
          <cell r="A1779" t="str">
            <v>680499CLNORDBS9051</v>
          </cell>
          <cell r="L1779">
            <v>481.86318999999997</v>
          </cell>
          <cell r="M1779">
            <v>317.64440999999999</v>
          </cell>
          <cell r="N1779">
            <v>329.60174999999998</v>
          </cell>
          <cell r="O1779">
            <v>3224.2229299999999</v>
          </cell>
          <cell r="P1779">
            <v>2039.57845</v>
          </cell>
          <cell r="Q1779">
            <v>2159.7651799999999</v>
          </cell>
          <cell r="S1779">
            <v>10215.07216</v>
          </cell>
          <cell r="T1779">
            <v>9030.4276800000007</v>
          </cell>
          <cell r="U1779">
            <v>9374.8098699999991</v>
          </cell>
          <cell r="W1779">
            <v>1047.14933</v>
          </cell>
          <cell r="X1779">
            <v>1258.47045</v>
          </cell>
          <cell r="Y1779">
            <v>1317.51124</v>
          </cell>
          <cell r="AB1779">
            <v>1729.5719999999999</v>
          </cell>
          <cell r="AC1779">
            <v>1758.8510000000001</v>
          </cell>
          <cell r="AD1779">
            <v>9489.0689999999995</v>
          </cell>
          <cell r="AT1779">
            <v>621.48699999999997</v>
          </cell>
          <cell r="AU1779">
            <v>2091.6990000000001</v>
          </cell>
          <cell r="AV1779">
            <v>3469.5758700000001</v>
          </cell>
          <cell r="AW1779">
            <v>10228.435869999999</v>
          </cell>
        </row>
        <row r="1780">
          <cell r="A1780" t="str">
            <v>680499CLNORDBO0713</v>
          </cell>
          <cell r="L1780">
            <v>344.92480999999998</v>
          </cell>
          <cell r="M1780">
            <v>272.66800999999998</v>
          </cell>
          <cell r="N1780">
            <v>281.53872000000001</v>
          </cell>
          <cell r="O1780">
            <v>2587.4832900000001</v>
          </cell>
          <cell r="P1780">
            <v>1785.2429299999999</v>
          </cell>
          <cell r="Q1780">
            <v>1888.32511</v>
          </cell>
          <cell r="S1780">
            <v>8520.3499599999996</v>
          </cell>
          <cell r="T1780">
            <v>7718.1095999999998</v>
          </cell>
          <cell r="U1780">
            <v>8003.08</v>
          </cell>
          <cell r="W1780">
            <v>804.63167999999996</v>
          </cell>
          <cell r="X1780">
            <v>1068.66003</v>
          </cell>
          <cell r="Y1780">
            <v>1116.4605100000001</v>
          </cell>
          <cell r="AB1780">
            <v>1075.296</v>
          </cell>
          <cell r="AC1780">
            <v>1444.319</v>
          </cell>
          <cell r="AD1780">
            <v>7181.7269999999999</v>
          </cell>
          <cell r="AT1780">
            <v>410.07100000000003</v>
          </cell>
          <cell r="AU1780">
            <v>1378.605</v>
          </cell>
          <cell r="AV1780">
            <v>2554.7326600000001</v>
          </cell>
          <cell r="AW1780">
            <v>7885.5836600000002</v>
          </cell>
        </row>
        <row r="1781">
          <cell r="A1781" t="str">
            <v>680499CLNORDBU0713</v>
          </cell>
          <cell r="L1781">
            <v>344.92480999999998</v>
          </cell>
          <cell r="M1781">
            <v>272.66800999999998</v>
          </cell>
          <cell r="N1781">
            <v>281.53872000000001</v>
          </cell>
          <cell r="O1781">
            <v>2587.4832900000001</v>
          </cell>
          <cell r="P1781">
            <v>1785.2429299999999</v>
          </cell>
          <cell r="Q1781">
            <v>1888.32511</v>
          </cell>
          <cell r="S1781">
            <v>8520.3499599999996</v>
          </cell>
          <cell r="T1781">
            <v>7718.1095999999998</v>
          </cell>
          <cell r="U1781">
            <v>8003.08</v>
          </cell>
          <cell r="W1781">
            <v>804.63167999999996</v>
          </cell>
          <cell r="X1781">
            <v>1068.66003</v>
          </cell>
          <cell r="Y1781">
            <v>1116.4605100000001</v>
          </cell>
          <cell r="AB1781">
            <v>1075.296</v>
          </cell>
          <cell r="AC1781">
            <v>1444.319</v>
          </cell>
          <cell r="AD1781">
            <v>7181.7269999999999</v>
          </cell>
          <cell r="AT1781">
            <v>410.07100000000003</v>
          </cell>
          <cell r="AU1781">
            <v>1378.605</v>
          </cell>
          <cell r="AV1781">
            <v>2554.7326600000001</v>
          </cell>
          <cell r="AW1781">
            <v>7885.5836600000002</v>
          </cell>
        </row>
        <row r="1782">
          <cell r="A1782" t="str">
            <v>680499CLNORDBU0418</v>
          </cell>
          <cell r="L1782">
            <v>136.93838</v>
          </cell>
          <cell r="M1782">
            <v>44.976399999999998</v>
          </cell>
          <cell r="N1782">
            <v>48.063029999999998</v>
          </cell>
          <cell r="O1782">
            <v>636.73964000000001</v>
          </cell>
          <cell r="P1782">
            <v>254.33552</v>
          </cell>
          <cell r="Q1782">
            <v>271.44006000000002</v>
          </cell>
          <cell r="S1782">
            <v>1694.7221999999999</v>
          </cell>
          <cell r="T1782">
            <v>1312.31808</v>
          </cell>
          <cell r="U1782">
            <v>1371.7298699999999</v>
          </cell>
          <cell r="W1782">
            <v>242.51765</v>
          </cell>
          <cell r="X1782">
            <v>189.81041999999999</v>
          </cell>
          <cell r="Y1782">
            <v>201.05072999999999</v>
          </cell>
          <cell r="AB1782">
            <v>654.27599999999995</v>
          </cell>
          <cell r="AC1782">
            <v>314.53199999999998</v>
          </cell>
          <cell r="AD1782">
            <v>2307.3420000000001</v>
          </cell>
          <cell r="AT1782">
            <v>211.416</v>
          </cell>
          <cell r="AU1782">
            <v>713.09400000000005</v>
          </cell>
          <cell r="AV1782">
            <v>914.84321</v>
          </cell>
          <cell r="AW1782">
            <v>2342.85221</v>
          </cell>
        </row>
        <row r="1783">
          <cell r="A1783" t="str">
            <v>680499CLNORDBS9050</v>
          </cell>
          <cell r="L1783">
            <v>507.45168999999999</v>
          </cell>
          <cell r="M1783">
            <v>565.25888999999995</v>
          </cell>
          <cell r="N1783">
            <v>579.28448000000003</v>
          </cell>
          <cell r="O1783">
            <v>2642.6131</v>
          </cell>
          <cell r="P1783">
            <v>3040.4215300000001</v>
          </cell>
          <cell r="Q1783">
            <v>3193.84582</v>
          </cell>
          <cell r="S1783">
            <v>7240.1265000000003</v>
          </cell>
          <cell r="T1783">
            <v>7637.9349300000003</v>
          </cell>
          <cell r="U1783">
            <v>7916.6073900000001</v>
          </cell>
          <cell r="W1783">
            <v>1004.57659</v>
          </cell>
          <cell r="X1783">
            <v>1794.5510200000001</v>
          </cell>
          <cell r="Y1783">
            <v>1853.2068400000001</v>
          </cell>
          <cell r="AB1783">
            <v>2370.7570000000001</v>
          </cell>
          <cell r="AC1783">
            <v>1874.3019999999999</v>
          </cell>
          <cell r="AD1783">
            <v>10000.936</v>
          </cell>
          <cell r="AT1783">
            <v>652.58799999999997</v>
          </cell>
          <cell r="AU1783">
            <v>2022.692</v>
          </cell>
          <cell r="AV1783">
            <v>3321.9238500000001</v>
          </cell>
          <cell r="AW1783">
            <v>9912.6628500000006</v>
          </cell>
        </row>
        <row r="1784">
          <cell r="A1784" t="str">
            <v>680499CLNORDBU0331</v>
          </cell>
          <cell r="L1784">
            <v>176.69055</v>
          </cell>
          <cell r="M1784">
            <v>88.776139999999998</v>
          </cell>
          <cell r="N1784">
            <v>93.317959999999999</v>
          </cell>
          <cell r="O1784">
            <v>886.29620999999997</v>
          </cell>
          <cell r="P1784">
            <v>690.44767000000002</v>
          </cell>
          <cell r="Q1784">
            <v>742.57815000000005</v>
          </cell>
          <cell r="S1784">
            <v>2490.5767300000002</v>
          </cell>
          <cell r="T1784">
            <v>2294.7281899999998</v>
          </cell>
          <cell r="U1784">
            <v>2396.9442199999999</v>
          </cell>
          <cell r="W1784">
            <v>420.62947000000003</v>
          </cell>
          <cell r="X1784">
            <v>348.24374</v>
          </cell>
          <cell r="Y1784">
            <v>366.72903000000002</v>
          </cell>
          <cell r="AB1784">
            <v>775.15899999999999</v>
          </cell>
          <cell r="AC1784">
            <v>630.44600000000003</v>
          </cell>
          <cell r="AD1784">
            <v>4071.7849999999999</v>
          </cell>
          <cell r="AT1784">
            <v>204.98</v>
          </cell>
          <cell r="AU1784">
            <v>658.16399999999999</v>
          </cell>
          <cell r="AV1784">
            <v>1152.9189100000001</v>
          </cell>
          <cell r="AW1784">
            <v>3987.9199100000001</v>
          </cell>
        </row>
        <row r="1785">
          <cell r="A1785" t="str">
            <v>680499CLNORDBU0362</v>
          </cell>
          <cell r="L1785">
            <v>329.55613</v>
          </cell>
          <cell r="M1785">
            <v>459.24718000000001</v>
          </cell>
          <cell r="N1785">
            <v>467.40343000000001</v>
          </cell>
          <cell r="O1785">
            <v>1763.08322</v>
          </cell>
          <cell r="P1785">
            <v>2304.2414600000002</v>
          </cell>
          <cell r="Q1785">
            <v>2403.5254799999998</v>
          </cell>
          <cell r="S1785">
            <v>4668.4584199999999</v>
          </cell>
          <cell r="T1785">
            <v>5209.6166599999997</v>
          </cell>
          <cell r="U1785">
            <v>5381.2320600000003</v>
          </cell>
          <cell r="W1785">
            <v>582.50918999999999</v>
          </cell>
          <cell r="X1785">
            <v>1389.7929899999999</v>
          </cell>
          <cell r="Y1785">
            <v>1427.11627</v>
          </cell>
          <cell r="AB1785">
            <v>1595.598</v>
          </cell>
          <cell r="AC1785">
            <v>1243.7529999999999</v>
          </cell>
          <cell r="AD1785">
            <v>5929.0479999999998</v>
          </cell>
          <cell r="AT1785">
            <v>447.608</v>
          </cell>
          <cell r="AU1785">
            <v>1364.528</v>
          </cell>
          <cell r="AV1785">
            <v>2176.3972699999999</v>
          </cell>
          <cell r="AW1785">
            <v>5932.1352699999998</v>
          </cell>
        </row>
        <row r="1786">
          <cell r="A1786" t="str">
            <v>680499CLNORDBU0370</v>
          </cell>
          <cell r="L1786">
            <v>1.2050099999999999</v>
          </cell>
          <cell r="M1786">
            <v>17.235569999999999</v>
          </cell>
          <cell r="N1786">
            <v>18.563089999999999</v>
          </cell>
          <cell r="O1786">
            <v>-6.76633</v>
          </cell>
          <cell r="P1786">
            <v>45.732399999999998</v>
          </cell>
          <cell r="Q1786">
            <v>47.742190000000001</v>
          </cell>
          <cell r="S1786">
            <v>81.091350000000006</v>
          </cell>
          <cell r="T1786">
            <v>133.59008</v>
          </cell>
          <cell r="U1786">
            <v>138.43110999999999</v>
          </cell>
          <cell r="W1786">
            <v>1.4379299999999999</v>
          </cell>
          <cell r="X1786">
            <v>56.514290000000003</v>
          </cell>
          <cell r="Y1786">
            <v>59.361539999999998</v>
          </cell>
          <cell r="AC1786">
            <v>0.10299999999999999</v>
          </cell>
          <cell r="AD1786">
            <v>0.10299999999999999</v>
          </cell>
          <cell r="AV1786">
            <v>-7.3923300000000003</v>
          </cell>
          <cell r="AW1786">
            <v>-7.3923300000000003</v>
          </cell>
        </row>
        <row r="1787">
          <cell r="A1787" t="str">
            <v>680499CLNORDBS6921</v>
          </cell>
          <cell r="L1787">
            <v>-6.5420000000000006E-2</v>
          </cell>
          <cell r="M1787">
            <v>-0.35185</v>
          </cell>
          <cell r="N1787">
            <v>-0.35602</v>
          </cell>
          <cell r="O1787">
            <v>-0.35181000000000001</v>
          </cell>
          <cell r="P1787">
            <v>-4.85825</v>
          </cell>
          <cell r="Q1787">
            <v>-4.9091100000000001</v>
          </cell>
          <cell r="S1787">
            <v>-2.8948499999999999</v>
          </cell>
          <cell r="T1787">
            <v>-7.4012900000000004</v>
          </cell>
          <cell r="U1787">
            <v>-7.4640599999999999</v>
          </cell>
          <cell r="W1787">
            <v>-9.9309999999999996E-2</v>
          </cell>
          <cell r="X1787">
            <v>-1.54139</v>
          </cell>
          <cell r="Y1787">
            <v>-1.5553900000000001</v>
          </cell>
          <cell r="AV1787">
            <v>-0.16736999999999999</v>
          </cell>
          <cell r="AW1787">
            <v>-0.16736999999999999</v>
          </cell>
        </row>
        <row r="1788">
          <cell r="A1788" t="str">
            <v>680499CLNORDBO1228</v>
          </cell>
          <cell r="L1788">
            <v>-6.5420000000000006E-2</v>
          </cell>
          <cell r="M1788">
            <v>-0.35185</v>
          </cell>
          <cell r="N1788">
            <v>-0.35602</v>
          </cell>
          <cell r="O1788">
            <v>-0.35181000000000001</v>
          </cell>
          <cell r="P1788">
            <v>-4.85825</v>
          </cell>
          <cell r="Q1788">
            <v>-4.9091100000000001</v>
          </cell>
          <cell r="S1788">
            <v>-2.8948499999999999</v>
          </cell>
          <cell r="T1788">
            <v>-7.4012900000000004</v>
          </cell>
          <cell r="U1788">
            <v>-7.4640599999999999</v>
          </cell>
          <cell r="W1788">
            <v>-9.9309999999999996E-2</v>
          </cell>
          <cell r="X1788">
            <v>-1.54139</v>
          </cell>
          <cell r="Y1788">
            <v>-1.5553900000000001</v>
          </cell>
          <cell r="AV1788">
            <v>-0.16736999999999999</v>
          </cell>
          <cell r="AW1788">
            <v>-0.16736999999999999</v>
          </cell>
        </row>
        <row r="1789">
          <cell r="A1789" t="str">
            <v>680499CLNORDBU1228</v>
          </cell>
          <cell r="L1789">
            <v>-6.5420000000000006E-2</v>
          </cell>
          <cell r="M1789">
            <v>-0.35185</v>
          </cell>
          <cell r="N1789">
            <v>-0.35602</v>
          </cell>
          <cell r="O1789">
            <v>-0.35181000000000001</v>
          </cell>
          <cell r="P1789">
            <v>-4.85825</v>
          </cell>
          <cell r="Q1789">
            <v>-4.9091100000000001</v>
          </cell>
          <cell r="S1789">
            <v>-2.8948499999999999</v>
          </cell>
          <cell r="T1789">
            <v>-7.4012900000000004</v>
          </cell>
          <cell r="U1789">
            <v>-7.4640599999999999</v>
          </cell>
          <cell r="W1789">
            <v>-9.9309999999999996E-2</v>
          </cell>
          <cell r="X1789">
            <v>-1.54139</v>
          </cell>
          <cell r="Y1789">
            <v>-1.5553900000000001</v>
          </cell>
          <cell r="AV1789">
            <v>-0.16736999999999999</v>
          </cell>
          <cell r="AW1789">
            <v>-0.16736999999999999</v>
          </cell>
        </row>
        <row r="1790">
          <cell r="A1790" t="str">
            <v>680499CLNORDBS6913</v>
          </cell>
          <cell r="P1790">
            <v>-8.6330000000000004E-2</v>
          </cell>
          <cell r="Q1790">
            <v>-9.4030000000000002E-2</v>
          </cell>
          <cell r="T1790">
            <v>-8.6330000000000004E-2</v>
          </cell>
          <cell r="U1790">
            <v>-9.4030000000000002E-2</v>
          </cell>
          <cell r="X1790">
            <v>-8.6330000000000004E-2</v>
          </cell>
          <cell r="Y1790">
            <v>-9.4030000000000002E-2</v>
          </cell>
        </row>
        <row r="1791">
          <cell r="A1791" t="str">
            <v>680499CLNORDBU1221</v>
          </cell>
          <cell r="P1791">
            <v>-8.6330000000000004E-2</v>
          </cell>
          <cell r="Q1791">
            <v>-9.4030000000000002E-2</v>
          </cell>
          <cell r="T1791">
            <v>-8.6330000000000004E-2</v>
          </cell>
          <cell r="U1791">
            <v>-9.4030000000000002E-2</v>
          </cell>
          <cell r="X1791">
            <v>-8.6330000000000004E-2</v>
          </cell>
          <cell r="Y1791">
            <v>-9.4030000000000002E-2</v>
          </cell>
        </row>
        <row r="1792">
          <cell r="A1792" t="str">
            <v>680499CLNORD201101</v>
          </cell>
          <cell r="L1792">
            <v>7418.0151400000004</v>
          </cell>
          <cell r="M1792">
            <v>14562.98237</v>
          </cell>
          <cell r="N1792">
            <v>15036.085129999999</v>
          </cell>
          <cell r="O1792">
            <v>47054.3995</v>
          </cell>
          <cell r="P1792">
            <v>54864.277179999997</v>
          </cell>
          <cell r="Q1792">
            <v>57398.188920000001</v>
          </cell>
          <cell r="S1792">
            <v>143655.25880000001</v>
          </cell>
          <cell r="T1792">
            <v>151465.13647999999</v>
          </cell>
          <cell r="U1792">
            <v>157165.39431999999</v>
          </cell>
          <cell r="W1792">
            <v>16761.939979999999</v>
          </cell>
          <cell r="X1792">
            <v>41015.819020000003</v>
          </cell>
          <cell r="Y1792">
            <v>42292.765229999997</v>
          </cell>
          <cell r="AB1792">
            <v>32196.940999999999</v>
          </cell>
          <cell r="AC1792">
            <v>26567.114000000001</v>
          </cell>
          <cell r="AD1792">
            <v>151358.59099999999</v>
          </cell>
          <cell r="AT1792">
            <v>10286.153</v>
          </cell>
          <cell r="AU1792">
            <v>31507.325000000001</v>
          </cell>
          <cell r="AV1792">
            <v>45973.683140000001</v>
          </cell>
          <cell r="AW1792">
            <v>152542.10514</v>
          </cell>
        </row>
        <row r="1793">
          <cell r="A1793" t="str">
            <v>680499CLNORDBT6918</v>
          </cell>
          <cell r="L1793">
            <v>7418.0151400000004</v>
          </cell>
          <cell r="M1793">
            <v>14562.98237</v>
          </cell>
          <cell r="N1793">
            <v>15036.085129999999</v>
          </cell>
          <cell r="O1793">
            <v>47054.3995</v>
          </cell>
          <cell r="P1793">
            <v>54864.277179999997</v>
          </cell>
          <cell r="Q1793">
            <v>57398.188920000001</v>
          </cell>
          <cell r="S1793">
            <v>143655.25880000001</v>
          </cell>
          <cell r="T1793">
            <v>151465.13647999999</v>
          </cell>
          <cell r="U1793">
            <v>157165.39431999999</v>
          </cell>
          <cell r="W1793">
            <v>16761.939979999999</v>
          </cell>
          <cell r="X1793">
            <v>41015.819020000003</v>
          </cell>
          <cell r="Y1793">
            <v>42292.765229999997</v>
          </cell>
          <cell r="AB1793">
            <v>32196.940999999999</v>
          </cell>
          <cell r="AC1793">
            <v>26567.114000000001</v>
          </cell>
          <cell r="AD1793">
            <v>151358.59099999999</v>
          </cell>
          <cell r="AT1793">
            <v>10286.153</v>
          </cell>
          <cell r="AU1793">
            <v>31507.325000000001</v>
          </cell>
          <cell r="AV1793">
            <v>45973.683140000001</v>
          </cell>
          <cell r="AW1793">
            <v>152542.10514</v>
          </cell>
        </row>
        <row r="1794">
          <cell r="A1794" t="str">
            <v>680499CLNORDBO0680</v>
          </cell>
          <cell r="L1794">
            <v>6876.1917999999996</v>
          </cell>
          <cell r="M1794">
            <v>14138.56531</v>
          </cell>
          <cell r="N1794">
            <v>14578.978709999999</v>
          </cell>
          <cell r="O1794">
            <v>44155.526489999997</v>
          </cell>
          <cell r="P1794">
            <v>52424.244200000001</v>
          </cell>
          <cell r="Q1794">
            <v>54678.364099999999</v>
          </cell>
          <cell r="S1794">
            <v>135970.30973000001</v>
          </cell>
          <cell r="T1794">
            <v>144239.02744000001</v>
          </cell>
          <cell r="U1794">
            <v>149411.02225000001</v>
          </cell>
          <cell r="W1794">
            <v>15636.591829999999</v>
          </cell>
          <cell r="X1794">
            <v>39492.430249999998</v>
          </cell>
          <cell r="Y1794">
            <v>40647.882519999999</v>
          </cell>
          <cell r="AB1794">
            <v>30000.081999999999</v>
          </cell>
          <cell r="AC1794">
            <v>25133.224999999999</v>
          </cell>
          <cell r="AD1794">
            <v>145133.546</v>
          </cell>
          <cell r="AT1794">
            <v>9824.2369999999992</v>
          </cell>
          <cell r="AU1794">
            <v>30000.080999999998</v>
          </cell>
          <cell r="AV1794">
            <v>43217.945299999999</v>
          </cell>
          <cell r="AW1794">
            <v>146036.20129999999</v>
          </cell>
        </row>
        <row r="1795">
          <cell r="A1795" t="str">
            <v>680499CLNORDBU0680</v>
          </cell>
          <cell r="L1795">
            <v>6876.1917999999996</v>
          </cell>
          <cell r="M1795">
            <v>14138.56531</v>
          </cell>
          <cell r="N1795">
            <v>14578.978709999999</v>
          </cell>
          <cell r="O1795">
            <v>44155.526489999997</v>
          </cell>
          <cell r="P1795">
            <v>52424.244200000001</v>
          </cell>
          <cell r="Q1795">
            <v>54678.364099999999</v>
          </cell>
          <cell r="S1795">
            <v>135970.30973000001</v>
          </cell>
          <cell r="T1795">
            <v>144239.02744000001</v>
          </cell>
          <cell r="U1795">
            <v>149411.02225000001</v>
          </cell>
          <cell r="W1795">
            <v>15636.591829999999</v>
          </cell>
          <cell r="X1795">
            <v>39492.430249999998</v>
          </cell>
          <cell r="Y1795">
            <v>40647.882519999999</v>
          </cell>
          <cell r="AB1795">
            <v>30000.081999999999</v>
          </cell>
          <cell r="AC1795">
            <v>25133.224999999999</v>
          </cell>
          <cell r="AD1795">
            <v>145133.546</v>
          </cell>
          <cell r="AT1795">
            <v>9824.2369999999992</v>
          </cell>
          <cell r="AU1795">
            <v>30000.080999999998</v>
          </cell>
          <cell r="AV1795">
            <v>43217.945299999999</v>
          </cell>
          <cell r="AW1795">
            <v>146036.20129999999</v>
          </cell>
        </row>
        <row r="1796">
          <cell r="A1796" t="str">
            <v>680499CLNORDBU0624</v>
          </cell>
          <cell r="L1796">
            <v>541.82334000000003</v>
          </cell>
          <cell r="M1796">
            <v>424.41705999999999</v>
          </cell>
          <cell r="N1796">
            <v>457.10642000000001</v>
          </cell>
          <cell r="O1796">
            <v>2898.8730099999998</v>
          </cell>
          <cell r="P1796">
            <v>2440.03298</v>
          </cell>
          <cell r="Q1796">
            <v>2719.8248199999998</v>
          </cell>
          <cell r="S1796">
            <v>7684.9490699999997</v>
          </cell>
          <cell r="T1796">
            <v>7226.1090400000003</v>
          </cell>
          <cell r="U1796">
            <v>7754.3720800000001</v>
          </cell>
          <cell r="W1796">
            <v>1125.34815</v>
          </cell>
          <cell r="X1796">
            <v>1523.38877</v>
          </cell>
          <cell r="Y1796">
            <v>1644.8827100000001</v>
          </cell>
          <cell r="AB1796">
            <v>2196.8589999999999</v>
          </cell>
          <cell r="AC1796">
            <v>1433.8889999999999</v>
          </cell>
          <cell r="AD1796">
            <v>6225.0450000000001</v>
          </cell>
          <cell r="AT1796">
            <v>461.916</v>
          </cell>
          <cell r="AU1796">
            <v>1507.2439999999999</v>
          </cell>
          <cell r="AV1796">
            <v>2755.7378399999998</v>
          </cell>
          <cell r="AW1796">
            <v>6505.9038399999999</v>
          </cell>
        </row>
        <row r="1797">
          <cell r="A1797" t="str">
            <v>680499CL_DKPD202</v>
          </cell>
          <cell r="L1797">
            <v>1066.66084</v>
          </cell>
          <cell r="M1797">
            <v>2169.3218499999998</v>
          </cell>
          <cell r="N1797">
            <v>2165.1530600000001</v>
          </cell>
          <cell r="O1797">
            <v>7573.6807799999997</v>
          </cell>
          <cell r="P1797">
            <v>9405.8048400000007</v>
          </cell>
          <cell r="Q1797">
            <v>9389.0154899999998</v>
          </cell>
          <cell r="S1797">
            <v>24239.72136</v>
          </cell>
          <cell r="T1797">
            <v>26071.845420000001</v>
          </cell>
          <cell r="U1797">
            <v>26044.50575</v>
          </cell>
          <cell r="W1797">
            <v>2856.1339800000001</v>
          </cell>
          <cell r="X1797">
            <v>5666.5903699999999</v>
          </cell>
          <cell r="Y1797">
            <v>5656.2020000000002</v>
          </cell>
          <cell r="AV1797">
            <v>2970.05989</v>
          </cell>
          <cell r="AW1797">
            <v>2970.05989</v>
          </cell>
        </row>
        <row r="1798">
          <cell r="A1798" t="str">
            <v>680499CL_DKBS9044</v>
          </cell>
          <cell r="L1798">
            <v>266.02586000000002</v>
          </cell>
          <cell r="M1798">
            <v>361.95981</v>
          </cell>
          <cell r="N1798">
            <v>361.26423999999997</v>
          </cell>
          <cell r="O1798">
            <v>1928.11608</v>
          </cell>
          <cell r="P1798">
            <v>1917.3833400000001</v>
          </cell>
          <cell r="Q1798">
            <v>1913.9261899999999</v>
          </cell>
          <cell r="S1798">
            <v>6796.7546400000001</v>
          </cell>
          <cell r="T1798">
            <v>6786.0218999999997</v>
          </cell>
          <cell r="U1798">
            <v>6779.9426100000001</v>
          </cell>
          <cell r="W1798">
            <v>853.22553000000005</v>
          </cell>
          <cell r="X1798">
            <v>1093.4576</v>
          </cell>
          <cell r="Y1798">
            <v>1091.45794</v>
          </cell>
          <cell r="AV1798">
            <v>714.40563999999995</v>
          </cell>
          <cell r="AW1798">
            <v>714.40563999999995</v>
          </cell>
        </row>
        <row r="1799">
          <cell r="A1799" t="str">
            <v>680499CL_DKBU0321</v>
          </cell>
          <cell r="L1799">
            <v>219.43156999999999</v>
          </cell>
          <cell r="M1799">
            <v>298.64906999999999</v>
          </cell>
          <cell r="N1799">
            <v>298.07515999999998</v>
          </cell>
          <cell r="O1799">
            <v>1666.7410600000001</v>
          </cell>
          <cell r="P1799">
            <v>1564.0413599999999</v>
          </cell>
          <cell r="Q1799">
            <v>1561.22848</v>
          </cell>
          <cell r="S1799">
            <v>5645.8482899999999</v>
          </cell>
          <cell r="T1799">
            <v>5543.1485899999998</v>
          </cell>
          <cell r="U1799">
            <v>5538.1727099999998</v>
          </cell>
          <cell r="W1799">
            <v>734.65566000000001</v>
          </cell>
          <cell r="X1799">
            <v>915.11506999999995</v>
          </cell>
          <cell r="Y1799">
            <v>913.44088999999997</v>
          </cell>
          <cell r="AV1799">
            <v>625.18535999999995</v>
          </cell>
          <cell r="AW1799">
            <v>625.18535999999995</v>
          </cell>
        </row>
        <row r="1800">
          <cell r="A1800" t="str">
            <v>680499CL_DKBU0323</v>
          </cell>
          <cell r="L1800">
            <v>43.060980000000001</v>
          </cell>
          <cell r="M1800">
            <v>63.310740000000003</v>
          </cell>
          <cell r="N1800">
            <v>63.189079999999997</v>
          </cell>
          <cell r="O1800">
            <v>247.57812999999999</v>
          </cell>
          <cell r="P1800">
            <v>353.34197999999998</v>
          </cell>
          <cell r="Q1800">
            <v>352.69770999999997</v>
          </cell>
          <cell r="S1800">
            <v>1135.89012</v>
          </cell>
          <cell r="T1800">
            <v>1241.6539700000001</v>
          </cell>
          <cell r="U1800">
            <v>1240.5528999999999</v>
          </cell>
          <cell r="W1800">
            <v>111.80083</v>
          </cell>
          <cell r="X1800">
            <v>178.34253000000001</v>
          </cell>
          <cell r="Y1800">
            <v>178.01705000000001</v>
          </cell>
          <cell r="AV1800">
            <v>88.844800000000006</v>
          </cell>
          <cell r="AW1800">
            <v>88.844800000000006</v>
          </cell>
        </row>
        <row r="1801">
          <cell r="A1801" t="str">
            <v>680499CL_DKBU0648</v>
          </cell>
          <cell r="L1801">
            <v>3.5333100000000002</v>
          </cell>
          <cell r="O1801">
            <v>13.796889999999999</v>
          </cell>
          <cell r="S1801">
            <v>15.01623</v>
          </cell>
          <cell r="T1801">
            <v>1.2193400000000001</v>
          </cell>
          <cell r="U1801">
            <v>1.2170099999999999</v>
          </cell>
          <cell r="W1801">
            <v>6.7690400000000004</v>
          </cell>
          <cell r="AV1801">
            <v>0.37547999999999998</v>
          </cell>
          <cell r="AW1801">
            <v>0.37547999999999998</v>
          </cell>
        </row>
        <row r="1802">
          <cell r="A1802" t="str">
            <v>680499CL_DKBG6912</v>
          </cell>
          <cell r="L1802">
            <v>538.67326000000003</v>
          </cell>
          <cell r="M1802">
            <v>1094.44847</v>
          </cell>
          <cell r="N1802">
            <v>1092.34528</v>
          </cell>
          <cell r="O1802">
            <v>3269.3651500000001</v>
          </cell>
          <cell r="P1802">
            <v>4586.0155800000002</v>
          </cell>
          <cell r="Q1802">
            <v>4577.8995199999999</v>
          </cell>
          <cell r="S1802">
            <v>9391.8841599999996</v>
          </cell>
          <cell r="T1802">
            <v>10708.534589999999</v>
          </cell>
          <cell r="U1802">
            <v>10696.365809999999</v>
          </cell>
          <cell r="W1802">
            <v>1144.1936700000001</v>
          </cell>
          <cell r="X1802">
            <v>2783.1051200000002</v>
          </cell>
          <cell r="Y1802">
            <v>2777.9992099999999</v>
          </cell>
          <cell r="AV1802">
            <v>1410.8678</v>
          </cell>
          <cell r="AW1802">
            <v>1410.8678</v>
          </cell>
        </row>
        <row r="1803">
          <cell r="A1803" t="str">
            <v>680499CL_DKBS6912</v>
          </cell>
          <cell r="L1803">
            <v>386.93349000000001</v>
          </cell>
          <cell r="M1803">
            <v>821.66139999999996</v>
          </cell>
          <cell r="N1803">
            <v>820.08240999999998</v>
          </cell>
          <cell r="O1803">
            <v>2332.2852499999999</v>
          </cell>
          <cell r="P1803">
            <v>3000.3594600000001</v>
          </cell>
          <cell r="Q1803">
            <v>2995.02216</v>
          </cell>
          <cell r="S1803">
            <v>6768.0567000000001</v>
          </cell>
          <cell r="T1803">
            <v>7436.1309099999999</v>
          </cell>
          <cell r="U1803">
            <v>7427.8477800000001</v>
          </cell>
          <cell r="W1803">
            <v>748.41189999999995</v>
          </cell>
          <cell r="X1803">
            <v>2038.4307699999999</v>
          </cell>
          <cell r="Y1803">
            <v>2034.68391</v>
          </cell>
          <cell r="AV1803">
            <v>1007.4023</v>
          </cell>
          <cell r="AW1803">
            <v>1007.4023</v>
          </cell>
        </row>
        <row r="1804">
          <cell r="A1804" t="str">
            <v>680499CL_DKBO0678</v>
          </cell>
          <cell r="L1804">
            <v>314.01321999999999</v>
          </cell>
          <cell r="M1804">
            <v>542.92659000000003</v>
          </cell>
          <cell r="N1804">
            <v>541.88324</v>
          </cell>
          <cell r="O1804">
            <v>1801.97803</v>
          </cell>
          <cell r="P1804">
            <v>2142.5439099999999</v>
          </cell>
          <cell r="Q1804">
            <v>2138.7606900000001</v>
          </cell>
          <cell r="S1804">
            <v>4811.7721899999997</v>
          </cell>
          <cell r="T1804">
            <v>5152.3380699999998</v>
          </cell>
          <cell r="U1804">
            <v>5146.50929</v>
          </cell>
          <cell r="W1804">
            <v>637.01190999999994</v>
          </cell>
          <cell r="X1804">
            <v>1455.55953</v>
          </cell>
          <cell r="Y1804">
            <v>1452.8931</v>
          </cell>
          <cell r="AV1804">
            <v>722.54580999999996</v>
          </cell>
          <cell r="AW1804">
            <v>722.54580999999996</v>
          </cell>
        </row>
        <row r="1805">
          <cell r="A1805" t="str">
            <v>680499CL_DKBU0654</v>
          </cell>
          <cell r="L1805">
            <v>7.4711699999999999</v>
          </cell>
          <cell r="M1805">
            <v>127.33779</v>
          </cell>
          <cell r="N1805">
            <v>127.09310000000001</v>
          </cell>
          <cell r="O1805">
            <v>55.966920000000002</v>
          </cell>
          <cell r="P1805">
            <v>404.19722999999999</v>
          </cell>
          <cell r="Q1805">
            <v>403.47334000000001</v>
          </cell>
          <cell r="S1805">
            <v>435.29847000000001</v>
          </cell>
          <cell r="T1805">
            <v>783.52877999999998</v>
          </cell>
          <cell r="U1805">
            <v>782.52242000000001</v>
          </cell>
          <cell r="W1805">
            <v>2.6313900000000001</v>
          </cell>
          <cell r="X1805">
            <v>295.06742000000003</v>
          </cell>
          <cell r="Y1805">
            <v>294.52370999999999</v>
          </cell>
          <cell r="AV1805">
            <v>38.520539999999997</v>
          </cell>
          <cell r="AW1805">
            <v>38.520539999999997</v>
          </cell>
        </row>
        <row r="1806">
          <cell r="A1806" t="str">
            <v>680499CL_DKBU0659</v>
          </cell>
          <cell r="L1806">
            <v>65.449100000000001</v>
          </cell>
          <cell r="M1806">
            <v>151.39702</v>
          </cell>
          <cell r="N1806">
            <v>151.10606999999999</v>
          </cell>
          <cell r="O1806">
            <v>474.34030000000001</v>
          </cell>
          <cell r="P1806">
            <v>453.61831999999998</v>
          </cell>
          <cell r="Q1806">
            <v>452.78813000000002</v>
          </cell>
          <cell r="S1806">
            <v>1520.98604</v>
          </cell>
          <cell r="T1806">
            <v>1500.26406</v>
          </cell>
          <cell r="U1806">
            <v>1498.8160700000001</v>
          </cell>
          <cell r="W1806">
            <v>108.76860000000001</v>
          </cell>
          <cell r="X1806">
            <v>287.80381999999997</v>
          </cell>
          <cell r="Y1806">
            <v>287.26710000000003</v>
          </cell>
          <cell r="AV1806">
            <v>246.33595</v>
          </cell>
          <cell r="AW1806">
            <v>246.33595</v>
          </cell>
        </row>
        <row r="1807">
          <cell r="A1807" t="str">
            <v>680499CL_DKBS6922</v>
          </cell>
          <cell r="L1807">
            <v>151.73976999999999</v>
          </cell>
          <cell r="M1807">
            <v>272.78707000000003</v>
          </cell>
          <cell r="N1807">
            <v>272.26288</v>
          </cell>
          <cell r="O1807">
            <v>937.07989999999995</v>
          </cell>
          <cell r="P1807">
            <v>1585.6561200000001</v>
          </cell>
          <cell r="Q1807">
            <v>1582.87736</v>
          </cell>
          <cell r="S1807">
            <v>2623.82746</v>
          </cell>
          <cell r="T1807">
            <v>3272.4036799999999</v>
          </cell>
          <cell r="U1807">
            <v>3268.5180300000002</v>
          </cell>
          <cell r="W1807">
            <v>395.78176999999999</v>
          </cell>
          <cell r="X1807">
            <v>744.67435</v>
          </cell>
          <cell r="Y1807">
            <v>743.31529999999998</v>
          </cell>
          <cell r="AV1807">
            <v>403.46550000000002</v>
          </cell>
          <cell r="AW1807">
            <v>403.46550000000002</v>
          </cell>
        </row>
        <row r="1808">
          <cell r="A1808" t="str">
            <v>680499CL_DKBU1485</v>
          </cell>
          <cell r="L1808">
            <v>76.907589999999999</v>
          </cell>
          <cell r="M1808">
            <v>154.62038000000001</v>
          </cell>
          <cell r="N1808">
            <v>154.32325</v>
          </cell>
          <cell r="O1808">
            <v>460.38524000000001</v>
          </cell>
          <cell r="P1808">
            <v>523.00265000000002</v>
          </cell>
          <cell r="Q1808">
            <v>522.07389000000001</v>
          </cell>
          <cell r="S1808">
            <v>945.68926999999996</v>
          </cell>
          <cell r="T1808">
            <v>1008.30668</v>
          </cell>
          <cell r="U1808">
            <v>1007.01564</v>
          </cell>
          <cell r="W1808">
            <v>188.46386000000001</v>
          </cell>
          <cell r="X1808">
            <v>305.90481999999997</v>
          </cell>
          <cell r="Y1808">
            <v>305.34159</v>
          </cell>
          <cell r="AV1808">
            <v>172.18317999999999</v>
          </cell>
          <cell r="AW1808">
            <v>172.18317999999999</v>
          </cell>
        </row>
        <row r="1809">
          <cell r="A1809" t="str">
            <v>680499CL_DKBU1051</v>
          </cell>
          <cell r="L1809">
            <v>0</v>
          </cell>
          <cell r="M1809">
            <v>1.4300200000000001</v>
          </cell>
          <cell r="N1809">
            <v>1.42727</v>
          </cell>
          <cell r="O1809">
            <v>0.41953000000000001</v>
          </cell>
          <cell r="P1809">
            <v>1.4300200000000001</v>
          </cell>
          <cell r="Q1809">
            <v>1.42727</v>
          </cell>
          <cell r="S1809">
            <v>1.54694</v>
          </cell>
          <cell r="T1809">
            <v>2.5574300000000001</v>
          </cell>
          <cell r="U1809">
            <v>2.5535600000000001</v>
          </cell>
          <cell r="W1809">
            <v>0</v>
          </cell>
          <cell r="X1809">
            <v>1.4300200000000001</v>
          </cell>
          <cell r="Y1809">
            <v>1.42727</v>
          </cell>
          <cell r="AV1809">
            <v>0.41953000000000001</v>
          </cell>
          <cell r="AW1809">
            <v>0.41953000000000001</v>
          </cell>
        </row>
        <row r="1810">
          <cell r="A1810" t="str">
            <v>680499CL_DKBO0708</v>
          </cell>
          <cell r="L1810">
            <v>29.175229999999999</v>
          </cell>
          <cell r="M1810">
            <v>42.01576</v>
          </cell>
          <cell r="N1810">
            <v>41.935020000000002</v>
          </cell>
          <cell r="O1810">
            <v>220.50185999999999</v>
          </cell>
          <cell r="P1810">
            <v>298.43824999999998</v>
          </cell>
          <cell r="Q1810">
            <v>297.92387000000002</v>
          </cell>
          <cell r="S1810">
            <v>586.37113999999997</v>
          </cell>
          <cell r="T1810">
            <v>664.30753000000004</v>
          </cell>
          <cell r="U1810">
            <v>663.58358999999996</v>
          </cell>
          <cell r="W1810">
            <v>105.46973</v>
          </cell>
          <cell r="X1810">
            <v>171.70033000000001</v>
          </cell>
          <cell r="Y1810">
            <v>171.39024000000001</v>
          </cell>
          <cell r="AV1810">
            <v>88.064530000000005</v>
          </cell>
          <cell r="AW1810">
            <v>88.064530000000005</v>
          </cell>
        </row>
        <row r="1811">
          <cell r="A1811" t="str">
            <v>680499CL_DKBU0675</v>
          </cell>
          <cell r="L1811">
            <v>-1.2264699999999999</v>
          </cell>
          <cell r="M1811">
            <v>4.8083999999999998</v>
          </cell>
          <cell r="N1811">
            <v>4.7991700000000002</v>
          </cell>
          <cell r="O1811">
            <v>19.434439999999999</v>
          </cell>
          <cell r="P1811">
            <v>27.850909999999999</v>
          </cell>
          <cell r="Q1811">
            <v>27.80442</v>
          </cell>
          <cell r="S1811">
            <v>55.756520000000002</v>
          </cell>
          <cell r="T1811">
            <v>64.172989999999999</v>
          </cell>
          <cell r="U1811">
            <v>64.100930000000005</v>
          </cell>
          <cell r="W1811">
            <v>5.15754</v>
          </cell>
          <cell r="X1811">
            <v>13.714449999999999</v>
          </cell>
          <cell r="Y1811">
            <v>13.68951</v>
          </cell>
          <cell r="AV1811">
            <v>9.6485199999999995</v>
          </cell>
          <cell r="AW1811">
            <v>9.6485199999999995</v>
          </cell>
        </row>
        <row r="1812">
          <cell r="A1812" t="str">
            <v>680499CL_DKBU0709</v>
          </cell>
          <cell r="L1812">
            <v>30.402799999999999</v>
          </cell>
          <cell r="M1812">
            <v>44.791870000000003</v>
          </cell>
          <cell r="N1812">
            <v>44.70579</v>
          </cell>
          <cell r="O1812">
            <v>149.16406000000001</v>
          </cell>
          <cell r="P1812">
            <v>638.40151000000003</v>
          </cell>
          <cell r="Q1812">
            <v>637.28747999999996</v>
          </cell>
          <cell r="S1812">
            <v>761.92580999999996</v>
          </cell>
          <cell r="T1812">
            <v>1251.16326</v>
          </cell>
          <cell r="U1812">
            <v>1249.6830600000001</v>
          </cell>
          <cell r="W1812">
            <v>53.940480000000001</v>
          </cell>
          <cell r="X1812">
            <v>182.45729</v>
          </cell>
          <cell r="Y1812">
            <v>182.12746000000001</v>
          </cell>
          <cell r="AV1812">
            <v>103.46254</v>
          </cell>
          <cell r="AW1812">
            <v>103.46254</v>
          </cell>
        </row>
        <row r="1813">
          <cell r="A1813" t="str">
            <v>680499CL_DKBU1123</v>
          </cell>
          <cell r="L1813">
            <v>16.480619999999998</v>
          </cell>
          <cell r="M1813">
            <v>25.120640000000002</v>
          </cell>
          <cell r="N1813">
            <v>25.072379999999999</v>
          </cell>
          <cell r="O1813">
            <v>87.174769999999995</v>
          </cell>
          <cell r="P1813">
            <v>96.532780000000002</v>
          </cell>
          <cell r="Q1813">
            <v>96.360429999999994</v>
          </cell>
          <cell r="S1813">
            <v>272.53778</v>
          </cell>
          <cell r="T1813">
            <v>281.89578999999998</v>
          </cell>
          <cell r="U1813">
            <v>281.58125000000001</v>
          </cell>
          <cell r="W1813">
            <v>42.750160000000001</v>
          </cell>
          <cell r="X1813">
            <v>69.467439999999996</v>
          </cell>
          <cell r="Y1813">
            <v>69.339240000000004</v>
          </cell>
          <cell r="AV1813">
            <v>29.687200000000001</v>
          </cell>
          <cell r="AW1813">
            <v>29.687200000000001</v>
          </cell>
        </row>
        <row r="1814">
          <cell r="A1814" t="str">
            <v>680499CL_DKBS9042</v>
          </cell>
          <cell r="L1814">
            <v>129.78621000000001</v>
          </cell>
          <cell r="M1814">
            <v>552.40535999999997</v>
          </cell>
          <cell r="N1814">
            <v>551.34378000000004</v>
          </cell>
          <cell r="O1814">
            <v>1466.6423299999999</v>
          </cell>
          <cell r="P1814">
            <v>1832.5121099999999</v>
          </cell>
          <cell r="Q1814">
            <v>1829.1815799999999</v>
          </cell>
          <cell r="S1814">
            <v>5267.0375800000002</v>
          </cell>
          <cell r="T1814">
            <v>5632.9073600000002</v>
          </cell>
          <cell r="U1814">
            <v>5626.8350700000001</v>
          </cell>
          <cell r="W1814">
            <v>470.15440000000001</v>
          </cell>
          <cell r="X1814">
            <v>1237.51118</v>
          </cell>
          <cell r="Y1814">
            <v>1235.22822</v>
          </cell>
          <cell r="AV1814">
            <v>497.85694999999998</v>
          </cell>
          <cell r="AW1814">
            <v>497.85694999999998</v>
          </cell>
        </row>
        <row r="1815">
          <cell r="A1815" t="str">
            <v>680499CL_DKBO0341</v>
          </cell>
          <cell r="L1815">
            <v>85.673150000000007</v>
          </cell>
          <cell r="M1815">
            <v>396.53886</v>
          </cell>
          <cell r="N1815">
            <v>395.77683000000002</v>
          </cell>
          <cell r="O1815">
            <v>940.77282000000002</v>
          </cell>
          <cell r="P1815">
            <v>1219.27583</v>
          </cell>
          <cell r="Q1815">
            <v>1217.0624299999999</v>
          </cell>
          <cell r="S1815">
            <v>3861.6069699999998</v>
          </cell>
          <cell r="T1815">
            <v>4140.1099800000002</v>
          </cell>
          <cell r="U1815">
            <v>4135.7751399999997</v>
          </cell>
          <cell r="W1815">
            <v>315.31315999999998</v>
          </cell>
          <cell r="X1815">
            <v>868.69605000000001</v>
          </cell>
          <cell r="Y1815">
            <v>867.09457999999995</v>
          </cell>
          <cell r="AV1815">
            <v>339.84169000000003</v>
          </cell>
          <cell r="AW1815">
            <v>339.84169000000003</v>
          </cell>
        </row>
        <row r="1816">
          <cell r="A1816" t="str">
            <v>680499CL_DKBU0341</v>
          </cell>
          <cell r="L1816">
            <v>85.673150000000007</v>
          </cell>
          <cell r="M1816">
            <v>396.53886</v>
          </cell>
          <cell r="N1816">
            <v>395.77683000000002</v>
          </cell>
          <cell r="O1816">
            <v>940.77282000000002</v>
          </cell>
          <cell r="P1816">
            <v>1219.27583</v>
          </cell>
          <cell r="Q1816">
            <v>1217.0624299999999</v>
          </cell>
          <cell r="S1816">
            <v>3861.6069699999998</v>
          </cell>
          <cell r="T1816">
            <v>4140.1099800000002</v>
          </cell>
          <cell r="U1816">
            <v>4135.7751399999997</v>
          </cell>
          <cell r="W1816">
            <v>315.31315999999998</v>
          </cell>
          <cell r="X1816">
            <v>868.69605000000001</v>
          </cell>
          <cell r="Y1816">
            <v>867.09457999999995</v>
          </cell>
          <cell r="AV1816">
            <v>339.84169000000003</v>
          </cell>
          <cell r="AW1816">
            <v>339.84169000000003</v>
          </cell>
        </row>
        <row r="1817">
          <cell r="A1817" t="str">
            <v>680499CL_DKBU0351</v>
          </cell>
          <cell r="L1817">
            <v>30.427879999999998</v>
          </cell>
          <cell r="M1817">
            <v>85.695679999999996</v>
          </cell>
          <cell r="N1817">
            <v>85.53098</v>
          </cell>
          <cell r="O1817">
            <v>349.45422000000002</v>
          </cell>
          <cell r="P1817">
            <v>422.43319000000002</v>
          </cell>
          <cell r="Q1817">
            <v>421.66390000000001</v>
          </cell>
          <cell r="S1817">
            <v>888.46271000000002</v>
          </cell>
          <cell r="T1817">
            <v>961.44168000000002</v>
          </cell>
          <cell r="U1817">
            <v>960.25491</v>
          </cell>
          <cell r="W1817">
            <v>70.558430000000001</v>
          </cell>
          <cell r="X1817">
            <v>234.39345</v>
          </cell>
          <cell r="Y1817">
            <v>233.96023</v>
          </cell>
          <cell r="AV1817">
            <v>102.43639</v>
          </cell>
          <cell r="AW1817">
            <v>102.43639</v>
          </cell>
        </row>
        <row r="1818">
          <cell r="A1818" t="str">
            <v>680499CL_DKBU0352</v>
          </cell>
          <cell r="L1818">
            <v>13.685180000000001</v>
          </cell>
          <cell r="M1818">
            <v>70.01979</v>
          </cell>
          <cell r="N1818">
            <v>69.885230000000007</v>
          </cell>
          <cell r="O1818">
            <v>176.57101</v>
          </cell>
          <cell r="P1818">
            <v>189.07155</v>
          </cell>
          <cell r="Q1818">
            <v>188.72647000000001</v>
          </cell>
          <cell r="S1818">
            <v>517.08950000000004</v>
          </cell>
          <cell r="T1818">
            <v>529.59004000000004</v>
          </cell>
          <cell r="U1818">
            <v>529.04228000000001</v>
          </cell>
          <cell r="W1818">
            <v>84.282809999999998</v>
          </cell>
          <cell r="X1818">
            <v>134.12119999999999</v>
          </cell>
          <cell r="Y1818">
            <v>133.87345999999999</v>
          </cell>
          <cell r="AV1818">
            <v>55.578870000000002</v>
          </cell>
          <cell r="AW1818">
            <v>55.578870000000002</v>
          </cell>
        </row>
        <row r="1819">
          <cell r="A1819" t="str">
            <v>680499CL_DKBU0353</v>
          </cell>
          <cell r="L1819">
            <v>0</v>
          </cell>
          <cell r="M1819">
            <v>0.15103</v>
          </cell>
          <cell r="N1819">
            <v>0.15075</v>
          </cell>
          <cell r="O1819">
            <v>-0.15572</v>
          </cell>
          <cell r="P1819">
            <v>1.7315400000000001</v>
          </cell>
          <cell r="Q1819">
            <v>1.72879</v>
          </cell>
          <cell r="S1819">
            <v>-0.1216</v>
          </cell>
          <cell r="T1819">
            <v>1.76566</v>
          </cell>
          <cell r="U1819">
            <v>1.76274</v>
          </cell>
          <cell r="W1819">
            <v>0</v>
          </cell>
          <cell r="X1819">
            <v>0.30048000000000002</v>
          </cell>
          <cell r="Y1819">
            <v>0.29993999999999998</v>
          </cell>
        </row>
        <row r="1820">
          <cell r="A1820" t="str">
            <v>680499CL_DKBS9051</v>
          </cell>
          <cell r="L1820">
            <v>46.2012</v>
          </cell>
          <cell r="M1820">
            <v>63.365029999999997</v>
          </cell>
          <cell r="N1820">
            <v>63.243259999999999</v>
          </cell>
          <cell r="O1820">
            <v>436.68220000000002</v>
          </cell>
          <cell r="P1820">
            <v>443.80029000000002</v>
          </cell>
          <cell r="Q1820">
            <v>443.04471999999998</v>
          </cell>
          <cell r="S1820">
            <v>1349.0797299999999</v>
          </cell>
          <cell r="T1820">
            <v>1356.1978200000001</v>
          </cell>
          <cell r="U1820">
            <v>1354.9230500000001</v>
          </cell>
          <cell r="W1820">
            <v>163.26924</v>
          </cell>
          <cell r="X1820">
            <v>168.69058000000001</v>
          </cell>
          <cell r="Y1820">
            <v>168.3835</v>
          </cell>
          <cell r="AV1820">
            <v>191.90314000000001</v>
          </cell>
          <cell r="AW1820">
            <v>191.90314000000001</v>
          </cell>
        </row>
        <row r="1821">
          <cell r="A1821" t="str">
            <v>680499CL_DKBO0713</v>
          </cell>
          <cell r="L1821">
            <v>45.445349999999998</v>
          </cell>
          <cell r="M1821">
            <v>60.166589999999999</v>
          </cell>
          <cell r="N1821">
            <v>60.05097</v>
          </cell>
          <cell r="O1821">
            <v>371.89573999999999</v>
          </cell>
          <cell r="P1821">
            <v>418.40816000000001</v>
          </cell>
          <cell r="Q1821">
            <v>417.70033000000001</v>
          </cell>
          <cell r="S1821">
            <v>1236.28781</v>
          </cell>
          <cell r="T1821">
            <v>1282.8002300000001</v>
          </cell>
          <cell r="U1821">
            <v>1281.60474</v>
          </cell>
          <cell r="W1821">
            <v>152.45401000000001</v>
          </cell>
          <cell r="X1821">
            <v>154.13359</v>
          </cell>
          <cell r="Y1821">
            <v>153.85269</v>
          </cell>
          <cell r="AV1821">
            <v>168.45231999999999</v>
          </cell>
          <cell r="AW1821">
            <v>168.45231999999999</v>
          </cell>
        </row>
        <row r="1822">
          <cell r="A1822" t="str">
            <v>680499CL_DKBU0713</v>
          </cell>
          <cell r="L1822">
            <v>45.445349999999998</v>
          </cell>
          <cell r="M1822">
            <v>60.166589999999999</v>
          </cell>
          <cell r="N1822">
            <v>60.05097</v>
          </cell>
          <cell r="O1822">
            <v>371.89573999999999</v>
          </cell>
          <cell r="P1822">
            <v>418.40816000000001</v>
          </cell>
          <cell r="Q1822">
            <v>417.70033000000001</v>
          </cell>
          <cell r="S1822">
            <v>1236.28781</v>
          </cell>
          <cell r="T1822">
            <v>1282.8002300000001</v>
          </cell>
          <cell r="U1822">
            <v>1281.60474</v>
          </cell>
          <cell r="W1822">
            <v>152.45401000000001</v>
          </cell>
          <cell r="X1822">
            <v>154.13359</v>
          </cell>
          <cell r="Y1822">
            <v>153.85269</v>
          </cell>
          <cell r="AV1822">
            <v>168.45231999999999</v>
          </cell>
          <cell r="AW1822">
            <v>168.45231999999999</v>
          </cell>
        </row>
        <row r="1823">
          <cell r="A1823" t="str">
            <v>680499CL_DKBU0418</v>
          </cell>
          <cell r="L1823">
            <v>0.75585000000000002</v>
          </cell>
          <cell r="M1823">
            <v>3.1984400000000002</v>
          </cell>
          <cell r="N1823">
            <v>3.1922899999999998</v>
          </cell>
          <cell r="O1823">
            <v>64.786460000000005</v>
          </cell>
          <cell r="P1823">
            <v>25.392130000000002</v>
          </cell>
          <cell r="Q1823">
            <v>25.3444</v>
          </cell>
          <cell r="S1823">
            <v>112.79192</v>
          </cell>
          <cell r="T1823">
            <v>73.397589999999994</v>
          </cell>
          <cell r="U1823">
            <v>73.318309999999997</v>
          </cell>
          <cell r="W1823">
            <v>10.81523</v>
          </cell>
          <cell r="X1823">
            <v>14.556990000000001</v>
          </cell>
          <cell r="Y1823">
            <v>14.530810000000001</v>
          </cell>
          <cell r="AV1823">
            <v>23.45082</v>
          </cell>
          <cell r="AW1823">
            <v>23.45082</v>
          </cell>
        </row>
        <row r="1824">
          <cell r="A1824" t="str">
            <v>680499CL_DKBS9050</v>
          </cell>
          <cell r="L1824">
            <v>86.039730000000006</v>
          </cell>
          <cell r="M1824">
            <v>97.379729999999995</v>
          </cell>
          <cell r="N1824">
            <v>97.192599999999999</v>
          </cell>
          <cell r="O1824">
            <v>473.14708000000002</v>
          </cell>
          <cell r="P1824">
            <v>629.94852000000003</v>
          </cell>
          <cell r="Q1824">
            <v>628.81204000000002</v>
          </cell>
          <cell r="S1824">
            <v>1437.4422300000001</v>
          </cell>
          <cell r="T1824">
            <v>1594.2436700000001</v>
          </cell>
          <cell r="U1824">
            <v>1592.49046</v>
          </cell>
          <cell r="W1824">
            <v>225.39044999999999</v>
          </cell>
          <cell r="X1824">
            <v>385.11018999999999</v>
          </cell>
          <cell r="Y1824">
            <v>384.4151</v>
          </cell>
          <cell r="AV1824">
            <v>155.16466</v>
          </cell>
          <cell r="AW1824">
            <v>155.16466</v>
          </cell>
        </row>
        <row r="1825">
          <cell r="A1825" t="str">
            <v>680499CL_DKBU0331</v>
          </cell>
          <cell r="L1825">
            <v>14.50413</v>
          </cell>
          <cell r="M1825">
            <v>17.782260000000001</v>
          </cell>
          <cell r="N1825">
            <v>17.748090000000001</v>
          </cell>
          <cell r="O1825">
            <v>103.49278</v>
          </cell>
          <cell r="P1825">
            <v>167.88828000000001</v>
          </cell>
          <cell r="Q1825">
            <v>167.57894999999999</v>
          </cell>
          <cell r="S1825">
            <v>469.40841</v>
          </cell>
          <cell r="T1825">
            <v>533.80390999999997</v>
          </cell>
          <cell r="U1825">
            <v>533.28130999999996</v>
          </cell>
          <cell r="W1825">
            <v>41.47466</v>
          </cell>
          <cell r="X1825">
            <v>71.991519999999994</v>
          </cell>
          <cell r="Y1825">
            <v>71.862110000000001</v>
          </cell>
          <cell r="AV1825">
            <v>30.617049999999999</v>
          </cell>
          <cell r="AW1825">
            <v>30.617049999999999</v>
          </cell>
        </row>
        <row r="1826">
          <cell r="A1826" t="str">
            <v>680499CL_DKBU0362</v>
          </cell>
          <cell r="L1826">
            <v>71.978759999999994</v>
          </cell>
          <cell r="M1826">
            <v>79.597470000000001</v>
          </cell>
          <cell r="N1826">
            <v>79.444509999999994</v>
          </cell>
          <cell r="O1826">
            <v>372.19540000000001</v>
          </cell>
          <cell r="P1826">
            <v>440.74707999999998</v>
          </cell>
          <cell r="Q1826">
            <v>439.95719000000003</v>
          </cell>
          <cell r="S1826">
            <v>962.53579999999999</v>
          </cell>
          <cell r="T1826">
            <v>1031.0874799999999</v>
          </cell>
          <cell r="U1826">
            <v>1029.90455</v>
          </cell>
          <cell r="W1826">
            <v>184.12602999999999</v>
          </cell>
          <cell r="X1826">
            <v>294.19556</v>
          </cell>
          <cell r="Y1826">
            <v>293.66309000000001</v>
          </cell>
          <cell r="AV1826">
            <v>125.82252</v>
          </cell>
          <cell r="AW1826">
            <v>125.82252</v>
          </cell>
        </row>
        <row r="1827">
          <cell r="A1827" t="str">
            <v>680499CL_DKBU0370</v>
          </cell>
          <cell r="L1827">
            <v>-0.44316</v>
          </cell>
          <cell r="O1827">
            <v>-2.5411000000000001</v>
          </cell>
          <cell r="P1827">
            <v>21.31316</v>
          </cell>
          <cell r="Q1827">
            <v>21.2759</v>
          </cell>
          <cell r="S1827">
            <v>5.4980200000000004</v>
          </cell>
          <cell r="T1827">
            <v>29.35228</v>
          </cell>
          <cell r="U1827">
            <v>29.304600000000001</v>
          </cell>
          <cell r="W1827">
            <v>-0.21024000000000001</v>
          </cell>
          <cell r="X1827">
            <v>18.923110000000001</v>
          </cell>
          <cell r="Y1827">
            <v>18.889900000000001</v>
          </cell>
          <cell r="AV1827">
            <v>-1.27491</v>
          </cell>
          <cell r="AW1827">
            <v>-1.27491</v>
          </cell>
        </row>
        <row r="1828">
          <cell r="A1828" t="str">
            <v>680499CL_DKBS6921</v>
          </cell>
          <cell r="L1828">
            <v>-6.5420000000000006E-2</v>
          </cell>
          <cell r="M1828">
            <v>-0.23655000000000001</v>
          </cell>
          <cell r="N1828">
            <v>-0.2361</v>
          </cell>
          <cell r="O1828">
            <v>-0.27206000000000002</v>
          </cell>
          <cell r="P1828">
            <v>-3.855</v>
          </cell>
          <cell r="Q1828">
            <v>-3.84856</v>
          </cell>
          <cell r="S1828">
            <v>-2.4769800000000002</v>
          </cell>
          <cell r="T1828">
            <v>-6.05992</v>
          </cell>
          <cell r="U1828">
            <v>-6.0512499999999996</v>
          </cell>
          <cell r="W1828">
            <v>-9.9309999999999996E-2</v>
          </cell>
          <cell r="X1828">
            <v>-1.2843</v>
          </cell>
          <cell r="Y1828">
            <v>-1.2819700000000001</v>
          </cell>
          <cell r="AV1828">
            <v>-0.13830000000000001</v>
          </cell>
          <cell r="AW1828">
            <v>-0.13830000000000001</v>
          </cell>
        </row>
        <row r="1829">
          <cell r="A1829" t="str">
            <v>680499CL_DKBO1228</v>
          </cell>
          <cell r="L1829">
            <v>-6.5420000000000006E-2</v>
          </cell>
          <cell r="M1829">
            <v>-0.23655000000000001</v>
          </cell>
          <cell r="N1829">
            <v>-0.2361</v>
          </cell>
          <cell r="O1829">
            <v>-0.27206000000000002</v>
          </cell>
          <cell r="P1829">
            <v>-3.855</v>
          </cell>
          <cell r="Q1829">
            <v>-3.84856</v>
          </cell>
          <cell r="S1829">
            <v>-2.4769800000000002</v>
          </cell>
          <cell r="T1829">
            <v>-6.05992</v>
          </cell>
          <cell r="U1829">
            <v>-6.0512499999999996</v>
          </cell>
          <cell r="W1829">
            <v>-9.9309999999999996E-2</v>
          </cell>
          <cell r="X1829">
            <v>-1.2843</v>
          </cell>
          <cell r="Y1829">
            <v>-1.2819700000000001</v>
          </cell>
          <cell r="AV1829">
            <v>-0.13830000000000001</v>
          </cell>
          <cell r="AW1829">
            <v>-0.13830000000000001</v>
          </cell>
        </row>
        <row r="1830">
          <cell r="A1830" t="str">
            <v>680499CL_DKBU1228</v>
          </cell>
          <cell r="L1830">
            <v>-6.5420000000000006E-2</v>
          </cell>
          <cell r="M1830">
            <v>-0.23655000000000001</v>
          </cell>
          <cell r="N1830">
            <v>-0.2361</v>
          </cell>
          <cell r="O1830">
            <v>-0.27206000000000002</v>
          </cell>
          <cell r="P1830">
            <v>-3.855</v>
          </cell>
          <cell r="Q1830">
            <v>-3.84856</v>
          </cell>
          <cell r="S1830">
            <v>-2.4769800000000002</v>
          </cell>
          <cell r="T1830">
            <v>-6.05992</v>
          </cell>
          <cell r="U1830">
            <v>-6.0512499999999996</v>
          </cell>
          <cell r="W1830">
            <v>-9.9309999999999996E-2</v>
          </cell>
          <cell r="X1830">
            <v>-1.2843</v>
          </cell>
          <cell r="Y1830">
            <v>-1.2819700000000001</v>
          </cell>
          <cell r="AV1830">
            <v>-0.13830000000000001</v>
          </cell>
          <cell r="AW1830">
            <v>-0.13830000000000001</v>
          </cell>
        </row>
        <row r="1831">
          <cell r="A1831" t="str">
            <v>680499CL_DK201101</v>
          </cell>
          <cell r="L1831">
            <v>1021.33669</v>
          </cell>
          <cell r="M1831">
            <v>4450.4871199999998</v>
          </cell>
          <cell r="N1831">
            <v>4441.9348200000004</v>
          </cell>
          <cell r="O1831">
            <v>9158.4814200000001</v>
          </cell>
          <cell r="P1831">
            <v>17659.975740000002</v>
          </cell>
          <cell r="Q1831">
            <v>17628.729070000001</v>
          </cell>
          <cell r="S1831">
            <v>28409.682130000001</v>
          </cell>
          <cell r="T1831">
            <v>36911.176449999999</v>
          </cell>
          <cell r="U1831">
            <v>36858.876100000001</v>
          </cell>
          <cell r="W1831">
            <v>2452.72615</v>
          </cell>
          <cell r="X1831">
            <v>15389.14817</v>
          </cell>
          <cell r="Y1831">
            <v>15360.74554</v>
          </cell>
          <cell r="AV1831">
            <v>4743.39167</v>
          </cell>
          <cell r="AW1831">
            <v>4743.39167</v>
          </cell>
        </row>
        <row r="1832">
          <cell r="A1832" t="str">
            <v>680499CL_DKBT6918</v>
          </cell>
          <cell r="L1832">
            <v>1021.33669</v>
          </cell>
          <cell r="M1832">
            <v>4450.4871199999998</v>
          </cell>
          <cell r="N1832">
            <v>4441.9348200000004</v>
          </cell>
          <cell r="O1832">
            <v>9158.4814200000001</v>
          </cell>
          <cell r="P1832">
            <v>17659.975740000002</v>
          </cell>
          <cell r="Q1832">
            <v>17628.729070000001</v>
          </cell>
          <cell r="S1832">
            <v>28409.682130000001</v>
          </cell>
          <cell r="T1832">
            <v>36911.176449999999</v>
          </cell>
          <cell r="U1832">
            <v>36858.876100000001</v>
          </cell>
          <cell r="W1832">
            <v>2452.72615</v>
          </cell>
          <cell r="X1832">
            <v>15389.14817</v>
          </cell>
          <cell r="Y1832">
            <v>15360.74554</v>
          </cell>
          <cell r="AV1832">
            <v>4743.39167</v>
          </cell>
          <cell r="AW1832">
            <v>4743.39167</v>
          </cell>
        </row>
        <row r="1833">
          <cell r="A1833" t="str">
            <v>680499CL_DKBO0680</v>
          </cell>
          <cell r="L1833">
            <v>1021.33669</v>
          </cell>
          <cell r="M1833">
            <v>4450.4871199999998</v>
          </cell>
          <cell r="N1833">
            <v>4441.9348200000004</v>
          </cell>
          <cell r="O1833">
            <v>9158.4814200000001</v>
          </cell>
          <cell r="P1833">
            <v>17659.975740000002</v>
          </cell>
          <cell r="Q1833">
            <v>17628.729070000001</v>
          </cell>
          <cell r="S1833">
            <v>28409.682130000001</v>
          </cell>
          <cell r="T1833">
            <v>36911.176449999999</v>
          </cell>
          <cell r="U1833">
            <v>36858.876100000001</v>
          </cell>
          <cell r="W1833">
            <v>2452.72615</v>
          </cell>
          <cell r="X1833">
            <v>15389.14817</v>
          </cell>
          <cell r="Y1833">
            <v>15360.74554</v>
          </cell>
          <cell r="AV1833">
            <v>4743.39167</v>
          </cell>
          <cell r="AW1833">
            <v>4743.39167</v>
          </cell>
        </row>
        <row r="1834">
          <cell r="A1834" t="str">
            <v>680499CL_DKBU0680</v>
          </cell>
          <cell r="L1834">
            <v>1021.33669</v>
          </cell>
          <cell r="M1834">
            <v>4450.4871199999998</v>
          </cell>
          <cell r="N1834">
            <v>4441.9348200000004</v>
          </cell>
          <cell r="O1834">
            <v>9158.4814200000001</v>
          </cell>
          <cell r="P1834">
            <v>17659.975740000002</v>
          </cell>
          <cell r="Q1834">
            <v>17628.729070000001</v>
          </cell>
          <cell r="S1834">
            <v>28409.682130000001</v>
          </cell>
          <cell r="T1834">
            <v>36911.176449999999</v>
          </cell>
          <cell r="U1834">
            <v>36858.876100000001</v>
          </cell>
          <cell r="W1834">
            <v>2452.72615</v>
          </cell>
          <cell r="X1834">
            <v>15389.14817</v>
          </cell>
          <cell r="Y1834">
            <v>15360.74554</v>
          </cell>
          <cell r="AV1834">
            <v>4743.39167</v>
          </cell>
          <cell r="AW1834">
            <v>4743.39167</v>
          </cell>
        </row>
        <row r="1835">
          <cell r="A1835" t="str">
            <v>680499300929PD202</v>
          </cell>
          <cell r="L1835">
            <v>1066.66084</v>
          </cell>
          <cell r="M1835">
            <v>2169.3218499999998</v>
          </cell>
          <cell r="N1835">
            <v>2165.1530600000001</v>
          </cell>
          <cell r="O1835">
            <v>7573.6807799999997</v>
          </cell>
          <cell r="P1835">
            <v>9405.8048400000007</v>
          </cell>
          <cell r="Q1835">
            <v>9389.0154899999998</v>
          </cell>
          <cell r="S1835">
            <v>24239.72136</v>
          </cell>
          <cell r="T1835">
            <v>26071.845420000001</v>
          </cell>
          <cell r="U1835">
            <v>26044.50575</v>
          </cell>
          <cell r="W1835">
            <v>2856.1339800000001</v>
          </cell>
          <cell r="X1835">
            <v>5666.5903699999999</v>
          </cell>
          <cell r="Y1835">
            <v>5656.2020000000002</v>
          </cell>
          <cell r="AV1835">
            <v>2970.05989</v>
          </cell>
          <cell r="AW1835">
            <v>2970.05989</v>
          </cell>
        </row>
        <row r="1836">
          <cell r="A1836" t="str">
            <v>680499300929BS9044</v>
          </cell>
          <cell r="L1836">
            <v>266.02586000000002</v>
          </cell>
          <cell r="M1836">
            <v>361.95981</v>
          </cell>
          <cell r="N1836">
            <v>361.26423999999997</v>
          </cell>
          <cell r="O1836">
            <v>1928.11608</v>
          </cell>
          <cell r="P1836">
            <v>1917.3833400000001</v>
          </cell>
          <cell r="Q1836">
            <v>1913.9261899999999</v>
          </cell>
          <cell r="S1836">
            <v>6796.7546400000001</v>
          </cell>
          <cell r="T1836">
            <v>6786.0218999999997</v>
          </cell>
          <cell r="U1836">
            <v>6779.9426100000001</v>
          </cell>
          <cell r="W1836">
            <v>853.22553000000005</v>
          </cell>
          <cell r="X1836">
            <v>1093.4576</v>
          </cell>
          <cell r="Y1836">
            <v>1091.45794</v>
          </cell>
          <cell r="AV1836">
            <v>714.40563999999995</v>
          </cell>
          <cell r="AW1836">
            <v>714.40563999999995</v>
          </cell>
        </row>
        <row r="1837">
          <cell r="A1837" t="str">
            <v>680499300929BU0321</v>
          </cell>
          <cell r="L1837">
            <v>219.43156999999999</v>
          </cell>
          <cell r="M1837">
            <v>298.64906999999999</v>
          </cell>
          <cell r="N1837">
            <v>298.07515999999998</v>
          </cell>
          <cell r="O1837">
            <v>1666.7410600000001</v>
          </cell>
          <cell r="P1837">
            <v>1564.0413599999999</v>
          </cell>
          <cell r="Q1837">
            <v>1561.22848</v>
          </cell>
          <cell r="S1837">
            <v>5645.8482899999999</v>
          </cell>
          <cell r="T1837">
            <v>5543.1485899999998</v>
          </cell>
          <cell r="U1837">
            <v>5538.1727099999998</v>
          </cell>
          <cell r="W1837">
            <v>734.65566000000001</v>
          </cell>
          <cell r="X1837">
            <v>915.11506999999995</v>
          </cell>
          <cell r="Y1837">
            <v>913.44088999999997</v>
          </cell>
          <cell r="AV1837">
            <v>625.18535999999995</v>
          </cell>
          <cell r="AW1837">
            <v>625.18535999999995</v>
          </cell>
        </row>
        <row r="1838">
          <cell r="A1838" t="str">
            <v>680499300929BU0323</v>
          </cell>
          <cell r="L1838">
            <v>43.060980000000001</v>
          </cell>
          <cell r="M1838">
            <v>63.310740000000003</v>
          </cell>
          <cell r="N1838">
            <v>63.189079999999997</v>
          </cell>
          <cell r="O1838">
            <v>247.57812999999999</v>
          </cell>
          <cell r="P1838">
            <v>353.34197999999998</v>
          </cell>
          <cell r="Q1838">
            <v>352.69770999999997</v>
          </cell>
          <cell r="S1838">
            <v>1135.89012</v>
          </cell>
          <cell r="T1838">
            <v>1241.6539700000001</v>
          </cell>
          <cell r="U1838">
            <v>1240.5528999999999</v>
          </cell>
          <cell r="W1838">
            <v>111.80083</v>
          </cell>
          <cell r="X1838">
            <v>178.34253000000001</v>
          </cell>
          <cell r="Y1838">
            <v>178.01705000000001</v>
          </cell>
          <cell r="AV1838">
            <v>88.844800000000006</v>
          </cell>
          <cell r="AW1838">
            <v>88.844800000000006</v>
          </cell>
        </row>
        <row r="1839">
          <cell r="A1839" t="str">
            <v>680499300929BU0648</v>
          </cell>
          <cell r="L1839">
            <v>3.5333100000000002</v>
          </cell>
          <cell r="O1839">
            <v>13.796889999999999</v>
          </cell>
          <cell r="S1839">
            <v>15.01623</v>
          </cell>
          <cell r="T1839">
            <v>1.2193400000000001</v>
          </cell>
          <cell r="U1839">
            <v>1.2170099999999999</v>
          </cell>
          <cell r="W1839">
            <v>6.7690400000000004</v>
          </cell>
          <cell r="AV1839">
            <v>0.37547999999999998</v>
          </cell>
          <cell r="AW1839">
            <v>0.37547999999999998</v>
          </cell>
        </row>
        <row r="1840">
          <cell r="A1840" t="str">
            <v>680499300929BG6912</v>
          </cell>
          <cell r="L1840">
            <v>538.67326000000003</v>
          </cell>
          <cell r="M1840">
            <v>1094.44847</v>
          </cell>
          <cell r="N1840">
            <v>1092.34528</v>
          </cell>
          <cell r="O1840">
            <v>3269.3651500000001</v>
          </cell>
          <cell r="P1840">
            <v>4586.0155800000002</v>
          </cell>
          <cell r="Q1840">
            <v>4577.8995199999999</v>
          </cell>
          <cell r="S1840">
            <v>9391.8841599999996</v>
          </cell>
          <cell r="T1840">
            <v>10708.534589999999</v>
          </cell>
          <cell r="U1840">
            <v>10696.365809999999</v>
          </cell>
          <cell r="W1840">
            <v>1144.1936700000001</v>
          </cell>
          <cell r="X1840">
            <v>2783.1051200000002</v>
          </cell>
          <cell r="Y1840">
            <v>2777.9992099999999</v>
          </cell>
          <cell r="AV1840">
            <v>1410.8678</v>
          </cell>
          <cell r="AW1840">
            <v>1410.8678</v>
          </cell>
        </row>
        <row r="1841">
          <cell r="A1841" t="str">
            <v>680499300929BS6912</v>
          </cell>
          <cell r="L1841">
            <v>386.93349000000001</v>
          </cell>
          <cell r="M1841">
            <v>821.66139999999996</v>
          </cell>
          <cell r="N1841">
            <v>820.08240999999998</v>
          </cell>
          <cell r="O1841">
            <v>2332.2852499999999</v>
          </cell>
          <cell r="P1841">
            <v>3000.3594600000001</v>
          </cell>
          <cell r="Q1841">
            <v>2995.02216</v>
          </cell>
          <cell r="S1841">
            <v>6768.0567000000001</v>
          </cell>
          <cell r="T1841">
            <v>7436.1309099999999</v>
          </cell>
          <cell r="U1841">
            <v>7427.8477800000001</v>
          </cell>
          <cell r="W1841">
            <v>748.41189999999995</v>
          </cell>
          <cell r="X1841">
            <v>2038.4307699999999</v>
          </cell>
          <cell r="Y1841">
            <v>2034.68391</v>
          </cell>
          <cell r="AV1841">
            <v>1007.4023</v>
          </cell>
          <cell r="AW1841">
            <v>1007.4023</v>
          </cell>
        </row>
        <row r="1842">
          <cell r="A1842" t="str">
            <v>680499300929BO0678</v>
          </cell>
          <cell r="L1842">
            <v>314.01321999999999</v>
          </cell>
          <cell r="M1842">
            <v>542.92659000000003</v>
          </cell>
          <cell r="N1842">
            <v>541.88324</v>
          </cell>
          <cell r="O1842">
            <v>1801.97803</v>
          </cell>
          <cell r="P1842">
            <v>2142.5439099999999</v>
          </cell>
          <cell r="Q1842">
            <v>2138.7606900000001</v>
          </cell>
          <cell r="S1842">
            <v>4811.7721899999997</v>
          </cell>
          <cell r="T1842">
            <v>5152.3380699999998</v>
          </cell>
          <cell r="U1842">
            <v>5146.50929</v>
          </cell>
          <cell r="W1842">
            <v>637.01190999999994</v>
          </cell>
          <cell r="X1842">
            <v>1455.55953</v>
          </cell>
          <cell r="Y1842">
            <v>1452.8931</v>
          </cell>
          <cell r="AV1842">
            <v>722.54580999999996</v>
          </cell>
          <cell r="AW1842">
            <v>722.54580999999996</v>
          </cell>
        </row>
        <row r="1843">
          <cell r="A1843" t="str">
            <v>680499300929BU0654</v>
          </cell>
          <cell r="L1843">
            <v>7.4711699999999999</v>
          </cell>
          <cell r="M1843">
            <v>127.33779</v>
          </cell>
          <cell r="N1843">
            <v>127.09310000000001</v>
          </cell>
          <cell r="O1843">
            <v>55.966920000000002</v>
          </cell>
          <cell r="P1843">
            <v>404.19722999999999</v>
          </cell>
          <cell r="Q1843">
            <v>403.47334000000001</v>
          </cell>
          <cell r="S1843">
            <v>435.29847000000001</v>
          </cell>
          <cell r="T1843">
            <v>783.52877999999998</v>
          </cell>
          <cell r="U1843">
            <v>782.52242000000001</v>
          </cell>
          <cell r="W1843">
            <v>2.6313900000000001</v>
          </cell>
          <cell r="X1843">
            <v>295.06742000000003</v>
          </cell>
          <cell r="Y1843">
            <v>294.52370999999999</v>
          </cell>
          <cell r="AV1843">
            <v>38.520539999999997</v>
          </cell>
          <cell r="AW1843">
            <v>38.520539999999997</v>
          </cell>
        </row>
        <row r="1844">
          <cell r="A1844" t="str">
            <v>680499300929BU0659</v>
          </cell>
          <cell r="L1844">
            <v>65.449100000000001</v>
          </cell>
          <cell r="M1844">
            <v>151.39702</v>
          </cell>
          <cell r="N1844">
            <v>151.10606999999999</v>
          </cell>
          <cell r="O1844">
            <v>474.34030000000001</v>
          </cell>
          <cell r="P1844">
            <v>453.61831999999998</v>
          </cell>
          <cell r="Q1844">
            <v>452.78813000000002</v>
          </cell>
          <cell r="S1844">
            <v>1520.98604</v>
          </cell>
          <cell r="T1844">
            <v>1500.26406</v>
          </cell>
          <cell r="U1844">
            <v>1498.8160700000001</v>
          </cell>
          <cell r="W1844">
            <v>108.76860000000001</v>
          </cell>
          <cell r="X1844">
            <v>287.80381999999997</v>
          </cell>
          <cell r="Y1844">
            <v>287.26710000000003</v>
          </cell>
          <cell r="AV1844">
            <v>246.33595</v>
          </cell>
          <cell r="AW1844">
            <v>246.33595</v>
          </cell>
        </row>
        <row r="1845">
          <cell r="A1845" t="str">
            <v>680499300929BS6922</v>
          </cell>
          <cell r="L1845">
            <v>151.73976999999999</v>
          </cell>
          <cell r="M1845">
            <v>272.78707000000003</v>
          </cell>
          <cell r="N1845">
            <v>272.26288</v>
          </cell>
          <cell r="O1845">
            <v>937.07989999999995</v>
          </cell>
          <cell r="P1845">
            <v>1585.6561200000001</v>
          </cell>
          <cell r="Q1845">
            <v>1582.87736</v>
          </cell>
          <cell r="S1845">
            <v>2623.82746</v>
          </cell>
          <cell r="T1845">
            <v>3272.4036799999999</v>
          </cell>
          <cell r="U1845">
            <v>3268.5180300000002</v>
          </cell>
          <cell r="W1845">
            <v>395.78176999999999</v>
          </cell>
          <cell r="X1845">
            <v>744.67435</v>
          </cell>
          <cell r="Y1845">
            <v>743.31529999999998</v>
          </cell>
          <cell r="AV1845">
            <v>403.46550000000002</v>
          </cell>
          <cell r="AW1845">
            <v>403.46550000000002</v>
          </cell>
        </row>
        <row r="1846">
          <cell r="A1846" t="str">
            <v>680499300929BU1485</v>
          </cell>
          <cell r="L1846">
            <v>76.907589999999999</v>
          </cell>
          <cell r="M1846">
            <v>154.62038000000001</v>
          </cell>
          <cell r="N1846">
            <v>154.32325</v>
          </cell>
          <cell r="O1846">
            <v>460.38524000000001</v>
          </cell>
          <cell r="P1846">
            <v>523.00265000000002</v>
          </cell>
          <cell r="Q1846">
            <v>522.07389000000001</v>
          </cell>
          <cell r="S1846">
            <v>945.68926999999996</v>
          </cell>
          <cell r="T1846">
            <v>1008.30668</v>
          </cell>
          <cell r="U1846">
            <v>1007.01564</v>
          </cell>
          <cell r="W1846">
            <v>188.46386000000001</v>
          </cell>
          <cell r="X1846">
            <v>305.90481999999997</v>
          </cell>
          <cell r="Y1846">
            <v>305.34159</v>
          </cell>
          <cell r="AV1846">
            <v>172.18317999999999</v>
          </cell>
          <cell r="AW1846">
            <v>172.18317999999999</v>
          </cell>
        </row>
        <row r="1847">
          <cell r="A1847" t="str">
            <v>680499300929BU1051</v>
          </cell>
          <cell r="L1847">
            <v>0</v>
          </cell>
          <cell r="M1847">
            <v>1.4300200000000001</v>
          </cell>
          <cell r="N1847">
            <v>1.42727</v>
          </cell>
          <cell r="O1847">
            <v>0.41953000000000001</v>
          </cell>
          <cell r="P1847">
            <v>1.4300200000000001</v>
          </cell>
          <cell r="Q1847">
            <v>1.42727</v>
          </cell>
          <cell r="S1847">
            <v>1.54694</v>
          </cell>
          <cell r="T1847">
            <v>2.5574300000000001</v>
          </cell>
          <cell r="U1847">
            <v>2.5535600000000001</v>
          </cell>
          <cell r="W1847">
            <v>0</v>
          </cell>
          <cell r="X1847">
            <v>1.4300200000000001</v>
          </cell>
          <cell r="Y1847">
            <v>1.42727</v>
          </cell>
          <cell r="AV1847">
            <v>0.41953000000000001</v>
          </cell>
          <cell r="AW1847">
            <v>0.41953000000000001</v>
          </cell>
        </row>
        <row r="1848">
          <cell r="A1848" t="str">
            <v>680499300929BO0708</v>
          </cell>
          <cell r="L1848">
            <v>29.175229999999999</v>
          </cell>
          <cell r="M1848">
            <v>42.01576</v>
          </cell>
          <cell r="N1848">
            <v>41.935020000000002</v>
          </cell>
          <cell r="O1848">
            <v>220.50185999999999</v>
          </cell>
          <cell r="P1848">
            <v>298.43824999999998</v>
          </cell>
          <cell r="Q1848">
            <v>297.92387000000002</v>
          </cell>
          <cell r="S1848">
            <v>586.37113999999997</v>
          </cell>
          <cell r="T1848">
            <v>664.30753000000004</v>
          </cell>
          <cell r="U1848">
            <v>663.58358999999996</v>
          </cell>
          <cell r="W1848">
            <v>105.46973</v>
          </cell>
          <cell r="X1848">
            <v>171.70033000000001</v>
          </cell>
          <cell r="Y1848">
            <v>171.39024000000001</v>
          </cell>
          <cell r="AV1848">
            <v>88.064530000000005</v>
          </cell>
          <cell r="AW1848">
            <v>88.064530000000005</v>
          </cell>
        </row>
        <row r="1849">
          <cell r="A1849" t="str">
            <v>680499300929BU0675</v>
          </cell>
          <cell r="L1849">
            <v>-1.2264699999999999</v>
          </cell>
          <cell r="M1849">
            <v>4.8083999999999998</v>
          </cell>
          <cell r="N1849">
            <v>4.7991700000000002</v>
          </cell>
          <cell r="O1849">
            <v>19.434439999999999</v>
          </cell>
          <cell r="P1849">
            <v>27.850909999999999</v>
          </cell>
          <cell r="Q1849">
            <v>27.80442</v>
          </cell>
          <cell r="S1849">
            <v>55.756520000000002</v>
          </cell>
          <cell r="T1849">
            <v>64.172989999999999</v>
          </cell>
          <cell r="U1849">
            <v>64.100930000000005</v>
          </cell>
          <cell r="W1849">
            <v>5.15754</v>
          </cell>
          <cell r="X1849">
            <v>13.714449999999999</v>
          </cell>
          <cell r="Y1849">
            <v>13.68951</v>
          </cell>
          <cell r="AV1849">
            <v>9.6485199999999995</v>
          </cell>
          <cell r="AW1849">
            <v>9.6485199999999995</v>
          </cell>
        </row>
        <row r="1850">
          <cell r="A1850" t="str">
            <v>680499300929BU0709</v>
          </cell>
          <cell r="L1850">
            <v>30.402799999999999</v>
          </cell>
          <cell r="M1850">
            <v>44.791870000000003</v>
          </cell>
          <cell r="N1850">
            <v>44.70579</v>
          </cell>
          <cell r="O1850">
            <v>149.16406000000001</v>
          </cell>
          <cell r="P1850">
            <v>638.40151000000003</v>
          </cell>
          <cell r="Q1850">
            <v>637.28747999999996</v>
          </cell>
          <cell r="S1850">
            <v>761.92580999999996</v>
          </cell>
          <cell r="T1850">
            <v>1251.16326</v>
          </cell>
          <cell r="U1850">
            <v>1249.6830600000001</v>
          </cell>
          <cell r="W1850">
            <v>53.940480000000001</v>
          </cell>
          <cell r="X1850">
            <v>182.45729</v>
          </cell>
          <cell r="Y1850">
            <v>182.12746000000001</v>
          </cell>
          <cell r="AV1850">
            <v>103.46254</v>
          </cell>
          <cell r="AW1850">
            <v>103.46254</v>
          </cell>
        </row>
        <row r="1851">
          <cell r="A1851" t="str">
            <v>680499300929BU1123</v>
          </cell>
          <cell r="L1851">
            <v>16.480619999999998</v>
          </cell>
          <cell r="M1851">
            <v>25.120640000000002</v>
          </cell>
          <cell r="N1851">
            <v>25.072379999999999</v>
          </cell>
          <cell r="O1851">
            <v>87.174769999999995</v>
          </cell>
          <cell r="P1851">
            <v>96.532780000000002</v>
          </cell>
          <cell r="Q1851">
            <v>96.360429999999994</v>
          </cell>
          <cell r="S1851">
            <v>272.53778</v>
          </cell>
          <cell r="T1851">
            <v>281.89578999999998</v>
          </cell>
          <cell r="U1851">
            <v>281.58125000000001</v>
          </cell>
          <cell r="W1851">
            <v>42.750160000000001</v>
          </cell>
          <cell r="X1851">
            <v>69.467439999999996</v>
          </cell>
          <cell r="Y1851">
            <v>69.339240000000004</v>
          </cell>
          <cell r="AV1851">
            <v>29.687200000000001</v>
          </cell>
          <cell r="AW1851">
            <v>29.687200000000001</v>
          </cell>
        </row>
        <row r="1852">
          <cell r="A1852" t="str">
            <v>680499300929BS9042</v>
          </cell>
          <cell r="L1852">
            <v>129.78621000000001</v>
          </cell>
          <cell r="M1852">
            <v>552.40535999999997</v>
          </cell>
          <cell r="N1852">
            <v>551.34378000000004</v>
          </cell>
          <cell r="O1852">
            <v>1466.6423299999999</v>
          </cell>
          <cell r="P1852">
            <v>1832.5121099999999</v>
          </cell>
          <cell r="Q1852">
            <v>1829.1815799999999</v>
          </cell>
          <cell r="S1852">
            <v>5267.0375800000002</v>
          </cell>
          <cell r="T1852">
            <v>5632.9073600000002</v>
          </cell>
          <cell r="U1852">
            <v>5626.8350700000001</v>
          </cell>
          <cell r="W1852">
            <v>470.15440000000001</v>
          </cell>
          <cell r="X1852">
            <v>1237.51118</v>
          </cell>
          <cell r="Y1852">
            <v>1235.22822</v>
          </cell>
          <cell r="AV1852">
            <v>497.85694999999998</v>
          </cell>
          <cell r="AW1852">
            <v>497.85694999999998</v>
          </cell>
        </row>
        <row r="1853">
          <cell r="A1853" t="str">
            <v>680499300929BO0341</v>
          </cell>
          <cell r="L1853">
            <v>85.673150000000007</v>
          </cell>
          <cell r="M1853">
            <v>396.53886</v>
          </cell>
          <cell r="N1853">
            <v>395.77683000000002</v>
          </cell>
          <cell r="O1853">
            <v>940.77282000000002</v>
          </cell>
          <cell r="P1853">
            <v>1219.27583</v>
          </cell>
          <cell r="Q1853">
            <v>1217.0624299999999</v>
          </cell>
          <cell r="S1853">
            <v>3861.6069699999998</v>
          </cell>
          <cell r="T1853">
            <v>4140.1099800000002</v>
          </cell>
          <cell r="U1853">
            <v>4135.7751399999997</v>
          </cell>
          <cell r="W1853">
            <v>315.31315999999998</v>
          </cell>
          <cell r="X1853">
            <v>868.69605000000001</v>
          </cell>
          <cell r="Y1853">
            <v>867.09457999999995</v>
          </cell>
          <cell r="AV1853">
            <v>339.84169000000003</v>
          </cell>
          <cell r="AW1853">
            <v>339.84169000000003</v>
          </cell>
        </row>
        <row r="1854">
          <cell r="A1854" t="str">
            <v>680499300929BU0341</v>
          </cell>
          <cell r="L1854">
            <v>85.673150000000007</v>
          </cell>
          <cell r="M1854">
            <v>396.53886</v>
          </cell>
          <cell r="N1854">
            <v>395.77683000000002</v>
          </cell>
          <cell r="O1854">
            <v>940.77282000000002</v>
          </cell>
          <cell r="P1854">
            <v>1219.27583</v>
          </cell>
          <cell r="Q1854">
            <v>1217.0624299999999</v>
          </cell>
          <cell r="S1854">
            <v>3861.6069699999998</v>
          </cell>
          <cell r="T1854">
            <v>4140.1099800000002</v>
          </cell>
          <cell r="U1854">
            <v>4135.7751399999997</v>
          </cell>
          <cell r="W1854">
            <v>315.31315999999998</v>
          </cell>
          <cell r="X1854">
            <v>868.69605000000001</v>
          </cell>
          <cell r="Y1854">
            <v>867.09457999999995</v>
          </cell>
          <cell r="AV1854">
            <v>339.84169000000003</v>
          </cell>
          <cell r="AW1854">
            <v>339.84169000000003</v>
          </cell>
        </row>
        <row r="1855">
          <cell r="A1855" t="str">
            <v>680499300929BU0351</v>
          </cell>
          <cell r="L1855">
            <v>30.427879999999998</v>
          </cell>
          <cell r="M1855">
            <v>85.695679999999996</v>
          </cell>
          <cell r="N1855">
            <v>85.53098</v>
          </cell>
          <cell r="O1855">
            <v>349.45422000000002</v>
          </cell>
          <cell r="P1855">
            <v>422.43319000000002</v>
          </cell>
          <cell r="Q1855">
            <v>421.66390000000001</v>
          </cell>
          <cell r="S1855">
            <v>888.46271000000002</v>
          </cell>
          <cell r="T1855">
            <v>961.44168000000002</v>
          </cell>
          <cell r="U1855">
            <v>960.25491</v>
          </cell>
          <cell r="W1855">
            <v>70.558430000000001</v>
          </cell>
          <cell r="X1855">
            <v>234.39345</v>
          </cell>
          <cell r="Y1855">
            <v>233.96023</v>
          </cell>
          <cell r="AV1855">
            <v>102.43639</v>
          </cell>
          <cell r="AW1855">
            <v>102.43639</v>
          </cell>
        </row>
        <row r="1856">
          <cell r="A1856" t="str">
            <v>680499300929BU0352</v>
          </cell>
          <cell r="L1856">
            <v>13.685180000000001</v>
          </cell>
          <cell r="M1856">
            <v>70.01979</v>
          </cell>
          <cell r="N1856">
            <v>69.885230000000007</v>
          </cell>
          <cell r="O1856">
            <v>176.57101</v>
          </cell>
          <cell r="P1856">
            <v>189.07155</v>
          </cell>
          <cell r="Q1856">
            <v>188.72647000000001</v>
          </cell>
          <cell r="S1856">
            <v>517.08950000000004</v>
          </cell>
          <cell r="T1856">
            <v>529.59004000000004</v>
          </cell>
          <cell r="U1856">
            <v>529.04228000000001</v>
          </cell>
          <cell r="W1856">
            <v>84.282809999999998</v>
          </cell>
          <cell r="X1856">
            <v>134.12119999999999</v>
          </cell>
          <cell r="Y1856">
            <v>133.87345999999999</v>
          </cell>
          <cell r="AV1856">
            <v>55.578870000000002</v>
          </cell>
          <cell r="AW1856">
            <v>55.578870000000002</v>
          </cell>
        </row>
        <row r="1857">
          <cell r="A1857" t="str">
            <v>680499300929BU0353</v>
          </cell>
          <cell r="L1857">
            <v>0</v>
          </cell>
          <cell r="M1857">
            <v>0.15103</v>
          </cell>
          <cell r="N1857">
            <v>0.15075</v>
          </cell>
          <cell r="O1857">
            <v>-0.15572</v>
          </cell>
          <cell r="P1857">
            <v>1.7315400000000001</v>
          </cell>
          <cell r="Q1857">
            <v>1.72879</v>
          </cell>
          <cell r="S1857">
            <v>-0.1216</v>
          </cell>
          <cell r="T1857">
            <v>1.76566</v>
          </cell>
          <cell r="U1857">
            <v>1.76274</v>
          </cell>
          <cell r="W1857">
            <v>0</v>
          </cell>
          <cell r="X1857">
            <v>0.30048000000000002</v>
          </cell>
          <cell r="Y1857">
            <v>0.29993999999999998</v>
          </cell>
        </row>
        <row r="1858">
          <cell r="A1858" t="str">
            <v>680499300929BS9051</v>
          </cell>
          <cell r="L1858">
            <v>46.2012</v>
          </cell>
          <cell r="M1858">
            <v>63.365029999999997</v>
          </cell>
          <cell r="N1858">
            <v>63.243259999999999</v>
          </cell>
          <cell r="O1858">
            <v>436.68220000000002</v>
          </cell>
          <cell r="P1858">
            <v>443.80029000000002</v>
          </cell>
          <cell r="Q1858">
            <v>443.04471999999998</v>
          </cell>
          <cell r="S1858">
            <v>1349.0797299999999</v>
          </cell>
          <cell r="T1858">
            <v>1356.1978200000001</v>
          </cell>
          <cell r="U1858">
            <v>1354.9230500000001</v>
          </cell>
          <cell r="W1858">
            <v>163.26924</v>
          </cell>
          <cell r="X1858">
            <v>168.69058000000001</v>
          </cell>
          <cell r="Y1858">
            <v>168.3835</v>
          </cell>
          <cell r="AV1858">
            <v>191.90314000000001</v>
          </cell>
          <cell r="AW1858">
            <v>191.90314000000001</v>
          </cell>
        </row>
        <row r="1859">
          <cell r="A1859" t="str">
            <v>680499300929BO0713</v>
          </cell>
          <cell r="L1859">
            <v>45.445349999999998</v>
          </cell>
          <cell r="M1859">
            <v>60.166589999999999</v>
          </cell>
          <cell r="N1859">
            <v>60.05097</v>
          </cell>
          <cell r="O1859">
            <v>371.89573999999999</v>
          </cell>
          <cell r="P1859">
            <v>418.40816000000001</v>
          </cell>
          <cell r="Q1859">
            <v>417.70033000000001</v>
          </cell>
          <cell r="S1859">
            <v>1236.28781</v>
          </cell>
          <cell r="T1859">
            <v>1282.8002300000001</v>
          </cell>
          <cell r="U1859">
            <v>1281.60474</v>
          </cell>
          <cell r="W1859">
            <v>152.45401000000001</v>
          </cell>
          <cell r="X1859">
            <v>154.13359</v>
          </cell>
          <cell r="Y1859">
            <v>153.85269</v>
          </cell>
          <cell r="AV1859">
            <v>168.45231999999999</v>
          </cell>
          <cell r="AW1859">
            <v>168.45231999999999</v>
          </cell>
        </row>
        <row r="1860">
          <cell r="A1860" t="str">
            <v>680499300929BU0713</v>
          </cell>
          <cell r="L1860">
            <v>45.445349999999998</v>
          </cell>
          <cell r="M1860">
            <v>60.166589999999999</v>
          </cell>
          <cell r="N1860">
            <v>60.05097</v>
          </cell>
          <cell r="O1860">
            <v>371.89573999999999</v>
          </cell>
          <cell r="P1860">
            <v>418.40816000000001</v>
          </cell>
          <cell r="Q1860">
            <v>417.70033000000001</v>
          </cell>
          <cell r="S1860">
            <v>1236.28781</v>
          </cell>
          <cell r="T1860">
            <v>1282.8002300000001</v>
          </cell>
          <cell r="U1860">
            <v>1281.60474</v>
          </cell>
          <cell r="W1860">
            <v>152.45401000000001</v>
          </cell>
          <cell r="X1860">
            <v>154.13359</v>
          </cell>
          <cell r="Y1860">
            <v>153.85269</v>
          </cell>
          <cell r="AV1860">
            <v>168.45231999999999</v>
          </cell>
          <cell r="AW1860">
            <v>168.45231999999999</v>
          </cell>
        </row>
        <row r="1861">
          <cell r="A1861" t="str">
            <v>680499300929BU0418</v>
          </cell>
          <cell r="L1861">
            <v>0.75585000000000002</v>
          </cell>
          <cell r="M1861">
            <v>3.1984400000000002</v>
          </cell>
          <cell r="N1861">
            <v>3.1922899999999998</v>
          </cell>
          <cell r="O1861">
            <v>64.786460000000005</v>
          </cell>
          <cell r="P1861">
            <v>25.392130000000002</v>
          </cell>
          <cell r="Q1861">
            <v>25.3444</v>
          </cell>
          <cell r="S1861">
            <v>112.79192</v>
          </cell>
          <cell r="T1861">
            <v>73.397589999999994</v>
          </cell>
          <cell r="U1861">
            <v>73.318309999999997</v>
          </cell>
          <cell r="W1861">
            <v>10.81523</v>
          </cell>
          <cell r="X1861">
            <v>14.556990000000001</v>
          </cell>
          <cell r="Y1861">
            <v>14.530810000000001</v>
          </cell>
          <cell r="AV1861">
            <v>23.45082</v>
          </cell>
          <cell r="AW1861">
            <v>23.45082</v>
          </cell>
        </row>
        <row r="1862">
          <cell r="A1862" t="str">
            <v>680499300929BS9050</v>
          </cell>
          <cell r="L1862">
            <v>86.039730000000006</v>
          </cell>
          <cell r="M1862">
            <v>97.379729999999995</v>
          </cell>
          <cell r="N1862">
            <v>97.192599999999999</v>
          </cell>
          <cell r="O1862">
            <v>473.14708000000002</v>
          </cell>
          <cell r="P1862">
            <v>629.94852000000003</v>
          </cell>
          <cell r="Q1862">
            <v>628.81204000000002</v>
          </cell>
          <cell r="S1862">
            <v>1437.4422300000001</v>
          </cell>
          <cell r="T1862">
            <v>1594.2436700000001</v>
          </cell>
          <cell r="U1862">
            <v>1592.49046</v>
          </cell>
          <cell r="W1862">
            <v>225.39044999999999</v>
          </cell>
          <cell r="X1862">
            <v>385.11018999999999</v>
          </cell>
          <cell r="Y1862">
            <v>384.4151</v>
          </cell>
          <cell r="AV1862">
            <v>155.16466</v>
          </cell>
          <cell r="AW1862">
            <v>155.16466</v>
          </cell>
        </row>
        <row r="1863">
          <cell r="A1863" t="str">
            <v>680499300929BU0331</v>
          </cell>
          <cell r="L1863">
            <v>14.50413</v>
          </cell>
          <cell r="M1863">
            <v>17.782260000000001</v>
          </cell>
          <cell r="N1863">
            <v>17.748090000000001</v>
          </cell>
          <cell r="O1863">
            <v>103.49278</v>
          </cell>
          <cell r="P1863">
            <v>167.88828000000001</v>
          </cell>
          <cell r="Q1863">
            <v>167.57894999999999</v>
          </cell>
          <cell r="S1863">
            <v>469.40841</v>
          </cell>
          <cell r="T1863">
            <v>533.80390999999997</v>
          </cell>
          <cell r="U1863">
            <v>533.28130999999996</v>
          </cell>
          <cell r="W1863">
            <v>41.47466</v>
          </cell>
          <cell r="X1863">
            <v>71.991519999999994</v>
          </cell>
          <cell r="Y1863">
            <v>71.862110000000001</v>
          </cell>
          <cell r="AV1863">
            <v>30.617049999999999</v>
          </cell>
          <cell r="AW1863">
            <v>30.617049999999999</v>
          </cell>
        </row>
        <row r="1864">
          <cell r="A1864" t="str">
            <v>680499300929BU0362</v>
          </cell>
          <cell r="L1864">
            <v>71.978759999999994</v>
          </cell>
          <cell r="M1864">
            <v>79.597470000000001</v>
          </cell>
          <cell r="N1864">
            <v>79.444509999999994</v>
          </cell>
          <cell r="O1864">
            <v>372.19540000000001</v>
          </cell>
          <cell r="P1864">
            <v>440.74707999999998</v>
          </cell>
          <cell r="Q1864">
            <v>439.95719000000003</v>
          </cell>
          <cell r="S1864">
            <v>962.53579999999999</v>
          </cell>
          <cell r="T1864">
            <v>1031.0874799999999</v>
          </cell>
          <cell r="U1864">
            <v>1029.90455</v>
          </cell>
          <cell r="W1864">
            <v>184.12602999999999</v>
          </cell>
          <cell r="X1864">
            <v>294.19556</v>
          </cell>
          <cell r="Y1864">
            <v>293.66309000000001</v>
          </cell>
          <cell r="AV1864">
            <v>125.82252</v>
          </cell>
          <cell r="AW1864">
            <v>125.82252</v>
          </cell>
        </row>
        <row r="1865">
          <cell r="A1865" t="str">
            <v>680499300929BU0370</v>
          </cell>
          <cell r="L1865">
            <v>-0.44316</v>
          </cell>
          <cell r="O1865">
            <v>-2.5411000000000001</v>
          </cell>
          <cell r="P1865">
            <v>21.31316</v>
          </cell>
          <cell r="Q1865">
            <v>21.2759</v>
          </cell>
          <cell r="S1865">
            <v>5.4980200000000004</v>
          </cell>
          <cell r="T1865">
            <v>29.35228</v>
          </cell>
          <cell r="U1865">
            <v>29.304600000000001</v>
          </cell>
          <cell r="W1865">
            <v>-0.21024000000000001</v>
          </cell>
          <cell r="X1865">
            <v>18.923110000000001</v>
          </cell>
          <cell r="Y1865">
            <v>18.889900000000001</v>
          </cell>
          <cell r="AV1865">
            <v>-1.27491</v>
          </cell>
          <cell r="AW1865">
            <v>-1.27491</v>
          </cell>
        </row>
        <row r="1866">
          <cell r="A1866" t="str">
            <v>680499300929BS6921</v>
          </cell>
          <cell r="L1866">
            <v>-6.5420000000000006E-2</v>
          </cell>
          <cell r="M1866">
            <v>-0.23655000000000001</v>
          </cell>
          <cell r="N1866">
            <v>-0.2361</v>
          </cell>
          <cell r="O1866">
            <v>-0.27206000000000002</v>
          </cell>
          <cell r="P1866">
            <v>-3.855</v>
          </cell>
          <cell r="Q1866">
            <v>-3.84856</v>
          </cell>
          <cell r="S1866">
            <v>-2.4769800000000002</v>
          </cell>
          <cell r="T1866">
            <v>-6.05992</v>
          </cell>
          <cell r="U1866">
            <v>-6.0512499999999996</v>
          </cell>
          <cell r="W1866">
            <v>-9.9309999999999996E-2</v>
          </cell>
          <cell r="X1866">
            <v>-1.2843</v>
          </cell>
          <cell r="Y1866">
            <v>-1.2819700000000001</v>
          </cell>
          <cell r="AV1866">
            <v>-0.13830000000000001</v>
          </cell>
          <cell r="AW1866">
            <v>-0.13830000000000001</v>
          </cell>
        </row>
        <row r="1867">
          <cell r="A1867" t="str">
            <v>680499300929BO1228</v>
          </cell>
          <cell r="L1867">
            <v>-6.5420000000000006E-2</v>
          </cell>
          <cell r="M1867">
            <v>-0.23655000000000001</v>
          </cell>
          <cell r="N1867">
            <v>-0.2361</v>
          </cell>
          <cell r="O1867">
            <v>-0.27206000000000002</v>
          </cell>
          <cell r="P1867">
            <v>-3.855</v>
          </cell>
          <cell r="Q1867">
            <v>-3.84856</v>
          </cell>
          <cell r="S1867">
            <v>-2.4769800000000002</v>
          </cell>
          <cell r="T1867">
            <v>-6.05992</v>
          </cell>
          <cell r="U1867">
            <v>-6.0512499999999996</v>
          </cell>
          <cell r="W1867">
            <v>-9.9309999999999996E-2</v>
          </cell>
          <cell r="X1867">
            <v>-1.2843</v>
          </cell>
          <cell r="Y1867">
            <v>-1.2819700000000001</v>
          </cell>
          <cell r="AV1867">
            <v>-0.13830000000000001</v>
          </cell>
          <cell r="AW1867">
            <v>-0.13830000000000001</v>
          </cell>
        </row>
        <row r="1868">
          <cell r="A1868" t="str">
            <v>680499300929BU1228</v>
          </cell>
          <cell r="L1868">
            <v>-6.5420000000000006E-2</v>
          </cell>
          <cell r="M1868">
            <v>-0.23655000000000001</v>
          </cell>
          <cell r="N1868">
            <v>-0.2361</v>
          </cell>
          <cell r="O1868">
            <v>-0.27206000000000002</v>
          </cell>
          <cell r="P1868">
            <v>-3.855</v>
          </cell>
          <cell r="Q1868">
            <v>-3.84856</v>
          </cell>
          <cell r="S1868">
            <v>-2.4769800000000002</v>
          </cell>
          <cell r="T1868">
            <v>-6.05992</v>
          </cell>
          <cell r="U1868">
            <v>-6.0512499999999996</v>
          </cell>
          <cell r="W1868">
            <v>-9.9309999999999996E-2</v>
          </cell>
          <cell r="X1868">
            <v>-1.2843</v>
          </cell>
          <cell r="Y1868">
            <v>-1.2819700000000001</v>
          </cell>
          <cell r="AV1868">
            <v>-0.13830000000000001</v>
          </cell>
          <cell r="AW1868">
            <v>-0.13830000000000001</v>
          </cell>
        </row>
        <row r="1869">
          <cell r="A1869" t="str">
            <v>680499300929201101</v>
          </cell>
          <cell r="L1869">
            <v>1021.33669</v>
          </cell>
          <cell r="M1869">
            <v>4450.4871199999998</v>
          </cell>
          <cell r="N1869">
            <v>4441.9348200000004</v>
          </cell>
          <cell r="O1869">
            <v>9158.4814200000001</v>
          </cell>
          <cell r="P1869">
            <v>17659.975740000002</v>
          </cell>
          <cell r="Q1869">
            <v>17628.729070000001</v>
          </cell>
          <cell r="S1869">
            <v>28409.682130000001</v>
          </cell>
          <cell r="T1869">
            <v>36911.176449999999</v>
          </cell>
          <cell r="U1869">
            <v>36858.876100000001</v>
          </cell>
          <cell r="W1869">
            <v>2452.72615</v>
          </cell>
          <cell r="X1869">
            <v>15389.14817</v>
          </cell>
          <cell r="Y1869">
            <v>15360.74554</v>
          </cell>
          <cell r="AV1869">
            <v>4743.39167</v>
          </cell>
          <cell r="AW1869">
            <v>4743.39167</v>
          </cell>
        </row>
        <row r="1870">
          <cell r="A1870" t="str">
            <v>680499300929BT6918</v>
          </cell>
          <cell r="L1870">
            <v>1021.33669</v>
          </cell>
          <cell r="M1870">
            <v>4450.4871199999998</v>
          </cell>
          <cell r="N1870">
            <v>4441.9348200000004</v>
          </cell>
          <cell r="O1870">
            <v>9158.4814200000001</v>
          </cell>
          <cell r="P1870">
            <v>17659.975740000002</v>
          </cell>
          <cell r="Q1870">
            <v>17628.729070000001</v>
          </cell>
          <cell r="S1870">
            <v>28409.682130000001</v>
          </cell>
          <cell r="T1870">
            <v>36911.176449999999</v>
          </cell>
          <cell r="U1870">
            <v>36858.876100000001</v>
          </cell>
          <cell r="W1870">
            <v>2452.72615</v>
          </cell>
          <cell r="X1870">
            <v>15389.14817</v>
          </cell>
          <cell r="Y1870">
            <v>15360.74554</v>
          </cell>
          <cell r="AV1870">
            <v>4743.39167</v>
          </cell>
          <cell r="AW1870">
            <v>4743.39167</v>
          </cell>
        </row>
        <row r="1871">
          <cell r="A1871" t="str">
            <v>680499300929BO0680</v>
          </cell>
          <cell r="L1871">
            <v>1021.33669</v>
          </cell>
          <cell r="M1871">
            <v>4450.4871199999998</v>
          </cell>
          <cell r="N1871">
            <v>4441.9348200000004</v>
          </cell>
          <cell r="O1871">
            <v>9158.4814200000001</v>
          </cell>
          <cell r="P1871">
            <v>17659.975740000002</v>
          </cell>
          <cell r="Q1871">
            <v>17628.729070000001</v>
          </cell>
          <cell r="S1871">
            <v>28409.682130000001</v>
          </cell>
          <cell r="T1871">
            <v>36911.176449999999</v>
          </cell>
          <cell r="U1871">
            <v>36858.876100000001</v>
          </cell>
          <cell r="W1871">
            <v>2452.72615</v>
          </cell>
          <cell r="X1871">
            <v>15389.14817</v>
          </cell>
          <cell r="Y1871">
            <v>15360.74554</v>
          </cell>
          <cell r="AV1871">
            <v>4743.39167</v>
          </cell>
          <cell r="AW1871">
            <v>4743.39167</v>
          </cell>
        </row>
        <row r="1872">
          <cell r="A1872" t="str">
            <v>680499300929BU0680</v>
          </cell>
          <cell r="L1872">
            <v>1021.33669</v>
          </cell>
          <cell r="M1872">
            <v>4450.4871199999998</v>
          </cell>
          <cell r="N1872">
            <v>4441.9348200000004</v>
          </cell>
          <cell r="O1872">
            <v>9158.4814200000001</v>
          </cell>
          <cell r="P1872">
            <v>17659.975740000002</v>
          </cell>
          <cell r="Q1872">
            <v>17628.729070000001</v>
          </cell>
          <cell r="S1872">
            <v>28409.682130000001</v>
          </cell>
          <cell r="T1872">
            <v>36911.176449999999</v>
          </cell>
          <cell r="U1872">
            <v>36858.876100000001</v>
          </cell>
          <cell r="W1872">
            <v>2452.72615</v>
          </cell>
          <cell r="X1872">
            <v>15389.14817</v>
          </cell>
          <cell r="Y1872">
            <v>15360.74554</v>
          </cell>
          <cell r="AV1872">
            <v>4743.39167</v>
          </cell>
          <cell r="AW1872">
            <v>4743.39167</v>
          </cell>
        </row>
        <row r="1873">
          <cell r="A1873" t="str">
            <v>680499CL_FIPD202</v>
          </cell>
          <cell r="L1873">
            <v>1197.3684900000001</v>
          </cell>
          <cell r="M1873">
            <v>1349.3572899999999</v>
          </cell>
          <cell r="N1873">
            <v>1349.3572899999999</v>
          </cell>
          <cell r="O1873">
            <v>6198.9825300000002</v>
          </cell>
          <cell r="P1873">
            <v>7057.0201500000003</v>
          </cell>
          <cell r="Q1873">
            <v>7057.0201500000003</v>
          </cell>
          <cell r="S1873">
            <v>19041.763360000001</v>
          </cell>
          <cell r="T1873">
            <v>19899.80098</v>
          </cell>
          <cell r="U1873">
            <v>19899.80098</v>
          </cell>
          <cell r="W1873">
            <v>2771.3388</v>
          </cell>
          <cell r="X1873">
            <v>4502.6165799999999</v>
          </cell>
          <cell r="Y1873">
            <v>4502.6165799999999</v>
          </cell>
          <cell r="AV1873">
            <v>2310.0630999999998</v>
          </cell>
          <cell r="AW1873">
            <v>2310.0630999999998</v>
          </cell>
        </row>
        <row r="1874">
          <cell r="A1874" t="str">
            <v>680499CL_FIBS9044</v>
          </cell>
          <cell r="L1874">
            <v>249.57321999999999</v>
          </cell>
          <cell r="M1874">
            <v>255.09768</v>
          </cell>
          <cell r="N1874">
            <v>255.09768</v>
          </cell>
          <cell r="O1874">
            <v>1887.4227699999999</v>
          </cell>
          <cell r="P1874">
            <v>1790.6035400000001</v>
          </cell>
          <cell r="Q1874">
            <v>1790.6035400000001</v>
          </cell>
          <cell r="S1874">
            <v>6630.7785899999999</v>
          </cell>
          <cell r="T1874">
            <v>6533.9593599999998</v>
          </cell>
          <cell r="U1874">
            <v>6533.9593599999998</v>
          </cell>
          <cell r="W1874">
            <v>651.01065000000006</v>
          </cell>
          <cell r="X1874">
            <v>1042.81627</v>
          </cell>
          <cell r="Y1874">
            <v>1042.81627</v>
          </cell>
          <cell r="AV1874">
            <v>815.03605000000005</v>
          </cell>
          <cell r="AW1874">
            <v>815.03605000000005</v>
          </cell>
        </row>
        <row r="1875">
          <cell r="A1875" t="str">
            <v>680499CL_FIBU0321</v>
          </cell>
          <cell r="L1875">
            <v>202.58891</v>
          </cell>
          <cell r="M1875">
            <v>197.32364999999999</v>
          </cell>
          <cell r="N1875">
            <v>197.32364999999999</v>
          </cell>
          <cell r="O1875">
            <v>1508.5485799999999</v>
          </cell>
          <cell r="P1875">
            <v>1377.92237</v>
          </cell>
          <cell r="Q1875">
            <v>1377.92237</v>
          </cell>
          <cell r="S1875">
            <v>5046.9118900000003</v>
          </cell>
          <cell r="T1875">
            <v>4916.28568</v>
          </cell>
          <cell r="U1875">
            <v>4916.28568</v>
          </cell>
          <cell r="W1875">
            <v>498.35822000000002</v>
          </cell>
          <cell r="X1875">
            <v>798.25486000000001</v>
          </cell>
          <cell r="Y1875">
            <v>798.25486000000001</v>
          </cell>
          <cell r="AV1875">
            <v>725.19326999999998</v>
          </cell>
          <cell r="AW1875">
            <v>725.19326999999998</v>
          </cell>
        </row>
        <row r="1876">
          <cell r="A1876" t="str">
            <v>680499CL_FIBU0323</v>
          </cell>
          <cell r="L1876">
            <v>46.482239999999997</v>
          </cell>
          <cell r="M1876">
            <v>57.774030000000003</v>
          </cell>
          <cell r="N1876">
            <v>57.774030000000003</v>
          </cell>
          <cell r="O1876">
            <v>359.17836</v>
          </cell>
          <cell r="P1876">
            <v>412.68117000000001</v>
          </cell>
          <cell r="Q1876">
            <v>412.68117000000001</v>
          </cell>
          <cell r="S1876">
            <v>1522.6986999999999</v>
          </cell>
          <cell r="T1876">
            <v>1576.2015100000001</v>
          </cell>
          <cell r="U1876">
            <v>1576.2015100000001</v>
          </cell>
          <cell r="W1876">
            <v>135.19146000000001</v>
          </cell>
          <cell r="X1876">
            <v>244.56141</v>
          </cell>
          <cell r="Y1876">
            <v>244.56141</v>
          </cell>
          <cell r="AV1876">
            <v>89.60239</v>
          </cell>
          <cell r="AW1876">
            <v>89.60239</v>
          </cell>
        </row>
        <row r="1877">
          <cell r="A1877" t="str">
            <v>680499CL_FIBU0648</v>
          </cell>
          <cell r="L1877">
            <v>0.50207000000000002</v>
          </cell>
          <cell r="O1877">
            <v>19.695830000000001</v>
          </cell>
          <cell r="S1877">
            <v>61.167999999999999</v>
          </cell>
          <cell r="T1877">
            <v>41.472169999999998</v>
          </cell>
          <cell r="U1877">
            <v>41.472169999999998</v>
          </cell>
          <cell r="W1877">
            <v>17.46097</v>
          </cell>
          <cell r="AV1877">
            <v>0.24038999999999999</v>
          </cell>
          <cell r="AW1877">
            <v>0.24038999999999999</v>
          </cell>
        </row>
        <row r="1878">
          <cell r="A1878" t="str">
            <v>680499CL_FIBG6912</v>
          </cell>
          <cell r="L1878">
            <v>598.07942000000003</v>
          </cell>
          <cell r="M1878">
            <v>804.20239000000004</v>
          </cell>
          <cell r="N1878">
            <v>804.20239000000004</v>
          </cell>
          <cell r="O1878">
            <v>2571.4036999999998</v>
          </cell>
          <cell r="P1878">
            <v>3310.4664400000001</v>
          </cell>
          <cell r="Q1878">
            <v>3310.4664400000001</v>
          </cell>
          <cell r="S1878">
            <v>7586.6990900000001</v>
          </cell>
          <cell r="T1878">
            <v>8325.7618299999995</v>
          </cell>
          <cell r="U1878">
            <v>8325.7618299999995</v>
          </cell>
          <cell r="W1878">
            <v>1397.3387600000001</v>
          </cell>
          <cell r="X1878">
            <v>2308.7597999999998</v>
          </cell>
          <cell r="Y1878">
            <v>2308.7597999999998</v>
          </cell>
          <cell r="AV1878">
            <v>848.28056000000004</v>
          </cell>
          <cell r="AW1878">
            <v>848.28056000000004</v>
          </cell>
        </row>
        <row r="1879">
          <cell r="A1879" t="str">
            <v>680499CL_FIBS6912</v>
          </cell>
          <cell r="L1879">
            <v>490.11111</v>
          </cell>
          <cell r="M1879">
            <v>574.75023999999996</v>
          </cell>
          <cell r="N1879">
            <v>574.75023999999996</v>
          </cell>
          <cell r="O1879">
            <v>1886.4451200000001</v>
          </cell>
          <cell r="P1879">
            <v>2528.4187200000001</v>
          </cell>
          <cell r="Q1879">
            <v>2528.4187200000001</v>
          </cell>
          <cell r="S1879">
            <v>5774.2023399999998</v>
          </cell>
          <cell r="T1879">
            <v>6416.1759400000001</v>
          </cell>
          <cell r="U1879">
            <v>6416.1759400000001</v>
          </cell>
          <cell r="W1879">
            <v>1104.3448599999999</v>
          </cell>
          <cell r="X1879">
            <v>1806.1620399999999</v>
          </cell>
          <cell r="Y1879">
            <v>1806.1620399999999</v>
          </cell>
          <cell r="AV1879">
            <v>575.76634999999999</v>
          </cell>
          <cell r="AW1879">
            <v>575.76634999999999</v>
          </cell>
        </row>
        <row r="1880">
          <cell r="A1880" t="str">
            <v>680499CL_FIBO0678</v>
          </cell>
          <cell r="L1880">
            <v>459.86491999999998</v>
          </cell>
          <cell r="M1880">
            <v>258.53696000000002</v>
          </cell>
          <cell r="N1880">
            <v>258.53696000000002</v>
          </cell>
          <cell r="O1880">
            <v>1525.0990300000001</v>
          </cell>
          <cell r="P1880">
            <v>1850.5595900000001</v>
          </cell>
          <cell r="Q1880">
            <v>1850.5595900000001</v>
          </cell>
          <cell r="S1880">
            <v>4285.1993499999999</v>
          </cell>
          <cell r="T1880">
            <v>4610.6599100000003</v>
          </cell>
          <cell r="U1880">
            <v>4610.6599100000003</v>
          </cell>
          <cell r="W1880">
            <v>985.54224999999997</v>
          </cell>
          <cell r="X1880">
            <v>1203.5856699999999</v>
          </cell>
          <cell r="Y1880">
            <v>1203.5856699999999</v>
          </cell>
          <cell r="AV1880">
            <v>343.71904999999998</v>
          </cell>
          <cell r="AW1880">
            <v>343.71904999999998</v>
          </cell>
        </row>
        <row r="1881">
          <cell r="A1881" t="str">
            <v>680499CL_FIBU0654</v>
          </cell>
          <cell r="L1881">
            <v>7.4170999999999996</v>
          </cell>
          <cell r="M1881">
            <v>227.74942999999999</v>
          </cell>
          <cell r="N1881">
            <v>227.74942999999999</v>
          </cell>
          <cell r="O1881">
            <v>9.0690399999999993</v>
          </cell>
          <cell r="P1881">
            <v>366.31795</v>
          </cell>
          <cell r="Q1881">
            <v>366.31795</v>
          </cell>
          <cell r="S1881">
            <v>488.00788</v>
          </cell>
          <cell r="T1881">
            <v>845.25679000000002</v>
          </cell>
          <cell r="U1881">
            <v>845.25679000000002</v>
          </cell>
          <cell r="W1881">
            <v>6.1082599999999996</v>
          </cell>
          <cell r="X1881">
            <v>400.32987000000003</v>
          </cell>
          <cell r="Y1881">
            <v>400.32987000000003</v>
          </cell>
          <cell r="AV1881">
            <v>-2.5585300000000002</v>
          </cell>
          <cell r="AW1881">
            <v>-2.5585300000000002</v>
          </cell>
        </row>
        <row r="1882">
          <cell r="A1882" t="str">
            <v>680499CL_FIBU0659</v>
          </cell>
          <cell r="L1882">
            <v>22.829090000000001</v>
          </cell>
          <cell r="M1882">
            <v>88.463849999999994</v>
          </cell>
          <cell r="N1882">
            <v>88.463849999999994</v>
          </cell>
          <cell r="O1882">
            <v>352.27704999999997</v>
          </cell>
          <cell r="P1882">
            <v>311.54118</v>
          </cell>
          <cell r="Q1882">
            <v>311.54118</v>
          </cell>
          <cell r="S1882">
            <v>1000.99511</v>
          </cell>
          <cell r="T1882">
            <v>960.25923999999998</v>
          </cell>
          <cell r="U1882">
            <v>960.25923999999998</v>
          </cell>
          <cell r="W1882">
            <v>112.69435</v>
          </cell>
          <cell r="X1882">
            <v>202.2465</v>
          </cell>
          <cell r="Y1882">
            <v>202.2465</v>
          </cell>
          <cell r="AV1882">
            <v>234.60583</v>
          </cell>
          <cell r="AW1882">
            <v>234.60583</v>
          </cell>
        </row>
        <row r="1883">
          <cell r="A1883" t="str">
            <v>680499CL_FIBS6922</v>
          </cell>
          <cell r="L1883">
            <v>107.96831</v>
          </cell>
          <cell r="M1883">
            <v>229.45214999999999</v>
          </cell>
          <cell r="N1883">
            <v>229.45214999999999</v>
          </cell>
          <cell r="O1883">
            <v>684.95857999999998</v>
          </cell>
          <cell r="P1883">
            <v>782.04772000000003</v>
          </cell>
          <cell r="Q1883">
            <v>782.04772000000003</v>
          </cell>
          <cell r="S1883">
            <v>1812.49675</v>
          </cell>
          <cell r="T1883">
            <v>1909.5858900000001</v>
          </cell>
          <cell r="U1883">
            <v>1909.5858900000001</v>
          </cell>
          <cell r="W1883">
            <v>292.9939</v>
          </cell>
          <cell r="X1883">
            <v>502.59775999999999</v>
          </cell>
          <cell r="Y1883">
            <v>502.59775999999999</v>
          </cell>
          <cell r="AV1883">
            <v>272.51420999999999</v>
          </cell>
          <cell r="AW1883">
            <v>272.51420999999999</v>
          </cell>
        </row>
        <row r="1884">
          <cell r="A1884" t="str">
            <v>680499CL_FIBU1485</v>
          </cell>
          <cell r="L1884">
            <v>56.11103</v>
          </cell>
          <cell r="M1884">
            <v>131.8545</v>
          </cell>
          <cell r="N1884">
            <v>131.8545</v>
          </cell>
          <cell r="O1884">
            <v>265.05615999999998</v>
          </cell>
          <cell r="P1884">
            <v>415.83179999999999</v>
          </cell>
          <cell r="Q1884">
            <v>415.83179999999999</v>
          </cell>
          <cell r="S1884">
            <v>825.95051000000001</v>
          </cell>
          <cell r="T1884">
            <v>976.72614999999996</v>
          </cell>
          <cell r="U1884">
            <v>976.72614999999996</v>
          </cell>
          <cell r="W1884">
            <v>116.44083000000001</v>
          </cell>
          <cell r="X1884">
            <v>266.76961999999997</v>
          </cell>
          <cell r="Y1884">
            <v>266.76961999999997</v>
          </cell>
          <cell r="AV1884">
            <v>103.12254</v>
          </cell>
          <cell r="AW1884">
            <v>103.12254</v>
          </cell>
        </row>
        <row r="1885">
          <cell r="A1885" t="str">
            <v>680499CL_FIBU1051</v>
          </cell>
          <cell r="L1885">
            <v>-3.6740000000000002E-2</v>
          </cell>
          <cell r="M1885">
            <v>1.91604</v>
          </cell>
          <cell r="N1885">
            <v>1.91604</v>
          </cell>
          <cell r="O1885">
            <v>-7.6300000000000007E-2</v>
          </cell>
          <cell r="P1885">
            <v>6.27325</v>
          </cell>
          <cell r="Q1885">
            <v>6.27325</v>
          </cell>
          <cell r="S1885">
            <v>8.8192500000000003</v>
          </cell>
          <cell r="T1885">
            <v>15.168799999999999</v>
          </cell>
          <cell r="U1885">
            <v>15.168799999999999</v>
          </cell>
          <cell r="W1885">
            <v>-3.6740000000000002E-2</v>
          </cell>
          <cell r="X1885">
            <v>4.0426500000000001</v>
          </cell>
          <cell r="Y1885">
            <v>4.0426500000000001</v>
          </cell>
          <cell r="AV1885">
            <v>-3.9559999999999998E-2</v>
          </cell>
          <cell r="AW1885">
            <v>-3.9559999999999998E-2</v>
          </cell>
        </row>
        <row r="1886">
          <cell r="A1886" t="str">
            <v>680499CL_FIBO0708</v>
          </cell>
          <cell r="L1886">
            <v>-7.4759999999999993E-2</v>
          </cell>
          <cell r="M1886">
            <v>-0.21934000000000001</v>
          </cell>
          <cell r="N1886">
            <v>-0.21934000000000001</v>
          </cell>
          <cell r="O1886">
            <v>5.0810899999999997</v>
          </cell>
          <cell r="P1886">
            <v>-0.88014000000000003</v>
          </cell>
          <cell r="Q1886">
            <v>-0.88014000000000003</v>
          </cell>
          <cell r="S1886">
            <v>22.873259999999998</v>
          </cell>
          <cell r="T1886">
            <v>16.912030000000001</v>
          </cell>
          <cell r="U1886">
            <v>16.912030000000001</v>
          </cell>
          <cell r="W1886">
            <v>3.5994799999999998</v>
          </cell>
          <cell r="X1886">
            <v>-0.43578</v>
          </cell>
          <cell r="Y1886">
            <v>-0.43578</v>
          </cell>
          <cell r="AV1886">
            <v>1.25281</v>
          </cell>
          <cell r="AW1886">
            <v>1.25281</v>
          </cell>
        </row>
        <row r="1887">
          <cell r="A1887" t="str">
            <v>680499CL_FIBU0675</v>
          </cell>
          <cell r="L1887">
            <v>22.793469999999999</v>
          </cell>
          <cell r="M1887">
            <v>53.553170000000001</v>
          </cell>
          <cell r="N1887">
            <v>53.553170000000001</v>
          </cell>
          <cell r="O1887">
            <v>190.30201</v>
          </cell>
          <cell r="P1887">
            <v>96.232339999999994</v>
          </cell>
          <cell r="Q1887">
            <v>96.232339999999994</v>
          </cell>
          <cell r="S1887">
            <v>310.80723999999998</v>
          </cell>
          <cell r="T1887">
            <v>216.73757000000001</v>
          </cell>
          <cell r="U1887">
            <v>216.73757000000001</v>
          </cell>
          <cell r="W1887">
            <v>74.434830000000005</v>
          </cell>
          <cell r="X1887">
            <v>86.844279999999998</v>
          </cell>
          <cell r="Y1887">
            <v>86.844279999999998</v>
          </cell>
          <cell r="AV1887">
            <v>72.649630000000002</v>
          </cell>
          <cell r="AW1887">
            <v>72.649630000000002</v>
          </cell>
        </row>
        <row r="1888">
          <cell r="A1888" t="str">
            <v>680499CL_FIBU0709</v>
          </cell>
          <cell r="L1888">
            <v>17.643450000000001</v>
          </cell>
          <cell r="M1888">
            <v>22.656310000000001</v>
          </cell>
          <cell r="N1888">
            <v>22.656310000000001</v>
          </cell>
          <cell r="O1888">
            <v>165.39100999999999</v>
          </cell>
          <cell r="P1888">
            <v>179.31629000000001</v>
          </cell>
          <cell r="Q1888">
            <v>179.31629000000001</v>
          </cell>
          <cell r="S1888">
            <v>430.50518</v>
          </cell>
          <cell r="T1888">
            <v>444.43045999999998</v>
          </cell>
          <cell r="U1888">
            <v>444.43045999999998</v>
          </cell>
          <cell r="W1888">
            <v>72.543369999999996</v>
          </cell>
          <cell r="X1888">
            <v>94.18656</v>
          </cell>
          <cell r="Y1888">
            <v>94.18656</v>
          </cell>
          <cell r="AV1888">
            <v>75.058639999999997</v>
          </cell>
          <cell r="AW1888">
            <v>75.058639999999997</v>
          </cell>
        </row>
        <row r="1889">
          <cell r="A1889" t="str">
            <v>680499CL_FIBU1123</v>
          </cell>
          <cell r="L1889">
            <v>11.53186</v>
          </cell>
          <cell r="M1889">
            <v>19.691469999999999</v>
          </cell>
          <cell r="N1889">
            <v>19.691469999999999</v>
          </cell>
          <cell r="O1889">
            <v>59.204610000000002</v>
          </cell>
          <cell r="P1889">
            <v>85.274180000000001</v>
          </cell>
          <cell r="Q1889">
            <v>85.274180000000001</v>
          </cell>
          <cell r="S1889">
            <v>213.54131000000001</v>
          </cell>
          <cell r="T1889">
            <v>239.61088000000001</v>
          </cell>
          <cell r="U1889">
            <v>239.61088000000001</v>
          </cell>
          <cell r="W1889">
            <v>26.012129999999999</v>
          </cell>
          <cell r="X1889">
            <v>51.190429999999999</v>
          </cell>
          <cell r="Y1889">
            <v>51.190429999999999</v>
          </cell>
          <cell r="AV1889">
            <v>20.47015</v>
          </cell>
          <cell r="AW1889">
            <v>20.47015</v>
          </cell>
        </row>
        <row r="1890">
          <cell r="A1890" t="str">
            <v>680499CL_FIBS9042</v>
          </cell>
          <cell r="L1890">
            <v>181.69296</v>
          </cell>
          <cell r="M1890">
            <v>172.08022</v>
          </cell>
          <cell r="N1890">
            <v>172.08022</v>
          </cell>
          <cell r="O1890">
            <v>982.75115000000005</v>
          </cell>
          <cell r="P1890">
            <v>1237.59358</v>
          </cell>
          <cell r="Q1890">
            <v>1237.59358</v>
          </cell>
          <cell r="S1890">
            <v>2813.9252799999999</v>
          </cell>
          <cell r="T1890">
            <v>3068.7677100000001</v>
          </cell>
          <cell r="U1890">
            <v>3068.7677100000001</v>
          </cell>
          <cell r="W1890">
            <v>438.36880000000002</v>
          </cell>
          <cell r="X1890">
            <v>727.98797999999999</v>
          </cell>
          <cell r="Y1890">
            <v>727.98797999999999</v>
          </cell>
          <cell r="AV1890">
            <v>317.88668000000001</v>
          </cell>
          <cell r="AW1890">
            <v>317.88668000000001</v>
          </cell>
        </row>
        <row r="1891">
          <cell r="A1891" t="str">
            <v>680499CL_FIBO0341</v>
          </cell>
          <cell r="L1891">
            <v>110.46144</v>
          </cell>
          <cell r="M1891">
            <v>102.34238999999999</v>
          </cell>
          <cell r="N1891">
            <v>102.34238999999999</v>
          </cell>
          <cell r="O1891">
            <v>498.98302000000001</v>
          </cell>
          <cell r="P1891">
            <v>596.76619000000005</v>
          </cell>
          <cell r="Q1891">
            <v>596.76619000000005</v>
          </cell>
          <cell r="S1891">
            <v>1490.6485</v>
          </cell>
          <cell r="T1891">
            <v>1588.4316699999999</v>
          </cell>
          <cell r="U1891">
            <v>1588.4316699999999</v>
          </cell>
          <cell r="W1891">
            <v>207.55009000000001</v>
          </cell>
          <cell r="X1891">
            <v>333.16917000000001</v>
          </cell>
          <cell r="Y1891">
            <v>333.16917000000001</v>
          </cell>
          <cell r="AV1891">
            <v>187.27931000000001</v>
          </cell>
          <cell r="AW1891">
            <v>187.27931000000001</v>
          </cell>
        </row>
        <row r="1892">
          <cell r="A1892" t="str">
            <v>680499CL_FIBU0341</v>
          </cell>
          <cell r="L1892">
            <v>110.46144</v>
          </cell>
          <cell r="M1892">
            <v>102.34238999999999</v>
          </cell>
          <cell r="N1892">
            <v>102.34238999999999</v>
          </cell>
          <cell r="O1892">
            <v>498.98302000000001</v>
          </cell>
          <cell r="P1892">
            <v>596.76619000000005</v>
          </cell>
          <cell r="Q1892">
            <v>596.76619000000005</v>
          </cell>
          <cell r="S1892">
            <v>1490.6485</v>
          </cell>
          <cell r="T1892">
            <v>1588.4316699999999</v>
          </cell>
          <cell r="U1892">
            <v>1588.4316699999999</v>
          </cell>
          <cell r="W1892">
            <v>207.55009000000001</v>
          </cell>
          <cell r="X1892">
            <v>333.16917000000001</v>
          </cell>
          <cell r="Y1892">
            <v>333.16917000000001</v>
          </cell>
          <cell r="AV1892">
            <v>187.27931000000001</v>
          </cell>
          <cell r="AW1892">
            <v>187.27931000000001</v>
          </cell>
        </row>
        <row r="1893">
          <cell r="A1893" t="str">
            <v>680499CL_FIBU0351</v>
          </cell>
          <cell r="L1893">
            <v>61.210030000000003</v>
          </cell>
          <cell r="M1893">
            <v>47.628239999999998</v>
          </cell>
          <cell r="N1893">
            <v>47.628239999999998</v>
          </cell>
          <cell r="O1893">
            <v>388.50540000000001</v>
          </cell>
          <cell r="P1893">
            <v>384.10827</v>
          </cell>
          <cell r="Q1893">
            <v>384.10827</v>
          </cell>
          <cell r="S1893">
            <v>956.73748999999998</v>
          </cell>
          <cell r="T1893">
            <v>952.34036000000003</v>
          </cell>
          <cell r="U1893">
            <v>952.34036000000003</v>
          </cell>
          <cell r="W1893">
            <v>186.15584999999999</v>
          </cell>
          <cell r="X1893">
            <v>231.0085</v>
          </cell>
          <cell r="Y1893">
            <v>231.0085</v>
          </cell>
          <cell r="AV1893">
            <v>96.505740000000003</v>
          </cell>
          <cell r="AW1893">
            <v>96.505740000000003</v>
          </cell>
        </row>
        <row r="1894">
          <cell r="A1894" t="str">
            <v>680499CL_FIBU0352</v>
          </cell>
          <cell r="L1894">
            <v>10.13649</v>
          </cell>
          <cell r="M1894">
            <v>22.23695</v>
          </cell>
          <cell r="N1894">
            <v>22.23695</v>
          </cell>
          <cell r="O1894">
            <v>95.738020000000006</v>
          </cell>
          <cell r="P1894">
            <v>211.15190999999999</v>
          </cell>
          <cell r="Q1894">
            <v>211.15190999999999</v>
          </cell>
          <cell r="S1894">
            <v>360.09894000000003</v>
          </cell>
          <cell r="T1894">
            <v>475.51283000000001</v>
          </cell>
          <cell r="U1894">
            <v>475.51283000000001</v>
          </cell>
          <cell r="W1894">
            <v>44.945619999999998</v>
          </cell>
          <cell r="X1894">
            <v>138.13762</v>
          </cell>
          <cell r="Y1894">
            <v>138.13762</v>
          </cell>
          <cell r="AV1894">
            <v>34.10163</v>
          </cell>
          <cell r="AW1894">
            <v>34.10163</v>
          </cell>
        </row>
        <row r="1895">
          <cell r="A1895" t="str">
            <v>680499CL_FIBU0353</v>
          </cell>
          <cell r="L1895">
            <v>-0.115</v>
          </cell>
          <cell r="M1895">
            <v>-0.12736</v>
          </cell>
          <cell r="N1895">
            <v>-0.12736</v>
          </cell>
          <cell r="O1895">
            <v>-0.47528999999999999</v>
          </cell>
          <cell r="P1895">
            <v>45.567210000000003</v>
          </cell>
          <cell r="Q1895">
            <v>45.567210000000003</v>
          </cell>
          <cell r="S1895">
            <v>6.4403499999999996</v>
          </cell>
          <cell r="T1895">
            <v>52.482849999999999</v>
          </cell>
          <cell r="U1895">
            <v>52.482849999999999</v>
          </cell>
          <cell r="W1895">
            <v>-0.28276000000000001</v>
          </cell>
          <cell r="X1895">
            <v>25.672689999999999</v>
          </cell>
          <cell r="Y1895">
            <v>25.672689999999999</v>
          </cell>
        </row>
        <row r="1896">
          <cell r="A1896" t="str">
            <v>680499CL_FIBS9051</v>
          </cell>
          <cell r="L1896">
            <v>88.463480000000004</v>
          </cell>
          <cell r="M1896">
            <v>69.601370000000003</v>
          </cell>
          <cell r="N1896">
            <v>69.601370000000003</v>
          </cell>
          <cell r="O1896">
            <v>453.26510000000002</v>
          </cell>
          <cell r="P1896">
            <v>415.68919</v>
          </cell>
          <cell r="Q1896">
            <v>415.68919</v>
          </cell>
          <cell r="S1896">
            <v>1211.73242</v>
          </cell>
          <cell r="T1896">
            <v>1174.15651</v>
          </cell>
          <cell r="U1896">
            <v>1174.15651</v>
          </cell>
          <cell r="W1896">
            <v>181.08133000000001</v>
          </cell>
          <cell r="X1896">
            <v>250.83708999999999</v>
          </cell>
          <cell r="Y1896">
            <v>250.83708999999999</v>
          </cell>
          <cell r="AV1896">
            <v>183.60413</v>
          </cell>
          <cell r="AW1896">
            <v>183.60413</v>
          </cell>
        </row>
        <row r="1897">
          <cell r="A1897" t="str">
            <v>680499CL_FIBO0713</v>
          </cell>
          <cell r="L1897">
            <v>80.94323</v>
          </cell>
          <cell r="M1897">
            <v>69.601370000000003</v>
          </cell>
          <cell r="N1897">
            <v>69.601370000000003</v>
          </cell>
          <cell r="O1897">
            <v>409.56263999999999</v>
          </cell>
          <cell r="P1897">
            <v>367.82416000000001</v>
          </cell>
          <cell r="Q1897">
            <v>367.82416000000001</v>
          </cell>
          <cell r="S1897">
            <v>1153.13645</v>
          </cell>
          <cell r="T1897">
            <v>1111.39797</v>
          </cell>
          <cell r="U1897">
            <v>1111.39797</v>
          </cell>
          <cell r="W1897">
            <v>165.77833999999999</v>
          </cell>
          <cell r="X1897">
            <v>249.05136999999999</v>
          </cell>
          <cell r="Y1897">
            <v>249.05136999999999</v>
          </cell>
          <cell r="AV1897">
            <v>175.15463</v>
          </cell>
          <cell r="AW1897">
            <v>175.15463</v>
          </cell>
        </row>
        <row r="1898">
          <cell r="A1898" t="str">
            <v>680499CL_FIBU0713</v>
          </cell>
          <cell r="L1898">
            <v>80.94323</v>
          </cell>
          <cell r="M1898">
            <v>69.601370000000003</v>
          </cell>
          <cell r="N1898">
            <v>69.601370000000003</v>
          </cell>
          <cell r="O1898">
            <v>409.56263999999999</v>
          </cell>
          <cell r="P1898">
            <v>367.82416000000001</v>
          </cell>
          <cell r="Q1898">
            <v>367.82416000000001</v>
          </cell>
          <cell r="S1898">
            <v>1153.13645</v>
          </cell>
          <cell r="T1898">
            <v>1111.39797</v>
          </cell>
          <cell r="U1898">
            <v>1111.39797</v>
          </cell>
          <cell r="W1898">
            <v>165.77833999999999</v>
          </cell>
          <cell r="X1898">
            <v>249.05136999999999</v>
          </cell>
          <cell r="Y1898">
            <v>249.05136999999999</v>
          </cell>
          <cell r="AV1898">
            <v>175.15463</v>
          </cell>
          <cell r="AW1898">
            <v>175.15463</v>
          </cell>
        </row>
        <row r="1899">
          <cell r="A1899" t="str">
            <v>680499CL_FIBU0418</v>
          </cell>
          <cell r="L1899">
            <v>7.5202499999999999</v>
          </cell>
          <cell r="O1899">
            <v>43.702460000000002</v>
          </cell>
          <cell r="P1899">
            <v>47.865029999999997</v>
          </cell>
          <cell r="Q1899">
            <v>47.865029999999997</v>
          </cell>
          <cell r="S1899">
            <v>58.595970000000001</v>
          </cell>
          <cell r="T1899">
            <v>62.758540000000004</v>
          </cell>
          <cell r="U1899">
            <v>62.758540000000004</v>
          </cell>
          <cell r="W1899">
            <v>15.302989999999999</v>
          </cell>
          <cell r="X1899">
            <v>1.78572</v>
          </cell>
          <cell r="Y1899">
            <v>1.78572</v>
          </cell>
          <cell r="AV1899">
            <v>8.4495000000000005</v>
          </cell>
          <cell r="AW1899">
            <v>8.4495000000000005</v>
          </cell>
        </row>
        <row r="1900">
          <cell r="A1900" t="str">
            <v>680499CL_FIBS9050</v>
          </cell>
          <cell r="L1900">
            <v>79.55941</v>
          </cell>
          <cell r="M1900">
            <v>48.430900000000001</v>
          </cell>
          <cell r="N1900">
            <v>48.430900000000001</v>
          </cell>
          <cell r="O1900">
            <v>304.13981000000001</v>
          </cell>
          <cell r="P1900">
            <v>303.15026999999998</v>
          </cell>
          <cell r="Q1900">
            <v>303.15026999999998</v>
          </cell>
          <cell r="S1900">
            <v>798.72694999999999</v>
          </cell>
          <cell r="T1900">
            <v>797.73740999999995</v>
          </cell>
          <cell r="U1900">
            <v>797.73740999999995</v>
          </cell>
          <cell r="W1900">
            <v>103.53926</v>
          </cell>
          <cell r="X1900">
            <v>172.27071000000001</v>
          </cell>
          <cell r="Y1900">
            <v>172.27071000000001</v>
          </cell>
          <cell r="AV1900">
            <v>145.25568000000001</v>
          </cell>
          <cell r="AW1900">
            <v>145.25568000000001</v>
          </cell>
        </row>
        <row r="1901">
          <cell r="A1901" t="str">
            <v>680499CL_FIBU0331</v>
          </cell>
          <cell r="L1901">
            <v>21.363060000000001</v>
          </cell>
          <cell r="M1901">
            <v>2.88123</v>
          </cell>
          <cell r="N1901">
            <v>2.88123</v>
          </cell>
          <cell r="O1901">
            <v>46.098019999999998</v>
          </cell>
          <cell r="P1901">
            <v>42.740819999999999</v>
          </cell>
          <cell r="Q1901">
            <v>42.740819999999999</v>
          </cell>
          <cell r="S1901">
            <v>132.12412</v>
          </cell>
          <cell r="T1901">
            <v>128.76692</v>
          </cell>
          <cell r="U1901">
            <v>128.76692</v>
          </cell>
          <cell r="W1901">
            <v>23.234100000000002</v>
          </cell>
          <cell r="X1901">
            <v>22.545729999999999</v>
          </cell>
          <cell r="Y1901">
            <v>22.545729999999999</v>
          </cell>
          <cell r="AV1901">
            <v>18.290420000000001</v>
          </cell>
          <cell r="AW1901">
            <v>18.290420000000001</v>
          </cell>
        </row>
        <row r="1902">
          <cell r="A1902" t="str">
            <v>680499CL_FIBU0362</v>
          </cell>
          <cell r="L1902">
            <v>58.250030000000002</v>
          </cell>
          <cell r="M1902">
            <v>45.549669999999999</v>
          </cell>
          <cell r="N1902">
            <v>45.549669999999999</v>
          </cell>
          <cell r="O1902">
            <v>258.65201999999999</v>
          </cell>
          <cell r="P1902">
            <v>260.40944999999999</v>
          </cell>
          <cell r="Q1902">
            <v>260.40944999999999</v>
          </cell>
          <cell r="S1902">
            <v>643.50689999999997</v>
          </cell>
          <cell r="T1902">
            <v>645.26432999999997</v>
          </cell>
          <cell r="U1902">
            <v>645.26432999999997</v>
          </cell>
          <cell r="W1902">
            <v>80.358840000000001</v>
          </cell>
          <cell r="X1902">
            <v>149.72497999999999</v>
          </cell>
          <cell r="Y1902">
            <v>149.72497999999999</v>
          </cell>
          <cell r="AV1902">
            <v>127.50534</v>
          </cell>
          <cell r="AW1902">
            <v>127.50534</v>
          </cell>
        </row>
        <row r="1903">
          <cell r="A1903" t="str">
            <v>680499CL_FIBU0370</v>
          </cell>
          <cell r="L1903">
            <v>-5.3679999999999999E-2</v>
          </cell>
          <cell r="O1903">
            <v>-0.61023000000000005</v>
          </cell>
          <cell r="S1903">
            <v>23.095929999999999</v>
          </cell>
          <cell r="T1903">
            <v>23.706160000000001</v>
          </cell>
          <cell r="U1903">
            <v>23.706160000000001</v>
          </cell>
          <cell r="W1903">
            <v>-5.3679999999999999E-2</v>
          </cell>
          <cell r="AV1903">
            <v>-0.54008</v>
          </cell>
          <cell r="AW1903">
            <v>-0.54008</v>
          </cell>
        </row>
        <row r="1904">
          <cell r="A1904" t="str">
            <v>680499CL_FIBS6921</v>
          </cell>
          <cell r="M1904">
            <v>-5.527E-2</v>
          </cell>
          <cell r="N1904">
            <v>-5.527E-2</v>
          </cell>
          <cell r="P1904">
            <v>-0.48287000000000002</v>
          </cell>
          <cell r="Q1904">
            <v>-0.48287000000000002</v>
          </cell>
          <cell r="S1904">
            <v>-9.8970000000000002E-2</v>
          </cell>
          <cell r="T1904">
            <v>-0.58184000000000002</v>
          </cell>
          <cell r="U1904">
            <v>-0.58184000000000002</v>
          </cell>
          <cell r="X1904">
            <v>-5.527E-2</v>
          </cell>
          <cell r="Y1904">
            <v>-5.527E-2</v>
          </cell>
        </row>
        <row r="1905">
          <cell r="A1905" t="str">
            <v>680499CL_FIBO1228</v>
          </cell>
          <cell r="M1905">
            <v>-5.527E-2</v>
          </cell>
          <cell r="N1905">
            <v>-5.527E-2</v>
          </cell>
          <cell r="P1905">
            <v>-0.48287000000000002</v>
          </cell>
          <cell r="Q1905">
            <v>-0.48287000000000002</v>
          </cell>
          <cell r="S1905">
            <v>-9.8970000000000002E-2</v>
          </cell>
          <cell r="T1905">
            <v>-0.58184000000000002</v>
          </cell>
          <cell r="U1905">
            <v>-0.58184000000000002</v>
          </cell>
          <cell r="X1905">
            <v>-5.527E-2</v>
          </cell>
          <cell r="Y1905">
            <v>-5.527E-2</v>
          </cell>
        </row>
        <row r="1906">
          <cell r="A1906" t="str">
            <v>680499CL_FIBU1228</v>
          </cell>
          <cell r="M1906">
            <v>-5.527E-2</v>
          </cell>
          <cell r="N1906">
            <v>-5.527E-2</v>
          </cell>
          <cell r="P1906">
            <v>-0.48287000000000002</v>
          </cell>
          <cell r="Q1906">
            <v>-0.48287000000000002</v>
          </cell>
          <cell r="S1906">
            <v>-9.8970000000000002E-2</v>
          </cell>
          <cell r="T1906">
            <v>-0.58184000000000002</v>
          </cell>
          <cell r="U1906">
            <v>-0.58184000000000002</v>
          </cell>
          <cell r="X1906">
            <v>-5.527E-2</v>
          </cell>
          <cell r="Y1906">
            <v>-5.527E-2</v>
          </cell>
        </row>
        <row r="1907">
          <cell r="A1907" t="str">
            <v>680499CL_FI201101</v>
          </cell>
          <cell r="L1907">
            <v>617.25557000000003</v>
          </cell>
          <cell r="M1907">
            <v>1762.96289</v>
          </cell>
          <cell r="N1907">
            <v>1762.96289</v>
          </cell>
          <cell r="O1907">
            <v>4889.9198399999996</v>
          </cell>
          <cell r="P1907">
            <v>8713.1699800000006</v>
          </cell>
          <cell r="Q1907">
            <v>8713.1699800000006</v>
          </cell>
          <cell r="S1907">
            <v>13642.75757</v>
          </cell>
          <cell r="T1907">
            <v>17466.007710000002</v>
          </cell>
          <cell r="U1907">
            <v>17466.007710000002</v>
          </cell>
          <cell r="W1907">
            <v>1770.0617099999999</v>
          </cell>
          <cell r="X1907">
            <v>4649.4203900000002</v>
          </cell>
          <cell r="Y1907">
            <v>4649.4203900000002</v>
          </cell>
          <cell r="AV1907">
            <v>2126.7788599999999</v>
          </cell>
          <cell r="AW1907">
            <v>2126.7788599999999</v>
          </cell>
        </row>
        <row r="1908">
          <cell r="A1908" t="str">
            <v>680499CL_FIBT6918</v>
          </cell>
          <cell r="L1908">
            <v>617.25557000000003</v>
          </cell>
          <cell r="M1908">
            <v>1762.96289</v>
          </cell>
          <cell r="N1908">
            <v>1762.96289</v>
          </cell>
          <cell r="O1908">
            <v>4889.9198399999996</v>
          </cell>
          <cell r="P1908">
            <v>8713.1699800000006</v>
          </cell>
          <cell r="Q1908">
            <v>8713.1699800000006</v>
          </cell>
          <cell r="S1908">
            <v>13642.75757</v>
          </cell>
          <cell r="T1908">
            <v>17466.007710000002</v>
          </cell>
          <cell r="U1908">
            <v>17466.007710000002</v>
          </cell>
          <cell r="W1908">
            <v>1770.0617099999999</v>
          </cell>
          <cell r="X1908">
            <v>4649.4203900000002</v>
          </cell>
          <cell r="Y1908">
            <v>4649.4203900000002</v>
          </cell>
          <cell r="AV1908">
            <v>2126.7788599999999</v>
          </cell>
          <cell r="AW1908">
            <v>2126.7788599999999</v>
          </cell>
        </row>
        <row r="1909">
          <cell r="A1909" t="str">
            <v>680499CL_FIBO0680</v>
          </cell>
          <cell r="L1909">
            <v>617.25557000000003</v>
          </cell>
          <cell r="M1909">
            <v>1762.96289</v>
          </cell>
          <cell r="N1909">
            <v>1762.96289</v>
          </cell>
          <cell r="O1909">
            <v>4889.9198399999996</v>
          </cell>
          <cell r="P1909">
            <v>8713.1699800000006</v>
          </cell>
          <cell r="Q1909">
            <v>8713.1699800000006</v>
          </cell>
          <cell r="S1909">
            <v>13642.75757</v>
          </cell>
          <cell r="T1909">
            <v>17466.007710000002</v>
          </cell>
          <cell r="U1909">
            <v>17466.007710000002</v>
          </cell>
          <cell r="W1909">
            <v>1770.0617099999999</v>
          </cell>
          <cell r="X1909">
            <v>4649.4203900000002</v>
          </cell>
          <cell r="Y1909">
            <v>4649.4203900000002</v>
          </cell>
          <cell r="AV1909">
            <v>2126.7788599999999</v>
          </cell>
          <cell r="AW1909">
            <v>2126.7788599999999</v>
          </cell>
        </row>
        <row r="1910">
          <cell r="A1910" t="str">
            <v>680499CL_FIBU0680</v>
          </cell>
          <cell r="L1910">
            <v>617.25557000000003</v>
          </cell>
          <cell r="M1910">
            <v>1762.96289</v>
          </cell>
          <cell r="N1910">
            <v>1762.96289</v>
          </cell>
          <cell r="O1910">
            <v>4889.9198399999996</v>
          </cell>
          <cell r="P1910">
            <v>8713.1699800000006</v>
          </cell>
          <cell r="Q1910">
            <v>8713.1699800000006</v>
          </cell>
          <cell r="S1910">
            <v>13642.75757</v>
          </cell>
          <cell r="T1910">
            <v>17466.007710000002</v>
          </cell>
          <cell r="U1910">
            <v>17466.007710000002</v>
          </cell>
          <cell r="W1910">
            <v>1770.0617099999999</v>
          </cell>
          <cell r="X1910">
            <v>4649.4203900000002</v>
          </cell>
          <cell r="Y1910">
            <v>4649.4203900000002</v>
          </cell>
          <cell r="AV1910">
            <v>2126.7788599999999</v>
          </cell>
          <cell r="AW1910">
            <v>2126.7788599999999</v>
          </cell>
        </row>
        <row r="1911">
          <cell r="A1911" t="str">
            <v>680499370614PD202</v>
          </cell>
          <cell r="L1911">
            <v>1197.3684900000001</v>
          </cell>
          <cell r="M1911">
            <v>1349.3572899999999</v>
          </cell>
          <cell r="N1911">
            <v>1349.3572899999999</v>
          </cell>
          <cell r="O1911">
            <v>6198.9825300000002</v>
          </cell>
          <cell r="P1911">
            <v>7057.0201500000003</v>
          </cell>
          <cell r="Q1911">
            <v>7057.0201500000003</v>
          </cell>
          <cell r="S1911">
            <v>19041.763360000001</v>
          </cell>
          <cell r="T1911">
            <v>19899.80098</v>
          </cell>
          <cell r="U1911">
            <v>19899.80098</v>
          </cell>
          <cell r="W1911">
            <v>2771.3388</v>
          </cell>
          <cell r="X1911">
            <v>4502.6165799999999</v>
          </cell>
          <cell r="Y1911">
            <v>4502.6165799999999</v>
          </cell>
          <cell r="AV1911">
            <v>2310.0630999999998</v>
          </cell>
          <cell r="AW1911">
            <v>2310.0630999999998</v>
          </cell>
        </row>
        <row r="1912">
          <cell r="A1912" t="str">
            <v>680499370614BS9044</v>
          </cell>
          <cell r="L1912">
            <v>249.57321999999999</v>
          </cell>
          <cell r="M1912">
            <v>255.09768</v>
          </cell>
          <cell r="N1912">
            <v>255.09768</v>
          </cell>
          <cell r="O1912">
            <v>1887.4227699999999</v>
          </cell>
          <cell r="P1912">
            <v>1790.6035400000001</v>
          </cell>
          <cell r="Q1912">
            <v>1790.6035400000001</v>
          </cell>
          <cell r="S1912">
            <v>6630.7785899999999</v>
          </cell>
          <cell r="T1912">
            <v>6533.9593599999998</v>
          </cell>
          <cell r="U1912">
            <v>6533.9593599999998</v>
          </cell>
          <cell r="W1912">
            <v>651.01065000000006</v>
          </cell>
          <cell r="X1912">
            <v>1042.81627</v>
          </cell>
          <cell r="Y1912">
            <v>1042.81627</v>
          </cell>
          <cell r="AV1912">
            <v>815.03605000000005</v>
          </cell>
          <cell r="AW1912">
            <v>815.03605000000005</v>
          </cell>
        </row>
        <row r="1913">
          <cell r="A1913" t="str">
            <v>680499370614BU0321</v>
          </cell>
          <cell r="L1913">
            <v>202.58891</v>
          </cell>
          <cell r="M1913">
            <v>197.32364999999999</v>
          </cell>
          <cell r="N1913">
            <v>197.32364999999999</v>
          </cell>
          <cell r="O1913">
            <v>1508.5485799999999</v>
          </cell>
          <cell r="P1913">
            <v>1377.92237</v>
          </cell>
          <cell r="Q1913">
            <v>1377.92237</v>
          </cell>
          <cell r="S1913">
            <v>5046.9118900000003</v>
          </cell>
          <cell r="T1913">
            <v>4916.28568</v>
          </cell>
          <cell r="U1913">
            <v>4916.28568</v>
          </cell>
          <cell r="W1913">
            <v>498.35822000000002</v>
          </cell>
          <cell r="X1913">
            <v>798.25486000000001</v>
          </cell>
          <cell r="Y1913">
            <v>798.25486000000001</v>
          </cell>
          <cell r="AV1913">
            <v>725.19326999999998</v>
          </cell>
          <cell r="AW1913">
            <v>725.19326999999998</v>
          </cell>
        </row>
        <row r="1914">
          <cell r="A1914" t="str">
            <v>680499370614BU0323</v>
          </cell>
          <cell r="L1914">
            <v>46.482239999999997</v>
          </cell>
          <cell r="M1914">
            <v>57.774030000000003</v>
          </cell>
          <cell r="N1914">
            <v>57.774030000000003</v>
          </cell>
          <cell r="O1914">
            <v>359.17836</v>
          </cell>
          <cell r="P1914">
            <v>412.68117000000001</v>
          </cell>
          <cell r="Q1914">
            <v>412.68117000000001</v>
          </cell>
          <cell r="S1914">
            <v>1522.6986999999999</v>
          </cell>
          <cell r="T1914">
            <v>1576.2015100000001</v>
          </cell>
          <cell r="U1914">
            <v>1576.2015100000001</v>
          </cell>
          <cell r="W1914">
            <v>135.19146000000001</v>
          </cell>
          <cell r="X1914">
            <v>244.56141</v>
          </cell>
          <cell r="Y1914">
            <v>244.56141</v>
          </cell>
          <cell r="AV1914">
            <v>89.60239</v>
          </cell>
          <cell r="AW1914">
            <v>89.60239</v>
          </cell>
        </row>
        <row r="1915">
          <cell r="A1915" t="str">
            <v>680499370614BU0648</v>
          </cell>
          <cell r="L1915">
            <v>0.50207000000000002</v>
          </cell>
          <cell r="O1915">
            <v>19.695830000000001</v>
          </cell>
          <cell r="S1915">
            <v>61.167999999999999</v>
          </cell>
          <cell r="T1915">
            <v>41.472169999999998</v>
          </cell>
          <cell r="U1915">
            <v>41.472169999999998</v>
          </cell>
          <cell r="W1915">
            <v>17.46097</v>
          </cell>
          <cell r="AV1915">
            <v>0.24038999999999999</v>
          </cell>
          <cell r="AW1915">
            <v>0.24038999999999999</v>
          </cell>
        </row>
        <row r="1916">
          <cell r="A1916" t="str">
            <v>680499370614BG6912</v>
          </cell>
          <cell r="L1916">
            <v>598.07942000000003</v>
          </cell>
          <cell r="M1916">
            <v>804.20239000000004</v>
          </cell>
          <cell r="N1916">
            <v>804.20239000000004</v>
          </cell>
          <cell r="O1916">
            <v>2571.4036999999998</v>
          </cell>
          <cell r="P1916">
            <v>3310.4664400000001</v>
          </cell>
          <cell r="Q1916">
            <v>3310.4664400000001</v>
          </cell>
          <cell r="S1916">
            <v>7586.6990900000001</v>
          </cell>
          <cell r="T1916">
            <v>8325.7618299999995</v>
          </cell>
          <cell r="U1916">
            <v>8325.7618299999995</v>
          </cell>
          <cell r="W1916">
            <v>1397.3387600000001</v>
          </cell>
          <cell r="X1916">
            <v>2308.7597999999998</v>
          </cell>
          <cell r="Y1916">
            <v>2308.7597999999998</v>
          </cell>
          <cell r="AV1916">
            <v>848.28056000000004</v>
          </cell>
          <cell r="AW1916">
            <v>848.28056000000004</v>
          </cell>
        </row>
        <row r="1917">
          <cell r="A1917" t="str">
            <v>680499370614BS6912</v>
          </cell>
          <cell r="L1917">
            <v>490.11111</v>
          </cell>
          <cell r="M1917">
            <v>574.75023999999996</v>
          </cell>
          <cell r="N1917">
            <v>574.75023999999996</v>
          </cell>
          <cell r="O1917">
            <v>1886.4451200000001</v>
          </cell>
          <cell r="P1917">
            <v>2528.4187200000001</v>
          </cell>
          <cell r="Q1917">
            <v>2528.4187200000001</v>
          </cell>
          <cell r="S1917">
            <v>5774.2023399999998</v>
          </cell>
          <cell r="T1917">
            <v>6416.1759400000001</v>
          </cell>
          <cell r="U1917">
            <v>6416.1759400000001</v>
          </cell>
          <cell r="W1917">
            <v>1104.3448599999999</v>
          </cell>
          <cell r="X1917">
            <v>1806.1620399999999</v>
          </cell>
          <cell r="Y1917">
            <v>1806.1620399999999</v>
          </cell>
          <cell r="AV1917">
            <v>575.76634999999999</v>
          </cell>
          <cell r="AW1917">
            <v>575.76634999999999</v>
          </cell>
        </row>
        <row r="1918">
          <cell r="A1918" t="str">
            <v>680499370614BO0678</v>
          </cell>
          <cell r="L1918">
            <v>459.86491999999998</v>
          </cell>
          <cell r="M1918">
            <v>258.53696000000002</v>
          </cell>
          <cell r="N1918">
            <v>258.53696000000002</v>
          </cell>
          <cell r="O1918">
            <v>1525.0990300000001</v>
          </cell>
          <cell r="P1918">
            <v>1850.5595900000001</v>
          </cell>
          <cell r="Q1918">
            <v>1850.5595900000001</v>
          </cell>
          <cell r="S1918">
            <v>4285.1993499999999</v>
          </cell>
          <cell r="T1918">
            <v>4610.6599100000003</v>
          </cell>
          <cell r="U1918">
            <v>4610.6599100000003</v>
          </cell>
          <cell r="W1918">
            <v>985.54224999999997</v>
          </cell>
          <cell r="X1918">
            <v>1203.5856699999999</v>
          </cell>
          <cell r="Y1918">
            <v>1203.5856699999999</v>
          </cell>
          <cell r="AV1918">
            <v>343.71904999999998</v>
          </cell>
          <cell r="AW1918">
            <v>343.71904999999998</v>
          </cell>
        </row>
        <row r="1919">
          <cell r="A1919" t="str">
            <v>680499370614BU0654</v>
          </cell>
          <cell r="L1919">
            <v>7.4170999999999996</v>
          </cell>
          <cell r="M1919">
            <v>227.74942999999999</v>
          </cell>
          <cell r="N1919">
            <v>227.74942999999999</v>
          </cell>
          <cell r="O1919">
            <v>9.0690399999999993</v>
          </cell>
          <cell r="P1919">
            <v>366.31795</v>
          </cell>
          <cell r="Q1919">
            <v>366.31795</v>
          </cell>
          <cell r="S1919">
            <v>488.00788</v>
          </cell>
          <cell r="T1919">
            <v>845.25679000000002</v>
          </cell>
          <cell r="U1919">
            <v>845.25679000000002</v>
          </cell>
          <cell r="W1919">
            <v>6.1082599999999996</v>
          </cell>
          <cell r="X1919">
            <v>400.32987000000003</v>
          </cell>
          <cell r="Y1919">
            <v>400.32987000000003</v>
          </cell>
          <cell r="AV1919">
            <v>-2.5585300000000002</v>
          </cell>
          <cell r="AW1919">
            <v>-2.5585300000000002</v>
          </cell>
        </row>
        <row r="1920">
          <cell r="A1920" t="str">
            <v>680499370614BU0659</v>
          </cell>
          <cell r="L1920">
            <v>22.829090000000001</v>
          </cell>
          <cell r="M1920">
            <v>88.463849999999994</v>
          </cell>
          <cell r="N1920">
            <v>88.463849999999994</v>
          </cell>
          <cell r="O1920">
            <v>352.27704999999997</v>
          </cell>
          <cell r="P1920">
            <v>311.54118</v>
          </cell>
          <cell r="Q1920">
            <v>311.54118</v>
          </cell>
          <cell r="S1920">
            <v>1000.99511</v>
          </cell>
          <cell r="T1920">
            <v>960.25923999999998</v>
          </cell>
          <cell r="U1920">
            <v>960.25923999999998</v>
          </cell>
          <cell r="W1920">
            <v>112.69435</v>
          </cell>
          <cell r="X1920">
            <v>202.2465</v>
          </cell>
          <cell r="Y1920">
            <v>202.2465</v>
          </cell>
          <cell r="AV1920">
            <v>234.60583</v>
          </cell>
          <cell r="AW1920">
            <v>234.60583</v>
          </cell>
        </row>
        <row r="1921">
          <cell r="A1921" t="str">
            <v>680499370614BS6922</v>
          </cell>
          <cell r="L1921">
            <v>107.96831</v>
          </cell>
          <cell r="M1921">
            <v>229.45214999999999</v>
          </cell>
          <cell r="N1921">
            <v>229.45214999999999</v>
          </cell>
          <cell r="O1921">
            <v>684.95857999999998</v>
          </cell>
          <cell r="P1921">
            <v>782.04772000000003</v>
          </cell>
          <cell r="Q1921">
            <v>782.04772000000003</v>
          </cell>
          <cell r="S1921">
            <v>1812.49675</v>
          </cell>
          <cell r="T1921">
            <v>1909.5858900000001</v>
          </cell>
          <cell r="U1921">
            <v>1909.5858900000001</v>
          </cell>
          <cell r="W1921">
            <v>292.9939</v>
          </cell>
          <cell r="X1921">
            <v>502.59775999999999</v>
          </cell>
          <cell r="Y1921">
            <v>502.59775999999999</v>
          </cell>
          <cell r="AV1921">
            <v>272.51420999999999</v>
          </cell>
          <cell r="AW1921">
            <v>272.51420999999999</v>
          </cell>
        </row>
        <row r="1922">
          <cell r="A1922" t="str">
            <v>680499370614BU1485</v>
          </cell>
          <cell r="L1922">
            <v>56.11103</v>
          </cell>
          <cell r="M1922">
            <v>131.8545</v>
          </cell>
          <cell r="N1922">
            <v>131.8545</v>
          </cell>
          <cell r="O1922">
            <v>265.05615999999998</v>
          </cell>
          <cell r="P1922">
            <v>415.83179999999999</v>
          </cell>
          <cell r="Q1922">
            <v>415.83179999999999</v>
          </cell>
          <cell r="S1922">
            <v>825.95051000000001</v>
          </cell>
          <cell r="T1922">
            <v>976.72614999999996</v>
          </cell>
          <cell r="U1922">
            <v>976.72614999999996</v>
          </cell>
          <cell r="W1922">
            <v>116.44083000000001</v>
          </cell>
          <cell r="X1922">
            <v>266.76961999999997</v>
          </cell>
          <cell r="Y1922">
            <v>266.76961999999997</v>
          </cell>
          <cell r="AV1922">
            <v>103.12254</v>
          </cell>
          <cell r="AW1922">
            <v>103.12254</v>
          </cell>
        </row>
        <row r="1923">
          <cell r="A1923" t="str">
            <v>680499370614BU1051</v>
          </cell>
          <cell r="L1923">
            <v>-3.6740000000000002E-2</v>
          </cell>
          <cell r="M1923">
            <v>1.91604</v>
          </cell>
          <cell r="N1923">
            <v>1.91604</v>
          </cell>
          <cell r="O1923">
            <v>-7.6300000000000007E-2</v>
          </cell>
          <cell r="P1923">
            <v>6.27325</v>
          </cell>
          <cell r="Q1923">
            <v>6.27325</v>
          </cell>
          <cell r="S1923">
            <v>8.8192500000000003</v>
          </cell>
          <cell r="T1923">
            <v>15.168799999999999</v>
          </cell>
          <cell r="U1923">
            <v>15.168799999999999</v>
          </cell>
          <cell r="W1923">
            <v>-3.6740000000000002E-2</v>
          </cell>
          <cell r="X1923">
            <v>4.0426500000000001</v>
          </cell>
          <cell r="Y1923">
            <v>4.0426500000000001</v>
          </cell>
          <cell r="AV1923">
            <v>-3.9559999999999998E-2</v>
          </cell>
          <cell r="AW1923">
            <v>-3.9559999999999998E-2</v>
          </cell>
        </row>
        <row r="1924">
          <cell r="A1924" t="str">
            <v>680499370614BO0708</v>
          </cell>
          <cell r="L1924">
            <v>-7.4759999999999993E-2</v>
          </cell>
          <cell r="M1924">
            <v>-0.21934000000000001</v>
          </cell>
          <cell r="N1924">
            <v>-0.21934000000000001</v>
          </cell>
          <cell r="O1924">
            <v>5.0810899999999997</v>
          </cell>
          <cell r="P1924">
            <v>-0.88014000000000003</v>
          </cell>
          <cell r="Q1924">
            <v>-0.88014000000000003</v>
          </cell>
          <cell r="S1924">
            <v>22.873259999999998</v>
          </cell>
          <cell r="T1924">
            <v>16.912030000000001</v>
          </cell>
          <cell r="U1924">
            <v>16.912030000000001</v>
          </cell>
          <cell r="W1924">
            <v>3.5994799999999998</v>
          </cell>
          <cell r="X1924">
            <v>-0.43578</v>
          </cell>
          <cell r="Y1924">
            <v>-0.43578</v>
          </cell>
          <cell r="AV1924">
            <v>1.25281</v>
          </cell>
          <cell r="AW1924">
            <v>1.25281</v>
          </cell>
        </row>
        <row r="1925">
          <cell r="A1925" t="str">
            <v>680499370614BU0675</v>
          </cell>
          <cell r="L1925">
            <v>22.793469999999999</v>
          </cell>
          <cell r="M1925">
            <v>53.553170000000001</v>
          </cell>
          <cell r="N1925">
            <v>53.553170000000001</v>
          </cell>
          <cell r="O1925">
            <v>190.30201</v>
          </cell>
          <cell r="P1925">
            <v>96.232339999999994</v>
          </cell>
          <cell r="Q1925">
            <v>96.232339999999994</v>
          </cell>
          <cell r="S1925">
            <v>310.80723999999998</v>
          </cell>
          <cell r="T1925">
            <v>216.73757000000001</v>
          </cell>
          <cell r="U1925">
            <v>216.73757000000001</v>
          </cell>
          <cell r="W1925">
            <v>74.434830000000005</v>
          </cell>
          <cell r="X1925">
            <v>86.844279999999998</v>
          </cell>
          <cell r="Y1925">
            <v>86.844279999999998</v>
          </cell>
          <cell r="AV1925">
            <v>72.649630000000002</v>
          </cell>
          <cell r="AW1925">
            <v>72.649630000000002</v>
          </cell>
        </row>
        <row r="1926">
          <cell r="A1926" t="str">
            <v>680499370614BU0709</v>
          </cell>
          <cell r="L1926">
            <v>17.643450000000001</v>
          </cell>
          <cell r="M1926">
            <v>22.656310000000001</v>
          </cell>
          <cell r="N1926">
            <v>22.656310000000001</v>
          </cell>
          <cell r="O1926">
            <v>165.39100999999999</v>
          </cell>
          <cell r="P1926">
            <v>179.31629000000001</v>
          </cell>
          <cell r="Q1926">
            <v>179.31629000000001</v>
          </cell>
          <cell r="S1926">
            <v>430.50518</v>
          </cell>
          <cell r="T1926">
            <v>444.43045999999998</v>
          </cell>
          <cell r="U1926">
            <v>444.43045999999998</v>
          </cell>
          <cell r="W1926">
            <v>72.543369999999996</v>
          </cell>
          <cell r="X1926">
            <v>94.18656</v>
          </cell>
          <cell r="Y1926">
            <v>94.18656</v>
          </cell>
          <cell r="AV1926">
            <v>75.058639999999997</v>
          </cell>
          <cell r="AW1926">
            <v>75.058639999999997</v>
          </cell>
        </row>
        <row r="1927">
          <cell r="A1927" t="str">
            <v>680499370614BU1123</v>
          </cell>
          <cell r="L1927">
            <v>11.53186</v>
          </cell>
          <cell r="M1927">
            <v>19.691469999999999</v>
          </cell>
          <cell r="N1927">
            <v>19.691469999999999</v>
          </cell>
          <cell r="O1927">
            <v>59.204610000000002</v>
          </cell>
          <cell r="P1927">
            <v>85.274180000000001</v>
          </cell>
          <cell r="Q1927">
            <v>85.274180000000001</v>
          </cell>
          <cell r="S1927">
            <v>213.54131000000001</v>
          </cell>
          <cell r="T1927">
            <v>239.61088000000001</v>
          </cell>
          <cell r="U1927">
            <v>239.61088000000001</v>
          </cell>
          <cell r="W1927">
            <v>26.012129999999999</v>
          </cell>
          <cell r="X1927">
            <v>51.190429999999999</v>
          </cell>
          <cell r="Y1927">
            <v>51.190429999999999</v>
          </cell>
          <cell r="AV1927">
            <v>20.47015</v>
          </cell>
          <cell r="AW1927">
            <v>20.47015</v>
          </cell>
        </row>
        <row r="1928">
          <cell r="A1928" t="str">
            <v>680499370614BS9042</v>
          </cell>
          <cell r="L1928">
            <v>181.69296</v>
          </cell>
          <cell r="M1928">
            <v>172.08022</v>
          </cell>
          <cell r="N1928">
            <v>172.08022</v>
          </cell>
          <cell r="O1928">
            <v>982.75115000000005</v>
          </cell>
          <cell r="P1928">
            <v>1237.59358</v>
          </cell>
          <cell r="Q1928">
            <v>1237.59358</v>
          </cell>
          <cell r="S1928">
            <v>2813.9252799999999</v>
          </cell>
          <cell r="T1928">
            <v>3068.7677100000001</v>
          </cell>
          <cell r="U1928">
            <v>3068.7677100000001</v>
          </cell>
          <cell r="W1928">
            <v>438.36880000000002</v>
          </cell>
          <cell r="X1928">
            <v>727.98797999999999</v>
          </cell>
          <cell r="Y1928">
            <v>727.98797999999999</v>
          </cell>
          <cell r="AV1928">
            <v>317.88668000000001</v>
          </cell>
          <cell r="AW1928">
            <v>317.88668000000001</v>
          </cell>
        </row>
        <row r="1929">
          <cell r="A1929" t="str">
            <v>680499370614BO0341</v>
          </cell>
          <cell r="L1929">
            <v>110.46144</v>
          </cell>
          <cell r="M1929">
            <v>102.34238999999999</v>
          </cell>
          <cell r="N1929">
            <v>102.34238999999999</v>
          </cell>
          <cell r="O1929">
            <v>498.98302000000001</v>
          </cell>
          <cell r="P1929">
            <v>596.76619000000005</v>
          </cell>
          <cell r="Q1929">
            <v>596.76619000000005</v>
          </cell>
          <cell r="S1929">
            <v>1490.6485</v>
          </cell>
          <cell r="T1929">
            <v>1588.4316699999999</v>
          </cell>
          <cell r="U1929">
            <v>1588.4316699999999</v>
          </cell>
          <cell r="W1929">
            <v>207.55009000000001</v>
          </cell>
          <cell r="X1929">
            <v>333.16917000000001</v>
          </cell>
          <cell r="Y1929">
            <v>333.16917000000001</v>
          </cell>
          <cell r="AV1929">
            <v>187.27931000000001</v>
          </cell>
          <cell r="AW1929">
            <v>187.27931000000001</v>
          </cell>
        </row>
        <row r="1930">
          <cell r="A1930" t="str">
            <v>680499370614BU0341</v>
          </cell>
          <cell r="L1930">
            <v>110.46144</v>
          </cell>
          <cell r="M1930">
            <v>102.34238999999999</v>
          </cell>
          <cell r="N1930">
            <v>102.34238999999999</v>
          </cell>
          <cell r="O1930">
            <v>498.98302000000001</v>
          </cell>
          <cell r="P1930">
            <v>596.76619000000005</v>
          </cell>
          <cell r="Q1930">
            <v>596.76619000000005</v>
          </cell>
          <cell r="S1930">
            <v>1490.6485</v>
          </cell>
          <cell r="T1930">
            <v>1588.4316699999999</v>
          </cell>
          <cell r="U1930">
            <v>1588.4316699999999</v>
          </cell>
          <cell r="W1930">
            <v>207.55009000000001</v>
          </cell>
          <cell r="X1930">
            <v>333.16917000000001</v>
          </cell>
          <cell r="Y1930">
            <v>333.16917000000001</v>
          </cell>
          <cell r="AV1930">
            <v>187.27931000000001</v>
          </cell>
          <cell r="AW1930">
            <v>187.27931000000001</v>
          </cell>
        </row>
        <row r="1931">
          <cell r="A1931" t="str">
            <v>680499370614BU0351</v>
          </cell>
          <cell r="L1931">
            <v>61.210030000000003</v>
          </cell>
          <cell r="M1931">
            <v>47.628239999999998</v>
          </cell>
          <cell r="N1931">
            <v>47.628239999999998</v>
          </cell>
          <cell r="O1931">
            <v>388.50540000000001</v>
          </cell>
          <cell r="P1931">
            <v>384.10827</v>
          </cell>
          <cell r="Q1931">
            <v>384.10827</v>
          </cell>
          <cell r="S1931">
            <v>956.73748999999998</v>
          </cell>
          <cell r="T1931">
            <v>952.34036000000003</v>
          </cell>
          <cell r="U1931">
            <v>952.34036000000003</v>
          </cell>
          <cell r="W1931">
            <v>186.15584999999999</v>
          </cell>
          <cell r="X1931">
            <v>231.0085</v>
          </cell>
          <cell r="Y1931">
            <v>231.0085</v>
          </cell>
          <cell r="AV1931">
            <v>96.505740000000003</v>
          </cell>
          <cell r="AW1931">
            <v>96.505740000000003</v>
          </cell>
        </row>
        <row r="1932">
          <cell r="A1932" t="str">
            <v>680499370614BU0352</v>
          </cell>
          <cell r="L1932">
            <v>10.13649</v>
          </cell>
          <cell r="M1932">
            <v>22.23695</v>
          </cell>
          <cell r="N1932">
            <v>22.23695</v>
          </cell>
          <cell r="O1932">
            <v>95.738020000000006</v>
          </cell>
          <cell r="P1932">
            <v>211.15190999999999</v>
          </cell>
          <cell r="Q1932">
            <v>211.15190999999999</v>
          </cell>
          <cell r="S1932">
            <v>360.09894000000003</v>
          </cell>
          <cell r="T1932">
            <v>475.51283000000001</v>
          </cell>
          <cell r="U1932">
            <v>475.51283000000001</v>
          </cell>
          <cell r="W1932">
            <v>44.945619999999998</v>
          </cell>
          <cell r="X1932">
            <v>138.13762</v>
          </cell>
          <cell r="Y1932">
            <v>138.13762</v>
          </cell>
          <cell r="AV1932">
            <v>34.10163</v>
          </cell>
          <cell r="AW1932">
            <v>34.10163</v>
          </cell>
        </row>
        <row r="1933">
          <cell r="A1933" t="str">
            <v>680499370614BU0353</v>
          </cell>
          <cell r="L1933">
            <v>-0.115</v>
          </cell>
          <cell r="M1933">
            <v>-0.12736</v>
          </cell>
          <cell r="N1933">
            <v>-0.12736</v>
          </cell>
          <cell r="O1933">
            <v>-0.47528999999999999</v>
          </cell>
          <cell r="P1933">
            <v>45.567210000000003</v>
          </cell>
          <cell r="Q1933">
            <v>45.567210000000003</v>
          </cell>
          <cell r="S1933">
            <v>6.4403499999999996</v>
          </cell>
          <cell r="T1933">
            <v>52.482849999999999</v>
          </cell>
          <cell r="U1933">
            <v>52.482849999999999</v>
          </cell>
          <cell r="W1933">
            <v>-0.28276000000000001</v>
          </cell>
          <cell r="X1933">
            <v>25.672689999999999</v>
          </cell>
          <cell r="Y1933">
            <v>25.672689999999999</v>
          </cell>
        </row>
        <row r="1934">
          <cell r="A1934" t="str">
            <v>680499370614BS9051</v>
          </cell>
          <cell r="L1934">
            <v>88.463480000000004</v>
          </cell>
          <cell r="M1934">
            <v>69.601370000000003</v>
          </cell>
          <cell r="N1934">
            <v>69.601370000000003</v>
          </cell>
          <cell r="O1934">
            <v>453.26510000000002</v>
          </cell>
          <cell r="P1934">
            <v>415.68919</v>
          </cell>
          <cell r="Q1934">
            <v>415.68919</v>
          </cell>
          <cell r="S1934">
            <v>1211.73242</v>
          </cell>
          <cell r="T1934">
            <v>1174.15651</v>
          </cell>
          <cell r="U1934">
            <v>1174.15651</v>
          </cell>
          <cell r="W1934">
            <v>181.08133000000001</v>
          </cell>
          <cell r="X1934">
            <v>250.83708999999999</v>
          </cell>
          <cell r="Y1934">
            <v>250.83708999999999</v>
          </cell>
          <cell r="AV1934">
            <v>183.60413</v>
          </cell>
          <cell r="AW1934">
            <v>183.60413</v>
          </cell>
        </row>
        <row r="1935">
          <cell r="A1935" t="str">
            <v>680499370614BO0713</v>
          </cell>
          <cell r="L1935">
            <v>80.94323</v>
          </cell>
          <cell r="M1935">
            <v>69.601370000000003</v>
          </cell>
          <cell r="N1935">
            <v>69.601370000000003</v>
          </cell>
          <cell r="O1935">
            <v>409.56263999999999</v>
          </cell>
          <cell r="P1935">
            <v>367.82416000000001</v>
          </cell>
          <cell r="Q1935">
            <v>367.82416000000001</v>
          </cell>
          <cell r="S1935">
            <v>1153.13645</v>
          </cell>
          <cell r="T1935">
            <v>1111.39797</v>
          </cell>
          <cell r="U1935">
            <v>1111.39797</v>
          </cell>
          <cell r="W1935">
            <v>165.77833999999999</v>
          </cell>
          <cell r="X1935">
            <v>249.05136999999999</v>
          </cell>
          <cell r="Y1935">
            <v>249.05136999999999</v>
          </cell>
          <cell r="AV1935">
            <v>175.15463</v>
          </cell>
          <cell r="AW1935">
            <v>175.15463</v>
          </cell>
        </row>
        <row r="1936">
          <cell r="A1936" t="str">
            <v>680499370614BU0713</v>
          </cell>
          <cell r="L1936">
            <v>80.94323</v>
          </cell>
          <cell r="M1936">
            <v>69.601370000000003</v>
          </cell>
          <cell r="N1936">
            <v>69.601370000000003</v>
          </cell>
          <cell r="O1936">
            <v>409.56263999999999</v>
          </cell>
          <cell r="P1936">
            <v>367.82416000000001</v>
          </cell>
          <cell r="Q1936">
            <v>367.82416000000001</v>
          </cell>
          <cell r="S1936">
            <v>1153.13645</v>
          </cell>
          <cell r="T1936">
            <v>1111.39797</v>
          </cell>
          <cell r="U1936">
            <v>1111.39797</v>
          </cell>
          <cell r="W1936">
            <v>165.77833999999999</v>
          </cell>
          <cell r="X1936">
            <v>249.05136999999999</v>
          </cell>
          <cell r="Y1936">
            <v>249.05136999999999</v>
          </cell>
          <cell r="AV1936">
            <v>175.15463</v>
          </cell>
          <cell r="AW1936">
            <v>175.15463</v>
          </cell>
        </row>
        <row r="1937">
          <cell r="A1937" t="str">
            <v>680499370614BU0418</v>
          </cell>
          <cell r="L1937">
            <v>7.5202499999999999</v>
          </cell>
          <cell r="O1937">
            <v>43.702460000000002</v>
          </cell>
          <cell r="P1937">
            <v>47.865029999999997</v>
          </cell>
          <cell r="Q1937">
            <v>47.865029999999997</v>
          </cell>
          <cell r="S1937">
            <v>58.595970000000001</v>
          </cell>
          <cell r="T1937">
            <v>62.758540000000004</v>
          </cell>
          <cell r="U1937">
            <v>62.758540000000004</v>
          </cell>
          <cell r="W1937">
            <v>15.302989999999999</v>
          </cell>
          <cell r="X1937">
            <v>1.78572</v>
          </cell>
          <cell r="Y1937">
            <v>1.78572</v>
          </cell>
          <cell r="AV1937">
            <v>8.4495000000000005</v>
          </cell>
          <cell r="AW1937">
            <v>8.4495000000000005</v>
          </cell>
        </row>
        <row r="1938">
          <cell r="A1938" t="str">
            <v>680499370614BS9050</v>
          </cell>
          <cell r="L1938">
            <v>79.55941</v>
          </cell>
          <cell r="M1938">
            <v>48.430900000000001</v>
          </cell>
          <cell r="N1938">
            <v>48.430900000000001</v>
          </cell>
          <cell r="O1938">
            <v>304.13981000000001</v>
          </cell>
          <cell r="P1938">
            <v>303.15026999999998</v>
          </cell>
          <cell r="Q1938">
            <v>303.15026999999998</v>
          </cell>
          <cell r="S1938">
            <v>798.72694999999999</v>
          </cell>
          <cell r="T1938">
            <v>797.73740999999995</v>
          </cell>
          <cell r="U1938">
            <v>797.73740999999995</v>
          </cell>
          <cell r="W1938">
            <v>103.53926</v>
          </cell>
          <cell r="X1938">
            <v>172.27071000000001</v>
          </cell>
          <cell r="Y1938">
            <v>172.27071000000001</v>
          </cell>
          <cell r="AV1938">
            <v>145.25568000000001</v>
          </cell>
          <cell r="AW1938">
            <v>145.25568000000001</v>
          </cell>
        </row>
        <row r="1939">
          <cell r="A1939" t="str">
            <v>680499370614BU0331</v>
          </cell>
          <cell r="L1939">
            <v>21.363060000000001</v>
          </cell>
          <cell r="M1939">
            <v>2.88123</v>
          </cell>
          <cell r="N1939">
            <v>2.88123</v>
          </cell>
          <cell r="O1939">
            <v>46.098019999999998</v>
          </cell>
          <cell r="P1939">
            <v>42.740819999999999</v>
          </cell>
          <cell r="Q1939">
            <v>42.740819999999999</v>
          </cell>
          <cell r="S1939">
            <v>132.12412</v>
          </cell>
          <cell r="T1939">
            <v>128.76692</v>
          </cell>
          <cell r="U1939">
            <v>128.76692</v>
          </cell>
          <cell r="W1939">
            <v>23.234100000000002</v>
          </cell>
          <cell r="X1939">
            <v>22.545729999999999</v>
          </cell>
          <cell r="Y1939">
            <v>22.545729999999999</v>
          </cell>
          <cell r="AV1939">
            <v>18.290420000000001</v>
          </cell>
          <cell r="AW1939">
            <v>18.290420000000001</v>
          </cell>
        </row>
        <row r="1940">
          <cell r="A1940" t="str">
            <v>680499370614BU0362</v>
          </cell>
          <cell r="L1940">
            <v>58.250030000000002</v>
          </cell>
          <cell r="M1940">
            <v>45.549669999999999</v>
          </cell>
          <cell r="N1940">
            <v>45.549669999999999</v>
          </cell>
          <cell r="O1940">
            <v>258.65201999999999</v>
          </cell>
          <cell r="P1940">
            <v>260.40944999999999</v>
          </cell>
          <cell r="Q1940">
            <v>260.40944999999999</v>
          </cell>
          <cell r="S1940">
            <v>643.50689999999997</v>
          </cell>
          <cell r="T1940">
            <v>645.26432999999997</v>
          </cell>
          <cell r="U1940">
            <v>645.26432999999997</v>
          </cell>
          <cell r="W1940">
            <v>80.358840000000001</v>
          </cell>
          <cell r="X1940">
            <v>149.72497999999999</v>
          </cell>
          <cell r="Y1940">
            <v>149.72497999999999</v>
          </cell>
          <cell r="AV1940">
            <v>127.50534</v>
          </cell>
          <cell r="AW1940">
            <v>127.50534</v>
          </cell>
        </row>
        <row r="1941">
          <cell r="A1941" t="str">
            <v>680499370614BU0370</v>
          </cell>
          <cell r="L1941">
            <v>-5.3679999999999999E-2</v>
          </cell>
          <cell r="O1941">
            <v>-0.61023000000000005</v>
          </cell>
          <cell r="S1941">
            <v>23.095929999999999</v>
          </cell>
          <cell r="T1941">
            <v>23.706160000000001</v>
          </cell>
          <cell r="U1941">
            <v>23.706160000000001</v>
          </cell>
          <cell r="W1941">
            <v>-5.3679999999999999E-2</v>
          </cell>
          <cell r="AV1941">
            <v>-0.54008</v>
          </cell>
          <cell r="AW1941">
            <v>-0.54008</v>
          </cell>
        </row>
        <row r="1942">
          <cell r="A1942" t="str">
            <v>680499370614BS6921</v>
          </cell>
          <cell r="M1942">
            <v>-5.527E-2</v>
          </cell>
          <cell r="N1942">
            <v>-5.527E-2</v>
          </cell>
          <cell r="P1942">
            <v>-0.48287000000000002</v>
          </cell>
          <cell r="Q1942">
            <v>-0.48287000000000002</v>
          </cell>
          <cell r="S1942">
            <v>-9.8970000000000002E-2</v>
          </cell>
          <cell r="T1942">
            <v>-0.58184000000000002</v>
          </cell>
          <cell r="U1942">
            <v>-0.58184000000000002</v>
          </cell>
          <cell r="X1942">
            <v>-5.527E-2</v>
          </cell>
          <cell r="Y1942">
            <v>-5.527E-2</v>
          </cell>
        </row>
        <row r="1943">
          <cell r="A1943" t="str">
            <v>680499370614BO1228</v>
          </cell>
          <cell r="M1943">
            <v>-5.527E-2</v>
          </cell>
          <cell r="N1943">
            <v>-5.527E-2</v>
          </cell>
          <cell r="P1943">
            <v>-0.48287000000000002</v>
          </cell>
          <cell r="Q1943">
            <v>-0.48287000000000002</v>
          </cell>
          <cell r="S1943">
            <v>-9.8970000000000002E-2</v>
          </cell>
          <cell r="T1943">
            <v>-0.58184000000000002</v>
          </cell>
          <cell r="U1943">
            <v>-0.58184000000000002</v>
          </cell>
          <cell r="X1943">
            <v>-5.527E-2</v>
          </cell>
          <cell r="Y1943">
            <v>-5.527E-2</v>
          </cell>
        </row>
        <row r="1944">
          <cell r="A1944" t="str">
            <v>680499370614BU1228</v>
          </cell>
          <cell r="M1944">
            <v>-5.527E-2</v>
          </cell>
          <cell r="N1944">
            <v>-5.527E-2</v>
          </cell>
          <cell r="P1944">
            <v>-0.48287000000000002</v>
          </cell>
          <cell r="Q1944">
            <v>-0.48287000000000002</v>
          </cell>
          <cell r="S1944">
            <v>-9.8970000000000002E-2</v>
          </cell>
          <cell r="T1944">
            <v>-0.58184000000000002</v>
          </cell>
          <cell r="U1944">
            <v>-0.58184000000000002</v>
          </cell>
          <cell r="X1944">
            <v>-5.527E-2</v>
          </cell>
          <cell r="Y1944">
            <v>-5.527E-2</v>
          </cell>
        </row>
        <row r="1945">
          <cell r="A1945" t="str">
            <v>680499370614201101</v>
          </cell>
          <cell r="L1945">
            <v>617.25557000000003</v>
          </cell>
          <cell r="M1945">
            <v>1762.96289</v>
          </cell>
          <cell r="N1945">
            <v>1762.96289</v>
          </cell>
          <cell r="O1945">
            <v>4889.9198399999996</v>
          </cell>
          <cell r="P1945">
            <v>8713.1699800000006</v>
          </cell>
          <cell r="Q1945">
            <v>8713.1699800000006</v>
          </cell>
          <cell r="S1945">
            <v>13642.75757</v>
          </cell>
          <cell r="T1945">
            <v>17466.007710000002</v>
          </cell>
          <cell r="U1945">
            <v>17466.007710000002</v>
          </cell>
          <cell r="W1945">
            <v>1770.0617099999999</v>
          </cell>
          <cell r="X1945">
            <v>4649.4203900000002</v>
          </cell>
          <cell r="Y1945">
            <v>4649.4203900000002</v>
          </cell>
          <cell r="AV1945">
            <v>2126.7788599999999</v>
          </cell>
          <cell r="AW1945">
            <v>2126.7788599999999</v>
          </cell>
        </row>
        <row r="1946">
          <cell r="A1946" t="str">
            <v>680499370614BT6918</v>
          </cell>
          <cell r="L1946">
            <v>617.25557000000003</v>
          </cell>
          <cell r="M1946">
            <v>1762.96289</v>
          </cell>
          <cell r="N1946">
            <v>1762.96289</v>
          </cell>
          <cell r="O1946">
            <v>4889.9198399999996</v>
          </cell>
          <cell r="P1946">
            <v>8713.1699800000006</v>
          </cell>
          <cell r="Q1946">
            <v>8713.1699800000006</v>
          </cell>
          <cell r="S1946">
            <v>13642.75757</v>
          </cell>
          <cell r="T1946">
            <v>17466.007710000002</v>
          </cell>
          <cell r="U1946">
            <v>17466.007710000002</v>
          </cell>
          <cell r="W1946">
            <v>1770.0617099999999</v>
          </cell>
          <cell r="X1946">
            <v>4649.4203900000002</v>
          </cell>
          <cell r="Y1946">
            <v>4649.4203900000002</v>
          </cell>
          <cell r="AV1946">
            <v>2126.7788599999999</v>
          </cell>
          <cell r="AW1946">
            <v>2126.7788599999999</v>
          </cell>
        </row>
        <row r="1947">
          <cell r="A1947" t="str">
            <v>680499370614BO0680</v>
          </cell>
          <cell r="L1947">
            <v>617.25557000000003</v>
          </cell>
          <cell r="M1947">
            <v>1762.96289</v>
          </cell>
          <cell r="N1947">
            <v>1762.96289</v>
          </cell>
          <cell r="O1947">
            <v>4889.9198399999996</v>
          </cell>
          <cell r="P1947">
            <v>8713.1699800000006</v>
          </cell>
          <cell r="Q1947">
            <v>8713.1699800000006</v>
          </cell>
          <cell r="S1947">
            <v>13642.75757</v>
          </cell>
          <cell r="T1947">
            <v>17466.007710000002</v>
          </cell>
          <cell r="U1947">
            <v>17466.007710000002</v>
          </cell>
          <cell r="W1947">
            <v>1770.0617099999999</v>
          </cell>
          <cell r="X1947">
            <v>4649.4203900000002</v>
          </cell>
          <cell r="Y1947">
            <v>4649.4203900000002</v>
          </cell>
          <cell r="AV1947">
            <v>2126.7788599999999</v>
          </cell>
          <cell r="AW1947">
            <v>2126.7788599999999</v>
          </cell>
        </row>
        <row r="1948">
          <cell r="A1948" t="str">
            <v>680499370614BU0680</v>
          </cell>
          <cell r="L1948">
            <v>617.25557000000003</v>
          </cell>
          <cell r="M1948">
            <v>1762.96289</v>
          </cell>
          <cell r="N1948">
            <v>1762.96289</v>
          </cell>
          <cell r="O1948">
            <v>4889.9198399999996</v>
          </cell>
          <cell r="P1948">
            <v>8713.1699800000006</v>
          </cell>
          <cell r="Q1948">
            <v>8713.1699800000006</v>
          </cell>
          <cell r="S1948">
            <v>13642.75757</v>
          </cell>
          <cell r="T1948">
            <v>17466.007710000002</v>
          </cell>
          <cell r="U1948">
            <v>17466.007710000002</v>
          </cell>
          <cell r="W1948">
            <v>1770.0617099999999</v>
          </cell>
          <cell r="X1948">
            <v>4649.4203900000002</v>
          </cell>
          <cell r="Y1948">
            <v>4649.4203900000002</v>
          </cell>
          <cell r="AV1948">
            <v>2126.7788599999999</v>
          </cell>
          <cell r="AW1948">
            <v>2126.7788599999999</v>
          </cell>
        </row>
        <row r="1949">
          <cell r="A1949" t="str">
            <v>680499CL_NOPD202</v>
          </cell>
          <cell r="L1949">
            <v>806.39178000000004</v>
          </cell>
          <cell r="M1949">
            <v>787.07770000000005</v>
          </cell>
          <cell r="N1949">
            <v>778.26507000000004</v>
          </cell>
          <cell r="O1949">
            <v>5327.1050599999999</v>
          </cell>
          <cell r="P1949">
            <v>3992.0189599999999</v>
          </cell>
          <cell r="Q1949">
            <v>4121.4120000000003</v>
          </cell>
          <cell r="S1949">
            <v>18356.22236</v>
          </cell>
          <cell r="T1949">
            <v>17021.136259999999</v>
          </cell>
          <cell r="U1949">
            <v>17624.748490000002</v>
          </cell>
          <cell r="W1949">
            <v>1763.5734</v>
          </cell>
          <cell r="X1949">
            <v>2810.306</v>
          </cell>
          <cell r="Y1949">
            <v>2839.9720000000002</v>
          </cell>
          <cell r="AV1949">
            <v>2538.0651699999999</v>
          </cell>
          <cell r="AW1949">
            <v>2538.0651699999999</v>
          </cell>
        </row>
        <row r="1950">
          <cell r="A1950" t="str">
            <v>680499CL_NOBS9044</v>
          </cell>
          <cell r="L1950">
            <v>244.25532999999999</v>
          </cell>
          <cell r="M1950">
            <v>179.53880000000001</v>
          </cell>
          <cell r="N1950">
            <v>177.52858000000001</v>
          </cell>
          <cell r="O1950">
            <v>1255.75161</v>
          </cell>
          <cell r="P1950">
            <v>1175.25254</v>
          </cell>
          <cell r="Q1950">
            <v>1213.40337</v>
          </cell>
          <cell r="S1950">
            <v>5041.0775999999996</v>
          </cell>
          <cell r="T1950">
            <v>4960.5785299999998</v>
          </cell>
          <cell r="U1950">
            <v>5146.2769099999996</v>
          </cell>
          <cell r="W1950">
            <v>625.32992999999999</v>
          </cell>
          <cell r="X1950">
            <v>841.22429999999997</v>
          </cell>
          <cell r="Y1950">
            <v>851.79501000000005</v>
          </cell>
          <cell r="AV1950">
            <v>420.60194999999999</v>
          </cell>
          <cell r="AW1950">
            <v>420.60194999999999</v>
          </cell>
        </row>
        <row r="1951">
          <cell r="A1951" t="str">
            <v>680499CL_NOBU0321</v>
          </cell>
          <cell r="L1951">
            <v>169.78552999999999</v>
          </cell>
          <cell r="M1951">
            <v>119.71288</v>
          </cell>
          <cell r="N1951">
            <v>118.3725</v>
          </cell>
          <cell r="O1951">
            <v>993.37334999999996</v>
          </cell>
          <cell r="P1951">
            <v>909.19186999999999</v>
          </cell>
          <cell r="Q1951">
            <v>938.42918999999995</v>
          </cell>
          <cell r="S1951">
            <v>3842.18561</v>
          </cell>
          <cell r="T1951">
            <v>3758.0041299999998</v>
          </cell>
          <cell r="U1951">
            <v>3896.16068</v>
          </cell>
          <cell r="W1951">
            <v>472.19902999999999</v>
          </cell>
          <cell r="X1951">
            <v>652.04765999999995</v>
          </cell>
          <cell r="Y1951">
            <v>660.82790999999997</v>
          </cell>
          <cell r="AV1951">
            <v>336.28931</v>
          </cell>
          <cell r="AW1951">
            <v>336.28931</v>
          </cell>
        </row>
        <row r="1952">
          <cell r="A1952" t="str">
            <v>680499CL_NOBU0323</v>
          </cell>
          <cell r="L1952">
            <v>74.469800000000006</v>
          </cell>
          <cell r="M1952">
            <v>59.825920000000004</v>
          </cell>
          <cell r="N1952">
            <v>59.15607</v>
          </cell>
          <cell r="O1952">
            <v>264.55585000000002</v>
          </cell>
          <cell r="P1952">
            <v>266.06067000000002</v>
          </cell>
          <cell r="Q1952">
            <v>274.97417999999999</v>
          </cell>
          <cell r="S1952">
            <v>1181.24496</v>
          </cell>
          <cell r="T1952">
            <v>1182.7497800000001</v>
          </cell>
          <cell r="U1952">
            <v>1229.6804099999999</v>
          </cell>
          <cell r="W1952">
            <v>153.51944</v>
          </cell>
          <cell r="X1952">
            <v>189.17663999999999</v>
          </cell>
          <cell r="Y1952">
            <v>190.96709999999999</v>
          </cell>
          <cell r="AV1952">
            <v>86.101690000000005</v>
          </cell>
          <cell r="AW1952">
            <v>86.101690000000005</v>
          </cell>
        </row>
        <row r="1953">
          <cell r="A1953" t="str">
            <v>680499CL_NOBU0648</v>
          </cell>
          <cell r="L1953">
            <v>0</v>
          </cell>
          <cell r="O1953">
            <v>-2.1775899999999999</v>
          </cell>
          <cell r="S1953">
            <v>17.647030000000001</v>
          </cell>
          <cell r="T1953">
            <v>19.824619999999999</v>
          </cell>
          <cell r="U1953">
            <v>20.435829999999999</v>
          </cell>
          <cell r="W1953">
            <v>-0.38854</v>
          </cell>
          <cell r="AV1953">
            <v>-1.78905</v>
          </cell>
          <cell r="AW1953">
            <v>-1.78905</v>
          </cell>
        </row>
        <row r="1954">
          <cell r="A1954" t="str">
            <v>680499CL_NOBG6912</v>
          </cell>
          <cell r="L1954">
            <v>219.36502999999999</v>
          </cell>
          <cell r="M1954">
            <v>267.1343</v>
          </cell>
          <cell r="N1954">
            <v>264.14332999999999</v>
          </cell>
          <cell r="O1954">
            <v>1418.64499</v>
          </cell>
          <cell r="P1954">
            <v>747.38771999999994</v>
          </cell>
          <cell r="Q1954">
            <v>766.53700000000003</v>
          </cell>
          <cell r="S1954">
            <v>4816.2404100000003</v>
          </cell>
          <cell r="T1954">
            <v>4144.9831400000003</v>
          </cell>
          <cell r="U1954">
            <v>4288.4661400000005</v>
          </cell>
          <cell r="W1954">
            <v>394.58202</v>
          </cell>
          <cell r="X1954">
            <v>679.10253999999998</v>
          </cell>
          <cell r="Y1954">
            <v>683.95366999999999</v>
          </cell>
          <cell r="AV1954">
            <v>754.62258999999995</v>
          </cell>
          <cell r="AW1954">
            <v>754.62258999999995</v>
          </cell>
        </row>
        <row r="1955">
          <cell r="A1955" t="str">
            <v>680499CL_NOBS6912</v>
          </cell>
          <cell r="L1955">
            <v>140.38233</v>
          </cell>
          <cell r="M1955">
            <v>182.81518</v>
          </cell>
          <cell r="N1955">
            <v>180.76831000000001</v>
          </cell>
          <cell r="O1955">
            <v>766.22532999999999</v>
          </cell>
          <cell r="P1955">
            <v>460.72723000000002</v>
          </cell>
          <cell r="Q1955">
            <v>471.89350999999999</v>
          </cell>
          <cell r="S1955">
            <v>3266.4672500000001</v>
          </cell>
          <cell r="T1955">
            <v>2960.9691499999999</v>
          </cell>
          <cell r="U1955">
            <v>3062.5063700000001</v>
          </cell>
          <cell r="W1955">
            <v>239.68068</v>
          </cell>
          <cell r="X1955">
            <v>513.68588</v>
          </cell>
          <cell r="Y1955">
            <v>517.93920000000003</v>
          </cell>
          <cell r="AV1955">
            <v>431.89344</v>
          </cell>
          <cell r="AW1955">
            <v>431.89344</v>
          </cell>
        </row>
        <row r="1956">
          <cell r="A1956" t="str">
            <v>680499CL_NOBO0678</v>
          </cell>
          <cell r="L1956">
            <v>131.66087999999999</v>
          </cell>
          <cell r="M1956">
            <v>129.85742999999999</v>
          </cell>
          <cell r="N1956">
            <v>128.40349000000001</v>
          </cell>
          <cell r="O1956">
            <v>569.76583000000005</v>
          </cell>
          <cell r="P1956">
            <v>287.42831000000001</v>
          </cell>
          <cell r="Q1956">
            <v>294.26229999999998</v>
          </cell>
          <cell r="S1956">
            <v>2371.9193799999998</v>
          </cell>
          <cell r="T1956">
            <v>2089.5818599999998</v>
          </cell>
          <cell r="U1956">
            <v>2159.59319</v>
          </cell>
          <cell r="W1956">
            <v>207.22087999999999</v>
          </cell>
          <cell r="X1956">
            <v>336.01749999999998</v>
          </cell>
          <cell r="Y1956">
            <v>338.48955999999998</v>
          </cell>
          <cell r="AV1956">
            <v>283.45877000000002</v>
          </cell>
          <cell r="AW1956">
            <v>283.45877000000002</v>
          </cell>
        </row>
        <row r="1957">
          <cell r="A1957" t="str">
            <v>680499CL_NOBU0654</v>
          </cell>
          <cell r="L1957">
            <v>-0.45418999999999998</v>
          </cell>
          <cell r="M1957">
            <v>8.5988699999999998</v>
          </cell>
          <cell r="N1957">
            <v>8.5025899999999996</v>
          </cell>
          <cell r="O1957">
            <v>16.602070000000001</v>
          </cell>
          <cell r="P1957">
            <v>31.29299</v>
          </cell>
          <cell r="Q1957">
            <v>31.86862</v>
          </cell>
          <cell r="S1957">
            <v>194.82642000000001</v>
          </cell>
          <cell r="T1957">
            <v>209.51733999999999</v>
          </cell>
          <cell r="U1957">
            <v>216.11212</v>
          </cell>
          <cell r="W1957">
            <v>0.17582999999999999</v>
          </cell>
          <cell r="X1957">
            <v>75.398750000000007</v>
          </cell>
          <cell r="Y1957">
            <v>76.574349999999995</v>
          </cell>
          <cell r="AV1957">
            <v>12.192220000000001</v>
          </cell>
          <cell r="AW1957">
            <v>12.192220000000001</v>
          </cell>
        </row>
        <row r="1958">
          <cell r="A1958" t="str">
            <v>680499CL_NOBU0659</v>
          </cell>
          <cell r="L1958">
            <v>9.1756399999999996</v>
          </cell>
          <cell r="M1958">
            <v>44.358879999999999</v>
          </cell>
          <cell r="N1958">
            <v>43.862229999999997</v>
          </cell>
          <cell r="O1958">
            <v>179.85742999999999</v>
          </cell>
          <cell r="P1958">
            <v>142.25244000000001</v>
          </cell>
          <cell r="Q1958">
            <v>146.01745</v>
          </cell>
          <cell r="S1958">
            <v>699.82240000000002</v>
          </cell>
          <cell r="T1958">
            <v>662.21740999999997</v>
          </cell>
          <cell r="U1958">
            <v>687.15896999999995</v>
          </cell>
          <cell r="W1958">
            <v>32.283969999999997</v>
          </cell>
          <cell r="X1958">
            <v>102.37493000000001</v>
          </cell>
          <cell r="Y1958">
            <v>102.98260999999999</v>
          </cell>
          <cell r="AV1958">
            <v>136.24244999999999</v>
          </cell>
          <cell r="AW1958">
            <v>136.24244999999999</v>
          </cell>
        </row>
        <row r="1959">
          <cell r="A1959" t="str">
            <v>680499CL_NOBU3445</v>
          </cell>
          <cell r="P1959">
            <v>-0.24651000000000001</v>
          </cell>
          <cell r="Q1959">
            <v>-0.25485999999999998</v>
          </cell>
          <cell r="S1959">
            <v>-0.10095</v>
          </cell>
          <cell r="T1959">
            <v>-0.34745999999999999</v>
          </cell>
          <cell r="U1959">
            <v>-0.35791000000000001</v>
          </cell>
          <cell r="X1959">
            <v>-0.1053</v>
          </cell>
          <cell r="Y1959">
            <v>-0.10732</v>
          </cell>
        </row>
        <row r="1960">
          <cell r="A1960" t="str">
            <v>680499CL_NOBS6922</v>
          </cell>
          <cell r="L1960">
            <v>78.982699999999994</v>
          </cell>
          <cell r="M1960">
            <v>84.319119999999998</v>
          </cell>
          <cell r="N1960">
            <v>83.375010000000003</v>
          </cell>
          <cell r="O1960">
            <v>652.41966000000002</v>
          </cell>
          <cell r="P1960">
            <v>286.66048999999998</v>
          </cell>
          <cell r="Q1960">
            <v>294.64348999999999</v>
          </cell>
          <cell r="S1960">
            <v>1549.77316</v>
          </cell>
          <cell r="T1960">
            <v>1184.0139899999999</v>
          </cell>
          <cell r="U1960">
            <v>1225.9597699999999</v>
          </cell>
          <cell r="W1960">
            <v>154.90134</v>
          </cell>
          <cell r="X1960">
            <v>165.41666000000001</v>
          </cell>
          <cell r="Y1960">
            <v>166.01446999999999</v>
          </cell>
          <cell r="AV1960">
            <v>322.72915</v>
          </cell>
          <cell r="AW1960">
            <v>322.72915</v>
          </cell>
        </row>
        <row r="1961">
          <cell r="A1961" t="str">
            <v>680499CL_NOBU1485</v>
          </cell>
          <cell r="L1961">
            <v>21.82358</v>
          </cell>
          <cell r="M1961">
            <v>59.534199999999998</v>
          </cell>
          <cell r="N1961">
            <v>58.867600000000003</v>
          </cell>
          <cell r="O1961">
            <v>187.87028000000001</v>
          </cell>
          <cell r="P1961">
            <v>95.788060000000002</v>
          </cell>
          <cell r="Q1961">
            <v>96.728089999999995</v>
          </cell>
          <cell r="S1961">
            <v>569.30775000000006</v>
          </cell>
          <cell r="T1961">
            <v>477.22552999999999</v>
          </cell>
          <cell r="U1961">
            <v>494.41259000000002</v>
          </cell>
          <cell r="W1961">
            <v>39.898110000000003</v>
          </cell>
          <cell r="X1961">
            <v>74.656419999999997</v>
          </cell>
          <cell r="Y1961">
            <v>74.277389999999997</v>
          </cell>
          <cell r="AV1961">
            <v>105.68321</v>
          </cell>
          <cell r="AW1961">
            <v>105.68321</v>
          </cell>
        </row>
        <row r="1962">
          <cell r="A1962" t="str">
            <v>680499CL_NOBU1051</v>
          </cell>
          <cell r="L1962">
            <v>0</v>
          </cell>
          <cell r="O1962">
            <v>-0.12468</v>
          </cell>
          <cell r="S1962">
            <v>-0.12468</v>
          </cell>
          <cell r="W1962">
            <v>0</v>
          </cell>
          <cell r="AV1962">
            <v>-0.12468</v>
          </cell>
          <cell r="AW1962">
            <v>-0.12468</v>
          </cell>
        </row>
        <row r="1963">
          <cell r="A1963" t="str">
            <v>680499CL_NOBO0708</v>
          </cell>
          <cell r="L1963">
            <v>25.308309999999999</v>
          </cell>
          <cell r="M1963">
            <v>-6.1952199999999999</v>
          </cell>
          <cell r="N1963">
            <v>-6.1258499999999998</v>
          </cell>
          <cell r="O1963">
            <v>72.95487</v>
          </cell>
          <cell r="P1963">
            <v>-21.64751</v>
          </cell>
          <cell r="Q1963">
            <v>-22.241350000000001</v>
          </cell>
          <cell r="S1963">
            <v>93.724419999999995</v>
          </cell>
          <cell r="T1963">
            <v>-0.87795999999999996</v>
          </cell>
          <cell r="U1963">
            <v>-0.31551000000000001</v>
          </cell>
          <cell r="W1963">
            <v>52.846339999999998</v>
          </cell>
          <cell r="X1963">
            <v>-11.6586</v>
          </cell>
          <cell r="Y1963">
            <v>-11.69319</v>
          </cell>
          <cell r="AV1963">
            <v>14.6846</v>
          </cell>
          <cell r="AW1963">
            <v>14.6846</v>
          </cell>
        </row>
        <row r="1964">
          <cell r="A1964" t="str">
            <v>680499CL_NOBU0675</v>
          </cell>
          <cell r="L1964">
            <v>1.6907799999999999</v>
          </cell>
          <cell r="M1964">
            <v>-0.61285999999999996</v>
          </cell>
          <cell r="N1964">
            <v>-0.60599000000000003</v>
          </cell>
          <cell r="O1964">
            <v>21.975940000000001</v>
          </cell>
          <cell r="P1964">
            <v>9.6425199999999993</v>
          </cell>
          <cell r="Q1964">
            <v>10.08013</v>
          </cell>
          <cell r="S1964">
            <v>58.478000000000002</v>
          </cell>
          <cell r="T1964">
            <v>46.144579999999998</v>
          </cell>
          <cell r="U1964">
            <v>47.7273</v>
          </cell>
          <cell r="W1964">
            <v>7.4053699999999996</v>
          </cell>
          <cell r="X1964">
            <v>4.6827899999999998</v>
          </cell>
          <cell r="Y1964">
            <v>4.7903599999999997</v>
          </cell>
          <cell r="AV1964">
            <v>9.96584</v>
          </cell>
          <cell r="AW1964">
            <v>9.96584</v>
          </cell>
        </row>
        <row r="1965">
          <cell r="A1965" t="str">
            <v>680499CL_NOBU0709</v>
          </cell>
          <cell r="L1965">
            <v>18.274920000000002</v>
          </cell>
          <cell r="M1965">
            <v>26.658300000000001</v>
          </cell>
          <cell r="N1965">
            <v>26.359819999999999</v>
          </cell>
          <cell r="O1965">
            <v>306.54304000000002</v>
          </cell>
          <cell r="P1965">
            <v>161.6044</v>
          </cell>
          <cell r="Q1965">
            <v>167.33731</v>
          </cell>
          <cell r="S1965">
            <v>692.94551000000001</v>
          </cell>
          <cell r="T1965">
            <v>548.00687000000005</v>
          </cell>
          <cell r="U1965">
            <v>567.09095000000002</v>
          </cell>
          <cell r="W1965">
            <v>34.797240000000002</v>
          </cell>
          <cell r="X1965">
            <v>80.082430000000002</v>
          </cell>
          <cell r="Y1965">
            <v>80.799689999999998</v>
          </cell>
          <cell r="AV1965">
            <v>167.60425000000001</v>
          </cell>
          <cell r="AW1965">
            <v>167.60425000000001</v>
          </cell>
        </row>
        <row r="1966">
          <cell r="A1966" t="str">
            <v>680499CL_NOBU1123</v>
          </cell>
          <cell r="L1966">
            <v>11.885109999999999</v>
          </cell>
          <cell r="M1966">
            <v>4.9347000000000003</v>
          </cell>
          <cell r="N1966">
            <v>4.8794399999999998</v>
          </cell>
          <cell r="O1966">
            <v>63.200209999999998</v>
          </cell>
          <cell r="P1966">
            <v>41.273020000000002</v>
          </cell>
          <cell r="Q1966">
            <v>42.739310000000003</v>
          </cell>
          <cell r="S1966">
            <v>135.44216</v>
          </cell>
          <cell r="T1966">
            <v>113.51497000000001</v>
          </cell>
          <cell r="U1966">
            <v>117.04443999999999</v>
          </cell>
          <cell r="W1966">
            <v>19.954280000000001</v>
          </cell>
          <cell r="X1966">
            <v>17.65362</v>
          </cell>
          <cell r="Y1966">
            <v>17.840219999999999</v>
          </cell>
          <cell r="AV1966">
            <v>24.915929999999999</v>
          </cell>
          <cell r="AW1966">
            <v>24.915929999999999</v>
          </cell>
        </row>
        <row r="1967">
          <cell r="A1967" t="str">
            <v>680499CL_NOBS9042</v>
          </cell>
          <cell r="L1967">
            <v>155.20707999999999</v>
          </cell>
          <cell r="M1967">
            <v>110.98517</v>
          </cell>
          <cell r="N1967">
            <v>109.74248</v>
          </cell>
          <cell r="O1967">
            <v>1010.81962</v>
          </cell>
          <cell r="P1967">
            <v>899.84136999999998</v>
          </cell>
          <cell r="Q1967">
            <v>930.85946999999999</v>
          </cell>
          <cell r="S1967">
            <v>3161.9006399999998</v>
          </cell>
          <cell r="T1967">
            <v>3050.9223900000002</v>
          </cell>
          <cell r="U1967">
            <v>3157.0730899999999</v>
          </cell>
          <cell r="W1967">
            <v>387.94913000000003</v>
          </cell>
          <cell r="X1967">
            <v>613.33326</v>
          </cell>
          <cell r="Y1967">
            <v>621.64121</v>
          </cell>
          <cell r="AV1967">
            <v>498.45152000000002</v>
          </cell>
          <cell r="AW1967">
            <v>498.45152000000002</v>
          </cell>
        </row>
        <row r="1968">
          <cell r="A1968" t="str">
            <v>680499CL_NOBO0341</v>
          </cell>
          <cell r="L1968">
            <v>93.439520000000002</v>
          </cell>
          <cell r="M1968">
            <v>88.983549999999994</v>
          </cell>
          <cell r="N1968">
            <v>87.987200000000001</v>
          </cell>
          <cell r="O1968">
            <v>562.75324000000001</v>
          </cell>
          <cell r="P1968">
            <v>604.77187000000004</v>
          </cell>
          <cell r="Q1968">
            <v>625.12454000000002</v>
          </cell>
          <cell r="S1968">
            <v>1958.12608</v>
          </cell>
          <cell r="T1968">
            <v>2000.14471</v>
          </cell>
          <cell r="U1968">
            <v>2069.4672599999999</v>
          </cell>
          <cell r="W1968">
            <v>251.10426000000001</v>
          </cell>
          <cell r="X1968">
            <v>405.07411000000002</v>
          </cell>
          <cell r="Y1968">
            <v>410.08715000000001</v>
          </cell>
          <cell r="AV1968">
            <v>223.97859</v>
          </cell>
          <cell r="AW1968">
            <v>223.97859</v>
          </cell>
        </row>
        <row r="1969">
          <cell r="A1969" t="str">
            <v>680499CL_NOBU0341</v>
          </cell>
          <cell r="L1969">
            <v>93.439520000000002</v>
          </cell>
          <cell r="M1969">
            <v>88.983549999999994</v>
          </cell>
          <cell r="N1969">
            <v>87.987200000000001</v>
          </cell>
          <cell r="O1969">
            <v>562.75324000000001</v>
          </cell>
          <cell r="P1969">
            <v>604.77187000000004</v>
          </cell>
          <cell r="Q1969">
            <v>625.12454000000002</v>
          </cell>
          <cell r="S1969">
            <v>1958.12608</v>
          </cell>
          <cell r="T1969">
            <v>2000.14471</v>
          </cell>
          <cell r="U1969">
            <v>2069.4672599999999</v>
          </cell>
          <cell r="W1969">
            <v>251.10426000000001</v>
          </cell>
          <cell r="X1969">
            <v>405.07411000000002</v>
          </cell>
          <cell r="Y1969">
            <v>410.08715000000001</v>
          </cell>
          <cell r="AV1969">
            <v>223.97859</v>
          </cell>
          <cell r="AW1969">
            <v>223.97859</v>
          </cell>
        </row>
        <row r="1970">
          <cell r="A1970" t="str">
            <v>680499CL_NOBU0351</v>
          </cell>
          <cell r="L1970">
            <v>32.35324</v>
          </cell>
          <cell r="M1970">
            <v>14.39175</v>
          </cell>
          <cell r="N1970">
            <v>14.23061</v>
          </cell>
          <cell r="O1970">
            <v>309.38744000000003</v>
          </cell>
          <cell r="P1970">
            <v>166.18897999999999</v>
          </cell>
          <cell r="Q1970">
            <v>171.82821000000001</v>
          </cell>
          <cell r="S1970">
            <v>748.42007000000001</v>
          </cell>
          <cell r="T1970">
            <v>605.22161000000006</v>
          </cell>
          <cell r="U1970">
            <v>627.31132000000002</v>
          </cell>
          <cell r="W1970">
            <v>65.183030000000002</v>
          </cell>
          <cell r="X1970">
            <v>115.27752</v>
          </cell>
          <cell r="Y1970">
            <v>117.03404</v>
          </cell>
          <cell r="AV1970">
            <v>224.65447</v>
          </cell>
          <cell r="AW1970">
            <v>224.65447</v>
          </cell>
        </row>
        <row r="1971">
          <cell r="A1971" t="str">
            <v>680499CL_NOBU0352</v>
          </cell>
          <cell r="L1971">
            <v>29.41432</v>
          </cell>
          <cell r="M1971">
            <v>5.3016699999999997</v>
          </cell>
          <cell r="N1971">
            <v>5.2423099999999998</v>
          </cell>
          <cell r="O1971">
            <v>139.12717000000001</v>
          </cell>
          <cell r="P1971">
            <v>120.90897</v>
          </cell>
          <cell r="Q1971">
            <v>125.70278999999999</v>
          </cell>
          <cell r="S1971">
            <v>456.02134999999998</v>
          </cell>
          <cell r="T1971">
            <v>437.80315000000002</v>
          </cell>
          <cell r="U1971">
            <v>452.31639999999999</v>
          </cell>
          <cell r="W1971">
            <v>71.772689999999997</v>
          </cell>
          <cell r="X1971">
            <v>90.673429999999996</v>
          </cell>
          <cell r="Y1971">
            <v>92.237660000000005</v>
          </cell>
          <cell r="AV1971">
            <v>49.929029999999997</v>
          </cell>
          <cell r="AW1971">
            <v>49.929029999999997</v>
          </cell>
        </row>
        <row r="1972">
          <cell r="A1972" t="str">
            <v>680499CL_NOBU0353</v>
          </cell>
          <cell r="L1972">
            <v>0</v>
          </cell>
          <cell r="M1972">
            <v>2.3081999999999998</v>
          </cell>
          <cell r="N1972">
            <v>2.2823600000000002</v>
          </cell>
          <cell r="O1972">
            <v>-0.44823000000000002</v>
          </cell>
          <cell r="P1972">
            <v>7.9715499999999997</v>
          </cell>
          <cell r="Q1972">
            <v>8.2039299999999997</v>
          </cell>
          <cell r="S1972">
            <v>-0.66686000000000001</v>
          </cell>
          <cell r="T1972">
            <v>7.7529199999999996</v>
          </cell>
          <cell r="U1972">
            <v>7.9781199999999997</v>
          </cell>
          <cell r="W1972">
            <v>-0.11085</v>
          </cell>
          <cell r="X1972">
            <v>2.3081999999999998</v>
          </cell>
          <cell r="Y1972">
            <v>2.2823600000000002</v>
          </cell>
          <cell r="AV1972">
            <v>-0.11057</v>
          </cell>
          <cell r="AW1972">
            <v>-0.11057</v>
          </cell>
        </row>
        <row r="1973">
          <cell r="A1973" t="str">
            <v>680499CL_NOBS9051</v>
          </cell>
          <cell r="L1973">
            <v>33.868189999999998</v>
          </cell>
          <cell r="M1973">
            <v>24.315799999999999</v>
          </cell>
          <cell r="N1973">
            <v>24.04355</v>
          </cell>
          <cell r="O1973">
            <v>809.07973000000004</v>
          </cell>
          <cell r="P1973">
            <v>110.79442</v>
          </cell>
          <cell r="Q1973">
            <v>113.33896</v>
          </cell>
          <cell r="S1973">
            <v>3221.9714800000002</v>
          </cell>
          <cell r="T1973">
            <v>2523.6861699999999</v>
          </cell>
          <cell r="U1973">
            <v>2614.7824000000001</v>
          </cell>
          <cell r="W1973">
            <v>153.95112</v>
          </cell>
          <cell r="X1973">
            <v>122.53618</v>
          </cell>
          <cell r="Y1973">
            <v>124.13213</v>
          </cell>
          <cell r="AV1973">
            <v>432.53771</v>
          </cell>
          <cell r="AW1973">
            <v>432.53771</v>
          </cell>
        </row>
        <row r="1974">
          <cell r="A1974" t="str">
            <v>680499CL_NOBO0713</v>
          </cell>
          <cell r="L1974">
            <v>25.025670000000002</v>
          </cell>
          <cell r="M1974">
            <v>22.89838</v>
          </cell>
          <cell r="N1974">
            <v>22.64199</v>
          </cell>
          <cell r="O1974">
            <v>771.75540999999998</v>
          </cell>
          <cell r="P1974">
            <v>94.926169999999999</v>
          </cell>
          <cell r="Q1974">
            <v>97.212339999999998</v>
          </cell>
          <cell r="S1974">
            <v>3005.8764000000001</v>
          </cell>
          <cell r="T1974">
            <v>2329.0471600000001</v>
          </cell>
          <cell r="U1974">
            <v>2413.9877000000001</v>
          </cell>
          <cell r="W1974">
            <v>145.60387</v>
          </cell>
          <cell r="X1974">
            <v>80.464020000000005</v>
          </cell>
          <cell r="Y1974">
            <v>81.302350000000004</v>
          </cell>
          <cell r="AV1974">
            <v>407.14672000000002</v>
          </cell>
          <cell r="AW1974">
            <v>407.14672000000002</v>
          </cell>
        </row>
        <row r="1975">
          <cell r="A1975" t="str">
            <v>680499CL_NOBU0713</v>
          </cell>
          <cell r="L1975">
            <v>25.025670000000002</v>
          </cell>
          <cell r="M1975">
            <v>22.89838</v>
          </cell>
          <cell r="N1975">
            <v>22.64199</v>
          </cell>
          <cell r="O1975">
            <v>771.75540999999998</v>
          </cell>
          <cell r="P1975">
            <v>94.926169999999999</v>
          </cell>
          <cell r="Q1975">
            <v>97.212339999999998</v>
          </cell>
          <cell r="S1975">
            <v>3005.8764000000001</v>
          </cell>
          <cell r="T1975">
            <v>2329.0471600000001</v>
          </cell>
          <cell r="U1975">
            <v>2413.9877000000001</v>
          </cell>
          <cell r="W1975">
            <v>145.60387</v>
          </cell>
          <cell r="X1975">
            <v>80.464020000000005</v>
          </cell>
          <cell r="Y1975">
            <v>81.302350000000004</v>
          </cell>
          <cell r="AV1975">
            <v>407.14672000000002</v>
          </cell>
          <cell r="AW1975">
            <v>407.14672000000002</v>
          </cell>
        </row>
        <row r="1976">
          <cell r="A1976" t="str">
            <v>680499CL_NOBU0418</v>
          </cell>
          <cell r="L1976">
            <v>8.8425200000000004</v>
          </cell>
          <cell r="M1976">
            <v>1.4174199999999999</v>
          </cell>
          <cell r="N1976">
            <v>1.4015599999999999</v>
          </cell>
          <cell r="O1976">
            <v>37.32432</v>
          </cell>
          <cell r="P1976">
            <v>15.86825</v>
          </cell>
          <cell r="Q1976">
            <v>16.126619999999999</v>
          </cell>
          <cell r="S1976">
            <v>216.09508</v>
          </cell>
          <cell r="T1976">
            <v>194.63901000000001</v>
          </cell>
          <cell r="U1976">
            <v>200.79470000000001</v>
          </cell>
          <cell r="W1976">
            <v>8.3472500000000007</v>
          </cell>
          <cell r="X1976">
            <v>42.072159999999997</v>
          </cell>
          <cell r="Y1976">
            <v>42.82978</v>
          </cell>
          <cell r="AV1976">
            <v>25.390989999999999</v>
          </cell>
          <cell r="AW1976">
            <v>25.390989999999999</v>
          </cell>
        </row>
        <row r="1977">
          <cell r="A1977" t="str">
            <v>680499CL_NOBS9050</v>
          </cell>
          <cell r="L1977">
            <v>153.69614999999999</v>
          </cell>
          <cell r="M1977">
            <v>205.10363000000001</v>
          </cell>
          <cell r="N1977">
            <v>202.80714</v>
          </cell>
          <cell r="O1977">
            <v>832.85978999999998</v>
          </cell>
          <cell r="P1977">
            <v>1058.84374</v>
          </cell>
          <cell r="Q1977">
            <v>1097.3799200000001</v>
          </cell>
          <cell r="S1977">
            <v>2115.0829100000001</v>
          </cell>
          <cell r="T1977">
            <v>2341.0668599999999</v>
          </cell>
          <cell r="U1977">
            <v>2418.2566700000002</v>
          </cell>
          <cell r="W1977">
            <v>201.7612</v>
          </cell>
          <cell r="X1977">
            <v>554.10972000000004</v>
          </cell>
          <cell r="Y1977">
            <v>558.44997999999998</v>
          </cell>
          <cell r="AV1977">
            <v>431.85140000000001</v>
          </cell>
          <cell r="AW1977">
            <v>431.85140000000001</v>
          </cell>
        </row>
        <row r="1978">
          <cell r="A1978" t="str">
            <v>680499CL_NOBU0331</v>
          </cell>
          <cell r="L1978">
            <v>5.19163</v>
          </cell>
          <cell r="M1978">
            <v>7.5967099999999999</v>
          </cell>
          <cell r="N1978">
            <v>7.5116500000000004</v>
          </cell>
          <cell r="O1978">
            <v>66.862809999999996</v>
          </cell>
          <cell r="P1978">
            <v>30.70421</v>
          </cell>
          <cell r="Q1978">
            <v>31.572959999999998</v>
          </cell>
          <cell r="S1978">
            <v>202.88596999999999</v>
          </cell>
          <cell r="T1978">
            <v>166.72737000000001</v>
          </cell>
          <cell r="U1978">
            <v>172.19452000000001</v>
          </cell>
          <cell r="W1978">
            <v>10.237</v>
          </cell>
          <cell r="X1978">
            <v>27.639220000000002</v>
          </cell>
          <cell r="Y1978">
            <v>27.935320000000001</v>
          </cell>
          <cell r="AV1978">
            <v>46.093910000000001</v>
          </cell>
          <cell r="AW1978">
            <v>46.093910000000001</v>
          </cell>
        </row>
        <row r="1979">
          <cell r="A1979" t="str">
            <v>680499CL_NOBU0362</v>
          </cell>
          <cell r="L1979">
            <v>148.50452000000001</v>
          </cell>
          <cell r="M1979">
            <v>197.50692000000001</v>
          </cell>
          <cell r="N1979">
            <v>195.29549</v>
          </cell>
          <cell r="O1979">
            <v>772.69957999999997</v>
          </cell>
          <cell r="P1979">
            <v>1028.1395299999999</v>
          </cell>
          <cell r="Q1979">
            <v>1065.8069599999999</v>
          </cell>
          <cell r="S1979">
            <v>1894.8974599999999</v>
          </cell>
          <cell r="T1979">
            <v>2150.3374100000001</v>
          </cell>
          <cell r="U1979">
            <v>2221.3290200000001</v>
          </cell>
          <cell r="W1979">
            <v>191.52420000000001</v>
          </cell>
          <cell r="X1979">
            <v>526.47050000000002</v>
          </cell>
          <cell r="Y1979">
            <v>530.51464999999996</v>
          </cell>
          <cell r="AV1979">
            <v>392.46008999999998</v>
          </cell>
          <cell r="AW1979">
            <v>392.46008999999998</v>
          </cell>
        </row>
        <row r="1980">
          <cell r="A1980" t="str">
            <v>680499CL_NOBU0370</v>
          </cell>
          <cell r="L1980">
            <v>0</v>
          </cell>
          <cell r="O1980">
            <v>-6.7026000000000003</v>
          </cell>
          <cell r="S1980">
            <v>17.299479999999999</v>
          </cell>
          <cell r="T1980">
            <v>24.002079999999999</v>
          </cell>
          <cell r="U1980">
            <v>24.733129999999999</v>
          </cell>
          <cell r="W1980">
            <v>0</v>
          </cell>
          <cell r="AV1980">
            <v>-6.7026000000000003</v>
          </cell>
          <cell r="AW1980">
            <v>-6.7026000000000003</v>
          </cell>
        </row>
        <row r="1981">
          <cell r="A1981" t="str">
            <v>680499CL_NOBS6921</v>
          </cell>
          <cell r="L1981">
            <v>0</v>
          </cell>
          <cell r="O1981">
            <v>-5.0680000000000003E-2</v>
          </cell>
          <cell r="P1981">
            <v>-0.10083</v>
          </cell>
          <cell r="Q1981">
            <v>-0.10672</v>
          </cell>
          <cell r="S1981">
            <v>-5.0680000000000003E-2</v>
          </cell>
          <cell r="T1981">
            <v>-0.10083</v>
          </cell>
          <cell r="U1981">
            <v>-0.10672</v>
          </cell>
          <cell r="W1981">
            <v>0</v>
          </cell>
        </row>
        <row r="1982">
          <cell r="A1982" t="str">
            <v>680499CL_NOBO1228</v>
          </cell>
          <cell r="L1982">
            <v>0</v>
          </cell>
          <cell r="O1982">
            <v>-5.0680000000000003E-2</v>
          </cell>
          <cell r="P1982">
            <v>-0.10083</v>
          </cell>
          <cell r="Q1982">
            <v>-0.10672</v>
          </cell>
          <cell r="S1982">
            <v>-5.0680000000000003E-2</v>
          </cell>
          <cell r="T1982">
            <v>-0.10083</v>
          </cell>
          <cell r="U1982">
            <v>-0.10672</v>
          </cell>
          <cell r="W1982">
            <v>0</v>
          </cell>
        </row>
        <row r="1983">
          <cell r="A1983" t="str">
            <v>680499CL_NOBU1228</v>
          </cell>
          <cell r="L1983">
            <v>0</v>
          </cell>
          <cell r="O1983">
            <v>-5.0680000000000003E-2</v>
          </cell>
          <cell r="P1983">
            <v>-0.10083</v>
          </cell>
          <cell r="Q1983">
            <v>-0.10672</v>
          </cell>
          <cell r="S1983">
            <v>-5.0680000000000003E-2</v>
          </cell>
          <cell r="T1983">
            <v>-0.10083</v>
          </cell>
          <cell r="U1983">
            <v>-0.10672</v>
          </cell>
          <cell r="W1983">
            <v>0</v>
          </cell>
        </row>
        <row r="1984">
          <cell r="A1984" t="str">
            <v>680499CL_NO201101</v>
          </cell>
          <cell r="L1984">
            <v>292.82677000000001</v>
          </cell>
          <cell r="M1984">
            <v>1830.01242</v>
          </cell>
          <cell r="N1984">
            <v>1809.52241</v>
          </cell>
          <cell r="O1984">
            <v>3989.30962</v>
          </cell>
          <cell r="P1984">
            <v>7871.7253499999997</v>
          </cell>
          <cell r="Q1984">
            <v>8157.2951300000004</v>
          </cell>
          <cell r="S1984">
            <v>16496.552449999999</v>
          </cell>
          <cell r="T1984">
            <v>20378.96818</v>
          </cell>
          <cell r="U1984">
            <v>21111.44253</v>
          </cell>
          <cell r="W1984">
            <v>858.24886000000004</v>
          </cell>
          <cell r="X1984">
            <v>4463.4166400000004</v>
          </cell>
          <cell r="Y1984">
            <v>4493.0503399999998</v>
          </cell>
          <cell r="AV1984">
            <v>2261.28485</v>
          </cell>
          <cell r="AW1984">
            <v>2261.28485</v>
          </cell>
        </row>
        <row r="1985">
          <cell r="A1985" t="str">
            <v>680499CL_NOBT6918</v>
          </cell>
          <cell r="L1985">
            <v>292.82677000000001</v>
          </cell>
          <cell r="M1985">
            <v>1830.01242</v>
          </cell>
          <cell r="N1985">
            <v>1809.52241</v>
          </cell>
          <cell r="O1985">
            <v>3989.30962</v>
          </cell>
          <cell r="P1985">
            <v>7871.7253499999997</v>
          </cell>
          <cell r="Q1985">
            <v>8157.2951300000004</v>
          </cell>
          <cell r="S1985">
            <v>16496.552449999999</v>
          </cell>
          <cell r="T1985">
            <v>20378.96818</v>
          </cell>
          <cell r="U1985">
            <v>21111.44253</v>
          </cell>
          <cell r="W1985">
            <v>858.24886000000004</v>
          </cell>
          <cell r="X1985">
            <v>4463.4166400000004</v>
          </cell>
          <cell r="Y1985">
            <v>4493.0503399999998</v>
          </cell>
          <cell r="AV1985">
            <v>2261.28485</v>
          </cell>
          <cell r="AW1985">
            <v>2261.28485</v>
          </cell>
        </row>
        <row r="1986">
          <cell r="A1986" t="str">
            <v>680499CL_NOBO0680</v>
          </cell>
          <cell r="L1986">
            <v>292.82677000000001</v>
          </cell>
          <cell r="M1986">
            <v>1830.01242</v>
          </cell>
          <cell r="N1986">
            <v>1809.52241</v>
          </cell>
          <cell r="O1986">
            <v>3989.30962</v>
          </cell>
          <cell r="P1986">
            <v>7871.7253499999997</v>
          </cell>
          <cell r="Q1986">
            <v>8157.2951300000004</v>
          </cell>
          <cell r="S1986">
            <v>16496.552449999999</v>
          </cell>
          <cell r="T1986">
            <v>20378.96818</v>
          </cell>
          <cell r="U1986">
            <v>21111.44253</v>
          </cell>
          <cell r="W1986">
            <v>858.24886000000004</v>
          </cell>
          <cell r="X1986">
            <v>4463.4166400000004</v>
          </cell>
          <cell r="Y1986">
            <v>4493.0503399999998</v>
          </cell>
          <cell r="AV1986">
            <v>2261.28485</v>
          </cell>
          <cell r="AW1986">
            <v>2261.28485</v>
          </cell>
        </row>
        <row r="1987">
          <cell r="A1987" t="str">
            <v>680499CL_NOBU0680</v>
          </cell>
          <cell r="L1987">
            <v>292.82677000000001</v>
          </cell>
          <cell r="M1987">
            <v>1830.01242</v>
          </cell>
          <cell r="N1987">
            <v>1809.52241</v>
          </cell>
          <cell r="O1987">
            <v>3989.30962</v>
          </cell>
          <cell r="P1987">
            <v>7871.7253499999997</v>
          </cell>
          <cell r="Q1987">
            <v>8157.2951300000004</v>
          </cell>
          <cell r="S1987">
            <v>16496.552449999999</v>
          </cell>
          <cell r="T1987">
            <v>20378.96818</v>
          </cell>
          <cell r="U1987">
            <v>21111.44253</v>
          </cell>
          <cell r="W1987">
            <v>858.24886000000004</v>
          </cell>
          <cell r="X1987">
            <v>4463.4166400000004</v>
          </cell>
          <cell r="Y1987">
            <v>4493.0503399999998</v>
          </cell>
          <cell r="AV1987">
            <v>2261.28485</v>
          </cell>
          <cell r="AW1987">
            <v>2261.28485</v>
          </cell>
        </row>
        <row r="1988">
          <cell r="A1988" t="str">
            <v>680499710652PD202</v>
          </cell>
          <cell r="L1988">
            <v>806.39178000000004</v>
          </cell>
          <cell r="M1988">
            <v>787.07770000000005</v>
          </cell>
          <cell r="N1988">
            <v>778.26507000000004</v>
          </cell>
          <cell r="O1988">
            <v>5327.1050599999999</v>
          </cell>
          <cell r="P1988">
            <v>3992.0189599999999</v>
          </cell>
          <cell r="Q1988">
            <v>4121.4120000000003</v>
          </cell>
          <cell r="S1988">
            <v>18356.22236</v>
          </cell>
          <cell r="T1988">
            <v>17021.136259999999</v>
          </cell>
          <cell r="U1988">
            <v>17624.748490000002</v>
          </cell>
          <cell r="W1988">
            <v>1763.5734</v>
          </cell>
          <cell r="X1988">
            <v>2810.306</v>
          </cell>
          <cell r="Y1988">
            <v>2839.9720000000002</v>
          </cell>
          <cell r="AV1988">
            <v>2538.0651699999999</v>
          </cell>
          <cell r="AW1988">
            <v>2538.0651699999999</v>
          </cell>
        </row>
        <row r="1989">
          <cell r="A1989" t="str">
            <v>680499710652BS9044</v>
          </cell>
          <cell r="L1989">
            <v>244.25532999999999</v>
          </cell>
          <cell r="M1989">
            <v>179.53880000000001</v>
          </cell>
          <cell r="N1989">
            <v>177.52858000000001</v>
          </cell>
          <cell r="O1989">
            <v>1255.75161</v>
          </cell>
          <cell r="P1989">
            <v>1175.25254</v>
          </cell>
          <cell r="Q1989">
            <v>1213.40337</v>
          </cell>
          <cell r="S1989">
            <v>5041.0775999999996</v>
          </cell>
          <cell r="T1989">
            <v>4960.5785299999998</v>
          </cell>
          <cell r="U1989">
            <v>5146.2769099999996</v>
          </cell>
          <cell r="W1989">
            <v>625.32992999999999</v>
          </cell>
          <cell r="X1989">
            <v>841.22429999999997</v>
          </cell>
          <cell r="Y1989">
            <v>851.79501000000005</v>
          </cell>
          <cell r="AV1989">
            <v>420.60194999999999</v>
          </cell>
          <cell r="AW1989">
            <v>420.60194999999999</v>
          </cell>
        </row>
        <row r="1990">
          <cell r="A1990" t="str">
            <v>680499710652BU0321</v>
          </cell>
          <cell r="L1990">
            <v>169.78552999999999</v>
          </cell>
          <cell r="M1990">
            <v>119.71288</v>
          </cell>
          <cell r="N1990">
            <v>118.3725</v>
          </cell>
          <cell r="O1990">
            <v>993.37334999999996</v>
          </cell>
          <cell r="P1990">
            <v>909.19186999999999</v>
          </cell>
          <cell r="Q1990">
            <v>938.42918999999995</v>
          </cell>
          <cell r="S1990">
            <v>3842.18561</v>
          </cell>
          <cell r="T1990">
            <v>3758.0041299999998</v>
          </cell>
          <cell r="U1990">
            <v>3896.16068</v>
          </cell>
          <cell r="W1990">
            <v>472.19902999999999</v>
          </cell>
          <cell r="X1990">
            <v>652.04765999999995</v>
          </cell>
          <cell r="Y1990">
            <v>660.82790999999997</v>
          </cell>
          <cell r="AV1990">
            <v>336.28931</v>
          </cell>
          <cell r="AW1990">
            <v>336.28931</v>
          </cell>
        </row>
        <row r="1991">
          <cell r="A1991" t="str">
            <v>680499710652BU0323</v>
          </cell>
          <cell r="L1991">
            <v>74.469800000000006</v>
          </cell>
          <cell r="M1991">
            <v>59.825920000000004</v>
          </cell>
          <cell r="N1991">
            <v>59.15607</v>
          </cell>
          <cell r="O1991">
            <v>264.55585000000002</v>
          </cell>
          <cell r="P1991">
            <v>266.06067000000002</v>
          </cell>
          <cell r="Q1991">
            <v>274.97417999999999</v>
          </cell>
          <cell r="S1991">
            <v>1181.24496</v>
          </cell>
          <cell r="T1991">
            <v>1182.7497800000001</v>
          </cell>
          <cell r="U1991">
            <v>1229.6804099999999</v>
          </cell>
          <cell r="W1991">
            <v>153.51944</v>
          </cell>
          <cell r="X1991">
            <v>189.17663999999999</v>
          </cell>
          <cell r="Y1991">
            <v>190.96709999999999</v>
          </cell>
          <cell r="AV1991">
            <v>86.101690000000005</v>
          </cell>
          <cell r="AW1991">
            <v>86.101690000000005</v>
          </cell>
        </row>
        <row r="1992">
          <cell r="A1992" t="str">
            <v>680499710652BU0648</v>
          </cell>
          <cell r="L1992">
            <v>0</v>
          </cell>
          <cell r="O1992">
            <v>-2.1775899999999999</v>
          </cell>
          <cell r="S1992">
            <v>17.647030000000001</v>
          </cell>
          <cell r="T1992">
            <v>19.824619999999999</v>
          </cell>
          <cell r="U1992">
            <v>20.435829999999999</v>
          </cell>
          <cell r="W1992">
            <v>-0.38854</v>
          </cell>
          <cell r="AV1992">
            <v>-1.78905</v>
          </cell>
          <cell r="AW1992">
            <v>-1.78905</v>
          </cell>
        </row>
        <row r="1993">
          <cell r="A1993" t="str">
            <v>680499710652BG6912</v>
          </cell>
          <cell r="L1993">
            <v>219.36502999999999</v>
          </cell>
          <cell r="M1993">
            <v>267.1343</v>
          </cell>
          <cell r="N1993">
            <v>264.14332999999999</v>
          </cell>
          <cell r="O1993">
            <v>1418.64499</v>
          </cell>
          <cell r="P1993">
            <v>747.38771999999994</v>
          </cell>
          <cell r="Q1993">
            <v>766.53700000000003</v>
          </cell>
          <cell r="S1993">
            <v>4816.2404100000003</v>
          </cell>
          <cell r="T1993">
            <v>4144.9831400000003</v>
          </cell>
          <cell r="U1993">
            <v>4288.4661400000005</v>
          </cell>
          <cell r="W1993">
            <v>394.58202</v>
          </cell>
          <cell r="X1993">
            <v>679.10253999999998</v>
          </cell>
          <cell r="Y1993">
            <v>683.95366999999999</v>
          </cell>
          <cell r="AV1993">
            <v>754.62258999999995</v>
          </cell>
          <cell r="AW1993">
            <v>754.62258999999995</v>
          </cell>
        </row>
        <row r="1994">
          <cell r="A1994" t="str">
            <v>680499710652BS6912</v>
          </cell>
          <cell r="L1994">
            <v>140.38233</v>
          </cell>
          <cell r="M1994">
            <v>182.81518</v>
          </cell>
          <cell r="N1994">
            <v>180.76831000000001</v>
          </cell>
          <cell r="O1994">
            <v>766.22532999999999</v>
          </cell>
          <cell r="P1994">
            <v>460.72723000000002</v>
          </cell>
          <cell r="Q1994">
            <v>471.89350999999999</v>
          </cell>
          <cell r="S1994">
            <v>3266.4672500000001</v>
          </cell>
          <cell r="T1994">
            <v>2960.9691499999999</v>
          </cell>
          <cell r="U1994">
            <v>3062.5063700000001</v>
          </cell>
          <cell r="W1994">
            <v>239.68068</v>
          </cell>
          <cell r="X1994">
            <v>513.68588</v>
          </cell>
          <cell r="Y1994">
            <v>517.93920000000003</v>
          </cell>
          <cell r="AV1994">
            <v>431.89344</v>
          </cell>
          <cell r="AW1994">
            <v>431.89344</v>
          </cell>
        </row>
        <row r="1995">
          <cell r="A1995" t="str">
            <v>680499710652BO0678</v>
          </cell>
          <cell r="L1995">
            <v>131.66087999999999</v>
          </cell>
          <cell r="M1995">
            <v>129.85742999999999</v>
          </cell>
          <cell r="N1995">
            <v>128.40349000000001</v>
          </cell>
          <cell r="O1995">
            <v>569.76583000000005</v>
          </cell>
          <cell r="P1995">
            <v>287.42831000000001</v>
          </cell>
          <cell r="Q1995">
            <v>294.26229999999998</v>
          </cell>
          <cell r="S1995">
            <v>2371.9193799999998</v>
          </cell>
          <cell r="T1995">
            <v>2089.5818599999998</v>
          </cell>
          <cell r="U1995">
            <v>2159.59319</v>
          </cell>
          <cell r="W1995">
            <v>207.22087999999999</v>
          </cell>
          <cell r="X1995">
            <v>336.01749999999998</v>
          </cell>
          <cell r="Y1995">
            <v>338.48955999999998</v>
          </cell>
          <cell r="AV1995">
            <v>283.45877000000002</v>
          </cell>
          <cell r="AW1995">
            <v>283.45877000000002</v>
          </cell>
        </row>
        <row r="1996">
          <cell r="A1996" t="str">
            <v>680499710652BU0654</v>
          </cell>
          <cell r="L1996">
            <v>-0.45418999999999998</v>
          </cell>
          <cell r="M1996">
            <v>8.5988699999999998</v>
          </cell>
          <cell r="N1996">
            <v>8.5025899999999996</v>
          </cell>
          <cell r="O1996">
            <v>16.602070000000001</v>
          </cell>
          <cell r="P1996">
            <v>31.29299</v>
          </cell>
          <cell r="Q1996">
            <v>31.86862</v>
          </cell>
          <cell r="S1996">
            <v>194.82642000000001</v>
          </cell>
          <cell r="T1996">
            <v>209.51733999999999</v>
          </cell>
          <cell r="U1996">
            <v>216.11212</v>
          </cell>
          <cell r="W1996">
            <v>0.17582999999999999</v>
          </cell>
          <cell r="X1996">
            <v>75.398750000000007</v>
          </cell>
          <cell r="Y1996">
            <v>76.574349999999995</v>
          </cell>
          <cell r="AV1996">
            <v>12.192220000000001</v>
          </cell>
          <cell r="AW1996">
            <v>12.192220000000001</v>
          </cell>
        </row>
        <row r="1997">
          <cell r="A1997" t="str">
            <v>680499710652BU0659</v>
          </cell>
          <cell r="L1997">
            <v>9.1756399999999996</v>
          </cell>
          <cell r="M1997">
            <v>44.358879999999999</v>
          </cell>
          <cell r="N1997">
            <v>43.862229999999997</v>
          </cell>
          <cell r="O1997">
            <v>179.85742999999999</v>
          </cell>
          <cell r="P1997">
            <v>142.25244000000001</v>
          </cell>
          <cell r="Q1997">
            <v>146.01745</v>
          </cell>
          <cell r="S1997">
            <v>699.82240000000002</v>
          </cell>
          <cell r="T1997">
            <v>662.21740999999997</v>
          </cell>
          <cell r="U1997">
            <v>687.15896999999995</v>
          </cell>
          <cell r="W1997">
            <v>32.283969999999997</v>
          </cell>
          <cell r="X1997">
            <v>102.37493000000001</v>
          </cell>
          <cell r="Y1997">
            <v>102.98260999999999</v>
          </cell>
          <cell r="AV1997">
            <v>136.24244999999999</v>
          </cell>
          <cell r="AW1997">
            <v>136.24244999999999</v>
          </cell>
        </row>
        <row r="1998">
          <cell r="A1998" t="str">
            <v>680499710652BU3445</v>
          </cell>
          <cell r="P1998">
            <v>-0.24651000000000001</v>
          </cell>
          <cell r="Q1998">
            <v>-0.25485999999999998</v>
          </cell>
          <cell r="S1998">
            <v>-0.10095</v>
          </cell>
          <cell r="T1998">
            <v>-0.34745999999999999</v>
          </cell>
          <cell r="U1998">
            <v>-0.35791000000000001</v>
          </cell>
          <cell r="X1998">
            <v>-0.1053</v>
          </cell>
          <cell r="Y1998">
            <v>-0.10732</v>
          </cell>
        </row>
        <row r="1999">
          <cell r="A1999" t="str">
            <v>680499710652BS6922</v>
          </cell>
          <cell r="L1999">
            <v>78.982699999999994</v>
          </cell>
          <cell r="M1999">
            <v>84.319119999999998</v>
          </cell>
          <cell r="N1999">
            <v>83.375010000000003</v>
          </cell>
          <cell r="O1999">
            <v>652.41966000000002</v>
          </cell>
          <cell r="P1999">
            <v>286.66048999999998</v>
          </cell>
          <cell r="Q1999">
            <v>294.64348999999999</v>
          </cell>
          <cell r="S1999">
            <v>1549.77316</v>
          </cell>
          <cell r="T1999">
            <v>1184.0139899999999</v>
          </cell>
          <cell r="U1999">
            <v>1225.9597699999999</v>
          </cell>
          <cell r="W1999">
            <v>154.90134</v>
          </cell>
          <cell r="X1999">
            <v>165.41666000000001</v>
          </cell>
          <cell r="Y1999">
            <v>166.01446999999999</v>
          </cell>
          <cell r="AV1999">
            <v>322.72915</v>
          </cell>
          <cell r="AW1999">
            <v>322.72915</v>
          </cell>
        </row>
        <row r="2000">
          <cell r="A2000" t="str">
            <v>680499710652BU1485</v>
          </cell>
          <cell r="L2000">
            <v>21.82358</v>
          </cell>
          <cell r="M2000">
            <v>59.534199999999998</v>
          </cell>
          <cell r="N2000">
            <v>58.867600000000003</v>
          </cell>
          <cell r="O2000">
            <v>187.87028000000001</v>
          </cell>
          <cell r="P2000">
            <v>95.788060000000002</v>
          </cell>
          <cell r="Q2000">
            <v>96.728089999999995</v>
          </cell>
          <cell r="S2000">
            <v>569.30775000000006</v>
          </cell>
          <cell r="T2000">
            <v>477.22552999999999</v>
          </cell>
          <cell r="U2000">
            <v>494.41259000000002</v>
          </cell>
          <cell r="W2000">
            <v>39.898110000000003</v>
          </cell>
          <cell r="X2000">
            <v>74.656419999999997</v>
          </cell>
          <cell r="Y2000">
            <v>74.277389999999997</v>
          </cell>
          <cell r="AV2000">
            <v>105.68321</v>
          </cell>
          <cell r="AW2000">
            <v>105.68321</v>
          </cell>
        </row>
        <row r="2001">
          <cell r="A2001" t="str">
            <v>680499710652BU1051</v>
          </cell>
          <cell r="L2001">
            <v>0</v>
          </cell>
          <cell r="O2001">
            <v>-0.12468</v>
          </cell>
          <cell r="S2001">
            <v>-0.12468</v>
          </cell>
          <cell r="W2001">
            <v>0</v>
          </cell>
          <cell r="AV2001">
            <v>-0.12468</v>
          </cell>
          <cell r="AW2001">
            <v>-0.12468</v>
          </cell>
        </row>
        <row r="2002">
          <cell r="A2002" t="str">
            <v>680499710652BO0708</v>
          </cell>
          <cell r="L2002">
            <v>25.308309999999999</v>
          </cell>
          <cell r="M2002">
            <v>-6.1952199999999999</v>
          </cell>
          <cell r="N2002">
            <v>-6.1258499999999998</v>
          </cell>
          <cell r="O2002">
            <v>72.95487</v>
          </cell>
          <cell r="P2002">
            <v>-21.64751</v>
          </cell>
          <cell r="Q2002">
            <v>-22.241350000000001</v>
          </cell>
          <cell r="S2002">
            <v>93.724419999999995</v>
          </cell>
          <cell r="T2002">
            <v>-0.87795999999999996</v>
          </cell>
          <cell r="U2002">
            <v>-0.31551000000000001</v>
          </cell>
          <cell r="W2002">
            <v>52.846339999999998</v>
          </cell>
          <cell r="X2002">
            <v>-11.6586</v>
          </cell>
          <cell r="Y2002">
            <v>-11.69319</v>
          </cell>
          <cell r="AV2002">
            <v>14.6846</v>
          </cell>
          <cell r="AW2002">
            <v>14.6846</v>
          </cell>
        </row>
        <row r="2003">
          <cell r="A2003" t="str">
            <v>680499710652BU0675</v>
          </cell>
          <cell r="L2003">
            <v>1.6907799999999999</v>
          </cell>
          <cell r="M2003">
            <v>-0.61285999999999996</v>
          </cell>
          <cell r="N2003">
            <v>-0.60599000000000003</v>
          </cell>
          <cell r="O2003">
            <v>21.975940000000001</v>
          </cell>
          <cell r="P2003">
            <v>9.6425199999999993</v>
          </cell>
          <cell r="Q2003">
            <v>10.08013</v>
          </cell>
          <cell r="S2003">
            <v>58.478000000000002</v>
          </cell>
          <cell r="T2003">
            <v>46.144579999999998</v>
          </cell>
          <cell r="U2003">
            <v>47.7273</v>
          </cell>
          <cell r="W2003">
            <v>7.4053699999999996</v>
          </cell>
          <cell r="X2003">
            <v>4.6827899999999998</v>
          </cell>
          <cell r="Y2003">
            <v>4.7903599999999997</v>
          </cell>
          <cell r="AV2003">
            <v>9.96584</v>
          </cell>
          <cell r="AW2003">
            <v>9.96584</v>
          </cell>
        </row>
        <row r="2004">
          <cell r="A2004" t="str">
            <v>680499710652BU0709</v>
          </cell>
          <cell r="L2004">
            <v>18.274920000000002</v>
          </cell>
          <cell r="M2004">
            <v>26.658300000000001</v>
          </cell>
          <cell r="N2004">
            <v>26.359819999999999</v>
          </cell>
          <cell r="O2004">
            <v>306.54304000000002</v>
          </cell>
          <cell r="P2004">
            <v>161.6044</v>
          </cell>
          <cell r="Q2004">
            <v>167.33731</v>
          </cell>
          <cell r="S2004">
            <v>692.94551000000001</v>
          </cell>
          <cell r="T2004">
            <v>548.00687000000005</v>
          </cell>
          <cell r="U2004">
            <v>567.09095000000002</v>
          </cell>
          <cell r="W2004">
            <v>34.797240000000002</v>
          </cell>
          <cell r="X2004">
            <v>80.082430000000002</v>
          </cell>
          <cell r="Y2004">
            <v>80.799689999999998</v>
          </cell>
          <cell r="AV2004">
            <v>167.60425000000001</v>
          </cell>
          <cell r="AW2004">
            <v>167.60425000000001</v>
          </cell>
        </row>
        <row r="2005">
          <cell r="A2005" t="str">
            <v>680499710652BU1123</v>
          </cell>
          <cell r="L2005">
            <v>11.885109999999999</v>
          </cell>
          <cell r="M2005">
            <v>4.9347000000000003</v>
          </cell>
          <cell r="N2005">
            <v>4.8794399999999998</v>
          </cell>
          <cell r="O2005">
            <v>63.200209999999998</v>
          </cell>
          <cell r="P2005">
            <v>41.273020000000002</v>
          </cell>
          <cell r="Q2005">
            <v>42.739310000000003</v>
          </cell>
          <cell r="S2005">
            <v>135.44216</v>
          </cell>
          <cell r="T2005">
            <v>113.51497000000001</v>
          </cell>
          <cell r="U2005">
            <v>117.04443999999999</v>
          </cell>
          <cell r="W2005">
            <v>19.954280000000001</v>
          </cell>
          <cell r="X2005">
            <v>17.65362</v>
          </cell>
          <cell r="Y2005">
            <v>17.840219999999999</v>
          </cell>
          <cell r="AV2005">
            <v>24.915929999999999</v>
          </cell>
          <cell r="AW2005">
            <v>24.915929999999999</v>
          </cell>
        </row>
        <row r="2006">
          <cell r="A2006" t="str">
            <v>680499710652BS9042</v>
          </cell>
          <cell r="L2006">
            <v>155.20707999999999</v>
          </cell>
          <cell r="M2006">
            <v>110.98517</v>
          </cell>
          <cell r="N2006">
            <v>109.74248</v>
          </cell>
          <cell r="O2006">
            <v>1010.81962</v>
          </cell>
          <cell r="P2006">
            <v>899.84136999999998</v>
          </cell>
          <cell r="Q2006">
            <v>930.85946999999999</v>
          </cell>
          <cell r="S2006">
            <v>3161.9006399999998</v>
          </cell>
          <cell r="T2006">
            <v>3050.9223900000002</v>
          </cell>
          <cell r="U2006">
            <v>3157.0730899999999</v>
          </cell>
          <cell r="W2006">
            <v>387.94913000000003</v>
          </cell>
          <cell r="X2006">
            <v>613.33326</v>
          </cell>
          <cell r="Y2006">
            <v>621.64121</v>
          </cell>
          <cell r="AV2006">
            <v>498.45152000000002</v>
          </cell>
          <cell r="AW2006">
            <v>498.45152000000002</v>
          </cell>
        </row>
        <row r="2007">
          <cell r="A2007" t="str">
            <v>680499710652BO0341</v>
          </cell>
          <cell r="L2007">
            <v>93.439520000000002</v>
          </cell>
          <cell r="M2007">
            <v>88.983549999999994</v>
          </cell>
          <cell r="N2007">
            <v>87.987200000000001</v>
          </cell>
          <cell r="O2007">
            <v>562.75324000000001</v>
          </cell>
          <cell r="P2007">
            <v>604.77187000000004</v>
          </cell>
          <cell r="Q2007">
            <v>625.12454000000002</v>
          </cell>
          <cell r="S2007">
            <v>1958.12608</v>
          </cell>
          <cell r="T2007">
            <v>2000.14471</v>
          </cell>
          <cell r="U2007">
            <v>2069.4672599999999</v>
          </cell>
          <cell r="W2007">
            <v>251.10426000000001</v>
          </cell>
          <cell r="X2007">
            <v>405.07411000000002</v>
          </cell>
          <cell r="Y2007">
            <v>410.08715000000001</v>
          </cell>
          <cell r="AV2007">
            <v>223.97859</v>
          </cell>
          <cell r="AW2007">
            <v>223.97859</v>
          </cell>
        </row>
        <row r="2008">
          <cell r="A2008" t="str">
            <v>680499710652BU0341</v>
          </cell>
          <cell r="L2008">
            <v>93.439520000000002</v>
          </cell>
          <cell r="M2008">
            <v>88.983549999999994</v>
          </cell>
          <cell r="N2008">
            <v>87.987200000000001</v>
          </cell>
          <cell r="O2008">
            <v>562.75324000000001</v>
          </cell>
          <cell r="P2008">
            <v>604.77187000000004</v>
          </cell>
          <cell r="Q2008">
            <v>625.12454000000002</v>
          </cell>
          <cell r="S2008">
            <v>1958.12608</v>
          </cell>
          <cell r="T2008">
            <v>2000.14471</v>
          </cell>
          <cell r="U2008">
            <v>2069.4672599999999</v>
          </cell>
          <cell r="W2008">
            <v>251.10426000000001</v>
          </cell>
          <cell r="X2008">
            <v>405.07411000000002</v>
          </cell>
          <cell r="Y2008">
            <v>410.08715000000001</v>
          </cell>
          <cell r="AV2008">
            <v>223.97859</v>
          </cell>
          <cell r="AW2008">
            <v>223.97859</v>
          </cell>
        </row>
        <row r="2009">
          <cell r="A2009" t="str">
            <v>680499710652BU0351</v>
          </cell>
          <cell r="L2009">
            <v>32.35324</v>
          </cell>
          <cell r="M2009">
            <v>14.39175</v>
          </cell>
          <cell r="N2009">
            <v>14.23061</v>
          </cell>
          <cell r="O2009">
            <v>309.38744000000003</v>
          </cell>
          <cell r="P2009">
            <v>166.18897999999999</v>
          </cell>
          <cell r="Q2009">
            <v>171.82821000000001</v>
          </cell>
          <cell r="S2009">
            <v>748.42007000000001</v>
          </cell>
          <cell r="T2009">
            <v>605.22161000000006</v>
          </cell>
          <cell r="U2009">
            <v>627.31132000000002</v>
          </cell>
          <cell r="W2009">
            <v>65.183030000000002</v>
          </cell>
          <cell r="X2009">
            <v>115.27752</v>
          </cell>
          <cell r="Y2009">
            <v>117.03404</v>
          </cell>
          <cell r="AV2009">
            <v>224.65447</v>
          </cell>
          <cell r="AW2009">
            <v>224.65447</v>
          </cell>
        </row>
        <row r="2010">
          <cell r="A2010" t="str">
            <v>680499710652BU0352</v>
          </cell>
          <cell r="L2010">
            <v>29.41432</v>
          </cell>
          <cell r="M2010">
            <v>5.3016699999999997</v>
          </cell>
          <cell r="N2010">
            <v>5.2423099999999998</v>
          </cell>
          <cell r="O2010">
            <v>139.12717000000001</v>
          </cell>
          <cell r="P2010">
            <v>120.90897</v>
          </cell>
          <cell r="Q2010">
            <v>125.70278999999999</v>
          </cell>
          <cell r="S2010">
            <v>456.02134999999998</v>
          </cell>
          <cell r="T2010">
            <v>437.80315000000002</v>
          </cell>
          <cell r="U2010">
            <v>452.31639999999999</v>
          </cell>
          <cell r="W2010">
            <v>71.772689999999997</v>
          </cell>
          <cell r="X2010">
            <v>90.673429999999996</v>
          </cell>
          <cell r="Y2010">
            <v>92.237660000000005</v>
          </cell>
          <cell r="AV2010">
            <v>49.929029999999997</v>
          </cell>
          <cell r="AW2010">
            <v>49.929029999999997</v>
          </cell>
        </row>
        <row r="2011">
          <cell r="A2011" t="str">
            <v>680499710652BU0353</v>
          </cell>
          <cell r="L2011">
            <v>0</v>
          </cell>
          <cell r="M2011">
            <v>2.3081999999999998</v>
          </cell>
          <cell r="N2011">
            <v>2.2823600000000002</v>
          </cell>
          <cell r="O2011">
            <v>-0.44823000000000002</v>
          </cell>
          <cell r="P2011">
            <v>7.9715499999999997</v>
          </cell>
          <cell r="Q2011">
            <v>8.2039299999999997</v>
          </cell>
          <cell r="S2011">
            <v>-0.66686000000000001</v>
          </cell>
          <cell r="T2011">
            <v>7.7529199999999996</v>
          </cell>
          <cell r="U2011">
            <v>7.9781199999999997</v>
          </cell>
          <cell r="W2011">
            <v>-0.11085</v>
          </cell>
          <cell r="X2011">
            <v>2.3081999999999998</v>
          </cell>
          <cell r="Y2011">
            <v>2.2823600000000002</v>
          </cell>
          <cell r="AV2011">
            <v>-0.11057</v>
          </cell>
          <cell r="AW2011">
            <v>-0.11057</v>
          </cell>
        </row>
        <row r="2012">
          <cell r="A2012" t="str">
            <v>680499710652BS9051</v>
          </cell>
          <cell r="L2012">
            <v>33.868189999999998</v>
          </cell>
          <cell r="M2012">
            <v>24.315799999999999</v>
          </cell>
          <cell r="N2012">
            <v>24.04355</v>
          </cell>
          <cell r="O2012">
            <v>809.07973000000004</v>
          </cell>
          <cell r="P2012">
            <v>110.79442</v>
          </cell>
          <cell r="Q2012">
            <v>113.33896</v>
          </cell>
          <cell r="S2012">
            <v>3221.9714800000002</v>
          </cell>
          <cell r="T2012">
            <v>2523.6861699999999</v>
          </cell>
          <cell r="U2012">
            <v>2614.7824000000001</v>
          </cell>
          <cell r="W2012">
            <v>153.95112</v>
          </cell>
          <cell r="X2012">
            <v>122.53618</v>
          </cell>
          <cell r="Y2012">
            <v>124.13213</v>
          </cell>
          <cell r="AV2012">
            <v>432.53771</v>
          </cell>
          <cell r="AW2012">
            <v>432.53771</v>
          </cell>
        </row>
        <row r="2013">
          <cell r="A2013" t="str">
            <v>680499710652BO0713</v>
          </cell>
          <cell r="L2013">
            <v>25.025670000000002</v>
          </cell>
          <cell r="M2013">
            <v>22.89838</v>
          </cell>
          <cell r="N2013">
            <v>22.64199</v>
          </cell>
          <cell r="O2013">
            <v>771.75540999999998</v>
          </cell>
          <cell r="P2013">
            <v>94.926169999999999</v>
          </cell>
          <cell r="Q2013">
            <v>97.212339999999998</v>
          </cell>
          <cell r="S2013">
            <v>3005.8764000000001</v>
          </cell>
          <cell r="T2013">
            <v>2329.0471600000001</v>
          </cell>
          <cell r="U2013">
            <v>2413.9877000000001</v>
          </cell>
          <cell r="W2013">
            <v>145.60387</v>
          </cell>
          <cell r="X2013">
            <v>80.464020000000005</v>
          </cell>
          <cell r="Y2013">
            <v>81.302350000000004</v>
          </cell>
          <cell r="AV2013">
            <v>407.14672000000002</v>
          </cell>
          <cell r="AW2013">
            <v>407.14672000000002</v>
          </cell>
        </row>
        <row r="2014">
          <cell r="A2014" t="str">
            <v>680499710652BU0713</v>
          </cell>
          <cell r="L2014">
            <v>25.025670000000002</v>
          </cell>
          <cell r="M2014">
            <v>22.89838</v>
          </cell>
          <cell r="N2014">
            <v>22.64199</v>
          </cell>
          <cell r="O2014">
            <v>771.75540999999998</v>
          </cell>
          <cell r="P2014">
            <v>94.926169999999999</v>
          </cell>
          <cell r="Q2014">
            <v>97.212339999999998</v>
          </cell>
          <cell r="S2014">
            <v>3005.8764000000001</v>
          </cell>
          <cell r="T2014">
            <v>2329.0471600000001</v>
          </cell>
          <cell r="U2014">
            <v>2413.9877000000001</v>
          </cell>
          <cell r="W2014">
            <v>145.60387</v>
          </cell>
          <cell r="X2014">
            <v>80.464020000000005</v>
          </cell>
          <cell r="Y2014">
            <v>81.302350000000004</v>
          </cell>
          <cell r="AV2014">
            <v>407.14672000000002</v>
          </cell>
          <cell r="AW2014">
            <v>407.14672000000002</v>
          </cell>
        </row>
        <row r="2015">
          <cell r="A2015" t="str">
            <v>680499710652BU0418</v>
          </cell>
          <cell r="L2015">
            <v>8.8425200000000004</v>
          </cell>
          <cell r="M2015">
            <v>1.4174199999999999</v>
          </cell>
          <cell r="N2015">
            <v>1.4015599999999999</v>
          </cell>
          <cell r="O2015">
            <v>37.32432</v>
          </cell>
          <cell r="P2015">
            <v>15.86825</v>
          </cell>
          <cell r="Q2015">
            <v>16.126619999999999</v>
          </cell>
          <cell r="S2015">
            <v>216.09508</v>
          </cell>
          <cell r="T2015">
            <v>194.63901000000001</v>
          </cell>
          <cell r="U2015">
            <v>200.79470000000001</v>
          </cell>
          <cell r="W2015">
            <v>8.3472500000000007</v>
          </cell>
          <cell r="X2015">
            <v>42.072159999999997</v>
          </cell>
          <cell r="Y2015">
            <v>42.82978</v>
          </cell>
          <cell r="AV2015">
            <v>25.390989999999999</v>
          </cell>
          <cell r="AW2015">
            <v>25.390989999999999</v>
          </cell>
        </row>
        <row r="2016">
          <cell r="A2016" t="str">
            <v>680499710652BS9050</v>
          </cell>
          <cell r="L2016">
            <v>153.69614999999999</v>
          </cell>
          <cell r="M2016">
            <v>205.10363000000001</v>
          </cell>
          <cell r="N2016">
            <v>202.80714</v>
          </cell>
          <cell r="O2016">
            <v>832.85978999999998</v>
          </cell>
          <cell r="P2016">
            <v>1058.84374</v>
          </cell>
          <cell r="Q2016">
            <v>1097.3799200000001</v>
          </cell>
          <cell r="S2016">
            <v>2115.0829100000001</v>
          </cell>
          <cell r="T2016">
            <v>2341.0668599999999</v>
          </cell>
          <cell r="U2016">
            <v>2418.2566700000002</v>
          </cell>
          <cell r="W2016">
            <v>201.7612</v>
          </cell>
          <cell r="X2016">
            <v>554.10972000000004</v>
          </cell>
          <cell r="Y2016">
            <v>558.44997999999998</v>
          </cell>
          <cell r="AV2016">
            <v>431.85140000000001</v>
          </cell>
          <cell r="AW2016">
            <v>431.85140000000001</v>
          </cell>
        </row>
        <row r="2017">
          <cell r="A2017" t="str">
            <v>680499710652BU0331</v>
          </cell>
          <cell r="L2017">
            <v>5.19163</v>
          </cell>
          <cell r="M2017">
            <v>7.5967099999999999</v>
          </cell>
          <cell r="N2017">
            <v>7.5116500000000004</v>
          </cell>
          <cell r="O2017">
            <v>66.862809999999996</v>
          </cell>
          <cell r="P2017">
            <v>30.70421</v>
          </cell>
          <cell r="Q2017">
            <v>31.572959999999998</v>
          </cell>
          <cell r="S2017">
            <v>202.88596999999999</v>
          </cell>
          <cell r="T2017">
            <v>166.72737000000001</v>
          </cell>
          <cell r="U2017">
            <v>172.19452000000001</v>
          </cell>
          <cell r="W2017">
            <v>10.237</v>
          </cell>
          <cell r="X2017">
            <v>27.639220000000002</v>
          </cell>
          <cell r="Y2017">
            <v>27.935320000000001</v>
          </cell>
          <cell r="AV2017">
            <v>46.093910000000001</v>
          </cell>
          <cell r="AW2017">
            <v>46.093910000000001</v>
          </cell>
        </row>
        <row r="2018">
          <cell r="A2018" t="str">
            <v>680499710652BU0362</v>
          </cell>
          <cell r="L2018">
            <v>148.50452000000001</v>
          </cell>
          <cell r="M2018">
            <v>197.50692000000001</v>
          </cell>
          <cell r="N2018">
            <v>195.29549</v>
          </cell>
          <cell r="O2018">
            <v>772.69957999999997</v>
          </cell>
          <cell r="P2018">
            <v>1028.1395299999999</v>
          </cell>
          <cell r="Q2018">
            <v>1065.8069599999999</v>
          </cell>
          <cell r="S2018">
            <v>1894.8974599999999</v>
          </cell>
          <cell r="T2018">
            <v>2150.3374100000001</v>
          </cell>
          <cell r="U2018">
            <v>2221.3290200000001</v>
          </cell>
          <cell r="W2018">
            <v>191.52420000000001</v>
          </cell>
          <cell r="X2018">
            <v>526.47050000000002</v>
          </cell>
          <cell r="Y2018">
            <v>530.51464999999996</v>
          </cell>
          <cell r="AV2018">
            <v>392.46008999999998</v>
          </cell>
          <cell r="AW2018">
            <v>392.46008999999998</v>
          </cell>
        </row>
        <row r="2019">
          <cell r="A2019" t="str">
            <v>680499710652BU0370</v>
          </cell>
          <cell r="L2019">
            <v>0</v>
          </cell>
          <cell r="O2019">
            <v>-6.7026000000000003</v>
          </cell>
          <cell r="S2019">
            <v>17.299479999999999</v>
          </cell>
          <cell r="T2019">
            <v>24.002079999999999</v>
          </cell>
          <cell r="U2019">
            <v>24.733129999999999</v>
          </cell>
          <cell r="W2019">
            <v>0</v>
          </cell>
          <cell r="AV2019">
            <v>-6.7026000000000003</v>
          </cell>
          <cell r="AW2019">
            <v>-6.7026000000000003</v>
          </cell>
        </row>
        <row r="2020">
          <cell r="A2020" t="str">
            <v>680499710652BS6921</v>
          </cell>
          <cell r="L2020">
            <v>0</v>
          </cell>
          <cell r="O2020">
            <v>-5.0680000000000003E-2</v>
          </cell>
          <cell r="P2020">
            <v>-0.10083</v>
          </cell>
          <cell r="Q2020">
            <v>-0.10672</v>
          </cell>
          <cell r="S2020">
            <v>-5.0680000000000003E-2</v>
          </cell>
          <cell r="T2020">
            <v>-0.10083</v>
          </cell>
          <cell r="U2020">
            <v>-0.10672</v>
          </cell>
          <cell r="W2020">
            <v>0</v>
          </cell>
        </row>
        <row r="2021">
          <cell r="A2021" t="str">
            <v>680499710652BO1228</v>
          </cell>
          <cell r="L2021">
            <v>0</v>
          </cell>
          <cell r="O2021">
            <v>-5.0680000000000003E-2</v>
          </cell>
          <cell r="P2021">
            <v>-0.10083</v>
          </cell>
          <cell r="Q2021">
            <v>-0.10672</v>
          </cell>
          <cell r="S2021">
            <v>-5.0680000000000003E-2</v>
          </cell>
          <cell r="T2021">
            <v>-0.10083</v>
          </cell>
          <cell r="U2021">
            <v>-0.10672</v>
          </cell>
          <cell r="W2021">
            <v>0</v>
          </cell>
        </row>
        <row r="2022">
          <cell r="A2022" t="str">
            <v>680499710652BU1228</v>
          </cell>
          <cell r="L2022">
            <v>0</v>
          </cell>
          <cell r="O2022">
            <v>-5.0680000000000003E-2</v>
          </cell>
          <cell r="P2022">
            <v>-0.10083</v>
          </cell>
          <cell r="Q2022">
            <v>-0.10672</v>
          </cell>
          <cell r="S2022">
            <v>-5.0680000000000003E-2</v>
          </cell>
          <cell r="T2022">
            <v>-0.10083</v>
          </cell>
          <cell r="U2022">
            <v>-0.10672</v>
          </cell>
          <cell r="W2022">
            <v>0</v>
          </cell>
        </row>
        <row r="2023">
          <cell r="A2023" t="str">
            <v>680499710652201101</v>
          </cell>
          <cell r="L2023">
            <v>292.82677000000001</v>
          </cell>
          <cell r="M2023">
            <v>1830.01242</v>
          </cell>
          <cell r="N2023">
            <v>1809.52241</v>
          </cell>
          <cell r="O2023">
            <v>3989.30962</v>
          </cell>
          <cell r="P2023">
            <v>7871.7253499999997</v>
          </cell>
          <cell r="Q2023">
            <v>8157.2951300000004</v>
          </cell>
          <cell r="S2023">
            <v>16496.552449999999</v>
          </cell>
          <cell r="T2023">
            <v>20378.96818</v>
          </cell>
          <cell r="U2023">
            <v>21111.44253</v>
          </cell>
          <cell r="W2023">
            <v>858.24886000000004</v>
          </cell>
          <cell r="X2023">
            <v>4463.4166400000004</v>
          </cell>
          <cell r="Y2023">
            <v>4493.0503399999998</v>
          </cell>
          <cell r="AV2023">
            <v>2261.28485</v>
          </cell>
          <cell r="AW2023">
            <v>2261.28485</v>
          </cell>
        </row>
        <row r="2024">
          <cell r="A2024" t="str">
            <v>680499710652BT6918</v>
          </cell>
          <cell r="L2024">
            <v>292.82677000000001</v>
          </cell>
          <cell r="M2024">
            <v>1830.01242</v>
          </cell>
          <cell r="N2024">
            <v>1809.52241</v>
          </cell>
          <cell r="O2024">
            <v>3989.30962</v>
          </cell>
          <cell r="P2024">
            <v>7871.7253499999997</v>
          </cell>
          <cell r="Q2024">
            <v>8157.2951300000004</v>
          </cell>
          <cell r="S2024">
            <v>16496.552449999999</v>
          </cell>
          <cell r="T2024">
            <v>20378.96818</v>
          </cell>
          <cell r="U2024">
            <v>21111.44253</v>
          </cell>
          <cell r="W2024">
            <v>858.24886000000004</v>
          </cell>
          <cell r="X2024">
            <v>4463.4166400000004</v>
          </cell>
          <cell r="Y2024">
            <v>4493.0503399999998</v>
          </cell>
          <cell r="AV2024">
            <v>2261.28485</v>
          </cell>
          <cell r="AW2024">
            <v>2261.28485</v>
          </cell>
        </row>
        <row r="2025">
          <cell r="A2025" t="str">
            <v>680499710652BO0680</v>
          </cell>
          <cell r="L2025">
            <v>292.82677000000001</v>
          </cell>
          <cell r="M2025">
            <v>1830.01242</v>
          </cell>
          <cell r="N2025">
            <v>1809.52241</v>
          </cell>
          <cell r="O2025">
            <v>3989.30962</v>
          </cell>
          <cell r="P2025">
            <v>7871.7253499999997</v>
          </cell>
          <cell r="Q2025">
            <v>8157.2951300000004</v>
          </cell>
          <cell r="S2025">
            <v>16496.552449999999</v>
          </cell>
          <cell r="T2025">
            <v>20378.96818</v>
          </cell>
          <cell r="U2025">
            <v>21111.44253</v>
          </cell>
          <cell r="W2025">
            <v>858.24886000000004</v>
          </cell>
          <cell r="X2025">
            <v>4463.4166400000004</v>
          </cell>
          <cell r="Y2025">
            <v>4493.0503399999998</v>
          </cell>
          <cell r="AV2025">
            <v>2261.28485</v>
          </cell>
          <cell r="AW2025">
            <v>2261.28485</v>
          </cell>
        </row>
        <row r="2026">
          <cell r="A2026" t="str">
            <v>680499710652BU0680</v>
          </cell>
          <cell r="L2026">
            <v>292.82677000000001</v>
          </cell>
          <cell r="M2026">
            <v>1830.01242</v>
          </cell>
          <cell r="N2026">
            <v>1809.52241</v>
          </cell>
          <cell r="O2026">
            <v>3989.30962</v>
          </cell>
          <cell r="P2026">
            <v>7871.7253499999997</v>
          </cell>
          <cell r="Q2026">
            <v>8157.2951300000004</v>
          </cell>
          <cell r="S2026">
            <v>16496.552449999999</v>
          </cell>
          <cell r="T2026">
            <v>20378.96818</v>
          </cell>
          <cell r="U2026">
            <v>21111.44253</v>
          </cell>
          <cell r="W2026">
            <v>858.24886000000004</v>
          </cell>
          <cell r="X2026">
            <v>4463.4166400000004</v>
          </cell>
          <cell r="Y2026">
            <v>4493.0503399999998</v>
          </cell>
          <cell r="AV2026">
            <v>2261.28485</v>
          </cell>
          <cell r="AW2026">
            <v>2261.28485</v>
          </cell>
        </row>
        <row r="2027">
          <cell r="A2027" t="str">
            <v>680499CL_SEPD202</v>
          </cell>
          <cell r="L2027">
            <v>3707.0364800000002</v>
          </cell>
          <cell r="M2027">
            <v>5016.9494599999998</v>
          </cell>
          <cell r="N2027">
            <v>5403.3638300000002</v>
          </cell>
          <cell r="O2027">
            <v>19684.84893</v>
          </cell>
          <cell r="P2027">
            <v>22030.644609999999</v>
          </cell>
          <cell r="Q2027">
            <v>24445.136210000001</v>
          </cell>
          <cell r="S2027">
            <v>70359.776610000001</v>
          </cell>
          <cell r="T2027">
            <v>72705.572289999996</v>
          </cell>
          <cell r="U2027">
            <v>77571.165580000001</v>
          </cell>
          <cell r="W2027">
            <v>8440.2843300000004</v>
          </cell>
          <cell r="X2027">
            <v>15296.15445</v>
          </cell>
          <cell r="Y2027">
            <v>16514.672589999998</v>
          </cell>
          <cell r="AB2027">
            <v>28801.044000000002</v>
          </cell>
          <cell r="AC2027">
            <v>26073.432000000001</v>
          </cell>
          <cell r="AD2027">
            <v>142408.91200000001</v>
          </cell>
          <cell r="AT2027">
            <v>11099.235000000001</v>
          </cell>
          <cell r="AU2027">
            <v>33892.608</v>
          </cell>
          <cell r="AV2027">
            <v>38728.872100000001</v>
          </cell>
          <cell r="AW2027">
            <v>137655.9811</v>
          </cell>
        </row>
        <row r="2028">
          <cell r="A2028" t="str">
            <v>680499CL_SEBS9044</v>
          </cell>
          <cell r="L2028">
            <v>861.19955000000004</v>
          </cell>
          <cell r="M2028">
            <v>989.74064999999996</v>
          </cell>
          <cell r="N2028">
            <v>1065.9722300000001</v>
          </cell>
          <cell r="O2028">
            <v>4988.28024</v>
          </cell>
          <cell r="P2028">
            <v>5056.5589900000004</v>
          </cell>
          <cell r="Q2028">
            <v>5610.9856399999999</v>
          </cell>
          <cell r="S2028">
            <v>20307.881430000001</v>
          </cell>
          <cell r="T2028">
            <v>20376.160179999999</v>
          </cell>
          <cell r="U2028">
            <v>21661.243340000001</v>
          </cell>
          <cell r="W2028">
            <v>2101.1126399999998</v>
          </cell>
          <cell r="X2028">
            <v>3782.3851399999999</v>
          </cell>
          <cell r="Y2028">
            <v>4085.2447000000002</v>
          </cell>
          <cell r="AB2028">
            <v>6015.6149999999998</v>
          </cell>
          <cell r="AC2028">
            <v>6676.2070000000003</v>
          </cell>
          <cell r="AD2028">
            <v>41148.576999999997</v>
          </cell>
          <cell r="AT2028">
            <v>3461.752</v>
          </cell>
          <cell r="AU2028">
            <v>11364.057000000001</v>
          </cell>
          <cell r="AV2028">
            <v>10833.72421</v>
          </cell>
          <cell r="AW2028">
            <v>38934.81121</v>
          </cell>
        </row>
        <row r="2029">
          <cell r="A2029" t="str">
            <v>680499CL_SEBU0321</v>
          </cell>
          <cell r="L2029">
            <v>699.79069000000004</v>
          </cell>
          <cell r="M2029">
            <v>800.31948</v>
          </cell>
          <cell r="N2029">
            <v>861.96151999999995</v>
          </cell>
          <cell r="O2029">
            <v>4170.3271800000002</v>
          </cell>
          <cell r="P2029">
            <v>4292.2922399999998</v>
          </cell>
          <cell r="Q2029">
            <v>4762.6837699999996</v>
          </cell>
          <cell r="S2029">
            <v>16856.269130000001</v>
          </cell>
          <cell r="T2029">
            <v>16978.234189999999</v>
          </cell>
          <cell r="U2029">
            <v>18057.757890000001</v>
          </cell>
          <cell r="W2029">
            <v>1688.0919200000001</v>
          </cell>
          <cell r="X2029">
            <v>3158.1547500000001</v>
          </cell>
          <cell r="Y2029">
            <v>3412.0409599999998</v>
          </cell>
          <cell r="AB2029">
            <v>4655.2489999999998</v>
          </cell>
          <cell r="AC2029">
            <v>5654.3419999999996</v>
          </cell>
          <cell r="AD2029">
            <v>32578.375</v>
          </cell>
          <cell r="AT2029">
            <v>2928.7559999999999</v>
          </cell>
          <cell r="AU2029">
            <v>10101.477000000001</v>
          </cell>
          <cell r="AV2029">
            <v>9145.0070599999999</v>
          </cell>
          <cell r="AW2029">
            <v>30948.27606</v>
          </cell>
        </row>
        <row r="2030">
          <cell r="A2030" t="str">
            <v>680499CL_SEBU0323</v>
          </cell>
          <cell r="L2030">
            <v>143.01904999999999</v>
          </cell>
          <cell r="M2030">
            <v>189.42116999999999</v>
          </cell>
          <cell r="N2030">
            <v>204.01070999999999</v>
          </cell>
          <cell r="O2030">
            <v>752.53328999999997</v>
          </cell>
          <cell r="P2030">
            <v>764.26675</v>
          </cell>
          <cell r="Q2030">
            <v>848.30187999999998</v>
          </cell>
          <cell r="S2030">
            <v>3297.09863</v>
          </cell>
          <cell r="T2030">
            <v>3308.8320899999999</v>
          </cell>
          <cell r="U2030">
            <v>3510.8355499999998</v>
          </cell>
          <cell r="W2030">
            <v>374.61889000000002</v>
          </cell>
          <cell r="X2030">
            <v>624.23039000000006</v>
          </cell>
          <cell r="Y2030">
            <v>673.20375000000001</v>
          </cell>
          <cell r="AB2030">
            <v>1352.2260000000001</v>
          </cell>
          <cell r="AC2030">
            <v>1005.145</v>
          </cell>
          <cell r="AD2030">
            <v>8504.6419999999998</v>
          </cell>
          <cell r="AT2030">
            <v>532.99599999999998</v>
          </cell>
          <cell r="AU2030">
            <v>1259.72</v>
          </cell>
          <cell r="AV2030">
            <v>1657.40345</v>
          </cell>
          <cell r="AW2030">
            <v>7955.22145</v>
          </cell>
        </row>
        <row r="2031">
          <cell r="A2031" t="str">
            <v>680499CL_SEBU0648</v>
          </cell>
          <cell r="L2031">
            <v>18.389810000000001</v>
          </cell>
          <cell r="O2031">
            <v>65.41977</v>
          </cell>
          <cell r="S2031">
            <v>154.51366999999999</v>
          </cell>
          <cell r="T2031">
            <v>89.093900000000005</v>
          </cell>
          <cell r="U2031">
            <v>92.649910000000006</v>
          </cell>
          <cell r="W2031">
            <v>38.401829999999997</v>
          </cell>
          <cell r="AB2031">
            <v>8.14</v>
          </cell>
          <cell r="AC2031">
            <v>16.72</v>
          </cell>
          <cell r="AD2031">
            <v>65.56</v>
          </cell>
          <cell r="AU2031">
            <v>2.86</v>
          </cell>
          <cell r="AV2031">
            <v>31.313700000000001</v>
          </cell>
          <cell r="AW2031">
            <v>31.313700000000001</v>
          </cell>
        </row>
        <row r="2032">
          <cell r="A2032" t="str">
            <v>680499CL_SEBG6912</v>
          </cell>
          <cell r="L2032">
            <v>1635.20949</v>
          </cell>
          <cell r="M2032">
            <v>2799.1212999999998</v>
          </cell>
          <cell r="N2032">
            <v>3014.7146299999999</v>
          </cell>
          <cell r="O2032">
            <v>8239.0980400000008</v>
          </cell>
          <cell r="P2032">
            <v>10066.08784</v>
          </cell>
          <cell r="Q2032">
            <v>11151.54991</v>
          </cell>
          <cell r="S2032">
            <v>29846.364259999998</v>
          </cell>
          <cell r="T2032">
            <v>31673.354060000001</v>
          </cell>
          <cell r="U2032">
            <v>33816.982649999998</v>
          </cell>
          <cell r="W2032">
            <v>3716.08581</v>
          </cell>
          <cell r="X2032">
            <v>7268.9272600000004</v>
          </cell>
          <cell r="Y2032">
            <v>7843.7173300000004</v>
          </cell>
          <cell r="AB2032">
            <v>13465.161</v>
          </cell>
          <cell r="AC2032">
            <v>10011.262000000001</v>
          </cell>
          <cell r="AD2032">
            <v>54863.923999999999</v>
          </cell>
          <cell r="AT2032">
            <v>4732.0450000000001</v>
          </cell>
          <cell r="AU2032">
            <v>13016.089</v>
          </cell>
          <cell r="AV2032">
            <v>15463.73999</v>
          </cell>
          <cell r="AW2032">
            <v>54706.009989999999</v>
          </cell>
        </row>
        <row r="2033">
          <cell r="A2033" t="str">
            <v>680499CL_SEBS6912</v>
          </cell>
          <cell r="L2033">
            <v>1035.4344000000001</v>
          </cell>
          <cell r="M2033">
            <v>2206.8871800000002</v>
          </cell>
          <cell r="N2033">
            <v>2376.8655100000001</v>
          </cell>
          <cell r="O2033">
            <v>5185.3644100000001</v>
          </cell>
          <cell r="P2033">
            <v>7089.8734400000003</v>
          </cell>
          <cell r="Q2033">
            <v>7838.7620900000002</v>
          </cell>
          <cell r="S2033">
            <v>19449.826659999999</v>
          </cell>
          <cell r="T2033">
            <v>21354.33569</v>
          </cell>
          <cell r="U2033">
            <v>22793.451590000001</v>
          </cell>
          <cell r="W2033">
            <v>2281.5625300000002</v>
          </cell>
          <cell r="X2033">
            <v>5252.0900499999998</v>
          </cell>
          <cell r="Y2033">
            <v>5666.6398900000004</v>
          </cell>
          <cell r="AB2033">
            <v>10207.678</v>
          </cell>
          <cell r="AC2033">
            <v>6646.9979999999996</v>
          </cell>
          <cell r="AD2033">
            <v>36636.597999999998</v>
          </cell>
          <cell r="AT2033">
            <v>3571.5929999999998</v>
          </cell>
          <cell r="AU2033">
            <v>9704.9680000000008</v>
          </cell>
          <cell r="AV2033">
            <v>11144.080120000001</v>
          </cell>
          <cell r="AW2033">
            <v>36609.860119999998</v>
          </cell>
        </row>
        <row r="2034">
          <cell r="A2034" t="str">
            <v>680499CL_SEBO0678</v>
          </cell>
          <cell r="L2034">
            <v>834.42391999999995</v>
          </cell>
          <cell r="M2034">
            <v>1858.4196199999999</v>
          </cell>
          <cell r="N2034">
            <v>2001.5583799999999</v>
          </cell>
          <cell r="O2034">
            <v>3904.28971</v>
          </cell>
          <cell r="P2034">
            <v>5794.5158000000001</v>
          </cell>
          <cell r="Q2034">
            <v>6403.3939</v>
          </cell>
          <cell r="S2034">
            <v>15125.986370000001</v>
          </cell>
          <cell r="T2034">
            <v>17016.212459999999</v>
          </cell>
          <cell r="U2034">
            <v>18165.370370000001</v>
          </cell>
          <cell r="W2034">
            <v>1866.3821</v>
          </cell>
          <cell r="X2034">
            <v>4279.8827799999999</v>
          </cell>
          <cell r="Y2034">
            <v>4617.6448200000004</v>
          </cell>
          <cell r="AB2034">
            <v>7681.2960000000003</v>
          </cell>
          <cell r="AC2034">
            <v>5057.2340000000004</v>
          </cell>
          <cell r="AD2034">
            <v>28929.282999999999</v>
          </cell>
          <cell r="AT2034">
            <v>2592.14</v>
          </cell>
          <cell r="AU2034">
            <v>7509.5169999999998</v>
          </cell>
          <cell r="AV2034">
            <v>8145.1639500000001</v>
          </cell>
          <cell r="AW2034">
            <v>28815.825949999999</v>
          </cell>
        </row>
        <row r="2035">
          <cell r="A2035" t="str">
            <v>680499CL_SEBU0654</v>
          </cell>
          <cell r="L2035">
            <v>51.99353</v>
          </cell>
          <cell r="M2035">
            <v>125.43212</v>
          </cell>
          <cell r="N2035">
            <v>135.09312</v>
          </cell>
          <cell r="O2035">
            <v>235.95641000000001</v>
          </cell>
          <cell r="P2035">
            <v>263.77055000000001</v>
          </cell>
          <cell r="Q2035">
            <v>288.45067999999998</v>
          </cell>
          <cell r="S2035">
            <v>882.26513999999997</v>
          </cell>
          <cell r="T2035">
            <v>910.07928000000004</v>
          </cell>
          <cell r="U2035">
            <v>967.05677000000003</v>
          </cell>
          <cell r="W2035">
            <v>143.92626999999999</v>
          </cell>
          <cell r="X2035">
            <v>267.40413000000001</v>
          </cell>
          <cell r="Y2035">
            <v>288.77715000000001</v>
          </cell>
          <cell r="AB2035">
            <v>207.33500000000001</v>
          </cell>
          <cell r="AC2035">
            <v>234.87700000000001</v>
          </cell>
          <cell r="AD2035">
            <v>1122.482</v>
          </cell>
          <cell r="AT2035">
            <v>75.573999999999998</v>
          </cell>
          <cell r="AU2035">
            <v>232.018</v>
          </cell>
          <cell r="AV2035">
            <v>298.93088</v>
          </cell>
          <cell r="AW2035">
            <v>1077.5768800000001</v>
          </cell>
        </row>
        <row r="2036">
          <cell r="A2036" t="str">
            <v>680499CL_SEBU0659</v>
          </cell>
          <cell r="L2036">
            <v>149.01695000000001</v>
          </cell>
          <cell r="M2036">
            <v>223.03543999999999</v>
          </cell>
          <cell r="N2036">
            <v>240.21402</v>
          </cell>
          <cell r="O2036">
            <v>1045.1182899999999</v>
          </cell>
          <cell r="P2036">
            <v>1031.6257900000001</v>
          </cell>
          <cell r="Q2036">
            <v>1146.9617900000001</v>
          </cell>
          <cell r="S2036">
            <v>3441.6712699999998</v>
          </cell>
          <cell r="T2036">
            <v>3428.17877</v>
          </cell>
          <cell r="U2036">
            <v>3661.1691599999999</v>
          </cell>
          <cell r="W2036">
            <v>271.25416000000001</v>
          </cell>
          <cell r="X2036">
            <v>704.80313999999998</v>
          </cell>
          <cell r="Y2036">
            <v>760.21790999999996</v>
          </cell>
          <cell r="AB2036">
            <v>2319.047</v>
          </cell>
          <cell r="AC2036">
            <v>1354.8869999999999</v>
          </cell>
          <cell r="AD2036">
            <v>6584.8329999999996</v>
          </cell>
          <cell r="AT2036">
            <v>903.87900000000002</v>
          </cell>
          <cell r="AU2036">
            <v>1963.433</v>
          </cell>
          <cell r="AV2036">
            <v>2699.9852900000001</v>
          </cell>
          <cell r="AW2036">
            <v>6716.4572900000003</v>
          </cell>
        </row>
        <row r="2037">
          <cell r="A2037" t="str">
            <v>680499CL_SEBU3445</v>
          </cell>
          <cell r="P2037">
            <v>-3.8699999999999998E-2</v>
          </cell>
          <cell r="Q2037">
            <v>-4.428E-2</v>
          </cell>
          <cell r="S2037">
            <v>-9.6119999999999997E-2</v>
          </cell>
          <cell r="T2037">
            <v>-0.13482</v>
          </cell>
          <cell r="U2037">
            <v>-0.14471999999999999</v>
          </cell>
        </row>
        <row r="2038">
          <cell r="A2038" t="str">
            <v>680499CL_SEBS6922</v>
          </cell>
          <cell r="L2038">
            <v>599.77508999999998</v>
          </cell>
          <cell r="M2038">
            <v>592.23411999999996</v>
          </cell>
          <cell r="N2038">
            <v>637.84911</v>
          </cell>
          <cell r="O2038">
            <v>3053.7336300000002</v>
          </cell>
          <cell r="P2038">
            <v>2976.2143999999998</v>
          </cell>
          <cell r="Q2038">
            <v>3312.78782</v>
          </cell>
          <cell r="S2038">
            <v>10396.5376</v>
          </cell>
          <cell r="T2038">
            <v>10319.01837</v>
          </cell>
          <cell r="U2038">
            <v>11023.531059999999</v>
          </cell>
          <cell r="W2038">
            <v>1434.5232800000001</v>
          </cell>
          <cell r="X2038">
            <v>2016.8372099999999</v>
          </cell>
          <cell r="Y2038">
            <v>2177.07744</v>
          </cell>
          <cell r="AB2038">
            <v>3257.4830000000002</v>
          </cell>
          <cell r="AC2038">
            <v>3364.2640000000001</v>
          </cell>
          <cell r="AD2038">
            <v>18227.326000000001</v>
          </cell>
          <cell r="AT2038">
            <v>1160.452</v>
          </cell>
          <cell r="AU2038">
            <v>3311.1210000000001</v>
          </cell>
          <cell r="AV2038">
            <v>4319.6598700000004</v>
          </cell>
          <cell r="AW2038">
            <v>18096.149870000001</v>
          </cell>
        </row>
        <row r="2039">
          <cell r="A2039" t="str">
            <v>680499CL_SEBU1485</v>
          </cell>
          <cell r="L2039">
            <v>232.25626</v>
          </cell>
          <cell r="M2039">
            <v>229.33444</v>
          </cell>
          <cell r="N2039">
            <v>246.99823000000001</v>
          </cell>
          <cell r="O2039">
            <v>1306.85328</v>
          </cell>
          <cell r="P2039">
            <v>1193.5867900000001</v>
          </cell>
          <cell r="Q2039">
            <v>1327.8235199999999</v>
          </cell>
          <cell r="S2039">
            <v>4306.5069000000003</v>
          </cell>
          <cell r="T2039">
            <v>4193.2404100000003</v>
          </cell>
          <cell r="U2039">
            <v>4482.55026</v>
          </cell>
          <cell r="W2039">
            <v>559.37688000000003</v>
          </cell>
          <cell r="X2039">
            <v>854.12447999999995</v>
          </cell>
          <cell r="Y2039">
            <v>922.20947000000001</v>
          </cell>
          <cell r="AB2039">
            <v>1483.1479999999999</v>
          </cell>
          <cell r="AC2039">
            <v>1350.2909999999999</v>
          </cell>
          <cell r="AD2039">
            <v>7672.4189999999999</v>
          </cell>
          <cell r="AT2039">
            <v>409.78500000000003</v>
          </cell>
          <cell r="AU2039">
            <v>1276.8920000000001</v>
          </cell>
          <cell r="AV2039">
            <v>1703.18947</v>
          </cell>
          <cell r="AW2039">
            <v>7688.5654699999996</v>
          </cell>
        </row>
        <row r="2040">
          <cell r="A2040" t="str">
            <v>680499CL_SEBU1051</v>
          </cell>
          <cell r="L2040">
            <v>0</v>
          </cell>
          <cell r="M2040">
            <v>4.24925</v>
          </cell>
          <cell r="N2040">
            <v>4.57653</v>
          </cell>
          <cell r="O2040">
            <v>8.3115500000000004</v>
          </cell>
          <cell r="P2040">
            <v>14.87237</v>
          </cell>
          <cell r="Q2040">
            <v>16.382660000000001</v>
          </cell>
          <cell r="S2040">
            <v>34.626559999999998</v>
          </cell>
          <cell r="T2040">
            <v>41.187379999999997</v>
          </cell>
          <cell r="U2040">
            <v>44.17595</v>
          </cell>
          <cell r="W2040">
            <v>0</v>
          </cell>
          <cell r="X2040">
            <v>23.119050000000001</v>
          </cell>
          <cell r="Y2040">
            <v>24.919129999999999</v>
          </cell>
          <cell r="AV2040">
            <v>8.3985500000000002</v>
          </cell>
          <cell r="AW2040">
            <v>8.3985500000000002</v>
          </cell>
        </row>
        <row r="2041">
          <cell r="A2041" t="str">
            <v>680499CL_SEBO0708</v>
          </cell>
          <cell r="L2041">
            <v>221.84476000000001</v>
          </cell>
          <cell r="M2041">
            <v>209.37397000000001</v>
          </cell>
          <cell r="N2041">
            <v>225.50032999999999</v>
          </cell>
          <cell r="O2041">
            <v>849.11956999999995</v>
          </cell>
          <cell r="P2041">
            <v>741.22634000000005</v>
          </cell>
          <cell r="Q2041">
            <v>821.02198999999996</v>
          </cell>
          <cell r="S2041">
            <v>3310.27549</v>
          </cell>
          <cell r="T2041">
            <v>3202.3822599999999</v>
          </cell>
          <cell r="U2041">
            <v>3403.5385200000001</v>
          </cell>
          <cell r="W2041">
            <v>532.18996000000004</v>
          </cell>
          <cell r="X2041">
            <v>634.09753000000001</v>
          </cell>
          <cell r="Y2041">
            <v>683.92223999999999</v>
          </cell>
          <cell r="AB2041">
            <v>709.23</v>
          </cell>
          <cell r="AC2041">
            <v>627.96500000000003</v>
          </cell>
          <cell r="AD2041">
            <v>3974.6990000000001</v>
          </cell>
          <cell r="AT2041">
            <v>323.12099999999998</v>
          </cell>
          <cell r="AU2041">
            <v>847.15499999999997</v>
          </cell>
          <cell r="AV2041">
            <v>962.16625999999997</v>
          </cell>
          <cell r="AW2041">
            <v>4077.4022599999998</v>
          </cell>
        </row>
        <row r="2042">
          <cell r="A2042" t="str">
            <v>680499CL_SEBU0675</v>
          </cell>
          <cell r="L2042">
            <v>46.453420000000001</v>
          </cell>
          <cell r="M2042">
            <v>47.815040000000003</v>
          </cell>
          <cell r="N2042">
            <v>51.49785</v>
          </cell>
          <cell r="O2042">
            <v>325.8809</v>
          </cell>
          <cell r="P2042">
            <v>431.98525000000001</v>
          </cell>
          <cell r="Q2042">
            <v>485.12698999999998</v>
          </cell>
          <cell r="S2042">
            <v>815.17201</v>
          </cell>
          <cell r="T2042">
            <v>921.27635999999995</v>
          </cell>
          <cell r="U2042">
            <v>999.34907999999996</v>
          </cell>
          <cell r="W2042">
            <v>83.932910000000007</v>
          </cell>
          <cell r="X2042">
            <v>184.16734</v>
          </cell>
          <cell r="Y2042">
            <v>198.79638</v>
          </cell>
          <cell r="AB2042">
            <v>304.95499999999998</v>
          </cell>
          <cell r="AC2042">
            <v>298.899</v>
          </cell>
          <cell r="AD2042">
            <v>1820.164</v>
          </cell>
          <cell r="AT2042">
            <v>108.02800000000001</v>
          </cell>
          <cell r="AU2042">
            <v>312.92399999999998</v>
          </cell>
          <cell r="AV2042">
            <v>496.82181000000003</v>
          </cell>
          <cell r="AW2042">
            <v>1704.84581</v>
          </cell>
        </row>
        <row r="2043">
          <cell r="A2043" t="str">
            <v>680499CL_SEBU0709</v>
          </cell>
          <cell r="L2043">
            <v>73.731750000000005</v>
          </cell>
          <cell r="M2043">
            <v>68.101910000000004</v>
          </cell>
          <cell r="N2043">
            <v>73.347260000000006</v>
          </cell>
          <cell r="O2043">
            <v>393.47649000000001</v>
          </cell>
          <cell r="P2043">
            <v>378.19218999999998</v>
          </cell>
          <cell r="Q2043">
            <v>421.18477999999999</v>
          </cell>
          <cell r="S2043">
            <v>1212.2195200000001</v>
          </cell>
          <cell r="T2043">
            <v>1196.9352200000001</v>
          </cell>
          <cell r="U2043">
            <v>1279.8945100000001</v>
          </cell>
          <cell r="W2043">
            <v>187.99690000000001</v>
          </cell>
          <cell r="X2043">
            <v>203.21429000000001</v>
          </cell>
          <cell r="Y2043">
            <v>219.67902000000001</v>
          </cell>
          <cell r="AB2043">
            <v>448.07499999999999</v>
          </cell>
          <cell r="AC2043">
            <v>777.98900000000003</v>
          </cell>
          <cell r="AD2043">
            <v>2982.7930000000001</v>
          </cell>
          <cell r="AT2043">
            <v>193.97200000000001</v>
          </cell>
          <cell r="AU2043">
            <v>554.68600000000004</v>
          </cell>
          <cell r="AV2043">
            <v>788.57590000000005</v>
          </cell>
          <cell r="AW2043">
            <v>2802.4108999999999</v>
          </cell>
        </row>
        <row r="2044">
          <cell r="A2044" t="str">
            <v>680499CL_SEBU1123</v>
          </cell>
          <cell r="L2044">
            <v>25.488900000000001</v>
          </cell>
          <cell r="M2044">
            <v>33.35951</v>
          </cell>
          <cell r="N2044">
            <v>35.928910000000002</v>
          </cell>
          <cell r="O2044">
            <v>170.09183999999999</v>
          </cell>
          <cell r="P2044">
            <v>216.35146</v>
          </cell>
          <cell r="Q2044">
            <v>241.24788000000001</v>
          </cell>
          <cell r="S2044">
            <v>717.73712</v>
          </cell>
          <cell r="T2044">
            <v>763.99674000000005</v>
          </cell>
          <cell r="U2044">
            <v>814.02273000000002</v>
          </cell>
          <cell r="W2044">
            <v>71.026629999999997</v>
          </cell>
          <cell r="X2044">
            <v>118.11452</v>
          </cell>
          <cell r="Y2044">
            <v>127.55119999999999</v>
          </cell>
          <cell r="AB2044">
            <v>312.07499999999999</v>
          </cell>
          <cell r="AC2044">
            <v>309.12</v>
          </cell>
          <cell r="AD2044">
            <v>1777.251</v>
          </cell>
          <cell r="AT2044">
            <v>125.54600000000001</v>
          </cell>
          <cell r="AU2044">
            <v>319.464</v>
          </cell>
          <cell r="AV2044">
            <v>360.50788</v>
          </cell>
          <cell r="AW2044">
            <v>1814.5268799999999</v>
          </cell>
        </row>
        <row r="2045">
          <cell r="A2045" t="str">
            <v>680499CL_SEBS9042</v>
          </cell>
          <cell r="L2045">
            <v>709.14071999999999</v>
          </cell>
          <cell r="M2045">
            <v>853.44069999999999</v>
          </cell>
          <cell r="N2045">
            <v>919.17421000000002</v>
          </cell>
          <cell r="O2045">
            <v>3899.8373999999999</v>
          </cell>
          <cell r="P2045">
            <v>4790.7301100000004</v>
          </cell>
          <cell r="Q2045">
            <v>5330.9697500000002</v>
          </cell>
          <cell r="S2045">
            <v>12884.636200000001</v>
          </cell>
          <cell r="T2045">
            <v>13775.528910000001</v>
          </cell>
          <cell r="U2045">
            <v>14754.687089999999</v>
          </cell>
          <cell r="W2045">
            <v>1600.35256</v>
          </cell>
          <cell r="X2045">
            <v>2845.6632</v>
          </cell>
          <cell r="Y2045">
            <v>3073.7931800000001</v>
          </cell>
          <cell r="AB2045">
            <v>5219.9390000000003</v>
          </cell>
          <cell r="AC2045">
            <v>5752.81</v>
          </cell>
          <cell r="AD2045">
            <v>26906.405999999999</v>
          </cell>
          <cell r="AT2045">
            <v>1631.3630000000001</v>
          </cell>
          <cell r="AU2045">
            <v>5398.0709999999999</v>
          </cell>
          <cell r="AV2045">
            <v>7180.2539699999998</v>
          </cell>
          <cell r="AW2045">
            <v>25414.40697</v>
          </cell>
        </row>
        <row r="2046">
          <cell r="A2046" t="str">
            <v>680499CL_SEBO0341</v>
          </cell>
          <cell r="L2046">
            <v>461.78125</v>
          </cell>
          <cell r="M2046">
            <v>417.94018999999997</v>
          </cell>
          <cell r="N2046">
            <v>450.13067000000001</v>
          </cell>
          <cell r="O2046">
            <v>2213.9240300000001</v>
          </cell>
          <cell r="P2046">
            <v>2156.6547099999998</v>
          </cell>
          <cell r="Q2046">
            <v>2398.7229200000002</v>
          </cell>
          <cell r="S2046">
            <v>6492.5398699999996</v>
          </cell>
          <cell r="T2046">
            <v>6435.2705500000002</v>
          </cell>
          <cell r="U2046">
            <v>6884.1916000000001</v>
          </cell>
          <cell r="W2046">
            <v>950.48982999999998</v>
          </cell>
          <cell r="X2046">
            <v>1381.6140499999999</v>
          </cell>
          <cell r="Y2046">
            <v>1491.17868</v>
          </cell>
          <cell r="AB2046">
            <v>2811.998</v>
          </cell>
          <cell r="AC2046">
            <v>2536.058</v>
          </cell>
          <cell r="AD2046">
            <v>14299.08</v>
          </cell>
          <cell r="AT2046">
            <v>932.70100000000002</v>
          </cell>
          <cell r="AU2046">
            <v>2882.21</v>
          </cell>
          <cell r="AV2046">
            <v>3739.55557</v>
          </cell>
          <cell r="AW2046">
            <v>13511.00657</v>
          </cell>
        </row>
        <row r="2047">
          <cell r="A2047" t="str">
            <v>680499CL_SEBU0341</v>
          </cell>
          <cell r="L2047">
            <v>461.78125</v>
          </cell>
          <cell r="M2047">
            <v>417.94018999999997</v>
          </cell>
          <cell r="N2047">
            <v>450.13067000000001</v>
          </cell>
          <cell r="O2047">
            <v>2213.9240300000001</v>
          </cell>
          <cell r="P2047">
            <v>2156.6547099999998</v>
          </cell>
          <cell r="Q2047">
            <v>2398.7229200000002</v>
          </cell>
          <cell r="S2047">
            <v>6492.5398699999996</v>
          </cell>
          <cell r="T2047">
            <v>6435.2705500000002</v>
          </cell>
          <cell r="U2047">
            <v>6884.1916000000001</v>
          </cell>
          <cell r="W2047">
            <v>950.48982999999998</v>
          </cell>
          <cell r="X2047">
            <v>1381.6140499999999</v>
          </cell>
          <cell r="Y2047">
            <v>1491.17868</v>
          </cell>
          <cell r="AB2047">
            <v>2811.998</v>
          </cell>
          <cell r="AC2047">
            <v>2536.058</v>
          </cell>
          <cell r="AD2047">
            <v>14299.08</v>
          </cell>
          <cell r="AT2047">
            <v>932.70100000000002</v>
          </cell>
          <cell r="AU2047">
            <v>2882.21</v>
          </cell>
          <cell r="AV2047">
            <v>3739.55557</v>
          </cell>
          <cell r="AW2047">
            <v>13511.00657</v>
          </cell>
        </row>
        <row r="2048">
          <cell r="A2048" t="str">
            <v>680499CL_SEBU0351</v>
          </cell>
          <cell r="L2048">
            <v>174.27637999999999</v>
          </cell>
          <cell r="M2048">
            <v>345.15379000000001</v>
          </cell>
          <cell r="N2048">
            <v>371.73815000000002</v>
          </cell>
          <cell r="O2048">
            <v>1232.7505900000001</v>
          </cell>
          <cell r="P2048">
            <v>2032.5559000000001</v>
          </cell>
          <cell r="Q2048">
            <v>2260.9146999999998</v>
          </cell>
          <cell r="S2048">
            <v>4659.7405600000002</v>
          </cell>
          <cell r="T2048">
            <v>5459.5458699999999</v>
          </cell>
          <cell r="U2048">
            <v>5858.3018899999997</v>
          </cell>
          <cell r="W2048">
            <v>470.52906999999999</v>
          </cell>
          <cell r="X2048">
            <v>1125.6140800000001</v>
          </cell>
          <cell r="Y2048">
            <v>1216.9927499999999</v>
          </cell>
          <cell r="AB2048">
            <v>1676.9939999999999</v>
          </cell>
          <cell r="AC2048">
            <v>2625.94</v>
          </cell>
          <cell r="AD2048">
            <v>8605.1119999999992</v>
          </cell>
          <cell r="AT2048">
            <v>507.49900000000002</v>
          </cell>
          <cell r="AU2048">
            <v>1745.2449999999999</v>
          </cell>
          <cell r="AV2048">
            <v>2500.3325599999998</v>
          </cell>
          <cell r="AW2048">
            <v>8042.6865600000001</v>
          </cell>
        </row>
        <row r="2049">
          <cell r="A2049" t="str">
            <v>680499CL_SEBU0352</v>
          </cell>
          <cell r="L2049">
            <v>73.083089999999999</v>
          </cell>
          <cell r="M2049">
            <v>89.874679999999998</v>
          </cell>
          <cell r="N2049">
            <v>96.796999999999997</v>
          </cell>
          <cell r="O2049">
            <v>453.16278</v>
          </cell>
          <cell r="P2049">
            <v>598.52012999999999</v>
          </cell>
          <cell r="Q2049">
            <v>667.97707000000003</v>
          </cell>
          <cell r="S2049">
            <v>1731.9720500000001</v>
          </cell>
          <cell r="T2049">
            <v>1877.3294000000001</v>
          </cell>
          <cell r="U2049">
            <v>2008.4307200000001</v>
          </cell>
          <cell r="W2049">
            <v>179.33366000000001</v>
          </cell>
          <cell r="X2049">
            <v>337.55649</v>
          </cell>
          <cell r="Y2049">
            <v>364.67282999999998</v>
          </cell>
          <cell r="AB2049">
            <v>730.947</v>
          </cell>
          <cell r="AC2049">
            <v>590.81200000000001</v>
          </cell>
          <cell r="AD2049">
            <v>4002.2139999999999</v>
          </cell>
          <cell r="AT2049">
            <v>191.16300000000001</v>
          </cell>
          <cell r="AU2049">
            <v>770.61599999999999</v>
          </cell>
          <cell r="AV2049">
            <v>940.36584000000005</v>
          </cell>
          <cell r="AW2049">
            <v>3860.7138399999999</v>
          </cell>
        </row>
        <row r="2050">
          <cell r="A2050" t="str">
            <v>680499CL_SEBU0353</v>
          </cell>
          <cell r="M2050">
            <v>0.47204000000000002</v>
          </cell>
          <cell r="N2050">
            <v>0.50839000000000001</v>
          </cell>
          <cell r="P2050">
            <v>2.9993699999999999</v>
          </cell>
          <cell r="Q2050">
            <v>3.3550599999999999</v>
          </cell>
          <cell r="S2050">
            <v>0.37259999999999999</v>
          </cell>
          <cell r="T2050">
            <v>3.3719700000000001</v>
          </cell>
          <cell r="U2050">
            <v>3.7509399999999999</v>
          </cell>
          <cell r="X2050">
            <v>0.86746000000000001</v>
          </cell>
          <cell r="Y2050">
            <v>0.93698999999999999</v>
          </cell>
        </row>
        <row r="2051">
          <cell r="A2051" t="str">
            <v>680499CL_SEBU0349</v>
          </cell>
          <cell r="S2051">
            <v>1.112E-2</v>
          </cell>
          <cell r="T2051">
            <v>1.112E-2</v>
          </cell>
          <cell r="U2051">
            <v>1.193E-2</v>
          </cell>
          <cell r="X2051">
            <v>1.112E-2</v>
          </cell>
          <cell r="Y2051">
            <v>1.193E-2</v>
          </cell>
        </row>
        <row r="2052">
          <cell r="A2052" t="str">
            <v>680499CL_SEBS9051</v>
          </cell>
          <cell r="L2052">
            <v>313.33031999999997</v>
          </cell>
          <cell r="M2052">
            <v>160.36221</v>
          </cell>
          <cell r="N2052">
            <v>172.71358000000001</v>
          </cell>
          <cell r="O2052">
            <v>1525.1958999999999</v>
          </cell>
          <cell r="P2052">
            <v>1069.2945500000001</v>
          </cell>
          <cell r="Q2052">
            <v>1187.6923099999999</v>
          </cell>
          <cell r="S2052">
            <v>4432.2885299999998</v>
          </cell>
          <cell r="T2052">
            <v>3976.3871800000002</v>
          </cell>
          <cell r="U2052">
            <v>4230.9479099999999</v>
          </cell>
          <cell r="W2052">
            <v>548.84763999999996</v>
          </cell>
          <cell r="X2052">
            <v>716.40660000000003</v>
          </cell>
          <cell r="Y2052">
            <v>774.15850999999998</v>
          </cell>
          <cell r="AB2052">
            <v>1729.5719999999999</v>
          </cell>
          <cell r="AC2052">
            <v>1758.8510000000001</v>
          </cell>
          <cell r="AD2052">
            <v>9489.0689999999995</v>
          </cell>
          <cell r="AT2052">
            <v>621.48699999999997</v>
          </cell>
          <cell r="AU2052">
            <v>2091.6990000000001</v>
          </cell>
          <cell r="AV2052">
            <v>2661.53089</v>
          </cell>
          <cell r="AW2052">
            <v>9420.3908900000006</v>
          </cell>
        </row>
        <row r="2053">
          <cell r="A2053" t="str">
            <v>680499CL_SEBO0713</v>
          </cell>
          <cell r="L2053">
            <v>193.51056</v>
          </cell>
          <cell r="M2053">
            <v>120.00167</v>
          </cell>
          <cell r="N2053">
            <v>129.24440000000001</v>
          </cell>
          <cell r="O2053">
            <v>1034.2695000000001</v>
          </cell>
          <cell r="P2053">
            <v>904.08443999999997</v>
          </cell>
          <cell r="Q2053">
            <v>1005.58829</v>
          </cell>
          <cell r="S2053">
            <v>3125.0493000000001</v>
          </cell>
          <cell r="T2053">
            <v>2994.8642399999999</v>
          </cell>
          <cell r="U2053">
            <v>3196.08959</v>
          </cell>
          <cell r="W2053">
            <v>340.79545999999999</v>
          </cell>
          <cell r="X2053">
            <v>585.01104999999995</v>
          </cell>
          <cell r="Y2053">
            <v>632.25409999999999</v>
          </cell>
          <cell r="AB2053">
            <v>1075.296</v>
          </cell>
          <cell r="AC2053">
            <v>1444.319</v>
          </cell>
          <cell r="AD2053">
            <v>7181.7269999999999</v>
          </cell>
          <cell r="AT2053">
            <v>410.07100000000003</v>
          </cell>
          <cell r="AU2053">
            <v>1378.605</v>
          </cell>
          <cell r="AV2053">
            <v>1803.9789900000001</v>
          </cell>
          <cell r="AW2053">
            <v>7134.8299900000002</v>
          </cell>
        </row>
        <row r="2054">
          <cell r="A2054" t="str">
            <v>680499CL_SEBU0713</v>
          </cell>
          <cell r="L2054">
            <v>193.51056</v>
          </cell>
          <cell r="M2054">
            <v>120.00167</v>
          </cell>
          <cell r="N2054">
            <v>129.24440000000001</v>
          </cell>
          <cell r="O2054">
            <v>1034.2695000000001</v>
          </cell>
          <cell r="P2054">
            <v>904.08443999999997</v>
          </cell>
          <cell r="Q2054">
            <v>1005.58829</v>
          </cell>
          <cell r="S2054">
            <v>3125.0493000000001</v>
          </cell>
          <cell r="T2054">
            <v>2994.8642399999999</v>
          </cell>
          <cell r="U2054">
            <v>3196.08959</v>
          </cell>
          <cell r="W2054">
            <v>340.79545999999999</v>
          </cell>
          <cell r="X2054">
            <v>585.01104999999995</v>
          </cell>
          <cell r="Y2054">
            <v>632.25409999999999</v>
          </cell>
          <cell r="AB2054">
            <v>1075.296</v>
          </cell>
          <cell r="AC2054">
            <v>1444.319</v>
          </cell>
          <cell r="AD2054">
            <v>7181.7269999999999</v>
          </cell>
          <cell r="AT2054">
            <v>410.07100000000003</v>
          </cell>
          <cell r="AU2054">
            <v>1378.605</v>
          </cell>
          <cell r="AV2054">
            <v>1803.9789900000001</v>
          </cell>
          <cell r="AW2054">
            <v>7134.8299900000002</v>
          </cell>
        </row>
        <row r="2055">
          <cell r="A2055" t="str">
            <v>680499CL_SEBU0418</v>
          </cell>
          <cell r="L2055">
            <v>119.81976</v>
          </cell>
          <cell r="M2055">
            <v>40.36054</v>
          </cell>
          <cell r="N2055">
            <v>43.469180000000001</v>
          </cell>
          <cell r="O2055">
            <v>490.9264</v>
          </cell>
          <cell r="P2055">
            <v>165.21010999999999</v>
          </cell>
          <cell r="Q2055">
            <v>182.10401999999999</v>
          </cell>
          <cell r="S2055">
            <v>1307.2392299999999</v>
          </cell>
          <cell r="T2055">
            <v>981.52293999999995</v>
          </cell>
          <cell r="U2055">
            <v>1034.85832</v>
          </cell>
          <cell r="W2055">
            <v>208.05217999999999</v>
          </cell>
          <cell r="X2055">
            <v>131.39554999999999</v>
          </cell>
          <cell r="Y2055">
            <v>141.90441999999999</v>
          </cell>
          <cell r="AB2055">
            <v>654.27599999999995</v>
          </cell>
          <cell r="AC2055">
            <v>314.53199999999998</v>
          </cell>
          <cell r="AD2055">
            <v>2307.3420000000001</v>
          </cell>
          <cell r="AT2055">
            <v>211.416</v>
          </cell>
          <cell r="AU2055">
            <v>713.09400000000005</v>
          </cell>
          <cell r="AV2055">
            <v>857.55190000000005</v>
          </cell>
          <cell r="AW2055">
            <v>2285.5608999999999</v>
          </cell>
        </row>
        <row r="2056">
          <cell r="A2056" t="str">
            <v>680499CL_SEBS9050</v>
          </cell>
          <cell r="L2056">
            <v>188.15639999999999</v>
          </cell>
          <cell r="M2056">
            <v>214.34463</v>
          </cell>
          <cell r="N2056">
            <v>230.85383999999999</v>
          </cell>
          <cell r="O2056">
            <v>1032.46642</v>
          </cell>
          <cell r="P2056">
            <v>1048.479</v>
          </cell>
          <cell r="Q2056">
            <v>1164.50359</v>
          </cell>
          <cell r="S2056">
            <v>2888.8744099999999</v>
          </cell>
          <cell r="T2056">
            <v>2904.88699</v>
          </cell>
          <cell r="U2056">
            <v>3108.1228500000002</v>
          </cell>
          <cell r="W2056">
            <v>473.88567999999998</v>
          </cell>
          <cell r="X2056">
            <v>683.06039999999996</v>
          </cell>
          <cell r="Y2056">
            <v>738.07105000000001</v>
          </cell>
          <cell r="AB2056">
            <v>2370.7570000000001</v>
          </cell>
          <cell r="AC2056">
            <v>1874.3019999999999</v>
          </cell>
          <cell r="AD2056">
            <v>10000.936</v>
          </cell>
          <cell r="AT2056">
            <v>652.58799999999997</v>
          </cell>
          <cell r="AU2056">
            <v>2022.692</v>
          </cell>
          <cell r="AV2056">
            <v>2589.65211</v>
          </cell>
          <cell r="AW2056">
            <v>9180.3911100000005</v>
          </cell>
        </row>
        <row r="2057">
          <cell r="A2057" t="str">
            <v>680499CL_SEBU0331</v>
          </cell>
          <cell r="L2057">
            <v>135.63173</v>
          </cell>
          <cell r="M2057">
            <v>60.515940000000001</v>
          </cell>
          <cell r="N2057">
            <v>65.176990000000004</v>
          </cell>
          <cell r="O2057">
            <v>669.84259999999995</v>
          </cell>
          <cell r="P2057">
            <v>449.11435999999998</v>
          </cell>
          <cell r="Q2057">
            <v>500.68542000000002</v>
          </cell>
          <cell r="S2057">
            <v>1686.15823</v>
          </cell>
          <cell r="T2057">
            <v>1465.4299900000001</v>
          </cell>
          <cell r="U2057">
            <v>1562.7014799999999</v>
          </cell>
          <cell r="W2057">
            <v>345.68371000000002</v>
          </cell>
          <cell r="X2057">
            <v>226.06727000000001</v>
          </cell>
          <cell r="Y2057">
            <v>244.38586000000001</v>
          </cell>
          <cell r="AB2057">
            <v>775.15899999999999</v>
          </cell>
          <cell r="AC2057">
            <v>630.44600000000003</v>
          </cell>
          <cell r="AD2057">
            <v>4071.7849999999999</v>
          </cell>
          <cell r="AT2057">
            <v>204.98</v>
          </cell>
          <cell r="AU2057">
            <v>658.16399999999999</v>
          </cell>
          <cell r="AV2057">
            <v>1057.9175299999999</v>
          </cell>
          <cell r="AW2057">
            <v>3892.9185299999999</v>
          </cell>
        </row>
        <row r="2058">
          <cell r="A2058" t="str">
            <v>680499CL_SEBU0362</v>
          </cell>
          <cell r="L2058">
            <v>50.82282</v>
          </cell>
          <cell r="M2058">
            <v>136.59312</v>
          </cell>
          <cell r="N2058">
            <v>147.11376000000001</v>
          </cell>
          <cell r="O2058">
            <v>359.53622000000001</v>
          </cell>
          <cell r="P2058">
            <v>574.94539999999995</v>
          </cell>
          <cell r="Q2058">
            <v>637.35188000000005</v>
          </cell>
          <cell r="S2058">
            <v>1167.5182600000001</v>
          </cell>
          <cell r="T2058">
            <v>1382.9274399999999</v>
          </cell>
          <cell r="U2058">
            <v>1484.73416</v>
          </cell>
          <cell r="W2058">
            <v>126.50012</v>
          </cell>
          <cell r="X2058">
            <v>419.40195</v>
          </cell>
          <cell r="Y2058">
            <v>453.21355</v>
          </cell>
          <cell r="AB2058">
            <v>1595.598</v>
          </cell>
          <cell r="AC2058">
            <v>1243.7529999999999</v>
          </cell>
          <cell r="AD2058">
            <v>5929.0479999999998</v>
          </cell>
          <cell r="AT2058">
            <v>447.608</v>
          </cell>
          <cell r="AU2058">
            <v>1364.528</v>
          </cell>
          <cell r="AV2058">
            <v>1530.60932</v>
          </cell>
          <cell r="AW2058">
            <v>5286.3473199999999</v>
          </cell>
        </row>
        <row r="2059">
          <cell r="A2059" t="str">
            <v>680499CL_SEBU0370</v>
          </cell>
          <cell r="L2059">
            <v>1.7018500000000001</v>
          </cell>
          <cell r="M2059">
            <v>17.235569999999999</v>
          </cell>
          <cell r="N2059">
            <v>18.563089999999999</v>
          </cell>
          <cell r="O2059">
            <v>3.0876000000000001</v>
          </cell>
          <cell r="P2059">
            <v>24.419239999999999</v>
          </cell>
          <cell r="Q2059">
            <v>26.466290000000001</v>
          </cell>
          <cell r="S2059">
            <v>35.197920000000003</v>
          </cell>
          <cell r="T2059">
            <v>56.529559999999996</v>
          </cell>
          <cell r="U2059">
            <v>60.68721</v>
          </cell>
          <cell r="W2059">
            <v>1.7018500000000001</v>
          </cell>
          <cell r="X2059">
            <v>37.591180000000001</v>
          </cell>
          <cell r="Y2059">
            <v>40.471640000000001</v>
          </cell>
          <cell r="AC2059">
            <v>0.10299999999999999</v>
          </cell>
          <cell r="AD2059">
            <v>0.10299999999999999</v>
          </cell>
          <cell r="AV2059">
            <v>1.1252599999999999</v>
          </cell>
          <cell r="AW2059">
            <v>1.1252599999999999</v>
          </cell>
        </row>
        <row r="2060">
          <cell r="A2060" t="str">
            <v>680499CL_SEBS6921</v>
          </cell>
          <cell r="L2060">
            <v>0</v>
          </cell>
          <cell r="M2060">
            <v>-6.003E-2</v>
          </cell>
          <cell r="N2060">
            <v>-6.4649999999999999E-2</v>
          </cell>
          <cell r="O2060">
            <v>-2.9069999999999999E-2</v>
          </cell>
          <cell r="P2060">
            <v>-0.41954999999999998</v>
          </cell>
          <cell r="Q2060">
            <v>-0.47095999999999999</v>
          </cell>
          <cell r="S2060">
            <v>-0.26822000000000001</v>
          </cell>
          <cell r="T2060">
            <v>-0.65869999999999995</v>
          </cell>
          <cell r="U2060">
            <v>-0.72423999999999999</v>
          </cell>
          <cell r="W2060">
            <v>0</v>
          </cell>
          <cell r="X2060">
            <v>-0.20182</v>
          </cell>
          <cell r="Y2060">
            <v>-0.21815000000000001</v>
          </cell>
          <cell r="AV2060">
            <v>-2.9069999999999999E-2</v>
          </cell>
          <cell r="AW2060">
            <v>-2.9069999999999999E-2</v>
          </cell>
        </row>
        <row r="2061">
          <cell r="A2061" t="str">
            <v>680499CL_SEBO1228</v>
          </cell>
          <cell r="L2061">
            <v>0</v>
          </cell>
          <cell r="M2061">
            <v>-6.003E-2</v>
          </cell>
          <cell r="N2061">
            <v>-6.4649999999999999E-2</v>
          </cell>
          <cell r="O2061">
            <v>-2.9069999999999999E-2</v>
          </cell>
          <cell r="P2061">
            <v>-0.41954999999999998</v>
          </cell>
          <cell r="Q2061">
            <v>-0.47095999999999999</v>
          </cell>
          <cell r="S2061">
            <v>-0.26822000000000001</v>
          </cell>
          <cell r="T2061">
            <v>-0.65869999999999995</v>
          </cell>
          <cell r="U2061">
            <v>-0.72423999999999999</v>
          </cell>
          <cell r="W2061">
            <v>0</v>
          </cell>
          <cell r="X2061">
            <v>-0.20182</v>
          </cell>
          <cell r="Y2061">
            <v>-0.21815000000000001</v>
          </cell>
          <cell r="AV2061">
            <v>-2.9069999999999999E-2</v>
          </cell>
          <cell r="AW2061">
            <v>-2.9069999999999999E-2</v>
          </cell>
        </row>
        <row r="2062">
          <cell r="A2062" t="str">
            <v>680499CL_SEBU1228</v>
          </cell>
          <cell r="L2062">
            <v>0</v>
          </cell>
          <cell r="M2062">
            <v>-6.003E-2</v>
          </cell>
          <cell r="N2062">
            <v>-6.4649999999999999E-2</v>
          </cell>
          <cell r="O2062">
            <v>-2.9069999999999999E-2</v>
          </cell>
          <cell r="P2062">
            <v>-0.41954999999999998</v>
          </cell>
          <cell r="Q2062">
            <v>-0.47095999999999999</v>
          </cell>
          <cell r="S2062">
            <v>-0.26822000000000001</v>
          </cell>
          <cell r="T2062">
            <v>-0.65869999999999995</v>
          </cell>
          <cell r="U2062">
            <v>-0.72423999999999999</v>
          </cell>
          <cell r="W2062">
            <v>0</v>
          </cell>
          <cell r="X2062">
            <v>-0.20182</v>
          </cell>
          <cell r="Y2062">
            <v>-0.21815000000000001</v>
          </cell>
          <cell r="AV2062">
            <v>-2.9069999999999999E-2</v>
          </cell>
          <cell r="AW2062">
            <v>-2.9069999999999999E-2</v>
          </cell>
        </row>
        <row r="2063">
          <cell r="A2063" t="str">
            <v>680499CL_SEBS6913</v>
          </cell>
          <cell r="P2063">
            <v>-8.6330000000000004E-2</v>
          </cell>
          <cell r="Q2063">
            <v>-9.4030000000000002E-2</v>
          </cell>
          <cell r="T2063">
            <v>-8.6330000000000004E-2</v>
          </cell>
          <cell r="U2063">
            <v>-9.4030000000000002E-2</v>
          </cell>
          <cell r="X2063">
            <v>-8.6330000000000004E-2</v>
          </cell>
          <cell r="Y2063">
            <v>-9.4030000000000002E-2</v>
          </cell>
        </row>
        <row r="2064">
          <cell r="A2064" t="str">
            <v>680499CL_SEBU1221</v>
          </cell>
          <cell r="P2064">
            <v>-8.6330000000000004E-2</v>
          </cell>
          <cell r="Q2064">
            <v>-9.4030000000000002E-2</v>
          </cell>
          <cell r="T2064">
            <v>-8.6330000000000004E-2</v>
          </cell>
          <cell r="U2064">
            <v>-9.4030000000000002E-2</v>
          </cell>
          <cell r="X2064">
            <v>-8.6330000000000004E-2</v>
          </cell>
          <cell r="Y2064">
            <v>-9.4030000000000002E-2</v>
          </cell>
        </row>
        <row r="2065">
          <cell r="A2065" t="str">
            <v>680499CL_SE201101</v>
          </cell>
          <cell r="L2065">
            <v>5486.5961100000004</v>
          </cell>
          <cell r="M2065">
            <v>6519.5199400000001</v>
          </cell>
          <cell r="N2065">
            <v>7021.6650099999997</v>
          </cell>
          <cell r="O2065">
            <v>29016.688620000001</v>
          </cell>
          <cell r="P2065">
            <v>20619.40611</v>
          </cell>
          <cell r="Q2065">
            <v>22898.994739999998</v>
          </cell>
          <cell r="S2065">
            <v>85106.266650000005</v>
          </cell>
          <cell r="T2065">
            <v>76708.98414</v>
          </cell>
          <cell r="U2065">
            <v>81729.067989999996</v>
          </cell>
          <cell r="W2065">
            <v>11680.903259999999</v>
          </cell>
          <cell r="X2065">
            <v>16513.83382</v>
          </cell>
          <cell r="Y2065">
            <v>17789.54896</v>
          </cell>
          <cell r="AB2065">
            <v>32196.940999999999</v>
          </cell>
          <cell r="AC2065">
            <v>26567.114000000001</v>
          </cell>
          <cell r="AD2065">
            <v>151358.59099999999</v>
          </cell>
          <cell r="AT2065">
            <v>10286.153</v>
          </cell>
          <cell r="AU2065">
            <v>31507.325000000001</v>
          </cell>
          <cell r="AV2065">
            <v>36842.227760000002</v>
          </cell>
          <cell r="AW2065">
            <v>143410.64976</v>
          </cell>
        </row>
        <row r="2066">
          <cell r="A2066" t="str">
            <v>680499CL_SEBT6918</v>
          </cell>
          <cell r="L2066">
            <v>5486.5961100000004</v>
          </cell>
          <cell r="M2066">
            <v>6519.5199400000001</v>
          </cell>
          <cell r="N2066">
            <v>7021.6650099999997</v>
          </cell>
          <cell r="O2066">
            <v>29016.688620000001</v>
          </cell>
          <cell r="P2066">
            <v>20619.40611</v>
          </cell>
          <cell r="Q2066">
            <v>22898.994739999998</v>
          </cell>
          <cell r="S2066">
            <v>85106.266650000005</v>
          </cell>
          <cell r="T2066">
            <v>76708.98414</v>
          </cell>
          <cell r="U2066">
            <v>81729.067989999996</v>
          </cell>
          <cell r="W2066">
            <v>11680.903259999999</v>
          </cell>
          <cell r="X2066">
            <v>16513.83382</v>
          </cell>
          <cell r="Y2066">
            <v>17789.54896</v>
          </cell>
          <cell r="AB2066">
            <v>32196.940999999999</v>
          </cell>
          <cell r="AC2066">
            <v>26567.114000000001</v>
          </cell>
          <cell r="AD2066">
            <v>151358.59099999999</v>
          </cell>
          <cell r="AT2066">
            <v>10286.153</v>
          </cell>
          <cell r="AU2066">
            <v>31507.325000000001</v>
          </cell>
          <cell r="AV2066">
            <v>36842.227760000002</v>
          </cell>
          <cell r="AW2066">
            <v>143410.64976</v>
          </cell>
        </row>
        <row r="2067">
          <cell r="A2067" t="str">
            <v>680499CL_SEBO0680</v>
          </cell>
          <cell r="L2067">
            <v>4944.7727699999996</v>
          </cell>
          <cell r="M2067">
            <v>6095.1028800000004</v>
          </cell>
          <cell r="N2067">
            <v>6564.5585899999996</v>
          </cell>
          <cell r="O2067">
            <v>26117.815610000001</v>
          </cell>
          <cell r="P2067">
            <v>18179.37313</v>
          </cell>
          <cell r="Q2067">
            <v>20179.16993</v>
          </cell>
          <cell r="S2067">
            <v>77421.317580000003</v>
          </cell>
          <cell r="T2067">
            <v>69482.875100000005</v>
          </cell>
          <cell r="U2067">
            <v>73974.695909999995</v>
          </cell>
          <cell r="W2067">
            <v>10555.555109999999</v>
          </cell>
          <cell r="X2067">
            <v>14990.44505</v>
          </cell>
          <cell r="Y2067">
            <v>16144.66625</v>
          </cell>
          <cell r="AB2067">
            <v>30000.081999999999</v>
          </cell>
          <cell r="AC2067">
            <v>25133.224999999999</v>
          </cell>
          <cell r="AD2067">
            <v>145133.546</v>
          </cell>
          <cell r="AT2067">
            <v>9824.2369999999992</v>
          </cell>
          <cell r="AU2067">
            <v>30000.080999999998</v>
          </cell>
          <cell r="AV2067">
            <v>34086.48992</v>
          </cell>
          <cell r="AW2067">
            <v>136904.74591999999</v>
          </cell>
        </row>
        <row r="2068">
          <cell r="A2068" t="str">
            <v>680499CL_SEBU0680</v>
          </cell>
          <cell r="L2068">
            <v>4944.7727699999996</v>
          </cell>
          <cell r="M2068">
            <v>6095.1028800000004</v>
          </cell>
          <cell r="N2068">
            <v>6564.5585899999996</v>
          </cell>
          <cell r="O2068">
            <v>26117.815610000001</v>
          </cell>
          <cell r="P2068">
            <v>18179.37313</v>
          </cell>
          <cell r="Q2068">
            <v>20179.16993</v>
          </cell>
          <cell r="S2068">
            <v>77421.317580000003</v>
          </cell>
          <cell r="T2068">
            <v>69482.875100000005</v>
          </cell>
          <cell r="U2068">
            <v>73974.695909999995</v>
          </cell>
          <cell r="W2068">
            <v>10555.555109999999</v>
          </cell>
          <cell r="X2068">
            <v>14990.44505</v>
          </cell>
          <cell r="Y2068">
            <v>16144.66625</v>
          </cell>
          <cell r="AB2068">
            <v>30000.081999999999</v>
          </cell>
          <cell r="AC2068">
            <v>25133.224999999999</v>
          </cell>
          <cell r="AD2068">
            <v>145133.546</v>
          </cell>
          <cell r="AT2068">
            <v>9824.2369999999992</v>
          </cell>
          <cell r="AU2068">
            <v>30000.080999999998</v>
          </cell>
          <cell r="AV2068">
            <v>34086.48992</v>
          </cell>
          <cell r="AW2068">
            <v>136904.74591999999</v>
          </cell>
        </row>
        <row r="2069">
          <cell r="A2069" t="str">
            <v>680499CL_SEBU0624</v>
          </cell>
          <cell r="L2069">
            <v>541.82334000000003</v>
          </cell>
          <cell r="M2069">
            <v>424.41705999999999</v>
          </cell>
          <cell r="N2069">
            <v>457.10642000000001</v>
          </cell>
          <cell r="O2069">
            <v>2898.8730099999998</v>
          </cell>
          <cell r="P2069">
            <v>2440.03298</v>
          </cell>
          <cell r="Q2069">
            <v>2719.8248199999998</v>
          </cell>
          <cell r="S2069">
            <v>7684.9490699999997</v>
          </cell>
          <cell r="T2069">
            <v>7226.1090400000003</v>
          </cell>
          <cell r="U2069">
            <v>7754.3720800000001</v>
          </cell>
          <cell r="W2069">
            <v>1125.34815</v>
          </cell>
          <cell r="X2069">
            <v>1523.38877</v>
          </cell>
          <cell r="Y2069">
            <v>1644.8827100000001</v>
          </cell>
          <cell r="AB2069">
            <v>2196.8589999999999</v>
          </cell>
          <cell r="AC2069">
            <v>1433.8889999999999</v>
          </cell>
          <cell r="AD2069">
            <v>6225.0450000000001</v>
          </cell>
          <cell r="AT2069">
            <v>461.916</v>
          </cell>
          <cell r="AU2069">
            <v>1507.2439999999999</v>
          </cell>
          <cell r="AV2069">
            <v>2755.7378399999998</v>
          </cell>
          <cell r="AW2069">
            <v>6505.9038399999999</v>
          </cell>
        </row>
        <row r="2070">
          <cell r="A2070" t="str">
            <v>680499970181PD202</v>
          </cell>
          <cell r="L2070">
            <v>3707.0364800000002</v>
          </cell>
          <cell r="M2070">
            <v>5016.9494599999998</v>
          </cell>
          <cell r="N2070">
            <v>5403.3638300000002</v>
          </cell>
          <cell r="O2070">
            <v>19684.84893</v>
          </cell>
          <cell r="P2070">
            <v>22030.644609999999</v>
          </cell>
          <cell r="Q2070">
            <v>24445.136210000001</v>
          </cell>
          <cell r="S2070">
            <v>70359.776610000001</v>
          </cell>
          <cell r="T2070">
            <v>72705.572289999996</v>
          </cell>
          <cell r="U2070">
            <v>77571.165580000001</v>
          </cell>
          <cell r="W2070">
            <v>8440.2843300000004</v>
          </cell>
          <cell r="X2070">
            <v>15296.15445</v>
          </cell>
          <cell r="Y2070">
            <v>16514.672589999998</v>
          </cell>
          <cell r="AB2070">
            <v>28801.044000000002</v>
          </cell>
          <cell r="AC2070">
            <v>26073.432000000001</v>
          </cell>
          <cell r="AD2070">
            <v>142408.91200000001</v>
          </cell>
          <cell r="AT2070">
            <v>11099.235000000001</v>
          </cell>
          <cell r="AU2070">
            <v>33892.608</v>
          </cell>
          <cell r="AV2070">
            <v>38728.872100000001</v>
          </cell>
          <cell r="AW2070">
            <v>137655.9811</v>
          </cell>
        </row>
        <row r="2071">
          <cell r="A2071" t="str">
            <v>680499970181BS9044</v>
          </cell>
          <cell r="L2071">
            <v>861.19955000000004</v>
          </cell>
          <cell r="M2071">
            <v>989.74064999999996</v>
          </cell>
          <cell r="N2071">
            <v>1065.9722300000001</v>
          </cell>
          <cell r="O2071">
            <v>4988.28024</v>
          </cell>
          <cell r="P2071">
            <v>5056.5589900000004</v>
          </cell>
          <cell r="Q2071">
            <v>5610.9856399999999</v>
          </cell>
          <cell r="S2071">
            <v>20307.881430000001</v>
          </cell>
          <cell r="T2071">
            <v>20376.160179999999</v>
          </cell>
          <cell r="U2071">
            <v>21661.243340000001</v>
          </cell>
          <cell r="W2071">
            <v>2101.1126399999998</v>
          </cell>
          <cell r="X2071">
            <v>3782.3851399999999</v>
          </cell>
          <cell r="Y2071">
            <v>4085.2447000000002</v>
          </cell>
          <cell r="AB2071">
            <v>6015.6149999999998</v>
          </cell>
          <cell r="AC2071">
            <v>6676.2070000000003</v>
          </cell>
          <cell r="AD2071">
            <v>41148.576999999997</v>
          </cell>
          <cell r="AT2071">
            <v>3461.752</v>
          </cell>
          <cell r="AU2071">
            <v>11364.057000000001</v>
          </cell>
          <cell r="AV2071">
            <v>10833.72421</v>
          </cell>
          <cell r="AW2071">
            <v>38934.81121</v>
          </cell>
        </row>
        <row r="2072">
          <cell r="A2072" t="str">
            <v>680499970181BU0321</v>
          </cell>
          <cell r="L2072">
            <v>699.79069000000004</v>
          </cell>
          <cell r="M2072">
            <v>800.31948</v>
          </cell>
          <cell r="N2072">
            <v>861.96151999999995</v>
          </cell>
          <cell r="O2072">
            <v>4170.3271800000002</v>
          </cell>
          <cell r="P2072">
            <v>4292.2922399999998</v>
          </cell>
          <cell r="Q2072">
            <v>4762.6837699999996</v>
          </cell>
          <cell r="S2072">
            <v>16856.269130000001</v>
          </cell>
          <cell r="T2072">
            <v>16978.234189999999</v>
          </cell>
          <cell r="U2072">
            <v>18057.757890000001</v>
          </cell>
          <cell r="W2072">
            <v>1688.0919200000001</v>
          </cell>
          <cell r="X2072">
            <v>3158.1547500000001</v>
          </cell>
          <cell r="Y2072">
            <v>3412.0409599999998</v>
          </cell>
          <cell r="AB2072">
            <v>4655.2489999999998</v>
          </cell>
          <cell r="AC2072">
            <v>5654.3419999999996</v>
          </cell>
          <cell r="AD2072">
            <v>32578.375</v>
          </cell>
          <cell r="AT2072">
            <v>2928.7559999999999</v>
          </cell>
          <cell r="AU2072">
            <v>10101.477000000001</v>
          </cell>
          <cell r="AV2072">
            <v>9145.0070599999999</v>
          </cell>
          <cell r="AW2072">
            <v>30948.27606</v>
          </cell>
        </row>
        <row r="2073">
          <cell r="A2073" t="str">
            <v>680499970181BU0323</v>
          </cell>
          <cell r="L2073">
            <v>143.01904999999999</v>
          </cell>
          <cell r="M2073">
            <v>189.42116999999999</v>
          </cell>
          <cell r="N2073">
            <v>204.01070999999999</v>
          </cell>
          <cell r="O2073">
            <v>752.53328999999997</v>
          </cell>
          <cell r="P2073">
            <v>764.26675</v>
          </cell>
          <cell r="Q2073">
            <v>848.30187999999998</v>
          </cell>
          <cell r="S2073">
            <v>3297.09863</v>
          </cell>
          <cell r="T2073">
            <v>3308.8320899999999</v>
          </cell>
          <cell r="U2073">
            <v>3510.8355499999998</v>
          </cell>
          <cell r="W2073">
            <v>374.61889000000002</v>
          </cell>
          <cell r="X2073">
            <v>624.23039000000006</v>
          </cell>
          <cell r="Y2073">
            <v>673.20375000000001</v>
          </cell>
          <cell r="AB2073">
            <v>1352.2260000000001</v>
          </cell>
          <cell r="AC2073">
            <v>1005.145</v>
          </cell>
          <cell r="AD2073">
            <v>8504.6419999999998</v>
          </cell>
          <cell r="AT2073">
            <v>532.99599999999998</v>
          </cell>
          <cell r="AU2073">
            <v>1259.72</v>
          </cell>
          <cell r="AV2073">
            <v>1657.40345</v>
          </cell>
          <cell r="AW2073">
            <v>7955.22145</v>
          </cell>
        </row>
        <row r="2074">
          <cell r="A2074" t="str">
            <v>680499970181BU0648</v>
          </cell>
          <cell r="L2074">
            <v>18.389810000000001</v>
          </cell>
          <cell r="O2074">
            <v>65.41977</v>
          </cell>
          <cell r="S2074">
            <v>154.51366999999999</v>
          </cell>
          <cell r="T2074">
            <v>89.093900000000005</v>
          </cell>
          <cell r="U2074">
            <v>92.649910000000006</v>
          </cell>
          <cell r="W2074">
            <v>38.401829999999997</v>
          </cell>
          <cell r="AB2074">
            <v>8.14</v>
          </cell>
          <cell r="AC2074">
            <v>16.72</v>
          </cell>
          <cell r="AD2074">
            <v>65.56</v>
          </cell>
          <cell r="AU2074">
            <v>2.86</v>
          </cell>
          <cell r="AV2074">
            <v>31.313700000000001</v>
          </cell>
          <cell r="AW2074">
            <v>31.313700000000001</v>
          </cell>
        </row>
        <row r="2075">
          <cell r="A2075" t="str">
            <v>680499970181BG6912</v>
          </cell>
          <cell r="L2075">
            <v>1635.20949</v>
          </cell>
          <cell r="M2075">
            <v>2799.1212999999998</v>
          </cell>
          <cell r="N2075">
            <v>3014.7146299999999</v>
          </cell>
          <cell r="O2075">
            <v>8239.0980400000008</v>
          </cell>
          <cell r="P2075">
            <v>10066.08784</v>
          </cell>
          <cell r="Q2075">
            <v>11151.54991</v>
          </cell>
          <cell r="S2075">
            <v>29846.364259999998</v>
          </cell>
          <cell r="T2075">
            <v>31673.354060000001</v>
          </cell>
          <cell r="U2075">
            <v>33816.982649999998</v>
          </cell>
          <cell r="W2075">
            <v>3716.08581</v>
          </cell>
          <cell r="X2075">
            <v>7268.9272600000004</v>
          </cell>
          <cell r="Y2075">
            <v>7843.7173300000004</v>
          </cell>
          <cell r="AB2075">
            <v>13465.161</v>
          </cell>
          <cell r="AC2075">
            <v>10011.262000000001</v>
          </cell>
          <cell r="AD2075">
            <v>54863.923999999999</v>
          </cell>
          <cell r="AT2075">
            <v>4732.0450000000001</v>
          </cell>
          <cell r="AU2075">
            <v>13016.089</v>
          </cell>
          <cell r="AV2075">
            <v>15463.73999</v>
          </cell>
          <cell r="AW2075">
            <v>54706.009989999999</v>
          </cell>
        </row>
        <row r="2076">
          <cell r="A2076" t="str">
            <v>680499970181BS6912</v>
          </cell>
          <cell r="L2076">
            <v>1035.4344000000001</v>
          </cell>
          <cell r="M2076">
            <v>2206.8871800000002</v>
          </cell>
          <cell r="N2076">
            <v>2376.8655100000001</v>
          </cell>
          <cell r="O2076">
            <v>5185.3644100000001</v>
          </cell>
          <cell r="P2076">
            <v>7089.8734400000003</v>
          </cell>
          <cell r="Q2076">
            <v>7838.7620900000002</v>
          </cell>
          <cell r="S2076">
            <v>19449.826659999999</v>
          </cell>
          <cell r="T2076">
            <v>21354.33569</v>
          </cell>
          <cell r="U2076">
            <v>22793.451590000001</v>
          </cell>
          <cell r="W2076">
            <v>2281.5625300000002</v>
          </cell>
          <cell r="X2076">
            <v>5252.0900499999998</v>
          </cell>
          <cell r="Y2076">
            <v>5666.6398900000004</v>
          </cell>
          <cell r="AB2076">
            <v>10207.678</v>
          </cell>
          <cell r="AC2076">
            <v>6646.9979999999996</v>
          </cell>
          <cell r="AD2076">
            <v>36636.597999999998</v>
          </cell>
          <cell r="AT2076">
            <v>3571.5929999999998</v>
          </cell>
          <cell r="AU2076">
            <v>9704.9680000000008</v>
          </cell>
          <cell r="AV2076">
            <v>11144.080120000001</v>
          </cell>
          <cell r="AW2076">
            <v>36609.860119999998</v>
          </cell>
        </row>
        <row r="2077">
          <cell r="A2077" t="str">
            <v>680499970181BO0678</v>
          </cell>
          <cell r="L2077">
            <v>834.42391999999995</v>
          </cell>
          <cell r="M2077">
            <v>1858.4196199999999</v>
          </cell>
          <cell r="N2077">
            <v>2001.5583799999999</v>
          </cell>
          <cell r="O2077">
            <v>3904.28971</v>
          </cell>
          <cell r="P2077">
            <v>5794.5158000000001</v>
          </cell>
          <cell r="Q2077">
            <v>6403.3939</v>
          </cell>
          <cell r="S2077">
            <v>15125.986370000001</v>
          </cell>
          <cell r="T2077">
            <v>17016.212459999999</v>
          </cell>
          <cell r="U2077">
            <v>18165.370370000001</v>
          </cell>
          <cell r="W2077">
            <v>1866.3821</v>
          </cell>
          <cell r="X2077">
            <v>4279.8827799999999</v>
          </cell>
          <cell r="Y2077">
            <v>4617.6448200000004</v>
          </cell>
          <cell r="AB2077">
            <v>7681.2960000000003</v>
          </cell>
          <cell r="AC2077">
            <v>5057.2340000000004</v>
          </cell>
          <cell r="AD2077">
            <v>28929.282999999999</v>
          </cell>
          <cell r="AT2077">
            <v>2592.14</v>
          </cell>
          <cell r="AU2077">
            <v>7509.5169999999998</v>
          </cell>
          <cell r="AV2077">
            <v>8145.1639500000001</v>
          </cell>
          <cell r="AW2077">
            <v>28815.825949999999</v>
          </cell>
        </row>
        <row r="2078">
          <cell r="A2078" t="str">
            <v>680499970181BU0654</v>
          </cell>
          <cell r="L2078">
            <v>51.99353</v>
          </cell>
          <cell r="M2078">
            <v>125.43212</v>
          </cell>
          <cell r="N2078">
            <v>135.09312</v>
          </cell>
          <cell r="O2078">
            <v>235.95641000000001</v>
          </cell>
          <cell r="P2078">
            <v>263.77055000000001</v>
          </cell>
          <cell r="Q2078">
            <v>288.45067999999998</v>
          </cell>
          <cell r="S2078">
            <v>882.26513999999997</v>
          </cell>
          <cell r="T2078">
            <v>910.07928000000004</v>
          </cell>
          <cell r="U2078">
            <v>967.05677000000003</v>
          </cell>
          <cell r="W2078">
            <v>143.92626999999999</v>
          </cell>
          <cell r="X2078">
            <v>267.40413000000001</v>
          </cell>
          <cell r="Y2078">
            <v>288.77715000000001</v>
          </cell>
          <cell r="AB2078">
            <v>207.33500000000001</v>
          </cell>
          <cell r="AC2078">
            <v>234.87700000000001</v>
          </cell>
          <cell r="AD2078">
            <v>1122.482</v>
          </cell>
          <cell r="AT2078">
            <v>75.573999999999998</v>
          </cell>
          <cell r="AU2078">
            <v>232.018</v>
          </cell>
          <cell r="AV2078">
            <v>298.93088</v>
          </cell>
          <cell r="AW2078">
            <v>1077.5768800000001</v>
          </cell>
        </row>
        <row r="2079">
          <cell r="A2079" t="str">
            <v>680499970181BU0659</v>
          </cell>
          <cell r="L2079">
            <v>149.01695000000001</v>
          </cell>
          <cell r="M2079">
            <v>223.03543999999999</v>
          </cell>
          <cell r="N2079">
            <v>240.21402</v>
          </cell>
          <cell r="O2079">
            <v>1045.1182899999999</v>
          </cell>
          <cell r="P2079">
            <v>1031.6257900000001</v>
          </cell>
          <cell r="Q2079">
            <v>1146.9617900000001</v>
          </cell>
          <cell r="S2079">
            <v>3441.6712699999998</v>
          </cell>
          <cell r="T2079">
            <v>3428.17877</v>
          </cell>
          <cell r="U2079">
            <v>3661.1691599999999</v>
          </cell>
          <cell r="W2079">
            <v>271.25416000000001</v>
          </cell>
          <cell r="X2079">
            <v>704.80313999999998</v>
          </cell>
          <cell r="Y2079">
            <v>760.21790999999996</v>
          </cell>
          <cell r="AB2079">
            <v>2319.047</v>
          </cell>
          <cell r="AC2079">
            <v>1354.8869999999999</v>
          </cell>
          <cell r="AD2079">
            <v>6584.8329999999996</v>
          </cell>
          <cell r="AT2079">
            <v>903.87900000000002</v>
          </cell>
          <cell r="AU2079">
            <v>1963.433</v>
          </cell>
          <cell r="AV2079">
            <v>2699.9852900000001</v>
          </cell>
          <cell r="AW2079">
            <v>6716.4572900000003</v>
          </cell>
        </row>
        <row r="2080">
          <cell r="A2080" t="str">
            <v>680499970181BU3445</v>
          </cell>
          <cell r="P2080">
            <v>-3.8699999999999998E-2</v>
          </cell>
          <cell r="Q2080">
            <v>-4.428E-2</v>
          </cell>
          <cell r="S2080">
            <v>-9.6119999999999997E-2</v>
          </cell>
          <cell r="T2080">
            <v>-0.13482</v>
          </cell>
          <cell r="U2080">
            <v>-0.14471999999999999</v>
          </cell>
        </row>
        <row r="2081">
          <cell r="A2081" t="str">
            <v>680499970181BS6922</v>
          </cell>
          <cell r="L2081">
            <v>599.77508999999998</v>
          </cell>
          <cell r="M2081">
            <v>592.23411999999996</v>
          </cell>
          <cell r="N2081">
            <v>637.84911</v>
          </cell>
          <cell r="O2081">
            <v>3053.7336300000002</v>
          </cell>
          <cell r="P2081">
            <v>2976.2143999999998</v>
          </cell>
          <cell r="Q2081">
            <v>3312.78782</v>
          </cell>
          <cell r="S2081">
            <v>10396.5376</v>
          </cell>
          <cell r="T2081">
            <v>10319.01837</v>
          </cell>
          <cell r="U2081">
            <v>11023.531059999999</v>
          </cell>
          <cell r="W2081">
            <v>1434.5232800000001</v>
          </cell>
          <cell r="X2081">
            <v>2016.8372099999999</v>
          </cell>
          <cell r="Y2081">
            <v>2177.07744</v>
          </cell>
          <cell r="AB2081">
            <v>3257.4830000000002</v>
          </cell>
          <cell r="AC2081">
            <v>3364.2640000000001</v>
          </cell>
          <cell r="AD2081">
            <v>18227.326000000001</v>
          </cell>
          <cell r="AT2081">
            <v>1160.452</v>
          </cell>
          <cell r="AU2081">
            <v>3311.1210000000001</v>
          </cell>
          <cell r="AV2081">
            <v>4319.6598700000004</v>
          </cell>
          <cell r="AW2081">
            <v>18096.149870000001</v>
          </cell>
        </row>
        <row r="2082">
          <cell r="A2082" t="str">
            <v>680499970181BU1485</v>
          </cell>
          <cell r="L2082">
            <v>232.25626</v>
          </cell>
          <cell r="M2082">
            <v>229.33444</v>
          </cell>
          <cell r="N2082">
            <v>246.99823000000001</v>
          </cell>
          <cell r="O2082">
            <v>1306.85328</v>
          </cell>
          <cell r="P2082">
            <v>1193.5867900000001</v>
          </cell>
          <cell r="Q2082">
            <v>1327.8235199999999</v>
          </cell>
          <cell r="S2082">
            <v>4306.5069000000003</v>
          </cell>
          <cell r="T2082">
            <v>4193.2404100000003</v>
          </cell>
          <cell r="U2082">
            <v>4482.55026</v>
          </cell>
          <cell r="W2082">
            <v>559.37688000000003</v>
          </cell>
          <cell r="X2082">
            <v>854.12447999999995</v>
          </cell>
          <cell r="Y2082">
            <v>922.20947000000001</v>
          </cell>
          <cell r="AB2082">
            <v>1483.1479999999999</v>
          </cell>
          <cell r="AC2082">
            <v>1350.2909999999999</v>
          </cell>
          <cell r="AD2082">
            <v>7672.4189999999999</v>
          </cell>
          <cell r="AT2082">
            <v>409.78500000000003</v>
          </cell>
          <cell r="AU2082">
            <v>1276.8920000000001</v>
          </cell>
          <cell r="AV2082">
            <v>1703.18947</v>
          </cell>
          <cell r="AW2082">
            <v>7688.5654699999996</v>
          </cell>
        </row>
        <row r="2083">
          <cell r="A2083" t="str">
            <v>680499970181BU1051</v>
          </cell>
          <cell r="L2083">
            <v>0</v>
          </cell>
          <cell r="M2083">
            <v>4.24925</v>
          </cell>
          <cell r="N2083">
            <v>4.57653</v>
          </cell>
          <cell r="O2083">
            <v>8.3115500000000004</v>
          </cell>
          <cell r="P2083">
            <v>14.87237</v>
          </cell>
          <cell r="Q2083">
            <v>16.382660000000001</v>
          </cell>
          <cell r="S2083">
            <v>34.626559999999998</v>
          </cell>
          <cell r="T2083">
            <v>41.187379999999997</v>
          </cell>
          <cell r="U2083">
            <v>44.17595</v>
          </cell>
          <cell r="W2083">
            <v>0</v>
          </cell>
          <cell r="X2083">
            <v>23.119050000000001</v>
          </cell>
          <cell r="Y2083">
            <v>24.919129999999999</v>
          </cell>
          <cell r="AV2083">
            <v>8.3985500000000002</v>
          </cell>
          <cell r="AW2083">
            <v>8.3985500000000002</v>
          </cell>
        </row>
        <row r="2084">
          <cell r="A2084" t="str">
            <v>680499970181BO0708</v>
          </cell>
          <cell r="L2084">
            <v>221.84476000000001</v>
          </cell>
          <cell r="M2084">
            <v>209.37397000000001</v>
          </cell>
          <cell r="N2084">
            <v>225.50032999999999</v>
          </cell>
          <cell r="O2084">
            <v>849.11956999999995</v>
          </cell>
          <cell r="P2084">
            <v>741.22634000000005</v>
          </cell>
          <cell r="Q2084">
            <v>821.02198999999996</v>
          </cell>
          <cell r="S2084">
            <v>3310.27549</v>
          </cell>
          <cell r="T2084">
            <v>3202.3822599999999</v>
          </cell>
          <cell r="U2084">
            <v>3403.5385200000001</v>
          </cell>
          <cell r="W2084">
            <v>532.18996000000004</v>
          </cell>
          <cell r="X2084">
            <v>634.09753000000001</v>
          </cell>
          <cell r="Y2084">
            <v>683.92223999999999</v>
          </cell>
          <cell r="AB2084">
            <v>709.23</v>
          </cell>
          <cell r="AC2084">
            <v>627.96500000000003</v>
          </cell>
          <cell r="AD2084">
            <v>3974.6990000000001</v>
          </cell>
          <cell r="AT2084">
            <v>323.12099999999998</v>
          </cell>
          <cell r="AU2084">
            <v>847.15499999999997</v>
          </cell>
          <cell r="AV2084">
            <v>962.16625999999997</v>
          </cell>
          <cell r="AW2084">
            <v>4077.4022599999998</v>
          </cell>
        </row>
        <row r="2085">
          <cell r="A2085" t="str">
            <v>680499970181BU0675</v>
          </cell>
          <cell r="L2085">
            <v>46.453420000000001</v>
          </cell>
          <cell r="M2085">
            <v>47.815040000000003</v>
          </cell>
          <cell r="N2085">
            <v>51.49785</v>
          </cell>
          <cell r="O2085">
            <v>325.8809</v>
          </cell>
          <cell r="P2085">
            <v>431.98525000000001</v>
          </cell>
          <cell r="Q2085">
            <v>485.12698999999998</v>
          </cell>
          <cell r="S2085">
            <v>815.17201</v>
          </cell>
          <cell r="T2085">
            <v>921.27635999999995</v>
          </cell>
          <cell r="U2085">
            <v>999.34907999999996</v>
          </cell>
          <cell r="W2085">
            <v>83.932910000000007</v>
          </cell>
          <cell r="X2085">
            <v>184.16734</v>
          </cell>
          <cell r="Y2085">
            <v>198.79638</v>
          </cell>
          <cell r="AB2085">
            <v>304.95499999999998</v>
          </cell>
          <cell r="AC2085">
            <v>298.899</v>
          </cell>
          <cell r="AD2085">
            <v>1820.164</v>
          </cell>
          <cell r="AT2085">
            <v>108.02800000000001</v>
          </cell>
          <cell r="AU2085">
            <v>312.92399999999998</v>
          </cell>
          <cell r="AV2085">
            <v>496.82181000000003</v>
          </cell>
          <cell r="AW2085">
            <v>1704.84581</v>
          </cell>
        </row>
        <row r="2086">
          <cell r="A2086" t="str">
            <v>680499970181BU0709</v>
          </cell>
          <cell r="L2086">
            <v>73.731750000000005</v>
          </cell>
          <cell r="M2086">
            <v>68.101910000000004</v>
          </cell>
          <cell r="N2086">
            <v>73.347260000000006</v>
          </cell>
          <cell r="O2086">
            <v>393.47649000000001</v>
          </cell>
          <cell r="P2086">
            <v>378.19218999999998</v>
          </cell>
          <cell r="Q2086">
            <v>421.18477999999999</v>
          </cell>
          <cell r="S2086">
            <v>1212.2195200000001</v>
          </cell>
          <cell r="T2086">
            <v>1196.9352200000001</v>
          </cell>
          <cell r="U2086">
            <v>1279.8945100000001</v>
          </cell>
          <cell r="W2086">
            <v>187.99690000000001</v>
          </cell>
          <cell r="X2086">
            <v>203.21429000000001</v>
          </cell>
          <cell r="Y2086">
            <v>219.67902000000001</v>
          </cell>
          <cell r="AB2086">
            <v>448.07499999999999</v>
          </cell>
          <cell r="AC2086">
            <v>777.98900000000003</v>
          </cell>
          <cell r="AD2086">
            <v>2982.7930000000001</v>
          </cell>
          <cell r="AT2086">
            <v>193.97200000000001</v>
          </cell>
          <cell r="AU2086">
            <v>554.68600000000004</v>
          </cell>
          <cell r="AV2086">
            <v>788.57590000000005</v>
          </cell>
          <cell r="AW2086">
            <v>2802.4108999999999</v>
          </cell>
        </row>
        <row r="2087">
          <cell r="A2087" t="str">
            <v>680499970181BU1123</v>
          </cell>
          <cell r="L2087">
            <v>25.488900000000001</v>
          </cell>
          <cell r="M2087">
            <v>33.35951</v>
          </cell>
          <cell r="N2087">
            <v>35.928910000000002</v>
          </cell>
          <cell r="O2087">
            <v>170.09183999999999</v>
          </cell>
          <cell r="P2087">
            <v>216.35146</v>
          </cell>
          <cell r="Q2087">
            <v>241.24788000000001</v>
          </cell>
          <cell r="S2087">
            <v>717.73712</v>
          </cell>
          <cell r="T2087">
            <v>763.99674000000005</v>
          </cell>
          <cell r="U2087">
            <v>814.02273000000002</v>
          </cell>
          <cell r="W2087">
            <v>71.026629999999997</v>
          </cell>
          <cell r="X2087">
            <v>118.11452</v>
          </cell>
          <cell r="Y2087">
            <v>127.55119999999999</v>
          </cell>
          <cell r="AB2087">
            <v>312.07499999999999</v>
          </cell>
          <cell r="AC2087">
            <v>309.12</v>
          </cell>
          <cell r="AD2087">
            <v>1777.251</v>
          </cell>
          <cell r="AT2087">
            <v>125.54600000000001</v>
          </cell>
          <cell r="AU2087">
            <v>319.464</v>
          </cell>
          <cell r="AV2087">
            <v>360.50788</v>
          </cell>
          <cell r="AW2087">
            <v>1814.5268799999999</v>
          </cell>
        </row>
        <row r="2088">
          <cell r="A2088" t="str">
            <v>680499970181BS9042</v>
          </cell>
          <cell r="L2088">
            <v>709.14071999999999</v>
          </cell>
          <cell r="M2088">
            <v>853.44069999999999</v>
          </cell>
          <cell r="N2088">
            <v>919.17421000000002</v>
          </cell>
          <cell r="O2088">
            <v>3899.8373999999999</v>
          </cell>
          <cell r="P2088">
            <v>4790.7301100000004</v>
          </cell>
          <cell r="Q2088">
            <v>5330.9697500000002</v>
          </cell>
          <cell r="S2088">
            <v>12884.636200000001</v>
          </cell>
          <cell r="T2088">
            <v>13775.528910000001</v>
          </cell>
          <cell r="U2088">
            <v>14754.687089999999</v>
          </cell>
          <cell r="W2088">
            <v>1600.35256</v>
          </cell>
          <cell r="X2088">
            <v>2845.6632</v>
          </cell>
          <cell r="Y2088">
            <v>3073.7931800000001</v>
          </cell>
          <cell r="AB2088">
            <v>5219.9390000000003</v>
          </cell>
          <cell r="AC2088">
            <v>5752.81</v>
          </cell>
          <cell r="AD2088">
            <v>26906.405999999999</v>
          </cell>
          <cell r="AT2088">
            <v>1631.3630000000001</v>
          </cell>
          <cell r="AU2088">
            <v>5398.0709999999999</v>
          </cell>
          <cell r="AV2088">
            <v>7180.2539699999998</v>
          </cell>
          <cell r="AW2088">
            <v>25414.40697</v>
          </cell>
        </row>
        <row r="2089">
          <cell r="A2089" t="str">
            <v>680499970181BO0341</v>
          </cell>
          <cell r="L2089">
            <v>461.78125</v>
          </cell>
          <cell r="M2089">
            <v>417.94018999999997</v>
          </cell>
          <cell r="N2089">
            <v>450.13067000000001</v>
          </cell>
          <cell r="O2089">
            <v>2213.9240300000001</v>
          </cell>
          <cell r="P2089">
            <v>2156.6547099999998</v>
          </cell>
          <cell r="Q2089">
            <v>2398.7229200000002</v>
          </cell>
          <cell r="S2089">
            <v>6492.5398699999996</v>
          </cell>
          <cell r="T2089">
            <v>6435.2705500000002</v>
          </cell>
          <cell r="U2089">
            <v>6884.1916000000001</v>
          </cell>
          <cell r="W2089">
            <v>950.48982999999998</v>
          </cell>
          <cell r="X2089">
            <v>1381.6140499999999</v>
          </cell>
          <cell r="Y2089">
            <v>1491.17868</v>
          </cell>
          <cell r="AB2089">
            <v>2811.998</v>
          </cell>
          <cell r="AC2089">
            <v>2536.058</v>
          </cell>
          <cell r="AD2089">
            <v>14299.08</v>
          </cell>
          <cell r="AT2089">
            <v>932.70100000000002</v>
          </cell>
          <cell r="AU2089">
            <v>2882.21</v>
          </cell>
          <cell r="AV2089">
            <v>3739.55557</v>
          </cell>
          <cell r="AW2089">
            <v>13511.00657</v>
          </cell>
        </row>
        <row r="2090">
          <cell r="A2090" t="str">
            <v>680499970181BU0341</v>
          </cell>
          <cell r="L2090">
            <v>461.78125</v>
          </cell>
          <cell r="M2090">
            <v>417.94018999999997</v>
          </cell>
          <cell r="N2090">
            <v>450.13067000000001</v>
          </cell>
          <cell r="O2090">
            <v>2213.9240300000001</v>
          </cell>
          <cell r="P2090">
            <v>2156.6547099999998</v>
          </cell>
          <cell r="Q2090">
            <v>2398.7229200000002</v>
          </cell>
          <cell r="S2090">
            <v>6492.5398699999996</v>
          </cell>
          <cell r="T2090">
            <v>6435.2705500000002</v>
          </cell>
          <cell r="U2090">
            <v>6884.1916000000001</v>
          </cell>
          <cell r="W2090">
            <v>950.48982999999998</v>
          </cell>
          <cell r="X2090">
            <v>1381.6140499999999</v>
          </cell>
          <cell r="Y2090">
            <v>1491.17868</v>
          </cell>
          <cell r="AB2090">
            <v>2811.998</v>
          </cell>
          <cell r="AC2090">
            <v>2536.058</v>
          </cell>
          <cell r="AD2090">
            <v>14299.08</v>
          </cell>
          <cell r="AT2090">
            <v>932.70100000000002</v>
          </cell>
          <cell r="AU2090">
            <v>2882.21</v>
          </cell>
          <cell r="AV2090">
            <v>3739.55557</v>
          </cell>
          <cell r="AW2090">
            <v>13511.00657</v>
          </cell>
        </row>
        <row r="2091">
          <cell r="A2091" t="str">
            <v>680499970181BU0351</v>
          </cell>
          <cell r="L2091">
            <v>174.27637999999999</v>
          </cell>
          <cell r="M2091">
            <v>345.15379000000001</v>
          </cell>
          <cell r="N2091">
            <v>371.73815000000002</v>
          </cell>
          <cell r="O2091">
            <v>1232.7505900000001</v>
          </cell>
          <cell r="P2091">
            <v>2032.5559000000001</v>
          </cell>
          <cell r="Q2091">
            <v>2260.9146999999998</v>
          </cell>
          <cell r="S2091">
            <v>4659.7405600000002</v>
          </cell>
          <cell r="T2091">
            <v>5459.5458699999999</v>
          </cell>
          <cell r="U2091">
            <v>5858.3018899999997</v>
          </cell>
          <cell r="W2091">
            <v>470.52906999999999</v>
          </cell>
          <cell r="X2091">
            <v>1125.6140800000001</v>
          </cell>
          <cell r="Y2091">
            <v>1216.9927499999999</v>
          </cell>
          <cell r="AB2091">
            <v>1676.9939999999999</v>
          </cell>
          <cell r="AC2091">
            <v>2625.94</v>
          </cell>
          <cell r="AD2091">
            <v>8605.1119999999992</v>
          </cell>
          <cell r="AT2091">
            <v>507.49900000000002</v>
          </cell>
          <cell r="AU2091">
            <v>1745.2449999999999</v>
          </cell>
          <cell r="AV2091">
            <v>2500.3325599999998</v>
          </cell>
          <cell r="AW2091">
            <v>8042.6865600000001</v>
          </cell>
        </row>
        <row r="2092">
          <cell r="A2092" t="str">
            <v>680499970181BU0352</v>
          </cell>
          <cell r="L2092">
            <v>73.083089999999999</v>
          </cell>
          <cell r="M2092">
            <v>89.874679999999998</v>
          </cell>
          <cell r="N2092">
            <v>96.796999999999997</v>
          </cell>
          <cell r="O2092">
            <v>453.16278</v>
          </cell>
          <cell r="P2092">
            <v>598.52012999999999</v>
          </cell>
          <cell r="Q2092">
            <v>667.97707000000003</v>
          </cell>
          <cell r="S2092">
            <v>1731.9720500000001</v>
          </cell>
          <cell r="T2092">
            <v>1877.3294000000001</v>
          </cell>
          <cell r="U2092">
            <v>2008.4307200000001</v>
          </cell>
          <cell r="W2092">
            <v>179.33366000000001</v>
          </cell>
          <cell r="X2092">
            <v>337.55649</v>
          </cell>
          <cell r="Y2092">
            <v>364.67282999999998</v>
          </cell>
          <cell r="AB2092">
            <v>730.947</v>
          </cell>
          <cell r="AC2092">
            <v>590.81200000000001</v>
          </cell>
          <cell r="AD2092">
            <v>4002.2139999999999</v>
          </cell>
          <cell r="AT2092">
            <v>191.16300000000001</v>
          </cell>
          <cell r="AU2092">
            <v>770.61599999999999</v>
          </cell>
          <cell r="AV2092">
            <v>940.36584000000005</v>
          </cell>
          <cell r="AW2092">
            <v>3860.7138399999999</v>
          </cell>
        </row>
        <row r="2093">
          <cell r="A2093" t="str">
            <v>680499970181BU0353</v>
          </cell>
          <cell r="M2093">
            <v>0.47204000000000002</v>
          </cell>
          <cell r="N2093">
            <v>0.50839000000000001</v>
          </cell>
          <cell r="P2093">
            <v>2.9993699999999999</v>
          </cell>
          <cell r="Q2093">
            <v>3.3550599999999999</v>
          </cell>
          <cell r="S2093">
            <v>0.37259999999999999</v>
          </cell>
          <cell r="T2093">
            <v>3.3719700000000001</v>
          </cell>
          <cell r="U2093">
            <v>3.7509399999999999</v>
          </cell>
          <cell r="X2093">
            <v>0.86746000000000001</v>
          </cell>
          <cell r="Y2093">
            <v>0.93698999999999999</v>
          </cell>
        </row>
        <row r="2094">
          <cell r="A2094" t="str">
            <v>680499970181BU0349</v>
          </cell>
          <cell r="S2094">
            <v>1.112E-2</v>
          </cell>
          <cell r="T2094">
            <v>1.112E-2</v>
          </cell>
          <cell r="U2094">
            <v>1.193E-2</v>
          </cell>
          <cell r="X2094">
            <v>1.112E-2</v>
          </cell>
          <cell r="Y2094">
            <v>1.193E-2</v>
          </cell>
        </row>
        <row r="2095">
          <cell r="A2095" t="str">
            <v>680499970181BS9051</v>
          </cell>
          <cell r="L2095">
            <v>313.33031999999997</v>
          </cell>
          <cell r="M2095">
            <v>160.36221</v>
          </cell>
          <cell r="N2095">
            <v>172.71358000000001</v>
          </cell>
          <cell r="O2095">
            <v>1525.1958999999999</v>
          </cell>
          <cell r="P2095">
            <v>1069.2945500000001</v>
          </cell>
          <cell r="Q2095">
            <v>1187.6923099999999</v>
          </cell>
          <cell r="S2095">
            <v>4432.2885299999998</v>
          </cell>
          <cell r="T2095">
            <v>3976.3871800000002</v>
          </cell>
          <cell r="U2095">
            <v>4230.9479099999999</v>
          </cell>
          <cell r="W2095">
            <v>548.84763999999996</v>
          </cell>
          <cell r="X2095">
            <v>716.40660000000003</v>
          </cell>
          <cell r="Y2095">
            <v>774.15850999999998</v>
          </cell>
          <cell r="AB2095">
            <v>1729.5719999999999</v>
          </cell>
          <cell r="AC2095">
            <v>1758.8510000000001</v>
          </cell>
          <cell r="AD2095">
            <v>9489.0689999999995</v>
          </cell>
          <cell r="AT2095">
            <v>621.48699999999997</v>
          </cell>
          <cell r="AU2095">
            <v>2091.6990000000001</v>
          </cell>
          <cell r="AV2095">
            <v>2661.53089</v>
          </cell>
          <cell r="AW2095">
            <v>9420.3908900000006</v>
          </cell>
        </row>
        <row r="2096">
          <cell r="A2096" t="str">
            <v>680499970181BO0713</v>
          </cell>
          <cell r="L2096">
            <v>193.51056</v>
          </cell>
          <cell r="M2096">
            <v>120.00167</v>
          </cell>
          <cell r="N2096">
            <v>129.24440000000001</v>
          </cell>
          <cell r="O2096">
            <v>1034.2695000000001</v>
          </cell>
          <cell r="P2096">
            <v>904.08443999999997</v>
          </cell>
          <cell r="Q2096">
            <v>1005.58829</v>
          </cell>
          <cell r="S2096">
            <v>3125.0493000000001</v>
          </cell>
          <cell r="T2096">
            <v>2994.8642399999999</v>
          </cell>
          <cell r="U2096">
            <v>3196.08959</v>
          </cell>
          <cell r="W2096">
            <v>340.79545999999999</v>
          </cell>
          <cell r="X2096">
            <v>585.01104999999995</v>
          </cell>
          <cell r="Y2096">
            <v>632.25409999999999</v>
          </cell>
          <cell r="AB2096">
            <v>1075.296</v>
          </cell>
          <cell r="AC2096">
            <v>1444.319</v>
          </cell>
          <cell r="AD2096">
            <v>7181.7269999999999</v>
          </cell>
          <cell r="AT2096">
            <v>410.07100000000003</v>
          </cell>
          <cell r="AU2096">
            <v>1378.605</v>
          </cell>
          <cell r="AV2096">
            <v>1803.9789900000001</v>
          </cell>
          <cell r="AW2096">
            <v>7134.8299900000002</v>
          </cell>
        </row>
        <row r="2097">
          <cell r="A2097" t="str">
            <v>680499970181BU0713</v>
          </cell>
          <cell r="L2097">
            <v>193.51056</v>
          </cell>
          <cell r="M2097">
            <v>120.00167</v>
          </cell>
          <cell r="N2097">
            <v>129.24440000000001</v>
          </cell>
          <cell r="O2097">
            <v>1034.2695000000001</v>
          </cell>
          <cell r="P2097">
            <v>904.08443999999997</v>
          </cell>
          <cell r="Q2097">
            <v>1005.58829</v>
          </cell>
          <cell r="S2097">
            <v>3125.0493000000001</v>
          </cell>
          <cell r="T2097">
            <v>2994.8642399999999</v>
          </cell>
          <cell r="U2097">
            <v>3196.08959</v>
          </cell>
          <cell r="W2097">
            <v>340.79545999999999</v>
          </cell>
          <cell r="X2097">
            <v>585.01104999999995</v>
          </cell>
          <cell r="Y2097">
            <v>632.25409999999999</v>
          </cell>
          <cell r="AB2097">
            <v>1075.296</v>
          </cell>
          <cell r="AC2097">
            <v>1444.319</v>
          </cell>
          <cell r="AD2097">
            <v>7181.7269999999999</v>
          </cell>
          <cell r="AT2097">
            <v>410.07100000000003</v>
          </cell>
          <cell r="AU2097">
            <v>1378.605</v>
          </cell>
          <cell r="AV2097">
            <v>1803.9789900000001</v>
          </cell>
          <cell r="AW2097">
            <v>7134.8299900000002</v>
          </cell>
        </row>
        <row r="2098">
          <cell r="A2098" t="str">
            <v>680499970181BU0418</v>
          </cell>
          <cell r="L2098">
            <v>119.81976</v>
          </cell>
          <cell r="M2098">
            <v>40.36054</v>
          </cell>
          <cell r="N2098">
            <v>43.469180000000001</v>
          </cell>
          <cell r="O2098">
            <v>490.9264</v>
          </cell>
          <cell r="P2098">
            <v>165.21010999999999</v>
          </cell>
          <cell r="Q2098">
            <v>182.10401999999999</v>
          </cell>
          <cell r="S2098">
            <v>1307.2392299999999</v>
          </cell>
          <cell r="T2098">
            <v>981.52293999999995</v>
          </cell>
          <cell r="U2098">
            <v>1034.85832</v>
          </cell>
          <cell r="W2098">
            <v>208.05217999999999</v>
          </cell>
          <cell r="X2098">
            <v>131.39554999999999</v>
          </cell>
          <cell r="Y2098">
            <v>141.90441999999999</v>
          </cell>
          <cell r="AB2098">
            <v>654.27599999999995</v>
          </cell>
          <cell r="AC2098">
            <v>314.53199999999998</v>
          </cell>
          <cell r="AD2098">
            <v>2307.3420000000001</v>
          </cell>
          <cell r="AT2098">
            <v>211.416</v>
          </cell>
          <cell r="AU2098">
            <v>713.09400000000005</v>
          </cell>
          <cell r="AV2098">
            <v>857.55190000000005</v>
          </cell>
          <cell r="AW2098">
            <v>2285.5608999999999</v>
          </cell>
        </row>
        <row r="2099">
          <cell r="A2099" t="str">
            <v>680499970181BS9050</v>
          </cell>
          <cell r="L2099">
            <v>188.15639999999999</v>
          </cell>
          <cell r="M2099">
            <v>214.34463</v>
          </cell>
          <cell r="N2099">
            <v>230.85383999999999</v>
          </cell>
          <cell r="O2099">
            <v>1032.46642</v>
          </cell>
          <cell r="P2099">
            <v>1048.479</v>
          </cell>
          <cell r="Q2099">
            <v>1164.50359</v>
          </cell>
          <cell r="S2099">
            <v>2888.8744099999999</v>
          </cell>
          <cell r="T2099">
            <v>2904.88699</v>
          </cell>
          <cell r="U2099">
            <v>3108.1228500000002</v>
          </cell>
          <cell r="W2099">
            <v>473.88567999999998</v>
          </cell>
          <cell r="X2099">
            <v>683.06039999999996</v>
          </cell>
          <cell r="Y2099">
            <v>738.07105000000001</v>
          </cell>
          <cell r="AB2099">
            <v>2370.7570000000001</v>
          </cell>
          <cell r="AC2099">
            <v>1874.3019999999999</v>
          </cell>
          <cell r="AD2099">
            <v>10000.936</v>
          </cell>
          <cell r="AT2099">
            <v>652.58799999999997</v>
          </cell>
          <cell r="AU2099">
            <v>2022.692</v>
          </cell>
          <cell r="AV2099">
            <v>2589.65211</v>
          </cell>
          <cell r="AW2099">
            <v>9180.3911100000005</v>
          </cell>
        </row>
        <row r="2100">
          <cell r="A2100" t="str">
            <v>680499970181BU0331</v>
          </cell>
          <cell r="L2100">
            <v>135.63173</v>
          </cell>
          <cell r="M2100">
            <v>60.515940000000001</v>
          </cell>
          <cell r="N2100">
            <v>65.176990000000004</v>
          </cell>
          <cell r="O2100">
            <v>669.84259999999995</v>
          </cell>
          <cell r="P2100">
            <v>449.11435999999998</v>
          </cell>
          <cell r="Q2100">
            <v>500.68542000000002</v>
          </cell>
          <cell r="S2100">
            <v>1686.15823</v>
          </cell>
          <cell r="T2100">
            <v>1465.4299900000001</v>
          </cell>
          <cell r="U2100">
            <v>1562.7014799999999</v>
          </cell>
          <cell r="W2100">
            <v>345.68371000000002</v>
          </cell>
          <cell r="X2100">
            <v>226.06727000000001</v>
          </cell>
          <cell r="Y2100">
            <v>244.38586000000001</v>
          </cell>
          <cell r="AB2100">
            <v>775.15899999999999</v>
          </cell>
          <cell r="AC2100">
            <v>630.44600000000003</v>
          </cell>
          <cell r="AD2100">
            <v>4071.7849999999999</v>
          </cell>
          <cell r="AT2100">
            <v>204.98</v>
          </cell>
          <cell r="AU2100">
            <v>658.16399999999999</v>
          </cell>
          <cell r="AV2100">
            <v>1057.9175299999999</v>
          </cell>
          <cell r="AW2100">
            <v>3892.9185299999999</v>
          </cell>
        </row>
        <row r="2101">
          <cell r="A2101" t="str">
            <v>680499970181BU0362</v>
          </cell>
          <cell r="L2101">
            <v>50.82282</v>
          </cell>
          <cell r="M2101">
            <v>136.59312</v>
          </cell>
          <cell r="N2101">
            <v>147.11376000000001</v>
          </cell>
          <cell r="O2101">
            <v>359.53622000000001</v>
          </cell>
          <cell r="P2101">
            <v>574.94539999999995</v>
          </cell>
          <cell r="Q2101">
            <v>637.35188000000005</v>
          </cell>
          <cell r="S2101">
            <v>1167.5182600000001</v>
          </cell>
          <cell r="T2101">
            <v>1382.9274399999999</v>
          </cell>
          <cell r="U2101">
            <v>1484.73416</v>
          </cell>
          <cell r="W2101">
            <v>126.50012</v>
          </cell>
          <cell r="X2101">
            <v>419.40195</v>
          </cell>
          <cell r="Y2101">
            <v>453.21355</v>
          </cell>
          <cell r="AB2101">
            <v>1595.598</v>
          </cell>
          <cell r="AC2101">
            <v>1243.7529999999999</v>
          </cell>
          <cell r="AD2101">
            <v>5929.0479999999998</v>
          </cell>
          <cell r="AT2101">
            <v>447.608</v>
          </cell>
          <cell r="AU2101">
            <v>1364.528</v>
          </cell>
          <cell r="AV2101">
            <v>1530.60932</v>
          </cell>
          <cell r="AW2101">
            <v>5286.3473199999999</v>
          </cell>
        </row>
        <row r="2102">
          <cell r="A2102" t="str">
            <v>680499970181BU0370</v>
          </cell>
          <cell r="L2102">
            <v>1.7018500000000001</v>
          </cell>
          <cell r="M2102">
            <v>17.235569999999999</v>
          </cell>
          <cell r="N2102">
            <v>18.563089999999999</v>
          </cell>
          <cell r="O2102">
            <v>3.0876000000000001</v>
          </cell>
          <cell r="P2102">
            <v>24.419239999999999</v>
          </cell>
          <cell r="Q2102">
            <v>26.466290000000001</v>
          </cell>
          <cell r="S2102">
            <v>35.197920000000003</v>
          </cell>
          <cell r="T2102">
            <v>56.529559999999996</v>
          </cell>
          <cell r="U2102">
            <v>60.68721</v>
          </cell>
          <cell r="W2102">
            <v>1.7018500000000001</v>
          </cell>
          <cell r="X2102">
            <v>37.591180000000001</v>
          </cell>
          <cell r="Y2102">
            <v>40.471640000000001</v>
          </cell>
          <cell r="AC2102">
            <v>0.10299999999999999</v>
          </cell>
          <cell r="AD2102">
            <v>0.10299999999999999</v>
          </cell>
          <cell r="AV2102">
            <v>1.1252599999999999</v>
          </cell>
          <cell r="AW2102">
            <v>1.1252599999999999</v>
          </cell>
        </row>
        <row r="2103">
          <cell r="A2103" t="str">
            <v>680499970181BS6921</v>
          </cell>
          <cell r="L2103">
            <v>0</v>
          </cell>
          <cell r="M2103">
            <v>-6.003E-2</v>
          </cell>
          <cell r="N2103">
            <v>-6.4649999999999999E-2</v>
          </cell>
          <cell r="O2103">
            <v>-2.9069999999999999E-2</v>
          </cell>
          <cell r="P2103">
            <v>-0.41954999999999998</v>
          </cell>
          <cell r="Q2103">
            <v>-0.47095999999999999</v>
          </cell>
          <cell r="S2103">
            <v>-0.26822000000000001</v>
          </cell>
          <cell r="T2103">
            <v>-0.65869999999999995</v>
          </cell>
          <cell r="U2103">
            <v>-0.72423999999999999</v>
          </cell>
          <cell r="W2103">
            <v>0</v>
          </cell>
          <cell r="X2103">
            <v>-0.20182</v>
          </cell>
          <cell r="Y2103">
            <v>-0.21815000000000001</v>
          </cell>
          <cell r="AV2103">
            <v>-2.9069999999999999E-2</v>
          </cell>
          <cell r="AW2103">
            <v>-2.9069999999999999E-2</v>
          </cell>
        </row>
        <row r="2104">
          <cell r="A2104" t="str">
            <v>680499970181BO1228</v>
          </cell>
          <cell r="L2104">
            <v>0</v>
          </cell>
          <cell r="M2104">
            <v>-6.003E-2</v>
          </cell>
          <cell r="N2104">
            <v>-6.4649999999999999E-2</v>
          </cell>
          <cell r="O2104">
            <v>-2.9069999999999999E-2</v>
          </cell>
          <cell r="P2104">
            <v>-0.41954999999999998</v>
          </cell>
          <cell r="Q2104">
            <v>-0.47095999999999999</v>
          </cell>
          <cell r="S2104">
            <v>-0.26822000000000001</v>
          </cell>
          <cell r="T2104">
            <v>-0.65869999999999995</v>
          </cell>
          <cell r="U2104">
            <v>-0.72423999999999999</v>
          </cell>
          <cell r="W2104">
            <v>0</v>
          </cell>
          <cell r="X2104">
            <v>-0.20182</v>
          </cell>
          <cell r="Y2104">
            <v>-0.21815000000000001</v>
          </cell>
          <cell r="AV2104">
            <v>-2.9069999999999999E-2</v>
          </cell>
          <cell r="AW2104">
            <v>-2.9069999999999999E-2</v>
          </cell>
        </row>
        <row r="2105">
          <cell r="A2105" t="str">
            <v>680499970181BU1228</v>
          </cell>
          <cell r="L2105">
            <v>0</v>
          </cell>
          <cell r="M2105">
            <v>-6.003E-2</v>
          </cell>
          <cell r="N2105">
            <v>-6.4649999999999999E-2</v>
          </cell>
          <cell r="O2105">
            <v>-2.9069999999999999E-2</v>
          </cell>
          <cell r="P2105">
            <v>-0.41954999999999998</v>
          </cell>
          <cell r="Q2105">
            <v>-0.47095999999999999</v>
          </cell>
          <cell r="S2105">
            <v>-0.26822000000000001</v>
          </cell>
          <cell r="T2105">
            <v>-0.65869999999999995</v>
          </cell>
          <cell r="U2105">
            <v>-0.72423999999999999</v>
          </cell>
          <cell r="W2105">
            <v>0</v>
          </cell>
          <cell r="X2105">
            <v>-0.20182</v>
          </cell>
          <cell r="Y2105">
            <v>-0.21815000000000001</v>
          </cell>
          <cell r="AV2105">
            <v>-2.9069999999999999E-2</v>
          </cell>
          <cell r="AW2105">
            <v>-2.9069999999999999E-2</v>
          </cell>
        </row>
        <row r="2106">
          <cell r="A2106" t="str">
            <v>680499970181BS6913</v>
          </cell>
          <cell r="P2106">
            <v>-8.6330000000000004E-2</v>
          </cell>
          <cell r="Q2106">
            <v>-9.4030000000000002E-2</v>
          </cell>
          <cell r="T2106">
            <v>-8.6330000000000004E-2</v>
          </cell>
          <cell r="U2106">
            <v>-9.4030000000000002E-2</v>
          </cell>
          <cell r="X2106">
            <v>-8.6330000000000004E-2</v>
          </cell>
          <cell r="Y2106">
            <v>-9.4030000000000002E-2</v>
          </cell>
        </row>
        <row r="2107">
          <cell r="A2107" t="str">
            <v>680499970181BU1221</v>
          </cell>
          <cell r="P2107">
            <v>-8.6330000000000004E-2</v>
          </cell>
          <cell r="Q2107">
            <v>-9.4030000000000002E-2</v>
          </cell>
          <cell r="T2107">
            <v>-8.6330000000000004E-2</v>
          </cell>
          <cell r="U2107">
            <v>-9.4030000000000002E-2</v>
          </cell>
          <cell r="X2107">
            <v>-8.6330000000000004E-2</v>
          </cell>
          <cell r="Y2107">
            <v>-9.4030000000000002E-2</v>
          </cell>
        </row>
        <row r="2108">
          <cell r="A2108" t="str">
            <v>680499970181201101</v>
          </cell>
          <cell r="L2108">
            <v>5486.5961100000004</v>
          </cell>
          <cell r="M2108">
            <v>6519.5199400000001</v>
          </cell>
          <cell r="N2108">
            <v>7021.6650099999997</v>
          </cell>
          <cell r="O2108">
            <v>29016.688620000001</v>
          </cell>
          <cell r="P2108">
            <v>20619.40611</v>
          </cell>
          <cell r="Q2108">
            <v>22898.994739999998</v>
          </cell>
          <cell r="S2108">
            <v>85106.266650000005</v>
          </cell>
          <cell r="T2108">
            <v>76708.98414</v>
          </cell>
          <cell r="U2108">
            <v>81729.067989999996</v>
          </cell>
          <cell r="W2108">
            <v>11680.903259999999</v>
          </cell>
          <cell r="X2108">
            <v>16513.83382</v>
          </cell>
          <cell r="Y2108">
            <v>17789.54896</v>
          </cell>
          <cell r="AB2108">
            <v>32196.940999999999</v>
          </cell>
          <cell r="AC2108">
            <v>26567.114000000001</v>
          </cell>
          <cell r="AD2108">
            <v>151358.59099999999</v>
          </cell>
          <cell r="AT2108">
            <v>10286.153</v>
          </cell>
          <cell r="AU2108">
            <v>31507.325000000001</v>
          </cell>
          <cell r="AV2108">
            <v>36842.227760000002</v>
          </cell>
          <cell r="AW2108">
            <v>143410.64976</v>
          </cell>
        </row>
        <row r="2109">
          <cell r="A2109" t="str">
            <v>680499970181BT6918</v>
          </cell>
          <cell r="L2109">
            <v>5486.5961100000004</v>
          </cell>
          <cell r="M2109">
            <v>6519.5199400000001</v>
          </cell>
          <cell r="N2109">
            <v>7021.6650099999997</v>
          </cell>
          <cell r="O2109">
            <v>29016.688620000001</v>
          </cell>
          <cell r="P2109">
            <v>20619.40611</v>
          </cell>
          <cell r="Q2109">
            <v>22898.994739999998</v>
          </cell>
          <cell r="S2109">
            <v>85106.266650000005</v>
          </cell>
          <cell r="T2109">
            <v>76708.98414</v>
          </cell>
          <cell r="U2109">
            <v>81729.067989999996</v>
          </cell>
          <cell r="W2109">
            <v>11680.903259999999</v>
          </cell>
          <cell r="X2109">
            <v>16513.83382</v>
          </cell>
          <cell r="Y2109">
            <v>17789.54896</v>
          </cell>
          <cell r="AB2109">
            <v>32196.940999999999</v>
          </cell>
          <cell r="AC2109">
            <v>26567.114000000001</v>
          </cell>
          <cell r="AD2109">
            <v>151358.59099999999</v>
          </cell>
          <cell r="AT2109">
            <v>10286.153</v>
          </cell>
          <cell r="AU2109">
            <v>31507.325000000001</v>
          </cell>
          <cell r="AV2109">
            <v>36842.227760000002</v>
          </cell>
          <cell r="AW2109">
            <v>143410.64976</v>
          </cell>
        </row>
        <row r="2110">
          <cell r="A2110" t="str">
            <v>680499970181BO0680</v>
          </cell>
          <cell r="L2110">
            <v>4944.7727699999996</v>
          </cell>
          <cell r="M2110">
            <v>6095.1028800000004</v>
          </cell>
          <cell r="N2110">
            <v>6564.5585899999996</v>
          </cell>
          <cell r="O2110">
            <v>26117.815610000001</v>
          </cell>
          <cell r="P2110">
            <v>18179.37313</v>
          </cell>
          <cell r="Q2110">
            <v>20179.16993</v>
          </cell>
          <cell r="S2110">
            <v>77421.317580000003</v>
          </cell>
          <cell r="T2110">
            <v>69482.875100000005</v>
          </cell>
          <cell r="U2110">
            <v>73974.695909999995</v>
          </cell>
          <cell r="W2110">
            <v>10555.555109999999</v>
          </cell>
          <cell r="X2110">
            <v>14990.44505</v>
          </cell>
          <cell r="Y2110">
            <v>16144.66625</v>
          </cell>
          <cell r="AB2110">
            <v>30000.081999999999</v>
          </cell>
          <cell r="AC2110">
            <v>25133.224999999999</v>
          </cell>
          <cell r="AD2110">
            <v>145133.546</v>
          </cell>
          <cell r="AT2110">
            <v>9824.2369999999992</v>
          </cell>
          <cell r="AU2110">
            <v>30000.080999999998</v>
          </cell>
          <cell r="AV2110">
            <v>34086.48992</v>
          </cell>
          <cell r="AW2110">
            <v>136904.74591999999</v>
          </cell>
        </row>
        <row r="2111">
          <cell r="A2111" t="str">
            <v>680499970181BU0680</v>
          </cell>
          <cell r="L2111">
            <v>4944.7727699999996</v>
          </cell>
          <cell r="M2111">
            <v>6095.1028800000004</v>
          </cell>
          <cell r="N2111">
            <v>6564.5585899999996</v>
          </cell>
          <cell r="O2111">
            <v>26117.815610000001</v>
          </cell>
          <cell r="P2111">
            <v>18179.37313</v>
          </cell>
          <cell r="Q2111">
            <v>20179.16993</v>
          </cell>
          <cell r="S2111">
            <v>77421.317580000003</v>
          </cell>
          <cell r="T2111">
            <v>69482.875100000005</v>
          </cell>
          <cell r="U2111">
            <v>73974.695909999995</v>
          </cell>
          <cell r="W2111">
            <v>10555.555109999999</v>
          </cell>
          <cell r="X2111">
            <v>14990.44505</v>
          </cell>
          <cell r="Y2111">
            <v>16144.66625</v>
          </cell>
          <cell r="AB2111">
            <v>30000.081999999999</v>
          </cell>
          <cell r="AC2111">
            <v>25133.224999999999</v>
          </cell>
          <cell r="AD2111">
            <v>145133.546</v>
          </cell>
          <cell r="AT2111">
            <v>9824.2369999999992</v>
          </cell>
          <cell r="AU2111">
            <v>30000.080999999998</v>
          </cell>
          <cell r="AV2111">
            <v>34086.48992</v>
          </cell>
          <cell r="AW2111">
            <v>136904.74591999999</v>
          </cell>
        </row>
        <row r="2112">
          <cell r="A2112" t="str">
            <v>680499970181BU0624</v>
          </cell>
          <cell r="L2112">
            <v>541.82334000000003</v>
          </cell>
          <cell r="M2112">
            <v>424.41705999999999</v>
          </cell>
          <cell r="N2112">
            <v>457.10642000000001</v>
          </cell>
          <cell r="O2112">
            <v>2898.8730099999998</v>
          </cell>
          <cell r="P2112">
            <v>2440.03298</v>
          </cell>
          <cell r="Q2112">
            <v>2719.8248199999998</v>
          </cell>
          <cell r="S2112">
            <v>7684.9490699999997</v>
          </cell>
          <cell r="T2112">
            <v>7226.1090400000003</v>
          </cell>
          <cell r="U2112">
            <v>7754.3720800000001</v>
          </cell>
          <cell r="W2112">
            <v>1125.34815</v>
          </cell>
          <cell r="X2112">
            <v>1523.38877</v>
          </cell>
          <cell r="Y2112">
            <v>1644.8827100000001</v>
          </cell>
          <cell r="AB2112">
            <v>2196.8589999999999</v>
          </cell>
          <cell r="AC2112">
            <v>1433.8889999999999</v>
          </cell>
          <cell r="AD2112">
            <v>6225.0450000000001</v>
          </cell>
          <cell r="AT2112">
            <v>461.916</v>
          </cell>
          <cell r="AU2112">
            <v>1507.2439999999999</v>
          </cell>
          <cell r="AV2112">
            <v>2755.7378399999998</v>
          </cell>
          <cell r="AW2112">
            <v>6505.9038399999999</v>
          </cell>
        </row>
        <row r="2113">
          <cell r="A2113" t="str">
            <v>680499CL_PLPD202</v>
          </cell>
          <cell r="L2113">
            <v>4878.0289599999996</v>
          </cell>
          <cell r="M2113">
            <v>4302.2602699999998</v>
          </cell>
          <cell r="N2113">
            <v>4477.1747100000002</v>
          </cell>
          <cell r="O2113">
            <v>27214.032800000001</v>
          </cell>
          <cell r="P2113">
            <v>23878.456419999999</v>
          </cell>
          <cell r="Q2113">
            <v>24125.023229999999</v>
          </cell>
          <cell r="S2113">
            <v>70406.938519999996</v>
          </cell>
          <cell r="T2113">
            <v>67071.362139999997</v>
          </cell>
          <cell r="U2113">
            <v>67883.38377</v>
          </cell>
          <cell r="W2113">
            <v>10818.48069</v>
          </cell>
          <cell r="X2113">
            <v>14402.70055</v>
          </cell>
          <cell r="Y2113">
            <v>14539.076489999999</v>
          </cell>
          <cell r="AB2113">
            <v>17403.379000000001</v>
          </cell>
          <cell r="AC2113">
            <v>17144.965</v>
          </cell>
          <cell r="AD2113">
            <v>79643.539000000004</v>
          </cell>
          <cell r="AT2113">
            <v>5570.9570000000003</v>
          </cell>
          <cell r="AU2113">
            <v>17040.78</v>
          </cell>
          <cell r="AV2113">
            <v>29006.794880000001</v>
          </cell>
          <cell r="AW2113">
            <v>79392.621880000006</v>
          </cell>
        </row>
        <row r="2114">
          <cell r="A2114" t="str">
            <v>680499CL_PLBS9044</v>
          </cell>
          <cell r="L2114">
            <v>951.89604999999995</v>
          </cell>
          <cell r="M2114">
            <v>1060.3227400000001</v>
          </cell>
          <cell r="N2114">
            <v>1103.4316699999999</v>
          </cell>
          <cell r="O2114">
            <v>6277.0022200000003</v>
          </cell>
          <cell r="P2114">
            <v>6050.8022099999998</v>
          </cell>
          <cell r="Q2114">
            <v>6100.8419599999997</v>
          </cell>
          <cell r="S2114">
            <v>19504.271580000001</v>
          </cell>
          <cell r="T2114">
            <v>19278.07157</v>
          </cell>
          <cell r="U2114">
            <v>19478.378690000001</v>
          </cell>
          <cell r="W2114">
            <v>2208.0725600000001</v>
          </cell>
          <cell r="X2114">
            <v>3954.6844799999999</v>
          </cell>
          <cell r="Y2114">
            <v>3982.2051700000002</v>
          </cell>
          <cell r="AB2114">
            <v>4173.9620000000004</v>
          </cell>
          <cell r="AC2114">
            <v>3919.0749999999998</v>
          </cell>
          <cell r="AD2114">
            <v>19751.28</v>
          </cell>
          <cell r="AT2114">
            <v>1280.8699999999999</v>
          </cell>
          <cell r="AU2114">
            <v>3962.663</v>
          </cell>
          <cell r="AV2114">
            <v>7141.2038599999996</v>
          </cell>
          <cell r="AW2114">
            <v>19703.113860000001</v>
          </cell>
        </row>
        <row r="2115">
          <cell r="A2115" t="str">
            <v>680499CL_PLBU0321</v>
          </cell>
          <cell r="L2115">
            <v>527.25224000000003</v>
          </cell>
          <cell r="M2115">
            <v>592.26225999999997</v>
          </cell>
          <cell r="N2115">
            <v>616.34151999999995</v>
          </cell>
          <cell r="O2115">
            <v>4068.2588700000001</v>
          </cell>
          <cell r="P2115">
            <v>3482.1705400000001</v>
          </cell>
          <cell r="Q2115">
            <v>3521.1523099999999</v>
          </cell>
          <cell r="S2115">
            <v>12460.577960000001</v>
          </cell>
          <cell r="T2115">
            <v>11874.48963</v>
          </cell>
          <cell r="U2115">
            <v>12005.73207</v>
          </cell>
          <cell r="W2115">
            <v>1358.28251</v>
          </cell>
          <cell r="X2115">
            <v>2195.23909</v>
          </cell>
          <cell r="Y2115">
            <v>2217.0653600000001</v>
          </cell>
          <cell r="AB2115">
            <v>2369.4119999999998</v>
          </cell>
          <cell r="AC2115">
            <v>2441.36</v>
          </cell>
          <cell r="AD2115">
            <v>11870.815000000001</v>
          </cell>
          <cell r="AT2115">
            <v>737.20500000000004</v>
          </cell>
          <cell r="AU2115">
            <v>2327.779</v>
          </cell>
          <cell r="AV2115">
            <v>4515.0653599999996</v>
          </cell>
          <cell r="AW2115">
            <v>11862.613359999999</v>
          </cell>
        </row>
        <row r="2116">
          <cell r="A2116" t="str">
            <v>680499CL_PLBU0323</v>
          </cell>
          <cell r="L2116">
            <v>424.64380999999997</v>
          </cell>
          <cell r="M2116">
            <v>468.06047999999998</v>
          </cell>
          <cell r="N2116">
            <v>487.09014999999999</v>
          </cell>
          <cell r="O2116">
            <v>2208.7433500000002</v>
          </cell>
          <cell r="P2116">
            <v>2568.6316700000002</v>
          </cell>
          <cell r="Q2116">
            <v>2579.6896499999998</v>
          </cell>
          <cell r="S2116">
            <v>7043.69362</v>
          </cell>
          <cell r="T2116">
            <v>7403.58194</v>
          </cell>
          <cell r="U2116">
            <v>7472.6466200000004</v>
          </cell>
          <cell r="W2116">
            <v>849.79004999999995</v>
          </cell>
          <cell r="X2116">
            <v>1759.4453900000001</v>
          </cell>
          <cell r="Y2116">
            <v>1765.1398099999999</v>
          </cell>
          <cell r="AB2116">
            <v>1804.55</v>
          </cell>
          <cell r="AC2116">
            <v>1477.7149999999999</v>
          </cell>
          <cell r="AD2116">
            <v>7880.4650000000001</v>
          </cell>
          <cell r="AT2116">
            <v>543.66499999999996</v>
          </cell>
          <cell r="AU2116">
            <v>1634.884</v>
          </cell>
          <cell r="AV2116">
            <v>2626.1385</v>
          </cell>
          <cell r="AW2116">
            <v>7840.5005000000001</v>
          </cell>
        </row>
        <row r="2117">
          <cell r="A2117" t="str">
            <v>680499CL_PLBG6912</v>
          </cell>
          <cell r="L2117">
            <v>1444.2494799999999</v>
          </cell>
          <cell r="M2117">
            <v>1528.52954</v>
          </cell>
          <cell r="N2117">
            <v>1590.6740500000001</v>
          </cell>
          <cell r="O2117">
            <v>8885.6569400000008</v>
          </cell>
          <cell r="P2117">
            <v>8136.7137000000002</v>
          </cell>
          <cell r="Q2117">
            <v>8234.24352</v>
          </cell>
          <cell r="S2117">
            <v>20442.729350000001</v>
          </cell>
          <cell r="T2117">
            <v>19693.786110000001</v>
          </cell>
          <cell r="U2117">
            <v>19953.060130000002</v>
          </cell>
          <cell r="W2117">
            <v>3407.67976</v>
          </cell>
          <cell r="X2117">
            <v>4739.1812600000003</v>
          </cell>
          <cell r="Y2117">
            <v>4779.7539299999999</v>
          </cell>
          <cell r="AB2117">
            <v>5766.6229999999996</v>
          </cell>
          <cell r="AC2117">
            <v>5752.5659999999998</v>
          </cell>
          <cell r="AD2117">
            <v>23092.357</v>
          </cell>
          <cell r="AT2117">
            <v>1860.2049999999999</v>
          </cell>
          <cell r="AU2117">
            <v>5352.8890000000001</v>
          </cell>
          <cell r="AV2117">
            <v>9664.2322600000007</v>
          </cell>
          <cell r="AW2117">
            <v>22759.019260000001</v>
          </cell>
        </row>
        <row r="2118">
          <cell r="A2118" t="str">
            <v>680499CL_PLBS6912</v>
          </cell>
          <cell r="L2118">
            <v>859.83099000000004</v>
          </cell>
          <cell r="M2118">
            <v>961.44341999999995</v>
          </cell>
          <cell r="N2118">
            <v>1000.53227</v>
          </cell>
          <cell r="O2118">
            <v>5423.6033799999996</v>
          </cell>
          <cell r="P2118">
            <v>5036.4199099999996</v>
          </cell>
          <cell r="Q2118">
            <v>5102.5252</v>
          </cell>
          <cell r="S2118">
            <v>11703.241679999999</v>
          </cell>
          <cell r="T2118">
            <v>11316.058209999999</v>
          </cell>
          <cell r="U2118">
            <v>11459.593919999999</v>
          </cell>
          <cell r="W2118">
            <v>2143.2337900000002</v>
          </cell>
          <cell r="X2118">
            <v>2725.1414599999998</v>
          </cell>
          <cell r="Y2118">
            <v>2745.2136799999998</v>
          </cell>
          <cell r="AB2118">
            <v>3982.2510000000002</v>
          </cell>
          <cell r="AC2118">
            <v>3726.0520000000001</v>
          </cell>
          <cell r="AD2118">
            <v>14686.392</v>
          </cell>
          <cell r="AT2118">
            <v>1197.675</v>
          </cell>
          <cell r="AU2118">
            <v>3290.0859999999998</v>
          </cell>
          <cell r="AV2118">
            <v>5951.9026999999996</v>
          </cell>
          <cell r="AW2118">
            <v>13884.7657</v>
          </cell>
        </row>
        <row r="2119">
          <cell r="A2119" t="str">
            <v>680499CL_PLBO0678</v>
          </cell>
          <cell r="L2119">
            <v>745.38805000000002</v>
          </cell>
          <cell r="M2119">
            <v>702.82289000000003</v>
          </cell>
          <cell r="N2119">
            <v>731.39716999999996</v>
          </cell>
          <cell r="O2119">
            <v>4500.1178799999998</v>
          </cell>
          <cell r="P2119">
            <v>4241.8248199999998</v>
          </cell>
          <cell r="Q2119">
            <v>4293.2860700000001</v>
          </cell>
          <cell r="S2119">
            <v>9700.3195699999997</v>
          </cell>
          <cell r="T2119">
            <v>9442.0265099999997</v>
          </cell>
          <cell r="U2119">
            <v>9559.7149399999998</v>
          </cell>
          <cell r="W2119">
            <v>1832.5299600000001</v>
          </cell>
          <cell r="X2119">
            <v>2195.69164</v>
          </cell>
          <cell r="Y2119">
            <v>2206.9834599999999</v>
          </cell>
          <cell r="AB2119">
            <v>3136.4859999999999</v>
          </cell>
          <cell r="AC2119">
            <v>2830.3510000000001</v>
          </cell>
          <cell r="AD2119">
            <v>10476.716</v>
          </cell>
          <cell r="AT2119">
            <v>821.72299999999996</v>
          </cell>
          <cell r="AU2119">
            <v>2293.7429999999999</v>
          </cell>
          <cell r="AV2119">
            <v>4421.0134699999999</v>
          </cell>
          <cell r="AW2119">
            <v>10646.651470000001</v>
          </cell>
        </row>
        <row r="2120">
          <cell r="A2120" t="str">
            <v>680499CL_PLBU0654</v>
          </cell>
          <cell r="L2120">
            <v>91.592889999999997</v>
          </cell>
          <cell r="M2120">
            <v>133.85070999999999</v>
          </cell>
          <cell r="N2120">
            <v>139.29258999999999</v>
          </cell>
          <cell r="O2120">
            <v>283.75902000000002</v>
          </cell>
          <cell r="P2120">
            <v>369.14805000000001</v>
          </cell>
          <cell r="Q2120">
            <v>373.35604999999998</v>
          </cell>
          <cell r="S2120">
            <v>760.05263000000002</v>
          </cell>
          <cell r="T2120">
            <v>845.44165999999996</v>
          </cell>
          <cell r="U2120">
            <v>856.27089999999998</v>
          </cell>
          <cell r="W2120">
            <v>146.89164</v>
          </cell>
          <cell r="X2120">
            <v>308.96017000000001</v>
          </cell>
          <cell r="Y2120">
            <v>312.50405000000001</v>
          </cell>
          <cell r="AB2120">
            <v>272.51900000000001</v>
          </cell>
          <cell r="AC2120">
            <v>159.04900000000001</v>
          </cell>
          <cell r="AD2120">
            <v>879.25300000000004</v>
          </cell>
          <cell r="AT2120">
            <v>124.486</v>
          </cell>
          <cell r="AU2120">
            <v>282.654</v>
          </cell>
          <cell r="AV2120">
            <v>356.65104000000002</v>
          </cell>
          <cell r="AW2120">
            <v>954.55503999999996</v>
          </cell>
        </row>
        <row r="2121">
          <cell r="A2121" t="str">
            <v>680499CL_PLBU0659</v>
          </cell>
          <cell r="L2121">
            <v>22.85005</v>
          </cell>
          <cell r="M2121">
            <v>124.76982</v>
          </cell>
          <cell r="N2121">
            <v>129.84251</v>
          </cell>
          <cell r="O2121">
            <v>639.72648000000004</v>
          </cell>
          <cell r="P2121">
            <v>425.44704000000002</v>
          </cell>
          <cell r="Q2121">
            <v>435.88308000000001</v>
          </cell>
          <cell r="S2121">
            <v>1242.8694800000001</v>
          </cell>
          <cell r="T2121">
            <v>1028.59004</v>
          </cell>
          <cell r="U2121">
            <v>1043.60808</v>
          </cell>
          <cell r="W2121">
            <v>163.81218999999999</v>
          </cell>
          <cell r="X2121">
            <v>220.48965000000001</v>
          </cell>
          <cell r="Y2121">
            <v>225.72617</v>
          </cell>
          <cell r="AB2121">
            <v>573.24599999999998</v>
          </cell>
          <cell r="AC2121">
            <v>736.65200000000004</v>
          </cell>
          <cell r="AD2121">
            <v>3330.4229999999998</v>
          </cell>
          <cell r="AT2121">
            <v>251.46600000000001</v>
          </cell>
          <cell r="AU2121">
            <v>713.68899999999996</v>
          </cell>
          <cell r="AV2121">
            <v>1174.23819</v>
          </cell>
          <cell r="AW2121">
            <v>2283.5591899999999</v>
          </cell>
        </row>
        <row r="2122">
          <cell r="A2122" t="str">
            <v>680499CL_PLBS6922</v>
          </cell>
          <cell r="L2122">
            <v>584.41849000000002</v>
          </cell>
          <cell r="M2122">
            <v>567.08612000000005</v>
          </cell>
          <cell r="N2122">
            <v>590.14178000000004</v>
          </cell>
          <cell r="O2122">
            <v>3462.0535599999998</v>
          </cell>
          <cell r="P2122">
            <v>3100.2937900000002</v>
          </cell>
          <cell r="Q2122">
            <v>3131.7183199999999</v>
          </cell>
          <cell r="S2122">
            <v>8739.4876700000004</v>
          </cell>
          <cell r="T2122">
            <v>8377.7278999999999</v>
          </cell>
          <cell r="U2122">
            <v>8493.4662100000005</v>
          </cell>
          <cell r="W2122">
            <v>1264.44597</v>
          </cell>
          <cell r="X2122">
            <v>2014.0398</v>
          </cell>
          <cell r="Y2122">
            <v>2034.54025</v>
          </cell>
          <cell r="AB2122">
            <v>1784.3720000000001</v>
          </cell>
          <cell r="AC2122">
            <v>2026.5139999999999</v>
          </cell>
          <cell r="AD2122">
            <v>8405.9650000000001</v>
          </cell>
          <cell r="AT2122">
            <v>662.53</v>
          </cell>
          <cell r="AU2122">
            <v>2062.8029999999999</v>
          </cell>
          <cell r="AV2122">
            <v>3712.3295600000001</v>
          </cell>
          <cell r="AW2122">
            <v>8874.2535599999992</v>
          </cell>
        </row>
        <row r="2123">
          <cell r="A2123" t="str">
            <v>680499CL_PLBU1485</v>
          </cell>
          <cell r="L2123">
            <v>153.68665999999999</v>
          </cell>
          <cell r="M2123">
            <v>93.008080000000007</v>
          </cell>
          <cell r="N2123">
            <v>96.789460000000005</v>
          </cell>
          <cell r="O2123">
            <v>966.14667999999995</v>
          </cell>
          <cell r="P2123">
            <v>759.52596000000005</v>
          </cell>
          <cell r="Q2123">
            <v>767.66727000000003</v>
          </cell>
          <cell r="S2123">
            <v>2233.57089</v>
          </cell>
          <cell r="T2123">
            <v>2026.9501700000001</v>
          </cell>
          <cell r="U2123">
            <v>2058.46216</v>
          </cell>
          <cell r="W2123">
            <v>296.52974999999998</v>
          </cell>
          <cell r="X2123">
            <v>487.02517</v>
          </cell>
          <cell r="Y2123">
            <v>491.37563999999998</v>
          </cell>
          <cell r="AB2123">
            <v>553.39200000000005</v>
          </cell>
          <cell r="AC2123">
            <v>593.78499999999997</v>
          </cell>
          <cell r="AD2123">
            <v>2626.7109999999998</v>
          </cell>
          <cell r="AT2123">
            <v>193.56</v>
          </cell>
          <cell r="AU2123">
            <v>558.57799999999997</v>
          </cell>
          <cell r="AV2123">
            <v>1086.6798200000001</v>
          </cell>
          <cell r="AW2123">
            <v>2621.5188199999998</v>
          </cell>
        </row>
        <row r="2124">
          <cell r="A2124" t="str">
            <v>680499CL_PLBU1051</v>
          </cell>
          <cell r="L2124">
            <v>3.49E-3</v>
          </cell>
          <cell r="M2124">
            <v>7.2160000000000002E-2</v>
          </cell>
          <cell r="N2124">
            <v>7.5079999999999994E-2</v>
          </cell>
          <cell r="O2124">
            <v>0.39746999999999999</v>
          </cell>
          <cell r="P2124">
            <v>1.0405599999999999</v>
          </cell>
          <cell r="Q2124">
            <v>1.0710999999999999</v>
          </cell>
          <cell r="S2124">
            <v>0.61324999999999996</v>
          </cell>
          <cell r="T2124">
            <v>1.25634</v>
          </cell>
          <cell r="U2124">
            <v>1.2659</v>
          </cell>
          <cell r="W2124">
            <v>3.49E-3</v>
          </cell>
          <cell r="X2124">
            <v>7.7219999999999997E-2</v>
          </cell>
          <cell r="Y2124">
            <v>7.9949999999999993E-2</v>
          </cell>
          <cell r="AV2124">
            <v>0.39398</v>
          </cell>
          <cell r="AW2124">
            <v>0.39398</v>
          </cell>
        </row>
        <row r="2125">
          <cell r="A2125" t="str">
            <v>680499CL_PLBO0708</v>
          </cell>
          <cell r="L2125">
            <v>48.95467</v>
          </cell>
          <cell r="M2125">
            <v>13.538320000000001</v>
          </cell>
          <cell r="N2125">
            <v>14.08874</v>
          </cell>
          <cell r="O2125">
            <v>409.99209000000002</v>
          </cell>
          <cell r="P2125">
            <v>187.79417000000001</v>
          </cell>
          <cell r="Q2125">
            <v>189.70026999999999</v>
          </cell>
          <cell r="S2125">
            <v>830.36420999999996</v>
          </cell>
          <cell r="T2125">
            <v>608.16629</v>
          </cell>
          <cell r="U2125">
            <v>615.47550000000001</v>
          </cell>
          <cell r="W2125">
            <v>146.39501999999999</v>
          </cell>
          <cell r="X2125">
            <v>106.42598</v>
          </cell>
          <cell r="Y2125">
            <v>105.57124</v>
          </cell>
          <cell r="AB2125">
            <v>82.528000000000006</v>
          </cell>
          <cell r="AC2125">
            <v>61.334000000000003</v>
          </cell>
          <cell r="AD2125">
            <v>581.43399999999997</v>
          </cell>
          <cell r="AT2125">
            <v>20.074000000000002</v>
          </cell>
          <cell r="AU2125">
            <v>75.146000000000001</v>
          </cell>
          <cell r="AV2125">
            <v>346.44824999999997</v>
          </cell>
          <cell r="AW2125">
            <v>754.24824999999998</v>
          </cell>
        </row>
        <row r="2126">
          <cell r="A2126" t="str">
            <v>680499CL_PLBU0675</v>
          </cell>
          <cell r="L2126">
            <v>6.7667799999999998</v>
          </cell>
          <cell r="M2126">
            <v>7.8943399999999997</v>
          </cell>
          <cell r="N2126">
            <v>8.2152899999999995</v>
          </cell>
          <cell r="O2126">
            <v>52.673000000000002</v>
          </cell>
          <cell r="P2126">
            <v>44.36983</v>
          </cell>
          <cell r="Q2126">
            <v>44.874560000000002</v>
          </cell>
          <cell r="S2126">
            <v>113.06738</v>
          </cell>
          <cell r="T2126">
            <v>104.76421000000001</v>
          </cell>
          <cell r="U2126">
            <v>106.04373</v>
          </cell>
          <cell r="W2126">
            <v>14.989140000000001</v>
          </cell>
          <cell r="X2126">
            <v>23.388200000000001</v>
          </cell>
          <cell r="Y2126">
            <v>23.53267</v>
          </cell>
          <cell r="AB2126">
            <v>51.654000000000003</v>
          </cell>
          <cell r="AC2126">
            <v>72.652000000000001</v>
          </cell>
          <cell r="AD2126">
            <v>216.07900000000001</v>
          </cell>
          <cell r="AT2126">
            <v>15.68</v>
          </cell>
          <cell r="AU2126">
            <v>51.154000000000003</v>
          </cell>
          <cell r="AV2126">
            <v>80.727459999999994</v>
          </cell>
          <cell r="AW2126">
            <v>190.85346000000001</v>
          </cell>
        </row>
        <row r="2127">
          <cell r="A2127" t="str">
            <v>680499CL_PLBU0709</v>
          </cell>
          <cell r="L2127">
            <v>358.48343</v>
          </cell>
          <cell r="M2127">
            <v>426.08918</v>
          </cell>
          <cell r="N2127">
            <v>443.41242999999997</v>
          </cell>
          <cell r="O2127">
            <v>1908.4075600000001</v>
          </cell>
          <cell r="P2127">
            <v>2026.60923</v>
          </cell>
          <cell r="Q2127">
            <v>2047.6788899999999</v>
          </cell>
          <cell r="S2127">
            <v>5212.7440399999996</v>
          </cell>
          <cell r="T2127">
            <v>5330.94571</v>
          </cell>
          <cell r="U2127">
            <v>5404.0874800000001</v>
          </cell>
          <cell r="W2127">
            <v>761.95038999999997</v>
          </cell>
          <cell r="X2127">
            <v>1327.2754299999999</v>
          </cell>
          <cell r="Y2127">
            <v>1342.97893</v>
          </cell>
          <cell r="AB2127">
            <v>1024.2809999999999</v>
          </cell>
          <cell r="AC2127">
            <v>1243.729</v>
          </cell>
          <cell r="AD2127">
            <v>4600.424</v>
          </cell>
          <cell r="AT2127">
            <v>408.32100000000003</v>
          </cell>
          <cell r="AU2127">
            <v>1304.883</v>
          </cell>
          <cell r="AV2127">
            <v>2079.5051100000001</v>
          </cell>
          <cell r="AW2127">
            <v>4926.1591099999996</v>
          </cell>
        </row>
        <row r="2128">
          <cell r="A2128" t="str">
            <v>680499CL_PLBU1123</v>
          </cell>
          <cell r="L2128">
            <v>16.52346</v>
          </cell>
          <cell r="M2128">
            <v>26.48404</v>
          </cell>
          <cell r="N2128">
            <v>27.560770000000002</v>
          </cell>
          <cell r="O2128">
            <v>124.43676000000001</v>
          </cell>
          <cell r="P2128">
            <v>80.954040000000006</v>
          </cell>
          <cell r="Q2128">
            <v>80.726219999999998</v>
          </cell>
          <cell r="S2128">
            <v>349.12790000000001</v>
          </cell>
          <cell r="T2128">
            <v>305.64517999999998</v>
          </cell>
          <cell r="U2128">
            <v>308.13144999999997</v>
          </cell>
          <cell r="W2128">
            <v>44.578180000000003</v>
          </cell>
          <cell r="X2128">
            <v>69.847800000000007</v>
          </cell>
          <cell r="Y2128">
            <v>71.001819999999995</v>
          </cell>
          <cell r="AB2128">
            <v>72.516999999999996</v>
          </cell>
          <cell r="AC2128">
            <v>55.014000000000003</v>
          </cell>
          <cell r="AD2128">
            <v>381.31700000000001</v>
          </cell>
          <cell r="AT2128">
            <v>24.895</v>
          </cell>
          <cell r="AU2128">
            <v>73.042000000000002</v>
          </cell>
          <cell r="AV2128">
            <v>118.57494</v>
          </cell>
          <cell r="AW2128">
            <v>381.07994000000002</v>
          </cell>
        </row>
        <row r="2129">
          <cell r="A2129" t="str">
            <v>680499CL_PLBS9042</v>
          </cell>
          <cell r="L2129">
            <v>1365.0281399999999</v>
          </cell>
          <cell r="M2129">
            <v>1269.1857299999999</v>
          </cell>
          <cell r="N2129">
            <v>1320.7862700000001</v>
          </cell>
          <cell r="O2129">
            <v>8405.2971300000008</v>
          </cell>
          <cell r="P2129">
            <v>7102.1531699999996</v>
          </cell>
          <cell r="Q2129">
            <v>7177.4439899999998</v>
          </cell>
          <cell r="S2129">
            <v>22927.58812</v>
          </cell>
          <cell r="T2129">
            <v>21624.444159999999</v>
          </cell>
          <cell r="U2129">
            <v>21890.11447</v>
          </cell>
          <cell r="W2129">
            <v>3261.0286900000001</v>
          </cell>
          <cell r="X2129">
            <v>4137.3022799999999</v>
          </cell>
          <cell r="Y2129">
            <v>4191.8157300000003</v>
          </cell>
          <cell r="AB2129">
            <v>4518.1930000000002</v>
          </cell>
          <cell r="AC2129">
            <v>5595.1819999999998</v>
          </cell>
          <cell r="AD2129">
            <v>22286.311000000002</v>
          </cell>
          <cell r="AT2129">
            <v>1522.5889999999999</v>
          </cell>
          <cell r="AU2129">
            <v>4751.893</v>
          </cell>
          <cell r="AV2129">
            <v>8539.7517800000005</v>
          </cell>
          <cell r="AW2129">
            <v>22295.68878</v>
          </cell>
        </row>
        <row r="2130">
          <cell r="A2130" t="str">
            <v>680499CL_PLBO0341</v>
          </cell>
          <cell r="L2130">
            <v>690.10780999999997</v>
          </cell>
          <cell r="M2130">
            <v>615.68421999999998</v>
          </cell>
          <cell r="N2130">
            <v>640.71573999999998</v>
          </cell>
          <cell r="O2130">
            <v>4832.9318800000001</v>
          </cell>
          <cell r="P2130">
            <v>3692.2333600000002</v>
          </cell>
          <cell r="Q2130">
            <v>3737.0111200000001</v>
          </cell>
          <cell r="S2130">
            <v>11973.936809999999</v>
          </cell>
          <cell r="T2130">
            <v>10833.238289999999</v>
          </cell>
          <cell r="U2130">
            <v>10966.45183</v>
          </cell>
          <cell r="W2130">
            <v>1896.7861</v>
          </cell>
          <cell r="X2130">
            <v>1984.5192</v>
          </cell>
          <cell r="Y2130">
            <v>2012.7050200000001</v>
          </cell>
          <cell r="AB2130">
            <v>2178.7579999999998</v>
          </cell>
          <cell r="AC2130">
            <v>2973.1950000000002</v>
          </cell>
          <cell r="AD2130">
            <v>11550.874</v>
          </cell>
          <cell r="AT2130">
            <v>780.29700000000003</v>
          </cell>
          <cell r="AU2130">
            <v>2419.652</v>
          </cell>
          <cell r="AV2130">
            <v>4549.3615900000004</v>
          </cell>
          <cell r="AW2130">
            <v>11530.84159</v>
          </cell>
        </row>
        <row r="2131">
          <cell r="A2131" t="str">
            <v>680499CL_PLBU0341</v>
          </cell>
          <cell r="L2131">
            <v>690.10780999999997</v>
          </cell>
          <cell r="M2131">
            <v>615.68421999999998</v>
          </cell>
          <cell r="N2131">
            <v>640.71573999999998</v>
          </cell>
          <cell r="O2131">
            <v>4832.9318800000001</v>
          </cell>
          <cell r="P2131">
            <v>3692.2333600000002</v>
          </cell>
          <cell r="Q2131">
            <v>3737.0111200000001</v>
          </cell>
          <cell r="S2131">
            <v>11973.936809999999</v>
          </cell>
          <cell r="T2131">
            <v>10833.238289999999</v>
          </cell>
          <cell r="U2131">
            <v>10966.45183</v>
          </cell>
          <cell r="W2131">
            <v>1896.7861</v>
          </cell>
          <cell r="X2131">
            <v>1984.5192</v>
          </cell>
          <cell r="Y2131">
            <v>2012.7050200000001</v>
          </cell>
          <cell r="AB2131">
            <v>2178.7579999999998</v>
          </cell>
          <cell r="AC2131">
            <v>2973.1950000000002</v>
          </cell>
          <cell r="AD2131">
            <v>11550.874</v>
          </cell>
          <cell r="AT2131">
            <v>780.29700000000003</v>
          </cell>
          <cell r="AU2131">
            <v>2419.652</v>
          </cell>
          <cell r="AV2131">
            <v>4549.3615900000004</v>
          </cell>
          <cell r="AW2131">
            <v>11530.84159</v>
          </cell>
        </row>
        <row r="2132">
          <cell r="A2132" t="str">
            <v>680499CL_PLBU0351</v>
          </cell>
          <cell r="L2132">
            <v>179.00859</v>
          </cell>
          <cell r="M2132">
            <v>138.34870000000001</v>
          </cell>
          <cell r="N2132">
            <v>143.97345000000001</v>
          </cell>
          <cell r="O2132">
            <v>1097.7086999999999</v>
          </cell>
          <cell r="P2132">
            <v>788.01855</v>
          </cell>
          <cell r="Q2132">
            <v>794.59033999999997</v>
          </cell>
          <cell r="S2132">
            <v>2616.7074200000002</v>
          </cell>
          <cell r="T2132">
            <v>2307.0172699999998</v>
          </cell>
          <cell r="U2132">
            <v>2332.1105499999999</v>
          </cell>
          <cell r="W2132">
            <v>359.04111</v>
          </cell>
          <cell r="X2132">
            <v>469.30880999999999</v>
          </cell>
          <cell r="Y2132">
            <v>474.42507000000001</v>
          </cell>
          <cell r="AB2132">
            <v>467.45499999999998</v>
          </cell>
          <cell r="AC2132">
            <v>540.78399999999999</v>
          </cell>
          <cell r="AD2132">
            <v>2400.42</v>
          </cell>
          <cell r="AT2132">
            <v>204.46199999999999</v>
          </cell>
          <cell r="AU2132">
            <v>593.19200000000001</v>
          </cell>
          <cell r="AV2132">
            <v>1076.8428200000001</v>
          </cell>
          <cell r="AW2132">
            <v>2432.9608199999998</v>
          </cell>
        </row>
        <row r="2133">
          <cell r="A2133" t="str">
            <v>680499CL_PLBU0352</v>
          </cell>
          <cell r="L2133">
            <v>495.90233000000001</v>
          </cell>
          <cell r="M2133">
            <v>516.08591000000001</v>
          </cell>
          <cell r="N2133">
            <v>537.06811000000005</v>
          </cell>
          <cell r="O2133">
            <v>2474.5342000000001</v>
          </cell>
          <cell r="P2133">
            <v>2623.0903899999998</v>
          </cell>
          <cell r="Q2133">
            <v>2647.0660899999998</v>
          </cell>
          <cell r="S2133">
            <v>8336.5016899999991</v>
          </cell>
          <cell r="T2133">
            <v>8485.0578800000003</v>
          </cell>
          <cell r="U2133">
            <v>8592.4450899999993</v>
          </cell>
          <cell r="W2133">
            <v>1005.1643299999999</v>
          </cell>
          <cell r="X2133">
            <v>1684.4503299999999</v>
          </cell>
          <cell r="Y2133">
            <v>1705.6886099999999</v>
          </cell>
          <cell r="AB2133">
            <v>1871.98</v>
          </cell>
          <cell r="AC2133">
            <v>2081.1869999999999</v>
          </cell>
          <cell r="AD2133">
            <v>8335.0010000000002</v>
          </cell>
          <cell r="AT2133">
            <v>537.83000000000004</v>
          </cell>
          <cell r="AU2133">
            <v>1739.049</v>
          </cell>
          <cell r="AV2133">
            <v>2913.3170500000001</v>
          </cell>
          <cell r="AW2133">
            <v>8331.6560499999996</v>
          </cell>
        </row>
        <row r="2134">
          <cell r="A2134" t="str">
            <v>680499CL_PLBU0353</v>
          </cell>
          <cell r="L2134">
            <v>9.41E-3</v>
          </cell>
          <cell r="M2134">
            <v>-0.93310000000000004</v>
          </cell>
          <cell r="N2134">
            <v>-0.97102999999999995</v>
          </cell>
          <cell r="O2134">
            <v>0.12235</v>
          </cell>
          <cell r="P2134">
            <v>-1.18913</v>
          </cell>
          <cell r="Q2134">
            <v>-1.22356</v>
          </cell>
          <cell r="S2134">
            <v>0.44219999999999998</v>
          </cell>
          <cell r="T2134">
            <v>-0.86928000000000005</v>
          </cell>
          <cell r="U2134">
            <v>-0.89300000000000002</v>
          </cell>
          <cell r="W2134">
            <v>3.7150000000000002E-2</v>
          </cell>
          <cell r="X2134">
            <v>-0.97606000000000004</v>
          </cell>
          <cell r="Y2134">
            <v>-1.0029600000000001</v>
          </cell>
          <cell r="AC2134">
            <v>1.6E-2</v>
          </cell>
          <cell r="AD2134">
            <v>1.6E-2</v>
          </cell>
          <cell r="AV2134">
            <v>0.23032</v>
          </cell>
          <cell r="AW2134">
            <v>0.23032</v>
          </cell>
        </row>
        <row r="2135">
          <cell r="A2135" t="str">
            <v>680499CL_PLBS9051</v>
          </cell>
          <cell r="L2135">
            <v>482.21487999999999</v>
          </cell>
          <cell r="M2135">
            <v>53.426839999999999</v>
          </cell>
          <cell r="N2135">
            <v>55.598979999999997</v>
          </cell>
          <cell r="O2135">
            <v>1090.3663100000001</v>
          </cell>
          <cell r="P2135">
            <v>203.02042</v>
          </cell>
          <cell r="Q2135">
            <v>206.63101</v>
          </cell>
          <cell r="S2135">
            <v>1402.76809</v>
          </cell>
          <cell r="T2135">
            <v>515.42219999999998</v>
          </cell>
          <cell r="U2135">
            <v>522.61861999999996</v>
          </cell>
          <cell r="W2135">
            <v>962.37226999999996</v>
          </cell>
          <cell r="X2135">
            <v>116.59397</v>
          </cell>
          <cell r="Y2135">
            <v>118.57819000000001</v>
          </cell>
          <cell r="AB2135">
            <v>1273.0830000000001</v>
          </cell>
          <cell r="AC2135">
            <v>119.611</v>
          </cell>
          <cell r="AD2135">
            <v>7854.7719999999999</v>
          </cell>
          <cell r="AT2135">
            <v>355.49799999999999</v>
          </cell>
          <cell r="AU2135">
            <v>1181.6849999999999</v>
          </cell>
          <cell r="AV2135">
            <v>862.51112000000001</v>
          </cell>
          <cell r="AW2135">
            <v>7831.4131200000002</v>
          </cell>
        </row>
        <row r="2136">
          <cell r="A2136" t="str">
            <v>680499CL_PLBO0713</v>
          </cell>
          <cell r="L2136">
            <v>20.13897</v>
          </cell>
          <cell r="M2136">
            <v>53.426839999999999</v>
          </cell>
          <cell r="N2136">
            <v>55.598979999999997</v>
          </cell>
          <cell r="O2136">
            <v>162.92250999999999</v>
          </cell>
          <cell r="P2136">
            <v>203.02042</v>
          </cell>
          <cell r="Q2136">
            <v>206.63101</v>
          </cell>
          <cell r="S2136">
            <v>458.21194000000003</v>
          </cell>
          <cell r="T2136">
            <v>498.30984999999998</v>
          </cell>
          <cell r="U2136">
            <v>505.67622999999998</v>
          </cell>
          <cell r="W2136">
            <v>53.427050000000001</v>
          </cell>
          <cell r="X2136">
            <v>116.59397</v>
          </cell>
          <cell r="Y2136">
            <v>118.57819000000001</v>
          </cell>
          <cell r="AB2136">
            <v>98.394000000000005</v>
          </cell>
          <cell r="AC2136">
            <v>119.611</v>
          </cell>
          <cell r="AD2136">
            <v>454.68099999999998</v>
          </cell>
          <cell r="AT2136">
            <v>30.908000000000001</v>
          </cell>
          <cell r="AU2136">
            <v>96.572000000000003</v>
          </cell>
          <cell r="AV2136">
            <v>180.96754000000001</v>
          </cell>
          <cell r="AW2136">
            <v>451.90753999999998</v>
          </cell>
        </row>
        <row r="2137">
          <cell r="A2137" t="str">
            <v>680499CL_PLBU0713</v>
          </cell>
          <cell r="L2137">
            <v>20.13897</v>
          </cell>
          <cell r="M2137">
            <v>53.426839999999999</v>
          </cell>
          <cell r="N2137">
            <v>55.598979999999997</v>
          </cell>
          <cell r="O2137">
            <v>162.92250999999999</v>
          </cell>
          <cell r="P2137">
            <v>203.02042</v>
          </cell>
          <cell r="Q2137">
            <v>206.63101</v>
          </cell>
          <cell r="S2137">
            <v>458.21194000000003</v>
          </cell>
          <cell r="T2137">
            <v>498.30984999999998</v>
          </cell>
          <cell r="U2137">
            <v>505.67622999999998</v>
          </cell>
          <cell r="W2137">
            <v>53.427050000000001</v>
          </cell>
          <cell r="X2137">
            <v>116.59397</v>
          </cell>
          <cell r="Y2137">
            <v>118.57819000000001</v>
          </cell>
          <cell r="AB2137">
            <v>98.394000000000005</v>
          </cell>
          <cell r="AC2137">
            <v>119.611</v>
          </cell>
          <cell r="AD2137">
            <v>454.68099999999998</v>
          </cell>
          <cell r="AT2137">
            <v>30.908000000000001</v>
          </cell>
          <cell r="AU2137">
            <v>96.572000000000003</v>
          </cell>
          <cell r="AV2137">
            <v>180.96754000000001</v>
          </cell>
          <cell r="AW2137">
            <v>451.90753999999998</v>
          </cell>
        </row>
        <row r="2138">
          <cell r="A2138" t="str">
            <v>680499CL_PLBU0418</v>
          </cell>
          <cell r="L2138">
            <v>462.07591000000002</v>
          </cell>
          <cell r="O2138">
            <v>927.44380000000001</v>
          </cell>
          <cell r="S2138">
            <v>944.55615</v>
          </cell>
          <cell r="T2138">
            <v>17.112349999999999</v>
          </cell>
          <cell r="U2138">
            <v>16.94239</v>
          </cell>
          <cell r="W2138">
            <v>908.94521999999995</v>
          </cell>
          <cell r="AB2138">
            <v>1174.6890000000001</v>
          </cell>
          <cell r="AD2138">
            <v>7400.0910000000003</v>
          </cell>
          <cell r="AT2138">
            <v>324.58999999999997</v>
          </cell>
          <cell r="AU2138">
            <v>1085.1130000000001</v>
          </cell>
          <cell r="AV2138">
            <v>681.54358000000002</v>
          </cell>
          <cell r="AW2138">
            <v>7379.50558</v>
          </cell>
        </row>
        <row r="2139">
          <cell r="A2139" t="str">
            <v>680499CL_PLBS9050</v>
          </cell>
          <cell r="L2139">
            <v>634.36494000000005</v>
          </cell>
          <cell r="M2139">
            <v>390.79541999999998</v>
          </cell>
          <cell r="N2139">
            <v>406.68374999999997</v>
          </cell>
          <cell r="O2139">
            <v>2555.4279999999999</v>
          </cell>
          <cell r="P2139">
            <v>2385.74919</v>
          </cell>
          <cell r="Q2139">
            <v>2405.8442399999999</v>
          </cell>
          <cell r="S2139">
            <v>6129.2991700000002</v>
          </cell>
          <cell r="T2139">
            <v>5959.6203599999999</v>
          </cell>
          <cell r="U2139">
            <v>6039.1933499999996</v>
          </cell>
          <cell r="W2139">
            <v>979.04521</v>
          </cell>
          <cell r="X2139">
            <v>1454.9385600000001</v>
          </cell>
          <cell r="Y2139">
            <v>1466.7234699999999</v>
          </cell>
          <cell r="AB2139">
            <v>1671.518</v>
          </cell>
          <cell r="AC2139">
            <v>1758.5309999999999</v>
          </cell>
          <cell r="AD2139">
            <v>6658.8190000000004</v>
          </cell>
          <cell r="AT2139">
            <v>551.79499999999996</v>
          </cell>
          <cell r="AU2139">
            <v>1791.65</v>
          </cell>
          <cell r="AV2139">
            <v>2799.0958599999999</v>
          </cell>
          <cell r="AW2139">
            <v>6803.3868599999996</v>
          </cell>
        </row>
        <row r="2140">
          <cell r="A2140" t="str">
            <v>680499CL_PLBU0331</v>
          </cell>
          <cell r="L2140">
            <v>10.84854</v>
          </cell>
          <cell r="M2140">
            <v>1.21428</v>
          </cell>
          <cell r="N2140">
            <v>1.2636499999999999</v>
          </cell>
          <cell r="O2140">
            <v>72.188329999999993</v>
          </cell>
          <cell r="P2140">
            <v>8.4488800000000008</v>
          </cell>
          <cell r="Q2140">
            <v>8.5077200000000008</v>
          </cell>
          <cell r="S2140">
            <v>90.520769999999999</v>
          </cell>
          <cell r="T2140">
            <v>26.781320000000001</v>
          </cell>
          <cell r="U2140">
            <v>27.075769999999999</v>
          </cell>
          <cell r="W2140">
            <v>32.271000000000001</v>
          </cell>
          <cell r="X2140">
            <v>5.2928699999999997</v>
          </cell>
          <cell r="Y2140">
            <v>5.3170900000000003</v>
          </cell>
          <cell r="AB2140">
            <v>0.20399999999999999</v>
          </cell>
          <cell r="AC2140">
            <v>40.872999999999998</v>
          </cell>
          <cell r="AD2140">
            <v>41.689</v>
          </cell>
          <cell r="AT2140">
            <v>24.306000000000001</v>
          </cell>
          <cell r="AU2140">
            <v>73.465999999999994</v>
          </cell>
          <cell r="AV2140">
            <v>100.39923</v>
          </cell>
          <cell r="AW2140">
            <v>196.98523</v>
          </cell>
        </row>
        <row r="2141">
          <cell r="A2141" t="str">
            <v>680499CL_PLBU0362</v>
          </cell>
          <cell r="L2141">
            <v>623.51639999999998</v>
          </cell>
          <cell r="M2141">
            <v>389.58114</v>
          </cell>
          <cell r="N2141">
            <v>405.42009999999999</v>
          </cell>
          <cell r="O2141">
            <v>2483.2396699999999</v>
          </cell>
          <cell r="P2141">
            <v>2377.3003100000001</v>
          </cell>
          <cell r="Q2141">
            <v>2397.3365199999998</v>
          </cell>
          <cell r="S2141">
            <v>6038.7784000000001</v>
          </cell>
          <cell r="T2141">
            <v>5932.8390399999998</v>
          </cell>
          <cell r="U2141">
            <v>6012.1175800000001</v>
          </cell>
          <cell r="W2141">
            <v>946.77421000000004</v>
          </cell>
          <cell r="X2141">
            <v>1449.6456900000001</v>
          </cell>
          <cell r="Y2141">
            <v>1461.4063799999999</v>
          </cell>
          <cell r="AB2141">
            <v>1671.3140000000001</v>
          </cell>
          <cell r="AC2141">
            <v>1717.6579999999999</v>
          </cell>
          <cell r="AD2141">
            <v>6617.13</v>
          </cell>
          <cell r="AT2141">
            <v>527.48900000000003</v>
          </cell>
          <cell r="AU2141">
            <v>1718.184</v>
          </cell>
          <cell r="AV2141">
            <v>2698.6966299999999</v>
          </cell>
          <cell r="AW2141">
            <v>6606.4016300000003</v>
          </cell>
        </row>
        <row r="2142">
          <cell r="A2142" t="str">
            <v>680499CL_PLBS6903</v>
          </cell>
          <cell r="L2142">
            <v>0.27546999999999999</v>
          </cell>
          <cell r="O2142">
            <v>0.28220000000000001</v>
          </cell>
          <cell r="P2142">
            <v>1.7729999999999999E-2</v>
          </cell>
          <cell r="Q2142">
            <v>1.8509999999999999E-2</v>
          </cell>
          <cell r="S2142">
            <v>0.28221000000000002</v>
          </cell>
          <cell r="T2142">
            <v>1.7739999999999999E-2</v>
          </cell>
          <cell r="U2142">
            <v>1.8509999999999999E-2</v>
          </cell>
          <cell r="W2142">
            <v>0.28220000000000001</v>
          </cell>
        </row>
        <row r="2143">
          <cell r="A2143" t="str">
            <v>680499CL_PLBU0664</v>
          </cell>
          <cell r="L2143">
            <v>0.27546999999999999</v>
          </cell>
          <cell r="O2143">
            <v>0.28220000000000001</v>
          </cell>
          <cell r="P2143">
            <v>1.7729999999999999E-2</v>
          </cell>
          <cell r="Q2143">
            <v>1.8509999999999999E-2</v>
          </cell>
          <cell r="S2143">
            <v>0.28221000000000002</v>
          </cell>
          <cell r="T2143">
            <v>1.7739999999999999E-2</v>
          </cell>
          <cell r="U2143">
            <v>1.8509999999999999E-2</v>
          </cell>
          <cell r="W2143">
            <v>0.28220000000000001</v>
          </cell>
        </row>
        <row r="2144">
          <cell r="A2144" t="str">
            <v>680499CL_PL201101</v>
          </cell>
          <cell r="L2144">
            <v>1239.20019</v>
          </cell>
          <cell r="M2144">
            <v>3910.56817</v>
          </cell>
          <cell r="N2144">
            <v>4069.55782</v>
          </cell>
          <cell r="O2144">
            <v>12974.478209999999</v>
          </cell>
          <cell r="P2144">
            <v>14679.39543</v>
          </cell>
          <cell r="Q2144">
            <v>14934.445089999999</v>
          </cell>
          <cell r="S2144">
            <v>49598.5478</v>
          </cell>
          <cell r="T2144">
            <v>51303.465020000003</v>
          </cell>
          <cell r="U2144">
            <v>52045.21297</v>
          </cell>
          <cell r="W2144">
            <v>3530.4023999999999</v>
          </cell>
          <cell r="X2144">
            <v>11394.6859</v>
          </cell>
          <cell r="Y2144">
            <v>11639.904699999999</v>
          </cell>
          <cell r="AB2144">
            <v>14399.953</v>
          </cell>
          <cell r="AC2144">
            <v>15237.050999999999</v>
          </cell>
          <cell r="AD2144">
            <v>63098.565999999999</v>
          </cell>
          <cell r="AT2144">
            <v>4402.9340000000002</v>
          </cell>
          <cell r="AU2144">
            <v>13882.886</v>
          </cell>
          <cell r="AV2144">
            <v>22847.559089999999</v>
          </cell>
          <cell r="AW2144">
            <v>62505.498090000001</v>
          </cell>
        </row>
        <row r="2145">
          <cell r="A2145" t="str">
            <v>680499CL_PLBT6918</v>
          </cell>
          <cell r="L2145">
            <v>1239.20019</v>
          </cell>
          <cell r="M2145">
            <v>3910.56817</v>
          </cell>
          <cell r="N2145">
            <v>4069.55782</v>
          </cell>
          <cell r="O2145">
            <v>12974.478209999999</v>
          </cell>
          <cell r="P2145">
            <v>14679.39543</v>
          </cell>
          <cell r="Q2145">
            <v>14934.445089999999</v>
          </cell>
          <cell r="S2145">
            <v>49598.5478</v>
          </cell>
          <cell r="T2145">
            <v>51303.465020000003</v>
          </cell>
          <cell r="U2145">
            <v>52045.21297</v>
          </cell>
          <cell r="W2145">
            <v>3530.4023999999999</v>
          </cell>
          <cell r="X2145">
            <v>11394.6859</v>
          </cell>
          <cell r="Y2145">
            <v>11639.904699999999</v>
          </cell>
          <cell r="AB2145">
            <v>14399.953</v>
          </cell>
          <cell r="AC2145">
            <v>15237.050999999999</v>
          </cell>
          <cell r="AD2145">
            <v>63098.565999999999</v>
          </cell>
          <cell r="AT2145">
            <v>4402.9340000000002</v>
          </cell>
          <cell r="AU2145">
            <v>13882.886</v>
          </cell>
          <cell r="AV2145">
            <v>22847.559089999999</v>
          </cell>
          <cell r="AW2145">
            <v>62505.498090000001</v>
          </cell>
        </row>
        <row r="2146">
          <cell r="A2146" t="str">
            <v>680499CL_PLBO0680</v>
          </cell>
          <cell r="L2146">
            <v>1184.19822</v>
          </cell>
          <cell r="M2146">
            <v>3780.3222300000002</v>
          </cell>
          <cell r="N2146">
            <v>3934.0165699999998</v>
          </cell>
          <cell r="O2146">
            <v>12606.816070000001</v>
          </cell>
          <cell r="P2146">
            <v>14314.024799999999</v>
          </cell>
          <cell r="Q2146">
            <v>14571.35428</v>
          </cell>
          <cell r="S2146">
            <v>48827.452420000001</v>
          </cell>
          <cell r="T2146">
            <v>50534.66115</v>
          </cell>
          <cell r="U2146">
            <v>51272.686979999999</v>
          </cell>
          <cell r="W2146">
            <v>3441.4232900000002</v>
          </cell>
          <cell r="X2146">
            <v>10993.874739999999</v>
          </cell>
          <cell r="Y2146">
            <v>11238.6387</v>
          </cell>
          <cell r="AB2146">
            <v>14000.002</v>
          </cell>
          <cell r="AC2146">
            <v>15002.048000000001</v>
          </cell>
          <cell r="AD2146">
            <v>62002.053</v>
          </cell>
          <cell r="AT2146">
            <v>4360.4080000000004</v>
          </cell>
          <cell r="AU2146">
            <v>13700.001</v>
          </cell>
          <cell r="AV2146">
            <v>22486.36807</v>
          </cell>
          <cell r="AW2146">
            <v>61564.832069999997</v>
          </cell>
        </row>
        <row r="2147">
          <cell r="A2147" t="str">
            <v>680499CL_PLBU0680</v>
          </cell>
          <cell r="L2147">
            <v>1184.19822</v>
          </cell>
          <cell r="M2147">
            <v>3780.3222300000002</v>
          </cell>
          <cell r="N2147">
            <v>3934.0165699999998</v>
          </cell>
          <cell r="O2147">
            <v>12606.816070000001</v>
          </cell>
          <cell r="P2147">
            <v>14314.024799999999</v>
          </cell>
          <cell r="Q2147">
            <v>14571.35428</v>
          </cell>
          <cell r="S2147">
            <v>48827.452420000001</v>
          </cell>
          <cell r="T2147">
            <v>50534.66115</v>
          </cell>
          <cell r="U2147">
            <v>51272.686979999999</v>
          </cell>
          <cell r="W2147">
            <v>3441.4232900000002</v>
          </cell>
          <cell r="X2147">
            <v>10993.874739999999</v>
          </cell>
          <cell r="Y2147">
            <v>11238.6387</v>
          </cell>
          <cell r="AB2147">
            <v>14000.002</v>
          </cell>
          <cell r="AC2147">
            <v>15002.048000000001</v>
          </cell>
          <cell r="AD2147">
            <v>62002.053</v>
          </cell>
          <cell r="AT2147">
            <v>4360.4080000000004</v>
          </cell>
          <cell r="AU2147">
            <v>13700.001</v>
          </cell>
          <cell r="AV2147">
            <v>22486.36807</v>
          </cell>
          <cell r="AW2147">
            <v>61564.832069999997</v>
          </cell>
        </row>
        <row r="2148">
          <cell r="A2148" t="str">
            <v>680499CL_PLBU0655</v>
          </cell>
          <cell r="S2148">
            <v>8.7299999999999999E-3</v>
          </cell>
          <cell r="T2148">
            <v>8.7299999999999999E-3</v>
          </cell>
          <cell r="U2148">
            <v>8.8299999999999993E-3</v>
          </cell>
        </row>
        <row r="2149">
          <cell r="A2149" t="str">
            <v>680499CL_PLBU0624</v>
          </cell>
          <cell r="L2149">
            <v>55.00197</v>
          </cell>
          <cell r="M2149">
            <v>130.24593999999999</v>
          </cell>
          <cell r="N2149">
            <v>135.54124999999999</v>
          </cell>
          <cell r="O2149">
            <v>367.66214000000002</v>
          </cell>
          <cell r="P2149">
            <v>365.37063000000001</v>
          </cell>
          <cell r="Q2149">
            <v>363.09080999999998</v>
          </cell>
          <cell r="S2149">
            <v>771.08664999999996</v>
          </cell>
          <cell r="T2149">
            <v>768.79513999999995</v>
          </cell>
          <cell r="U2149">
            <v>772.51715999999999</v>
          </cell>
          <cell r="W2149">
            <v>88.979110000000006</v>
          </cell>
          <cell r="X2149">
            <v>400.81115999999997</v>
          </cell>
          <cell r="Y2149">
            <v>401.26598999999999</v>
          </cell>
          <cell r="AB2149">
            <v>399.95100000000002</v>
          </cell>
          <cell r="AC2149">
            <v>235.00299999999999</v>
          </cell>
          <cell r="AD2149">
            <v>1096.5129999999999</v>
          </cell>
          <cell r="AT2149">
            <v>42.526000000000003</v>
          </cell>
          <cell r="AU2149">
            <v>182.88499999999999</v>
          </cell>
          <cell r="AV2149">
            <v>361.19101999999998</v>
          </cell>
          <cell r="AW2149">
            <v>940.66602</v>
          </cell>
        </row>
        <row r="2150">
          <cell r="A2150" t="str">
            <v>680499780027PD202</v>
          </cell>
          <cell r="L2150">
            <v>4878.0289599999996</v>
          </cell>
          <cell r="M2150">
            <v>4302.2602699999998</v>
          </cell>
          <cell r="N2150">
            <v>4477.1747100000002</v>
          </cell>
          <cell r="O2150">
            <v>27214.032800000001</v>
          </cell>
          <cell r="P2150">
            <v>23878.456419999999</v>
          </cell>
          <cell r="Q2150">
            <v>24125.023229999999</v>
          </cell>
          <cell r="S2150">
            <v>70406.938519999996</v>
          </cell>
          <cell r="T2150">
            <v>67071.362139999997</v>
          </cell>
          <cell r="U2150">
            <v>67883.38377</v>
          </cell>
          <cell r="W2150">
            <v>10818.48069</v>
          </cell>
          <cell r="X2150">
            <v>14402.70055</v>
          </cell>
          <cell r="Y2150">
            <v>14539.076489999999</v>
          </cell>
          <cell r="AB2150">
            <v>17403.379000000001</v>
          </cell>
          <cell r="AC2150">
            <v>17144.965</v>
          </cell>
          <cell r="AD2150">
            <v>79643.539000000004</v>
          </cell>
          <cell r="AT2150">
            <v>5570.9570000000003</v>
          </cell>
          <cell r="AU2150">
            <v>17040.78</v>
          </cell>
          <cell r="AV2150">
            <v>29006.794880000001</v>
          </cell>
          <cell r="AW2150">
            <v>79392.621880000006</v>
          </cell>
        </row>
        <row r="2151">
          <cell r="A2151" t="str">
            <v>680499780027BS9044</v>
          </cell>
          <cell r="L2151">
            <v>951.89604999999995</v>
          </cell>
          <cell r="M2151">
            <v>1060.3227400000001</v>
          </cell>
          <cell r="N2151">
            <v>1103.4316699999999</v>
          </cell>
          <cell r="O2151">
            <v>6277.0022200000003</v>
          </cell>
          <cell r="P2151">
            <v>6050.8022099999998</v>
          </cell>
          <cell r="Q2151">
            <v>6100.8419599999997</v>
          </cell>
          <cell r="S2151">
            <v>19504.271580000001</v>
          </cell>
          <cell r="T2151">
            <v>19278.07157</v>
          </cell>
          <cell r="U2151">
            <v>19478.378690000001</v>
          </cell>
          <cell r="W2151">
            <v>2208.0725600000001</v>
          </cell>
          <cell r="X2151">
            <v>3954.6844799999999</v>
          </cell>
          <cell r="Y2151">
            <v>3982.2051700000002</v>
          </cell>
          <cell r="AB2151">
            <v>4173.9620000000004</v>
          </cell>
          <cell r="AC2151">
            <v>3919.0749999999998</v>
          </cell>
          <cell r="AD2151">
            <v>19751.28</v>
          </cell>
          <cell r="AT2151">
            <v>1280.8699999999999</v>
          </cell>
          <cell r="AU2151">
            <v>3962.663</v>
          </cell>
          <cell r="AV2151">
            <v>7141.2038599999996</v>
          </cell>
          <cell r="AW2151">
            <v>19703.113860000001</v>
          </cell>
        </row>
        <row r="2152">
          <cell r="A2152" t="str">
            <v>680499780027BU0321</v>
          </cell>
          <cell r="L2152">
            <v>527.25224000000003</v>
          </cell>
          <cell r="M2152">
            <v>592.26225999999997</v>
          </cell>
          <cell r="N2152">
            <v>616.34151999999995</v>
          </cell>
          <cell r="O2152">
            <v>4068.2588700000001</v>
          </cell>
          <cell r="P2152">
            <v>3482.1705400000001</v>
          </cell>
          <cell r="Q2152">
            <v>3521.1523099999999</v>
          </cell>
          <cell r="S2152">
            <v>12460.577960000001</v>
          </cell>
          <cell r="T2152">
            <v>11874.48963</v>
          </cell>
          <cell r="U2152">
            <v>12005.73207</v>
          </cell>
          <cell r="W2152">
            <v>1358.28251</v>
          </cell>
          <cell r="X2152">
            <v>2195.23909</v>
          </cell>
          <cell r="Y2152">
            <v>2217.0653600000001</v>
          </cell>
          <cell r="AB2152">
            <v>2369.4119999999998</v>
          </cell>
          <cell r="AC2152">
            <v>2441.36</v>
          </cell>
          <cell r="AD2152">
            <v>11870.815000000001</v>
          </cell>
          <cell r="AT2152">
            <v>737.20500000000004</v>
          </cell>
          <cell r="AU2152">
            <v>2327.779</v>
          </cell>
          <cell r="AV2152">
            <v>4515.0653599999996</v>
          </cell>
          <cell r="AW2152">
            <v>11862.613359999999</v>
          </cell>
        </row>
        <row r="2153">
          <cell r="A2153" t="str">
            <v>680499780027BU0323</v>
          </cell>
          <cell r="L2153">
            <v>424.64380999999997</v>
          </cell>
          <cell r="M2153">
            <v>468.06047999999998</v>
          </cell>
          <cell r="N2153">
            <v>487.09014999999999</v>
          </cell>
          <cell r="O2153">
            <v>2208.7433500000002</v>
          </cell>
          <cell r="P2153">
            <v>2568.6316700000002</v>
          </cell>
          <cell r="Q2153">
            <v>2579.6896499999998</v>
          </cell>
          <cell r="S2153">
            <v>7043.69362</v>
          </cell>
          <cell r="T2153">
            <v>7403.58194</v>
          </cell>
          <cell r="U2153">
            <v>7472.6466200000004</v>
          </cell>
          <cell r="W2153">
            <v>849.79004999999995</v>
          </cell>
          <cell r="X2153">
            <v>1759.4453900000001</v>
          </cell>
          <cell r="Y2153">
            <v>1765.1398099999999</v>
          </cell>
          <cell r="AB2153">
            <v>1804.55</v>
          </cell>
          <cell r="AC2153">
            <v>1477.7149999999999</v>
          </cell>
          <cell r="AD2153">
            <v>7880.4650000000001</v>
          </cell>
          <cell r="AT2153">
            <v>543.66499999999996</v>
          </cell>
          <cell r="AU2153">
            <v>1634.884</v>
          </cell>
          <cell r="AV2153">
            <v>2626.1385</v>
          </cell>
          <cell r="AW2153">
            <v>7840.5005000000001</v>
          </cell>
        </row>
        <row r="2154">
          <cell r="A2154" t="str">
            <v>680499780027BG6912</v>
          </cell>
          <cell r="L2154">
            <v>1444.2494799999999</v>
          </cell>
          <cell r="M2154">
            <v>1528.52954</v>
          </cell>
          <cell r="N2154">
            <v>1590.6740500000001</v>
          </cell>
          <cell r="O2154">
            <v>8885.6569400000008</v>
          </cell>
          <cell r="P2154">
            <v>8136.7137000000002</v>
          </cell>
          <cell r="Q2154">
            <v>8234.24352</v>
          </cell>
          <cell r="S2154">
            <v>20442.729350000001</v>
          </cell>
          <cell r="T2154">
            <v>19693.786110000001</v>
          </cell>
          <cell r="U2154">
            <v>19953.060130000002</v>
          </cell>
          <cell r="W2154">
            <v>3407.67976</v>
          </cell>
          <cell r="X2154">
            <v>4739.1812600000003</v>
          </cell>
          <cell r="Y2154">
            <v>4779.7539299999999</v>
          </cell>
          <cell r="AB2154">
            <v>5766.6229999999996</v>
          </cell>
          <cell r="AC2154">
            <v>5752.5659999999998</v>
          </cell>
          <cell r="AD2154">
            <v>23092.357</v>
          </cell>
          <cell r="AT2154">
            <v>1860.2049999999999</v>
          </cell>
          <cell r="AU2154">
            <v>5352.8890000000001</v>
          </cell>
          <cell r="AV2154">
            <v>9664.2322600000007</v>
          </cell>
          <cell r="AW2154">
            <v>22759.019260000001</v>
          </cell>
        </row>
        <row r="2155">
          <cell r="A2155" t="str">
            <v>680499780027BS6912</v>
          </cell>
          <cell r="L2155">
            <v>859.83099000000004</v>
          </cell>
          <cell r="M2155">
            <v>961.44341999999995</v>
          </cell>
          <cell r="N2155">
            <v>1000.53227</v>
          </cell>
          <cell r="O2155">
            <v>5423.6033799999996</v>
          </cell>
          <cell r="P2155">
            <v>5036.4199099999996</v>
          </cell>
          <cell r="Q2155">
            <v>5102.5252</v>
          </cell>
          <cell r="S2155">
            <v>11703.241679999999</v>
          </cell>
          <cell r="T2155">
            <v>11316.058209999999</v>
          </cell>
          <cell r="U2155">
            <v>11459.593919999999</v>
          </cell>
          <cell r="W2155">
            <v>2143.2337900000002</v>
          </cell>
          <cell r="X2155">
            <v>2725.1414599999998</v>
          </cell>
          <cell r="Y2155">
            <v>2745.2136799999998</v>
          </cell>
          <cell r="AB2155">
            <v>3982.2510000000002</v>
          </cell>
          <cell r="AC2155">
            <v>3726.0520000000001</v>
          </cell>
          <cell r="AD2155">
            <v>14686.392</v>
          </cell>
          <cell r="AT2155">
            <v>1197.675</v>
          </cell>
          <cell r="AU2155">
            <v>3290.0859999999998</v>
          </cell>
          <cell r="AV2155">
            <v>5951.9026999999996</v>
          </cell>
          <cell r="AW2155">
            <v>13884.7657</v>
          </cell>
        </row>
        <row r="2156">
          <cell r="A2156" t="str">
            <v>680499780027BO0678</v>
          </cell>
          <cell r="L2156">
            <v>745.38805000000002</v>
          </cell>
          <cell r="M2156">
            <v>702.82289000000003</v>
          </cell>
          <cell r="N2156">
            <v>731.39716999999996</v>
          </cell>
          <cell r="O2156">
            <v>4500.1178799999998</v>
          </cell>
          <cell r="P2156">
            <v>4241.8248199999998</v>
          </cell>
          <cell r="Q2156">
            <v>4293.2860700000001</v>
          </cell>
          <cell r="S2156">
            <v>9700.3195699999997</v>
          </cell>
          <cell r="T2156">
            <v>9442.0265099999997</v>
          </cell>
          <cell r="U2156">
            <v>9559.7149399999998</v>
          </cell>
          <cell r="W2156">
            <v>1832.5299600000001</v>
          </cell>
          <cell r="X2156">
            <v>2195.69164</v>
          </cell>
          <cell r="Y2156">
            <v>2206.9834599999999</v>
          </cell>
          <cell r="AB2156">
            <v>3136.4859999999999</v>
          </cell>
          <cell r="AC2156">
            <v>2830.3510000000001</v>
          </cell>
          <cell r="AD2156">
            <v>10476.716</v>
          </cell>
          <cell r="AT2156">
            <v>821.72299999999996</v>
          </cell>
          <cell r="AU2156">
            <v>2293.7429999999999</v>
          </cell>
          <cell r="AV2156">
            <v>4421.0134699999999</v>
          </cell>
          <cell r="AW2156">
            <v>10646.651470000001</v>
          </cell>
        </row>
        <row r="2157">
          <cell r="A2157" t="str">
            <v>680499780027BU0654</v>
          </cell>
          <cell r="L2157">
            <v>91.592889999999997</v>
          </cell>
          <cell r="M2157">
            <v>133.85070999999999</v>
          </cell>
          <cell r="N2157">
            <v>139.29258999999999</v>
          </cell>
          <cell r="O2157">
            <v>283.75902000000002</v>
          </cell>
          <cell r="P2157">
            <v>369.14805000000001</v>
          </cell>
          <cell r="Q2157">
            <v>373.35604999999998</v>
          </cell>
          <cell r="S2157">
            <v>760.05263000000002</v>
          </cell>
          <cell r="T2157">
            <v>845.44165999999996</v>
          </cell>
          <cell r="U2157">
            <v>856.27089999999998</v>
          </cell>
          <cell r="W2157">
            <v>146.89164</v>
          </cell>
          <cell r="X2157">
            <v>308.96017000000001</v>
          </cell>
          <cell r="Y2157">
            <v>312.50405000000001</v>
          </cell>
          <cell r="AB2157">
            <v>272.51900000000001</v>
          </cell>
          <cell r="AC2157">
            <v>159.04900000000001</v>
          </cell>
          <cell r="AD2157">
            <v>879.25300000000004</v>
          </cell>
          <cell r="AT2157">
            <v>124.486</v>
          </cell>
          <cell r="AU2157">
            <v>282.654</v>
          </cell>
          <cell r="AV2157">
            <v>356.65104000000002</v>
          </cell>
          <cell r="AW2157">
            <v>954.55503999999996</v>
          </cell>
        </row>
        <row r="2158">
          <cell r="A2158" t="str">
            <v>680499780027BU0659</v>
          </cell>
          <cell r="L2158">
            <v>22.85005</v>
          </cell>
          <cell r="M2158">
            <v>124.76982</v>
          </cell>
          <cell r="N2158">
            <v>129.84251</v>
          </cell>
          <cell r="O2158">
            <v>639.72648000000004</v>
          </cell>
          <cell r="P2158">
            <v>425.44704000000002</v>
          </cell>
          <cell r="Q2158">
            <v>435.88308000000001</v>
          </cell>
          <cell r="S2158">
            <v>1242.8694800000001</v>
          </cell>
          <cell r="T2158">
            <v>1028.59004</v>
          </cell>
          <cell r="U2158">
            <v>1043.60808</v>
          </cell>
          <cell r="W2158">
            <v>163.81218999999999</v>
          </cell>
          <cell r="X2158">
            <v>220.48965000000001</v>
          </cell>
          <cell r="Y2158">
            <v>225.72617</v>
          </cell>
          <cell r="AB2158">
            <v>573.24599999999998</v>
          </cell>
          <cell r="AC2158">
            <v>736.65200000000004</v>
          </cell>
          <cell r="AD2158">
            <v>3330.4229999999998</v>
          </cell>
          <cell r="AT2158">
            <v>251.46600000000001</v>
          </cell>
          <cell r="AU2158">
            <v>713.68899999999996</v>
          </cell>
          <cell r="AV2158">
            <v>1174.23819</v>
          </cell>
          <cell r="AW2158">
            <v>2283.5591899999999</v>
          </cell>
        </row>
        <row r="2159">
          <cell r="A2159" t="str">
            <v>680499780027BS6922</v>
          </cell>
          <cell r="L2159">
            <v>584.41849000000002</v>
          </cell>
          <cell r="M2159">
            <v>567.08612000000005</v>
          </cell>
          <cell r="N2159">
            <v>590.14178000000004</v>
          </cell>
          <cell r="O2159">
            <v>3462.0535599999998</v>
          </cell>
          <cell r="P2159">
            <v>3100.2937900000002</v>
          </cell>
          <cell r="Q2159">
            <v>3131.7183199999999</v>
          </cell>
          <cell r="S2159">
            <v>8739.4876700000004</v>
          </cell>
          <cell r="T2159">
            <v>8377.7278999999999</v>
          </cell>
          <cell r="U2159">
            <v>8493.4662100000005</v>
          </cell>
          <cell r="W2159">
            <v>1264.44597</v>
          </cell>
          <cell r="X2159">
            <v>2014.0398</v>
          </cell>
          <cell r="Y2159">
            <v>2034.54025</v>
          </cell>
          <cell r="AB2159">
            <v>1784.3720000000001</v>
          </cell>
          <cell r="AC2159">
            <v>2026.5139999999999</v>
          </cell>
          <cell r="AD2159">
            <v>8405.9650000000001</v>
          </cell>
          <cell r="AT2159">
            <v>662.53</v>
          </cell>
          <cell r="AU2159">
            <v>2062.8029999999999</v>
          </cell>
          <cell r="AV2159">
            <v>3712.3295600000001</v>
          </cell>
          <cell r="AW2159">
            <v>8874.2535599999992</v>
          </cell>
        </row>
        <row r="2160">
          <cell r="A2160" t="str">
            <v>680499780027BU1485</v>
          </cell>
          <cell r="L2160">
            <v>153.68665999999999</v>
          </cell>
          <cell r="M2160">
            <v>93.008080000000007</v>
          </cell>
          <cell r="N2160">
            <v>96.789460000000005</v>
          </cell>
          <cell r="O2160">
            <v>966.14667999999995</v>
          </cell>
          <cell r="P2160">
            <v>759.52596000000005</v>
          </cell>
          <cell r="Q2160">
            <v>767.66727000000003</v>
          </cell>
          <cell r="S2160">
            <v>2233.57089</v>
          </cell>
          <cell r="T2160">
            <v>2026.9501700000001</v>
          </cell>
          <cell r="U2160">
            <v>2058.46216</v>
          </cell>
          <cell r="W2160">
            <v>296.52974999999998</v>
          </cell>
          <cell r="X2160">
            <v>487.02517</v>
          </cell>
          <cell r="Y2160">
            <v>491.37563999999998</v>
          </cell>
          <cell r="AB2160">
            <v>553.39200000000005</v>
          </cell>
          <cell r="AC2160">
            <v>593.78499999999997</v>
          </cell>
          <cell r="AD2160">
            <v>2626.7109999999998</v>
          </cell>
          <cell r="AT2160">
            <v>193.56</v>
          </cell>
          <cell r="AU2160">
            <v>558.57799999999997</v>
          </cell>
          <cell r="AV2160">
            <v>1086.6798200000001</v>
          </cell>
          <cell r="AW2160">
            <v>2621.5188199999998</v>
          </cell>
        </row>
        <row r="2161">
          <cell r="A2161" t="str">
            <v>680499780027BU1051</v>
          </cell>
          <cell r="L2161">
            <v>3.49E-3</v>
          </cell>
          <cell r="M2161">
            <v>7.2160000000000002E-2</v>
          </cell>
          <cell r="N2161">
            <v>7.5079999999999994E-2</v>
          </cell>
          <cell r="O2161">
            <v>0.39746999999999999</v>
          </cell>
          <cell r="P2161">
            <v>1.0405599999999999</v>
          </cell>
          <cell r="Q2161">
            <v>1.0710999999999999</v>
          </cell>
          <cell r="S2161">
            <v>0.61324999999999996</v>
          </cell>
          <cell r="T2161">
            <v>1.25634</v>
          </cell>
          <cell r="U2161">
            <v>1.2659</v>
          </cell>
          <cell r="W2161">
            <v>3.49E-3</v>
          </cell>
          <cell r="X2161">
            <v>7.7219999999999997E-2</v>
          </cell>
          <cell r="Y2161">
            <v>7.9949999999999993E-2</v>
          </cell>
          <cell r="AV2161">
            <v>0.39398</v>
          </cell>
          <cell r="AW2161">
            <v>0.39398</v>
          </cell>
        </row>
        <row r="2162">
          <cell r="A2162" t="str">
            <v>680499780027BO0708</v>
          </cell>
          <cell r="L2162">
            <v>48.95467</v>
          </cell>
          <cell r="M2162">
            <v>13.538320000000001</v>
          </cell>
          <cell r="N2162">
            <v>14.08874</v>
          </cell>
          <cell r="O2162">
            <v>409.99209000000002</v>
          </cell>
          <cell r="P2162">
            <v>187.79417000000001</v>
          </cell>
          <cell r="Q2162">
            <v>189.70026999999999</v>
          </cell>
          <cell r="S2162">
            <v>830.36420999999996</v>
          </cell>
          <cell r="T2162">
            <v>608.16629</v>
          </cell>
          <cell r="U2162">
            <v>615.47550000000001</v>
          </cell>
          <cell r="W2162">
            <v>146.39501999999999</v>
          </cell>
          <cell r="X2162">
            <v>106.42598</v>
          </cell>
          <cell r="Y2162">
            <v>105.57124</v>
          </cell>
          <cell r="AB2162">
            <v>82.528000000000006</v>
          </cell>
          <cell r="AC2162">
            <v>61.334000000000003</v>
          </cell>
          <cell r="AD2162">
            <v>581.43399999999997</v>
          </cell>
          <cell r="AT2162">
            <v>20.074000000000002</v>
          </cell>
          <cell r="AU2162">
            <v>75.146000000000001</v>
          </cell>
          <cell r="AV2162">
            <v>346.44824999999997</v>
          </cell>
          <cell r="AW2162">
            <v>754.24824999999998</v>
          </cell>
        </row>
        <row r="2163">
          <cell r="A2163" t="str">
            <v>680499780027BU0675</v>
          </cell>
          <cell r="L2163">
            <v>6.7667799999999998</v>
          </cell>
          <cell r="M2163">
            <v>7.8943399999999997</v>
          </cell>
          <cell r="N2163">
            <v>8.2152899999999995</v>
          </cell>
          <cell r="O2163">
            <v>52.673000000000002</v>
          </cell>
          <cell r="P2163">
            <v>44.36983</v>
          </cell>
          <cell r="Q2163">
            <v>44.874560000000002</v>
          </cell>
          <cell r="S2163">
            <v>113.06738</v>
          </cell>
          <cell r="T2163">
            <v>104.76421000000001</v>
          </cell>
          <cell r="U2163">
            <v>106.04373</v>
          </cell>
          <cell r="W2163">
            <v>14.989140000000001</v>
          </cell>
          <cell r="X2163">
            <v>23.388200000000001</v>
          </cell>
          <cell r="Y2163">
            <v>23.53267</v>
          </cell>
          <cell r="AB2163">
            <v>51.654000000000003</v>
          </cell>
          <cell r="AC2163">
            <v>72.652000000000001</v>
          </cell>
          <cell r="AD2163">
            <v>216.07900000000001</v>
          </cell>
          <cell r="AT2163">
            <v>15.68</v>
          </cell>
          <cell r="AU2163">
            <v>51.154000000000003</v>
          </cell>
          <cell r="AV2163">
            <v>80.727459999999994</v>
          </cell>
          <cell r="AW2163">
            <v>190.85346000000001</v>
          </cell>
        </row>
        <row r="2164">
          <cell r="A2164" t="str">
            <v>680499780027BU0709</v>
          </cell>
          <cell r="L2164">
            <v>358.48343</v>
          </cell>
          <cell r="M2164">
            <v>426.08918</v>
          </cell>
          <cell r="N2164">
            <v>443.41242999999997</v>
          </cell>
          <cell r="O2164">
            <v>1908.4075600000001</v>
          </cell>
          <cell r="P2164">
            <v>2026.60923</v>
          </cell>
          <cell r="Q2164">
            <v>2047.6788899999999</v>
          </cell>
          <cell r="S2164">
            <v>5212.7440399999996</v>
          </cell>
          <cell r="T2164">
            <v>5330.94571</v>
          </cell>
          <cell r="U2164">
            <v>5404.0874800000001</v>
          </cell>
          <cell r="W2164">
            <v>761.95038999999997</v>
          </cell>
          <cell r="X2164">
            <v>1327.2754299999999</v>
          </cell>
          <cell r="Y2164">
            <v>1342.97893</v>
          </cell>
          <cell r="AB2164">
            <v>1024.2809999999999</v>
          </cell>
          <cell r="AC2164">
            <v>1243.729</v>
          </cell>
          <cell r="AD2164">
            <v>4600.424</v>
          </cell>
          <cell r="AT2164">
            <v>408.32100000000003</v>
          </cell>
          <cell r="AU2164">
            <v>1304.883</v>
          </cell>
          <cell r="AV2164">
            <v>2079.5051100000001</v>
          </cell>
          <cell r="AW2164">
            <v>4926.1591099999996</v>
          </cell>
        </row>
        <row r="2165">
          <cell r="A2165" t="str">
            <v>680499780027BU1123</v>
          </cell>
          <cell r="L2165">
            <v>16.52346</v>
          </cell>
          <cell r="M2165">
            <v>26.48404</v>
          </cell>
          <cell r="N2165">
            <v>27.560770000000002</v>
          </cell>
          <cell r="O2165">
            <v>124.43676000000001</v>
          </cell>
          <cell r="P2165">
            <v>80.954040000000006</v>
          </cell>
          <cell r="Q2165">
            <v>80.726219999999998</v>
          </cell>
          <cell r="S2165">
            <v>349.12790000000001</v>
          </cell>
          <cell r="T2165">
            <v>305.64517999999998</v>
          </cell>
          <cell r="U2165">
            <v>308.13144999999997</v>
          </cell>
          <cell r="W2165">
            <v>44.578180000000003</v>
          </cell>
          <cell r="X2165">
            <v>69.847800000000007</v>
          </cell>
          <cell r="Y2165">
            <v>71.001819999999995</v>
          </cell>
          <cell r="AB2165">
            <v>72.516999999999996</v>
          </cell>
          <cell r="AC2165">
            <v>55.014000000000003</v>
          </cell>
          <cell r="AD2165">
            <v>381.31700000000001</v>
          </cell>
          <cell r="AT2165">
            <v>24.895</v>
          </cell>
          <cell r="AU2165">
            <v>73.042000000000002</v>
          </cell>
          <cell r="AV2165">
            <v>118.57494</v>
          </cell>
          <cell r="AW2165">
            <v>381.07994000000002</v>
          </cell>
        </row>
        <row r="2166">
          <cell r="A2166" t="str">
            <v>680499780027BS9042</v>
          </cell>
          <cell r="L2166">
            <v>1365.0281399999999</v>
          </cell>
          <cell r="M2166">
            <v>1269.1857299999999</v>
          </cell>
          <cell r="N2166">
            <v>1320.7862700000001</v>
          </cell>
          <cell r="O2166">
            <v>8405.2971300000008</v>
          </cell>
          <cell r="P2166">
            <v>7102.1531699999996</v>
          </cell>
          <cell r="Q2166">
            <v>7177.4439899999998</v>
          </cell>
          <cell r="S2166">
            <v>22927.58812</v>
          </cell>
          <cell r="T2166">
            <v>21624.444159999999</v>
          </cell>
          <cell r="U2166">
            <v>21890.11447</v>
          </cell>
          <cell r="W2166">
            <v>3261.0286900000001</v>
          </cell>
          <cell r="X2166">
            <v>4137.3022799999999</v>
          </cell>
          <cell r="Y2166">
            <v>4191.8157300000003</v>
          </cell>
          <cell r="AB2166">
            <v>4518.1930000000002</v>
          </cell>
          <cell r="AC2166">
            <v>5595.1819999999998</v>
          </cell>
          <cell r="AD2166">
            <v>22286.311000000002</v>
          </cell>
          <cell r="AT2166">
            <v>1522.5889999999999</v>
          </cell>
          <cell r="AU2166">
            <v>4751.893</v>
          </cell>
          <cell r="AV2166">
            <v>8539.7517800000005</v>
          </cell>
          <cell r="AW2166">
            <v>22295.68878</v>
          </cell>
        </row>
        <row r="2167">
          <cell r="A2167" t="str">
            <v>680499780027BO0341</v>
          </cell>
          <cell r="L2167">
            <v>690.10780999999997</v>
          </cell>
          <cell r="M2167">
            <v>615.68421999999998</v>
          </cell>
          <cell r="N2167">
            <v>640.71573999999998</v>
          </cell>
          <cell r="O2167">
            <v>4832.9318800000001</v>
          </cell>
          <cell r="P2167">
            <v>3692.2333600000002</v>
          </cell>
          <cell r="Q2167">
            <v>3737.0111200000001</v>
          </cell>
          <cell r="S2167">
            <v>11973.936809999999</v>
          </cell>
          <cell r="T2167">
            <v>10833.238289999999</v>
          </cell>
          <cell r="U2167">
            <v>10966.45183</v>
          </cell>
          <cell r="W2167">
            <v>1896.7861</v>
          </cell>
          <cell r="X2167">
            <v>1984.5192</v>
          </cell>
          <cell r="Y2167">
            <v>2012.7050200000001</v>
          </cell>
          <cell r="AB2167">
            <v>2178.7579999999998</v>
          </cell>
          <cell r="AC2167">
            <v>2973.1950000000002</v>
          </cell>
          <cell r="AD2167">
            <v>11550.874</v>
          </cell>
          <cell r="AT2167">
            <v>780.29700000000003</v>
          </cell>
          <cell r="AU2167">
            <v>2419.652</v>
          </cell>
          <cell r="AV2167">
            <v>4549.3615900000004</v>
          </cell>
          <cell r="AW2167">
            <v>11530.84159</v>
          </cell>
        </row>
        <row r="2168">
          <cell r="A2168" t="str">
            <v>680499780027BU0341</v>
          </cell>
          <cell r="L2168">
            <v>690.10780999999997</v>
          </cell>
          <cell r="M2168">
            <v>615.68421999999998</v>
          </cell>
          <cell r="N2168">
            <v>640.71573999999998</v>
          </cell>
          <cell r="O2168">
            <v>4832.9318800000001</v>
          </cell>
          <cell r="P2168">
            <v>3692.2333600000002</v>
          </cell>
          <cell r="Q2168">
            <v>3737.0111200000001</v>
          </cell>
          <cell r="S2168">
            <v>11973.936809999999</v>
          </cell>
          <cell r="T2168">
            <v>10833.238289999999</v>
          </cell>
          <cell r="U2168">
            <v>10966.45183</v>
          </cell>
          <cell r="W2168">
            <v>1896.7861</v>
          </cell>
          <cell r="X2168">
            <v>1984.5192</v>
          </cell>
          <cell r="Y2168">
            <v>2012.7050200000001</v>
          </cell>
          <cell r="AB2168">
            <v>2178.7579999999998</v>
          </cell>
          <cell r="AC2168">
            <v>2973.1950000000002</v>
          </cell>
          <cell r="AD2168">
            <v>11550.874</v>
          </cell>
          <cell r="AT2168">
            <v>780.29700000000003</v>
          </cell>
          <cell r="AU2168">
            <v>2419.652</v>
          </cell>
          <cell r="AV2168">
            <v>4549.3615900000004</v>
          </cell>
          <cell r="AW2168">
            <v>11530.84159</v>
          </cell>
        </row>
        <row r="2169">
          <cell r="A2169" t="str">
            <v>680499780027BU0351</v>
          </cell>
          <cell r="L2169">
            <v>179.00859</v>
          </cell>
          <cell r="M2169">
            <v>138.34870000000001</v>
          </cell>
          <cell r="N2169">
            <v>143.97345000000001</v>
          </cell>
          <cell r="O2169">
            <v>1097.7086999999999</v>
          </cell>
          <cell r="P2169">
            <v>788.01855</v>
          </cell>
          <cell r="Q2169">
            <v>794.59033999999997</v>
          </cell>
          <cell r="S2169">
            <v>2616.7074200000002</v>
          </cell>
          <cell r="T2169">
            <v>2307.0172699999998</v>
          </cell>
          <cell r="U2169">
            <v>2332.1105499999999</v>
          </cell>
          <cell r="W2169">
            <v>359.04111</v>
          </cell>
          <cell r="X2169">
            <v>469.30880999999999</v>
          </cell>
          <cell r="Y2169">
            <v>474.42507000000001</v>
          </cell>
          <cell r="AB2169">
            <v>467.45499999999998</v>
          </cell>
          <cell r="AC2169">
            <v>540.78399999999999</v>
          </cell>
          <cell r="AD2169">
            <v>2400.42</v>
          </cell>
          <cell r="AT2169">
            <v>204.46199999999999</v>
          </cell>
          <cell r="AU2169">
            <v>593.19200000000001</v>
          </cell>
          <cell r="AV2169">
            <v>1076.8428200000001</v>
          </cell>
          <cell r="AW2169">
            <v>2432.9608199999998</v>
          </cell>
        </row>
        <row r="2170">
          <cell r="A2170" t="str">
            <v>680499780027BU0352</v>
          </cell>
          <cell r="L2170">
            <v>495.90233000000001</v>
          </cell>
          <cell r="M2170">
            <v>516.08591000000001</v>
          </cell>
          <cell r="N2170">
            <v>537.06811000000005</v>
          </cell>
          <cell r="O2170">
            <v>2474.5342000000001</v>
          </cell>
          <cell r="P2170">
            <v>2623.0903899999998</v>
          </cell>
          <cell r="Q2170">
            <v>2647.0660899999998</v>
          </cell>
          <cell r="S2170">
            <v>8336.5016899999991</v>
          </cell>
          <cell r="T2170">
            <v>8485.0578800000003</v>
          </cell>
          <cell r="U2170">
            <v>8592.4450899999993</v>
          </cell>
          <cell r="W2170">
            <v>1005.1643299999999</v>
          </cell>
          <cell r="X2170">
            <v>1684.4503299999999</v>
          </cell>
          <cell r="Y2170">
            <v>1705.6886099999999</v>
          </cell>
          <cell r="AB2170">
            <v>1871.98</v>
          </cell>
          <cell r="AC2170">
            <v>2081.1869999999999</v>
          </cell>
          <cell r="AD2170">
            <v>8335.0010000000002</v>
          </cell>
          <cell r="AT2170">
            <v>537.83000000000004</v>
          </cell>
          <cell r="AU2170">
            <v>1739.049</v>
          </cell>
          <cell r="AV2170">
            <v>2913.3170500000001</v>
          </cell>
          <cell r="AW2170">
            <v>8331.6560499999996</v>
          </cell>
        </row>
        <row r="2171">
          <cell r="A2171" t="str">
            <v>680499780027BU0353</v>
          </cell>
          <cell r="L2171">
            <v>9.41E-3</v>
          </cell>
          <cell r="M2171">
            <v>-0.93310000000000004</v>
          </cell>
          <cell r="N2171">
            <v>-0.97102999999999995</v>
          </cell>
          <cell r="O2171">
            <v>0.12235</v>
          </cell>
          <cell r="P2171">
            <v>-1.18913</v>
          </cell>
          <cell r="Q2171">
            <v>-1.22356</v>
          </cell>
          <cell r="S2171">
            <v>0.44219999999999998</v>
          </cell>
          <cell r="T2171">
            <v>-0.86928000000000005</v>
          </cell>
          <cell r="U2171">
            <v>-0.89300000000000002</v>
          </cell>
          <cell r="W2171">
            <v>3.7150000000000002E-2</v>
          </cell>
          <cell r="X2171">
            <v>-0.97606000000000004</v>
          </cell>
          <cell r="Y2171">
            <v>-1.0029600000000001</v>
          </cell>
          <cell r="AC2171">
            <v>1.6E-2</v>
          </cell>
          <cell r="AD2171">
            <v>1.6E-2</v>
          </cell>
          <cell r="AV2171">
            <v>0.23032</v>
          </cell>
          <cell r="AW2171">
            <v>0.23032</v>
          </cell>
        </row>
        <row r="2172">
          <cell r="A2172" t="str">
            <v>680499780027BS9051</v>
          </cell>
          <cell r="L2172">
            <v>482.21487999999999</v>
          </cell>
          <cell r="M2172">
            <v>53.426839999999999</v>
          </cell>
          <cell r="N2172">
            <v>55.598979999999997</v>
          </cell>
          <cell r="O2172">
            <v>1090.3663100000001</v>
          </cell>
          <cell r="P2172">
            <v>203.02042</v>
          </cell>
          <cell r="Q2172">
            <v>206.63101</v>
          </cell>
          <cell r="S2172">
            <v>1402.76809</v>
          </cell>
          <cell r="T2172">
            <v>515.42219999999998</v>
          </cell>
          <cell r="U2172">
            <v>522.61861999999996</v>
          </cell>
          <cell r="W2172">
            <v>962.37226999999996</v>
          </cell>
          <cell r="X2172">
            <v>116.59397</v>
          </cell>
          <cell r="Y2172">
            <v>118.57819000000001</v>
          </cell>
          <cell r="AB2172">
            <v>1273.0830000000001</v>
          </cell>
          <cell r="AC2172">
            <v>119.611</v>
          </cell>
          <cell r="AD2172">
            <v>7854.7719999999999</v>
          </cell>
          <cell r="AT2172">
            <v>355.49799999999999</v>
          </cell>
          <cell r="AU2172">
            <v>1181.6849999999999</v>
          </cell>
          <cell r="AV2172">
            <v>862.51112000000001</v>
          </cell>
          <cell r="AW2172">
            <v>7831.4131200000002</v>
          </cell>
        </row>
        <row r="2173">
          <cell r="A2173" t="str">
            <v>680499780027BO0713</v>
          </cell>
          <cell r="L2173">
            <v>20.13897</v>
          </cell>
          <cell r="M2173">
            <v>53.426839999999999</v>
          </cell>
          <cell r="N2173">
            <v>55.598979999999997</v>
          </cell>
          <cell r="O2173">
            <v>162.92250999999999</v>
          </cell>
          <cell r="P2173">
            <v>203.02042</v>
          </cell>
          <cell r="Q2173">
            <v>206.63101</v>
          </cell>
          <cell r="S2173">
            <v>458.21194000000003</v>
          </cell>
          <cell r="T2173">
            <v>498.30984999999998</v>
          </cell>
          <cell r="U2173">
            <v>505.67622999999998</v>
          </cell>
          <cell r="W2173">
            <v>53.427050000000001</v>
          </cell>
          <cell r="X2173">
            <v>116.59397</v>
          </cell>
          <cell r="Y2173">
            <v>118.57819000000001</v>
          </cell>
          <cell r="AB2173">
            <v>98.394000000000005</v>
          </cell>
          <cell r="AC2173">
            <v>119.611</v>
          </cell>
          <cell r="AD2173">
            <v>454.68099999999998</v>
          </cell>
          <cell r="AT2173">
            <v>30.908000000000001</v>
          </cell>
          <cell r="AU2173">
            <v>96.572000000000003</v>
          </cell>
          <cell r="AV2173">
            <v>180.96754000000001</v>
          </cell>
          <cell r="AW2173">
            <v>451.90753999999998</v>
          </cell>
        </row>
        <row r="2174">
          <cell r="A2174" t="str">
            <v>680499780027BU0713</v>
          </cell>
          <cell r="L2174">
            <v>20.13897</v>
          </cell>
          <cell r="M2174">
            <v>53.426839999999999</v>
          </cell>
          <cell r="N2174">
            <v>55.598979999999997</v>
          </cell>
          <cell r="O2174">
            <v>162.92250999999999</v>
          </cell>
          <cell r="P2174">
            <v>203.02042</v>
          </cell>
          <cell r="Q2174">
            <v>206.63101</v>
          </cell>
          <cell r="S2174">
            <v>458.21194000000003</v>
          </cell>
          <cell r="T2174">
            <v>498.30984999999998</v>
          </cell>
          <cell r="U2174">
            <v>505.67622999999998</v>
          </cell>
          <cell r="W2174">
            <v>53.427050000000001</v>
          </cell>
          <cell r="X2174">
            <v>116.59397</v>
          </cell>
          <cell r="Y2174">
            <v>118.57819000000001</v>
          </cell>
          <cell r="AB2174">
            <v>98.394000000000005</v>
          </cell>
          <cell r="AC2174">
            <v>119.611</v>
          </cell>
          <cell r="AD2174">
            <v>454.68099999999998</v>
          </cell>
          <cell r="AT2174">
            <v>30.908000000000001</v>
          </cell>
          <cell r="AU2174">
            <v>96.572000000000003</v>
          </cell>
          <cell r="AV2174">
            <v>180.96754000000001</v>
          </cell>
          <cell r="AW2174">
            <v>451.90753999999998</v>
          </cell>
        </row>
        <row r="2175">
          <cell r="A2175" t="str">
            <v>680499780027BU0418</v>
          </cell>
          <cell r="L2175">
            <v>462.07591000000002</v>
          </cell>
          <cell r="O2175">
            <v>927.44380000000001</v>
          </cell>
          <cell r="S2175">
            <v>944.55615</v>
          </cell>
          <cell r="T2175">
            <v>17.112349999999999</v>
          </cell>
          <cell r="U2175">
            <v>16.94239</v>
          </cell>
          <cell r="W2175">
            <v>908.94521999999995</v>
          </cell>
          <cell r="AB2175">
            <v>1174.6890000000001</v>
          </cell>
          <cell r="AD2175">
            <v>7400.0910000000003</v>
          </cell>
          <cell r="AT2175">
            <v>324.58999999999997</v>
          </cell>
          <cell r="AU2175">
            <v>1085.1130000000001</v>
          </cell>
          <cell r="AV2175">
            <v>681.54358000000002</v>
          </cell>
          <cell r="AW2175">
            <v>7379.50558</v>
          </cell>
        </row>
        <row r="2176">
          <cell r="A2176" t="str">
            <v>680499780027BS9050</v>
          </cell>
          <cell r="L2176">
            <v>634.36494000000005</v>
          </cell>
          <cell r="M2176">
            <v>390.79541999999998</v>
          </cell>
          <cell r="N2176">
            <v>406.68374999999997</v>
          </cell>
          <cell r="O2176">
            <v>2555.4279999999999</v>
          </cell>
          <cell r="P2176">
            <v>2385.74919</v>
          </cell>
          <cell r="Q2176">
            <v>2405.8442399999999</v>
          </cell>
          <cell r="S2176">
            <v>6129.2991700000002</v>
          </cell>
          <cell r="T2176">
            <v>5959.6203599999999</v>
          </cell>
          <cell r="U2176">
            <v>6039.1933499999996</v>
          </cell>
          <cell r="W2176">
            <v>979.04521</v>
          </cell>
          <cell r="X2176">
            <v>1454.9385600000001</v>
          </cell>
          <cell r="Y2176">
            <v>1466.7234699999999</v>
          </cell>
          <cell r="AB2176">
            <v>1671.518</v>
          </cell>
          <cell r="AC2176">
            <v>1758.5309999999999</v>
          </cell>
          <cell r="AD2176">
            <v>6658.8190000000004</v>
          </cell>
          <cell r="AT2176">
            <v>551.79499999999996</v>
          </cell>
          <cell r="AU2176">
            <v>1791.65</v>
          </cell>
          <cell r="AV2176">
            <v>2799.0958599999999</v>
          </cell>
          <cell r="AW2176">
            <v>6803.3868599999996</v>
          </cell>
        </row>
        <row r="2177">
          <cell r="A2177" t="str">
            <v>680499780027BU0331</v>
          </cell>
          <cell r="L2177">
            <v>10.84854</v>
          </cell>
          <cell r="M2177">
            <v>1.21428</v>
          </cell>
          <cell r="N2177">
            <v>1.2636499999999999</v>
          </cell>
          <cell r="O2177">
            <v>72.188329999999993</v>
          </cell>
          <cell r="P2177">
            <v>8.4488800000000008</v>
          </cell>
          <cell r="Q2177">
            <v>8.5077200000000008</v>
          </cell>
          <cell r="S2177">
            <v>90.520769999999999</v>
          </cell>
          <cell r="T2177">
            <v>26.781320000000001</v>
          </cell>
          <cell r="U2177">
            <v>27.075769999999999</v>
          </cell>
          <cell r="W2177">
            <v>32.271000000000001</v>
          </cell>
          <cell r="X2177">
            <v>5.2928699999999997</v>
          </cell>
          <cell r="Y2177">
            <v>5.3170900000000003</v>
          </cell>
          <cell r="AB2177">
            <v>0.20399999999999999</v>
          </cell>
          <cell r="AC2177">
            <v>40.872999999999998</v>
          </cell>
          <cell r="AD2177">
            <v>41.689</v>
          </cell>
          <cell r="AT2177">
            <v>24.306000000000001</v>
          </cell>
          <cell r="AU2177">
            <v>73.465999999999994</v>
          </cell>
          <cell r="AV2177">
            <v>100.39923</v>
          </cell>
          <cell r="AW2177">
            <v>196.98523</v>
          </cell>
        </row>
        <row r="2178">
          <cell r="A2178" t="str">
            <v>680499780027BU0362</v>
          </cell>
          <cell r="L2178">
            <v>623.51639999999998</v>
          </cell>
          <cell r="M2178">
            <v>389.58114</v>
          </cell>
          <cell r="N2178">
            <v>405.42009999999999</v>
          </cell>
          <cell r="O2178">
            <v>2483.2396699999999</v>
          </cell>
          <cell r="P2178">
            <v>2377.3003100000001</v>
          </cell>
          <cell r="Q2178">
            <v>2397.3365199999998</v>
          </cell>
          <cell r="S2178">
            <v>6038.7784000000001</v>
          </cell>
          <cell r="T2178">
            <v>5932.8390399999998</v>
          </cell>
          <cell r="U2178">
            <v>6012.1175800000001</v>
          </cell>
          <cell r="W2178">
            <v>946.77421000000004</v>
          </cell>
          <cell r="X2178">
            <v>1449.6456900000001</v>
          </cell>
          <cell r="Y2178">
            <v>1461.4063799999999</v>
          </cell>
          <cell r="AB2178">
            <v>1671.3140000000001</v>
          </cell>
          <cell r="AC2178">
            <v>1717.6579999999999</v>
          </cell>
          <cell r="AD2178">
            <v>6617.13</v>
          </cell>
          <cell r="AT2178">
            <v>527.48900000000003</v>
          </cell>
          <cell r="AU2178">
            <v>1718.184</v>
          </cell>
          <cell r="AV2178">
            <v>2698.6966299999999</v>
          </cell>
          <cell r="AW2178">
            <v>6606.4016300000003</v>
          </cell>
        </row>
        <row r="2179">
          <cell r="A2179" t="str">
            <v>680499780027BS6903</v>
          </cell>
          <cell r="L2179">
            <v>0.27546999999999999</v>
          </cell>
          <cell r="O2179">
            <v>0.28220000000000001</v>
          </cell>
          <cell r="P2179">
            <v>1.7729999999999999E-2</v>
          </cell>
          <cell r="Q2179">
            <v>1.8509999999999999E-2</v>
          </cell>
          <cell r="S2179">
            <v>0.28221000000000002</v>
          </cell>
          <cell r="T2179">
            <v>1.7739999999999999E-2</v>
          </cell>
          <cell r="U2179">
            <v>1.8509999999999999E-2</v>
          </cell>
          <cell r="W2179">
            <v>0.28220000000000001</v>
          </cell>
        </row>
        <row r="2180">
          <cell r="A2180" t="str">
            <v>680499780027BU0664</v>
          </cell>
          <cell r="L2180">
            <v>0.27546999999999999</v>
          </cell>
          <cell r="O2180">
            <v>0.28220000000000001</v>
          </cell>
          <cell r="P2180">
            <v>1.7729999999999999E-2</v>
          </cell>
          <cell r="Q2180">
            <v>1.8509999999999999E-2</v>
          </cell>
          <cell r="S2180">
            <v>0.28221000000000002</v>
          </cell>
          <cell r="T2180">
            <v>1.7739999999999999E-2</v>
          </cell>
          <cell r="U2180">
            <v>1.8509999999999999E-2</v>
          </cell>
          <cell r="W2180">
            <v>0.28220000000000001</v>
          </cell>
        </row>
        <row r="2181">
          <cell r="A2181" t="str">
            <v>680499780027201101</v>
          </cell>
          <cell r="L2181">
            <v>1239.20019</v>
          </cell>
          <cell r="M2181">
            <v>3910.56817</v>
          </cell>
          <cell r="N2181">
            <v>4069.55782</v>
          </cell>
          <cell r="O2181">
            <v>12974.478209999999</v>
          </cell>
          <cell r="P2181">
            <v>14679.39543</v>
          </cell>
          <cell r="Q2181">
            <v>14934.445089999999</v>
          </cell>
          <cell r="S2181">
            <v>49598.5478</v>
          </cell>
          <cell r="T2181">
            <v>51303.465020000003</v>
          </cell>
          <cell r="U2181">
            <v>52045.21297</v>
          </cell>
          <cell r="W2181">
            <v>3530.4023999999999</v>
          </cell>
          <cell r="X2181">
            <v>11394.6859</v>
          </cell>
          <cell r="Y2181">
            <v>11639.904699999999</v>
          </cell>
          <cell r="AB2181">
            <v>14399.953</v>
          </cell>
          <cell r="AC2181">
            <v>15237.050999999999</v>
          </cell>
          <cell r="AD2181">
            <v>63098.565999999999</v>
          </cell>
          <cell r="AT2181">
            <v>4402.9340000000002</v>
          </cell>
          <cell r="AU2181">
            <v>13882.886</v>
          </cell>
          <cell r="AV2181">
            <v>22847.559089999999</v>
          </cell>
          <cell r="AW2181">
            <v>62505.498090000001</v>
          </cell>
        </row>
        <row r="2182">
          <cell r="A2182" t="str">
            <v>680499780027BT6918</v>
          </cell>
          <cell r="L2182">
            <v>1239.20019</v>
          </cell>
          <cell r="M2182">
            <v>3910.56817</v>
          </cell>
          <cell r="N2182">
            <v>4069.55782</v>
          </cell>
          <cell r="O2182">
            <v>12974.478209999999</v>
          </cell>
          <cell r="P2182">
            <v>14679.39543</v>
          </cell>
          <cell r="Q2182">
            <v>14934.445089999999</v>
          </cell>
          <cell r="S2182">
            <v>49598.5478</v>
          </cell>
          <cell r="T2182">
            <v>51303.465020000003</v>
          </cell>
          <cell r="U2182">
            <v>52045.21297</v>
          </cell>
          <cell r="W2182">
            <v>3530.4023999999999</v>
          </cell>
          <cell r="X2182">
            <v>11394.6859</v>
          </cell>
          <cell r="Y2182">
            <v>11639.904699999999</v>
          </cell>
          <cell r="AB2182">
            <v>14399.953</v>
          </cell>
          <cell r="AC2182">
            <v>15237.050999999999</v>
          </cell>
          <cell r="AD2182">
            <v>63098.565999999999</v>
          </cell>
          <cell r="AT2182">
            <v>4402.9340000000002</v>
          </cell>
          <cell r="AU2182">
            <v>13882.886</v>
          </cell>
          <cell r="AV2182">
            <v>22847.559089999999</v>
          </cell>
          <cell r="AW2182">
            <v>62505.498090000001</v>
          </cell>
        </row>
        <row r="2183">
          <cell r="A2183" t="str">
            <v>680499780027BO0680</v>
          </cell>
          <cell r="L2183">
            <v>1184.19822</v>
          </cell>
          <cell r="M2183">
            <v>3780.3222300000002</v>
          </cell>
          <cell r="N2183">
            <v>3934.0165699999998</v>
          </cell>
          <cell r="O2183">
            <v>12606.816070000001</v>
          </cell>
          <cell r="P2183">
            <v>14314.024799999999</v>
          </cell>
          <cell r="Q2183">
            <v>14571.35428</v>
          </cell>
          <cell r="S2183">
            <v>48827.452420000001</v>
          </cell>
          <cell r="T2183">
            <v>50534.66115</v>
          </cell>
          <cell r="U2183">
            <v>51272.686979999999</v>
          </cell>
          <cell r="W2183">
            <v>3441.4232900000002</v>
          </cell>
          <cell r="X2183">
            <v>10993.874739999999</v>
          </cell>
          <cell r="Y2183">
            <v>11238.6387</v>
          </cell>
          <cell r="AB2183">
            <v>14000.002</v>
          </cell>
          <cell r="AC2183">
            <v>15002.048000000001</v>
          </cell>
          <cell r="AD2183">
            <v>62002.053</v>
          </cell>
          <cell r="AT2183">
            <v>4360.4080000000004</v>
          </cell>
          <cell r="AU2183">
            <v>13700.001</v>
          </cell>
          <cell r="AV2183">
            <v>22486.36807</v>
          </cell>
          <cell r="AW2183">
            <v>61564.832069999997</v>
          </cell>
        </row>
        <row r="2184">
          <cell r="A2184" t="str">
            <v>680499780027BU0680</v>
          </cell>
          <cell r="L2184">
            <v>1184.19822</v>
          </cell>
          <cell r="M2184">
            <v>3780.3222300000002</v>
          </cell>
          <cell r="N2184">
            <v>3934.0165699999998</v>
          </cell>
          <cell r="O2184">
            <v>12606.816070000001</v>
          </cell>
          <cell r="P2184">
            <v>14314.024799999999</v>
          </cell>
          <cell r="Q2184">
            <v>14571.35428</v>
          </cell>
          <cell r="S2184">
            <v>48827.452420000001</v>
          </cell>
          <cell r="T2184">
            <v>50534.66115</v>
          </cell>
          <cell r="U2184">
            <v>51272.686979999999</v>
          </cell>
          <cell r="W2184">
            <v>3441.4232900000002</v>
          </cell>
          <cell r="X2184">
            <v>10993.874739999999</v>
          </cell>
          <cell r="Y2184">
            <v>11238.6387</v>
          </cell>
          <cell r="AB2184">
            <v>14000.002</v>
          </cell>
          <cell r="AC2184">
            <v>15002.048000000001</v>
          </cell>
          <cell r="AD2184">
            <v>62002.053</v>
          </cell>
          <cell r="AT2184">
            <v>4360.4080000000004</v>
          </cell>
          <cell r="AU2184">
            <v>13700.001</v>
          </cell>
          <cell r="AV2184">
            <v>22486.36807</v>
          </cell>
          <cell r="AW2184">
            <v>61564.832069999997</v>
          </cell>
        </row>
        <row r="2185">
          <cell r="A2185" t="str">
            <v>680499780027BU0655</v>
          </cell>
          <cell r="S2185">
            <v>8.7299999999999999E-3</v>
          </cell>
          <cell r="T2185">
            <v>8.7299999999999999E-3</v>
          </cell>
          <cell r="U2185">
            <v>8.8299999999999993E-3</v>
          </cell>
        </row>
        <row r="2186">
          <cell r="A2186" t="str">
            <v>680499780027BU0624</v>
          </cell>
          <cell r="L2186">
            <v>55.00197</v>
          </cell>
          <cell r="M2186">
            <v>130.24593999999999</v>
          </cell>
          <cell r="N2186">
            <v>135.54124999999999</v>
          </cell>
          <cell r="O2186">
            <v>367.66214000000002</v>
          </cell>
          <cell r="P2186">
            <v>365.37063000000001</v>
          </cell>
          <cell r="Q2186">
            <v>363.09080999999998</v>
          </cell>
          <cell r="S2186">
            <v>771.08664999999996</v>
          </cell>
          <cell r="T2186">
            <v>768.79513999999995</v>
          </cell>
          <cell r="U2186">
            <v>772.51715999999999</v>
          </cell>
          <cell r="W2186">
            <v>88.979110000000006</v>
          </cell>
          <cell r="X2186">
            <v>400.81115999999997</v>
          </cell>
          <cell r="Y2186">
            <v>401.26598999999999</v>
          </cell>
          <cell r="AB2186">
            <v>399.95100000000002</v>
          </cell>
          <cell r="AC2186">
            <v>235.00299999999999</v>
          </cell>
          <cell r="AD2186">
            <v>1096.5129999999999</v>
          </cell>
          <cell r="AT2186">
            <v>42.526000000000003</v>
          </cell>
          <cell r="AU2186">
            <v>182.88499999999999</v>
          </cell>
          <cell r="AV2186">
            <v>361.19101999999998</v>
          </cell>
          <cell r="AW2186">
            <v>940.66602</v>
          </cell>
        </row>
        <row r="2187">
          <cell r="A2187" t="str">
            <v>680499CL_RUPD202</v>
          </cell>
          <cell r="L2187">
            <v>14429.9751</v>
          </cell>
          <cell r="M2187">
            <v>13170.52081</v>
          </cell>
          <cell r="N2187">
            <v>12587.590899999999</v>
          </cell>
          <cell r="O2187">
            <v>80895.729479999995</v>
          </cell>
          <cell r="P2187">
            <v>72677.980129999996</v>
          </cell>
          <cell r="Q2187">
            <v>74228.789149999997</v>
          </cell>
          <cell r="S2187">
            <v>257585.66595</v>
          </cell>
          <cell r="T2187">
            <v>249367.9166</v>
          </cell>
          <cell r="U2187">
            <v>251592.84312999999</v>
          </cell>
          <cell r="W2187">
            <v>26712.37544</v>
          </cell>
          <cell r="X2187">
            <v>43875.538560000001</v>
          </cell>
          <cell r="Y2187">
            <v>42002.72741</v>
          </cell>
          <cell r="AB2187">
            <v>56688.237000000001</v>
          </cell>
          <cell r="AC2187">
            <v>63531.622000000003</v>
          </cell>
          <cell r="AD2187">
            <v>274876.70299999998</v>
          </cell>
          <cell r="AT2187">
            <v>15688.752</v>
          </cell>
          <cell r="AU2187">
            <v>49433.982000000004</v>
          </cell>
          <cell r="AV2187">
            <v>87618.169190000001</v>
          </cell>
          <cell r="AW2187">
            <v>301419.82218999998</v>
          </cell>
        </row>
        <row r="2188">
          <cell r="A2188" t="str">
            <v>680499CL_RUBS9044</v>
          </cell>
          <cell r="L2188">
            <v>2492.3806800000002</v>
          </cell>
          <cell r="M2188">
            <v>2329.18968</v>
          </cell>
          <cell r="N2188">
            <v>2226.0992700000002</v>
          </cell>
          <cell r="O2188">
            <v>16312.736059999999</v>
          </cell>
          <cell r="P2188">
            <v>15102.37413</v>
          </cell>
          <cell r="Q2188">
            <v>15565.188899999999</v>
          </cell>
          <cell r="S2188">
            <v>49498.434569999998</v>
          </cell>
          <cell r="T2188">
            <v>48288.072639999999</v>
          </cell>
          <cell r="U2188">
            <v>49020.8655</v>
          </cell>
          <cell r="W2188">
            <v>4538.3180499999999</v>
          </cell>
          <cell r="X2188">
            <v>7118.97577</v>
          </cell>
          <cell r="Y2188">
            <v>6807.0942999999997</v>
          </cell>
          <cell r="AB2188">
            <v>8329.7739999999994</v>
          </cell>
          <cell r="AC2188">
            <v>14776.611999999999</v>
          </cell>
          <cell r="AD2188">
            <v>54486.071000000004</v>
          </cell>
          <cell r="AT2188">
            <v>2748.85</v>
          </cell>
          <cell r="AU2188">
            <v>8822.52</v>
          </cell>
          <cell r="AV2188">
            <v>19031.053599999999</v>
          </cell>
          <cell r="AW2188">
            <v>58185.933599999997</v>
          </cell>
        </row>
        <row r="2189">
          <cell r="A2189" t="str">
            <v>680499CL_RUBU0321</v>
          </cell>
          <cell r="L2189">
            <v>1174.99152</v>
          </cell>
          <cell r="M2189">
            <v>1133.6165900000001</v>
          </cell>
          <cell r="N2189">
            <v>1083.4425000000001</v>
          </cell>
          <cell r="O2189">
            <v>8759.2609799999991</v>
          </cell>
          <cell r="P2189">
            <v>8749.1711899999991</v>
          </cell>
          <cell r="Q2189">
            <v>9062.0005199999996</v>
          </cell>
          <cell r="S2189">
            <v>30221.103810000001</v>
          </cell>
          <cell r="T2189">
            <v>30211.014019999999</v>
          </cell>
          <cell r="U2189">
            <v>30738.833030000002</v>
          </cell>
          <cell r="W2189">
            <v>2006.1376299999999</v>
          </cell>
          <cell r="X2189">
            <v>3582.8312799999999</v>
          </cell>
          <cell r="Y2189">
            <v>3420.13393</v>
          </cell>
          <cell r="AB2189">
            <v>4247.2359999999999</v>
          </cell>
          <cell r="AC2189">
            <v>9240.6679999999997</v>
          </cell>
          <cell r="AD2189">
            <v>31569.092000000001</v>
          </cell>
          <cell r="AT2189">
            <v>1220.7860000000001</v>
          </cell>
          <cell r="AU2189">
            <v>3289.4850000000001</v>
          </cell>
          <cell r="AV2189">
            <v>9779.7069599999995</v>
          </cell>
          <cell r="AW2189">
            <v>33481.857960000001</v>
          </cell>
        </row>
        <row r="2190">
          <cell r="A2190" t="str">
            <v>680499CL_RUBU0323</v>
          </cell>
          <cell r="L2190">
            <v>1310.4593400000001</v>
          </cell>
          <cell r="M2190">
            <v>1195.5730900000001</v>
          </cell>
          <cell r="N2190">
            <v>1142.65678</v>
          </cell>
          <cell r="O2190">
            <v>7546.5452599999999</v>
          </cell>
          <cell r="P2190">
            <v>6353.2029400000001</v>
          </cell>
          <cell r="Q2190">
            <v>6503.1883799999996</v>
          </cell>
          <cell r="S2190">
            <v>19270.40094</v>
          </cell>
          <cell r="T2190">
            <v>18077.05862</v>
          </cell>
          <cell r="U2190">
            <v>18282.032480000002</v>
          </cell>
          <cell r="W2190">
            <v>2525.2505999999998</v>
          </cell>
          <cell r="X2190">
            <v>3536.1444900000001</v>
          </cell>
          <cell r="Y2190">
            <v>3386.9603699999998</v>
          </cell>
          <cell r="AB2190">
            <v>4068.7640000000001</v>
          </cell>
          <cell r="AC2190">
            <v>5522.17</v>
          </cell>
          <cell r="AD2190">
            <v>22889.431</v>
          </cell>
          <cell r="AT2190">
            <v>1384.4090000000001</v>
          </cell>
          <cell r="AU2190">
            <v>5260.0910000000003</v>
          </cell>
          <cell r="AV2190">
            <v>9107.6916399999991</v>
          </cell>
          <cell r="AW2190">
            <v>23720.040639999999</v>
          </cell>
        </row>
        <row r="2191">
          <cell r="A2191" t="str">
            <v>680499CL_RUBU0648</v>
          </cell>
          <cell r="L2191">
            <v>6.9298200000000003</v>
          </cell>
          <cell r="O2191">
            <v>6.9298200000000003</v>
          </cell>
          <cell r="S2191">
            <v>6.9298200000000003</v>
          </cell>
          <cell r="W2191">
            <v>6.9298200000000003</v>
          </cell>
          <cell r="AB2191">
            <v>13.773999999999999</v>
          </cell>
          <cell r="AC2191">
            <v>13.773999999999999</v>
          </cell>
          <cell r="AD2191">
            <v>27.547999999999998</v>
          </cell>
          <cell r="AT2191">
            <v>143.655</v>
          </cell>
          <cell r="AU2191">
            <v>272.94400000000002</v>
          </cell>
          <cell r="AV2191">
            <v>143.655</v>
          </cell>
          <cell r="AW2191">
            <v>984.03499999999997</v>
          </cell>
        </row>
        <row r="2192">
          <cell r="A2192" t="str">
            <v>680499CL_RUBG6912</v>
          </cell>
          <cell r="L2192">
            <v>3539.4775199999999</v>
          </cell>
          <cell r="M2192">
            <v>3494.7698999999998</v>
          </cell>
          <cell r="N2192">
            <v>3340.0906399999999</v>
          </cell>
          <cell r="O2192">
            <v>22755.034960000001</v>
          </cell>
          <cell r="P2192">
            <v>22241.41156</v>
          </cell>
          <cell r="Q2192">
            <v>22736.468580000001</v>
          </cell>
          <cell r="S2192">
            <v>73634.031109999996</v>
          </cell>
          <cell r="T2192">
            <v>73120.407709999999</v>
          </cell>
          <cell r="U2192">
            <v>73831.796919999993</v>
          </cell>
          <cell r="W2192">
            <v>7905.9168099999997</v>
          </cell>
          <cell r="X2192">
            <v>12849.168900000001</v>
          </cell>
          <cell r="Y2192">
            <v>12297.74458</v>
          </cell>
          <cell r="AB2192">
            <v>16291.696</v>
          </cell>
          <cell r="AC2192">
            <v>19421.12</v>
          </cell>
          <cell r="AD2192">
            <v>78221.934999999998</v>
          </cell>
          <cell r="AT2192">
            <v>4433.67</v>
          </cell>
          <cell r="AU2192">
            <v>13732.974</v>
          </cell>
          <cell r="AV2192">
            <v>25508.335589999999</v>
          </cell>
          <cell r="AW2192">
            <v>80577.896590000004</v>
          </cell>
        </row>
        <row r="2193">
          <cell r="A2193" t="str">
            <v>680499CL_RUBS6912</v>
          </cell>
          <cell r="L2193">
            <v>1955.9709</v>
          </cell>
          <cell r="M2193">
            <v>2449.7244700000001</v>
          </cell>
          <cell r="N2193">
            <v>2341.2991499999998</v>
          </cell>
          <cell r="O2193">
            <v>13264.89387</v>
          </cell>
          <cell r="P2193">
            <v>16037.283880000001</v>
          </cell>
          <cell r="Q2193">
            <v>16403.538919999999</v>
          </cell>
          <cell r="S2193">
            <v>46469.071409999997</v>
          </cell>
          <cell r="T2193">
            <v>49241.46142</v>
          </cell>
          <cell r="U2193">
            <v>49723.291490000003</v>
          </cell>
          <cell r="W2193">
            <v>4398.7430599999998</v>
          </cell>
          <cell r="X2193">
            <v>9410.2245299999995</v>
          </cell>
          <cell r="Y2193">
            <v>9002.9908300000006</v>
          </cell>
          <cell r="AB2193">
            <v>10989.957</v>
          </cell>
          <cell r="AC2193">
            <v>13127.519</v>
          </cell>
          <cell r="AD2193">
            <v>51004.902000000002</v>
          </cell>
          <cell r="AT2193">
            <v>2796.3870000000002</v>
          </cell>
          <cell r="AU2193">
            <v>8738.9279999999999</v>
          </cell>
          <cell r="AV2193">
            <v>16004.90523</v>
          </cell>
          <cell r="AW2193">
            <v>51530.831230000003</v>
          </cell>
        </row>
        <row r="2194">
          <cell r="A2194" t="str">
            <v>680499CL_RUBO0678</v>
          </cell>
          <cell r="L2194">
            <v>1249.41381</v>
          </cell>
          <cell r="M2194">
            <v>2027.2653499999999</v>
          </cell>
          <cell r="N2194">
            <v>1937.5381600000001</v>
          </cell>
          <cell r="O2194">
            <v>9119.9253100000005</v>
          </cell>
          <cell r="P2194">
            <v>13688.36183</v>
          </cell>
          <cell r="Q2194">
            <v>13997.473120000001</v>
          </cell>
          <cell r="S2194">
            <v>32399.191470000002</v>
          </cell>
          <cell r="T2194">
            <v>36967.627990000001</v>
          </cell>
          <cell r="U2194">
            <v>37298.332950000004</v>
          </cell>
          <cell r="W2194">
            <v>2857.8948099999998</v>
          </cell>
          <cell r="X2194">
            <v>7611.52549</v>
          </cell>
          <cell r="Y2194">
            <v>7291.66716</v>
          </cell>
          <cell r="AB2194">
            <v>8255.7690000000002</v>
          </cell>
          <cell r="AC2194">
            <v>8819.6990000000005</v>
          </cell>
          <cell r="AD2194">
            <v>37201.345999999998</v>
          </cell>
          <cell r="AT2194">
            <v>1989.009</v>
          </cell>
          <cell r="AU2194">
            <v>6279.8</v>
          </cell>
          <cell r="AV2194">
            <v>11154.97164</v>
          </cell>
          <cell r="AW2194">
            <v>32502.586640000001</v>
          </cell>
        </row>
        <row r="2195">
          <cell r="A2195" t="str">
            <v>680499CL_RUBU0654</v>
          </cell>
          <cell r="L2195">
            <v>186.39481000000001</v>
          </cell>
          <cell r="M2195">
            <v>73.680409999999995</v>
          </cell>
          <cell r="N2195">
            <v>70.419300000000007</v>
          </cell>
          <cell r="O2195">
            <v>846.5729</v>
          </cell>
          <cell r="P2195">
            <v>358.13868000000002</v>
          </cell>
          <cell r="Q2195">
            <v>366.21184</v>
          </cell>
          <cell r="S2195">
            <v>2691.3398999999999</v>
          </cell>
          <cell r="T2195">
            <v>2202.9056799999998</v>
          </cell>
          <cell r="U2195">
            <v>2202.85403</v>
          </cell>
          <cell r="W2195">
            <v>280.50220000000002</v>
          </cell>
          <cell r="X2195">
            <v>214.33627000000001</v>
          </cell>
          <cell r="Y2195">
            <v>204.31834000000001</v>
          </cell>
          <cell r="AB2195">
            <v>471.29500000000002</v>
          </cell>
          <cell r="AC2195">
            <v>984.02200000000005</v>
          </cell>
          <cell r="AD2195">
            <v>1971.1579999999999</v>
          </cell>
          <cell r="AT2195">
            <v>123.633</v>
          </cell>
          <cell r="AU2195">
            <v>334.40499999999997</v>
          </cell>
          <cell r="AV2195">
            <v>924.73136999999997</v>
          </cell>
          <cell r="AW2195">
            <v>1284.01937</v>
          </cell>
        </row>
        <row r="2196">
          <cell r="A2196" t="str">
            <v>680499CL_RUBU0659</v>
          </cell>
          <cell r="L2196">
            <v>520.16228000000001</v>
          </cell>
          <cell r="M2196">
            <v>348.77870999999999</v>
          </cell>
          <cell r="N2196">
            <v>333.34169000000003</v>
          </cell>
          <cell r="O2196">
            <v>3298.3956600000001</v>
          </cell>
          <cell r="P2196">
            <v>1990.7833700000001</v>
          </cell>
          <cell r="Q2196">
            <v>2039.8539599999999</v>
          </cell>
          <cell r="S2196">
            <v>11378.54004</v>
          </cell>
          <cell r="T2196">
            <v>10070.927750000001</v>
          </cell>
          <cell r="U2196">
            <v>10222.104509999999</v>
          </cell>
          <cell r="W2196">
            <v>1260.3460500000001</v>
          </cell>
          <cell r="X2196">
            <v>1584.36277</v>
          </cell>
          <cell r="Y2196">
            <v>1507.0053399999999</v>
          </cell>
          <cell r="AB2196">
            <v>2262.893</v>
          </cell>
          <cell r="AC2196">
            <v>3323.7979999999998</v>
          </cell>
          <cell r="AD2196">
            <v>11832.397999999999</v>
          </cell>
          <cell r="AT2196">
            <v>683.745</v>
          </cell>
          <cell r="AU2196">
            <v>2124.723</v>
          </cell>
          <cell r="AV2196">
            <v>3925.2022200000001</v>
          </cell>
          <cell r="AW2196">
            <v>17744.22522</v>
          </cell>
        </row>
        <row r="2197">
          <cell r="A2197" t="str">
            <v>680499CL_RUBS6922</v>
          </cell>
          <cell r="L2197">
            <v>1583.5066200000001</v>
          </cell>
          <cell r="M2197">
            <v>1045.0454299999999</v>
          </cell>
          <cell r="N2197">
            <v>998.79148999999995</v>
          </cell>
          <cell r="O2197">
            <v>9490.1410899999992</v>
          </cell>
          <cell r="P2197">
            <v>6204.1276799999996</v>
          </cell>
          <cell r="Q2197">
            <v>6332.92965</v>
          </cell>
          <cell r="S2197">
            <v>27164.959699999999</v>
          </cell>
          <cell r="T2197">
            <v>23878.94629</v>
          </cell>
          <cell r="U2197">
            <v>24108.505430000001</v>
          </cell>
          <cell r="W2197">
            <v>3507.1737499999999</v>
          </cell>
          <cell r="X2197">
            <v>3438.9443700000002</v>
          </cell>
          <cell r="Y2197">
            <v>3294.7537499999999</v>
          </cell>
          <cell r="AB2197">
            <v>5301.7389999999996</v>
          </cell>
          <cell r="AC2197">
            <v>6293.6009999999997</v>
          </cell>
          <cell r="AD2197">
            <v>27217.032999999999</v>
          </cell>
          <cell r="AT2197">
            <v>1637.2829999999999</v>
          </cell>
          <cell r="AU2197">
            <v>4994.0460000000003</v>
          </cell>
          <cell r="AV2197">
            <v>9503.4303600000003</v>
          </cell>
          <cell r="AW2197">
            <v>29047.065360000001</v>
          </cell>
        </row>
        <row r="2198">
          <cell r="A2198" t="str">
            <v>680499CL_RUBU1485</v>
          </cell>
          <cell r="L2198">
            <v>943.83735000000001</v>
          </cell>
          <cell r="M2198">
            <v>339.96370000000002</v>
          </cell>
          <cell r="N2198">
            <v>324.91683</v>
          </cell>
          <cell r="O2198">
            <v>4400.4399000000003</v>
          </cell>
          <cell r="P2198">
            <v>2605.9770899999999</v>
          </cell>
          <cell r="Q2198">
            <v>2662.7595900000001</v>
          </cell>
          <cell r="S2198">
            <v>11947.300300000001</v>
          </cell>
          <cell r="T2198">
            <v>10152.83749</v>
          </cell>
          <cell r="U2198">
            <v>10269.58215</v>
          </cell>
          <cell r="W2198">
            <v>1996.4982299999999</v>
          </cell>
          <cell r="X2198">
            <v>1705.5376000000001</v>
          </cell>
          <cell r="Y2198">
            <v>1632.9777999999999</v>
          </cell>
          <cell r="AB2198">
            <v>2379.7130000000002</v>
          </cell>
          <cell r="AC2198">
            <v>2549.087</v>
          </cell>
          <cell r="AD2198">
            <v>11617.121999999999</v>
          </cell>
          <cell r="AT2198">
            <v>745.44299999999998</v>
          </cell>
          <cell r="AU2198">
            <v>2176.9549999999999</v>
          </cell>
          <cell r="AV2198">
            <v>3856.57564</v>
          </cell>
          <cell r="AW2198">
            <v>12381.31964</v>
          </cell>
        </row>
        <row r="2199">
          <cell r="A2199" t="str">
            <v>680499CL_RUBU1051</v>
          </cell>
          <cell r="L2199">
            <v>21.554410000000001</v>
          </cell>
          <cell r="M2199">
            <v>47.920520000000003</v>
          </cell>
          <cell r="N2199">
            <v>45.799550000000004</v>
          </cell>
          <cell r="O2199">
            <v>139.18425999999999</v>
          </cell>
          <cell r="P2199">
            <v>47.920520000000003</v>
          </cell>
          <cell r="Q2199">
            <v>45.799550000000004</v>
          </cell>
          <cell r="S2199">
            <v>336.62979000000001</v>
          </cell>
          <cell r="T2199">
            <v>245.36605</v>
          </cell>
          <cell r="U2199">
            <v>247.22475</v>
          </cell>
          <cell r="W2199">
            <v>34.988500000000002</v>
          </cell>
          <cell r="X2199">
            <v>76.851699999999994</v>
          </cell>
          <cell r="Y2199">
            <v>73.065939999999998</v>
          </cell>
          <cell r="AB2199">
            <v>109.95399999999999</v>
          </cell>
          <cell r="AC2199">
            <v>181.61199999999999</v>
          </cell>
          <cell r="AD2199">
            <v>443.89800000000002</v>
          </cell>
          <cell r="AT2199">
            <v>33.930999999999997</v>
          </cell>
          <cell r="AU2199">
            <v>110.19</v>
          </cell>
          <cell r="AV2199">
            <v>205.94612000000001</v>
          </cell>
          <cell r="AW2199">
            <v>391.23912000000001</v>
          </cell>
        </row>
        <row r="2200">
          <cell r="A2200" t="str">
            <v>680499CL_RUBO0708</v>
          </cell>
          <cell r="L2200">
            <v>313.20800000000003</v>
          </cell>
          <cell r="M2200">
            <v>484.61362000000003</v>
          </cell>
          <cell r="N2200">
            <v>463.16453000000001</v>
          </cell>
          <cell r="O2200">
            <v>3739.3048600000002</v>
          </cell>
          <cell r="P2200">
            <v>2492.7085999999999</v>
          </cell>
          <cell r="Q2200">
            <v>2541.4830200000001</v>
          </cell>
          <cell r="S2200">
            <v>11401.59333</v>
          </cell>
          <cell r="T2200">
            <v>10154.997069999999</v>
          </cell>
          <cell r="U2200">
            <v>10218.06171</v>
          </cell>
          <cell r="W2200">
            <v>912.02881000000002</v>
          </cell>
          <cell r="X2200">
            <v>1175.04207</v>
          </cell>
          <cell r="Y2200">
            <v>1126.91587</v>
          </cell>
          <cell r="AB2200">
            <v>2189.3649999999998</v>
          </cell>
          <cell r="AC2200">
            <v>2771.8679999999999</v>
          </cell>
          <cell r="AD2200">
            <v>11645.705</v>
          </cell>
          <cell r="AT2200">
            <v>655.70600000000002</v>
          </cell>
          <cell r="AU2200">
            <v>2059.9279999999999</v>
          </cell>
          <cell r="AV2200">
            <v>4293.6264000000001</v>
          </cell>
          <cell r="AW2200">
            <v>12615.395399999999</v>
          </cell>
        </row>
        <row r="2201">
          <cell r="A2201" t="str">
            <v>680499CL_RUBU0675</v>
          </cell>
          <cell r="L2201">
            <v>256.04953</v>
          </cell>
          <cell r="M2201">
            <v>102.05347999999999</v>
          </cell>
          <cell r="N2201">
            <v>97.536559999999994</v>
          </cell>
          <cell r="O2201">
            <v>885.42295999999999</v>
          </cell>
          <cell r="P2201">
            <v>679.21798000000001</v>
          </cell>
          <cell r="Q2201">
            <v>695.70542999999998</v>
          </cell>
          <cell r="S2201">
            <v>2370.4818700000001</v>
          </cell>
          <cell r="T2201">
            <v>2164.2768900000001</v>
          </cell>
          <cell r="U2201">
            <v>2201.4693600000001</v>
          </cell>
          <cell r="W2201">
            <v>484.22699999999998</v>
          </cell>
          <cell r="X2201">
            <v>350.93538999999998</v>
          </cell>
          <cell r="Y2201">
            <v>336.60064999999997</v>
          </cell>
          <cell r="AB2201">
            <v>321.09399999999999</v>
          </cell>
          <cell r="AC2201">
            <v>489.82</v>
          </cell>
          <cell r="AD2201">
            <v>1923.6189999999999</v>
          </cell>
          <cell r="AT2201">
            <v>113.37</v>
          </cell>
          <cell r="AU2201">
            <v>341.79899999999998</v>
          </cell>
          <cell r="AV2201">
            <v>685.25624000000005</v>
          </cell>
          <cell r="AW2201">
            <v>2054.65924</v>
          </cell>
        </row>
        <row r="2202">
          <cell r="A2202" t="str">
            <v>680499CL_RUBU1123</v>
          </cell>
          <cell r="L2202">
            <v>48.857329999999997</v>
          </cell>
          <cell r="M2202">
            <v>70.494110000000006</v>
          </cell>
          <cell r="N2202">
            <v>67.374020000000002</v>
          </cell>
          <cell r="O2202">
            <v>325.78910999999999</v>
          </cell>
          <cell r="P2202">
            <v>378.30349000000001</v>
          </cell>
          <cell r="Q2202">
            <v>387.18205999999998</v>
          </cell>
          <cell r="S2202">
            <v>1108.9544100000001</v>
          </cell>
          <cell r="T2202">
            <v>1161.4687899999999</v>
          </cell>
          <cell r="U2202">
            <v>1172.1674700000001</v>
          </cell>
          <cell r="W2202">
            <v>79.431209999999993</v>
          </cell>
          <cell r="X2202">
            <v>130.57760999999999</v>
          </cell>
          <cell r="Y2202">
            <v>125.19347999999999</v>
          </cell>
          <cell r="AB2202">
            <v>301.613</v>
          </cell>
          <cell r="AC2202">
            <v>301.214</v>
          </cell>
          <cell r="AD2202">
            <v>1586.6890000000001</v>
          </cell>
          <cell r="AT2202">
            <v>88.832999999999998</v>
          </cell>
          <cell r="AU2202">
            <v>305.17399999999998</v>
          </cell>
          <cell r="AV2202">
            <v>462.02596</v>
          </cell>
          <cell r="AW2202">
            <v>1604.4519600000001</v>
          </cell>
        </row>
        <row r="2203">
          <cell r="A2203" t="str">
            <v>680499CL_RUBS9042</v>
          </cell>
          <cell r="L2203">
            <v>6387.9912599999998</v>
          </cell>
          <cell r="M2203">
            <v>5354.1298100000004</v>
          </cell>
          <cell r="N2203">
            <v>5117.1549599999998</v>
          </cell>
          <cell r="O2203">
            <v>29307.417570000001</v>
          </cell>
          <cell r="P2203">
            <v>27146.58293</v>
          </cell>
          <cell r="Q2203">
            <v>27658.363939999999</v>
          </cell>
          <cell r="S2203">
            <v>100529.41343</v>
          </cell>
          <cell r="T2203">
            <v>98368.57879</v>
          </cell>
          <cell r="U2203">
            <v>98977.797519999993</v>
          </cell>
          <cell r="W2203">
            <v>10283.63258</v>
          </cell>
          <cell r="X2203">
            <v>18134.51641</v>
          </cell>
          <cell r="Y2203">
            <v>17354.327430000001</v>
          </cell>
          <cell r="AB2203">
            <v>23384.39</v>
          </cell>
          <cell r="AC2203">
            <v>20998.483</v>
          </cell>
          <cell r="AD2203">
            <v>105234.955</v>
          </cell>
          <cell r="AT2203">
            <v>5668.192</v>
          </cell>
          <cell r="AU2203">
            <v>17676.362000000001</v>
          </cell>
          <cell r="AV2203">
            <v>29247.21686</v>
          </cell>
          <cell r="AW2203">
            <v>120999.39886</v>
          </cell>
        </row>
        <row r="2204">
          <cell r="A2204" t="str">
            <v>680499CL_RUBO0341</v>
          </cell>
          <cell r="L2204">
            <v>3170.2550900000001</v>
          </cell>
          <cell r="M2204">
            <v>3051.1331100000002</v>
          </cell>
          <cell r="N2204">
            <v>2916.0893700000001</v>
          </cell>
          <cell r="O2204">
            <v>16677.781579999999</v>
          </cell>
          <cell r="P2204">
            <v>15476.708699999999</v>
          </cell>
          <cell r="Q2204">
            <v>15781.315049999999</v>
          </cell>
          <cell r="S2204">
            <v>55023.26023</v>
          </cell>
          <cell r="T2204">
            <v>53822.18735</v>
          </cell>
          <cell r="U2204">
            <v>54081.747049999998</v>
          </cell>
          <cell r="W2204">
            <v>5279.85005</v>
          </cell>
          <cell r="X2204">
            <v>10160.016670000001</v>
          </cell>
          <cell r="Y2204">
            <v>9721.5869299999995</v>
          </cell>
          <cell r="AB2204">
            <v>15202.236000000001</v>
          </cell>
          <cell r="AC2204">
            <v>11534.378000000001</v>
          </cell>
          <cell r="AD2204">
            <v>63394.864000000001</v>
          </cell>
          <cell r="AT2204">
            <v>3145.56</v>
          </cell>
          <cell r="AU2204">
            <v>9856.5259999999998</v>
          </cell>
          <cell r="AV2204">
            <v>16992.69312</v>
          </cell>
          <cell r="AW2204">
            <v>70339.023119999998</v>
          </cell>
        </row>
        <row r="2205">
          <cell r="A2205" t="str">
            <v>680499CL_RUBU0341</v>
          </cell>
          <cell r="L2205">
            <v>3170.2550900000001</v>
          </cell>
          <cell r="M2205">
            <v>3051.1331100000002</v>
          </cell>
          <cell r="N2205">
            <v>2916.0893700000001</v>
          </cell>
          <cell r="O2205">
            <v>16677.781579999999</v>
          </cell>
          <cell r="P2205">
            <v>15476.708699999999</v>
          </cell>
          <cell r="Q2205">
            <v>15781.315049999999</v>
          </cell>
          <cell r="S2205">
            <v>55023.26023</v>
          </cell>
          <cell r="T2205">
            <v>53822.18735</v>
          </cell>
          <cell r="U2205">
            <v>54081.747049999998</v>
          </cell>
          <cell r="W2205">
            <v>5279.85005</v>
          </cell>
          <cell r="X2205">
            <v>10160.016670000001</v>
          </cell>
          <cell r="Y2205">
            <v>9721.5869299999995</v>
          </cell>
          <cell r="AB2205">
            <v>15202.236000000001</v>
          </cell>
          <cell r="AC2205">
            <v>11534.378000000001</v>
          </cell>
          <cell r="AD2205">
            <v>63394.864000000001</v>
          </cell>
          <cell r="AT2205">
            <v>3145.56</v>
          </cell>
          <cell r="AU2205">
            <v>9856.5259999999998</v>
          </cell>
          <cell r="AV2205">
            <v>16992.69312</v>
          </cell>
          <cell r="AW2205">
            <v>70339.023119999998</v>
          </cell>
        </row>
        <row r="2206">
          <cell r="A2206" t="str">
            <v>680499CL_RUBU0351</v>
          </cell>
          <cell r="L2206">
            <v>1215.1705999999999</v>
          </cell>
          <cell r="M2206">
            <v>784.20244000000002</v>
          </cell>
          <cell r="N2206">
            <v>749.49347999999998</v>
          </cell>
          <cell r="O2206">
            <v>4583.4129899999998</v>
          </cell>
          <cell r="P2206">
            <v>2935.1338999999998</v>
          </cell>
          <cell r="Q2206">
            <v>2957.7318399999999</v>
          </cell>
          <cell r="S2206">
            <v>12304.155549999999</v>
          </cell>
          <cell r="T2206">
            <v>10655.876459999999</v>
          </cell>
          <cell r="U2206">
            <v>10689.310729999999</v>
          </cell>
          <cell r="W2206">
            <v>1822.2358899999999</v>
          </cell>
          <cell r="X2206">
            <v>2186.0973800000002</v>
          </cell>
          <cell r="Y2206">
            <v>2097.39158</v>
          </cell>
          <cell r="AB2206">
            <v>1608.104</v>
          </cell>
          <cell r="AC2206">
            <v>2643.748</v>
          </cell>
          <cell r="AD2206">
            <v>9228.9230000000007</v>
          </cell>
          <cell r="AT2206">
            <v>763.726</v>
          </cell>
          <cell r="AU2206">
            <v>2151.998</v>
          </cell>
          <cell r="AV2206">
            <v>3909.40112</v>
          </cell>
          <cell r="AW2206">
            <v>15076.600119999999</v>
          </cell>
        </row>
        <row r="2207">
          <cell r="A2207" t="str">
            <v>680499CL_RUBU0352</v>
          </cell>
          <cell r="L2207">
            <v>2002.56557</v>
          </cell>
          <cell r="M2207">
            <v>1518.7942599999999</v>
          </cell>
          <cell r="N2207">
            <v>1451.57212</v>
          </cell>
          <cell r="O2207">
            <v>8046.223</v>
          </cell>
          <cell r="P2207">
            <v>8734.7403300000005</v>
          </cell>
          <cell r="Q2207">
            <v>8919.3170499999997</v>
          </cell>
          <cell r="S2207">
            <v>33201.997649999998</v>
          </cell>
          <cell r="T2207">
            <v>33890.51498</v>
          </cell>
          <cell r="U2207">
            <v>34206.739739999997</v>
          </cell>
          <cell r="W2207">
            <v>3181.54664</v>
          </cell>
          <cell r="X2207">
            <v>5788.40236</v>
          </cell>
          <cell r="Y2207">
            <v>5535.3489300000001</v>
          </cell>
          <cell r="AB2207">
            <v>6574.05</v>
          </cell>
          <cell r="AC2207">
            <v>6820.357</v>
          </cell>
          <cell r="AD2207">
            <v>32611.168000000001</v>
          </cell>
          <cell r="AT2207">
            <v>1758.9059999999999</v>
          </cell>
          <cell r="AU2207">
            <v>5667.8379999999997</v>
          </cell>
          <cell r="AV2207">
            <v>8345.1226200000001</v>
          </cell>
          <cell r="AW2207">
            <v>35583.77562</v>
          </cell>
        </row>
        <row r="2208">
          <cell r="A2208" t="str">
            <v>680499CL_RUBS9051</v>
          </cell>
          <cell r="L2208">
            <v>658.34946000000002</v>
          </cell>
          <cell r="M2208">
            <v>407.26988</v>
          </cell>
          <cell r="N2208">
            <v>389.24403999999998</v>
          </cell>
          <cell r="O2208">
            <v>4063.9309699999999</v>
          </cell>
          <cell r="P2208">
            <v>529.26377000000002</v>
          </cell>
          <cell r="Q2208">
            <v>515.25994000000003</v>
          </cell>
          <cell r="S2208">
            <v>9320.0928100000001</v>
          </cell>
          <cell r="T2208">
            <v>5785.4256100000002</v>
          </cell>
          <cell r="U2208">
            <v>5850.7350500000002</v>
          </cell>
          <cell r="W2208">
            <v>1267.2107100000001</v>
          </cell>
          <cell r="X2208">
            <v>774.41881999999998</v>
          </cell>
          <cell r="Y2208">
            <v>736.43003999999996</v>
          </cell>
          <cell r="AB2208">
            <v>2038.222</v>
          </cell>
          <cell r="AC2208">
            <v>2563.5659999999998</v>
          </cell>
          <cell r="AD2208">
            <v>9066.1880000000001</v>
          </cell>
          <cell r="AT2208">
            <v>775.96799999999996</v>
          </cell>
          <cell r="AU2208">
            <v>2629.7359999999999</v>
          </cell>
          <cell r="AV2208">
            <v>4064.27619</v>
          </cell>
          <cell r="AW2208">
            <v>12215.20119</v>
          </cell>
        </row>
        <row r="2209">
          <cell r="A2209" t="str">
            <v>680499CL_RUBO0713</v>
          </cell>
          <cell r="L2209">
            <v>26.341529999999999</v>
          </cell>
          <cell r="M2209">
            <v>23.958919999999999</v>
          </cell>
          <cell r="N2209">
            <v>22.898499999999999</v>
          </cell>
          <cell r="O2209">
            <v>167.45804999999999</v>
          </cell>
          <cell r="P2209">
            <v>145.95281</v>
          </cell>
          <cell r="Q2209">
            <v>148.91439</v>
          </cell>
          <cell r="S2209">
            <v>471.56522999999999</v>
          </cell>
          <cell r="T2209">
            <v>450.05999000000003</v>
          </cell>
          <cell r="U2209">
            <v>453.42493999999999</v>
          </cell>
          <cell r="W2209">
            <v>49.539769999999997</v>
          </cell>
          <cell r="X2209">
            <v>98.574830000000006</v>
          </cell>
          <cell r="Y2209">
            <v>94.38458</v>
          </cell>
          <cell r="AB2209">
            <v>89.418999999999997</v>
          </cell>
          <cell r="AC2209">
            <v>123.1</v>
          </cell>
          <cell r="AD2209">
            <v>421.67599999999999</v>
          </cell>
          <cell r="AT2209">
            <v>26.350999999999999</v>
          </cell>
          <cell r="AU2209">
            <v>100.08499999999999</v>
          </cell>
          <cell r="AV2209">
            <v>172.93317999999999</v>
          </cell>
          <cell r="AW2209">
            <v>476.36018000000001</v>
          </cell>
        </row>
        <row r="2210">
          <cell r="A2210" t="str">
            <v>680499CL_RUBU0713</v>
          </cell>
          <cell r="L2210">
            <v>26.341529999999999</v>
          </cell>
          <cell r="M2210">
            <v>23.958919999999999</v>
          </cell>
          <cell r="N2210">
            <v>22.898499999999999</v>
          </cell>
          <cell r="O2210">
            <v>167.45804999999999</v>
          </cell>
          <cell r="P2210">
            <v>145.95281</v>
          </cell>
          <cell r="Q2210">
            <v>148.91439</v>
          </cell>
          <cell r="S2210">
            <v>471.56522999999999</v>
          </cell>
          <cell r="T2210">
            <v>450.05999000000003</v>
          </cell>
          <cell r="U2210">
            <v>453.42493999999999</v>
          </cell>
          <cell r="W2210">
            <v>49.539769999999997</v>
          </cell>
          <cell r="X2210">
            <v>98.574830000000006</v>
          </cell>
          <cell r="Y2210">
            <v>94.38458</v>
          </cell>
          <cell r="AB2210">
            <v>89.418999999999997</v>
          </cell>
          <cell r="AC2210">
            <v>123.1</v>
          </cell>
          <cell r="AD2210">
            <v>421.67599999999999</v>
          </cell>
          <cell r="AT2210">
            <v>26.350999999999999</v>
          </cell>
          <cell r="AU2210">
            <v>100.08499999999999</v>
          </cell>
          <cell r="AV2210">
            <v>172.93317999999999</v>
          </cell>
          <cell r="AW2210">
            <v>476.36018000000001</v>
          </cell>
        </row>
        <row r="2211">
          <cell r="A2211" t="str">
            <v>680499CL_RUBU0418</v>
          </cell>
          <cell r="L2211">
            <v>632.00792999999999</v>
          </cell>
          <cell r="M2211">
            <v>383.31096000000002</v>
          </cell>
          <cell r="N2211">
            <v>366.34554000000003</v>
          </cell>
          <cell r="O2211">
            <v>3896.4729200000002</v>
          </cell>
          <cell r="P2211">
            <v>383.31096000000002</v>
          </cell>
          <cell r="Q2211">
            <v>366.34554000000003</v>
          </cell>
          <cell r="S2211">
            <v>8848.5275799999999</v>
          </cell>
          <cell r="T2211">
            <v>5335.3656199999996</v>
          </cell>
          <cell r="U2211">
            <v>5397.3101100000003</v>
          </cell>
          <cell r="W2211">
            <v>1217.67094</v>
          </cell>
          <cell r="X2211">
            <v>675.84398999999996</v>
          </cell>
          <cell r="Y2211">
            <v>642.04546000000005</v>
          </cell>
          <cell r="AB2211">
            <v>1948.8030000000001</v>
          </cell>
          <cell r="AC2211">
            <v>2440.4659999999999</v>
          </cell>
          <cell r="AD2211">
            <v>8644.5120000000006</v>
          </cell>
          <cell r="AT2211">
            <v>749.61699999999996</v>
          </cell>
          <cell r="AU2211">
            <v>2529.6509999999998</v>
          </cell>
          <cell r="AV2211">
            <v>3891.34301</v>
          </cell>
          <cell r="AW2211">
            <v>11738.84101</v>
          </cell>
        </row>
        <row r="2212">
          <cell r="A2212" t="str">
            <v>680499CL_RUBS9050</v>
          </cell>
          <cell r="L2212">
            <v>1352.11376</v>
          </cell>
          <cell r="M2212">
            <v>1571.3077900000001</v>
          </cell>
          <cell r="N2212">
            <v>1501.7614000000001</v>
          </cell>
          <cell r="O2212">
            <v>8430.2886699999999</v>
          </cell>
          <cell r="P2212">
            <v>7625.0302700000002</v>
          </cell>
          <cell r="Q2212">
            <v>7719.8533200000002</v>
          </cell>
          <cell r="S2212">
            <v>24522.233960000001</v>
          </cell>
          <cell r="T2212">
            <v>23716.975559999999</v>
          </cell>
          <cell r="U2212">
            <v>23822.880120000002</v>
          </cell>
          <cell r="W2212">
            <v>2711.2397500000002</v>
          </cell>
          <cell r="X2212">
            <v>4984.6049000000003</v>
          </cell>
          <cell r="Y2212">
            <v>4793.8904599999996</v>
          </cell>
          <cell r="AB2212">
            <v>6644.1549999999997</v>
          </cell>
          <cell r="AC2212">
            <v>5771.8410000000003</v>
          </cell>
          <cell r="AD2212">
            <v>27867.554</v>
          </cell>
          <cell r="AT2212">
            <v>2062.0720000000001</v>
          </cell>
          <cell r="AU2212">
            <v>6572.39</v>
          </cell>
          <cell r="AV2212">
            <v>9753.9225200000001</v>
          </cell>
          <cell r="AW2212">
            <v>29428.02752</v>
          </cell>
        </row>
        <row r="2213">
          <cell r="A2213" t="str">
            <v>680499CL_RUBU0331</v>
          </cell>
          <cell r="L2213">
            <v>110.65926</v>
          </cell>
          <cell r="M2213">
            <v>27.863959999999999</v>
          </cell>
          <cell r="N2213">
            <v>26.630700000000001</v>
          </cell>
          <cell r="O2213">
            <v>535.50243</v>
          </cell>
          <cell r="P2213">
            <v>284.53487999999999</v>
          </cell>
          <cell r="Q2213">
            <v>290.95925</v>
          </cell>
          <cell r="S2213">
            <v>987.85463000000004</v>
          </cell>
          <cell r="T2213">
            <v>736.88707999999997</v>
          </cell>
          <cell r="U2213">
            <v>746.29783999999995</v>
          </cell>
          <cell r="W2213">
            <v>223.13894999999999</v>
          </cell>
          <cell r="X2213">
            <v>130.14340000000001</v>
          </cell>
          <cell r="Y2213">
            <v>125.83172999999999</v>
          </cell>
          <cell r="AB2213">
            <v>134.04599999999999</v>
          </cell>
          <cell r="AC2213">
            <v>197.56800000000001</v>
          </cell>
          <cell r="AD2213">
            <v>686.62300000000005</v>
          </cell>
          <cell r="AT2213">
            <v>96.915000000000006</v>
          </cell>
          <cell r="AU2213">
            <v>243.78700000000001</v>
          </cell>
          <cell r="AV2213">
            <v>417.95762000000002</v>
          </cell>
          <cell r="AW2213">
            <v>928.00062000000003</v>
          </cell>
        </row>
        <row r="2214">
          <cell r="A2214" t="str">
            <v>680499CL_RUBU0362</v>
          </cell>
          <cell r="L2214">
            <v>1241.4545000000001</v>
          </cell>
          <cell r="M2214">
            <v>1543.4438299999999</v>
          </cell>
          <cell r="N2214">
            <v>1475.1306999999999</v>
          </cell>
          <cell r="O2214">
            <v>7894.7862400000004</v>
          </cell>
          <cell r="P2214">
            <v>7340.49539</v>
          </cell>
          <cell r="Q2214">
            <v>7428.8940700000003</v>
          </cell>
          <cell r="S2214">
            <v>23534.37933</v>
          </cell>
          <cell r="T2214">
            <v>22980.088479999999</v>
          </cell>
          <cell r="U2214">
            <v>23076.582279999999</v>
          </cell>
          <cell r="W2214">
            <v>2488.1008000000002</v>
          </cell>
          <cell r="X2214">
            <v>4854.4615000000003</v>
          </cell>
          <cell r="Y2214">
            <v>4668.0587299999997</v>
          </cell>
          <cell r="AB2214">
            <v>6510.1090000000004</v>
          </cell>
          <cell r="AC2214">
            <v>5574.2730000000001</v>
          </cell>
          <cell r="AD2214">
            <v>27180.931</v>
          </cell>
          <cell r="AT2214">
            <v>1965.1569999999999</v>
          </cell>
          <cell r="AU2214">
            <v>6328.6030000000001</v>
          </cell>
          <cell r="AV2214">
            <v>9335.9649000000009</v>
          </cell>
          <cell r="AW2214">
            <v>28500.026900000001</v>
          </cell>
        </row>
        <row r="2215">
          <cell r="A2215" t="str">
            <v>680499CL_RUBS6920</v>
          </cell>
          <cell r="L2215">
            <v>0</v>
          </cell>
          <cell r="M2215">
            <v>13.94575</v>
          </cell>
          <cell r="N2215">
            <v>13.3285</v>
          </cell>
          <cell r="O2215">
            <v>26.957170000000001</v>
          </cell>
          <cell r="P2215">
            <v>33.409469999999999</v>
          </cell>
          <cell r="Q2215">
            <v>33.742400000000004</v>
          </cell>
          <cell r="S2215">
            <v>-4.5190299999999999</v>
          </cell>
          <cell r="T2215">
            <v>1.93327</v>
          </cell>
          <cell r="U2215">
            <v>0.28985</v>
          </cell>
          <cell r="W2215">
            <v>6.69346</v>
          </cell>
          <cell r="X2215">
            <v>13.94575</v>
          </cell>
          <cell r="Y2215">
            <v>13.3285</v>
          </cell>
          <cell r="AV2215">
            <v>13.36443</v>
          </cell>
          <cell r="AW2215">
            <v>13.36443</v>
          </cell>
        </row>
        <row r="2216">
          <cell r="A2216" t="str">
            <v>680499CL_RUBU2301</v>
          </cell>
          <cell r="L2216">
            <v>0</v>
          </cell>
          <cell r="M2216">
            <v>13.94575</v>
          </cell>
          <cell r="N2216">
            <v>13.3285</v>
          </cell>
          <cell r="O2216">
            <v>26.957170000000001</v>
          </cell>
          <cell r="P2216">
            <v>33.409469999999999</v>
          </cell>
          <cell r="Q2216">
            <v>33.742400000000004</v>
          </cell>
          <cell r="S2216">
            <v>-4.5190299999999999</v>
          </cell>
          <cell r="T2216">
            <v>1.93327</v>
          </cell>
          <cell r="U2216">
            <v>0.28985</v>
          </cell>
          <cell r="W2216">
            <v>6.69346</v>
          </cell>
          <cell r="X2216">
            <v>13.94575</v>
          </cell>
          <cell r="Y2216">
            <v>13.3285</v>
          </cell>
          <cell r="AV2216">
            <v>13.36443</v>
          </cell>
          <cell r="AW2216">
            <v>13.36443</v>
          </cell>
        </row>
        <row r="2217">
          <cell r="A2217" t="str">
            <v>680499CL_RUBS6903</v>
          </cell>
          <cell r="L2217">
            <v>-0.33757999999999999</v>
          </cell>
          <cell r="M2217">
            <v>-9.1999999999999998E-2</v>
          </cell>
          <cell r="N2217">
            <v>-8.7919999999999998E-2</v>
          </cell>
          <cell r="O2217">
            <v>-0.63592000000000004</v>
          </cell>
          <cell r="P2217">
            <v>-9.1999999999999998E-2</v>
          </cell>
          <cell r="Q2217">
            <v>-8.7919999999999998E-2</v>
          </cell>
          <cell r="S2217">
            <v>85.979100000000003</v>
          </cell>
          <cell r="T2217">
            <v>86.523020000000002</v>
          </cell>
          <cell r="U2217">
            <v>88.478160000000003</v>
          </cell>
          <cell r="W2217">
            <v>-0.63592000000000004</v>
          </cell>
          <cell r="X2217">
            <v>-9.1990000000000002E-2</v>
          </cell>
          <cell r="Y2217">
            <v>-8.7910000000000002E-2</v>
          </cell>
        </row>
        <row r="2218">
          <cell r="A2218" t="str">
            <v>680499CL_RUBU0664</v>
          </cell>
          <cell r="L2218">
            <v>-0.33757999999999999</v>
          </cell>
          <cell r="M2218">
            <v>-9.1999999999999998E-2</v>
          </cell>
          <cell r="N2218">
            <v>-8.7919999999999998E-2</v>
          </cell>
          <cell r="O2218">
            <v>-0.63592000000000004</v>
          </cell>
          <cell r="P2218">
            <v>-9.1999999999999998E-2</v>
          </cell>
          <cell r="Q2218">
            <v>-8.7919999999999998E-2</v>
          </cell>
          <cell r="S2218">
            <v>85.979100000000003</v>
          </cell>
          <cell r="T2218">
            <v>86.523020000000002</v>
          </cell>
          <cell r="U2218">
            <v>88.478160000000003</v>
          </cell>
          <cell r="W2218">
            <v>-0.63592000000000004</v>
          </cell>
          <cell r="X2218">
            <v>-9.1990000000000002E-2</v>
          </cell>
          <cell r="Y2218">
            <v>-8.7910000000000002E-2</v>
          </cell>
        </row>
        <row r="2219">
          <cell r="A2219" t="str">
            <v>680499CL_RU201101</v>
          </cell>
          <cell r="L2219">
            <v>17482.543679999999</v>
          </cell>
          <cell r="M2219">
            <v>13742.29387</v>
          </cell>
          <cell r="N2219">
            <v>13134.05723</v>
          </cell>
          <cell r="O2219">
            <v>97121.494770000005</v>
          </cell>
          <cell r="P2219">
            <v>75490.875469999999</v>
          </cell>
          <cell r="Q2219">
            <v>76916.414109999998</v>
          </cell>
          <cell r="S2219">
            <v>354060.67093000002</v>
          </cell>
          <cell r="T2219">
            <v>332430.05163</v>
          </cell>
          <cell r="U2219">
            <v>335075.79129999998</v>
          </cell>
          <cell r="W2219">
            <v>28518.976780000001</v>
          </cell>
          <cell r="X2219">
            <v>49070.637150000002</v>
          </cell>
          <cell r="Y2219">
            <v>46908.615899999997</v>
          </cell>
          <cell r="AB2219">
            <v>73957.989000000001</v>
          </cell>
          <cell r="AC2219">
            <v>102348.08199999999</v>
          </cell>
          <cell r="AD2219">
            <v>397231.28499999997</v>
          </cell>
          <cell r="AT2219">
            <v>19052.93</v>
          </cell>
          <cell r="AU2219">
            <v>62252.415999999997</v>
          </cell>
          <cell r="AV2219">
            <v>111094.69770999999</v>
          </cell>
          <cell r="AW2219">
            <v>406662.63670999999</v>
          </cell>
        </row>
        <row r="2220">
          <cell r="A2220" t="str">
            <v>680499CL_RUBT6918</v>
          </cell>
          <cell r="L2220">
            <v>17482.543679999999</v>
          </cell>
          <cell r="M2220">
            <v>13742.29387</v>
          </cell>
          <cell r="N2220">
            <v>13134.05723</v>
          </cell>
          <cell r="O2220">
            <v>97121.494770000005</v>
          </cell>
          <cell r="P2220">
            <v>75490.875469999999</v>
          </cell>
          <cell r="Q2220">
            <v>76916.414109999998</v>
          </cell>
          <cell r="S2220">
            <v>354060.67093000002</v>
          </cell>
          <cell r="T2220">
            <v>332430.05163</v>
          </cell>
          <cell r="U2220">
            <v>335075.79129999998</v>
          </cell>
          <cell r="W2220">
            <v>28518.976780000001</v>
          </cell>
          <cell r="X2220">
            <v>49070.637150000002</v>
          </cell>
          <cell r="Y2220">
            <v>46908.615899999997</v>
          </cell>
          <cell r="AB2220">
            <v>73957.989000000001</v>
          </cell>
          <cell r="AC2220">
            <v>102348.08199999999</v>
          </cell>
          <cell r="AD2220">
            <v>397231.28499999997</v>
          </cell>
          <cell r="AT2220">
            <v>19052.93</v>
          </cell>
          <cell r="AU2220">
            <v>62252.415999999997</v>
          </cell>
          <cell r="AV2220">
            <v>111094.69770999999</v>
          </cell>
          <cell r="AW2220">
            <v>406662.63670999999</v>
          </cell>
        </row>
        <row r="2221">
          <cell r="A2221" t="str">
            <v>680499CL_RUBO0680</v>
          </cell>
          <cell r="L2221">
            <v>16415.157770000002</v>
          </cell>
          <cell r="M2221">
            <v>13555.68002</v>
          </cell>
          <cell r="N2221">
            <v>12955.702950000001</v>
          </cell>
          <cell r="O2221">
            <v>102656.92802000001</v>
          </cell>
          <cell r="P2221">
            <v>75514.191739999995</v>
          </cell>
          <cell r="Q2221">
            <v>76974.548339999994</v>
          </cell>
          <cell r="S2221">
            <v>360171.95640000002</v>
          </cell>
          <cell r="T2221">
            <v>333029.22012000001</v>
          </cell>
          <cell r="U2221">
            <v>335850.44354000001</v>
          </cell>
          <cell r="W2221">
            <v>28285.113939999999</v>
          </cell>
          <cell r="X2221">
            <v>48510.893859999996</v>
          </cell>
          <cell r="Y2221">
            <v>46369.13164</v>
          </cell>
          <cell r="AB2221">
            <v>73635.637000000002</v>
          </cell>
          <cell r="AC2221">
            <v>102099.16899999999</v>
          </cell>
          <cell r="AD2221">
            <v>396233.99300000002</v>
          </cell>
          <cell r="AT2221">
            <v>18956.238000000001</v>
          </cell>
          <cell r="AU2221">
            <v>62000.004000000001</v>
          </cell>
          <cell r="AV2221">
            <v>112070.62472000001</v>
          </cell>
          <cell r="AW2221">
            <v>407038.90772000002</v>
          </cell>
        </row>
        <row r="2222">
          <cell r="A2222" t="str">
            <v>680499CL_RUBU0680</v>
          </cell>
          <cell r="L2222">
            <v>16415.157770000002</v>
          </cell>
          <cell r="M2222">
            <v>13555.68002</v>
          </cell>
          <cell r="N2222">
            <v>12955.702950000001</v>
          </cell>
          <cell r="O2222">
            <v>102656.92802000001</v>
          </cell>
          <cell r="P2222">
            <v>75514.191739999995</v>
          </cell>
          <cell r="Q2222">
            <v>76974.548339999994</v>
          </cell>
          <cell r="S2222">
            <v>360171.95640000002</v>
          </cell>
          <cell r="T2222">
            <v>333029.22012000001</v>
          </cell>
          <cell r="U2222">
            <v>335850.44354000001</v>
          </cell>
          <cell r="W2222">
            <v>28285.113939999999</v>
          </cell>
          <cell r="X2222">
            <v>48510.893859999996</v>
          </cell>
          <cell r="Y2222">
            <v>46369.13164</v>
          </cell>
          <cell r="AB2222">
            <v>73635.637000000002</v>
          </cell>
          <cell r="AC2222">
            <v>102099.16899999999</v>
          </cell>
          <cell r="AD2222">
            <v>396233.99300000002</v>
          </cell>
          <cell r="AT2222">
            <v>18956.238000000001</v>
          </cell>
          <cell r="AU2222">
            <v>62000.004000000001</v>
          </cell>
          <cell r="AV2222">
            <v>112070.62472000001</v>
          </cell>
          <cell r="AW2222">
            <v>407038.90772000002</v>
          </cell>
        </row>
        <row r="2223">
          <cell r="A2223" t="str">
            <v>680499CL_RUBU0655</v>
          </cell>
          <cell r="S2223">
            <v>-17.096630000000001</v>
          </cell>
          <cell r="T2223">
            <v>-17.096630000000001</v>
          </cell>
          <cell r="U2223">
            <v>-17.972760000000001</v>
          </cell>
        </row>
        <row r="2224">
          <cell r="A2224" t="str">
            <v>680499CL_RUBU3409</v>
          </cell>
          <cell r="L2224">
            <v>895.22981000000004</v>
          </cell>
          <cell r="M2224">
            <v>128.01345000000001</v>
          </cell>
          <cell r="N2224">
            <v>122.34755</v>
          </cell>
          <cell r="O2224">
            <v>-5842.2375199999997</v>
          </cell>
          <cell r="P2224">
            <v>-250.55105</v>
          </cell>
          <cell r="Q2224">
            <v>-281.54392999999999</v>
          </cell>
          <cell r="S2224">
            <v>-6780.58187</v>
          </cell>
          <cell r="T2224">
            <v>-1188.8954000000001</v>
          </cell>
          <cell r="U2224">
            <v>-1358.21949</v>
          </cell>
          <cell r="W2224">
            <v>-3.9229799999999999</v>
          </cell>
          <cell r="X2224">
            <v>357.52915000000002</v>
          </cell>
          <cell r="Y2224">
            <v>342.25488999999999</v>
          </cell>
          <cell r="AV2224">
            <v>-1274.6743200000001</v>
          </cell>
          <cell r="AW2224">
            <v>-1274.6743200000001</v>
          </cell>
        </row>
        <row r="2225">
          <cell r="A2225" t="str">
            <v>680499CL_RUBU0624</v>
          </cell>
          <cell r="L2225">
            <v>172.15610000000001</v>
          </cell>
          <cell r="M2225">
            <v>58.6004</v>
          </cell>
          <cell r="N2225">
            <v>56.006729999999997</v>
          </cell>
          <cell r="O2225">
            <v>306.80426999999997</v>
          </cell>
          <cell r="P2225">
            <v>227.23478</v>
          </cell>
          <cell r="Q2225">
            <v>223.40969999999999</v>
          </cell>
          <cell r="S2225">
            <v>686.39302999999995</v>
          </cell>
          <cell r="T2225">
            <v>606.82353999999998</v>
          </cell>
          <cell r="U2225">
            <v>601.54001000000005</v>
          </cell>
          <cell r="W2225">
            <v>237.78582</v>
          </cell>
          <cell r="X2225">
            <v>202.21413999999999</v>
          </cell>
          <cell r="Y2225">
            <v>197.22936999999999</v>
          </cell>
          <cell r="AB2225">
            <v>322.35199999999998</v>
          </cell>
          <cell r="AC2225">
            <v>248.91300000000001</v>
          </cell>
          <cell r="AD2225">
            <v>997.29200000000003</v>
          </cell>
          <cell r="AT2225">
            <v>96.691999999999993</v>
          </cell>
          <cell r="AU2225">
            <v>252.41200000000001</v>
          </cell>
          <cell r="AV2225">
            <v>298.74731000000003</v>
          </cell>
          <cell r="AW2225">
            <v>898.40331000000003</v>
          </cell>
        </row>
        <row r="2226">
          <cell r="A2226" t="str">
            <v>680499814078PD202</v>
          </cell>
          <cell r="L2226">
            <v>14429.9751</v>
          </cell>
          <cell r="M2226">
            <v>13170.52081</v>
          </cell>
          <cell r="N2226">
            <v>12587.590899999999</v>
          </cell>
          <cell r="O2226">
            <v>80895.729479999995</v>
          </cell>
          <cell r="P2226">
            <v>72677.980129999996</v>
          </cell>
          <cell r="Q2226">
            <v>74228.789149999997</v>
          </cell>
          <cell r="S2226">
            <v>257585.66595</v>
          </cell>
          <cell r="T2226">
            <v>249367.9166</v>
          </cell>
          <cell r="U2226">
            <v>251592.84312999999</v>
          </cell>
          <cell r="W2226">
            <v>26712.37544</v>
          </cell>
          <cell r="X2226">
            <v>43875.538560000001</v>
          </cell>
          <cell r="Y2226">
            <v>42002.72741</v>
          </cell>
          <cell r="AB2226">
            <v>56688.237000000001</v>
          </cell>
          <cell r="AC2226">
            <v>63531.622000000003</v>
          </cell>
          <cell r="AD2226">
            <v>274876.70299999998</v>
          </cell>
          <cell r="AT2226">
            <v>15688.752</v>
          </cell>
          <cell r="AU2226">
            <v>49433.982000000004</v>
          </cell>
          <cell r="AV2226">
            <v>87618.169190000001</v>
          </cell>
          <cell r="AW2226">
            <v>301419.82218999998</v>
          </cell>
        </row>
        <row r="2227">
          <cell r="A2227" t="str">
            <v>680499814078BS9044</v>
          </cell>
          <cell r="L2227">
            <v>2492.3806800000002</v>
          </cell>
          <cell r="M2227">
            <v>2329.18968</v>
          </cell>
          <cell r="N2227">
            <v>2226.0992700000002</v>
          </cell>
          <cell r="O2227">
            <v>16312.736059999999</v>
          </cell>
          <cell r="P2227">
            <v>15102.37413</v>
          </cell>
          <cell r="Q2227">
            <v>15565.188899999999</v>
          </cell>
          <cell r="S2227">
            <v>49498.434569999998</v>
          </cell>
          <cell r="T2227">
            <v>48288.072639999999</v>
          </cell>
          <cell r="U2227">
            <v>49020.8655</v>
          </cell>
          <cell r="W2227">
            <v>4538.3180499999999</v>
          </cell>
          <cell r="X2227">
            <v>7118.97577</v>
          </cell>
          <cell r="Y2227">
            <v>6807.0942999999997</v>
          </cell>
          <cell r="AB2227">
            <v>8329.7739999999994</v>
          </cell>
          <cell r="AC2227">
            <v>14776.611999999999</v>
          </cell>
          <cell r="AD2227">
            <v>54486.071000000004</v>
          </cell>
          <cell r="AT2227">
            <v>2748.85</v>
          </cell>
          <cell r="AU2227">
            <v>8822.52</v>
          </cell>
          <cell r="AV2227">
            <v>19031.053599999999</v>
          </cell>
          <cell r="AW2227">
            <v>58185.933599999997</v>
          </cell>
        </row>
        <row r="2228">
          <cell r="A2228" t="str">
            <v>680499814078BU0321</v>
          </cell>
          <cell r="L2228">
            <v>1174.99152</v>
          </cell>
          <cell r="M2228">
            <v>1133.6165900000001</v>
          </cell>
          <cell r="N2228">
            <v>1083.4425000000001</v>
          </cell>
          <cell r="O2228">
            <v>8759.2609799999991</v>
          </cell>
          <cell r="P2228">
            <v>8749.1711899999991</v>
          </cell>
          <cell r="Q2228">
            <v>9062.0005199999996</v>
          </cell>
          <cell r="S2228">
            <v>30221.103810000001</v>
          </cell>
          <cell r="T2228">
            <v>30211.014019999999</v>
          </cell>
          <cell r="U2228">
            <v>30738.833030000002</v>
          </cell>
          <cell r="W2228">
            <v>2006.1376299999999</v>
          </cell>
          <cell r="X2228">
            <v>3582.8312799999999</v>
          </cell>
          <cell r="Y2228">
            <v>3420.13393</v>
          </cell>
          <cell r="AB2228">
            <v>4247.2359999999999</v>
          </cell>
          <cell r="AC2228">
            <v>9240.6679999999997</v>
          </cell>
          <cell r="AD2228">
            <v>31569.092000000001</v>
          </cell>
          <cell r="AT2228">
            <v>1220.7860000000001</v>
          </cell>
          <cell r="AU2228">
            <v>3289.4850000000001</v>
          </cell>
          <cell r="AV2228">
            <v>9779.7069599999995</v>
          </cell>
          <cell r="AW2228">
            <v>33481.857960000001</v>
          </cell>
        </row>
        <row r="2229">
          <cell r="A2229" t="str">
            <v>680499814078BU0323</v>
          </cell>
          <cell r="L2229">
            <v>1310.4593400000001</v>
          </cell>
          <cell r="M2229">
            <v>1195.5730900000001</v>
          </cell>
          <cell r="N2229">
            <v>1142.65678</v>
          </cell>
          <cell r="O2229">
            <v>7546.5452599999999</v>
          </cell>
          <cell r="P2229">
            <v>6353.2029400000001</v>
          </cell>
          <cell r="Q2229">
            <v>6503.1883799999996</v>
          </cell>
          <cell r="S2229">
            <v>19270.40094</v>
          </cell>
          <cell r="T2229">
            <v>18077.05862</v>
          </cell>
          <cell r="U2229">
            <v>18282.032480000002</v>
          </cell>
          <cell r="W2229">
            <v>2525.2505999999998</v>
          </cell>
          <cell r="X2229">
            <v>3536.1444900000001</v>
          </cell>
          <cell r="Y2229">
            <v>3386.9603699999998</v>
          </cell>
          <cell r="AB2229">
            <v>4068.7640000000001</v>
          </cell>
          <cell r="AC2229">
            <v>5522.17</v>
          </cell>
          <cell r="AD2229">
            <v>22889.431</v>
          </cell>
          <cell r="AT2229">
            <v>1384.4090000000001</v>
          </cell>
          <cell r="AU2229">
            <v>5260.0910000000003</v>
          </cell>
          <cell r="AV2229">
            <v>9107.6916399999991</v>
          </cell>
          <cell r="AW2229">
            <v>23720.040639999999</v>
          </cell>
        </row>
        <row r="2230">
          <cell r="A2230" t="str">
            <v>680499814078BU0648</v>
          </cell>
          <cell r="L2230">
            <v>6.9298200000000003</v>
          </cell>
          <cell r="O2230">
            <v>6.9298200000000003</v>
          </cell>
          <cell r="S2230">
            <v>6.9298200000000003</v>
          </cell>
          <cell r="W2230">
            <v>6.9298200000000003</v>
          </cell>
          <cell r="AB2230">
            <v>13.773999999999999</v>
          </cell>
          <cell r="AC2230">
            <v>13.773999999999999</v>
          </cell>
          <cell r="AD2230">
            <v>27.547999999999998</v>
          </cell>
          <cell r="AT2230">
            <v>143.655</v>
          </cell>
          <cell r="AU2230">
            <v>272.94400000000002</v>
          </cell>
          <cell r="AV2230">
            <v>143.655</v>
          </cell>
          <cell r="AW2230">
            <v>984.03499999999997</v>
          </cell>
        </row>
        <row r="2231">
          <cell r="A2231" t="str">
            <v>680499814078BG6912</v>
          </cell>
          <cell r="L2231">
            <v>3539.4775199999999</v>
          </cell>
          <cell r="M2231">
            <v>3494.7698999999998</v>
          </cell>
          <cell r="N2231">
            <v>3340.0906399999999</v>
          </cell>
          <cell r="O2231">
            <v>22755.034960000001</v>
          </cell>
          <cell r="P2231">
            <v>22241.41156</v>
          </cell>
          <cell r="Q2231">
            <v>22736.468580000001</v>
          </cell>
          <cell r="S2231">
            <v>73634.031109999996</v>
          </cell>
          <cell r="T2231">
            <v>73120.407709999999</v>
          </cell>
          <cell r="U2231">
            <v>73831.796919999993</v>
          </cell>
          <cell r="W2231">
            <v>7905.9168099999997</v>
          </cell>
          <cell r="X2231">
            <v>12849.168900000001</v>
          </cell>
          <cell r="Y2231">
            <v>12297.74458</v>
          </cell>
          <cell r="AB2231">
            <v>16291.696</v>
          </cell>
          <cell r="AC2231">
            <v>19421.12</v>
          </cell>
          <cell r="AD2231">
            <v>78221.934999999998</v>
          </cell>
          <cell r="AT2231">
            <v>4433.67</v>
          </cell>
          <cell r="AU2231">
            <v>13732.974</v>
          </cell>
          <cell r="AV2231">
            <v>25508.335589999999</v>
          </cell>
          <cell r="AW2231">
            <v>80577.896590000004</v>
          </cell>
        </row>
        <row r="2232">
          <cell r="A2232" t="str">
            <v>680499814078BS6912</v>
          </cell>
          <cell r="L2232">
            <v>1955.9709</v>
          </cell>
          <cell r="M2232">
            <v>2449.7244700000001</v>
          </cell>
          <cell r="N2232">
            <v>2341.2991499999998</v>
          </cell>
          <cell r="O2232">
            <v>13264.89387</v>
          </cell>
          <cell r="P2232">
            <v>16037.283880000001</v>
          </cell>
          <cell r="Q2232">
            <v>16403.538919999999</v>
          </cell>
          <cell r="S2232">
            <v>46469.071409999997</v>
          </cell>
          <cell r="T2232">
            <v>49241.46142</v>
          </cell>
          <cell r="U2232">
            <v>49723.291490000003</v>
          </cell>
          <cell r="W2232">
            <v>4398.7430599999998</v>
          </cell>
          <cell r="X2232">
            <v>9410.2245299999995</v>
          </cell>
          <cell r="Y2232">
            <v>9002.9908300000006</v>
          </cell>
          <cell r="AB2232">
            <v>10989.957</v>
          </cell>
          <cell r="AC2232">
            <v>13127.519</v>
          </cell>
          <cell r="AD2232">
            <v>51004.902000000002</v>
          </cell>
          <cell r="AT2232">
            <v>2796.3870000000002</v>
          </cell>
          <cell r="AU2232">
            <v>8738.9279999999999</v>
          </cell>
          <cell r="AV2232">
            <v>16004.90523</v>
          </cell>
          <cell r="AW2232">
            <v>51530.831230000003</v>
          </cell>
        </row>
        <row r="2233">
          <cell r="A2233" t="str">
            <v>680499814078BO0678</v>
          </cell>
          <cell r="L2233">
            <v>1249.41381</v>
          </cell>
          <cell r="M2233">
            <v>2027.2653499999999</v>
          </cell>
          <cell r="N2233">
            <v>1937.5381600000001</v>
          </cell>
          <cell r="O2233">
            <v>9119.9253100000005</v>
          </cell>
          <cell r="P2233">
            <v>13688.36183</v>
          </cell>
          <cell r="Q2233">
            <v>13997.473120000001</v>
          </cell>
          <cell r="S2233">
            <v>32399.191470000002</v>
          </cell>
          <cell r="T2233">
            <v>36967.627990000001</v>
          </cell>
          <cell r="U2233">
            <v>37298.332950000004</v>
          </cell>
          <cell r="W2233">
            <v>2857.8948099999998</v>
          </cell>
          <cell r="X2233">
            <v>7611.52549</v>
          </cell>
          <cell r="Y2233">
            <v>7291.66716</v>
          </cell>
          <cell r="AB2233">
            <v>8255.7690000000002</v>
          </cell>
          <cell r="AC2233">
            <v>8819.6990000000005</v>
          </cell>
          <cell r="AD2233">
            <v>37201.345999999998</v>
          </cell>
          <cell r="AT2233">
            <v>1989.009</v>
          </cell>
          <cell r="AU2233">
            <v>6279.8</v>
          </cell>
          <cell r="AV2233">
            <v>11154.97164</v>
          </cell>
          <cell r="AW2233">
            <v>32502.586640000001</v>
          </cell>
        </row>
        <row r="2234">
          <cell r="A2234" t="str">
            <v>680499814078BU0654</v>
          </cell>
          <cell r="L2234">
            <v>186.39481000000001</v>
          </cell>
          <cell r="M2234">
            <v>73.680409999999995</v>
          </cell>
          <cell r="N2234">
            <v>70.419300000000007</v>
          </cell>
          <cell r="O2234">
            <v>846.5729</v>
          </cell>
          <cell r="P2234">
            <v>358.13868000000002</v>
          </cell>
          <cell r="Q2234">
            <v>366.21184</v>
          </cell>
          <cell r="S2234">
            <v>2691.3398999999999</v>
          </cell>
          <cell r="T2234">
            <v>2202.9056799999998</v>
          </cell>
          <cell r="U2234">
            <v>2202.85403</v>
          </cell>
          <cell r="W2234">
            <v>280.50220000000002</v>
          </cell>
          <cell r="X2234">
            <v>214.33627000000001</v>
          </cell>
          <cell r="Y2234">
            <v>204.31834000000001</v>
          </cell>
          <cell r="AB2234">
            <v>471.29500000000002</v>
          </cell>
          <cell r="AC2234">
            <v>984.02200000000005</v>
          </cell>
          <cell r="AD2234">
            <v>1971.1579999999999</v>
          </cell>
          <cell r="AT2234">
            <v>123.633</v>
          </cell>
          <cell r="AU2234">
            <v>334.40499999999997</v>
          </cell>
          <cell r="AV2234">
            <v>924.73136999999997</v>
          </cell>
          <cell r="AW2234">
            <v>1284.01937</v>
          </cell>
        </row>
        <row r="2235">
          <cell r="A2235" t="str">
            <v>680499814078BU0659</v>
          </cell>
          <cell r="L2235">
            <v>520.16228000000001</v>
          </cell>
          <cell r="M2235">
            <v>348.77870999999999</v>
          </cell>
          <cell r="N2235">
            <v>333.34169000000003</v>
          </cell>
          <cell r="O2235">
            <v>3298.3956600000001</v>
          </cell>
          <cell r="P2235">
            <v>1990.7833700000001</v>
          </cell>
          <cell r="Q2235">
            <v>2039.8539599999999</v>
          </cell>
          <cell r="S2235">
            <v>11378.54004</v>
          </cell>
          <cell r="T2235">
            <v>10070.927750000001</v>
          </cell>
          <cell r="U2235">
            <v>10222.104509999999</v>
          </cell>
          <cell r="W2235">
            <v>1260.3460500000001</v>
          </cell>
          <cell r="X2235">
            <v>1584.36277</v>
          </cell>
          <cell r="Y2235">
            <v>1507.0053399999999</v>
          </cell>
          <cell r="AB2235">
            <v>2262.893</v>
          </cell>
          <cell r="AC2235">
            <v>3323.7979999999998</v>
          </cell>
          <cell r="AD2235">
            <v>11832.397999999999</v>
          </cell>
          <cell r="AT2235">
            <v>683.745</v>
          </cell>
          <cell r="AU2235">
            <v>2124.723</v>
          </cell>
          <cell r="AV2235">
            <v>3925.2022200000001</v>
          </cell>
          <cell r="AW2235">
            <v>17744.22522</v>
          </cell>
        </row>
        <row r="2236">
          <cell r="A2236" t="str">
            <v>680499814078BS6922</v>
          </cell>
          <cell r="L2236">
            <v>1583.5066200000001</v>
          </cell>
          <cell r="M2236">
            <v>1045.0454299999999</v>
          </cell>
          <cell r="N2236">
            <v>998.79148999999995</v>
          </cell>
          <cell r="O2236">
            <v>9490.1410899999992</v>
          </cell>
          <cell r="P2236">
            <v>6204.1276799999996</v>
          </cell>
          <cell r="Q2236">
            <v>6332.92965</v>
          </cell>
          <cell r="S2236">
            <v>27164.959699999999</v>
          </cell>
          <cell r="T2236">
            <v>23878.94629</v>
          </cell>
          <cell r="U2236">
            <v>24108.505430000001</v>
          </cell>
          <cell r="W2236">
            <v>3507.1737499999999</v>
          </cell>
          <cell r="X2236">
            <v>3438.9443700000002</v>
          </cell>
          <cell r="Y2236">
            <v>3294.7537499999999</v>
          </cell>
          <cell r="AB2236">
            <v>5301.7389999999996</v>
          </cell>
          <cell r="AC2236">
            <v>6293.6009999999997</v>
          </cell>
          <cell r="AD2236">
            <v>27217.032999999999</v>
          </cell>
          <cell r="AT2236">
            <v>1637.2829999999999</v>
          </cell>
          <cell r="AU2236">
            <v>4994.0460000000003</v>
          </cell>
          <cell r="AV2236">
            <v>9503.4303600000003</v>
          </cell>
          <cell r="AW2236">
            <v>29047.065360000001</v>
          </cell>
        </row>
        <row r="2237">
          <cell r="A2237" t="str">
            <v>680499814078BU1485</v>
          </cell>
          <cell r="L2237">
            <v>943.83735000000001</v>
          </cell>
          <cell r="M2237">
            <v>339.96370000000002</v>
          </cell>
          <cell r="N2237">
            <v>324.91683</v>
          </cell>
          <cell r="O2237">
            <v>4400.4399000000003</v>
          </cell>
          <cell r="P2237">
            <v>2605.9770899999999</v>
          </cell>
          <cell r="Q2237">
            <v>2662.7595900000001</v>
          </cell>
          <cell r="S2237">
            <v>11947.300300000001</v>
          </cell>
          <cell r="T2237">
            <v>10152.83749</v>
          </cell>
          <cell r="U2237">
            <v>10269.58215</v>
          </cell>
          <cell r="W2237">
            <v>1996.4982299999999</v>
          </cell>
          <cell r="X2237">
            <v>1705.5376000000001</v>
          </cell>
          <cell r="Y2237">
            <v>1632.9777999999999</v>
          </cell>
          <cell r="AB2237">
            <v>2379.7130000000002</v>
          </cell>
          <cell r="AC2237">
            <v>2549.087</v>
          </cell>
          <cell r="AD2237">
            <v>11617.121999999999</v>
          </cell>
          <cell r="AT2237">
            <v>745.44299999999998</v>
          </cell>
          <cell r="AU2237">
            <v>2176.9549999999999</v>
          </cell>
          <cell r="AV2237">
            <v>3856.57564</v>
          </cell>
          <cell r="AW2237">
            <v>12381.31964</v>
          </cell>
        </row>
        <row r="2238">
          <cell r="A2238" t="str">
            <v>680499814078BU1051</v>
          </cell>
          <cell r="L2238">
            <v>21.554410000000001</v>
          </cell>
          <cell r="M2238">
            <v>47.920520000000003</v>
          </cell>
          <cell r="N2238">
            <v>45.799550000000004</v>
          </cell>
          <cell r="O2238">
            <v>139.18425999999999</v>
          </cell>
          <cell r="P2238">
            <v>47.920520000000003</v>
          </cell>
          <cell r="Q2238">
            <v>45.799550000000004</v>
          </cell>
          <cell r="S2238">
            <v>336.62979000000001</v>
          </cell>
          <cell r="T2238">
            <v>245.36605</v>
          </cell>
          <cell r="U2238">
            <v>247.22475</v>
          </cell>
          <cell r="W2238">
            <v>34.988500000000002</v>
          </cell>
          <cell r="X2238">
            <v>76.851699999999994</v>
          </cell>
          <cell r="Y2238">
            <v>73.065939999999998</v>
          </cell>
          <cell r="AB2238">
            <v>109.95399999999999</v>
          </cell>
          <cell r="AC2238">
            <v>181.61199999999999</v>
          </cell>
          <cell r="AD2238">
            <v>443.89800000000002</v>
          </cell>
          <cell r="AT2238">
            <v>33.930999999999997</v>
          </cell>
          <cell r="AU2238">
            <v>110.19</v>
          </cell>
          <cell r="AV2238">
            <v>205.94612000000001</v>
          </cell>
          <cell r="AW2238">
            <v>391.23912000000001</v>
          </cell>
        </row>
        <row r="2239">
          <cell r="A2239" t="str">
            <v>680499814078BO0708</v>
          </cell>
          <cell r="L2239">
            <v>313.20800000000003</v>
          </cell>
          <cell r="M2239">
            <v>484.61362000000003</v>
          </cell>
          <cell r="N2239">
            <v>463.16453000000001</v>
          </cell>
          <cell r="O2239">
            <v>3739.3048600000002</v>
          </cell>
          <cell r="P2239">
            <v>2492.7085999999999</v>
          </cell>
          <cell r="Q2239">
            <v>2541.4830200000001</v>
          </cell>
          <cell r="S2239">
            <v>11401.59333</v>
          </cell>
          <cell r="T2239">
            <v>10154.997069999999</v>
          </cell>
          <cell r="U2239">
            <v>10218.06171</v>
          </cell>
          <cell r="W2239">
            <v>912.02881000000002</v>
          </cell>
          <cell r="X2239">
            <v>1175.04207</v>
          </cell>
          <cell r="Y2239">
            <v>1126.91587</v>
          </cell>
          <cell r="AB2239">
            <v>2189.3649999999998</v>
          </cell>
          <cell r="AC2239">
            <v>2771.8679999999999</v>
          </cell>
          <cell r="AD2239">
            <v>11645.705</v>
          </cell>
          <cell r="AT2239">
            <v>655.70600000000002</v>
          </cell>
          <cell r="AU2239">
            <v>2059.9279999999999</v>
          </cell>
          <cell r="AV2239">
            <v>4293.6264000000001</v>
          </cell>
          <cell r="AW2239">
            <v>12615.395399999999</v>
          </cell>
        </row>
        <row r="2240">
          <cell r="A2240" t="str">
            <v>680499814078BU0675</v>
          </cell>
          <cell r="L2240">
            <v>256.04953</v>
          </cell>
          <cell r="M2240">
            <v>102.05347999999999</v>
          </cell>
          <cell r="N2240">
            <v>97.536559999999994</v>
          </cell>
          <cell r="O2240">
            <v>885.42295999999999</v>
          </cell>
          <cell r="P2240">
            <v>679.21798000000001</v>
          </cell>
          <cell r="Q2240">
            <v>695.70542999999998</v>
          </cell>
          <cell r="S2240">
            <v>2370.4818700000001</v>
          </cell>
          <cell r="T2240">
            <v>2164.2768900000001</v>
          </cell>
          <cell r="U2240">
            <v>2201.4693600000001</v>
          </cell>
          <cell r="W2240">
            <v>484.22699999999998</v>
          </cell>
          <cell r="X2240">
            <v>350.93538999999998</v>
          </cell>
          <cell r="Y2240">
            <v>336.60064999999997</v>
          </cell>
          <cell r="AB2240">
            <v>321.09399999999999</v>
          </cell>
          <cell r="AC2240">
            <v>489.82</v>
          </cell>
          <cell r="AD2240">
            <v>1923.6189999999999</v>
          </cell>
          <cell r="AT2240">
            <v>113.37</v>
          </cell>
          <cell r="AU2240">
            <v>341.79899999999998</v>
          </cell>
          <cell r="AV2240">
            <v>685.25624000000005</v>
          </cell>
          <cell r="AW2240">
            <v>2054.65924</v>
          </cell>
        </row>
        <row r="2241">
          <cell r="A2241" t="str">
            <v>680499814078BU1123</v>
          </cell>
          <cell r="L2241">
            <v>48.857329999999997</v>
          </cell>
          <cell r="M2241">
            <v>70.494110000000006</v>
          </cell>
          <cell r="N2241">
            <v>67.374020000000002</v>
          </cell>
          <cell r="O2241">
            <v>325.78910999999999</v>
          </cell>
          <cell r="P2241">
            <v>378.30349000000001</v>
          </cell>
          <cell r="Q2241">
            <v>387.18205999999998</v>
          </cell>
          <cell r="S2241">
            <v>1108.9544100000001</v>
          </cell>
          <cell r="T2241">
            <v>1161.4687899999999</v>
          </cell>
          <cell r="U2241">
            <v>1172.1674700000001</v>
          </cell>
          <cell r="W2241">
            <v>79.431209999999993</v>
          </cell>
          <cell r="X2241">
            <v>130.57760999999999</v>
          </cell>
          <cell r="Y2241">
            <v>125.19347999999999</v>
          </cell>
          <cell r="AB2241">
            <v>301.613</v>
          </cell>
          <cell r="AC2241">
            <v>301.214</v>
          </cell>
          <cell r="AD2241">
            <v>1586.6890000000001</v>
          </cell>
          <cell r="AT2241">
            <v>88.832999999999998</v>
          </cell>
          <cell r="AU2241">
            <v>305.17399999999998</v>
          </cell>
          <cell r="AV2241">
            <v>462.02596</v>
          </cell>
          <cell r="AW2241">
            <v>1604.4519600000001</v>
          </cell>
        </row>
        <row r="2242">
          <cell r="A2242" t="str">
            <v>680499814078BS9042</v>
          </cell>
          <cell r="L2242">
            <v>6387.9912599999998</v>
          </cell>
          <cell r="M2242">
            <v>5354.1298100000004</v>
          </cell>
          <cell r="N2242">
            <v>5117.1549599999998</v>
          </cell>
          <cell r="O2242">
            <v>29307.417570000001</v>
          </cell>
          <cell r="P2242">
            <v>27146.58293</v>
          </cell>
          <cell r="Q2242">
            <v>27658.363939999999</v>
          </cell>
          <cell r="S2242">
            <v>100529.41343</v>
          </cell>
          <cell r="T2242">
            <v>98368.57879</v>
          </cell>
          <cell r="U2242">
            <v>98977.797519999993</v>
          </cell>
          <cell r="W2242">
            <v>10283.63258</v>
          </cell>
          <cell r="X2242">
            <v>18134.51641</v>
          </cell>
          <cell r="Y2242">
            <v>17354.327430000001</v>
          </cell>
          <cell r="AB2242">
            <v>23384.39</v>
          </cell>
          <cell r="AC2242">
            <v>20998.483</v>
          </cell>
          <cell r="AD2242">
            <v>105234.955</v>
          </cell>
          <cell r="AT2242">
            <v>5668.192</v>
          </cell>
          <cell r="AU2242">
            <v>17676.362000000001</v>
          </cell>
          <cell r="AV2242">
            <v>29247.21686</v>
          </cell>
          <cell r="AW2242">
            <v>120999.39886</v>
          </cell>
        </row>
        <row r="2243">
          <cell r="A2243" t="str">
            <v>680499814078BO0341</v>
          </cell>
          <cell r="L2243">
            <v>3170.2550900000001</v>
          </cell>
          <cell r="M2243">
            <v>3051.1331100000002</v>
          </cell>
          <cell r="N2243">
            <v>2916.0893700000001</v>
          </cell>
          <cell r="O2243">
            <v>16677.781579999999</v>
          </cell>
          <cell r="P2243">
            <v>15476.708699999999</v>
          </cell>
          <cell r="Q2243">
            <v>15781.315049999999</v>
          </cell>
          <cell r="S2243">
            <v>55023.26023</v>
          </cell>
          <cell r="T2243">
            <v>53822.18735</v>
          </cell>
          <cell r="U2243">
            <v>54081.747049999998</v>
          </cell>
          <cell r="W2243">
            <v>5279.85005</v>
          </cell>
          <cell r="X2243">
            <v>10160.016670000001</v>
          </cell>
          <cell r="Y2243">
            <v>9721.5869299999995</v>
          </cell>
          <cell r="AB2243">
            <v>15202.236000000001</v>
          </cell>
          <cell r="AC2243">
            <v>11534.378000000001</v>
          </cell>
          <cell r="AD2243">
            <v>63394.864000000001</v>
          </cell>
          <cell r="AT2243">
            <v>3145.56</v>
          </cell>
          <cell r="AU2243">
            <v>9856.5259999999998</v>
          </cell>
          <cell r="AV2243">
            <v>16992.69312</v>
          </cell>
          <cell r="AW2243">
            <v>70339.023119999998</v>
          </cell>
        </row>
        <row r="2244">
          <cell r="A2244" t="str">
            <v>680499814078BU0341</v>
          </cell>
          <cell r="L2244">
            <v>3170.2550900000001</v>
          </cell>
          <cell r="M2244">
            <v>3051.1331100000002</v>
          </cell>
          <cell r="N2244">
            <v>2916.0893700000001</v>
          </cell>
          <cell r="O2244">
            <v>16677.781579999999</v>
          </cell>
          <cell r="P2244">
            <v>15476.708699999999</v>
          </cell>
          <cell r="Q2244">
            <v>15781.315049999999</v>
          </cell>
          <cell r="S2244">
            <v>55023.26023</v>
          </cell>
          <cell r="T2244">
            <v>53822.18735</v>
          </cell>
          <cell r="U2244">
            <v>54081.747049999998</v>
          </cell>
          <cell r="W2244">
            <v>5279.85005</v>
          </cell>
          <cell r="X2244">
            <v>10160.016670000001</v>
          </cell>
          <cell r="Y2244">
            <v>9721.5869299999995</v>
          </cell>
          <cell r="AB2244">
            <v>15202.236000000001</v>
          </cell>
          <cell r="AC2244">
            <v>11534.378000000001</v>
          </cell>
          <cell r="AD2244">
            <v>63394.864000000001</v>
          </cell>
          <cell r="AT2244">
            <v>3145.56</v>
          </cell>
          <cell r="AU2244">
            <v>9856.5259999999998</v>
          </cell>
          <cell r="AV2244">
            <v>16992.69312</v>
          </cell>
          <cell r="AW2244">
            <v>70339.023119999998</v>
          </cell>
        </row>
        <row r="2245">
          <cell r="A2245" t="str">
            <v>680499814078BU0351</v>
          </cell>
          <cell r="L2245">
            <v>1215.1705999999999</v>
          </cell>
          <cell r="M2245">
            <v>784.20244000000002</v>
          </cell>
          <cell r="N2245">
            <v>749.49347999999998</v>
          </cell>
          <cell r="O2245">
            <v>4583.4129899999998</v>
          </cell>
          <cell r="P2245">
            <v>2935.1338999999998</v>
          </cell>
          <cell r="Q2245">
            <v>2957.7318399999999</v>
          </cell>
          <cell r="S2245">
            <v>12304.155549999999</v>
          </cell>
          <cell r="T2245">
            <v>10655.876459999999</v>
          </cell>
          <cell r="U2245">
            <v>10689.310729999999</v>
          </cell>
          <cell r="W2245">
            <v>1822.2358899999999</v>
          </cell>
          <cell r="X2245">
            <v>2186.0973800000002</v>
          </cell>
          <cell r="Y2245">
            <v>2097.39158</v>
          </cell>
          <cell r="AB2245">
            <v>1608.104</v>
          </cell>
          <cell r="AC2245">
            <v>2643.748</v>
          </cell>
          <cell r="AD2245">
            <v>9228.9230000000007</v>
          </cell>
          <cell r="AT2245">
            <v>763.726</v>
          </cell>
          <cell r="AU2245">
            <v>2151.998</v>
          </cell>
          <cell r="AV2245">
            <v>3909.40112</v>
          </cell>
          <cell r="AW2245">
            <v>15076.600119999999</v>
          </cell>
        </row>
        <row r="2246">
          <cell r="A2246" t="str">
            <v>680499814078BU0352</v>
          </cell>
          <cell r="L2246">
            <v>2002.56557</v>
          </cell>
          <cell r="M2246">
            <v>1518.7942599999999</v>
          </cell>
          <cell r="N2246">
            <v>1451.57212</v>
          </cell>
          <cell r="O2246">
            <v>8046.223</v>
          </cell>
          <cell r="P2246">
            <v>8734.7403300000005</v>
          </cell>
          <cell r="Q2246">
            <v>8919.3170499999997</v>
          </cell>
          <cell r="S2246">
            <v>33201.997649999998</v>
          </cell>
          <cell r="T2246">
            <v>33890.51498</v>
          </cell>
          <cell r="U2246">
            <v>34206.739739999997</v>
          </cell>
          <cell r="W2246">
            <v>3181.54664</v>
          </cell>
          <cell r="X2246">
            <v>5788.40236</v>
          </cell>
          <cell r="Y2246">
            <v>5535.3489300000001</v>
          </cell>
          <cell r="AB2246">
            <v>6574.05</v>
          </cell>
          <cell r="AC2246">
            <v>6820.357</v>
          </cell>
          <cell r="AD2246">
            <v>32611.168000000001</v>
          </cell>
          <cell r="AT2246">
            <v>1758.9059999999999</v>
          </cell>
          <cell r="AU2246">
            <v>5667.8379999999997</v>
          </cell>
          <cell r="AV2246">
            <v>8345.1226200000001</v>
          </cell>
          <cell r="AW2246">
            <v>35583.77562</v>
          </cell>
        </row>
        <row r="2247">
          <cell r="A2247" t="str">
            <v>680499814078BS9051</v>
          </cell>
          <cell r="L2247">
            <v>658.34946000000002</v>
          </cell>
          <cell r="M2247">
            <v>407.26988</v>
          </cell>
          <cell r="N2247">
            <v>389.24403999999998</v>
          </cell>
          <cell r="O2247">
            <v>4063.9309699999999</v>
          </cell>
          <cell r="P2247">
            <v>529.26377000000002</v>
          </cell>
          <cell r="Q2247">
            <v>515.25994000000003</v>
          </cell>
          <cell r="S2247">
            <v>9320.0928100000001</v>
          </cell>
          <cell r="T2247">
            <v>5785.4256100000002</v>
          </cell>
          <cell r="U2247">
            <v>5850.7350500000002</v>
          </cell>
          <cell r="W2247">
            <v>1267.2107100000001</v>
          </cell>
          <cell r="X2247">
            <v>774.41881999999998</v>
          </cell>
          <cell r="Y2247">
            <v>736.43003999999996</v>
          </cell>
          <cell r="AB2247">
            <v>2038.222</v>
          </cell>
          <cell r="AC2247">
            <v>2563.5659999999998</v>
          </cell>
          <cell r="AD2247">
            <v>9066.1880000000001</v>
          </cell>
          <cell r="AT2247">
            <v>775.96799999999996</v>
          </cell>
          <cell r="AU2247">
            <v>2629.7359999999999</v>
          </cell>
          <cell r="AV2247">
            <v>4064.27619</v>
          </cell>
          <cell r="AW2247">
            <v>12215.20119</v>
          </cell>
        </row>
        <row r="2248">
          <cell r="A2248" t="str">
            <v>680499814078BO0713</v>
          </cell>
          <cell r="L2248">
            <v>26.341529999999999</v>
          </cell>
          <cell r="M2248">
            <v>23.958919999999999</v>
          </cell>
          <cell r="N2248">
            <v>22.898499999999999</v>
          </cell>
          <cell r="O2248">
            <v>167.45804999999999</v>
          </cell>
          <cell r="P2248">
            <v>145.95281</v>
          </cell>
          <cell r="Q2248">
            <v>148.91439</v>
          </cell>
          <cell r="S2248">
            <v>471.56522999999999</v>
          </cell>
          <cell r="T2248">
            <v>450.05999000000003</v>
          </cell>
          <cell r="U2248">
            <v>453.42493999999999</v>
          </cell>
          <cell r="W2248">
            <v>49.539769999999997</v>
          </cell>
          <cell r="X2248">
            <v>98.574830000000006</v>
          </cell>
          <cell r="Y2248">
            <v>94.38458</v>
          </cell>
          <cell r="AB2248">
            <v>89.418999999999997</v>
          </cell>
          <cell r="AC2248">
            <v>123.1</v>
          </cell>
          <cell r="AD2248">
            <v>421.67599999999999</v>
          </cell>
          <cell r="AT2248">
            <v>26.350999999999999</v>
          </cell>
          <cell r="AU2248">
            <v>100.08499999999999</v>
          </cell>
          <cell r="AV2248">
            <v>172.93317999999999</v>
          </cell>
          <cell r="AW2248">
            <v>476.36018000000001</v>
          </cell>
        </row>
        <row r="2249">
          <cell r="A2249" t="str">
            <v>680499814078BU0713</v>
          </cell>
          <cell r="L2249">
            <v>26.341529999999999</v>
          </cell>
          <cell r="M2249">
            <v>23.958919999999999</v>
          </cell>
          <cell r="N2249">
            <v>22.898499999999999</v>
          </cell>
          <cell r="O2249">
            <v>167.45804999999999</v>
          </cell>
          <cell r="P2249">
            <v>145.95281</v>
          </cell>
          <cell r="Q2249">
            <v>148.91439</v>
          </cell>
          <cell r="S2249">
            <v>471.56522999999999</v>
          </cell>
          <cell r="T2249">
            <v>450.05999000000003</v>
          </cell>
          <cell r="U2249">
            <v>453.42493999999999</v>
          </cell>
          <cell r="W2249">
            <v>49.539769999999997</v>
          </cell>
          <cell r="X2249">
            <v>98.574830000000006</v>
          </cell>
          <cell r="Y2249">
            <v>94.38458</v>
          </cell>
          <cell r="AB2249">
            <v>89.418999999999997</v>
          </cell>
          <cell r="AC2249">
            <v>123.1</v>
          </cell>
          <cell r="AD2249">
            <v>421.67599999999999</v>
          </cell>
          <cell r="AT2249">
            <v>26.350999999999999</v>
          </cell>
          <cell r="AU2249">
            <v>100.08499999999999</v>
          </cell>
          <cell r="AV2249">
            <v>172.93317999999999</v>
          </cell>
          <cell r="AW2249">
            <v>476.36018000000001</v>
          </cell>
        </row>
        <row r="2250">
          <cell r="A2250" t="str">
            <v>680499814078BU0418</v>
          </cell>
          <cell r="L2250">
            <v>632.00792999999999</v>
          </cell>
          <cell r="M2250">
            <v>383.31096000000002</v>
          </cell>
          <cell r="N2250">
            <v>366.34554000000003</v>
          </cell>
          <cell r="O2250">
            <v>3896.4729200000002</v>
          </cell>
          <cell r="P2250">
            <v>383.31096000000002</v>
          </cell>
          <cell r="Q2250">
            <v>366.34554000000003</v>
          </cell>
          <cell r="S2250">
            <v>8848.5275799999999</v>
          </cell>
          <cell r="T2250">
            <v>5335.3656199999996</v>
          </cell>
          <cell r="U2250">
            <v>5397.3101100000003</v>
          </cell>
          <cell r="W2250">
            <v>1217.67094</v>
          </cell>
          <cell r="X2250">
            <v>675.84398999999996</v>
          </cell>
          <cell r="Y2250">
            <v>642.04546000000005</v>
          </cell>
          <cell r="AB2250">
            <v>1948.8030000000001</v>
          </cell>
          <cell r="AC2250">
            <v>2440.4659999999999</v>
          </cell>
          <cell r="AD2250">
            <v>8644.5120000000006</v>
          </cell>
          <cell r="AT2250">
            <v>749.61699999999996</v>
          </cell>
          <cell r="AU2250">
            <v>2529.6509999999998</v>
          </cell>
          <cell r="AV2250">
            <v>3891.34301</v>
          </cell>
          <cell r="AW2250">
            <v>11738.84101</v>
          </cell>
        </row>
        <row r="2251">
          <cell r="A2251" t="str">
            <v>680499814078BS9050</v>
          </cell>
          <cell r="L2251">
            <v>1352.11376</v>
          </cell>
          <cell r="M2251">
            <v>1571.3077900000001</v>
          </cell>
          <cell r="N2251">
            <v>1501.7614000000001</v>
          </cell>
          <cell r="O2251">
            <v>8430.2886699999999</v>
          </cell>
          <cell r="P2251">
            <v>7625.0302700000002</v>
          </cell>
          <cell r="Q2251">
            <v>7719.8533200000002</v>
          </cell>
          <cell r="S2251">
            <v>24522.233960000001</v>
          </cell>
          <cell r="T2251">
            <v>23716.975559999999</v>
          </cell>
          <cell r="U2251">
            <v>23822.880120000002</v>
          </cell>
          <cell r="W2251">
            <v>2711.2397500000002</v>
          </cell>
          <cell r="X2251">
            <v>4984.6049000000003</v>
          </cell>
          <cell r="Y2251">
            <v>4793.8904599999996</v>
          </cell>
          <cell r="AB2251">
            <v>6644.1549999999997</v>
          </cell>
          <cell r="AC2251">
            <v>5771.8410000000003</v>
          </cell>
          <cell r="AD2251">
            <v>27867.554</v>
          </cell>
          <cell r="AT2251">
            <v>2062.0720000000001</v>
          </cell>
          <cell r="AU2251">
            <v>6572.39</v>
          </cell>
          <cell r="AV2251">
            <v>9753.9225200000001</v>
          </cell>
          <cell r="AW2251">
            <v>29428.02752</v>
          </cell>
        </row>
        <row r="2252">
          <cell r="A2252" t="str">
            <v>680499814078BU0331</v>
          </cell>
          <cell r="L2252">
            <v>110.65926</v>
          </cell>
          <cell r="M2252">
            <v>27.863959999999999</v>
          </cell>
          <cell r="N2252">
            <v>26.630700000000001</v>
          </cell>
          <cell r="O2252">
            <v>535.50243</v>
          </cell>
          <cell r="P2252">
            <v>284.53487999999999</v>
          </cell>
          <cell r="Q2252">
            <v>290.95925</v>
          </cell>
          <cell r="S2252">
            <v>987.85463000000004</v>
          </cell>
          <cell r="T2252">
            <v>736.88707999999997</v>
          </cell>
          <cell r="U2252">
            <v>746.29783999999995</v>
          </cell>
          <cell r="W2252">
            <v>223.13894999999999</v>
          </cell>
          <cell r="X2252">
            <v>130.14340000000001</v>
          </cell>
          <cell r="Y2252">
            <v>125.83172999999999</v>
          </cell>
          <cell r="AB2252">
            <v>134.04599999999999</v>
          </cell>
          <cell r="AC2252">
            <v>197.56800000000001</v>
          </cell>
          <cell r="AD2252">
            <v>686.62300000000005</v>
          </cell>
          <cell r="AT2252">
            <v>96.915000000000006</v>
          </cell>
          <cell r="AU2252">
            <v>243.78700000000001</v>
          </cell>
          <cell r="AV2252">
            <v>417.95762000000002</v>
          </cell>
          <cell r="AW2252">
            <v>928.00062000000003</v>
          </cell>
        </row>
        <row r="2253">
          <cell r="A2253" t="str">
            <v>680499814078BU0362</v>
          </cell>
          <cell r="L2253">
            <v>1241.4545000000001</v>
          </cell>
          <cell r="M2253">
            <v>1543.4438299999999</v>
          </cell>
          <cell r="N2253">
            <v>1475.1306999999999</v>
          </cell>
          <cell r="O2253">
            <v>7894.7862400000004</v>
          </cell>
          <cell r="P2253">
            <v>7340.49539</v>
          </cell>
          <cell r="Q2253">
            <v>7428.8940700000003</v>
          </cell>
          <cell r="S2253">
            <v>23534.37933</v>
          </cell>
          <cell r="T2253">
            <v>22980.088479999999</v>
          </cell>
          <cell r="U2253">
            <v>23076.582279999999</v>
          </cell>
          <cell r="W2253">
            <v>2488.1008000000002</v>
          </cell>
          <cell r="X2253">
            <v>4854.4615000000003</v>
          </cell>
          <cell r="Y2253">
            <v>4668.0587299999997</v>
          </cell>
          <cell r="AB2253">
            <v>6510.1090000000004</v>
          </cell>
          <cell r="AC2253">
            <v>5574.2730000000001</v>
          </cell>
          <cell r="AD2253">
            <v>27180.931</v>
          </cell>
          <cell r="AT2253">
            <v>1965.1569999999999</v>
          </cell>
          <cell r="AU2253">
            <v>6328.6030000000001</v>
          </cell>
          <cell r="AV2253">
            <v>9335.9649000000009</v>
          </cell>
          <cell r="AW2253">
            <v>28500.026900000001</v>
          </cell>
        </row>
        <row r="2254">
          <cell r="A2254" t="str">
            <v>680499814078BS6920</v>
          </cell>
          <cell r="L2254">
            <v>0</v>
          </cell>
          <cell r="M2254">
            <v>13.94575</v>
          </cell>
          <cell r="N2254">
            <v>13.3285</v>
          </cell>
          <cell r="O2254">
            <v>26.957170000000001</v>
          </cell>
          <cell r="P2254">
            <v>33.409469999999999</v>
          </cell>
          <cell r="Q2254">
            <v>33.742400000000004</v>
          </cell>
          <cell r="S2254">
            <v>-4.5190299999999999</v>
          </cell>
          <cell r="T2254">
            <v>1.93327</v>
          </cell>
          <cell r="U2254">
            <v>0.28985</v>
          </cell>
          <cell r="W2254">
            <v>6.69346</v>
          </cell>
          <cell r="X2254">
            <v>13.94575</v>
          </cell>
          <cell r="Y2254">
            <v>13.3285</v>
          </cell>
          <cell r="AV2254">
            <v>13.36443</v>
          </cell>
          <cell r="AW2254">
            <v>13.36443</v>
          </cell>
        </row>
        <row r="2255">
          <cell r="A2255" t="str">
            <v>680499814078BU2301</v>
          </cell>
          <cell r="L2255">
            <v>0</v>
          </cell>
          <cell r="M2255">
            <v>13.94575</v>
          </cell>
          <cell r="N2255">
            <v>13.3285</v>
          </cell>
          <cell r="O2255">
            <v>26.957170000000001</v>
          </cell>
          <cell r="P2255">
            <v>33.409469999999999</v>
          </cell>
          <cell r="Q2255">
            <v>33.742400000000004</v>
          </cell>
          <cell r="S2255">
            <v>-4.5190299999999999</v>
          </cell>
          <cell r="T2255">
            <v>1.93327</v>
          </cell>
          <cell r="U2255">
            <v>0.28985</v>
          </cell>
          <cell r="W2255">
            <v>6.69346</v>
          </cell>
          <cell r="X2255">
            <v>13.94575</v>
          </cell>
          <cell r="Y2255">
            <v>13.3285</v>
          </cell>
          <cell r="AV2255">
            <v>13.36443</v>
          </cell>
          <cell r="AW2255">
            <v>13.36443</v>
          </cell>
        </row>
        <row r="2256">
          <cell r="A2256" t="str">
            <v>680499814078BS6903</v>
          </cell>
          <cell r="L2256">
            <v>-0.33757999999999999</v>
          </cell>
          <cell r="M2256">
            <v>-9.1999999999999998E-2</v>
          </cell>
          <cell r="N2256">
            <v>-8.7919999999999998E-2</v>
          </cell>
          <cell r="O2256">
            <v>-0.63592000000000004</v>
          </cell>
          <cell r="P2256">
            <v>-9.1999999999999998E-2</v>
          </cell>
          <cell r="Q2256">
            <v>-8.7919999999999998E-2</v>
          </cell>
          <cell r="S2256">
            <v>85.979100000000003</v>
          </cell>
          <cell r="T2256">
            <v>86.523020000000002</v>
          </cell>
          <cell r="U2256">
            <v>88.478160000000003</v>
          </cell>
          <cell r="W2256">
            <v>-0.63592000000000004</v>
          </cell>
          <cell r="X2256">
            <v>-9.1990000000000002E-2</v>
          </cell>
          <cell r="Y2256">
            <v>-8.7910000000000002E-2</v>
          </cell>
        </row>
        <row r="2257">
          <cell r="A2257" t="str">
            <v>680499814078BU0664</v>
          </cell>
          <cell r="L2257">
            <v>-0.33757999999999999</v>
          </cell>
          <cell r="M2257">
            <v>-9.1999999999999998E-2</v>
          </cell>
          <cell r="N2257">
            <v>-8.7919999999999998E-2</v>
          </cell>
          <cell r="O2257">
            <v>-0.63592000000000004</v>
          </cell>
          <cell r="P2257">
            <v>-9.1999999999999998E-2</v>
          </cell>
          <cell r="Q2257">
            <v>-8.7919999999999998E-2</v>
          </cell>
          <cell r="S2257">
            <v>85.979100000000003</v>
          </cell>
          <cell r="T2257">
            <v>86.523020000000002</v>
          </cell>
          <cell r="U2257">
            <v>88.478160000000003</v>
          </cell>
          <cell r="W2257">
            <v>-0.63592000000000004</v>
          </cell>
          <cell r="X2257">
            <v>-9.1990000000000002E-2</v>
          </cell>
          <cell r="Y2257">
            <v>-8.7910000000000002E-2</v>
          </cell>
        </row>
        <row r="2258">
          <cell r="A2258" t="str">
            <v>680499814078201101</v>
          </cell>
          <cell r="L2258">
            <v>17482.543679999999</v>
          </cell>
          <cell r="M2258">
            <v>13742.29387</v>
          </cell>
          <cell r="N2258">
            <v>13134.05723</v>
          </cell>
          <cell r="O2258">
            <v>97121.494770000005</v>
          </cell>
          <cell r="P2258">
            <v>75490.875469999999</v>
          </cell>
          <cell r="Q2258">
            <v>76916.414109999998</v>
          </cell>
          <cell r="S2258">
            <v>354060.67093000002</v>
          </cell>
          <cell r="T2258">
            <v>332430.05163</v>
          </cell>
          <cell r="U2258">
            <v>335075.79129999998</v>
          </cell>
          <cell r="W2258">
            <v>28518.976780000001</v>
          </cell>
          <cell r="X2258">
            <v>49070.637150000002</v>
          </cell>
          <cell r="Y2258">
            <v>46908.615899999997</v>
          </cell>
          <cell r="AB2258">
            <v>73957.989000000001</v>
          </cell>
          <cell r="AC2258">
            <v>102348.08199999999</v>
          </cell>
          <cell r="AD2258">
            <v>397231.28499999997</v>
          </cell>
          <cell r="AT2258">
            <v>19052.93</v>
          </cell>
          <cell r="AU2258">
            <v>62252.415999999997</v>
          </cell>
          <cell r="AV2258">
            <v>111094.69770999999</v>
          </cell>
          <cell r="AW2258">
            <v>406662.63670999999</v>
          </cell>
        </row>
        <row r="2259">
          <cell r="A2259" t="str">
            <v>680499814078BT6918</v>
          </cell>
          <cell r="L2259">
            <v>17482.543679999999</v>
          </cell>
          <cell r="M2259">
            <v>13742.29387</v>
          </cell>
          <cell r="N2259">
            <v>13134.05723</v>
          </cell>
          <cell r="O2259">
            <v>97121.494770000005</v>
          </cell>
          <cell r="P2259">
            <v>75490.875469999999</v>
          </cell>
          <cell r="Q2259">
            <v>76916.414109999998</v>
          </cell>
          <cell r="S2259">
            <v>354060.67093000002</v>
          </cell>
          <cell r="T2259">
            <v>332430.05163</v>
          </cell>
          <cell r="U2259">
            <v>335075.79129999998</v>
          </cell>
          <cell r="W2259">
            <v>28518.976780000001</v>
          </cell>
          <cell r="X2259">
            <v>49070.637150000002</v>
          </cell>
          <cell r="Y2259">
            <v>46908.615899999997</v>
          </cell>
          <cell r="AB2259">
            <v>73957.989000000001</v>
          </cell>
          <cell r="AC2259">
            <v>102348.08199999999</v>
          </cell>
          <cell r="AD2259">
            <v>397231.28499999997</v>
          </cell>
          <cell r="AT2259">
            <v>19052.93</v>
          </cell>
          <cell r="AU2259">
            <v>62252.415999999997</v>
          </cell>
          <cell r="AV2259">
            <v>111094.69770999999</v>
          </cell>
          <cell r="AW2259">
            <v>406662.63670999999</v>
          </cell>
        </row>
        <row r="2260">
          <cell r="A2260" t="str">
            <v>680499814078BO0680</v>
          </cell>
          <cell r="L2260">
            <v>16415.157770000002</v>
          </cell>
          <cell r="M2260">
            <v>13555.68002</v>
          </cell>
          <cell r="N2260">
            <v>12955.702950000001</v>
          </cell>
          <cell r="O2260">
            <v>102656.92802000001</v>
          </cell>
          <cell r="P2260">
            <v>75514.191739999995</v>
          </cell>
          <cell r="Q2260">
            <v>76974.548339999994</v>
          </cell>
          <cell r="S2260">
            <v>360171.95640000002</v>
          </cell>
          <cell r="T2260">
            <v>333029.22012000001</v>
          </cell>
          <cell r="U2260">
            <v>335850.44354000001</v>
          </cell>
          <cell r="W2260">
            <v>28285.113939999999</v>
          </cell>
          <cell r="X2260">
            <v>48510.893859999996</v>
          </cell>
          <cell r="Y2260">
            <v>46369.13164</v>
          </cell>
          <cell r="AB2260">
            <v>73635.637000000002</v>
          </cell>
          <cell r="AC2260">
            <v>102099.16899999999</v>
          </cell>
          <cell r="AD2260">
            <v>396233.99300000002</v>
          </cell>
          <cell r="AT2260">
            <v>18956.238000000001</v>
          </cell>
          <cell r="AU2260">
            <v>62000.004000000001</v>
          </cell>
          <cell r="AV2260">
            <v>112070.62472000001</v>
          </cell>
          <cell r="AW2260">
            <v>407038.90772000002</v>
          </cell>
        </row>
        <row r="2261">
          <cell r="A2261" t="str">
            <v>680499814078BU0680</v>
          </cell>
          <cell r="L2261">
            <v>16415.157770000002</v>
          </cell>
          <cell r="M2261">
            <v>13555.68002</v>
          </cell>
          <cell r="N2261">
            <v>12955.702950000001</v>
          </cell>
          <cell r="O2261">
            <v>102656.92802000001</v>
          </cell>
          <cell r="P2261">
            <v>75514.191739999995</v>
          </cell>
          <cell r="Q2261">
            <v>76974.548339999994</v>
          </cell>
          <cell r="S2261">
            <v>360171.95640000002</v>
          </cell>
          <cell r="T2261">
            <v>333029.22012000001</v>
          </cell>
          <cell r="U2261">
            <v>335850.44354000001</v>
          </cell>
          <cell r="W2261">
            <v>28285.113939999999</v>
          </cell>
          <cell r="X2261">
            <v>48510.893859999996</v>
          </cell>
          <cell r="Y2261">
            <v>46369.13164</v>
          </cell>
          <cell r="AB2261">
            <v>73635.637000000002</v>
          </cell>
          <cell r="AC2261">
            <v>102099.16899999999</v>
          </cell>
          <cell r="AD2261">
            <v>396233.99300000002</v>
          </cell>
          <cell r="AT2261">
            <v>18956.238000000001</v>
          </cell>
          <cell r="AU2261">
            <v>62000.004000000001</v>
          </cell>
          <cell r="AV2261">
            <v>112070.62472000001</v>
          </cell>
          <cell r="AW2261">
            <v>407038.90772000002</v>
          </cell>
        </row>
        <row r="2262">
          <cell r="A2262" t="str">
            <v>680499814078BU0655</v>
          </cell>
          <cell r="S2262">
            <v>-17.096630000000001</v>
          </cell>
          <cell r="T2262">
            <v>-17.096630000000001</v>
          </cell>
          <cell r="U2262">
            <v>-17.972760000000001</v>
          </cell>
        </row>
        <row r="2263">
          <cell r="A2263" t="str">
            <v>680499814078BU3409</v>
          </cell>
          <cell r="L2263">
            <v>895.22981000000004</v>
          </cell>
          <cell r="M2263">
            <v>128.01345000000001</v>
          </cell>
          <cell r="N2263">
            <v>122.34755</v>
          </cell>
          <cell r="O2263">
            <v>-5842.2375199999997</v>
          </cell>
          <cell r="P2263">
            <v>-250.55105</v>
          </cell>
          <cell r="Q2263">
            <v>-281.54392999999999</v>
          </cell>
          <cell r="S2263">
            <v>-6780.58187</v>
          </cell>
          <cell r="T2263">
            <v>-1188.8954000000001</v>
          </cell>
          <cell r="U2263">
            <v>-1358.21949</v>
          </cell>
          <cell r="W2263">
            <v>-3.9229799999999999</v>
          </cell>
          <cell r="X2263">
            <v>357.52915000000002</v>
          </cell>
          <cell r="Y2263">
            <v>342.25488999999999</v>
          </cell>
          <cell r="AV2263">
            <v>-1274.6743200000001</v>
          </cell>
          <cell r="AW2263">
            <v>-1274.6743200000001</v>
          </cell>
        </row>
        <row r="2264">
          <cell r="A2264" t="str">
            <v>680499814078BU0624</v>
          </cell>
          <cell r="L2264">
            <v>172.15610000000001</v>
          </cell>
          <cell r="M2264">
            <v>58.6004</v>
          </cell>
          <cell r="N2264">
            <v>56.006729999999997</v>
          </cell>
          <cell r="O2264">
            <v>306.80426999999997</v>
          </cell>
          <cell r="P2264">
            <v>227.23478</v>
          </cell>
          <cell r="Q2264">
            <v>223.40969999999999</v>
          </cell>
          <cell r="S2264">
            <v>686.39302999999995</v>
          </cell>
          <cell r="T2264">
            <v>606.82353999999998</v>
          </cell>
          <cell r="U2264">
            <v>601.54001000000005</v>
          </cell>
          <cell r="W2264">
            <v>237.78582</v>
          </cell>
          <cell r="X2264">
            <v>202.21413999999999</v>
          </cell>
          <cell r="Y2264">
            <v>197.22936999999999</v>
          </cell>
          <cell r="AB2264">
            <v>322.35199999999998</v>
          </cell>
          <cell r="AC2264">
            <v>248.91300000000001</v>
          </cell>
          <cell r="AD2264">
            <v>997.29200000000003</v>
          </cell>
          <cell r="AT2264">
            <v>96.691999999999993</v>
          </cell>
          <cell r="AU2264">
            <v>252.41200000000001</v>
          </cell>
          <cell r="AV2264">
            <v>298.74731000000003</v>
          </cell>
          <cell r="AW2264">
            <v>898.40331000000003</v>
          </cell>
        </row>
        <row r="2265">
          <cell r="A2265" t="str">
            <v>680499CLUKIRPD202</v>
          </cell>
          <cell r="L2265">
            <v>13375.2228</v>
          </cell>
          <cell r="M2265">
            <v>11350.174279999999</v>
          </cell>
          <cell r="N2265">
            <v>10765.24812</v>
          </cell>
          <cell r="O2265">
            <v>66136.284140000003</v>
          </cell>
          <cell r="P2265">
            <v>56840.949159999996</v>
          </cell>
          <cell r="Q2265">
            <v>57682.312579999998</v>
          </cell>
          <cell r="S2265">
            <v>203953.25373</v>
          </cell>
          <cell r="T2265">
            <v>194657.91875000001</v>
          </cell>
          <cell r="U2265">
            <v>191357.04110999999</v>
          </cell>
          <cell r="W2265">
            <v>26232.542099999999</v>
          </cell>
          <cell r="X2265">
            <v>38746.408219999998</v>
          </cell>
          <cell r="Y2265">
            <v>37722.100180000001</v>
          </cell>
          <cell r="AB2265">
            <v>40211.446779999998</v>
          </cell>
          <cell r="AC2265">
            <v>40102.051310000003</v>
          </cell>
          <cell r="AD2265">
            <v>198455.78336999999</v>
          </cell>
          <cell r="AT2265">
            <v>15062.290999999999</v>
          </cell>
          <cell r="AU2265">
            <v>45542.423999999999</v>
          </cell>
          <cell r="AV2265">
            <v>72265.767930000002</v>
          </cell>
          <cell r="AW2265">
            <v>206048.35793</v>
          </cell>
        </row>
        <row r="2266">
          <cell r="A2266" t="str">
            <v>680499CLUKIRBS9044</v>
          </cell>
          <cell r="L2266">
            <v>4065.8319099999999</v>
          </cell>
          <cell r="M2266">
            <v>3394.98974</v>
          </cell>
          <cell r="N2266">
            <v>3207.1638600000001</v>
          </cell>
          <cell r="O2266">
            <v>15750.554389999999</v>
          </cell>
          <cell r="P2266">
            <v>15238.68605</v>
          </cell>
          <cell r="Q2266">
            <v>15444.68801</v>
          </cell>
          <cell r="S2266">
            <v>59714.769560000001</v>
          </cell>
          <cell r="T2266">
            <v>59202.90122</v>
          </cell>
          <cell r="U2266">
            <v>58155.955070000004</v>
          </cell>
          <cell r="W2266">
            <v>7654.1553199999998</v>
          </cell>
          <cell r="X2266">
            <v>10464.270710000001</v>
          </cell>
          <cell r="Y2266">
            <v>10168.31532</v>
          </cell>
          <cell r="AB2266">
            <v>12089.324000000001</v>
          </cell>
          <cell r="AC2266">
            <v>8823.5030000000006</v>
          </cell>
          <cell r="AD2266">
            <v>65452.790999999997</v>
          </cell>
          <cell r="AT2266">
            <v>4883</v>
          </cell>
          <cell r="AU2266">
            <v>13248.754000000001</v>
          </cell>
          <cell r="AV2266">
            <v>18606.6803</v>
          </cell>
          <cell r="AW2266">
            <v>62984.939299999998</v>
          </cell>
        </row>
        <row r="2267">
          <cell r="A2267" t="str">
            <v>680499CLUKIRBU0321</v>
          </cell>
          <cell r="L2267">
            <v>2931.4660899999999</v>
          </cell>
          <cell r="M2267">
            <v>2298.7691100000002</v>
          </cell>
          <cell r="N2267">
            <v>2171.84348</v>
          </cell>
          <cell r="O2267">
            <v>11468.418879999999</v>
          </cell>
          <cell r="P2267">
            <v>10285.58646</v>
          </cell>
          <cell r="Q2267">
            <v>10418.48371</v>
          </cell>
          <cell r="S2267">
            <v>46741.731699999997</v>
          </cell>
          <cell r="T2267">
            <v>45558.899279999998</v>
          </cell>
          <cell r="U2267">
            <v>44682.990619999997</v>
          </cell>
          <cell r="W2267">
            <v>5565.5164500000001</v>
          </cell>
          <cell r="X2267">
            <v>7083.5928400000003</v>
          </cell>
          <cell r="Y2267">
            <v>6881.9831899999999</v>
          </cell>
          <cell r="AB2267">
            <v>7904.75</v>
          </cell>
          <cell r="AC2267">
            <v>5957.0749999999998</v>
          </cell>
          <cell r="AD2267">
            <v>48913.09</v>
          </cell>
          <cell r="AT2267">
            <v>3343.4720000000002</v>
          </cell>
          <cell r="AU2267">
            <v>9022.1980000000003</v>
          </cell>
          <cell r="AV2267">
            <v>13462.14085</v>
          </cell>
          <cell r="AW2267">
            <v>46794.842850000001</v>
          </cell>
        </row>
        <row r="2268">
          <cell r="A2268" t="str">
            <v>680499CLUKIRBU0323</v>
          </cell>
          <cell r="L2268">
            <v>570.48039000000006</v>
          </cell>
          <cell r="M2268">
            <v>711.64808000000005</v>
          </cell>
          <cell r="N2268">
            <v>672.32920999999999</v>
          </cell>
          <cell r="O2268">
            <v>3331.5681100000002</v>
          </cell>
          <cell r="P2268">
            <v>3688.0877099999998</v>
          </cell>
          <cell r="Q2268">
            <v>3759.0261500000001</v>
          </cell>
          <cell r="S2268">
            <v>10473.99026</v>
          </cell>
          <cell r="T2268">
            <v>10830.50986</v>
          </cell>
          <cell r="U2268">
            <v>10708.30949</v>
          </cell>
          <cell r="W2268">
            <v>1282.8002100000001</v>
          </cell>
          <cell r="X2268">
            <v>2048.1107900000002</v>
          </cell>
          <cell r="Y2268">
            <v>1987.34635</v>
          </cell>
          <cell r="AB2268">
            <v>2305.2950000000001</v>
          </cell>
          <cell r="AC2268">
            <v>2429.4279999999999</v>
          </cell>
          <cell r="AD2268">
            <v>10867.036</v>
          </cell>
          <cell r="AT2268">
            <v>933.48099999999999</v>
          </cell>
          <cell r="AU2268">
            <v>2350.5459999999998</v>
          </cell>
          <cell r="AV2268">
            <v>3795.2603399999998</v>
          </cell>
          <cell r="AW2268">
            <v>10549.19234</v>
          </cell>
        </row>
        <row r="2269">
          <cell r="A2269" t="str">
            <v>680499CLUKIRBU0648</v>
          </cell>
          <cell r="L2269">
            <v>563.88543000000004</v>
          </cell>
          <cell r="M2269">
            <v>384.57254999999998</v>
          </cell>
          <cell r="N2269">
            <v>362.99117000000001</v>
          </cell>
          <cell r="O2269">
            <v>950.56740000000002</v>
          </cell>
          <cell r="P2269">
            <v>1265.01188</v>
          </cell>
          <cell r="Q2269">
            <v>1267.17815</v>
          </cell>
          <cell r="S2269">
            <v>2499.0475999999999</v>
          </cell>
          <cell r="T2269">
            <v>2813.49208</v>
          </cell>
          <cell r="U2269">
            <v>2764.6549599999998</v>
          </cell>
          <cell r="W2269">
            <v>805.83866</v>
          </cell>
          <cell r="X2269">
            <v>1332.56708</v>
          </cell>
          <cell r="Y2269">
            <v>1298.98578</v>
          </cell>
          <cell r="AB2269">
            <v>1879.279</v>
          </cell>
          <cell r="AC2269">
            <v>437</v>
          </cell>
          <cell r="AD2269">
            <v>5672.665</v>
          </cell>
          <cell r="AT2269">
            <v>606.04700000000003</v>
          </cell>
          <cell r="AU2269">
            <v>1876.01</v>
          </cell>
          <cell r="AV2269">
            <v>1349.2791099999999</v>
          </cell>
          <cell r="AW2269">
            <v>5640.9041100000004</v>
          </cell>
        </row>
        <row r="2270">
          <cell r="A2270" t="str">
            <v>680499CLUKIRBG6912</v>
          </cell>
          <cell r="L2270">
            <v>4298.2115000000003</v>
          </cell>
          <cell r="M2270">
            <v>3966.2306100000001</v>
          </cell>
          <cell r="N2270">
            <v>3775.92202</v>
          </cell>
          <cell r="O2270">
            <v>24120.335660000001</v>
          </cell>
          <cell r="P2270">
            <v>19303.797470000001</v>
          </cell>
          <cell r="Q2270">
            <v>19552.972659999999</v>
          </cell>
          <cell r="S2270">
            <v>72456.624979999993</v>
          </cell>
          <cell r="T2270">
            <v>67640.086790000001</v>
          </cell>
          <cell r="U2270">
            <v>66438.721319999997</v>
          </cell>
          <cell r="W2270">
            <v>8034.7081699999999</v>
          </cell>
          <cell r="X2270">
            <v>13687.12219</v>
          </cell>
          <cell r="Y2270">
            <v>13354.61068</v>
          </cell>
          <cell r="AB2270">
            <v>10831.120999999999</v>
          </cell>
          <cell r="AC2270">
            <v>15702.507310000001</v>
          </cell>
          <cell r="AD2270">
            <v>55033.071810000001</v>
          </cell>
          <cell r="AT2270">
            <v>4500.0230000000001</v>
          </cell>
          <cell r="AU2270">
            <v>14322.759</v>
          </cell>
          <cell r="AV2270">
            <v>25736.695230000001</v>
          </cell>
          <cell r="AW2270">
            <v>65803.24523</v>
          </cell>
        </row>
        <row r="2271">
          <cell r="A2271" t="str">
            <v>680499CLUKIRBS6912</v>
          </cell>
          <cell r="L2271">
            <v>3092.06115</v>
          </cell>
          <cell r="M2271">
            <v>1838.7116000000001</v>
          </cell>
          <cell r="N2271">
            <v>1749.8932199999999</v>
          </cell>
          <cell r="O2271">
            <v>17513.15423</v>
          </cell>
          <cell r="P2271">
            <v>11902.183709999999</v>
          </cell>
          <cell r="Q2271">
            <v>12087.727419999999</v>
          </cell>
          <cell r="S2271">
            <v>48512.070829999997</v>
          </cell>
          <cell r="T2271">
            <v>42901.100310000002</v>
          </cell>
          <cell r="U2271">
            <v>42183.525930000003</v>
          </cell>
          <cell r="W2271">
            <v>5648.0443599999999</v>
          </cell>
          <cell r="X2271">
            <v>7879.5177999999996</v>
          </cell>
          <cell r="Y2271">
            <v>7706.0569500000001</v>
          </cell>
          <cell r="AB2271">
            <v>7177.009</v>
          </cell>
          <cell r="AC2271">
            <v>11364.2415</v>
          </cell>
          <cell r="AD2271">
            <v>36344.190999999999</v>
          </cell>
          <cell r="AT2271">
            <v>3310.183</v>
          </cell>
          <cell r="AU2271">
            <v>10524.474</v>
          </cell>
          <cell r="AV2271">
            <v>18534.235240000002</v>
          </cell>
          <cell r="AW2271">
            <v>46562.71024</v>
          </cell>
        </row>
        <row r="2272">
          <cell r="A2272" t="str">
            <v>680499CLUKIRBO0678</v>
          </cell>
          <cell r="L2272">
            <v>2519.1640200000002</v>
          </cell>
          <cell r="M2272">
            <v>1467.287</v>
          </cell>
          <cell r="N2272">
            <v>1398.7510199999999</v>
          </cell>
          <cell r="O2272">
            <v>12941.408030000001</v>
          </cell>
          <cell r="P2272">
            <v>10007.6857</v>
          </cell>
          <cell r="Q2272">
            <v>10166.663500000001</v>
          </cell>
          <cell r="S2272">
            <v>35355.524530000002</v>
          </cell>
          <cell r="T2272">
            <v>32421.802199999998</v>
          </cell>
          <cell r="U2272">
            <v>31966.739720000001</v>
          </cell>
          <cell r="W2272">
            <v>4301.5229200000003</v>
          </cell>
          <cell r="X2272">
            <v>6062.0742</v>
          </cell>
          <cell r="Y2272">
            <v>5947.5246200000001</v>
          </cell>
          <cell r="AB2272">
            <v>5697.2640000000001</v>
          </cell>
          <cell r="AC2272">
            <v>7691.0065000000004</v>
          </cell>
          <cell r="AD2272">
            <v>26425.405999999999</v>
          </cell>
          <cell r="AT2272">
            <v>2837.0639999999999</v>
          </cell>
          <cell r="AU2272">
            <v>8616.9920000000002</v>
          </cell>
          <cell r="AV2272">
            <v>13890.734049999999</v>
          </cell>
          <cell r="AW2272">
            <v>37020.633049999997</v>
          </cell>
        </row>
        <row r="2273">
          <cell r="A2273" t="str">
            <v>680499CLUKIRBU0654</v>
          </cell>
          <cell r="L2273">
            <v>397.55824000000001</v>
          </cell>
          <cell r="M2273">
            <v>336.89364</v>
          </cell>
          <cell r="N2273">
            <v>318.32458000000003</v>
          </cell>
          <cell r="O2273">
            <v>2606.4360799999999</v>
          </cell>
          <cell r="P2273">
            <v>1695.48882</v>
          </cell>
          <cell r="Q2273">
            <v>1721.20262</v>
          </cell>
          <cell r="S2273">
            <v>9628.0555299999996</v>
          </cell>
          <cell r="T2273">
            <v>8717.1082700000006</v>
          </cell>
          <cell r="U2273">
            <v>8482.4871700000003</v>
          </cell>
          <cell r="W2273">
            <v>588.57614999999998</v>
          </cell>
          <cell r="X2273">
            <v>1615.8649399999999</v>
          </cell>
          <cell r="Y2273">
            <v>1562.1300799999999</v>
          </cell>
          <cell r="AB2273">
            <v>1468.396</v>
          </cell>
          <cell r="AC2273">
            <v>1875.2750000000001</v>
          </cell>
          <cell r="AD2273">
            <v>7466.7560000000003</v>
          </cell>
          <cell r="AT2273">
            <v>377.07499999999999</v>
          </cell>
          <cell r="AU2273">
            <v>1542.3409999999999</v>
          </cell>
          <cell r="AV2273">
            <v>2684.4109600000002</v>
          </cell>
          <cell r="AW2273">
            <v>6754.1849599999996</v>
          </cell>
        </row>
        <row r="2274">
          <cell r="A2274" t="str">
            <v>680499CLUKIRBU0659</v>
          </cell>
          <cell r="L2274">
            <v>136.76903999999999</v>
          </cell>
          <cell r="M2274">
            <v>34.763060000000003</v>
          </cell>
          <cell r="N2274">
            <v>33.036700000000003</v>
          </cell>
          <cell r="O2274">
            <v>1926.8167000000001</v>
          </cell>
          <cell r="P2274">
            <v>200.44015999999999</v>
          </cell>
          <cell r="Q2274">
            <v>201.32830000000001</v>
          </cell>
          <cell r="S2274">
            <v>3490.0568400000002</v>
          </cell>
          <cell r="T2274">
            <v>1763.6803</v>
          </cell>
          <cell r="U2274">
            <v>1735.8195800000001</v>
          </cell>
          <cell r="W2274">
            <v>719.37544000000003</v>
          </cell>
          <cell r="X2274">
            <v>202.04399000000001</v>
          </cell>
          <cell r="Y2274">
            <v>196.85023000000001</v>
          </cell>
          <cell r="AB2274">
            <v>11.349</v>
          </cell>
          <cell r="AC2274">
            <v>1797.96</v>
          </cell>
          <cell r="AD2274">
            <v>2452.029</v>
          </cell>
          <cell r="AT2274">
            <v>96.043999999999997</v>
          </cell>
          <cell r="AU2274">
            <v>365.14100000000002</v>
          </cell>
          <cell r="AV2274">
            <v>1959.1666600000001</v>
          </cell>
          <cell r="AW2274">
            <v>2787.96866</v>
          </cell>
        </row>
        <row r="2275">
          <cell r="A2275" t="str">
            <v>680499CLUKIRBU3445</v>
          </cell>
          <cell r="L2275">
            <v>38.569850000000002</v>
          </cell>
          <cell r="M2275">
            <v>-0.2321</v>
          </cell>
          <cell r="N2275">
            <v>-0.21908</v>
          </cell>
          <cell r="O2275">
            <v>38.49342</v>
          </cell>
          <cell r="P2275">
            <v>-1.4309700000000001</v>
          </cell>
          <cell r="Q2275">
            <v>-1.4670000000000001</v>
          </cell>
          <cell r="S2275">
            <v>38.433929999999997</v>
          </cell>
          <cell r="T2275">
            <v>-1.4904599999999999</v>
          </cell>
          <cell r="U2275">
            <v>-1.5205299999999999</v>
          </cell>
          <cell r="W2275">
            <v>38.569850000000002</v>
          </cell>
          <cell r="X2275">
            <v>-0.46533000000000002</v>
          </cell>
          <cell r="Y2275">
            <v>-0.44797999999999999</v>
          </cell>
          <cell r="AV2275">
            <v>-7.6429999999999998E-2</v>
          </cell>
          <cell r="AW2275">
            <v>-7.6429999999999998E-2</v>
          </cell>
        </row>
        <row r="2276">
          <cell r="A2276" t="str">
            <v>680499CLUKIRBS6922</v>
          </cell>
          <cell r="L2276">
            <v>1206.1503499999999</v>
          </cell>
          <cell r="M2276">
            <v>2127.51901</v>
          </cell>
          <cell r="N2276">
            <v>2026.0288</v>
          </cell>
          <cell r="O2276">
            <v>6607.1814299999996</v>
          </cell>
          <cell r="P2276">
            <v>7401.6137600000002</v>
          </cell>
          <cell r="Q2276">
            <v>7465.2452400000002</v>
          </cell>
          <cell r="S2276">
            <v>23944.55415</v>
          </cell>
          <cell r="T2276">
            <v>24738.98648</v>
          </cell>
          <cell r="U2276">
            <v>24255.195390000001</v>
          </cell>
          <cell r="W2276">
            <v>2386.66381</v>
          </cell>
          <cell r="X2276">
            <v>5807.6043900000004</v>
          </cell>
          <cell r="Y2276">
            <v>5648.5537299999996</v>
          </cell>
          <cell r="AB2276">
            <v>3654.1120000000001</v>
          </cell>
          <cell r="AC2276">
            <v>4338.2658099999999</v>
          </cell>
          <cell r="AD2276">
            <v>18688.880809999999</v>
          </cell>
          <cell r="AT2276">
            <v>1189.8399999999999</v>
          </cell>
          <cell r="AU2276">
            <v>3798.2849999999999</v>
          </cell>
          <cell r="AV2276">
            <v>7202.4599900000003</v>
          </cell>
          <cell r="AW2276">
            <v>19240.53499</v>
          </cell>
        </row>
        <row r="2277">
          <cell r="A2277" t="str">
            <v>680499CLUKIRBU1485</v>
          </cell>
          <cell r="L2277">
            <v>413.79521999999997</v>
          </cell>
          <cell r="M2277">
            <v>534.84515999999996</v>
          </cell>
          <cell r="N2277">
            <v>508.59071</v>
          </cell>
          <cell r="O2277">
            <v>2336.0402300000001</v>
          </cell>
          <cell r="P2277">
            <v>2024.3698099999999</v>
          </cell>
          <cell r="Q2277">
            <v>2045.3433</v>
          </cell>
          <cell r="S2277">
            <v>8683.2358000000004</v>
          </cell>
          <cell r="T2277">
            <v>8371.56538</v>
          </cell>
          <cell r="U2277">
            <v>8190.4146300000002</v>
          </cell>
          <cell r="W2277">
            <v>918.18100000000004</v>
          </cell>
          <cell r="X2277">
            <v>1793.1501499999999</v>
          </cell>
          <cell r="Y2277">
            <v>1741.72462</v>
          </cell>
          <cell r="AB2277">
            <v>1954.7719999999999</v>
          </cell>
          <cell r="AC2277">
            <v>1586.4295199999999</v>
          </cell>
          <cell r="AD2277">
            <v>8901.4675200000001</v>
          </cell>
          <cell r="AT2277">
            <v>601.42399999999998</v>
          </cell>
          <cell r="AU2277">
            <v>1868.9760000000001</v>
          </cell>
          <cell r="AV2277">
            <v>2922.72471</v>
          </cell>
          <cell r="AW2277">
            <v>8996.8257099999992</v>
          </cell>
        </row>
        <row r="2278">
          <cell r="A2278" t="str">
            <v>680499CLUKIRBU1051</v>
          </cell>
          <cell r="L2278">
            <v>29.648969999999998</v>
          </cell>
          <cell r="M2278">
            <v>22.045169999999999</v>
          </cell>
          <cell r="N2278">
            <v>20.864159999999998</v>
          </cell>
          <cell r="O2278">
            <v>211.99436</v>
          </cell>
          <cell r="P2278">
            <v>299.05279000000002</v>
          </cell>
          <cell r="Q2278">
            <v>305.41969</v>
          </cell>
          <cell r="S2278">
            <v>541.19294000000002</v>
          </cell>
          <cell r="T2278">
            <v>628.25136999999995</v>
          </cell>
          <cell r="U2278">
            <v>623.06647999999996</v>
          </cell>
          <cell r="W2278">
            <v>98.64331</v>
          </cell>
          <cell r="X2278">
            <v>177.07588000000001</v>
          </cell>
          <cell r="Y2278">
            <v>175.40693999999999</v>
          </cell>
          <cell r="AB2278">
            <v>145.822</v>
          </cell>
          <cell r="AC2278">
            <v>138.65799999999999</v>
          </cell>
          <cell r="AD2278">
            <v>690.67700000000002</v>
          </cell>
          <cell r="AT2278">
            <v>44.002000000000002</v>
          </cell>
          <cell r="AU2278">
            <v>134.93799999999999</v>
          </cell>
          <cell r="AV2278">
            <v>213.83180999999999</v>
          </cell>
          <cell r="AW2278">
            <v>701.65781000000004</v>
          </cell>
        </row>
        <row r="2279">
          <cell r="A2279" t="str">
            <v>680499CLUKIRBO0708</v>
          </cell>
          <cell r="L2279">
            <v>350.15341000000001</v>
          </cell>
          <cell r="M2279">
            <v>894.64880000000005</v>
          </cell>
          <cell r="N2279">
            <v>847.08055999999999</v>
          </cell>
          <cell r="O2279">
            <v>1873.2349099999999</v>
          </cell>
          <cell r="P2279">
            <v>2463.3584900000001</v>
          </cell>
          <cell r="Q2279">
            <v>2469.3531600000001</v>
          </cell>
          <cell r="S2279">
            <v>7798.0140300000003</v>
          </cell>
          <cell r="T2279">
            <v>8388.1376099999998</v>
          </cell>
          <cell r="U2279">
            <v>8202.4001900000003</v>
          </cell>
          <cell r="W2279">
            <v>511.22426999999999</v>
          </cell>
          <cell r="X2279">
            <v>1930.3785499999999</v>
          </cell>
          <cell r="Y2279">
            <v>1866.0780600000001</v>
          </cell>
          <cell r="AB2279">
            <v>576.18200000000002</v>
          </cell>
          <cell r="AC2279">
            <v>1360.8725400000001</v>
          </cell>
          <cell r="AD2279">
            <v>4370.0445399999999</v>
          </cell>
          <cell r="AT2279">
            <v>102.218</v>
          </cell>
          <cell r="AU2279">
            <v>557.65499999999997</v>
          </cell>
          <cell r="AV2279">
            <v>1814.9172799999999</v>
          </cell>
          <cell r="AW2279">
            <v>4371.51728</v>
          </cell>
        </row>
        <row r="2280">
          <cell r="A2280" t="str">
            <v>680499CLUKIRBU0675</v>
          </cell>
          <cell r="L2280">
            <v>7.0877299999999996</v>
          </cell>
          <cell r="M2280">
            <v>54.889009999999999</v>
          </cell>
          <cell r="N2280">
            <v>52.145470000000003</v>
          </cell>
          <cell r="O2280">
            <v>145.70889</v>
          </cell>
          <cell r="P2280">
            <v>142.13806</v>
          </cell>
          <cell r="Q2280">
            <v>140.00711000000001</v>
          </cell>
          <cell r="S2280">
            <v>456.42403000000002</v>
          </cell>
          <cell r="T2280">
            <v>452.85320000000002</v>
          </cell>
          <cell r="U2280">
            <v>447.98595</v>
          </cell>
          <cell r="W2280">
            <v>15.20149</v>
          </cell>
          <cell r="X2280">
            <v>138.28704999999999</v>
          </cell>
          <cell r="Y2280">
            <v>134.86779000000001</v>
          </cell>
          <cell r="AB2280">
            <v>35.186999999999998</v>
          </cell>
          <cell r="AC2280">
            <v>58.232399999999998</v>
          </cell>
          <cell r="AD2280">
            <v>125.2364</v>
          </cell>
          <cell r="AT2280">
            <v>8.5709999999999997</v>
          </cell>
          <cell r="AU2280">
            <v>28.181000000000001</v>
          </cell>
          <cell r="AV2280">
            <v>151.58314999999999</v>
          </cell>
          <cell r="AW2280">
            <v>180.12315000000001</v>
          </cell>
        </row>
        <row r="2281">
          <cell r="A2281" t="str">
            <v>680499CLUKIRBU0709</v>
          </cell>
          <cell r="L2281">
            <v>160.09491</v>
          </cell>
          <cell r="M2281">
            <v>452.04874000000001</v>
          </cell>
          <cell r="N2281">
            <v>436.95029</v>
          </cell>
          <cell r="O2281">
            <v>1020.2877999999999</v>
          </cell>
          <cell r="P2281">
            <v>1418.9740300000001</v>
          </cell>
          <cell r="Q2281">
            <v>1432.1474499999999</v>
          </cell>
          <cell r="S2281">
            <v>3333.3527100000001</v>
          </cell>
          <cell r="T2281">
            <v>3732.0389399999999</v>
          </cell>
          <cell r="U2281">
            <v>3676.7467299999998</v>
          </cell>
          <cell r="W2281">
            <v>298.04867999999999</v>
          </cell>
          <cell r="X2281">
            <v>1124.5807199999999</v>
          </cell>
          <cell r="Y2281">
            <v>1102.5796399999999</v>
          </cell>
          <cell r="AB2281">
            <v>359.952</v>
          </cell>
          <cell r="AC2281">
            <v>633.56034999999997</v>
          </cell>
          <cell r="AD2281">
            <v>1832.7003500000001</v>
          </cell>
          <cell r="AT2281">
            <v>202.654</v>
          </cell>
          <cell r="AU2281">
            <v>536.33100000000002</v>
          </cell>
          <cell r="AV2281">
            <v>1059.4060500000001</v>
          </cell>
          <cell r="AW2281">
            <v>2102.2220499999999</v>
          </cell>
        </row>
        <row r="2282">
          <cell r="A2282" t="str">
            <v>680499CLUKIRBU1123</v>
          </cell>
          <cell r="L2282">
            <v>245.37011000000001</v>
          </cell>
          <cell r="M2282">
            <v>169.04212999999999</v>
          </cell>
          <cell r="N2282">
            <v>160.39760999999999</v>
          </cell>
          <cell r="O2282">
            <v>1019.91524</v>
          </cell>
          <cell r="P2282">
            <v>1053.7205799999999</v>
          </cell>
          <cell r="Q2282">
            <v>1072.9745399999999</v>
          </cell>
          <cell r="S2282">
            <v>3132.33464</v>
          </cell>
          <cell r="T2282">
            <v>3166.1399799999999</v>
          </cell>
          <cell r="U2282">
            <v>3114.5814099999998</v>
          </cell>
          <cell r="W2282">
            <v>545.36505999999997</v>
          </cell>
          <cell r="X2282">
            <v>644.13203999999996</v>
          </cell>
          <cell r="Y2282">
            <v>627.89669000000004</v>
          </cell>
          <cell r="AB2282">
            <v>582.197</v>
          </cell>
          <cell r="AC2282">
            <v>560.51300000000003</v>
          </cell>
          <cell r="AD2282">
            <v>2768.7550000000001</v>
          </cell>
          <cell r="AT2282">
            <v>230.971</v>
          </cell>
          <cell r="AU2282">
            <v>672.20399999999995</v>
          </cell>
          <cell r="AV2282">
            <v>1039.9969900000001</v>
          </cell>
          <cell r="AW2282">
            <v>2888.1889900000001</v>
          </cell>
        </row>
        <row r="2283">
          <cell r="A2283" t="str">
            <v>680499CLUKIRBS9042</v>
          </cell>
          <cell r="L2283">
            <v>2346.6831499999998</v>
          </cell>
          <cell r="M2283">
            <v>2410.56936</v>
          </cell>
          <cell r="N2283">
            <v>2286.90978</v>
          </cell>
          <cell r="O2283">
            <v>11171.867819999999</v>
          </cell>
          <cell r="P2283">
            <v>10453.85376</v>
          </cell>
          <cell r="Q2283">
            <v>10570.07317</v>
          </cell>
          <cell r="S2283">
            <v>30371.213619999999</v>
          </cell>
          <cell r="T2283">
            <v>29653.199560000001</v>
          </cell>
          <cell r="U2283">
            <v>29151.360929999999</v>
          </cell>
          <cell r="W2283">
            <v>4582.8230199999998</v>
          </cell>
          <cell r="X2283">
            <v>6936.2456700000002</v>
          </cell>
          <cell r="Y2283">
            <v>6740.1868299999996</v>
          </cell>
          <cell r="AB2283">
            <v>8525.5220000000008</v>
          </cell>
          <cell r="AC2283">
            <v>7116.54</v>
          </cell>
          <cell r="AD2283">
            <v>33214.483</v>
          </cell>
          <cell r="AT2283">
            <v>2444.9169999999999</v>
          </cell>
          <cell r="AU2283">
            <v>8609.8850000000002</v>
          </cell>
          <cell r="AV2283">
            <v>12015.51269</v>
          </cell>
          <cell r="AW2283">
            <v>31474.669689999999</v>
          </cell>
        </row>
        <row r="2284">
          <cell r="A2284" t="str">
            <v>680499CLUKIRBO0341</v>
          </cell>
          <cell r="L2284">
            <v>1129.3421000000001</v>
          </cell>
          <cell r="M2284">
            <v>1087.2175999999999</v>
          </cell>
          <cell r="N2284">
            <v>1030.8069599999999</v>
          </cell>
          <cell r="O2284">
            <v>5933.20514</v>
          </cell>
          <cell r="P2284">
            <v>5101.1224700000002</v>
          </cell>
          <cell r="Q2284">
            <v>5162.7047000000002</v>
          </cell>
          <cell r="S2284">
            <v>14751.980449999999</v>
          </cell>
          <cell r="T2284">
            <v>13919.897779999999</v>
          </cell>
          <cell r="U2284">
            <v>13717.00705</v>
          </cell>
          <cell r="W2284">
            <v>2205.5004899999999</v>
          </cell>
          <cell r="X2284">
            <v>2928.3068199999998</v>
          </cell>
          <cell r="Y2284">
            <v>2847.7076000000002</v>
          </cell>
          <cell r="AB2284">
            <v>4624.8450000000003</v>
          </cell>
          <cell r="AC2284">
            <v>4282.9669999999996</v>
          </cell>
          <cell r="AD2284">
            <v>18299.191999999999</v>
          </cell>
          <cell r="AT2284">
            <v>1184.8219999999999</v>
          </cell>
          <cell r="AU2284">
            <v>4020.7379999999998</v>
          </cell>
          <cell r="AV2284">
            <v>6510.2085900000002</v>
          </cell>
          <cell r="AW2284">
            <v>16746.900590000001</v>
          </cell>
        </row>
        <row r="2285">
          <cell r="A2285" t="str">
            <v>680499CLUKIRBU0341</v>
          </cell>
          <cell r="L2285">
            <v>1129.3421000000001</v>
          </cell>
          <cell r="M2285">
            <v>1087.2175999999999</v>
          </cell>
          <cell r="N2285">
            <v>1030.8069599999999</v>
          </cell>
          <cell r="O2285">
            <v>5933.20514</v>
          </cell>
          <cell r="P2285">
            <v>5101.1224700000002</v>
          </cell>
          <cell r="Q2285">
            <v>5162.7047000000002</v>
          </cell>
          <cell r="S2285">
            <v>14751.980449999999</v>
          </cell>
          <cell r="T2285">
            <v>13919.897779999999</v>
          </cell>
          <cell r="U2285">
            <v>13717.00705</v>
          </cell>
          <cell r="W2285">
            <v>2205.5004899999999</v>
          </cell>
          <cell r="X2285">
            <v>2928.3068199999998</v>
          </cell>
          <cell r="Y2285">
            <v>2847.7076000000002</v>
          </cell>
          <cell r="AB2285">
            <v>4624.8450000000003</v>
          </cell>
          <cell r="AC2285">
            <v>4282.9669999999996</v>
          </cell>
          <cell r="AD2285">
            <v>18299.191999999999</v>
          </cell>
          <cell r="AT2285">
            <v>1184.8219999999999</v>
          </cell>
          <cell r="AU2285">
            <v>4020.7379999999998</v>
          </cell>
          <cell r="AV2285">
            <v>6510.2085900000002</v>
          </cell>
          <cell r="AW2285">
            <v>16746.900590000001</v>
          </cell>
        </row>
        <row r="2286">
          <cell r="A2286" t="str">
            <v>680499CLUKIRBU0351</v>
          </cell>
          <cell r="L2286">
            <v>-0.16439000000000001</v>
          </cell>
          <cell r="M2286">
            <v>70.503640000000004</v>
          </cell>
          <cell r="N2286">
            <v>70.531490000000005</v>
          </cell>
          <cell r="O2286">
            <v>84.773120000000006</v>
          </cell>
          <cell r="P2286">
            <v>204.18185</v>
          </cell>
          <cell r="Q2286">
            <v>203.95887999999999</v>
          </cell>
          <cell r="S2286">
            <v>956.57912999999996</v>
          </cell>
          <cell r="T2286">
            <v>1075.98786</v>
          </cell>
          <cell r="U2286">
            <v>1075.84121</v>
          </cell>
          <cell r="W2286">
            <v>-0.16439000000000001</v>
          </cell>
          <cell r="X2286">
            <v>158.03210000000001</v>
          </cell>
          <cell r="Y2286">
            <v>158.07040000000001</v>
          </cell>
          <cell r="AC2286">
            <v>62.643999999999998</v>
          </cell>
          <cell r="AD2286">
            <v>388.91699999999997</v>
          </cell>
          <cell r="AU2286">
            <v>127.75</v>
          </cell>
          <cell r="AV2286">
            <v>84.937510000000003</v>
          </cell>
          <cell r="AW2286">
            <v>557.29350999999997</v>
          </cell>
        </row>
        <row r="2287">
          <cell r="A2287" t="str">
            <v>680499CLUKIRBU0352</v>
          </cell>
          <cell r="L2287">
            <v>1217.5054399999999</v>
          </cell>
          <cell r="M2287">
            <v>1252.8481200000001</v>
          </cell>
          <cell r="N2287">
            <v>1185.57134</v>
          </cell>
          <cell r="O2287">
            <v>5153.8895599999996</v>
          </cell>
          <cell r="P2287">
            <v>5148.5494399999998</v>
          </cell>
          <cell r="Q2287">
            <v>5203.4095900000002</v>
          </cell>
          <cell r="S2287">
            <v>14662.654039999999</v>
          </cell>
          <cell r="T2287">
            <v>14657.313920000001</v>
          </cell>
          <cell r="U2287">
            <v>14358.51267</v>
          </cell>
          <cell r="W2287">
            <v>2377.4869199999998</v>
          </cell>
          <cell r="X2287">
            <v>3849.9067500000001</v>
          </cell>
          <cell r="Y2287">
            <v>3734.4088299999999</v>
          </cell>
          <cell r="AB2287">
            <v>3900.6770000000001</v>
          </cell>
          <cell r="AC2287">
            <v>2770.9290000000001</v>
          </cell>
          <cell r="AD2287">
            <v>14526.374</v>
          </cell>
          <cell r="AT2287">
            <v>1260.095</v>
          </cell>
          <cell r="AU2287">
            <v>4461.3969999999999</v>
          </cell>
          <cell r="AV2287">
            <v>5420.3665899999996</v>
          </cell>
          <cell r="AW2287">
            <v>14170.47559</v>
          </cell>
        </row>
        <row r="2288">
          <cell r="A2288" t="str">
            <v>680499CLUKIRBS9051</v>
          </cell>
          <cell r="L2288">
            <v>395.04230000000001</v>
          </cell>
          <cell r="M2288">
            <v>8.1376100000000005</v>
          </cell>
          <cell r="N2288">
            <v>7.6809500000000002</v>
          </cell>
          <cell r="O2288">
            <v>1186.3650399999999</v>
          </cell>
          <cell r="P2288">
            <v>272.40676999999999</v>
          </cell>
          <cell r="Q2288">
            <v>280.54129999999998</v>
          </cell>
          <cell r="S2288">
            <v>4145.9057000000003</v>
          </cell>
          <cell r="T2288">
            <v>3231.9474300000002</v>
          </cell>
          <cell r="U2288">
            <v>3171.4515900000001</v>
          </cell>
          <cell r="W2288">
            <v>551.04898000000003</v>
          </cell>
          <cell r="X2288">
            <v>649.67985999999996</v>
          </cell>
          <cell r="Y2288">
            <v>624.60689000000002</v>
          </cell>
          <cell r="AB2288">
            <v>634.08500000000004</v>
          </cell>
          <cell r="AC2288">
            <v>548.47</v>
          </cell>
          <cell r="AD2288">
            <v>5532.7</v>
          </cell>
          <cell r="AT2288">
            <v>334.78500000000003</v>
          </cell>
          <cell r="AU2288">
            <v>861.00099999999998</v>
          </cell>
          <cell r="AV2288">
            <v>1344.19751</v>
          </cell>
          <cell r="AW2288">
            <v>5825.8705099999997</v>
          </cell>
        </row>
        <row r="2289">
          <cell r="A2289" t="str">
            <v>680499CLUKIRBO0713</v>
          </cell>
          <cell r="L2289">
            <v>47.555889999999998</v>
          </cell>
          <cell r="M2289">
            <v>-3.3121700000000001</v>
          </cell>
          <cell r="N2289">
            <v>-3.12629</v>
          </cell>
          <cell r="O2289">
            <v>187.54660000000001</v>
          </cell>
          <cell r="P2289">
            <v>63.335209999999996</v>
          </cell>
          <cell r="Q2289">
            <v>64.674149999999997</v>
          </cell>
          <cell r="S2289">
            <v>1103.92453</v>
          </cell>
          <cell r="T2289">
            <v>979.71313999999995</v>
          </cell>
          <cell r="U2289">
            <v>970.24045999999998</v>
          </cell>
          <cell r="W2289">
            <v>51.936590000000002</v>
          </cell>
          <cell r="X2289">
            <v>95.905389999999997</v>
          </cell>
          <cell r="Y2289">
            <v>94.076650000000001</v>
          </cell>
          <cell r="AB2289">
            <v>4.6079999999999997</v>
          </cell>
          <cell r="AC2289">
            <v>63.008000000000003</v>
          </cell>
          <cell r="AD2289">
            <v>988.34</v>
          </cell>
          <cell r="AT2289">
            <v>1.496</v>
          </cell>
          <cell r="AU2289">
            <v>4.4880000000000004</v>
          </cell>
          <cell r="AV2289">
            <v>218.33332999999999</v>
          </cell>
          <cell r="AW2289">
            <v>1150.3663300000001</v>
          </cell>
        </row>
        <row r="2290">
          <cell r="A2290" t="str">
            <v>680499CLUKIRBU0713</v>
          </cell>
          <cell r="L2290">
            <v>47.555889999999998</v>
          </cell>
          <cell r="M2290">
            <v>-3.3121700000000001</v>
          </cell>
          <cell r="N2290">
            <v>-3.12629</v>
          </cell>
          <cell r="O2290">
            <v>187.54660000000001</v>
          </cell>
          <cell r="P2290">
            <v>63.335209999999996</v>
          </cell>
          <cell r="Q2290">
            <v>64.674149999999997</v>
          </cell>
          <cell r="S2290">
            <v>1103.92453</v>
          </cell>
          <cell r="T2290">
            <v>979.71313999999995</v>
          </cell>
          <cell r="U2290">
            <v>970.24045999999998</v>
          </cell>
          <cell r="W2290">
            <v>51.936590000000002</v>
          </cell>
          <cell r="X2290">
            <v>95.905389999999997</v>
          </cell>
          <cell r="Y2290">
            <v>94.076650000000001</v>
          </cell>
          <cell r="AB2290">
            <v>4.6079999999999997</v>
          </cell>
          <cell r="AC2290">
            <v>63.008000000000003</v>
          </cell>
          <cell r="AD2290">
            <v>988.34</v>
          </cell>
          <cell r="AT2290">
            <v>1.496</v>
          </cell>
          <cell r="AU2290">
            <v>4.4880000000000004</v>
          </cell>
          <cell r="AV2290">
            <v>218.33332999999999</v>
          </cell>
          <cell r="AW2290">
            <v>1150.3663300000001</v>
          </cell>
        </row>
        <row r="2291">
          <cell r="A2291" t="str">
            <v>680499CLUKIRBU0418</v>
          </cell>
          <cell r="L2291">
            <v>347.48640999999998</v>
          </cell>
          <cell r="M2291">
            <v>11.449780000000001</v>
          </cell>
          <cell r="N2291">
            <v>10.80724</v>
          </cell>
          <cell r="O2291">
            <v>998.81844000000001</v>
          </cell>
          <cell r="P2291">
            <v>209.07156000000001</v>
          </cell>
          <cell r="Q2291">
            <v>215.86716000000001</v>
          </cell>
          <cell r="S2291">
            <v>3041.98117</v>
          </cell>
          <cell r="T2291">
            <v>2252.2342899999999</v>
          </cell>
          <cell r="U2291">
            <v>2201.2111199999999</v>
          </cell>
          <cell r="W2291">
            <v>499.11239</v>
          </cell>
          <cell r="X2291">
            <v>553.77446999999995</v>
          </cell>
          <cell r="Y2291">
            <v>530.53024000000005</v>
          </cell>
          <cell r="AB2291">
            <v>629.47699999999998</v>
          </cell>
          <cell r="AC2291">
            <v>485.46199999999999</v>
          </cell>
          <cell r="AD2291">
            <v>4544.3599999999997</v>
          </cell>
          <cell r="AT2291">
            <v>333.28899999999999</v>
          </cell>
          <cell r="AU2291">
            <v>856.51300000000003</v>
          </cell>
          <cell r="AV2291">
            <v>1125.86418</v>
          </cell>
          <cell r="AW2291">
            <v>4675.5041799999999</v>
          </cell>
        </row>
        <row r="2292">
          <cell r="A2292" t="str">
            <v>680499CLUKIRBS9050</v>
          </cell>
          <cell r="L2292">
            <v>2269.4539399999999</v>
          </cell>
          <cell r="M2292">
            <v>1570.2469599999999</v>
          </cell>
          <cell r="N2292">
            <v>1487.57151</v>
          </cell>
          <cell r="O2292">
            <v>13895.617200000001</v>
          </cell>
          <cell r="P2292">
            <v>11572.236269999999</v>
          </cell>
          <cell r="Q2292">
            <v>11834.06891</v>
          </cell>
          <cell r="S2292">
            <v>37256.280729999999</v>
          </cell>
          <cell r="T2292">
            <v>34932.899799999999</v>
          </cell>
          <cell r="U2292">
            <v>34442.476799999997</v>
          </cell>
          <cell r="W2292">
            <v>5408.6683599999997</v>
          </cell>
          <cell r="X2292">
            <v>7009.1209500000004</v>
          </cell>
          <cell r="Y2292">
            <v>6834.41194</v>
          </cell>
          <cell r="AB2292">
            <v>8131.3947799999996</v>
          </cell>
          <cell r="AC2292">
            <v>7911.0309999999999</v>
          </cell>
          <cell r="AD2292">
            <v>39222.737560000001</v>
          </cell>
          <cell r="AT2292">
            <v>2899.5659999999998</v>
          </cell>
          <cell r="AU2292">
            <v>8500.0249999999996</v>
          </cell>
          <cell r="AV2292">
            <v>14565.871220000001</v>
          </cell>
          <cell r="AW2292">
            <v>39962.822220000002</v>
          </cell>
        </row>
        <row r="2293">
          <cell r="A2293" t="str">
            <v>680499CLUKIRBU0331</v>
          </cell>
          <cell r="L2293">
            <v>808.16232000000002</v>
          </cell>
          <cell r="M2293">
            <v>264.47399000000001</v>
          </cell>
          <cell r="N2293">
            <v>249.63228000000001</v>
          </cell>
          <cell r="O2293">
            <v>4901.6665999999996</v>
          </cell>
          <cell r="P2293">
            <v>2895.7836400000001</v>
          </cell>
          <cell r="Q2293">
            <v>2980.1883699999998</v>
          </cell>
          <cell r="S2293">
            <v>16346.924139999999</v>
          </cell>
          <cell r="T2293">
            <v>14341.04118</v>
          </cell>
          <cell r="U2293">
            <v>14108.78716</v>
          </cell>
          <cell r="W2293">
            <v>2177.0274199999999</v>
          </cell>
          <cell r="X2293">
            <v>1983.8554300000001</v>
          </cell>
          <cell r="Y2293">
            <v>1930.8055899999999</v>
          </cell>
          <cell r="AB2293">
            <v>2682.6407800000002</v>
          </cell>
          <cell r="AC2293">
            <v>2433.5010000000002</v>
          </cell>
          <cell r="AD2293">
            <v>17691.271560000001</v>
          </cell>
          <cell r="AT2293">
            <v>1032.8720000000001</v>
          </cell>
          <cell r="AU2293">
            <v>2841.922</v>
          </cell>
          <cell r="AV2293">
            <v>4960.0735699999996</v>
          </cell>
          <cell r="AW2293">
            <v>17951.87257</v>
          </cell>
        </row>
        <row r="2294">
          <cell r="A2294" t="str">
            <v>680499CLUKIRBU0362</v>
          </cell>
          <cell r="L2294">
            <v>1461.3700899999999</v>
          </cell>
          <cell r="M2294">
            <v>1305.63508</v>
          </cell>
          <cell r="N2294">
            <v>1237.80907</v>
          </cell>
          <cell r="O2294">
            <v>9006.5886300000002</v>
          </cell>
          <cell r="P2294">
            <v>8640.7844000000005</v>
          </cell>
          <cell r="Q2294">
            <v>8816.6381700000002</v>
          </cell>
          <cell r="S2294">
            <v>20819.442889999998</v>
          </cell>
          <cell r="T2294">
            <v>20453.638660000001</v>
          </cell>
          <cell r="U2294">
            <v>20200.358049999999</v>
          </cell>
          <cell r="W2294">
            <v>3236.0603900000001</v>
          </cell>
          <cell r="X2294">
            <v>5025.2846799999998</v>
          </cell>
          <cell r="Y2294">
            <v>4903.6157599999997</v>
          </cell>
          <cell r="AB2294">
            <v>5448.7539999999999</v>
          </cell>
          <cell r="AC2294">
            <v>5477.53</v>
          </cell>
          <cell r="AD2294">
            <v>21531.466</v>
          </cell>
          <cell r="AT2294">
            <v>1866.694</v>
          </cell>
          <cell r="AU2294">
            <v>5658.1030000000001</v>
          </cell>
          <cell r="AV2294">
            <v>9613.8795300000002</v>
          </cell>
          <cell r="AW2294">
            <v>22019.03153</v>
          </cell>
        </row>
        <row r="2295">
          <cell r="A2295" t="str">
            <v>680499CLUKIRBU0370</v>
          </cell>
          <cell r="L2295">
            <v>-7.8469999999999998E-2</v>
          </cell>
          <cell r="M2295">
            <v>0.13789000000000001</v>
          </cell>
          <cell r="N2295">
            <v>0.13016</v>
          </cell>
          <cell r="O2295">
            <v>-12.638030000000001</v>
          </cell>
          <cell r="P2295">
            <v>35.668230000000001</v>
          </cell>
          <cell r="Q2295">
            <v>37.242370000000001</v>
          </cell>
          <cell r="S2295">
            <v>89.913700000000006</v>
          </cell>
          <cell r="T2295">
            <v>138.21995999999999</v>
          </cell>
          <cell r="U2295">
            <v>133.33160000000001</v>
          </cell>
          <cell r="W2295">
            <v>-4.4194500000000003</v>
          </cell>
          <cell r="X2295">
            <v>-1.916E-2</v>
          </cell>
          <cell r="Y2295">
            <v>-9.41E-3</v>
          </cell>
          <cell r="AV2295">
            <v>-8.08188</v>
          </cell>
          <cell r="AW2295">
            <v>-8.08188</v>
          </cell>
        </row>
        <row r="2296">
          <cell r="A2296" t="str">
            <v>680499CLUKIRBS6921</v>
          </cell>
          <cell r="L2296">
            <v>0</v>
          </cell>
          <cell r="O2296">
            <v>10.303179999999999</v>
          </cell>
          <cell r="P2296">
            <v>-3.116E-2</v>
          </cell>
          <cell r="Q2296">
            <v>-3.1469999999999998E-2</v>
          </cell>
          <cell r="S2296">
            <v>6.9163300000000003</v>
          </cell>
          <cell r="T2296">
            <v>-3.4180100000000002</v>
          </cell>
          <cell r="U2296">
            <v>-3.2098800000000001</v>
          </cell>
          <cell r="W2296">
            <v>0</v>
          </cell>
          <cell r="X2296">
            <v>-3.116E-2</v>
          </cell>
          <cell r="Y2296">
            <v>-3.1469999999999998E-2</v>
          </cell>
          <cell r="AV2296">
            <v>-3.1890100000000001</v>
          </cell>
          <cell r="AW2296">
            <v>-3.1890100000000001</v>
          </cell>
        </row>
        <row r="2297">
          <cell r="A2297" t="str">
            <v>680499CLUKIRBO1228</v>
          </cell>
          <cell r="L2297">
            <v>0</v>
          </cell>
          <cell r="O2297">
            <v>10.303179999999999</v>
          </cell>
          <cell r="P2297">
            <v>-3.116E-2</v>
          </cell>
          <cell r="Q2297">
            <v>-3.1469999999999998E-2</v>
          </cell>
          <cell r="S2297">
            <v>6.9163300000000003</v>
          </cell>
          <cell r="T2297">
            <v>-3.4180100000000002</v>
          </cell>
          <cell r="U2297">
            <v>-3.2098800000000001</v>
          </cell>
          <cell r="W2297">
            <v>0</v>
          </cell>
          <cell r="X2297">
            <v>-3.116E-2</v>
          </cell>
          <cell r="Y2297">
            <v>-3.1469999999999998E-2</v>
          </cell>
          <cell r="AV2297">
            <v>-3.1890100000000001</v>
          </cell>
          <cell r="AW2297">
            <v>-3.1890100000000001</v>
          </cell>
        </row>
        <row r="2298">
          <cell r="A2298" t="str">
            <v>680499CLUKIRBU1228</v>
          </cell>
          <cell r="L2298">
            <v>0</v>
          </cell>
          <cell r="O2298">
            <v>10.303179999999999</v>
          </cell>
          <cell r="P2298">
            <v>-3.116E-2</v>
          </cell>
          <cell r="Q2298">
            <v>-3.1469999999999998E-2</v>
          </cell>
          <cell r="S2298">
            <v>6.9163300000000003</v>
          </cell>
          <cell r="T2298">
            <v>-3.4180100000000002</v>
          </cell>
          <cell r="U2298">
            <v>-3.2098800000000001</v>
          </cell>
          <cell r="W2298">
            <v>0</v>
          </cell>
          <cell r="X2298">
            <v>-3.116E-2</v>
          </cell>
          <cell r="Y2298">
            <v>-3.1469999999999998E-2</v>
          </cell>
          <cell r="AV2298">
            <v>-3.1890100000000001</v>
          </cell>
          <cell r="AW2298">
            <v>-3.1890100000000001</v>
          </cell>
        </row>
        <row r="2299">
          <cell r="A2299" t="str">
            <v>680499CLUKIRBS6913</v>
          </cell>
          <cell r="L2299">
            <v>0</v>
          </cell>
          <cell r="O2299">
            <v>0.10261000000000001</v>
          </cell>
          <cell r="S2299">
            <v>0.40456999999999999</v>
          </cell>
          <cell r="T2299">
            <v>0.30196000000000001</v>
          </cell>
          <cell r="U2299">
            <v>0.28528999999999999</v>
          </cell>
          <cell r="W2299">
            <v>0</v>
          </cell>
        </row>
        <row r="2300">
          <cell r="A2300" t="str">
            <v>680499CLUKIRBU1221</v>
          </cell>
          <cell r="L2300">
            <v>0</v>
          </cell>
          <cell r="O2300">
            <v>0.10261000000000001</v>
          </cell>
          <cell r="S2300">
            <v>0.40456999999999999</v>
          </cell>
          <cell r="T2300">
            <v>0.30196000000000001</v>
          </cell>
          <cell r="U2300">
            <v>0.28528999999999999</v>
          </cell>
          <cell r="W2300">
            <v>0</v>
          </cell>
        </row>
        <row r="2301">
          <cell r="A2301" t="str">
            <v>680499CLUKIRBS6801</v>
          </cell>
          <cell r="L2301">
            <v>0</v>
          </cell>
          <cell r="O2301">
            <v>1.13825</v>
          </cell>
          <cell r="S2301">
            <v>1.13825</v>
          </cell>
          <cell r="W2301">
            <v>1.13825</v>
          </cell>
        </row>
        <row r="2302">
          <cell r="A2302" t="str">
            <v>680499CLUKIRBU1481</v>
          </cell>
          <cell r="L2302">
            <v>0</v>
          </cell>
          <cell r="O2302">
            <v>1.13825</v>
          </cell>
          <cell r="S2302">
            <v>1.13825</v>
          </cell>
          <cell r="W2302">
            <v>1.13825</v>
          </cell>
        </row>
        <row r="2303">
          <cell r="A2303" t="str">
            <v>680499CLUKIRBS6903</v>
          </cell>
          <cell r="L2303">
            <v>0</v>
          </cell>
          <cell r="O2303">
            <v>-1.0000000000000001E-5</v>
          </cell>
          <cell r="P2303">
            <v>0</v>
          </cell>
          <cell r="Q2303">
            <v>0</v>
          </cell>
          <cell r="S2303">
            <v>-1.0000000000000001E-5</v>
          </cell>
          <cell r="T2303">
            <v>0</v>
          </cell>
          <cell r="U2303">
            <v>0</v>
          </cell>
          <cell r="W2303">
            <v>0</v>
          </cell>
          <cell r="X2303">
            <v>0</v>
          </cell>
          <cell r="Y2303">
            <v>0</v>
          </cell>
          <cell r="AV2303">
            <v>-1.0000000000000001E-5</v>
          </cell>
          <cell r="AW2303">
            <v>-1.0000000000000001E-5</v>
          </cell>
        </row>
        <row r="2304">
          <cell r="A2304" t="str">
            <v>680499CLUKIRBU0664</v>
          </cell>
          <cell r="L2304">
            <v>0</v>
          </cell>
          <cell r="O2304">
            <v>-1.0000000000000001E-5</v>
          </cell>
          <cell r="P2304">
            <v>0</v>
          </cell>
          <cell r="Q2304">
            <v>0</v>
          </cell>
          <cell r="S2304">
            <v>-1.0000000000000001E-5</v>
          </cell>
          <cell r="T2304">
            <v>0</v>
          </cell>
          <cell r="U2304">
            <v>0</v>
          </cell>
          <cell r="W2304">
            <v>0</v>
          </cell>
          <cell r="X2304">
            <v>0</v>
          </cell>
          <cell r="Y2304">
            <v>0</v>
          </cell>
          <cell r="AV2304">
            <v>-1.0000000000000001E-5</v>
          </cell>
          <cell r="AW2304">
            <v>-1.0000000000000001E-5</v>
          </cell>
        </row>
        <row r="2305">
          <cell r="A2305" t="str">
            <v>680499CLUKIR201101</v>
          </cell>
          <cell r="L2305">
            <v>1863.0835500000001</v>
          </cell>
          <cell r="M2305">
            <v>5035.82636</v>
          </cell>
          <cell r="N2305">
            <v>4852.6112899999998</v>
          </cell>
          <cell r="O2305">
            <v>12923.821599999999</v>
          </cell>
          <cell r="P2305">
            <v>19797.767530000001</v>
          </cell>
          <cell r="Q2305">
            <v>19943.20809</v>
          </cell>
          <cell r="S2305">
            <v>41955.243580000002</v>
          </cell>
          <cell r="T2305">
            <v>48829.189509999997</v>
          </cell>
          <cell r="U2305">
            <v>48449.04722</v>
          </cell>
          <cell r="W2305">
            <v>4914.3023700000003</v>
          </cell>
          <cell r="X2305">
            <v>11843.87969</v>
          </cell>
          <cell r="Y2305">
            <v>11569.541950000001</v>
          </cell>
          <cell r="AB2305">
            <v>8891.2690000000002</v>
          </cell>
          <cell r="AC2305">
            <v>6923.5929800000004</v>
          </cell>
          <cell r="AD2305">
            <v>48113.23098</v>
          </cell>
          <cell r="AT2305">
            <v>1923.9780000000001</v>
          </cell>
          <cell r="AU2305">
            <v>6571.116</v>
          </cell>
          <cell r="AV2305">
            <v>11738.727720000001</v>
          </cell>
          <cell r="AW2305">
            <v>50330.509720000002</v>
          </cell>
        </row>
        <row r="2306">
          <cell r="A2306" t="str">
            <v>680499CLUKIRBT6918</v>
          </cell>
          <cell r="L2306">
            <v>1863.0835500000001</v>
          </cell>
          <cell r="M2306">
            <v>5035.82636</v>
          </cell>
          <cell r="N2306">
            <v>4852.6112899999998</v>
          </cell>
          <cell r="O2306">
            <v>12923.821599999999</v>
          </cell>
          <cell r="P2306">
            <v>19797.767530000001</v>
          </cell>
          <cell r="Q2306">
            <v>19943.20809</v>
          </cell>
          <cell r="S2306">
            <v>41955.243580000002</v>
          </cell>
          <cell r="T2306">
            <v>48829.189509999997</v>
          </cell>
          <cell r="U2306">
            <v>48449.04722</v>
          </cell>
          <cell r="W2306">
            <v>4914.3023700000003</v>
          </cell>
          <cell r="X2306">
            <v>11843.87969</v>
          </cell>
          <cell r="Y2306">
            <v>11569.541950000001</v>
          </cell>
          <cell r="AB2306">
            <v>8891.2690000000002</v>
          </cell>
          <cell r="AC2306">
            <v>6923.5929800000004</v>
          </cell>
          <cell r="AD2306">
            <v>48113.23098</v>
          </cell>
          <cell r="AT2306">
            <v>1923.9780000000001</v>
          </cell>
          <cell r="AU2306">
            <v>6571.116</v>
          </cell>
          <cell r="AV2306">
            <v>11738.727720000001</v>
          </cell>
          <cell r="AW2306">
            <v>50330.509720000002</v>
          </cell>
        </row>
        <row r="2307">
          <cell r="A2307" t="str">
            <v>680499CLUKIRBO0680</v>
          </cell>
          <cell r="L2307">
            <v>1602.97252</v>
          </cell>
          <cell r="M2307">
            <v>4650.9861799999999</v>
          </cell>
          <cell r="N2307">
            <v>4488.9746999999998</v>
          </cell>
          <cell r="O2307">
            <v>11746.00323</v>
          </cell>
          <cell r="P2307">
            <v>17808.27809</v>
          </cell>
          <cell r="Q2307">
            <v>17922.51182</v>
          </cell>
          <cell r="S2307">
            <v>37307.945390000001</v>
          </cell>
          <cell r="T2307">
            <v>43370.220249999998</v>
          </cell>
          <cell r="U2307">
            <v>43106.66833</v>
          </cell>
          <cell r="W2307">
            <v>4417.4272099999998</v>
          </cell>
          <cell r="X2307">
            <v>10220.73907</v>
          </cell>
          <cell r="Y2307">
            <v>9991.6539200000007</v>
          </cell>
          <cell r="AB2307">
            <v>6600</v>
          </cell>
          <cell r="AC2307">
            <v>6094.9559799999997</v>
          </cell>
          <cell r="AD2307">
            <v>42094.96198</v>
          </cell>
          <cell r="AT2307">
            <v>1678.42</v>
          </cell>
          <cell r="AU2307">
            <v>5999.9949999999999</v>
          </cell>
          <cell r="AV2307">
            <v>10735.049559999999</v>
          </cell>
          <cell r="AW2307">
            <v>47436.711560000003</v>
          </cell>
        </row>
        <row r="2308">
          <cell r="A2308" t="str">
            <v>680499CLUKIRBU0680</v>
          </cell>
          <cell r="L2308">
            <v>1602.97252</v>
          </cell>
          <cell r="M2308">
            <v>4650.9861799999999</v>
          </cell>
          <cell r="N2308">
            <v>4488.9746999999998</v>
          </cell>
          <cell r="O2308">
            <v>11746.00323</v>
          </cell>
          <cell r="P2308">
            <v>17808.27809</v>
          </cell>
          <cell r="Q2308">
            <v>17922.51182</v>
          </cell>
          <cell r="S2308">
            <v>37307.945390000001</v>
          </cell>
          <cell r="T2308">
            <v>43370.220249999998</v>
          </cell>
          <cell r="U2308">
            <v>43106.66833</v>
          </cell>
          <cell r="W2308">
            <v>4417.4272099999998</v>
          </cell>
          <cell r="X2308">
            <v>10220.73907</v>
          </cell>
          <cell r="Y2308">
            <v>9991.6539200000007</v>
          </cell>
          <cell r="AB2308">
            <v>6600</v>
          </cell>
          <cell r="AC2308">
            <v>6094.9559799999997</v>
          </cell>
          <cell r="AD2308">
            <v>42094.96198</v>
          </cell>
          <cell r="AT2308">
            <v>1678.42</v>
          </cell>
          <cell r="AU2308">
            <v>5999.9949999999999</v>
          </cell>
          <cell r="AV2308">
            <v>10735.049559999999</v>
          </cell>
          <cell r="AW2308">
            <v>47436.711560000003</v>
          </cell>
        </row>
        <row r="2309">
          <cell r="A2309" t="str">
            <v>680499CLUKIRBU0655</v>
          </cell>
          <cell r="L2309">
            <v>0</v>
          </cell>
          <cell r="O2309">
            <v>1.3606400000000001</v>
          </cell>
          <cell r="P2309">
            <v>-0.15884000000000001</v>
          </cell>
          <cell r="Q2309">
            <v>-0.16400999999999999</v>
          </cell>
          <cell r="S2309">
            <v>2.1104500000000002</v>
          </cell>
          <cell r="T2309">
            <v>0.59097</v>
          </cell>
          <cell r="U2309">
            <v>0.55264999999999997</v>
          </cell>
          <cell r="W2309">
            <v>0</v>
          </cell>
          <cell r="X2309">
            <v>0.74980999999999998</v>
          </cell>
          <cell r="Y2309">
            <v>0.71667000000000003</v>
          </cell>
        </row>
        <row r="2310">
          <cell r="A2310" t="str">
            <v>680499CLUKIRBU0624</v>
          </cell>
          <cell r="L2310">
            <v>260.11103000000003</v>
          </cell>
          <cell r="M2310">
            <v>384.84017999999998</v>
          </cell>
          <cell r="N2310">
            <v>363.63659000000001</v>
          </cell>
          <cell r="O2310">
            <v>1176.4577300000001</v>
          </cell>
          <cell r="P2310">
            <v>1989.6482800000001</v>
          </cell>
          <cell r="Q2310">
            <v>2020.8602900000001</v>
          </cell>
          <cell r="S2310">
            <v>4645.1877400000003</v>
          </cell>
          <cell r="T2310">
            <v>5458.3782899999997</v>
          </cell>
          <cell r="U2310">
            <v>5341.8262299999997</v>
          </cell>
          <cell r="W2310">
            <v>496.87515999999999</v>
          </cell>
          <cell r="X2310">
            <v>1622.3908100000001</v>
          </cell>
          <cell r="Y2310">
            <v>1577.17137</v>
          </cell>
          <cell r="AB2310">
            <v>2291.2689999999998</v>
          </cell>
          <cell r="AC2310">
            <v>828.63699999999994</v>
          </cell>
          <cell r="AD2310">
            <v>6018.2690000000002</v>
          </cell>
          <cell r="AT2310">
            <v>245.55799999999999</v>
          </cell>
          <cell r="AU2310">
            <v>571.12099999999998</v>
          </cell>
          <cell r="AV2310">
            <v>1003.67816</v>
          </cell>
          <cell r="AW2310">
            <v>2893.7981599999998</v>
          </cell>
        </row>
        <row r="2311">
          <cell r="A2311" t="str">
            <v>680499CL_GBPD202</v>
          </cell>
          <cell r="L2311">
            <v>13378.2228</v>
          </cell>
          <cell r="M2311">
            <v>10423.174279999999</v>
          </cell>
          <cell r="N2311">
            <v>9838.2481200000002</v>
          </cell>
          <cell r="O2311">
            <v>65571.284140000003</v>
          </cell>
          <cell r="P2311">
            <v>51957.949159999996</v>
          </cell>
          <cell r="Q2311">
            <v>52799.312579999998</v>
          </cell>
          <cell r="S2311">
            <v>191962.25373</v>
          </cell>
          <cell r="T2311">
            <v>178348.91875000001</v>
          </cell>
          <cell r="U2311">
            <v>175048.04110999999</v>
          </cell>
          <cell r="W2311">
            <v>26262.542099999999</v>
          </cell>
          <cell r="X2311">
            <v>35931.408219999998</v>
          </cell>
          <cell r="Y2311">
            <v>34907.100180000001</v>
          </cell>
          <cell r="AB2311">
            <v>39968.580999999998</v>
          </cell>
          <cell r="AC2311">
            <v>38939.517999999996</v>
          </cell>
          <cell r="AD2311">
            <v>196361.304</v>
          </cell>
          <cell r="AT2311">
            <v>15062.290999999999</v>
          </cell>
          <cell r="AU2311">
            <v>45542.423999999999</v>
          </cell>
          <cell r="AV2311">
            <v>71510.767930000002</v>
          </cell>
          <cell r="AW2311">
            <v>205293.35793</v>
          </cell>
        </row>
        <row r="2312">
          <cell r="A2312" t="str">
            <v>680499CL_GBBS9044</v>
          </cell>
          <cell r="L2312">
            <v>4065.8319099999999</v>
          </cell>
          <cell r="M2312">
            <v>3346.98974</v>
          </cell>
          <cell r="N2312">
            <v>3159.1638600000001</v>
          </cell>
          <cell r="O2312">
            <v>15524.554389999999</v>
          </cell>
          <cell r="P2312">
            <v>14930.68605</v>
          </cell>
          <cell r="Q2312">
            <v>15136.68801</v>
          </cell>
          <cell r="S2312">
            <v>58525.769560000001</v>
          </cell>
          <cell r="T2312">
            <v>57931.90122</v>
          </cell>
          <cell r="U2312">
            <v>56884.955070000004</v>
          </cell>
          <cell r="W2312">
            <v>7658.1553199999998</v>
          </cell>
          <cell r="X2312">
            <v>10286.270710000001</v>
          </cell>
          <cell r="Y2312">
            <v>9990.3153199999997</v>
          </cell>
          <cell r="AB2312">
            <v>12089.324000000001</v>
          </cell>
          <cell r="AC2312">
            <v>8823.5030000000006</v>
          </cell>
          <cell r="AD2312">
            <v>65452.790999999997</v>
          </cell>
          <cell r="AT2312">
            <v>4883</v>
          </cell>
          <cell r="AU2312">
            <v>13248.754000000001</v>
          </cell>
          <cell r="AV2312">
            <v>18376.6803</v>
          </cell>
          <cell r="AW2312">
            <v>62754.939299999998</v>
          </cell>
        </row>
        <row r="2313">
          <cell r="A2313" t="str">
            <v>680499CL_GBBU0321</v>
          </cell>
          <cell r="L2313">
            <v>2931.4660899999999</v>
          </cell>
          <cell r="M2313">
            <v>2261.7691100000002</v>
          </cell>
          <cell r="N2313">
            <v>2134.84348</v>
          </cell>
          <cell r="O2313">
            <v>11243.418879999999</v>
          </cell>
          <cell r="P2313">
            <v>10058.58646</v>
          </cell>
          <cell r="Q2313">
            <v>10191.48371</v>
          </cell>
          <cell r="S2313">
            <v>45719.731699999997</v>
          </cell>
          <cell r="T2313">
            <v>44534.899279999998</v>
          </cell>
          <cell r="U2313">
            <v>43658.990619999997</v>
          </cell>
          <cell r="W2313">
            <v>5569.5164500000001</v>
          </cell>
          <cell r="X2313">
            <v>6943.5928400000003</v>
          </cell>
          <cell r="Y2313">
            <v>6741.9831899999999</v>
          </cell>
          <cell r="AB2313">
            <v>7904.75</v>
          </cell>
          <cell r="AC2313">
            <v>5957.0749999999998</v>
          </cell>
          <cell r="AD2313">
            <v>48913.09</v>
          </cell>
          <cell r="AT2313">
            <v>3343.4720000000002</v>
          </cell>
          <cell r="AU2313">
            <v>9022.1980000000003</v>
          </cell>
          <cell r="AV2313">
            <v>13233.14085</v>
          </cell>
          <cell r="AW2313">
            <v>46565.842850000001</v>
          </cell>
        </row>
        <row r="2314">
          <cell r="A2314" t="str">
            <v>680499CL_GBBU0323</v>
          </cell>
          <cell r="L2314">
            <v>570.48039000000006</v>
          </cell>
          <cell r="M2314">
            <v>700.64808000000005</v>
          </cell>
          <cell r="N2314">
            <v>661.32920999999999</v>
          </cell>
          <cell r="O2314">
            <v>3330.5681100000002</v>
          </cell>
          <cell r="P2314">
            <v>3607.0877099999998</v>
          </cell>
          <cell r="Q2314">
            <v>3678.0261500000001</v>
          </cell>
          <cell r="S2314">
            <v>10306.99026</v>
          </cell>
          <cell r="T2314">
            <v>10583.50986</v>
          </cell>
          <cell r="U2314">
            <v>10461.30949</v>
          </cell>
          <cell r="W2314">
            <v>1282.8002100000001</v>
          </cell>
          <cell r="X2314">
            <v>2010.11079</v>
          </cell>
          <cell r="Y2314">
            <v>1949.34635</v>
          </cell>
          <cell r="AB2314">
            <v>2305.2950000000001</v>
          </cell>
          <cell r="AC2314">
            <v>2429.4279999999999</v>
          </cell>
          <cell r="AD2314">
            <v>10867.036</v>
          </cell>
          <cell r="AT2314">
            <v>933.48099999999999</v>
          </cell>
          <cell r="AU2314">
            <v>2350.5459999999998</v>
          </cell>
          <cell r="AV2314">
            <v>3794.2603399999998</v>
          </cell>
          <cell r="AW2314">
            <v>10548.19234</v>
          </cell>
        </row>
        <row r="2315">
          <cell r="A2315" t="str">
            <v>680499CL_GBBU0648</v>
          </cell>
          <cell r="L2315">
            <v>563.88543000000004</v>
          </cell>
          <cell r="M2315">
            <v>384.57254999999998</v>
          </cell>
          <cell r="N2315">
            <v>362.99117000000001</v>
          </cell>
          <cell r="O2315">
            <v>950.56740000000002</v>
          </cell>
          <cell r="P2315">
            <v>1265.01188</v>
          </cell>
          <cell r="Q2315">
            <v>1267.17815</v>
          </cell>
          <cell r="S2315">
            <v>2499.0475999999999</v>
          </cell>
          <cell r="T2315">
            <v>2813.49208</v>
          </cell>
          <cell r="U2315">
            <v>2764.6549599999998</v>
          </cell>
          <cell r="W2315">
            <v>805.83866</v>
          </cell>
          <cell r="X2315">
            <v>1332.56708</v>
          </cell>
          <cell r="Y2315">
            <v>1298.98578</v>
          </cell>
          <cell r="AB2315">
            <v>1879.279</v>
          </cell>
          <cell r="AC2315">
            <v>437</v>
          </cell>
          <cell r="AD2315">
            <v>5672.665</v>
          </cell>
          <cell r="AT2315">
            <v>606.04700000000003</v>
          </cell>
          <cell r="AU2315">
            <v>1876.01</v>
          </cell>
          <cell r="AV2315">
            <v>1349.2791099999999</v>
          </cell>
          <cell r="AW2315">
            <v>5640.9041100000004</v>
          </cell>
        </row>
        <row r="2316">
          <cell r="A2316" t="str">
            <v>680499CL_GBBG6912</v>
          </cell>
          <cell r="L2316">
            <v>4301.2115000000003</v>
          </cell>
          <cell r="M2316">
            <v>3391.2306100000001</v>
          </cell>
          <cell r="N2316">
            <v>3200.92202</v>
          </cell>
          <cell r="O2316">
            <v>24062.335660000001</v>
          </cell>
          <cell r="P2316">
            <v>16459.797470000001</v>
          </cell>
          <cell r="Q2316">
            <v>16708.972659999999</v>
          </cell>
          <cell r="S2316">
            <v>66335.624979999993</v>
          </cell>
          <cell r="T2316">
            <v>58733.086790000001</v>
          </cell>
          <cell r="U2316">
            <v>57531.721319999997</v>
          </cell>
          <cell r="W2316">
            <v>8056.7081699999999</v>
          </cell>
          <cell r="X2316">
            <v>11988.12219</v>
          </cell>
          <cell r="Y2316">
            <v>11655.61068</v>
          </cell>
          <cell r="AB2316">
            <v>10588.441000000001</v>
          </cell>
          <cell r="AC2316">
            <v>14539.974</v>
          </cell>
          <cell r="AD2316">
            <v>52938.964</v>
          </cell>
          <cell r="AT2316">
            <v>4500.0230000000001</v>
          </cell>
          <cell r="AU2316">
            <v>14322.759</v>
          </cell>
          <cell r="AV2316">
            <v>25496.695230000001</v>
          </cell>
          <cell r="AW2316">
            <v>65563.24523</v>
          </cell>
        </row>
        <row r="2317">
          <cell r="A2317" t="str">
            <v>680499CL_GBBS6912</v>
          </cell>
          <cell r="L2317">
            <v>3096.06115</v>
          </cell>
          <cell r="M2317">
            <v>1582.7116000000001</v>
          </cell>
          <cell r="N2317">
            <v>1493.8932199999999</v>
          </cell>
          <cell r="O2317">
            <v>17739.15423</v>
          </cell>
          <cell r="P2317">
            <v>10036.183709999999</v>
          </cell>
          <cell r="Q2317">
            <v>10221.727419999999</v>
          </cell>
          <cell r="S2317">
            <v>44489.070829999997</v>
          </cell>
          <cell r="T2317">
            <v>36786.100310000002</v>
          </cell>
          <cell r="U2317">
            <v>36068.525930000003</v>
          </cell>
          <cell r="W2317">
            <v>5673.0443599999999</v>
          </cell>
          <cell r="X2317">
            <v>7045.5177999999996</v>
          </cell>
          <cell r="Y2317">
            <v>6872.0569500000001</v>
          </cell>
          <cell r="AB2317">
            <v>6934.3289999999997</v>
          </cell>
          <cell r="AC2317">
            <v>10269.009</v>
          </cell>
          <cell r="AD2317">
            <v>34317.383999999998</v>
          </cell>
          <cell r="AT2317">
            <v>3310.183</v>
          </cell>
          <cell r="AU2317">
            <v>10524.474</v>
          </cell>
          <cell r="AV2317">
            <v>18577.235240000002</v>
          </cell>
          <cell r="AW2317">
            <v>46605.71024</v>
          </cell>
        </row>
        <row r="2318">
          <cell r="A2318" t="str">
            <v>680499CL_GBBO0678</v>
          </cell>
          <cell r="L2318">
            <v>2522.1640200000002</v>
          </cell>
          <cell r="M2318">
            <v>1221.287</v>
          </cell>
          <cell r="N2318">
            <v>1152.7510199999999</v>
          </cell>
          <cell r="O2318">
            <v>13120.408030000001</v>
          </cell>
          <cell r="P2318">
            <v>8258.6857</v>
          </cell>
          <cell r="Q2318">
            <v>8417.6635000000006</v>
          </cell>
          <cell r="S2318">
            <v>31882.524529999999</v>
          </cell>
          <cell r="T2318">
            <v>27020.802199999998</v>
          </cell>
          <cell r="U2318">
            <v>26565.739720000001</v>
          </cell>
          <cell r="W2318">
            <v>4325.5229200000003</v>
          </cell>
          <cell r="X2318">
            <v>5267.0742</v>
          </cell>
          <cell r="Y2318">
            <v>5152.5246200000001</v>
          </cell>
          <cell r="AB2318">
            <v>5454.5839999999998</v>
          </cell>
          <cell r="AC2318">
            <v>7096.0929999999998</v>
          </cell>
          <cell r="AD2318">
            <v>24898.918000000001</v>
          </cell>
          <cell r="AT2318">
            <v>2837.0639999999999</v>
          </cell>
          <cell r="AU2318">
            <v>8616.9920000000002</v>
          </cell>
          <cell r="AV2318">
            <v>13925.734049999999</v>
          </cell>
          <cell r="AW2318">
            <v>37055.633049999997</v>
          </cell>
        </row>
        <row r="2319">
          <cell r="A2319" t="str">
            <v>680499CL_GBBU0654</v>
          </cell>
          <cell r="L2319">
            <v>398.55824000000001</v>
          </cell>
          <cell r="M2319">
            <v>330.89364</v>
          </cell>
          <cell r="N2319">
            <v>312.32458000000003</v>
          </cell>
          <cell r="O2319">
            <v>2607.4360799999999</v>
          </cell>
          <cell r="P2319">
            <v>1657.48882</v>
          </cell>
          <cell r="Q2319">
            <v>1683.20262</v>
          </cell>
          <cell r="S2319">
            <v>9591.0555299999996</v>
          </cell>
          <cell r="T2319">
            <v>8641.1082700000006</v>
          </cell>
          <cell r="U2319">
            <v>8406.4871700000003</v>
          </cell>
          <cell r="W2319">
            <v>589.57614999999998</v>
          </cell>
          <cell r="X2319">
            <v>1601.8649399999999</v>
          </cell>
          <cell r="Y2319">
            <v>1548.1300799999999</v>
          </cell>
          <cell r="AB2319">
            <v>1468.396</v>
          </cell>
          <cell r="AC2319">
            <v>1875.2750000000001</v>
          </cell>
          <cell r="AD2319">
            <v>7466.7560000000003</v>
          </cell>
          <cell r="AT2319">
            <v>377.07499999999999</v>
          </cell>
          <cell r="AU2319">
            <v>1542.3409999999999</v>
          </cell>
          <cell r="AV2319">
            <v>2684.4109600000002</v>
          </cell>
          <cell r="AW2319">
            <v>6754.1849599999996</v>
          </cell>
        </row>
        <row r="2320">
          <cell r="A2320" t="str">
            <v>680499CL_GBBU0659</v>
          </cell>
          <cell r="L2320">
            <v>136.76903999999999</v>
          </cell>
          <cell r="M2320">
            <v>30.763059999999999</v>
          </cell>
          <cell r="N2320">
            <v>29.0367</v>
          </cell>
          <cell r="O2320">
            <v>1972.8167000000001</v>
          </cell>
          <cell r="P2320">
            <v>121.44016000000001</v>
          </cell>
          <cell r="Q2320">
            <v>122.3283</v>
          </cell>
          <cell r="S2320">
            <v>2977.0568400000002</v>
          </cell>
          <cell r="T2320">
            <v>1125.6803</v>
          </cell>
          <cell r="U2320">
            <v>1097.8195800000001</v>
          </cell>
          <cell r="W2320">
            <v>719.37544000000003</v>
          </cell>
          <cell r="X2320">
            <v>177.04399000000001</v>
          </cell>
          <cell r="Y2320">
            <v>171.85023000000001</v>
          </cell>
          <cell r="AB2320">
            <v>11.349</v>
          </cell>
          <cell r="AC2320">
            <v>1297.6410000000001</v>
          </cell>
          <cell r="AD2320">
            <v>1951.71</v>
          </cell>
          <cell r="AT2320">
            <v>96.043999999999997</v>
          </cell>
          <cell r="AU2320">
            <v>365.14100000000002</v>
          </cell>
          <cell r="AV2320">
            <v>1967.1666600000001</v>
          </cell>
          <cell r="AW2320">
            <v>2795.96866</v>
          </cell>
        </row>
        <row r="2321">
          <cell r="A2321" t="str">
            <v>680499CL_GBBU3445</v>
          </cell>
          <cell r="L2321">
            <v>38.569850000000002</v>
          </cell>
          <cell r="M2321">
            <v>-0.2321</v>
          </cell>
          <cell r="N2321">
            <v>-0.21908</v>
          </cell>
          <cell r="O2321">
            <v>38.49342</v>
          </cell>
          <cell r="P2321">
            <v>-1.4309700000000001</v>
          </cell>
          <cell r="Q2321">
            <v>-1.4670000000000001</v>
          </cell>
          <cell r="S2321">
            <v>38.433929999999997</v>
          </cell>
          <cell r="T2321">
            <v>-1.4904599999999999</v>
          </cell>
          <cell r="U2321">
            <v>-1.5205299999999999</v>
          </cell>
          <cell r="W2321">
            <v>38.569850000000002</v>
          </cell>
          <cell r="X2321">
            <v>-0.46533000000000002</v>
          </cell>
          <cell r="Y2321">
            <v>-0.44797999999999999</v>
          </cell>
          <cell r="AV2321">
            <v>-7.6429999999999998E-2</v>
          </cell>
          <cell r="AW2321">
            <v>-7.6429999999999998E-2</v>
          </cell>
        </row>
        <row r="2322">
          <cell r="A2322" t="str">
            <v>680499CL_GBBS6922</v>
          </cell>
          <cell r="L2322">
            <v>1205.1503499999999</v>
          </cell>
          <cell r="M2322">
            <v>1808.51901</v>
          </cell>
          <cell r="N2322">
            <v>1707.0288</v>
          </cell>
          <cell r="O2322">
            <v>6323.1814299999996</v>
          </cell>
          <cell r="P2322">
            <v>6423.6137600000002</v>
          </cell>
          <cell r="Q2322">
            <v>6487.2452400000002</v>
          </cell>
          <cell r="S2322">
            <v>21846.55415</v>
          </cell>
          <cell r="T2322">
            <v>21946.98648</v>
          </cell>
          <cell r="U2322">
            <v>21463.195390000001</v>
          </cell>
          <cell r="W2322">
            <v>2383.66381</v>
          </cell>
          <cell r="X2322">
            <v>4942.6043900000004</v>
          </cell>
          <cell r="Y2322">
            <v>4783.5537299999996</v>
          </cell>
          <cell r="AB2322">
            <v>3654.1120000000001</v>
          </cell>
          <cell r="AC2322">
            <v>4270.9650000000001</v>
          </cell>
          <cell r="AD2322">
            <v>18621.580000000002</v>
          </cell>
          <cell r="AT2322">
            <v>1189.8399999999999</v>
          </cell>
          <cell r="AU2322">
            <v>3798.2849999999999</v>
          </cell>
          <cell r="AV2322">
            <v>6919.4599900000003</v>
          </cell>
          <cell r="AW2322">
            <v>18957.53499</v>
          </cell>
        </row>
        <row r="2323">
          <cell r="A2323" t="str">
            <v>680499CL_GBBU1485</v>
          </cell>
          <cell r="L2323">
            <v>412.79521999999997</v>
          </cell>
          <cell r="M2323">
            <v>467.84516000000002</v>
          </cell>
          <cell r="N2323">
            <v>441.59071</v>
          </cell>
          <cell r="O2323">
            <v>2293.0402300000001</v>
          </cell>
          <cell r="P2323">
            <v>1761.3698099999999</v>
          </cell>
          <cell r="Q2323">
            <v>1782.3433</v>
          </cell>
          <cell r="S2323">
            <v>8075.2358000000004</v>
          </cell>
          <cell r="T2323">
            <v>7543.56538</v>
          </cell>
          <cell r="U2323">
            <v>7362.4146300000002</v>
          </cell>
          <cell r="W2323">
            <v>915.18100000000004</v>
          </cell>
          <cell r="X2323">
            <v>1607.1501499999999</v>
          </cell>
          <cell r="Y2323">
            <v>1555.72462</v>
          </cell>
          <cell r="AB2323">
            <v>1954.7719999999999</v>
          </cell>
          <cell r="AC2323">
            <v>1552.8050000000001</v>
          </cell>
          <cell r="AD2323">
            <v>8867.8430000000008</v>
          </cell>
          <cell r="AT2323">
            <v>601.42399999999998</v>
          </cell>
          <cell r="AU2323">
            <v>1868.9760000000001</v>
          </cell>
          <cell r="AV2323">
            <v>2882.72471</v>
          </cell>
          <cell r="AW2323">
            <v>8956.8257099999992</v>
          </cell>
        </row>
        <row r="2324">
          <cell r="A2324" t="str">
            <v>680499CL_GBBU1051</v>
          </cell>
          <cell r="L2324">
            <v>29.648969999999998</v>
          </cell>
          <cell r="M2324">
            <v>21.045169999999999</v>
          </cell>
          <cell r="N2324">
            <v>19.864159999999998</v>
          </cell>
          <cell r="O2324">
            <v>187.99436</v>
          </cell>
          <cell r="P2324">
            <v>288.05279000000002</v>
          </cell>
          <cell r="Q2324">
            <v>294.41969</v>
          </cell>
          <cell r="S2324">
            <v>496.19294000000002</v>
          </cell>
          <cell r="T2324">
            <v>596.25136999999995</v>
          </cell>
          <cell r="U2324">
            <v>591.06647999999996</v>
          </cell>
          <cell r="W2324">
            <v>98.64331</v>
          </cell>
          <cell r="X2324">
            <v>168.07588000000001</v>
          </cell>
          <cell r="Y2324">
            <v>166.40693999999999</v>
          </cell>
          <cell r="AB2324">
            <v>145.822</v>
          </cell>
          <cell r="AC2324">
            <v>138.65799999999999</v>
          </cell>
          <cell r="AD2324">
            <v>690.67700000000002</v>
          </cell>
          <cell r="AT2324">
            <v>44.002000000000002</v>
          </cell>
          <cell r="AU2324">
            <v>134.93799999999999</v>
          </cell>
          <cell r="AV2324">
            <v>189.83180999999999</v>
          </cell>
          <cell r="AW2324">
            <v>677.65781000000004</v>
          </cell>
        </row>
        <row r="2325">
          <cell r="A2325" t="str">
            <v>680499CL_GBBO0708</v>
          </cell>
          <cell r="L2325">
            <v>350.15341000000001</v>
          </cell>
          <cell r="M2325">
            <v>847.64880000000005</v>
          </cell>
          <cell r="N2325">
            <v>800.08055999999999</v>
          </cell>
          <cell r="O2325">
            <v>1814.2349099999999</v>
          </cell>
          <cell r="P2325">
            <v>2254.3584900000001</v>
          </cell>
          <cell r="Q2325">
            <v>2260.3531600000001</v>
          </cell>
          <cell r="S2325">
            <v>7349.0140300000003</v>
          </cell>
          <cell r="T2325">
            <v>7789.1376099999998</v>
          </cell>
          <cell r="U2325">
            <v>7603.4001900000003</v>
          </cell>
          <cell r="W2325">
            <v>511.22426999999999</v>
          </cell>
          <cell r="X2325">
            <v>1749.3785499999999</v>
          </cell>
          <cell r="Y2325">
            <v>1685.0780600000001</v>
          </cell>
          <cell r="AB2325">
            <v>576.18200000000002</v>
          </cell>
          <cell r="AC2325">
            <v>1330.8810000000001</v>
          </cell>
          <cell r="AD2325">
            <v>4340.0529999999999</v>
          </cell>
          <cell r="AT2325">
            <v>102.218</v>
          </cell>
          <cell r="AU2325">
            <v>557.65499999999997</v>
          </cell>
          <cell r="AV2325">
            <v>1753.9172799999999</v>
          </cell>
          <cell r="AW2325">
            <v>4310.51728</v>
          </cell>
        </row>
        <row r="2326">
          <cell r="A2326" t="str">
            <v>680499CL_GBBU0675</v>
          </cell>
          <cell r="L2326">
            <v>7.0877299999999996</v>
          </cell>
          <cell r="M2326">
            <v>48.889009999999999</v>
          </cell>
          <cell r="N2326">
            <v>46.145470000000003</v>
          </cell>
          <cell r="O2326">
            <v>79.708889999999997</v>
          </cell>
          <cell r="P2326">
            <v>60.138060000000003</v>
          </cell>
          <cell r="Q2326">
            <v>58.007109999999997</v>
          </cell>
          <cell r="S2326">
            <v>159.42402999999999</v>
          </cell>
          <cell r="T2326">
            <v>139.85319999999999</v>
          </cell>
          <cell r="U2326">
            <v>134.98595</v>
          </cell>
          <cell r="W2326">
            <v>15.20149</v>
          </cell>
          <cell r="X2326">
            <v>66.287049999999994</v>
          </cell>
          <cell r="Y2326">
            <v>62.867789999999999</v>
          </cell>
          <cell r="AB2326">
            <v>35.186999999999998</v>
          </cell>
          <cell r="AC2326">
            <v>56.808</v>
          </cell>
          <cell r="AD2326">
            <v>123.812</v>
          </cell>
          <cell r="AT2326">
            <v>8.5709999999999997</v>
          </cell>
          <cell r="AU2326">
            <v>28.181000000000001</v>
          </cell>
          <cell r="AV2326">
            <v>85.583150000000003</v>
          </cell>
          <cell r="AW2326">
            <v>114.12315</v>
          </cell>
        </row>
        <row r="2327">
          <cell r="A2327" t="str">
            <v>680499CL_GBBU0709</v>
          </cell>
          <cell r="L2327">
            <v>160.09491</v>
          </cell>
          <cell r="M2327">
            <v>269.04874000000001</v>
          </cell>
          <cell r="N2327">
            <v>253.95029</v>
          </cell>
          <cell r="O2327">
            <v>973.28779999999995</v>
          </cell>
          <cell r="P2327">
            <v>1098.9740300000001</v>
          </cell>
          <cell r="Q2327">
            <v>1112.1474499999999</v>
          </cell>
          <cell r="S2327">
            <v>2828.3527100000001</v>
          </cell>
          <cell r="T2327">
            <v>2954.0389399999999</v>
          </cell>
          <cell r="U2327">
            <v>2898.7467299999998</v>
          </cell>
          <cell r="W2327">
            <v>298.04867999999999</v>
          </cell>
          <cell r="X2327">
            <v>758.58072000000004</v>
          </cell>
          <cell r="Y2327">
            <v>736.57964000000004</v>
          </cell>
          <cell r="AB2327">
            <v>359.952</v>
          </cell>
          <cell r="AC2327">
            <v>631.29999999999995</v>
          </cell>
          <cell r="AD2327">
            <v>1830.44</v>
          </cell>
          <cell r="AT2327">
            <v>202.654</v>
          </cell>
          <cell r="AU2327">
            <v>536.33100000000002</v>
          </cell>
          <cell r="AV2327">
            <v>1012.4060500000001</v>
          </cell>
          <cell r="AW2327">
            <v>2055.2220499999999</v>
          </cell>
        </row>
        <row r="2328">
          <cell r="A2328" t="str">
            <v>680499CL_GBBU1123</v>
          </cell>
          <cell r="L2328">
            <v>245.37011000000001</v>
          </cell>
          <cell r="M2328">
            <v>154.04212999999999</v>
          </cell>
          <cell r="N2328">
            <v>145.39760999999999</v>
          </cell>
          <cell r="O2328">
            <v>974.91524000000004</v>
          </cell>
          <cell r="P2328">
            <v>960.72058000000004</v>
          </cell>
          <cell r="Q2328">
            <v>979.97454000000005</v>
          </cell>
          <cell r="S2328">
            <v>2938.33464</v>
          </cell>
          <cell r="T2328">
            <v>2924.1399799999999</v>
          </cell>
          <cell r="U2328">
            <v>2872.5814099999998</v>
          </cell>
          <cell r="W2328">
            <v>545.36505999999997</v>
          </cell>
          <cell r="X2328">
            <v>593.13203999999996</v>
          </cell>
          <cell r="Y2328">
            <v>576.89669000000004</v>
          </cell>
          <cell r="AB2328">
            <v>582.197</v>
          </cell>
          <cell r="AC2328">
            <v>560.51300000000003</v>
          </cell>
          <cell r="AD2328">
            <v>2768.7550000000001</v>
          </cell>
          <cell r="AT2328">
            <v>230.971</v>
          </cell>
          <cell r="AU2328">
            <v>672.20399999999995</v>
          </cell>
          <cell r="AV2328">
            <v>994.99698999999998</v>
          </cell>
          <cell r="AW2328">
            <v>2843.1889900000001</v>
          </cell>
        </row>
        <row r="2329">
          <cell r="A2329" t="str">
            <v>680499CL_GBBS9042</v>
          </cell>
          <cell r="L2329">
            <v>2346.6831499999998</v>
          </cell>
          <cell r="M2329">
            <v>2203.56936</v>
          </cell>
          <cell r="N2329">
            <v>2079.90978</v>
          </cell>
          <cell r="O2329">
            <v>10925.867819999999</v>
          </cell>
          <cell r="P2329">
            <v>9263.85376</v>
          </cell>
          <cell r="Q2329">
            <v>9380.0731699999997</v>
          </cell>
          <cell r="S2329">
            <v>27348.213619999999</v>
          </cell>
          <cell r="T2329">
            <v>25686.199560000001</v>
          </cell>
          <cell r="U2329">
            <v>25184.360929999999</v>
          </cell>
          <cell r="W2329">
            <v>4586.8230199999998</v>
          </cell>
          <cell r="X2329">
            <v>6235.2456700000002</v>
          </cell>
          <cell r="Y2329">
            <v>6039.1868299999996</v>
          </cell>
          <cell r="AB2329">
            <v>8525.5220000000008</v>
          </cell>
          <cell r="AC2329">
            <v>7116.54</v>
          </cell>
          <cell r="AD2329">
            <v>33214.483</v>
          </cell>
          <cell r="AT2329">
            <v>2444.9169999999999</v>
          </cell>
          <cell r="AU2329">
            <v>8609.8850000000002</v>
          </cell>
          <cell r="AV2329">
            <v>11765.51269</v>
          </cell>
          <cell r="AW2329">
            <v>31224.669689999999</v>
          </cell>
        </row>
        <row r="2330">
          <cell r="A2330" t="str">
            <v>680499CL_GBBO0341</v>
          </cell>
          <cell r="L2330">
            <v>1129.3421000000001</v>
          </cell>
          <cell r="M2330">
            <v>1005.2175999999999</v>
          </cell>
          <cell r="N2330">
            <v>948.80696</v>
          </cell>
          <cell r="O2330">
            <v>5806.20514</v>
          </cell>
          <cell r="P2330">
            <v>4409.1224700000002</v>
          </cell>
          <cell r="Q2330">
            <v>4470.7047000000002</v>
          </cell>
          <cell r="S2330">
            <v>13483.980449999999</v>
          </cell>
          <cell r="T2330">
            <v>12086.897779999999</v>
          </cell>
          <cell r="U2330">
            <v>11884.00705</v>
          </cell>
          <cell r="W2330">
            <v>2206.5004899999999</v>
          </cell>
          <cell r="X2330">
            <v>2593.3068199999998</v>
          </cell>
          <cell r="Y2330">
            <v>2512.7076000000002</v>
          </cell>
          <cell r="AB2330">
            <v>4624.8450000000003</v>
          </cell>
          <cell r="AC2330">
            <v>4282.9669999999996</v>
          </cell>
          <cell r="AD2330">
            <v>18299.191999999999</v>
          </cell>
          <cell r="AT2330">
            <v>1184.8219999999999</v>
          </cell>
          <cell r="AU2330">
            <v>4020.7379999999998</v>
          </cell>
          <cell r="AV2330">
            <v>6382.2085900000002</v>
          </cell>
          <cell r="AW2330">
            <v>16618.900590000001</v>
          </cell>
        </row>
        <row r="2331">
          <cell r="A2331" t="str">
            <v>680499CL_GBBU0341</v>
          </cell>
          <cell r="L2331">
            <v>1129.3421000000001</v>
          </cell>
          <cell r="M2331">
            <v>1005.2175999999999</v>
          </cell>
          <cell r="N2331">
            <v>948.80696</v>
          </cell>
          <cell r="O2331">
            <v>5806.20514</v>
          </cell>
          <cell r="P2331">
            <v>4409.1224700000002</v>
          </cell>
          <cell r="Q2331">
            <v>4470.7047000000002</v>
          </cell>
          <cell r="S2331">
            <v>13483.980449999999</v>
          </cell>
          <cell r="T2331">
            <v>12086.897779999999</v>
          </cell>
          <cell r="U2331">
            <v>11884.00705</v>
          </cell>
          <cell r="W2331">
            <v>2206.5004899999999</v>
          </cell>
          <cell r="X2331">
            <v>2593.3068199999998</v>
          </cell>
          <cell r="Y2331">
            <v>2512.7076000000002</v>
          </cell>
          <cell r="AB2331">
            <v>4624.8450000000003</v>
          </cell>
          <cell r="AC2331">
            <v>4282.9669999999996</v>
          </cell>
          <cell r="AD2331">
            <v>18299.191999999999</v>
          </cell>
          <cell r="AT2331">
            <v>1184.8219999999999</v>
          </cell>
          <cell r="AU2331">
            <v>4020.7379999999998</v>
          </cell>
          <cell r="AV2331">
            <v>6382.2085900000002</v>
          </cell>
          <cell r="AW2331">
            <v>16618.900590000001</v>
          </cell>
        </row>
        <row r="2332">
          <cell r="A2332" t="str">
            <v>680499CL_GBBU0351</v>
          </cell>
          <cell r="L2332">
            <v>-0.16439000000000001</v>
          </cell>
          <cell r="M2332">
            <v>-0.49636000000000002</v>
          </cell>
          <cell r="N2332">
            <v>-0.46850999999999998</v>
          </cell>
          <cell r="O2332">
            <v>-0.22688</v>
          </cell>
          <cell r="P2332">
            <v>-6.8181500000000002</v>
          </cell>
          <cell r="Q2332">
            <v>-7.0411200000000003</v>
          </cell>
          <cell r="S2332">
            <v>-2.4208699999999999</v>
          </cell>
          <cell r="T2332">
            <v>-9.0121400000000005</v>
          </cell>
          <cell r="U2332">
            <v>-9.1587899999999998</v>
          </cell>
          <cell r="W2332">
            <v>-0.16439000000000001</v>
          </cell>
          <cell r="X2332">
            <v>-2.9679000000000002</v>
          </cell>
          <cell r="Y2332">
            <v>-2.9296000000000002</v>
          </cell>
          <cell r="AC2332">
            <v>62.643999999999998</v>
          </cell>
          <cell r="AD2332">
            <v>388.91699999999997</v>
          </cell>
          <cell r="AU2332">
            <v>127.75</v>
          </cell>
          <cell r="AV2332">
            <v>-6.2489999999999997E-2</v>
          </cell>
          <cell r="AW2332">
            <v>472.29351000000003</v>
          </cell>
        </row>
        <row r="2333">
          <cell r="A2333" t="str">
            <v>680499CL_GBBU0352</v>
          </cell>
          <cell r="L2333">
            <v>1217.5054399999999</v>
          </cell>
          <cell r="M2333">
            <v>1198.8481200000001</v>
          </cell>
          <cell r="N2333">
            <v>1131.57134</v>
          </cell>
          <cell r="O2333">
            <v>5119.8895599999996</v>
          </cell>
          <cell r="P2333">
            <v>4861.5494399999998</v>
          </cell>
          <cell r="Q2333">
            <v>4916.4095900000002</v>
          </cell>
          <cell r="S2333">
            <v>13866.654039999999</v>
          </cell>
          <cell r="T2333">
            <v>13608.313920000001</v>
          </cell>
          <cell r="U2333">
            <v>13309.51267</v>
          </cell>
          <cell r="W2333">
            <v>2380.4869199999998</v>
          </cell>
          <cell r="X2333">
            <v>3644.9067500000001</v>
          </cell>
          <cell r="Y2333">
            <v>3529.4088299999999</v>
          </cell>
          <cell r="AB2333">
            <v>3900.6770000000001</v>
          </cell>
          <cell r="AC2333">
            <v>2770.9290000000001</v>
          </cell>
          <cell r="AD2333">
            <v>14526.374</v>
          </cell>
          <cell r="AT2333">
            <v>1260.095</v>
          </cell>
          <cell r="AU2333">
            <v>4461.3969999999999</v>
          </cell>
          <cell r="AV2333">
            <v>5383.3665899999996</v>
          </cell>
          <cell r="AW2333">
            <v>14133.47559</v>
          </cell>
        </row>
        <row r="2334">
          <cell r="A2334" t="str">
            <v>680499CL_GBBS9051</v>
          </cell>
          <cell r="L2334">
            <v>395.04230000000001</v>
          </cell>
          <cell r="M2334">
            <v>8.1376100000000005</v>
          </cell>
          <cell r="N2334">
            <v>7.6809500000000002</v>
          </cell>
          <cell r="O2334">
            <v>1182.3650399999999</v>
          </cell>
          <cell r="P2334">
            <v>272.40676999999999</v>
          </cell>
          <cell r="Q2334">
            <v>280.54129999999998</v>
          </cell>
          <cell r="S2334">
            <v>3825.9056999999998</v>
          </cell>
          <cell r="T2334">
            <v>2915.9474300000002</v>
          </cell>
          <cell r="U2334">
            <v>2855.4515900000001</v>
          </cell>
          <cell r="W2334">
            <v>551.04898000000003</v>
          </cell>
          <cell r="X2334">
            <v>649.67985999999996</v>
          </cell>
          <cell r="Y2334">
            <v>624.60689000000002</v>
          </cell>
          <cell r="AB2334">
            <v>634.08500000000004</v>
          </cell>
          <cell r="AC2334">
            <v>548.47</v>
          </cell>
          <cell r="AD2334">
            <v>5532.7</v>
          </cell>
          <cell r="AT2334">
            <v>334.78500000000003</v>
          </cell>
          <cell r="AU2334">
            <v>861.00099999999998</v>
          </cell>
          <cell r="AV2334">
            <v>1340.19751</v>
          </cell>
          <cell r="AW2334">
            <v>5821.8705099999997</v>
          </cell>
        </row>
        <row r="2335">
          <cell r="A2335" t="str">
            <v>680499CL_GBBO0713</v>
          </cell>
          <cell r="L2335">
            <v>47.555889999999998</v>
          </cell>
          <cell r="M2335">
            <v>-3.3121700000000001</v>
          </cell>
          <cell r="N2335">
            <v>-3.12629</v>
          </cell>
          <cell r="O2335">
            <v>187.54660000000001</v>
          </cell>
          <cell r="P2335">
            <v>63.335209999999996</v>
          </cell>
          <cell r="Q2335">
            <v>64.674149999999997</v>
          </cell>
          <cell r="S2335">
            <v>1103.92453</v>
          </cell>
          <cell r="T2335">
            <v>979.71313999999995</v>
          </cell>
          <cell r="U2335">
            <v>970.24045999999998</v>
          </cell>
          <cell r="W2335">
            <v>51.936590000000002</v>
          </cell>
          <cell r="X2335">
            <v>95.905389999999997</v>
          </cell>
          <cell r="Y2335">
            <v>94.076650000000001</v>
          </cell>
          <cell r="AB2335">
            <v>4.6079999999999997</v>
          </cell>
          <cell r="AC2335">
            <v>63.008000000000003</v>
          </cell>
          <cell r="AD2335">
            <v>988.34</v>
          </cell>
          <cell r="AT2335">
            <v>1.496</v>
          </cell>
          <cell r="AU2335">
            <v>4.4880000000000004</v>
          </cell>
          <cell r="AV2335">
            <v>218.33332999999999</v>
          </cell>
          <cell r="AW2335">
            <v>1150.3663300000001</v>
          </cell>
        </row>
        <row r="2336">
          <cell r="A2336" t="str">
            <v>680499CL_GBBU0713</v>
          </cell>
          <cell r="L2336">
            <v>47.555889999999998</v>
          </cell>
          <cell r="M2336">
            <v>-3.3121700000000001</v>
          </cell>
          <cell r="N2336">
            <v>-3.12629</v>
          </cell>
          <cell r="O2336">
            <v>187.54660000000001</v>
          </cell>
          <cell r="P2336">
            <v>63.335209999999996</v>
          </cell>
          <cell r="Q2336">
            <v>64.674149999999997</v>
          </cell>
          <cell r="S2336">
            <v>1103.92453</v>
          </cell>
          <cell r="T2336">
            <v>979.71313999999995</v>
          </cell>
          <cell r="U2336">
            <v>970.24045999999998</v>
          </cell>
          <cell r="W2336">
            <v>51.936590000000002</v>
          </cell>
          <cell r="X2336">
            <v>95.905389999999997</v>
          </cell>
          <cell r="Y2336">
            <v>94.076650000000001</v>
          </cell>
          <cell r="AB2336">
            <v>4.6079999999999997</v>
          </cell>
          <cell r="AC2336">
            <v>63.008000000000003</v>
          </cell>
          <cell r="AD2336">
            <v>988.34</v>
          </cell>
          <cell r="AT2336">
            <v>1.496</v>
          </cell>
          <cell r="AU2336">
            <v>4.4880000000000004</v>
          </cell>
          <cell r="AV2336">
            <v>218.33332999999999</v>
          </cell>
          <cell r="AW2336">
            <v>1150.3663300000001</v>
          </cell>
        </row>
        <row r="2337">
          <cell r="A2337" t="str">
            <v>680499CL_GBBU0418</v>
          </cell>
          <cell r="L2337">
            <v>347.48640999999998</v>
          </cell>
          <cell r="M2337">
            <v>11.449780000000001</v>
          </cell>
          <cell r="N2337">
            <v>10.80724</v>
          </cell>
          <cell r="O2337">
            <v>994.81844000000001</v>
          </cell>
          <cell r="P2337">
            <v>209.07156000000001</v>
          </cell>
          <cell r="Q2337">
            <v>215.86716000000001</v>
          </cell>
          <cell r="S2337">
            <v>2721.98117</v>
          </cell>
          <cell r="T2337">
            <v>1936.2342900000001</v>
          </cell>
          <cell r="U2337">
            <v>1885.2111199999999</v>
          </cell>
          <cell r="W2337">
            <v>499.11239</v>
          </cell>
          <cell r="X2337">
            <v>553.77446999999995</v>
          </cell>
          <cell r="Y2337">
            <v>530.53024000000005</v>
          </cell>
          <cell r="AB2337">
            <v>629.47699999999998</v>
          </cell>
          <cell r="AC2337">
            <v>485.46199999999999</v>
          </cell>
          <cell r="AD2337">
            <v>4544.3599999999997</v>
          </cell>
          <cell r="AT2337">
            <v>333.28899999999999</v>
          </cell>
          <cell r="AU2337">
            <v>856.51300000000003</v>
          </cell>
          <cell r="AV2337">
            <v>1121.86418</v>
          </cell>
          <cell r="AW2337">
            <v>4671.5041799999999</v>
          </cell>
        </row>
        <row r="2338">
          <cell r="A2338" t="str">
            <v>680499CL_GBBS9050</v>
          </cell>
          <cell r="L2338">
            <v>2269.4539399999999</v>
          </cell>
          <cell r="M2338">
            <v>1473.2469599999999</v>
          </cell>
          <cell r="N2338">
            <v>1390.57151</v>
          </cell>
          <cell r="O2338">
            <v>13864.617200000001</v>
          </cell>
          <cell r="P2338">
            <v>11031.236269999999</v>
          </cell>
          <cell r="Q2338">
            <v>11293.06891</v>
          </cell>
          <cell r="S2338">
            <v>35918.280729999999</v>
          </cell>
          <cell r="T2338">
            <v>33084.899799999999</v>
          </cell>
          <cell r="U2338">
            <v>32594.4768</v>
          </cell>
          <cell r="W2338">
            <v>5408.6683599999997</v>
          </cell>
          <cell r="X2338">
            <v>6772.1209500000004</v>
          </cell>
          <cell r="Y2338">
            <v>6597.41194</v>
          </cell>
          <cell r="AB2338">
            <v>8131.2089999999998</v>
          </cell>
          <cell r="AC2338">
            <v>7911.0309999999999</v>
          </cell>
          <cell r="AD2338">
            <v>39222.366000000002</v>
          </cell>
          <cell r="AT2338">
            <v>2899.5659999999998</v>
          </cell>
          <cell r="AU2338">
            <v>8500.0249999999996</v>
          </cell>
          <cell r="AV2338">
            <v>14534.871220000001</v>
          </cell>
          <cell r="AW2338">
            <v>39931.822220000002</v>
          </cell>
        </row>
        <row r="2339">
          <cell r="A2339" t="str">
            <v>680499CL_GBBU0331</v>
          </cell>
          <cell r="L2339">
            <v>808.16232000000002</v>
          </cell>
          <cell r="M2339">
            <v>264.47399000000001</v>
          </cell>
          <cell r="N2339">
            <v>249.63228000000001</v>
          </cell>
          <cell r="O2339">
            <v>4899.6665999999996</v>
          </cell>
          <cell r="P2339">
            <v>2896.7836400000001</v>
          </cell>
          <cell r="Q2339">
            <v>2981.1883699999998</v>
          </cell>
          <cell r="S2339">
            <v>16308.924139999999</v>
          </cell>
          <cell r="T2339">
            <v>14306.04118</v>
          </cell>
          <cell r="U2339">
            <v>14073.78716</v>
          </cell>
          <cell r="W2339">
            <v>2177.0274199999999</v>
          </cell>
          <cell r="X2339">
            <v>1983.8554300000001</v>
          </cell>
          <cell r="Y2339">
            <v>1930.8055899999999</v>
          </cell>
          <cell r="AB2339">
            <v>2682.4549999999999</v>
          </cell>
          <cell r="AC2339">
            <v>2433.5010000000002</v>
          </cell>
          <cell r="AD2339">
            <v>17690.900000000001</v>
          </cell>
          <cell r="AT2339">
            <v>1032.8720000000001</v>
          </cell>
          <cell r="AU2339">
            <v>2841.922</v>
          </cell>
          <cell r="AV2339">
            <v>4958.0735699999996</v>
          </cell>
          <cell r="AW2339">
            <v>17949.87257</v>
          </cell>
        </row>
        <row r="2340">
          <cell r="A2340" t="str">
            <v>680499CL_GBBU0362</v>
          </cell>
          <cell r="L2340">
            <v>1461.3700899999999</v>
          </cell>
          <cell r="M2340">
            <v>1208.63508</v>
          </cell>
          <cell r="N2340">
            <v>1140.80907</v>
          </cell>
          <cell r="O2340">
            <v>8977.5886300000002</v>
          </cell>
          <cell r="P2340">
            <v>8098.7843999999996</v>
          </cell>
          <cell r="Q2340">
            <v>8274.6381700000002</v>
          </cell>
          <cell r="S2340">
            <v>19519.442889999998</v>
          </cell>
          <cell r="T2340">
            <v>18640.638660000001</v>
          </cell>
          <cell r="U2340">
            <v>18387.358049999999</v>
          </cell>
          <cell r="W2340">
            <v>3236.0603900000001</v>
          </cell>
          <cell r="X2340">
            <v>4788.2846799999998</v>
          </cell>
          <cell r="Y2340">
            <v>4666.6157599999997</v>
          </cell>
          <cell r="AB2340">
            <v>5448.7539999999999</v>
          </cell>
          <cell r="AC2340">
            <v>5477.53</v>
          </cell>
          <cell r="AD2340">
            <v>21531.466</v>
          </cell>
          <cell r="AT2340">
            <v>1866.694</v>
          </cell>
          <cell r="AU2340">
            <v>5658.1030000000001</v>
          </cell>
          <cell r="AV2340">
            <v>9584.8795300000002</v>
          </cell>
          <cell r="AW2340">
            <v>21990.03153</v>
          </cell>
        </row>
        <row r="2341">
          <cell r="A2341" t="str">
            <v>680499CL_GBBU0370</v>
          </cell>
          <cell r="L2341">
            <v>-7.8469999999999998E-2</v>
          </cell>
          <cell r="M2341">
            <v>0.13789000000000001</v>
          </cell>
          <cell r="N2341">
            <v>0.13016</v>
          </cell>
          <cell r="O2341">
            <v>-12.638030000000001</v>
          </cell>
          <cell r="P2341">
            <v>35.668230000000001</v>
          </cell>
          <cell r="Q2341">
            <v>37.242370000000001</v>
          </cell>
          <cell r="S2341">
            <v>89.913700000000006</v>
          </cell>
          <cell r="T2341">
            <v>138.21995999999999</v>
          </cell>
          <cell r="U2341">
            <v>133.33160000000001</v>
          </cell>
          <cell r="W2341">
            <v>-4.4194500000000003</v>
          </cell>
          <cell r="X2341">
            <v>-1.916E-2</v>
          </cell>
          <cell r="Y2341">
            <v>-9.41E-3</v>
          </cell>
          <cell r="AV2341">
            <v>-8.08188</v>
          </cell>
          <cell r="AW2341">
            <v>-8.08188</v>
          </cell>
        </row>
        <row r="2342">
          <cell r="A2342" t="str">
            <v>680499CL_GBBS6921</v>
          </cell>
          <cell r="L2342">
            <v>0</v>
          </cell>
          <cell r="O2342">
            <v>10.303179999999999</v>
          </cell>
          <cell r="P2342">
            <v>-3.116E-2</v>
          </cell>
          <cell r="Q2342">
            <v>-3.1469999999999998E-2</v>
          </cell>
          <cell r="S2342">
            <v>6.9163300000000003</v>
          </cell>
          <cell r="T2342">
            <v>-3.4180100000000002</v>
          </cell>
          <cell r="U2342">
            <v>-3.2098800000000001</v>
          </cell>
          <cell r="W2342">
            <v>0</v>
          </cell>
          <cell r="X2342">
            <v>-3.116E-2</v>
          </cell>
          <cell r="Y2342">
            <v>-3.1469999999999998E-2</v>
          </cell>
          <cell r="AV2342">
            <v>-3.1890100000000001</v>
          </cell>
          <cell r="AW2342">
            <v>-3.1890100000000001</v>
          </cell>
        </row>
        <row r="2343">
          <cell r="A2343" t="str">
            <v>680499CL_GBBO1228</v>
          </cell>
          <cell r="L2343">
            <v>0</v>
          </cell>
          <cell r="O2343">
            <v>10.303179999999999</v>
          </cell>
          <cell r="P2343">
            <v>-3.116E-2</v>
          </cell>
          <cell r="Q2343">
            <v>-3.1469999999999998E-2</v>
          </cell>
          <cell r="S2343">
            <v>6.9163300000000003</v>
          </cell>
          <cell r="T2343">
            <v>-3.4180100000000002</v>
          </cell>
          <cell r="U2343">
            <v>-3.2098800000000001</v>
          </cell>
          <cell r="W2343">
            <v>0</v>
          </cell>
          <cell r="X2343">
            <v>-3.116E-2</v>
          </cell>
          <cell r="Y2343">
            <v>-3.1469999999999998E-2</v>
          </cell>
          <cell r="AV2343">
            <v>-3.1890100000000001</v>
          </cell>
          <cell r="AW2343">
            <v>-3.1890100000000001</v>
          </cell>
        </row>
        <row r="2344">
          <cell r="A2344" t="str">
            <v>680499CL_GBBU1228</v>
          </cell>
          <cell r="L2344">
            <v>0</v>
          </cell>
          <cell r="O2344">
            <v>10.303179999999999</v>
          </cell>
          <cell r="P2344">
            <v>-3.116E-2</v>
          </cell>
          <cell r="Q2344">
            <v>-3.1469999999999998E-2</v>
          </cell>
          <cell r="S2344">
            <v>6.9163300000000003</v>
          </cell>
          <cell r="T2344">
            <v>-3.4180100000000002</v>
          </cell>
          <cell r="U2344">
            <v>-3.2098800000000001</v>
          </cell>
          <cell r="W2344">
            <v>0</v>
          </cell>
          <cell r="X2344">
            <v>-3.116E-2</v>
          </cell>
          <cell r="Y2344">
            <v>-3.1469999999999998E-2</v>
          </cell>
          <cell r="AV2344">
            <v>-3.1890100000000001</v>
          </cell>
          <cell r="AW2344">
            <v>-3.1890100000000001</v>
          </cell>
        </row>
        <row r="2345">
          <cell r="A2345" t="str">
            <v>680499CL_GBBS6913</v>
          </cell>
          <cell r="L2345">
            <v>0</v>
          </cell>
          <cell r="O2345">
            <v>0.10261000000000001</v>
          </cell>
          <cell r="S2345">
            <v>0.40456999999999999</v>
          </cell>
          <cell r="T2345">
            <v>0.30196000000000001</v>
          </cell>
          <cell r="U2345">
            <v>0.28528999999999999</v>
          </cell>
          <cell r="W2345">
            <v>0</v>
          </cell>
        </row>
        <row r="2346">
          <cell r="A2346" t="str">
            <v>680499CL_GBBU1221</v>
          </cell>
          <cell r="L2346">
            <v>0</v>
          </cell>
          <cell r="O2346">
            <v>0.10261000000000001</v>
          </cell>
          <cell r="S2346">
            <v>0.40456999999999999</v>
          </cell>
          <cell r="T2346">
            <v>0.30196000000000001</v>
          </cell>
          <cell r="U2346">
            <v>0.28528999999999999</v>
          </cell>
          <cell r="W2346">
            <v>0</v>
          </cell>
        </row>
        <row r="2347">
          <cell r="A2347" t="str">
            <v>680499CL_GBBS6801</v>
          </cell>
          <cell r="L2347">
            <v>0</v>
          </cell>
          <cell r="O2347">
            <v>1.13825</v>
          </cell>
          <cell r="S2347">
            <v>1.13825</v>
          </cell>
          <cell r="W2347">
            <v>1.13825</v>
          </cell>
        </row>
        <row r="2348">
          <cell r="A2348" t="str">
            <v>680499CL_GBBU1481</v>
          </cell>
          <cell r="L2348">
            <v>0</v>
          </cell>
          <cell r="O2348">
            <v>1.13825</v>
          </cell>
          <cell r="S2348">
            <v>1.13825</v>
          </cell>
          <cell r="W2348">
            <v>1.13825</v>
          </cell>
        </row>
        <row r="2349">
          <cell r="A2349" t="str">
            <v>680499CL_GBBS6903</v>
          </cell>
          <cell r="L2349">
            <v>0</v>
          </cell>
          <cell r="O2349">
            <v>-1.0000000000000001E-5</v>
          </cell>
          <cell r="P2349">
            <v>0</v>
          </cell>
          <cell r="Q2349">
            <v>0</v>
          </cell>
          <cell r="S2349">
            <v>-1.0000000000000001E-5</v>
          </cell>
          <cell r="T2349">
            <v>0</v>
          </cell>
          <cell r="U2349">
            <v>0</v>
          </cell>
          <cell r="W2349">
            <v>0</v>
          </cell>
          <cell r="X2349">
            <v>0</v>
          </cell>
          <cell r="Y2349">
            <v>0</v>
          </cell>
          <cell r="AV2349">
            <v>-1.0000000000000001E-5</v>
          </cell>
          <cell r="AW2349">
            <v>-1.0000000000000001E-5</v>
          </cell>
        </row>
        <row r="2350">
          <cell r="A2350" t="str">
            <v>680499CL_GBBU0664</v>
          </cell>
          <cell r="L2350">
            <v>0</v>
          </cell>
          <cell r="O2350">
            <v>-1.0000000000000001E-5</v>
          </cell>
          <cell r="P2350">
            <v>0</v>
          </cell>
          <cell r="Q2350">
            <v>0</v>
          </cell>
          <cell r="S2350">
            <v>-1.0000000000000001E-5</v>
          </cell>
          <cell r="T2350">
            <v>0</v>
          </cell>
          <cell r="U2350">
            <v>0</v>
          </cell>
          <cell r="W2350">
            <v>0</v>
          </cell>
          <cell r="X2350">
            <v>0</v>
          </cell>
          <cell r="Y2350">
            <v>0</v>
          </cell>
          <cell r="AV2350">
            <v>-1.0000000000000001E-5</v>
          </cell>
          <cell r="AW2350">
            <v>-1.0000000000000001E-5</v>
          </cell>
        </row>
        <row r="2351">
          <cell r="A2351" t="str">
            <v>680499CL_GB201101</v>
          </cell>
          <cell r="L2351">
            <v>1826.0835500000001</v>
          </cell>
          <cell r="M2351">
            <v>3264.82636</v>
          </cell>
          <cell r="N2351">
            <v>3081.6112899999998</v>
          </cell>
          <cell r="O2351">
            <v>13560.821599999999</v>
          </cell>
          <cell r="P2351">
            <v>12904.767529999999</v>
          </cell>
          <cell r="Q2351">
            <v>13050.20809</v>
          </cell>
          <cell r="S2351">
            <v>28714.243579999998</v>
          </cell>
          <cell r="T2351">
            <v>28058.18951</v>
          </cell>
          <cell r="U2351">
            <v>27678.04722</v>
          </cell>
          <cell r="W2351">
            <v>4910.3023700000003</v>
          </cell>
          <cell r="X2351">
            <v>8537.8796899999998</v>
          </cell>
          <cell r="Y2351">
            <v>8263.5419500000007</v>
          </cell>
          <cell r="AB2351">
            <v>8891.2690000000002</v>
          </cell>
          <cell r="AC2351">
            <v>6910.9030000000002</v>
          </cell>
          <cell r="AD2351">
            <v>48100.540999999997</v>
          </cell>
          <cell r="AT2351">
            <v>1923.9780000000001</v>
          </cell>
          <cell r="AU2351">
            <v>6571.116</v>
          </cell>
          <cell r="AV2351">
            <v>11916.727720000001</v>
          </cell>
          <cell r="AW2351">
            <v>50508.509720000002</v>
          </cell>
        </row>
        <row r="2352">
          <cell r="A2352" t="str">
            <v>680499CL_GBBT6918</v>
          </cell>
          <cell r="L2352">
            <v>1826.0835500000001</v>
          </cell>
          <cell r="M2352">
            <v>3264.82636</v>
          </cell>
          <cell r="N2352">
            <v>3081.6112899999998</v>
          </cell>
          <cell r="O2352">
            <v>13560.821599999999</v>
          </cell>
          <cell r="P2352">
            <v>12904.767529999999</v>
          </cell>
          <cell r="Q2352">
            <v>13050.20809</v>
          </cell>
          <cell r="S2352">
            <v>28714.243579999998</v>
          </cell>
          <cell r="T2352">
            <v>28058.18951</v>
          </cell>
          <cell r="U2352">
            <v>27678.04722</v>
          </cell>
          <cell r="W2352">
            <v>4910.3023700000003</v>
          </cell>
          <cell r="X2352">
            <v>8537.8796899999998</v>
          </cell>
          <cell r="Y2352">
            <v>8263.5419500000007</v>
          </cell>
          <cell r="AB2352">
            <v>8891.2690000000002</v>
          </cell>
          <cell r="AC2352">
            <v>6910.9030000000002</v>
          </cell>
          <cell r="AD2352">
            <v>48100.540999999997</v>
          </cell>
          <cell r="AT2352">
            <v>1923.9780000000001</v>
          </cell>
          <cell r="AU2352">
            <v>6571.116</v>
          </cell>
          <cell r="AV2352">
            <v>11916.727720000001</v>
          </cell>
          <cell r="AW2352">
            <v>50508.509720000002</v>
          </cell>
        </row>
        <row r="2353">
          <cell r="A2353" t="str">
            <v>680499CL_GBBO0680</v>
          </cell>
          <cell r="L2353">
            <v>1565.97252</v>
          </cell>
          <cell r="M2353">
            <v>2886.9861799999999</v>
          </cell>
          <cell r="N2353">
            <v>2724.9747000000002</v>
          </cell>
          <cell r="O2353">
            <v>12384.00323</v>
          </cell>
          <cell r="P2353">
            <v>10924.27809</v>
          </cell>
          <cell r="Q2353">
            <v>11038.51182</v>
          </cell>
          <cell r="S2353">
            <v>24092.945390000001</v>
          </cell>
          <cell r="T2353">
            <v>22633.220249999998</v>
          </cell>
          <cell r="U2353">
            <v>22369.66833</v>
          </cell>
          <cell r="W2353">
            <v>4413.4272099999998</v>
          </cell>
          <cell r="X2353">
            <v>6922.7390699999996</v>
          </cell>
          <cell r="Y2353">
            <v>6693.6539199999997</v>
          </cell>
          <cell r="AB2353">
            <v>6600</v>
          </cell>
          <cell r="AC2353">
            <v>6082.2659999999996</v>
          </cell>
          <cell r="AD2353">
            <v>42082.271999999997</v>
          </cell>
          <cell r="AT2353">
            <v>1678.42</v>
          </cell>
          <cell r="AU2353">
            <v>5999.9949999999999</v>
          </cell>
          <cell r="AV2353">
            <v>10914.049559999999</v>
          </cell>
          <cell r="AW2353">
            <v>47615.711560000003</v>
          </cell>
        </row>
        <row r="2354">
          <cell r="A2354" t="str">
            <v>680499CL_GBBU0680</v>
          </cell>
          <cell r="L2354">
            <v>1565.97252</v>
          </cell>
          <cell r="M2354">
            <v>2886.9861799999999</v>
          </cell>
          <cell r="N2354">
            <v>2724.9747000000002</v>
          </cell>
          <cell r="O2354">
            <v>12384.00323</v>
          </cell>
          <cell r="P2354">
            <v>10924.27809</v>
          </cell>
          <cell r="Q2354">
            <v>11038.51182</v>
          </cell>
          <cell r="S2354">
            <v>24092.945390000001</v>
          </cell>
          <cell r="T2354">
            <v>22633.220249999998</v>
          </cell>
          <cell r="U2354">
            <v>22369.66833</v>
          </cell>
          <cell r="W2354">
            <v>4413.4272099999998</v>
          </cell>
          <cell r="X2354">
            <v>6922.7390699999996</v>
          </cell>
          <cell r="Y2354">
            <v>6693.6539199999997</v>
          </cell>
          <cell r="AB2354">
            <v>6600</v>
          </cell>
          <cell r="AC2354">
            <v>6082.2659999999996</v>
          </cell>
          <cell r="AD2354">
            <v>42082.271999999997</v>
          </cell>
          <cell r="AT2354">
            <v>1678.42</v>
          </cell>
          <cell r="AU2354">
            <v>5999.9949999999999</v>
          </cell>
          <cell r="AV2354">
            <v>10914.049559999999</v>
          </cell>
          <cell r="AW2354">
            <v>47615.711560000003</v>
          </cell>
        </row>
        <row r="2355">
          <cell r="A2355" t="str">
            <v>680499CL_GBBU0655</v>
          </cell>
          <cell r="L2355">
            <v>0</v>
          </cell>
          <cell r="O2355">
            <v>1.3606400000000001</v>
          </cell>
          <cell r="P2355">
            <v>-0.15884000000000001</v>
          </cell>
          <cell r="Q2355">
            <v>-0.16400999999999999</v>
          </cell>
          <cell r="S2355">
            <v>2.1104500000000002</v>
          </cell>
          <cell r="T2355">
            <v>0.59097</v>
          </cell>
          <cell r="U2355">
            <v>0.55264999999999997</v>
          </cell>
          <cell r="W2355">
            <v>0</v>
          </cell>
          <cell r="X2355">
            <v>0.74980999999999998</v>
          </cell>
          <cell r="Y2355">
            <v>0.71667000000000003</v>
          </cell>
        </row>
        <row r="2356">
          <cell r="A2356" t="str">
            <v>680499CL_GBBU0624</v>
          </cell>
          <cell r="L2356">
            <v>260.11103000000003</v>
          </cell>
          <cell r="M2356">
            <v>377.84017999999998</v>
          </cell>
          <cell r="N2356">
            <v>356.63659000000001</v>
          </cell>
          <cell r="O2356">
            <v>1175.4577300000001</v>
          </cell>
          <cell r="P2356">
            <v>1980.6482800000001</v>
          </cell>
          <cell r="Q2356">
            <v>2011.8602900000001</v>
          </cell>
          <cell r="S2356">
            <v>4619.1877400000003</v>
          </cell>
          <cell r="T2356">
            <v>5424.3782899999997</v>
          </cell>
          <cell r="U2356">
            <v>5307.8262299999997</v>
          </cell>
          <cell r="W2356">
            <v>496.87515999999999</v>
          </cell>
          <cell r="X2356">
            <v>1614.3908100000001</v>
          </cell>
          <cell r="Y2356">
            <v>1569.17137</v>
          </cell>
          <cell r="AB2356">
            <v>2291.2689999999998</v>
          </cell>
          <cell r="AC2356">
            <v>828.63699999999994</v>
          </cell>
          <cell r="AD2356">
            <v>6018.2690000000002</v>
          </cell>
          <cell r="AT2356">
            <v>245.55799999999999</v>
          </cell>
          <cell r="AU2356">
            <v>571.12099999999998</v>
          </cell>
          <cell r="AV2356">
            <v>1002.67816</v>
          </cell>
          <cell r="AW2356">
            <v>2892.7981599999998</v>
          </cell>
        </row>
        <row r="2357">
          <cell r="A2357" t="str">
            <v>680499420564PD202</v>
          </cell>
          <cell r="L2357">
            <v>13378.2228</v>
          </cell>
          <cell r="M2357">
            <v>10423.174279999999</v>
          </cell>
          <cell r="N2357">
            <v>9838.2481200000002</v>
          </cell>
          <cell r="O2357">
            <v>65571.284140000003</v>
          </cell>
          <cell r="P2357">
            <v>51957.949159999996</v>
          </cell>
          <cell r="Q2357">
            <v>52799.312579999998</v>
          </cell>
          <cell r="S2357">
            <v>191962.25373</v>
          </cell>
          <cell r="T2357">
            <v>178348.91875000001</v>
          </cell>
          <cell r="U2357">
            <v>175048.04110999999</v>
          </cell>
          <cell r="W2357">
            <v>26262.542099999999</v>
          </cell>
          <cell r="X2357">
            <v>35931.408219999998</v>
          </cell>
          <cell r="Y2357">
            <v>34907.100180000001</v>
          </cell>
          <cell r="AB2357">
            <v>39968.580999999998</v>
          </cell>
          <cell r="AC2357">
            <v>38939.517999999996</v>
          </cell>
          <cell r="AD2357">
            <v>196361.304</v>
          </cell>
          <cell r="AT2357">
            <v>15062.290999999999</v>
          </cell>
          <cell r="AU2357">
            <v>45542.423999999999</v>
          </cell>
          <cell r="AV2357">
            <v>71510.767930000002</v>
          </cell>
          <cell r="AW2357">
            <v>205293.35793</v>
          </cell>
        </row>
        <row r="2358">
          <cell r="A2358" t="str">
            <v>680499420564BS9044</v>
          </cell>
          <cell r="L2358">
            <v>4065.8319099999999</v>
          </cell>
          <cell r="M2358">
            <v>3346.98974</v>
          </cell>
          <cell r="N2358">
            <v>3159.1638600000001</v>
          </cell>
          <cell r="O2358">
            <v>15524.554389999999</v>
          </cell>
          <cell r="P2358">
            <v>14930.68605</v>
          </cell>
          <cell r="Q2358">
            <v>15136.68801</v>
          </cell>
          <cell r="S2358">
            <v>58525.769560000001</v>
          </cell>
          <cell r="T2358">
            <v>57931.90122</v>
          </cell>
          <cell r="U2358">
            <v>56884.955070000004</v>
          </cell>
          <cell r="W2358">
            <v>7658.1553199999998</v>
          </cell>
          <cell r="X2358">
            <v>10286.270710000001</v>
          </cell>
          <cell r="Y2358">
            <v>9990.3153199999997</v>
          </cell>
          <cell r="AB2358">
            <v>12089.324000000001</v>
          </cell>
          <cell r="AC2358">
            <v>8823.5030000000006</v>
          </cell>
          <cell r="AD2358">
            <v>65452.790999999997</v>
          </cell>
          <cell r="AT2358">
            <v>4883</v>
          </cell>
          <cell r="AU2358">
            <v>13248.754000000001</v>
          </cell>
          <cell r="AV2358">
            <v>18376.6803</v>
          </cell>
          <cell r="AW2358">
            <v>62754.939299999998</v>
          </cell>
        </row>
        <row r="2359">
          <cell r="A2359" t="str">
            <v>680499420564BU0321</v>
          </cell>
          <cell r="L2359">
            <v>2931.4660899999999</v>
          </cell>
          <cell r="M2359">
            <v>2261.7691100000002</v>
          </cell>
          <cell r="N2359">
            <v>2134.84348</v>
          </cell>
          <cell r="O2359">
            <v>11243.418879999999</v>
          </cell>
          <cell r="P2359">
            <v>10058.58646</v>
          </cell>
          <cell r="Q2359">
            <v>10191.48371</v>
          </cell>
          <cell r="S2359">
            <v>45719.731699999997</v>
          </cell>
          <cell r="T2359">
            <v>44534.899279999998</v>
          </cell>
          <cell r="U2359">
            <v>43658.990619999997</v>
          </cell>
          <cell r="W2359">
            <v>5569.5164500000001</v>
          </cell>
          <cell r="X2359">
            <v>6943.5928400000003</v>
          </cell>
          <cell r="Y2359">
            <v>6741.9831899999999</v>
          </cell>
          <cell r="AB2359">
            <v>7904.75</v>
          </cell>
          <cell r="AC2359">
            <v>5957.0749999999998</v>
          </cell>
          <cell r="AD2359">
            <v>48913.09</v>
          </cell>
          <cell r="AT2359">
            <v>3343.4720000000002</v>
          </cell>
          <cell r="AU2359">
            <v>9022.1980000000003</v>
          </cell>
          <cell r="AV2359">
            <v>13233.14085</v>
          </cell>
          <cell r="AW2359">
            <v>46565.842850000001</v>
          </cell>
        </row>
        <row r="2360">
          <cell r="A2360" t="str">
            <v>680499420564BU0323</v>
          </cell>
          <cell r="L2360">
            <v>570.48039000000006</v>
          </cell>
          <cell r="M2360">
            <v>700.64808000000005</v>
          </cell>
          <cell r="N2360">
            <v>661.32920999999999</v>
          </cell>
          <cell r="O2360">
            <v>3330.5681100000002</v>
          </cell>
          <cell r="P2360">
            <v>3607.0877099999998</v>
          </cell>
          <cell r="Q2360">
            <v>3678.0261500000001</v>
          </cell>
          <cell r="S2360">
            <v>10306.99026</v>
          </cell>
          <cell r="T2360">
            <v>10583.50986</v>
          </cell>
          <cell r="U2360">
            <v>10461.30949</v>
          </cell>
          <cell r="W2360">
            <v>1282.8002100000001</v>
          </cell>
          <cell r="X2360">
            <v>2010.11079</v>
          </cell>
          <cell r="Y2360">
            <v>1949.34635</v>
          </cell>
          <cell r="AB2360">
            <v>2305.2950000000001</v>
          </cell>
          <cell r="AC2360">
            <v>2429.4279999999999</v>
          </cell>
          <cell r="AD2360">
            <v>10867.036</v>
          </cell>
          <cell r="AT2360">
            <v>933.48099999999999</v>
          </cell>
          <cell r="AU2360">
            <v>2350.5459999999998</v>
          </cell>
          <cell r="AV2360">
            <v>3794.2603399999998</v>
          </cell>
          <cell r="AW2360">
            <v>10548.19234</v>
          </cell>
        </row>
        <row r="2361">
          <cell r="A2361" t="str">
            <v>680499420564BU0648</v>
          </cell>
          <cell r="L2361">
            <v>563.88543000000004</v>
          </cell>
          <cell r="M2361">
            <v>384.57254999999998</v>
          </cell>
          <cell r="N2361">
            <v>362.99117000000001</v>
          </cell>
          <cell r="O2361">
            <v>950.56740000000002</v>
          </cell>
          <cell r="P2361">
            <v>1265.01188</v>
          </cell>
          <cell r="Q2361">
            <v>1267.17815</v>
          </cell>
          <cell r="S2361">
            <v>2499.0475999999999</v>
          </cell>
          <cell r="T2361">
            <v>2813.49208</v>
          </cell>
          <cell r="U2361">
            <v>2764.6549599999998</v>
          </cell>
          <cell r="W2361">
            <v>805.83866</v>
          </cell>
          <cell r="X2361">
            <v>1332.56708</v>
          </cell>
          <cell r="Y2361">
            <v>1298.98578</v>
          </cell>
          <cell r="AB2361">
            <v>1879.279</v>
          </cell>
          <cell r="AC2361">
            <v>437</v>
          </cell>
          <cell r="AD2361">
            <v>5672.665</v>
          </cell>
          <cell r="AT2361">
            <v>606.04700000000003</v>
          </cell>
          <cell r="AU2361">
            <v>1876.01</v>
          </cell>
          <cell r="AV2361">
            <v>1349.2791099999999</v>
          </cell>
          <cell r="AW2361">
            <v>5640.9041100000004</v>
          </cell>
        </row>
        <row r="2362">
          <cell r="A2362" t="str">
            <v>680499420564BG6912</v>
          </cell>
          <cell r="L2362">
            <v>4301.2115000000003</v>
          </cell>
          <cell r="M2362">
            <v>3391.2306100000001</v>
          </cell>
          <cell r="N2362">
            <v>3200.92202</v>
          </cell>
          <cell r="O2362">
            <v>24062.335660000001</v>
          </cell>
          <cell r="P2362">
            <v>16459.797470000001</v>
          </cell>
          <cell r="Q2362">
            <v>16708.972659999999</v>
          </cell>
          <cell r="S2362">
            <v>66335.624979999993</v>
          </cell>
          <cell r="T2362">
            <v>58733.086790000001</v>
          </cell>
          <cell r="U2362">
            <v>57531.721319999997</v>
          </cell>
          <cell r="W2362">
            <v>8056.7081699999999</v>
          </cell>
          <cell r="X2362">
            <v>11988.12219</v>
          </cell>
          <cell r="Y2362">
            <v>11655.61068</v>
          </cell>
          <cell r="AB2362">
            <v>10588.441000000001</v>
          </cell>
          <cell r="AC2362">
            <v>14539.974</v>
          </cell>
          <cell r="AD2362">
            <v>52938.964</v>
          </cell>
          <cell r="AT2362">
            <v>4500.0230000000001</v>
          </cell>
          <cell r="AU2362">
            <v>14322.759</v>
          </cell>
          <cell r="AV2362">
            <v>25496.695230000001</v>
          </cell>
          <cell r="AW2362">
            <v>65563.24523</v>
          </cell>
        </row>
        <row r="2363">
          <cell r="A2363" t="str">
            <v>680499420564BS6912</v>
          </cell>
          <cell r="L2363">
            <v>3096.06115</v>
          </cell>
          <cell r="M2363">
            <v>1582.7116000000001</v>
          </cell>
          <cell r="N2363">
            <v>1493.8932199999999</v>
          </cell>
          <cell r="O2363">
            <v>17739.15423</v>
          </cell>
          <cell r="P2363">
            <v>10036.183709999999</v>
          </cell>
          <cell r="Q2363">
            <v>10221.727419999999</v>
          </cell>
          <cell r="S2363">
            <v>44489.070829999997</v>
          </cell>
          <cell r="T2363">
            <v>36786.100310000002</v>
          </cell>
          <cell r="U2363">
            <v>36068.525930000003</v>
          </cell>
          <cell r="W2363">
            <v>5673.0443599999999</v>
          </cell>
          <cell r="X2363">
            <v>7045.5177999999996</v>
          </cell>
          <cell r="Y2363">
            <v>6872.0569500000001</v>
          </cell>
          <cell r="AB2363">
            <v>6934.3289999999997</v>
          </cell>
          <cell r="AC2363">
            <v>10269.009</v>
          </cell>
          <cell r="AD2363">
            <v>34317.383999999998</v>
          </cell>
          <cell r="AT2363">
            <v>3310.183</v>
          </cell>
          <cell r="AU2363">
            <v>10524.474</v>
          </cell>
          <cell r="AV2363">
            <v>18577.235240000002</v>
          </cell>
          <cell r="AW2363">
            <v>46605.71024</v>
          </cell>
        </row>
        <row r="2364">
          <cell r="A2364" t="str">
            <v>680499420564BO0678</v>
          </cell>
          <cell r="L2364">
            <v>2522.1640200000002</v>
          </cell>
          <cell r="M2364">
            <v>1221.287</v>
          </cell>
          <cell r="N2364">
            <v>1152.7510199999999</v>
          </cell>
          <cell r="O2364">
            <v>13120.408030000001</v>
          </cell>
          <cell r="P2364">
            <v>8258.6857</v>
          </cell>
          <cell r="Q2364">
            <v>8417.6635000000006</v>
          </cell>
          <cell r="S2364">
            <v>31882.524529999999</v>
          </cell>
          <cell r="T2364">
            <v>27020.802199999998</v>
          </cell>
          <cell r="U2364">
            <v>26565.739720000001</v>
          </cell>
          <cell r="W2364">
            <v>4325.5229200000003</v>
          </cell>
          <cell r="X2364">
            <v>5267.0742</v>
          </cell>
          <cell r="Y2364">
            <v>5152.5246200000001</v>
          </cell>
          <cell r="AB2364">
            <v>5454.5839999999998</v>
          </cell>
          <cell r="AC2364">
            <v>7096.0929999999998</v>
          </cell>
          <cell r="AD2364">
            <v>24898.918000000001</v>
          </cell>
          <cell r="AT2364">
            <v>2837.0639999999999</v>
          </cell>
          <cell r="AU2364">
            <v>8616.9920000000002</v>
          </cell>
          <cell r="AV2364">
            <v>13925.734049999999</v>
          </cell>
          <cell r="AW2364">
            <v>37055.633049999997</v>
          </cell>
        </row>
        <row r="2365">
          <cell r="A2365" t="str">
            <v>680499420564BU0654</v>
          </cell>
          <cell r="L2365">
            <v>398.55824000000001</v>
          </cell>
          <cell r="M2365">
            <v>330.89364</v>
          </cell>
          <cell r="N2365">
            <v>312.32458000000003</v>
          </cell>
          <cell r="O2365">
            <v>2607.4360799999999</v>
          </cell>
          <cell r="P2365">
            <v>1657.48882</v>
          </cell>
          <cell r="Q2365">
            <v>1683.20262</v>
          </cell>
          <cell r="S2365">
            <v>9591.0555299999996</v>
          </cell>
          <cell r="T2365">
            <v>8641.1082700000006</v>
          </cell>
          <cell r="U2365">
            <v>8406.4871700000003</v>
          </cell>
          <cell r="W2365">
            <v>589.57614999999998</v>
          </cell>
          <cell r="X2365">
            <v>1601.8649399999999</v>
          </cell>
          <cell r="Y2365">
            <v>1548.1300799999999</v>
          </cell>
          <cell r="AB2365">
            <v>1468.396</v>
          </cell>
          <cell r="AC2365">
            <v>1875.2750000000001</v>
          </cell>
          <cell r="AD2365">
            <v>7466.7560000000003</v>
          </cell>
          <cell r="AT2365">
            <v>377.07499999999999</v>
          </cell>
          <cell r="AU2365">
            <v>1542.3409999999999</v>
          </cell>
          <cell r="AV2365">
            <v>2684.4109600000002</v>
          </cell>
          <cell r="AW2365">
            <v>6754.1849599999996</v>
          </cell>
        </row>
        <row r="2366">
          <cell r="A2366" t="str">
            <v>680499420564BU0659</v>
          </cell>
          <cell r="L2366">
            <v>136.76903999999999</v>
          </cell>
          <cell r="M2366">
            <v>30.763059999999999</v>
          </cell>
          <cell r="N2366">
            <v>29.0367</v>
          </cell>
          <cell r="O2366">
            <v>1972.8167000000001</v>
          </cell>
          <cell r="P2366">
            <v>121.44016000000001</v>
          </cell>
          <cell r="Q2366">
            <v>122.3283</v>
          </cell>
          <cell r="S2366">
            <v>2977.0568400000002</v>
          </cell>
          <cell r="T2366">
            <v>1125.6803</v>
          </cell>
          <cell r="U2366">
            <v>1097.8195800000001</v>
          </cell>
          <cell r="W2366">
            <v>719.37544000000003</v>
          </cell>
          <cell r="X2366">
            <v>177.04399000000001</v>
          </cell>
          <cell r="Y2366">
            <v>171.85023000000001</v>
          </cell>
          <cell r="AB2366">
            <v>11.349</v>
          </cell>
          <cell r="AC2366">
            <v>1297.6410000000001</v>
          </cell>
          <cell r="AD2366">
            <v>1951.71</v>
          </cell>
          <cell r="AT2366">
            <v>96.043999999999997</v>
          </cell>
          <cell r="AU2366">
            <v>365.14100000000002</v>
          </cell>
          <cell r="AV2366">
            <v>1967.1666600000001</v>
          </cell>
          <cell r="AW2366">
            <v>2795.96866</v>
          </cell>
        </row>
        <row r="2367">
          <cell r="A2367" t="str">
            <v>680499420564BU3445</v>
          </cell>
          <cell r="L2367">
            <v>38.569850000000002</v>
          </cell>
          <cell r="M2367">
            <v>-0.2321</v>
          </cell>
          <cell r="N2367">
            <v>-0.21908</v>
          </cell>
          <cell r="O2367">
            <v>38.49342</v>
          </cell>
          <cell r="P2367">
            <v>-1.4309700000000001</v>
          </cell>
          <cell r="Q2367">
            <v>-1.4670000000000001</v>
          </cell>
          <cell r="S2367">
            <v>38.433929999999997</v>
          </cell>
          <cell r="T2367">
            <v>-1.4904599999999999</v>
          </cell>
          <cell r="U2367">
            <v>-1.5205299999999999</v>
          </cell>
          <cell r="W2367">
            <v>38.569850000000002</v>
          </cell>
          <cell r="X2367">
            <v>-0.46533000000000002</v>
          </cell>
          <cell r="Y2367">
            <v>-0.44797999999999999</v>
          </cell>
          <cell r="AV2367">
            <v>-7.6429999999999998E-2</v>
          </cell>
          <cell r="AW2367">
            <v>-7.6429999999999998E-2</v>
          </cell>
        </row>
        <row r="2368">
          <cell r="A2368" t="str">
            <v>680499420564BS6922</v>
          </cell>
          <cell r="L2368">
            <v>1205.1503499999999</v>
          </cell>
          <cell r="M2368">
            <v>1808.51901</v>
          </cell>
          <cell r="N2368">
            <v>1707.0288</v>
          </cell>
          <cell r="O2368">
            <v>6323.1814299999996</v>
          </cell>
          <cell r="P2368">
            <v>6423.6137600000002</v>
          </cell>
          <cell r="Q2368">
            <v>6487.2452400000002</v>
          </cell>
          <cell r="S2368">
            <v>21846.55415</v>
          </cell>
          <cell r="T2368">
            <v>21946.98648</v>
          </cell>
          <cell r="U2368">
            <v>21463.195390000001</v>
          </cell>
          <cell r="W2368">
            <v>2383.66381</v>
          </cell>
          <cell r="X2368">
            <v>4942.6043900000004</v>
          </cell>
          <cell r="Y2368">
            <v>4783.5537299999996</v>
          </cell>
          <cell r="AB2368">
            <v>3654.1120000000001</v>
          </cell>
          <cell r="AC2368">
            <v>4270.9650000000001</v>
          </cell>
          <cell r="AD2368">
            <v>18621.580000000002</v>
          </cell>
          <cell r="AT2368">
            <v>1189.8399999999999</v>
          </cell>
          <cell r="AU2368">
            <v>3798.2849999999999</v>
          </cell>
          <cell r="AV2368">
            <v>6919.4599900000003</v>
          </cell>
          <cell r="AW2368">
            <v>18957.53499</v>
          </cell>
        </row>
        <row r="2369">
          <cell r="A2369" t="str">
            <v>680499420564BU1485</v>
          </cell>
          <cell r="L2369">
            <v>412.79521999999997</v>
          </cell>
          <cell r="M2369">
            <v>467.84516000000002</v>
          </cell>
          <cell r="N2369">
            <v>441.59071</v>
          </cell>
          <cell r="O2369">
            <v>2293.0402300000001</v>
          </cell>
          <cell r="P2369">
            <v>1761.3698099999999</v>
          </cell>
          <cell r="Q2369">
            <v>1782.3433</v>
          </cell>
          <cell r="S2369">
            <v>8075.2358000000004</v>
          </cell>
          <cell r="T2369">
            <v>7543.56538</v>
          </cell>
          <cell r="U2369">
            <v>7362.4146300000002</v>
          </cell>
          <cell r="W2369">
            <v>915.18100000000004</v>
          </cell>
          <cell r="X2369">
            <v>1607.1501499999999</v>
          </cell>
          <cell r="Y2369">
            <v>1555.72462</v>
          </cell>
          <cell r="AB2369">
            <v>1954.7719999999999</v>
          </cell>
          <cell r="AC2369">
            <v>1552.8050000000001</v>
          </cell>
          <cell r="AD2369">
            <v>8867.8430000000008</v>
          </cell>
          <cell r="AT2369">
            <v>601.42399999999998</v>
          </cell>
          <cell r="AU2369">
            <v>1868.9760000000001</v>
          </cell>
          <cell r="AV2369">
            <v>2882.72471</v>
          </cell>
          <cell r="AW2369">
            <v>8956.8257099999992</v>
          </cell>
        </row>
        <row r="2370">
          <cell r="A2370" t="str">
            <v>680499420564BU1051</v>
          </cell>
          <cell r="L2370">
            <v>29.648969999999998</v>
          </cell>
          <cell r="M2370">
            <v>21.045169999999999</v>
          </cell>
          <cell r="N2370">
            <v>19.864159999999998</v>
          </cell>
          <cell r="O2370">
            <v>187.99436</v>
          </cell>
          <cell r="P2370">
            <v>288.05279000000002</v>
          </cell>
          <cell r="Q2370">
            <v>294.41969</v>
          </cell>
          <cell r="S2370">
            <v>496.19294000000002</v>
          </cell>
          <cell r="T2370">
            <v>596.25136999999995</v>
          </cell>
          <cell r="U2370">
            <v>591.06647999999996</v>
          </cell>
          <cell r="W2370">
            <v>98.64331</v>
          </cell>
          <cell r="X2370">
            <v>168.07588000000001</v>
          </cell>
          <cell r="Y2370">
            <v>166.40693999999999</v>
          </cell>
          <cell r="AB2370">
            <v>145.822</v>
          </cell>
          <cell r="AC2370">
            <v>138.65799999999999</v>
          </cell>
          <cell r="AD2370">
            <v>690.67700000000002</v>
          </cell>
          <cell r="AT2370">
            <v>44.002000000000002</v>
          </cell>
          <cell r="AU2370">
            <v>134.93799999999999</v>
          </cell>
          <cell r="AV2370">
            <v>189.83180999999999</v>
          </cell>
          <cell r="AW2370">
            <v>677.65781000000004</v>
          </cell>
        </row>
        <row r="2371">
          <cell r="A2371" t="str">
            <v>680499420564BO0708</v>
          </cell>
          <cell r="L2371">
            <v>350.15341000000001</v>
          </cell>
          <cell r="M2371">
            <v>847.64880000000005</v>
          </cell>
          <cell r="N2371">
            <v>800.08055999999999</v>
          </cell>
          <cell r="O2371">
            <v>1814.2349099999999</v>
          </cell>
          <cell r="P2371">
            <v>2254.3584900000001</v>
          </cell>
          <cell r="Q2371">
            <v>2260.3531600000001</v>
          </cell>
          <cell r="S2371">
            <v>7349.0140300000003</v>
          </cell>
          <cell r="T2371">
            <v>7789.1376099999998</v>
          </cell>
          <cell r="U2371">
            <v>7603.4001900000003</v>
          </cell>
          <cell r="W2371">
            <v>511.22426999999999</v>
          </cell>
          <cell r="X2371">
            <v>1749.3785499999999</v>
          </cell>
          <cell r="Y2371">
            <v>1685.0780600000001</v>
          </cell>
          <cell r="AB2371">
            <v>576.18200000000002</v>
          </cell>
          <cell r="AC2371">
            <v>1330.8810000000001</v>
          </cell>
          <cell r="AD2371">
            <v>4340.0529999999999</v>
          </cell>
          <cell r="AT2371">
            <v>102.218</v>
          </cell>
          <cell r="AU2371">
            <v>557.65499999999997</v>
          </cell>
          <cell r="AV2371">
            <v>1753.9172799999999</v>
          </cell>
          <cell r="AW2371">
            <v>4310.51728</v>
          </cell>
        </row>
        <row r="2372">
          <cell r="A2372" t="str">
            <v>680499420564BU0675</v>
          </cell>
          <cell r="L2372">
            <v>7.0877299999999996</v>
          </cell>
          <cell r="M2372">
            <v>48.889009999999999</v>
          </cell>
          <cell r="N2372">
            <v>46.145470000000003</v>
          </cell>
          <cell r="O2372">
            <v>79.708889999999997</v>
          </cell>
          <cell r="P2372">
            <v>60.138060000000003</v>
          </cell>
          <cell r="Q2372">
            <v>58.007109999999997</v>
          </cell>
          <cell r="S2372">
            <v>159.42402999999999</v>
          </cell>
          <cell r="T2372">
            <v>139.85319999999999</v>
          </cell>
          <cell r="U2372">
            <v>134.98595</v>
          </cell>
          <cell r="W2372">
            <v>15.20149</v>
          </cell>
          <cell r="X2372">
            <v>66.287049999999994</v>
          </cell>
          <cell r="Y2372">
            <v>62.867789999999999</v>
          </cell>
          <cell r="AB2372">
            <v>35.186999999999998</v>
          </cell>
          <cell r="AC2372">
            <v>56.808</v>
          </cell>
          <cell r="AD2372">
            <v>123.812</v>
          </cell>
          <cell r="AT2372">
            <v>8.5709999999999997</v>
          </cell>
          <cell r="AU2372">
            <v>28.181000000000001</v>
          </cell>
          <cell r="AV2372">
            <v>85.583150000000003</v>
          </cell>
          <cell r="AW2372">
            <v>114.12315</v>
          </cell>
        </row>
        <row r="2373">
          <cell r="A2373" t="str">
            <v>680499420564BU0709</v>
          </cell>
          <cell r="L2373">
            <v>160.09491</v>
          </cell>
          <cell r="M2373">
            <v>269.04874000000001</v>
          </cell>
          <cell r="N2373">
            <v>253.95029</v>
          </cell>
          <cell r="O2373">
            <v>973.28779999999995</v>
          </cell>
          <cell r="P2373">
            <v>1098.9740300000001</v>
          </cell>
          <cell r="Q2373">
            <v>1112.1474499999999</v>
          </cell>
          <cell r="S2373">
            <v>2828.3527100000001</v>
          </cell>
          <cell r="T2373">
            <v>2954.0389399999999</v>
          </cell>
          <cell r="U2373">
            <v>2898.7467299999998</v>
          </cell>
          <cell r="W2373">
            <v>298.04867999999999</v>
          </cell>
          <cell r="X2373">
            <v>758.58072000000004</v>
          </cell>
          <cell r="Y2373">
            <v>736.57964000000004</v>
          </cell>
          <cell r="AB2373">
            <v>359.952</v>
          </cell>
          <cell r="AC2373">
            <v>631.29999999999995</v>
          </cell>
          <cell r="AD2373">
            <v>1830.44</v>
          </cell>
          <cell r="AT2373">
            <v>202.654</v>
          </cell>
          <cell r="AU2373">
            <v>536.33100000000002</v>
          </cell>
          <cell r="AV2373">
            <v>1012.4060500000001</v>
          </cell>
          <cell r="AW2373">
            <v>2055.2220499999999</v>
          </cell>
        </row>
        <row r="2374">
          <cell r="A2374" t="str">
            <v>680499420564BU1123</v>
          </cell>
          <cell r="L2374">
            <v>245.37011000000001</v>
          </cell>
          <cell r="M2374">
            <v>154.04212999999999</v>
          </cell>
          <cell r="N2374">
            <v>145.39760999999999</v>
          </cell>
          <cell r="O2374">
            <v>974.91524000000004</v>
          </cell>
          <cell r="P2374">
            <v>960.72058000000004</v>
          </cell>
          <cell r="Q2374">
            <v>979.97454000000005</v>
          </cell>
          <cell r="S2374">
            <v>2938.33464</v>
          </cell>
          <cell r="T2374">
            <v>2924.1399799999999</v>
          </cell>
          <cell r="U2374">
            <v>2872.5814099999998</v>
          </cell>
          <cell r="W2374">
            <v>545.36505999999997</v>
          </cell>
          <cell r="X2374">
            <v>593.13203999999996</v>
          </cell>
          <cell r="Y2374">
            <v>576.89669000000004</v>
          </cell>
          <cell r="AB2374">
            <v>582.197</v>
          </cell>
          <cell r="AC2374">
            <v>560.51300000000003</v>
          </cell>
          <cell r="AD2374">
            <v>2768.7550000000001</v>
          </cell>
          <cell r="AT2374">
            <v>230.971</v>
          </cell>
          <cell r="AU2374">
            <v>672.20399999999995</v>
          </cell>
          <cell r="AV2374">
            <v>994.99698999999998</v>
          </cell>
          <cell r="AW2374">
            <v>2843.1889900000001</v>
          </cell>
        </row>
        <row r="2375">
          <cell r="A2375" t="str">
            <v>680499420564BS9042</v>
          </cell>
          <cell r="L2375">
            <v>2346.6831499999998</v>
          </cell>
          <cell r="M2375">
            <v>2203.56936</v>
          </cell>
          <cell r="N2375">
            <v>2079.90978</v>
          </cell>
          <cell r="O2375">
            <v>10925.867819999999</v>
          </cell>
          <cell r="P2375">
            <v>9263.85376</v>
          </cell>
          <cell r="Q2375">
            <v>9380.0731699999997</v>
          </cell>
          <cell r="S2375">
            <v>27348.213619999999</v>
          </cell>
          <cell r="T2375">
            <v>25686.199560000001</v>
          </cell>
          <cell r="U2375">
            <v>25184.360929999999</v>
          </cell>
          <cell r="W2375">
            <v>4586.8230199999998</v>
          </cell>
          <cell r="X2375">
            <v>6235.2456700000002</v>
          </cell>
          <cell r="Y2375">
            <v>6039.1868299999996</v>
          </cell>
          <cell r="AB2375">
            <v>8525.5220000000008</v>
          </cell>
          <cell r="AC2375">
            <v>7116.54</v>
          </cell>
          <cell r="AD2375">
            <v>33214.483</v>
          </cell>
          <cell r="AT2375">
            <v>2444.9169999999999</v>
          </cell>
          <cell r="AU2375">
            <v>8609.8850000000002</v>
          </cell>
          <cell r="AV2375">
            <v>11765.51269</v>
          </cell>
          <cell r="AW2375">
            <v>31224.669689999999</v>
          </cell>
        </row>
        <row r="2376">
          <cell r="A2376" t="str">
            <v>680499420564BO0341</v>
          </cell>
          <cell r="L2376">
            <v>1129.3421000000001</v>
          </cell>
          <cell r="M2376">
            <v>1005.2175999999999</v>
          </cell>
          <cell r="N2376">
            <v>948.80696</v>
          </cell>
          <cell r="O2376">
            <v>5806.20514</v>
          </cell>
          <cell r="P2376">
            <v>4409.1224700000002</v>
          </cell>
          <cell r="Q2376">
            <v>4470.7047000000002</v>
          </cell>
          <cell r="S2376">
            <v>13483.980449999999</v>
          </cell>
          <cell r="T2376">
            <v>12086.897779999999</v>
          </cell>
          <cell r="U2376">
            <v>11884.00705</v>
          </cell>
          <cell r="W2376">
            <v>2206.5004899999999</v>
          </cell>
          <cell r="X2376">
            <v>2593.3068199999998</v>
          </cell>
          <cell r="Y2376">
            <v>2512.7076000000002</v>
          </cell>
          <cell r="AB2376">
            <v>4624.8450000000003</v>
          </cell>
          <cell r="AC2376">
            <v>4282.9669999999996</v>
          </cell>
          <cell r="AD2376">
            <v>18299.191999999999</v>
          </cell>
          <cell r="AT2376">
            <v>1184.8219999999999</v>
          </cell>
          <cell r="AU2376">
            <v>4020.7379999999998</v>
          </cell>
          <cell r="AV2376">
            <v>6382.2085900000002</v>
          </cell>
          <cell r="AW2376">
            <v>16618.900590000001</v>
          </cell>
        </row>
        <row r="2377">
          <cell r="A2377" t="str">
            <v>680499420564BU0341</v>
          </cell>
          <cell r="L2377">
            <v>1129.3421000000001</v>
          </cell>
          <cell r="M2377">
            <v>1005.2175999999999</v>
          </cell>
          <cell r="N2377">
            <v>948.80696</v>
          </cell>
          <cell r="O2377">
            <v>5806.20514</v>
          </cell>
          <cell r="P2377">
            <v>4409.1224700000002</v>
          </cell>
          <cell r="Q2377">
            <v>4470.7047000000002</v>
          </cell>
          <cell r="S2377">
            <v>13483.980449999999</v>
          </cell>
          <cell r="T2377">
            <v>12086.897779999999</v>
          </cell>
          <cell r="U2377">
            <v>11884.00705</v>
          </cell>
          <cell r="W2377">
            <v>2206.5004899999999</v>
          </cell>
          <cell r="X2377">
            <v>2593.3068199999998</v>
          </cell>
          <cell r="Y2377">
            <v>2512.7076000000002</v>
          </cell>
          <cell r="AB2377">
            <v>4624.8450000000003</v>
          </cell>
          <cell r="AC2377">
            <v>4282.9669999999996</v>
          </cell>
          <cell r="AD2377">
            <v>18299.191999999999</v>
          </cell>
          <cell r="AT2377">
            <v>1184.8219999999999</v>
          </cell>
          <cell r="AU2377">
            <v>4020.7379999999998</v>
          </cell>
          <cell r="AV2377">
            <v>6382.2085900000002</v>
          </cell>
          <cell r="AW2377">
            <v>16618.900590000001</v>
          </cell>
        </row>
        <row r="2378">
          <cell r="A2378" t="str">
            <v>680499420564BU0351</v>
          </cell>
          <cell r="L2378">
            <v>-0.16439000000000001</v>
          </cell>
          <cell r="M2378">
            <v>-0.49636000000000002</v>
          </cell>
          <cell r="N2378">
            <v>-0.46850999999999998</v>
          </cell>
          <cell r="O2378">
            <v>-0.22688</v>
          </cell>
          <cell r="P2378">
            <v>-6.8181500000000002</v>
          </cell>
          <cell r="Q2378">
            <v>-7.0411200000000003</v>
          </cell>
          <cell r="S2378">
            <v>-2.4208699999999999</v>
          </cell>
          <cell r="T2378">
            <v>-9.0121400000000005</v>
          </cell>
          <cell r="U2378">
            <v>-9.1587899999999998</v>
          </cell>
          <cell r="W2378">
            <v>-0.16439000000000001</v>
          </cell>
          <cell r="X2378">
            <v>-2.9679000000000002</v>
          </cell>
          <cell r="Y2378">
            <v>-2.9296000000000002</v>
          </cell>
          <cell r="AC2378">
            <v>62.643999999999998</v>
          </cell>
          <cell r="AD2378">
            <v>388.91699999999997</v>
          </cell>
          <cell r="AU2378">
            <v>127.75</v>
          </cell>
          <cell r="AV2378">
            <v>-6.2489999999999997E-2</v>
          </cell>
          <cell r="AW2378">
            <v>472.29351000000003</v>
          </cell>
        </row>
        <row r="2379">
          <cell r="A2379" t="str">
            <v>680499420564BU0352</v>
          </cell>
          <cell r="L2379">
            <v>1217.5054399999999</v>
          </cell>
          <cell r="M2379">
            <v>1198.8481200000001</v>
          </cell>
          <cell r="N2379">
            <v>1131.57134</v>
          </cell>
          <cell r="O2379">
            <v>5119.8895599999996</v>
          </cell>
          <cell r="P2379">
            <v>4861.5494399999998</v>
          </cell>
          <cell r="Q2379">
            <v>4916.4095900000002</v>
          </cell>
          <cell r="S2379">
            <v>13866.654039999999</v>
          </cell>
          <cell r="T2379">
            <v>13608.313920000001</v>
          </cell>
          <cell r="U2379">
            <v>13309.51267</v>
          </cell>
          <cell r="W2379">
            <v>2380.4869199999998</v>
          </cell>
          <cell r="X2379">
            <v>3644.9067500000001</v>
          </cell>
          <cell r="Y2379">
            <v>3529.4088299999999</v>
          </cell>
          <cell r="AB2379">
            <v>3900.6770000000001</v>
          </cell>
          <cell r="AC2379">
            <v>2770.9290000000001</v>
          </cell>
          <cell r="AD2379">
            <v>14526.374</v>
          </cell>
          <cell r="AT2379">
            <v>1260.095</v>
          </cell>
          <cell r="AU2379">
            <v>4461.3969999999999</v>
          </cell>
          <cell r="AV2379">
            <v>5383.3665899999996</v>
          </cell>
          <cell r="AW2379">
            <v>14133.47559</v>
          </cell>
        </row>
        <row r="2380">
          <cell r="A2380" t="str">
            <v>680499420564BS9051</v>
          </cell>
          <cell r="L2380">
            <v>395.04230000000001</v>
          </cell>
          <cell r="M2380">
            <v>8.1376100000000005</v>
          </cell>
          <cell r="N2380">
            <v>7.6809500000000002</v>
          </cell>
          <cell r="O2380">
            <v>1182.3650399999999</v>
          </cell>
          <cell r="P2380">
            <v>272.40676999999999</v>
          </cell>
          <cell r="Q2380">
            <v>280.54129999999998</v>
          </cell>
          <cell r="S2380">
            <v>3825.9056999999998</v>
          </cell>
          <cell r="T2380">
            <v>2915.9474300000002</v>
          </cell>
          <cell r="U2380">
            <v>2855.4515900000001</v>
          </cell>
          <cell r="W2380">
            <v>551.04898000000003</v>
          </cell>
          <cell r="X2380">
            <v>649.67985999999996</v>
          </cell>
          <cell r="Y2380">
            <v>624.60689000000002</v>
          </cell>
          <cell r="AB2380">
            <v>634.08500000000004</v>
          </cell>
          <cell r="AC2380">
            <v>548.47</v>
          </cell>
          <cell r="AD2380">
            <v>5532.7</v>
          </cell>
          <cell r="AT2380">
            <v>334.78500000000003</v>
          </cell>
          <cell r="AU2380">
            <v>861.00099999999998</v>
          </cell>
          <cell r="AV2380">
            <v>1340.19751</v>
          </cell>
          <cell r="AW2380">
            <v>5821.8705099999997</v>
          </cell>
        </row>
        <row r="2381">
          <cell r="A2381" t="str">
            <v>680499420564BO0713</v>
          </cell>
          <cell r="L2381">
            <v>47.555889999999998</v>
          </cell>
          <cell r="M2381">
            <v>-3.3121700000000001</v>
          </cell>
          <cell r="N2381">
            <v>-3.12629</v>
          </cell>
          <cell r="O2381">
            <v>187.54660000000001</v>
          </cell>
          <cell r="P2381">
            <v>63.335209999999996</v>
          </cell>
          <cell r="Q2381">
            <v>64.674149999999997</v>
          </cell>
          <cell r="S2381">
            <v>1103.92453</v>
          </cell>
          <cell r="T2381">
            <v>979.71313999999995</v>
          </cell>
          <cell r="U2381">
            <v>970.24045999999998</v>
          </cell>
          <cell r="W2381">
            <v>51.936590000000002</v>
          </cell>
          <cell r="X2381">
            <v>95.905389999999997</v>
          </cell>
          <cell r="Y2381">
            <v>94.076650000000001</v>
          </cell>
          <cell r="AB2381">
            <v>4.6079999999999997</v>
          </cell>
          <cell r="AC2381">
            <v>63.008000000000003</v>
          </cell>
          <cell r="AD2381">
            <v>988.34</v>
          </cell>
          <cell r="AT2381">
            <v>1.496</v>
          </cell>
          <cell r="AU2381">
            <v>4.4880000000000004</v>
          </cell>
          <cell r="AV2381">
            <v>218.33332999999999</v>
          </cell>
          <cell r="AW2381">
            <v>1150.3663300000001</v>
          </cell>
        </row>
        <row r="2382">
          <cell r="A2382" t="str">
            <v>680499420564BU0713</v>
          </cell>
          <cell r="L2382">
            <v>47.555889999999998</v>
          </cell>
          <cell r="M2382">
            <v>-3.3121700000000001</v>
          </cell>
          <cell r="N2382">
            <v>-3.12629</v>
          </cell>
          <cell r="O2382">
            <v>187.54660000000001</v>
          </cell>
          <cell r="P2382">
            <v>63.335209999999996</v>
          </cell>
          <cell r="Q2382">
            <v>64.674149999999997</v>
          </cell>
          <cell r="S2382">
            <v>1103.92453</v>
          </cell>
          <cell r="T2382">
            <v>979.71313999999995</v>
          </cell>
          <cell r="U2382">
            <v>970.24045999999998</v>
          </cell>
          <cell r="W2382">
            <v>51.936590000000002</v>
          </cell>
          <cell r="X2382">
            <v>95.905389999999997</v>
          </cell>
          <cell r="Y2382">
            <v>94.076650000000001</v>
          </cell>
          <cell r="AB2382">
            <v>4.6079999999999997</v>
          </cell>
          <cell r="AC2382">
            <v>63.008000000000003</v>
          </cell>
          <cell r="AD2382">
            <v>988.34</v>
          </cell>
          <cell r="AT2382">
            <v>1.496</v>
          </cell>
          <cell r="AU2382">
            <v>4.4880000000000004</v>
          </cell>
          <cell r="AV2382">
            <v>218.33332999999999</v>
          </cell>
          <cell r="AW2382">
            <v>1150.3663300000001</v>
          </cell>
        </row>
        <row r="2383">
          <cell r="A2383" t="str">
            <v>680499420564BU0418</v>
          </cell>
          <cell r="L2383">
            <v>347.48640999999998</v>
          </cell>
          <cell r="M2383">
            <v>11.449780000000001</v>
          </cell>
          <cell r="N2383">
            <v>10.80724</v>
          </cell>
          <cell r="O2383">
            <v>994.81844000000001</v>
          </cell>
          <cell r="P2383">
            <v>209.07156000000001</v>
          </cell>
          <cell r="Q2383">
            <v>215.86716000000001</v>
          </cell>
          <cell r="S2383">
            <v>2721.98117</v>
          </cell>
          <cell r="T2383">
            <v>1936.2342900000001</v>
          </cell>
          <cell r="U2383">
            <v>1885.2111199999999</v>
          </cell>
          <cell r="W2383">
            <v>499.11239</v>
          </cell>
          <cell r="X2383">
            <v>553.77446999999995</v>
          </cell>
          <cell r="Y2383">
            <v>530.53024000000005</v>
          </cell>
          <cell r="AB2383">
            <v>629.47699999999998</v>
          </cell>
          <cell r="AC2383">
            <v>485.46199999999999</v>
          </cell>
          <cell r="AD2383">
            <v>4544.3599999999997</v>
          </cell>
          <cell r="AT2383">
            <v>333.28899999999999</v>
          </cell>
          <cell r="AU2383">
            <v>856.51300000000003</v>
          </cell>
          <cell r="AV2383">
            <v>1121.86418</v>
          </cell>
          <cell r="AW2383">
            <v>4671.5041799999999</v>
          </cell>
        </row>
        <row r="2384">
          <cell r="A2384" t="str">
            <v>680499420564BS9050</v>
          </cell>
          <cell r="L2384">
            <v>2269.4539399999999</v>
          </cell>
          <cell r="M2384">
            <v>1473.2469599999999</v>
          </cell>
          <cell r="N2384">
            <v>1390.57151</v>
          </cell>
          <cell r="O2384">
            <v>13864.617200000001</v>
          </cell>
          <cell r="P2384">
            <v>11031.236269999999</v>
          </cell>
          <cell r="Q2384">
            <v>11293.06891</v>
          </cell>
          <cell r="S2384">
            <v>35918.280729999999</v>
          </cell>
          <cell r="T2384">
            <v>33084.899799999999</v>
          </cell>
          <cell r="U2384">
            <v>32594.4768</v>
          </cell>
          <cell r="W2384">
            <v>5408.6683599999997</v>
          </cell>
          <cell r="X2384">
            <v>6772.1209500000004</v>
          </cell>
          <cell r="Y2384">
            <v>6597.41194</v>
          </cell>
          <cell r="AB2384">
            <v>8131.2089999999998</v>
          </cell>
          <cell r="AC2384">
            <v>7911.0309999999999</v>
          </cell>
          <cell r="AD2384">
            <v>39222.366000000002</v>
          </cell>
          <cell r="AT2384">
            <v>2899.5659999999998</v>
          </cell>
          <cell r="AU2384">
            <v>8500.0249999999996</v>
          </cell>
          <cell r="AV2384">
            <v>14534.871220000001</v>
          </cell>
          <cell r="AW2384">
            <v>39931.822220000002</v>
          </cell>
        </row>
        <row r="2385">
          <cell r="A2385" t="str">
            <v>680499420564BU0331</v>
          </cell>
          <cell r="L2385">
            <v>808.16232000000002</v>
          </cell>
          <cell r="M2385">
            <v>264.47399000000001</v>
          </cell>
          <cell r="N2385">
            <v>249.63228000000001</v>
          </cell>
          <cell r="O2385">
            <v>4899.6665999999996</v>
          </cell>
          <cell r="P2385">
            <v>2896.7836400000001</v>
          </cell>
          <cell r="Q2385">
            <v>2981.1883699999998</v>
          </cell>
          <cell r="S2385">
            <v>16308.924139999999</v>
          </cell>
          <cell r="T2385">
            <v>14306.04118</v>
          </cell>
          <cell r="U2385">
            <v>14073.78716</v>
          </cell>
          <cell r="W2385">
            <v>2177.0274199999999</v>
          </cell>
          <cell r="X2385">
            <v>1983.8554300000001</v>
          </cell>
          <cell r="Y2385">
            <v>1930.8055899999999</v>
          </cell>
          <cell r="AB2385">
            <v>2682.4549999999999</v>
          </cell>
          <cell r="AC2385">
            <v>2433.5010000000002</v>
          </cell>
          <cell r="AD2385">
            <v>17690.900000000001</v>
          </cell>
          <cell r="AT2385">
            <v>1032.8720000000001</v>
          </cell>
          <cell r="AU2385">
            <v>2841.922</v>
          </cell>
          <cell r="AV2385">
            <v>4958.0735699999996</v>
          </cell>
          <cell r="AW2385">
            <v>17949.87257</v>
          </cell>
        </row>
        <row r="2386">
          <cell r="A2386" t="str">
            <v>680499420564BU0362</v>
          </cell>
          <cell r="L2386">
            <v>1461.3700899999999</v>
          </cell>
          <cell r="M2386">
            <v>1208.63508</v>
          </cell>
          <cell r="N2386">
            <v>1140.80907</v>
          </cell>
          <cell r="O2386">
            <v>8977.5886300000002</v>
          </cell>
          <cell r="P2386">
            <v>8098.7843999999996</v>
          </cell>
          <cell r="Q2386">
            <v>8274.6381700000002</v>
          </cell>
          <cell r="S2386">
            <v>19519.442889999998</v>
          </cell>
          <cell r="T2386">
            <v>18640.638660000001</v>
          </cell>
          <cell r="U2386">
            <v>18387.358049999999</v>
          </cell>
          <cell r="W2386">
            <v>3236.0603900000001</v>
          </cell>
          <cell r="X2386">
            <v>4788.2846799999998</v>
          </cell>
          <cell r="Y2386">
            <v>4666.6157599999997</v>
          </cell>
          <cell r="AB2386">
            <v>5448.7539999999999</v>
          </cell>
          <cell r="AC2386">
            <v>5477.53</v>
          </cell>
          <cell r="AD2386">
            <v>21531.466</v>
          </cell>
          <cell r="AT2386">
            <v>1866.694</v>
          </cell>
          <cell r="AU2386">
            <v>5658.1030000000001</v>
          </cell>
          <cell r="AV2386">
            <v>9584.8795300000002</v>
          </cell>
          <cell r="AW2386">
            <v>21990.03153</v>
          </cell>
        </row>
        <row r="2387">
          <cell r="A2387" t="str">
            <v>680499420564BU0370</v>
          </cell>
          <cell r="L2387">
            <v>-7.8469999999999998E-2</v>
          </cell>
          <cell r="M2387">
            <v>0.13789000000000001</v>
          </cell>
          <cell r="N2387">
            <v>0.13016</v>
          </cell>
          <cell r="O2387">
            <v>-12.638030000000001</v>
          </cell>
          <cell r="P2387">
            <v>35.668230000000001</v>
          </cell>
          <cell r="Q2387">
            <v>37.242370000000001</v>
          </cell>
          <cell r="S2387">
            <v>89.913700000000006</v>
          </cell>
          <cell r="T2387">
            <v>138.21995999999999</v>
          </cell>
          <cell r="U2387">
            <v>133.33160000000001</v>
          </cell>
          <cell r="W2387">
            <v>-4.4194500000000003</v>
          </cell>
          <cell r="X2387">
            <v>-1.916E-2</v>
          </cell>
          <cell r="Y2387">
            <v>-9.41E-3</v>
          </cell>
          <cell r="AV2387">
            <v>-8.08188</v>
          </cell>
          <cell r="AW2387">
            <v>-8.08188</v>
          </cell>
        </row>
        <row r="2388">
          <cell r="A2388" t="str">
            <v>680499420564BS6921</v>
          </cell>
          <cell r="L2388">
            <v>0</v>
          </cell>
          <cell r="O2388">
            <v>10.303179999999999</v>
          </cell>
          <cell r="P2388">
            <v>-3.116E-2</v>
          </cell>
          <cell r="Q2388">
            <v>-3.1469999999999998E-2</v>
          </cell>
          <cell r="S2388">
            <v>6.9163300000000003</v>
          </cell>
          <cell r="T2388">
            <v>-3.4180100000000002</v>
          </cell>
          <cell r="U2388">
            <v>-3.2098800000000001</v>
          </cell>
          <cell r="W2388">
            <v>0</v>
          </cell>
          <cell r="X2388">
            <v>-3.116E-2</v>
          </cell>
          <cell r="Y2388">
            <v>-3.1469999999999998E-2</v>
          </cell>
          <cell r="AV2388">
            <v>-3.1890100000000001</v>
          </cell>
          <cell r="AW2388">
            <v>-3.1890100000000001</v>
          </cell>
        </row>
        <row r="2389">
          <cell r="A2389" t="str">
            <v>680499420564BO1228</v>
          </cell>
          <cell r="L2389">
            <v>0</v>
          </cell>
          <cell r="O2389">
            <v>10.303179999999999</v>
          </cell>
          <cell r="P2389">
            <v>-3.116E-2</v>
          </cell>
          <cell r="Q2389">
            <v>-3.1469999999999998E-2</v>
          </cell>
          <cell r="S2389">
            <v>6.9163300000000003</v>
          </cell>
          <cell r="T2389">
            <v>-3.4180100000000002</v>
          </cell>
          <cell r="U2389">
            <v>-3.2098800000000001</v>
          </cell>
          <cell r="W2389">
            <v>0</v>
          </cell>
          <cell r="X2389">
            <v>-3.116E-2</v>
          </cell>
          <cell r="Y2389">
            <v>-3.1469999999999998E-2</v>
          </cell>
          <cell r="AV2389">
            <v>-3.1890100000000001</v>
          </cell>
          <cell r="AW2389">
            <v>-3.1890100000000001</v>
          </cell>
        </row>
        <row r="2390">
          <cell r="A2390" t="str">
            <v>680499420564BU1228</v>
          </cell>
          <cell r="L2390">
            <v>0</v>
          </cell>
          <cell r="O2390">
            <v>10.303179999999999</v>
          </cell>
          <cell r="P2390">
            <v>-3.116E-2</v>
          </cell>
          <cell r="Q2390">
            <v>-3.1469999999999998E-2</v>
          </cell>
          <cell r="S2390">
            <v>6.9163300000000003</v>
          </cell>
          <cell r="T2390">
            <v>-3.4180100000000002</v>
          </cell>
          <cell r="U2390">
            <v>-3.2098800000000001</v>
          </cell>
          <cell r="W2390">
            <v>0</v>
          </cell>
          <cell r="X2390">
            <v>-3.116E-2</v>
          </cell>
          <cell r="Y2390">
            <v>-3.1469999999999998E-2</v>
          </cell>
          <cell r="AV2390">
            <v>-3.1890100000000001</v>
          </cell>
          <cell r="AW2390">
            <v>-3.1890100000000001</v>
          </cell>
        </row>
        <row r="2391">
          <cell r="A2391" t="str">
            <v>680499420564BS6913</v>
          </cell>
          <cell r="L2391">
            <v>0</v>
          </cell>
          <cell r="O2391">
            <v>0.10261000000000001</v>
          </cell>
          <cell r="S2391">
            <v>0.40456999999999999</v>
          </cell>
          <cell r="T2391">
            <v>0.30196000000000001</v>
          </cell>
          <cell r="U2391">
            <v>0.28528999999999999</v>
          </cell>
          <cell r="W2391">
            <v>0</v>
          </cell>
        </row>
        <row r="2392">
          <cell r="A2392" t="str">
            <v>680499420564BU1221</v>
          </cell>
          <cell r="L2392">
            <v>0</v>
          </cell>
          <cell r="O2392">
            <v>0.10261000000000001</v>
          </cell>
          <cell r="S2392">
            <v>0.40456999999999999</v>
          </cell>
          <cell r="T2392">
            <v>0.30196000000000001</v>
          </cell>
          <cell r="U2392">
            <v>0.28528999999999999</v>
          </cell>
          <cell r="W2392">
            <v>0</v>
          </cell>
        </row>
        <row r="2393">
          <cell r="A2393" t="str">
            <v>680499420564BS6801</v>
          </cell>
          <cell r="L2393">
            <v>0</v>
          </cell>
          <cell r="O2393">
            <v>1.13825</v>
          </cell>
          <cell r="S2393">
            <v>1.13825</v>
          </cell>
          <cell r="W2393">
            <v>1.13825</v>
          </cell>
        </row>
        <row r="2394">
          <cell r="A2394" t="str">
            <v>680499420564BU1481</v>
          </cell>
          <cell r="L2394">
            <v>0</v>
          </cell>
          <cell r="O2394">
            <v>1.13825</v>
          </cell>
          <cell r="S2394">
            <v>1.13825</v>
          </cell>
          <cell r="W2394">
            <v>1.13825</v>
          </cell>
        </row>
        <row r="2395">
          <cell r="A2395" t="str">
            <v>680499420564BS6903</v>
          </cell>
          <cell r="L2395">
            <v>0</v>
          </cell>
          <cell r="O2395">
            <v>-1.0000000000000001E-5</v>
          </cell>
          <cell r="P2395">
            <v>0</v>
          </cell>
          <cell r="Q2395">
            <v>0</v>
          </cell>
          <cell r="S2395">
            <v>-1.0000000000000001E-5</v>
          </cell>
          <cell r="T2395">
            <v>0</v>
          </cell>
          <cell r="U2395">
            <v>0</v>
          </cell>
          <cell r="W2395">
            <v>0</v>
          </cell>
          <cell r="X2395">
            <v>0</v>
          </cell>
          <cell r="Y2395">
            <v>0</v>
          </cell>
          <cell r="AV2395">
            <v>-1.0000000000000001E-5</v>
          </cell>
          <cell r="AW2395">
            <v>-1.0000000000000001E-5</v>
          </cell>
        </row>
        <row r="2396">
          <cell r="A2396" t="str">
            <v>680499420564BU0664</v>
          </cell>
          <cell r="L2396">
            <v>0</v>
          </cell>
          <cell r="O2396">
            <v>-1.0000000000000001E-5</v>
          </cell>
          <cell r="P2396">
            <v>0</v>
          </cell>
          <cell r="Q2396">
            <v>0</v>
          </cell>
          <cell r="S2396">
            <v>-1.0000000000000001E-5</v>
          </cell>
          <cell r="T2396">
            <v>0</v>
          </cell>
          <cell r="U2396">
            <v>0</v>
          </cell>
          <cell r="W2396">
            <v>0</v>
          </cell>
          <cell r="X2396">
            <v>0</v>
          </cell>
          <cell r="Y2396">
            <v>0</v>
          </cell>
          <cell r="AV2396">
            <v>-1.0000000000000001E-5</v>
          </cell>
          <cell r="AW2396">
            <v>-1.0000000000000001E-5</v>
          </cell>
        </row>
        <row r="2397">
          <cell r="A2397" t="str">
            <v>680499420564201101</v>
          </cell>
          <cell r="L2397">
            <v>1826.0835500000001</v>
          </cell>
          <cell r="M2397">
            <v>3264.82636</v>
          </cell>
          <cell r="N2397">
            <v>3081.6112899999998</v>
          </cell>
          <cell r="O2397">
            <v>13560.821599999999</v>
          </cell>
          <cell r="P2397">
            <v>12904.767529999999</v>
          </cell>
          <cell r="Q2397">
            <v>13050.20809</v>
          </cell>
          <cell r="S2397">
            <v>28714.243579999998</v>
          </cell>
          <cell r="T2397">
            <v>28058.18951</v>
          </cell>
          <cell r="U2397">
            <v>27678.04722</v>
          </cell>
          <cell r="W2397">
            <v>4910.3023700000003</v>
          </cell>
          <cell r="X2397">
            <v>8537.8796899999998</v>
          </cell>
          <cell r="Y2397">
            <v>8263.5419500000007</v>
          </cell>
          <cell r="AB2397">
            <v>8891.2690000000002</v>
          </cell>
          <cell r="AC2397">
            <v>6910.9030000000002</v>
          </cell>
          <cell r="AD2397">
            <v>48100.540999999997</v>
          </cell>
          <cell r="AT2397">
            <v>1923.9780000000001</v>
          </cell>
          <cell r="AU2397">
            <v>6571.116</v>
          </cell>
          <cell r="AV2397">
            <v>11916.727720000001</v>
          </cell>
          <cell r="AW2397">
            <v>50508.509720000002</v>
          </cell>
        </row>
        <row r="2398">
          <cell r="A2398" t="str">
            <v>680499420564BT6918</v>
          </cell>
          <cell r="L2398">
            <v>1826.0835500000001</v>
          </cell>
          <cell r="M2398">
            <v>3264.82636</v>
          </cell>
          <cell r="N2398">
            <v>3081.6112899999998</v>
          </cell>
          <cell r="O2398">
            <v>13560.821599999999</v>
          </cell>
          <cell r="P2398">
            <v>12904.767529999999</v>
          </cell>
          <cell r="Q2398">
            <v>13050.20809</v>
          </cell>
          <cell r="S2398">
            <v>28714.243579999998</v>
          </cell>
          <cell r="T2398">
            <v>28058.18951</v>
          </cell>
          <cell r="U2398">
            <v>27678.04722</v>
          </cell>
          <cell r="W2398">
            <v>4910.3023700000003</v>
          </cell>
          <cell r="X2398">
            <v>8537.8796899999998</v>
          </cell>
          <cell r="Y2398">
            <v>8263.5419500000007</v>
          </cell>
          <cell r="AB2398">
            <v>8891.2690000000002</v>
          </cell>
          <cell r="AC2398">
            <v>6910.9030000000002</v>
          </cell>
          <cell r="AD2398">
            <v>48100.540999999997</v>
          </cell>
          <cell r="AT2398">
            <v>1923.9780000000001</v>
          </cell>
          <cell r="AU2398">
            <v>6571.116</v>
          </cell>
          <cell r="AV2398">
            <v>11916.727720000001</v>
          </cell>
          <cell r="AW2398">
            <v>50508.509720000002</v>
          </cell>
        </row>
        <row r="2399">
          <cell r="A2399" t="str">
            <v>680499420564BO0680</v>
          </cell>
          <cell r="L2399">
            <v>1565.97252</v>
          </cell>
          <cell r="M2399">
            <v>2886.9861799999999</v>
          </cell>
          <cell r="N2399">
            <v>2724.9747000000002</v>
          </cell>
          <cell r="O2399">
            <v>12384.00323</v>
          </cell>
          <cell r="P2399">
            <v>10924.27809</v>
          </cell>
          <cell r="Q2399">
            <v>11038.51182</v>
          </cell>
          <cell r="S2399">
            <v>24092.945390000001</v>
          </cell>
          <cell r="T2399">
            <v>22633.220249999998</v>
          </cell>
          <cell r="U2399">
            <v>22369.66833</v>
          </cell>
          <cell r="W2399">
            <v>4413.4272099999998</v>
          </cell>
          <cell r="X2399">
            <v>6922.7390699999996</v>
          </cell>
          <cell r="Y2399">
            <v>6693.6539199999997</v>
          </cell>
          <cell r="AB2399">
            <v>6600</v>
          </cell>
          <cell r="AC2399">
            <v>6082.2659999999996</v>
          </cell>
          <cell r="AD2399">
            <v>42082.271999999997</v>
          </cell>
          <cell r="AT2399">
            <v>1678.42</v>
          </cell>
          <cell r="AU2399">
            <v>5999.9949999999999</v>
          </cell>
          <cell r="AV2399">
            <v>10914.049559999999</v>
          </cell>
          <cell r="AW2399">
            <v>47615.711560000003</v>
          </cell>
        </row>
        <row r="2400">
          <cell r="A2400" t="str">
            <v>680499420564BU0680</v>
          </cell>
          <cell r="L2400">
            <v>1565.97252</v>
          </cell>
          <cell r="M2400">
            <v>2886.9861799999999</v>
          </cell>
          <cell r="N2400">
            <v>2724.9747000000002</v>
          </cell>
          <cell r="O2400">
            <v>12384.00323</v>
          </cell>
          <cell r="P2400">
            <v>10924.27809</v>
          </cell>
          <cell r="Q2400">
            <v>11038.51182</v>
          </cell>
          <cell r="S2400">
            <v>24092.945390000001</v>
          </cell>
          <cell r="T2400">
            <v>22633.220249999998</v>
          </cell>
          <cell r="U2400">
            <v>22369.66833</v>
          </cell>
          <cell r="W2400">
            <v>4413.4272099999998</v>
          </cell>
          <cell r="X2400">
            <v>6922.7390699999996</v>
          </cell>
          <cell r="Y2400">
            <v>6693.6539199999997</v>
          </cell>
          <cell r="AB2400">
            <v>6600</v>
          </cell>
          <cell r="AC2400">
            <v>6082.2659999999996</v>
          </cell>
          <cell r="AD2400">
            <v>42082.271999999997</v>
          </cell>
          <cell r="AT2400">
            <v>1678.42</v>
          </cell>
          <cell r="AU2400">
            <v>5999.9949999999999</v>
          </cell>
          <cell r="AV2400">
            <v>10914.049559999999</v>
          </cell>
          <cell r="AW2400">
            <v>47615.711560000003</v>
          </cell>
        </row>
        <row r="2401">
          <cell r="A2401" t="str">
            <v>680499420564BU0655</v>
          </cell>
          <cell r="L2401">
            <v>0</v>
          </cell>
          <cell r="O2401">
            <v>1.3606400000000001</v>
          </cell>
          <cell r="P2401">
            <v>-0.15884000000000001</v>
          </cell>
          <cell r="Q2401">
            <v>-0.16400999999999999</v>
          </cell>
          <cell r="S2401">
            <v>2.1104500000000002</v>
          </cell>
          <cell r="T2401">
            <v>0.59097</v>
          </cell>
          <cell r="U2401">
            <v>0.55264999999999997</v>
          </cell>
          <cell r="W2401">
            <v>0</v>
          </cell>
          <cell r="X2401">
            <v>0.74980999999999998</v>
          </cell>
          <cell r="Y2401">
            <v>0.71667000000000003</v>
          </cell>
        </row>
        <row r="2402">
          <cell r="A2402" t="str">
            <v>680499420564BU0624</v>
          </cell>
          <cell r="L2402">
            <v>260.11103000000003</v>
          </cell>
          <cell r="M2402">
            <v>377.84017999999998</v>
          </cell>
          <cell r="N2402">
            <v>356.63659000000001</v>
          </cell>
          <cell r="O2402">
            <v>1175.4577300000001</v>
          </cell>
          <cell r="P2402">
            <v>1980.6482800000001</v>
          </cell>
          <cell r="Q2402">
            <v>2011.8602900000001</v>
          </cell>
          <cell r="S2402">
            <v>4619.1877400000003</v>
          </cell>
          <cell r="T2402">
            <v>5424.3782899999997</v>
          </cell>
          <cell r="U2402">
            <v>5307.8262299999997</v>
          </cell>
          <cell r="W2402">
            <v>496.87515999999999</v>
          </cell>
          <cell r="X2402">
            <v>1614.3908100000001</v>
          </cell>
          <cell r="Y2402">
            <v>1569.17137</v>
          </cell>
          <cell r="AB2402">
            <v>2291.2689999999998</v>
          </cell>
          <cell r="AC2402">
            <v>828.63699999999994</v>
          </cell>
          <cell r="AD2402">
            <v>6018.2690000000002</v>
          </cell>
          <cell r="AT2402">
            <v>245.55799999999999</v>
          </cell>
          <cell r="AU2402">
            <v>571.12099999999998</v>
          </cell>
          <cell r="AV2402">
            <v>1002.67816</v>
          </cell>
          <cell r="AW2402">
            <v>2892.7981599999998</v>
          </cell>
        </row>
        <row r="2403">
          <cell r="A2403" t="str">
            <v>680499CL_IEPD202</v>
          </cell>
          <cell r="L2403">
            <v>-3</v>
          </cell>
          <cell r="M2403">
            <v>927</v>
          </cell>
          <cell r="N2403">
            <v>927</v>
          </cell>
          <cell r="O2403">
            <v>565</v>
          </cell>
          <cell r="P2403">
            <v>4883</v>
          </cell>
          <cell r="Q2403">
            <v>4883</v>
          </cell>
          <cell r="S2403">
            <v>11991</v>
          </cell>
          <cell r="T2403">
            <v>16309</v>
          </cell>
          <cell r="U2403">
            <v>16309</v>
          </cell>
          <cell r="W2403">
            <v>-30</v>
          </cell>
          <cell r="X2403">
            <v>2815</v>
          </cell>
          <cell r="Y2403">
            <v>2815</v>
          </cell>
          <cell r="AB2403">
            <v>242.86578</v>
          </cell>
          <cell r="AC2403">
            <v>1162.53331</v>
          </cell>
          <cell r="AD2403">
            <v>2094.47937</v>
          </cell>
          <cell r="AV2403">
            <v>755</v>
          </cell>
          <cell r="AW2403">
            <v>755</v>
          </cell>
        </row>
        <row r="2404">
          <cell r="A2404" t="str">
            <v>680499CL_IEBS9044</v>
          </cell>
          <cell r="M2404">
            <v>48</v>
          </cell>
          <cell r="N2404">
            <v>48</v>
          </cell>
          <cell r="O2404">
            <v>226</v>
          </cell>
          <cell r="P2404">
            <v>308</v>
          </cell>
          <cell r="Q2404">
            <v>308</v>
          </cell>
          <cell r="S2404">
            <v>1189</v>
          </cell>
          <cell r="T2404">
            <v>1271</v>
          </cell>
          <cell r="U2404">
            <v>1271</v>
          </cell>
          <cell r="W2404">
            <v>-4</v>
          </cell>
          <cell r="X2404">
            <v>178</v>
          </cell>
          <cell r="Y2404">
            <v>178</v>
          </cell>
          <cell r="AV2404">
            <v>230</v>
          </cell>
          <cell r="AW2404">
            <v>230</v>
          </cell>
        </row>
        <row r="2405">
          <cell r="A2405" t="str">
            <v>680499CL_IEBU0321</v>
          </cell>
          <cell r="M2405">
            <v>37</v>
          </cell>
          <cell r="N2405">
            <v>37</v>
          </cell>
          <cell r="O2405">
            <v>225</v>
          </cell>
          <cell r="P2405">
            <v>227</v>
          </cell>
          <cell r="Q2405">
            <v>227</v>
          </cell>
          <cell r="S2405">
            <v>1022</v>
          </cell>
          <cell r="T2405">
            <v>1024</v>
          </cell>
          <cell r="U2405">
            <v>1024</v>
          </cell>
          <cell r="W2405">
            <v>-4</v>
          </cell>
          <cell r="X2405">
            <v>140</v>
          </cell>
          <cell r="Y2405">
            <v>140</v>
          </cell>
          <cell r="AV2405">
            <v>229</v>
          </cell>
          <cell r="AW2405">
            <v>229</v>
          </cell>
        </row>
        <row r="2406">
          <cell r="A2406" t="str">
            <v>680499CL_IEBU0323</v>
          </cell>
          <cell r="M2406">
            <v>11</v>
          </cell>
          <cell r="N2406">
            <v>11</v>
          </cell>
          <cell r="O2406">
            <v>1</v>
          </cell>
          <cell r="P2406">
            <v>81</v>
          </cell>
          <cell r="Q2406">
            <v>81</v>
          </cell>
          <cell r="S2406">
            <v>167</v>
          </cell>
          <cell r="T2406">
            <v>247</v>
          </cell>
          <cell r="U2406">
            <v>247</v>
          </cell>
          <cell r="X2406">
            <v>38</v>
          </cell>
          <cell r="Y2406">
            <v>38</v>
          </cell>
          <cell r="AV2406">
            <v>1</v>
          </cell>
          <cell r="AW2406">
            <v>1</v>
          </cell>
        </row>
        <row r="2407">
          <cell r="A2407" t="str">
            <v>680499CL_IEBG6912</v>
          </cell>
          <cell r="L2407">
            <v>-3</v>
          </cell>
          <cell r="M2407">
            <v>575</v>
          </cell>
          <cell r="N2407">
            <v>575</v>
          </cell>
          <cell r="O2407">
            <v>58</v>
          </cell>
          <cell r="P2407">
            <v>2844</v>
          </cell>
          <cell r="Q2407">
            <v>2844</v>
          </cell>
          <cell r="S2407">
            <v>6121</v>
          </cell>
          <cell r="T2407">
            <v>8907</v>
          </cell>
          <cell r="U2407">
            <v>8907</v>
          </cell>
          <cell r="W2407">
            <v>-22</v>
          </cell>
          <cell r="X2407">
            <v>1699</v>
          </cell>
          <cell r="Y2407">
            <v>1699</v>
          </cell>
          <cell r="AB2407">
            <v>242.68</v>
          </cell>
          <cell r="AC2407">
            <v>1162.53331</v>
          </cell>
          <cell r="AD2407">
            <v>2094.10781</v>
          </cell>
          <cell r="AV2407">
            <v>240</v>
          </cell>
          <cell r="AW2407">
            <v>240</v>
          </cell>
        </row>
        <row r="2408">
          <cell r="A2408" t="str">
            <v>680499CL_IEBS6912</v>
          </cell>
          <cell r="L2408">
            <v>-4</v>
          </cell>
          <cell r="M2408">
            <v>256</v>
          </cell>
          <cell r="N2408">
            <v>256</v>
          </cell>
          <cell r="O2408">
            <v>-226</v>
          </cell>
          <cell r="P2408">
            <v>1866</v>
          </cell>
          <cell r="Q2408">
            <v>1866</v>
          </cell>
          <cell r="S2408">
            <v>4023</v>
          </cell>
          <cell r="T2408">
            <v>6115</v>
          </cell>
          <cell r="U2408">
            <v>6115</v>
          </cell>
          <cell r="W2408">
            <v>-25</v>
          </cell>
          <cell r="X2408">
            <v>834</v>
          </cell>
          <cell r="Y2408">
            <v>834</v>
          </cell>
          <cell r="AB2408">
            <v>242.68</v>
          </cell>
          <cell r="AC2408">
            <v>1095.2325000000001</v>
          </cell>
          <cell r="AD2408">
            <v>2026.807</v>
          </cell>
          <cell r="AV2408">
            <v>-43</v>
          </cell>
          <cell r="AW2408">
            <v>-43</v>
          </cell>
        </row>
        <row r="2409">
          <cell r="A2409" t="str">
            <v>680499CL_IEBO0678</v>
          </cell>
          <cell r="L2409">
            <v>-3</v>
          </cell>
          <cell r="M2409">
            <v>246</v>
          </cell>
          <cell r="N2409">
            <v>246</v>
          </cell>
          <cell r="O2409">
            <v>-179</v>
          </cell>
          <cell r="P2409">
            <v>1749</v>
          </cell>
          <cell r="Q2409">
            <v>1749</v>
          </cell>
          <cell r="S2409">
            <v>3473</v>
          </cell>
          <cell r="T2409">
            <v>5401</v>
          </cell>
          <cell r="U2409">
            <v>5401</v>
          </cell>
          <cell r="W2409">
            <v>-24</v>
          </cell>
          <cell r="X2409">
            <v>795</v>
          </cell>
          <cell r="Y2409">
            <v>795</v>
          </cell>
          <cell r="AB2409">
            <v>242.68</v>
          </cell>
          <cell r="AC2409">
            <v>594.9135</v>
          </cell>
          <cell r="AD2409">
            <v>1526.4880000000001</v>
          </cell>
          <cell r="AV2409">
            <v>-35</v>
          </cell>
          <cell r="AW2409">
            <v>-35</v>
          </cell>
        </row>
        <row r="2410">
          <cell r="A2410" t="str">
            <v>680499CL_IEBU0654</v>
          </cell>
          <cell r="L2410">
            <v>-1</v>
          </cell>
          <cell r="M2410">
            <v>6</v>
          </cell>
          <cell r="N2410">
            <v>6</v>
          </cell>
          <cell r="O2410">
            <v>-1</v>
          </cell>
          <cell r="P2410">
            <v>38</v>
          </cell>
          <cell r="Q2410">
            <v>38</v>
          </cell>
          <cell r="S2410">
            <v>37</v>
          </cell>
          <cell r="T2410">
            <v>76</v>
          </cell>
          <cell r="U2410">
            <v>76</v>
          </cell>
          <cell r="W2410">
            <v>-1</v>
          </cell>
          <cell r="X2410">
            <v>14</v>
          </cell>
          <cell r="Y2410">
            <v>14</v>
          </cell>
        </row>
        <row r="2411">
          <cell r="A2411" t="str">
            <v>680499CL_IEBU0659</v>
          </cell>
          <cell r="M2411">
            <v>4</v>
          </cell>
          <cell r="N2411">
            <v>4</v>
          </cell>
          <cell r="O2411">
            <v>-46</v>
          </cell>
          <cell r="P2411">
            <v>79</v>
          </cell>
          <cell r="Q2411">
            <v>79</v>
          </cell>
          <cell r="S2411">
            <v>513</v>
          </cell>
          <cell r="T2411">
            <v>638</v>
          </cell>
          <cell r="U2411">
            <v>638</v>
          </cell>
          <cell r="X2411">
            <v>25</v>
          </cell>
          <cell r="Y2411">
            <v>25</v>
          </cell>
          <cell r="AC2411">
            <v>500.31900000000002</v>
          </cell>
          <cell r="AD2411">
            <v>500.31900000000002</v>
          </cell>
          <cell r="AV2411">
            <v>-8</v>
          </cell>
          <cell r="AW2411">
            <v>-8</v>
          </cell>
        </row>
        <row r="2412">
          <cell r="A2412" t="str">
            <v>680499CL_IEBS6922</v>
          </cell>
          <cell r="L2412">
            <v>1</v>
          </cell>
          <cell r="M2412">
            <v>319</v>
          </cell>
          <cell r="N2412">
            <v>319</v>
          </cell>
          <cell r="O2412">
            <v>284</v>
          </cell>
          <cell r="P2412">
            <v>978</v>
          </cell>
          <cell r="Q2412">
            <v>978</v>
          </cell>
          <cell r="S2412">
            <v>2098</v>
          </cell>
          <cell r="T2412">
            <v>2792</v>
          </cell>
          <cell r="U2412">
            <v>2792</v>
          </cell>
          <cell r="W2412">
            <v>3</v>
          </cell>
          <cell r="X2412">
            <v>865</v>
          </cell>
          <cell r="Y2412">
            <v>865</v>
          </cell>
          <cell r="AC2412">
            <v>67.300809999999998</v>
          </cell>
          <cell r="AD2412">
            <v>67.300809999999998</v>
          </cell>
          <cell r="AV2412">
            <v>283</v>
          </cell>
          <cell r="AW2412">
            <v>283</v>
          </cell>
        </row>
        <row r="2413">
          <cell r="A2413" t="str">
            <v>680499CL_IEBU1485</v>
          </cell>
          <cell r="L2413">
            <v>1</v>
          </cell>
          <cell r="M2413">
            <v>67</v>
          </cell>
          <cell r="N2413">
            <v>67</v>
          </cell>
          <cell r="O2413">
            <v>43</v>
          </cell>
          <cell r="P2413">
            <v>263</v>
          </cell>
          <cell r="Q2413">
            <v>263</v>
          </cell>
          <cell r="S2413">
            <v>608</v>
          </cell>
          <cell r="T2413">
            <v>828</v>
          </cell>
          <cell r="U2413">
            <v>828</v>
          </cell>
          <cell r="W2413">
            <v>3</v>
          </cell>
          <cell r="X2413">
            <v>186</v>
          </cell>
          <cell r="Y2413">
            <v>186</v>
          </cell>
          <cell r="AC2413">
            <v>33.624519999999997</v>
          </cell>
          <cell r="AD2413">
            <v>33.624519999999997</v>
          </cell>
          <cell r="AV2413">
            <v>40</v>
          </cell>
          <cell r="AW2413">
            <v>40</v>
          </cell>
        </row>
        <row r="2414">
          <cell r="A2414" t="str">
            <v>680499CL_IEBU1051</v>
          </cell>
          <cell r="M2414">
            <v>1</v>
          </cell>
          <cell r="N2414">
            <v>1</v>
          </cell>
          <cell r="O2414">
            <v>24</v>
          </cell>
          <cell r="P2414">
            <v>11</v>
          </cell>
          <cell r="Q2414">
            <v>11</v>
          </cell>
          <cell r="S2414">
            <v>45</v>
          </cell>
          <cell r="T2414">
            <v>32</v>
          </cell>
          <cell r="U2414">
            <v>32</v>
          </cell>
          <cell r="X2414">
            <v>9</v>
          </cell>
          <cell r="Y2414">
            <v>9</v>
          </cell>
          <cell r="AV2414">
            <v>24</v>
          </cell>
          <cell r="AW2414">
            <v>24</v>
          </cell>
        </row>
        <row r="2415">
          <cell r="A2415" t="str">
            <v>680499CL_IEBO0708</v>
          </cell>
          <cell r="M2415">
            <v>47</v>
          </cell>
          <cell r="N2415">
            <v>47</v>
          </cell>
          <cell r="O2415">
            <v>59</v>
          </cell>
          <cell r="P2415">
            <v>209</v>
          </cell>
          <cell r="Q2415">
            <v>209</v>
          </cell>
          <cell r="S2415">
            <v>449</v>
          </cell>
          <cell r="T2415">
            <v>599</v>
          </cell>
          <cell r="U2415">
            <v>599</v>
          </cell>
          <cell r="X2415">
            <v>181</v>
          </cell>
          <cell r="Y2415">
            <v>181</v>
          </cell>
          <cell r="AC2415">
            <v>29.991540000000001</v>
          </cell>
          <cell r="AD2415">
            <v>29.991540000000001</v>
          </cell>
          <cell r="AV2415">
            <v>61</v>
          </cell>
          <cell r="AW2415">
            <v>61</v>
          </cell>
        </row>
        <row r="2416">
          <cell r="A2416" t="str">
            <v>680499CL_IEBU0675</v>
          </cell>
          <cell r="M2416">
            <v>6</v>
          </cell>
          <cell r="N2416">
            <v>6</v>
          </cell>
          <cell r="O2416">
            <v>66</v>
          </cell>
          <cell r="P2416">
            <v>82</v>
          </cell>
          <cell r="Q2416">
            <v>82</v>
          </cell>
          <cell r="S2416">
            <v>297</v>
          </cell>
          <cell r="T2416">
            <v>313</v>
          </cell>
          <cell r="U2416">
            <v>313</v>
          </cell>
          <cell r="X2416">
            <v>72</v>
          </cell>
          <cell r="Y2416">
            <v>72</v>
          </cell>
          <cell r="AC2416">
            <v>1.4244000000000001</v>
          </cell>
          <cell r="AD2416">
            <v>1.4244000000000001</v>
          </cell>
          <cell r="AV2416">
            <v>66</v>
          </cell>
          <cell r="AW2416">
            <v>66</v>
          </cell>
        </row>
        <row r="2417">
          <cell r="A2417" t="str">
            <v>680499CL_IEBU0709</v>
          </cell>
          <cell r="M2417">
            <v>183</v>
          </cell>
          <cell r="N2417">
            <v>183</v>
          </cell>
          <cell r="O2417">
            <v>47</v>
          </cell>
          <cell r="P2417">
            <v>320</v>
          </cell>
          <cell r="Q2417">
            <v>320</v>
          </cell>
          <cell r="S2417">
            <v>505</v>
          </cell>
          <cell r="T2417">
            <v>778</v>
          </cell>
          <cell r="U2417">
            <v>778</v>
          </cell>
          <cell r="X2417">
            <v>366</v>
          </cell>
          <cell r="Y2417">
            <v>366</v>
          </cell>
          <cell r="AC2417">
            <v>2.2603499999999999</v>
          </cell>
          <cell r="AD2417">
            <v>2.2603499999999999</v>
          </cell>
          <cell r="AV2417">
            <v>47</v>
          </cell>
          <cell r="AW2417">
            <v>47</v>
          </cell>
        </row>
        <row r="2418">
          <cell r="A2418" t="str">
            <v>680499CL_IEBU1123</v>
          </cell>
          <cell r="M2418">
            <v>15</v>
          </cell>
          <cell r="N2418">
            <v>15</v>
          </cell>
          <cell r="O2418">
            <v>45</v>
          </cell>
          <cell r="P2418">
            <v>93</v>
          </cell>
          <cell r="Q2418">
            <v>93</v>
          </cell>
          <cell r="S2418">
            <v>194</v>
          </cell>
          <cell r="T2418">
            <v>242</v>
          </cell>
          <cell r="U2418">
            <v>242</v>
          </cell>
          <cell r="X2418">
            <v>51</v>
          </cell>
          <cell r="Y2418">
            <v>51</v>
          </cell>
          <cell r="AV2418">
            <v>45</v>
          </cell>
          <cell r="AW2418">
            <v>45</v>
          </cell>
        </row>
        <row r="2419">
          <cell r="A2419" t="str">
            <v>680499CL_IEBS9042</v>
          </cell>
          <cell r="M2419">
            <v>207</v>
          </cell>
          <cell r="N2419">
            <v>207</v>
          </cell>
          <cell r="O2419">
            <v>246</v>
          </cell>
          <cell r="P2419">
            <v>1190</v>
          </cell>
          <cell r="Q2419">
            <v>1190</v>
          </cell>
          <cell r="S2419">
            <v>3023</v>
          </cell>
          <cell r="T2419">
            <v>3967</v>
          </cell>
          <cell r="U2419">
            <v>3967</v>
          </cell>
          <cell r="W2419">
            <v>-4</v>
          </cell>
          <cell r="X2419">
            <v>701</v>
          </cell>
          <cell r="Y2419">
            <v>701</v>
          </cell>
          <cell r="AV2419">
            <v>250</v>
          </cell>
          <cell r="AW2419">
            <v>250</v>
          </cell>
        </row>
        <row r="2420">
          <cell r="A2420" t="str">
            <v>680499CL_IEBO0341</v>
          </cell>
          <cell r="M2420">
            <v>82</v>
          </cell>
          <cell r="N2420">
            <v>82</v>
          </cell>
          <cell r="O2420">
            <v>127</v>
          </cell>
          <cell r="P2420">
            <v>692</v>
          </cell>
          <cell r="Q2420">
            <v>692</v>
          </cell>
          <cell r="S2420">
            <v>1268</v>
          </cell>
          <cell r="T2420">
            <v>1833</v>
          </cell>
          <cell r="U2420">
            <v>1833</v>
          </cell>
          <cell r="W2420">
            <v>-1</v>
          </cell>
          <cell r="X2420">
            <v>335</v>
          </cell>
          <cell r="Y2420">
            <v>335</v>
          </cell>
          <cell r="AV2420">
            <v>128</v>
          </cell>
          <cell r="AW2420">
            <v>128</v>
          </cell>
        </row>
        <row r="2421">
          <cell r="A2421" t="str">
            <v>680499CL_IEBU0341</v>
          </cell>
          <cell r="M2421">
            <v>82</v>
          </cell>
          <cell r="N2421">
            <v>82</v>
          </cell>
          <cell r="O2421">
            <v>127</v>
          </cell>
          <cell r="P2421">
            <v>692</v>
          </cell>
          <cell r="Q2421">
            <v>692</v>
          </cell>
          <cell r="S2421">
            <v>1268</v>
          </cell>
          <cell r="T2421">
            <v>1833</v>
          </cell>
          <cell r="U2421">
            <v>1833</v>
          </cell>
          <cell r="W2421">
            <v>-1</v>
          </cell>
          <cell r="X2421">
            <v>335</v>
          </cell>
          <cell r="Y2421">
            <v>335</v>
          </cell>
          <cell r="AV2421">
            <v>128</v>
          </cell>
          <cell r="AW2421">
            <v>128</v>
          </cell>
        </row>
        <row r="2422">
          <cell r="A2422" t="str">
            <v>680499CL_IEBU0351</v>
          </cell>
          <cell r="M2422">
            <v>71</v>
          </cell>
          <cell r="N2422">
            <v>71</v>
          </cell>
          <cell r="O2422">
            <v>85</v>
          </cell>
          <cell r="P2422">
            <v>211</v>
          </cell>
          <cell r="Q2422">
            <v>211</v>
          </cell>
          <cell r="S2422">
            <v>959</v>
          </cell>
          <cell r="T2422">
            <v>1085</v>
          </cell>
          <cell r="U2422">
            <v>1085</v>
          </cell>
          <cell r="X2422">
            <v>161</v>
          </cell>
          <cell r="Y2422">
            <v>161</v>
          </cell>
          <cell r="AV2422">
            <v>85</v>
          </cell>
          <cell r="AW2422">
            <v>85</v>
          </cell>
        </row>
        <row r="2423">
          <cell r="A2423" t="str">
            <v>680499CL_IEBU0352</v>
          </cell>
          <cell r="M2423">
            <v>54</v>
          </cell>
          <cell r="N2423">
            <v>54</v>
          </cell>
          <cell r="O2423">
            <v>34</v>
          </cell>
          <cell r="P2423">
            <v>287</v>
          </cell>
          <cell r="Q2423">
            <v>287</v>
          </cell>
          <cell r="S2423">
            <v>796</v>
          </cell>
          <cell r="T2423">
            <v>1049</v>
          </cell>
          <cell r="U2423">
            <v>1049</v>
          </cell>
          <cell r="W2423">
            <v>-3</v>
          </cell>
          <cell r="X2423">
            <v>205</v>
          </cell>
          <cell r="Y2423">
            <v>205</v>
          </cell>
          <cell r="AV2423">
            <v>37</v>
          </cell>
          <cell r="AW2423">
            <v>37</v>
          </cell>
        </row>
        <row r="2424">
          <cell r="A2424" t="str">
            <v>680499CL_IEBS9051</v>
          </cell>
          <cell r="M2424">
            <v>0</v>
          </cell>
          <cell r="N2424">
            <v>0</v>
          </cell>
          <cell r="O2424">
            <v>4</v>
          </cell>
          <cell r="P2424">
            <v>0</v>
          </cell>
          <cell r="Q2424">
            <v>0</v>
          </cell>
          <cell r="S2424">
            <v>320</v>
          </cell>
          <cell r="T2424">
            <v>316</v>
          </cell>
          <cell r="U2424">
            <v>316</v>
          </cell>
          <cell r="X2424">
            <v>0</v>
          </cell>
          <cell r="Y2424">
            <v>0</v>
          </cell>
          <cell r="AV2424">
            <v>4</v>
          </cell>
          <cell r="AW2424">
            <v>4</v>
          </cell>
        </row>
        <row r="2425">
          <cell r="A2425" t="str">
            <v>680499CL_IEBO0713</v>
          </cell>
          <cell r="M2425">
            <v>0</v>
          </cell>
          <cell r="N2425">
            <v>0</v>
          </cell>
          <cell r="P2425">
            <v>0</v>
          </cell>
          <cell r="Q2425">
            <v>0</v>
          </cell>
          <cell r="S2425">
            <v>0</v>
          </cell>
          <cell r="T2425">
            <v>0</v>
          </cell>
          <cell r="U2425">
            <v>0</v>
          </cell>
          <cell r="X2425">
            <v>0</v>
          </cell>
          <cell r="Y2425">
            <v>0</v>
          </cell>
        </row>
        <row r="2426">
          <cell r="A2426" t="str">
            <v>680499CL_IEBU0713</v>
          </cell>
          <cell r="M2426">
            <v>0</v>
          </cell>
          <cell r="N2426">
            <v>0</v>
          </cell>
          <cell r="P2426">
            <v>0</v>
          </cell>
          <cell r="Q2426">
            <v>0</v>
          </cell>
          <cell r="S2426">
            <v>0</v>
          </cell>
          <cell r="T2426">
            <v>0</v>
          </cell>
          <cell r="U2426">
            <v>0</v>
          </cell>
          <cell r="X2426">
            <v>0</v>
          </cell>
          <cell r="Y2426">
            <v>0</v>
          </cell>
        </row>
        <row r="2427">
          <cell r="A2427" t="str">
            <v>680499CL_IEBU0418</v>
          </cell>
          <cell r="O2427">
            <v>4</v>
          </cell>
          <cell r="S2427">
            <v>320</v>
          </cell>
          <cell r="T2427">
            <v>316</v>
          </cell>
          <cell r="U2427">
            <v>316</v>
          </cell>
          <cell r="AV2427">
            <v>4</v>
          </cell>
          <cell r="AW2427">
            <v>4</v>
          </cell>
        </row>
        <row r="2428">
          <cell r="A2428" t="str">
            <v>680499CL_IEBS9050</v>
          </cell>
          <cell r="M2428">
            <v>97</v>
          </cell>
          <cell r="N2428">
            <v>97</v>
          </cell>
          <cell r="O2428">
            <v>31</v>
          </cell>
          <cell r="P2428">
            <v>541</v>
          </cell>
          <cell r="Q2428">
            <v>541</v>
          </cell>
          <cell r="S2428">
            <v>1338</v>
          </cell>
          <cell r="T2428">
            <v>1848</v>
          </cell>
          <cell r="U2428">
            <v>1848</v>
          </cell>
          <cell r="X2428">
            <v>237</v>
          </cell>
          <cell r="Y2428">
            <v>237</v>
          </cell>
          <cell r="AB2428">
            <v>0.18578</v>
          </cell>
          <cell r="AD2428">
            <v>0.37156</v>
          </cell>
          <cell r="AV2428">
            <v>31</v>
          </cell>
          <cell r="AW2428">
            <v>31</v>
          </cell>
        </row>
        <row r="2429">
          <cell r="A2429" t="str">
            <v>680499CL_IEBU0331</v>
          </cell>
          <cell r="O2429">
            <v>2</v>
          </cell>
          <cell r="P2429">
            <v>-1</v>
          </cell>
          <cell r="Q2429">
            <v>-1</v>
          </cell>
          <cell r="S2429">
            <v>38</v>
          </cell>
          <cell r="T2429">
            <v>35</v>
          </cell>
          <cell r="U2429">
            <v>35</v>
          </cell>
          <cell r="AB2429">
            <v>0.18578</v>
          </cell>
          <cell r="AD2429">
            <v>0.37156</v>
          </cell>
          <cell r="AV2429">
            <v>2</v>
          </cell>
          <cell r="AW2429">
            <v>2</v>
          </cell>
        </row>
        <row r="2430">
          <cell r="A2430" t="str">
            <v>680499CL_IEBU0362</v>
          </cell>
          <cell r="M2430">
            <v>97</v>
          </cell>
          <cell r="N2430">
            <v>97</v>
          </cell>
          <cell r="O2430">
            <v>29</v>
          </cell>
          <cell r="P2430">
            <v>542</v>
          </cell>
          <cell r="Q2430">
            <v>542</v>
          </cell>
          <cell r="S2430">
            <v>1300</v>
          </cell>
          <cell r="T2430">
            <v>1813</v>
          </cell>
          <cell r="U2430">
            <v>1813</v>
          </cell>
          <cell r="X2430">
            <v>237</v>
          </cell>
          <cell r="Y2430">
            <v>237</v>
          </cell>
          <cell r="AV2430">
            <v>29</v>
          </cell>
          <cell r="AW2430">
            <v>29</v>
          </cell>
        </row>
        <row r="2431">
          <cell r="A2431" t="str">
            <v>680499CL_IE201101</v>
          </cell>
          <cell r="L2431">
            <v>37</v>
          </cell>
          <cell r="M2431">
            <v>1771</v>
          </cell>
          <cell r="N2431">
            <v>1771</v>
          </cell>
          <cell r="O2431">
            <v>-637</v>
          </cell>
          <cell r="P2431">
            <v>6893</v>
          </cell>
          <cell r="Q2431">
            <v>6893</v>
          </cell>
          <cell r="S2431">
            <v>13241</v>
          </cell>
          <cell r="T2431">
            <v>20771</v>
          </cell>
          <cell r="U2431">
            <v>20771</v>
          </cell>
          <cell r="W2431">
            <v>4</v>
          </cell>
          <cell r="X2431">
            <v>3306</v>
          </cell>
          <cell r="Y2431">
            <v>3306</v>
          </cell>
          <cell r="AC2431">
            <v>12.68998</v>
          </cell>
          <cell r="AD2431">
            <v>12.68998</v>
          </cell>
          <cell r="AV2431">
            <v>-178</v>
          </cell>
          <cell r="AW2431">
            <v>-178</v>
          </cell>
        </row>
        <row r="2432">
          <cell r="A2432" t="str">
            <v>680499CL_IEBT6918</v>
          </cell>
          <cell r="L2432">
            <v>37</v>
          </cell>
          <cell r="M2432">
            <v>1771</v>
          </cell>
          <cell r="N2432">
            <v>1771</v>
          </cell>
          <cell r="O2432">
            <v>-637</v>
          </cell>
          <cell r="P2432">
            <v>6893</v>
          </cell>
          <cell r="Q2432">
            <v>6893</v>
          </cell>
          <cell r="S2432">
            <v>13241</v>
          </cell>
          <cell r="T2432">
            <v>20771</v>
          </cell>
          <cell r="U2432">
            <v>20771</v>
          </cell>
          <cell r="W2432">
            <v>4</v>
          </cell>
          <cell r="X2432">
            <v>3306</v>
          </cell>
          <cell r="Y2432">
            <v>3306</v>
          </cell>
          <cell r="AC2432">
            <v>12.68998</v>
          </cell>
          <cell r="AD2432">
            <v>12.68998</v>
          </cell>
          <cell r="AV2432">
            <v>-178</v>
          </cell>
          <cell r="AW2432">
            <v>-178</v>
          </cell>
        </row>
        <row r="2433">
          <cell r="A2433" t="str">
            <v>680499CL_IEBO0680</v>
          </cell>
          <cell r="L2433">
            <v>37</v>
          </cell>
          <cell r="M2433">
            <v>1764</v>
          </cell>
          <cell r="N2433">
            <v>1764</v>
          </cell>
          <cell r="O2433">
            <v>-638</v>
          </cell>
          <cell r="P2433">
            <v>6884</v>
          </cell>
          <cell r="Q2433">
            <v>6884</v>
          </cell>
          <cell r="S2433">
            <v>13215</v>
          </cell>
          <cell r="T2433">
            <v>20737</v>
          </cell>
          <cell r="U2433">
            <v>20737</v>
          </cell>
          <cell r="W2433">
            <v>4</v>
          </cell>
          <cell r="X2433">
            <v>3298</v>
          </cell>
          <cell r="Y2433">
            <v>3298</v>
          </cell>
          <cell r="AC2433">
            <v>12.68998</v>
          </cell>
          <cell r="AD2433">
            <v>12.68998</v>
          </cell>
          <cell r="AV2433">
            <v>-179</v>
          </cell>
          <cell r="AW2433">
            <v>-179</v>
          </cell>
        </row>
        <row r="2434">
          <cell r="A2434" t="str">
            <v>680499CL_IEBU0680</v>
          </cell>
          <cell r="L2434">
            <v>37</v>
          </cell>
          <cell r="M2434">
            <v>1764</v>
          </cell>
          <cell r="N2434">
            <v>1764</v>
          </cell>
          <cell r="O2434">
            <v>-638</v>
          </cell>
          <cell r="P2434">
            <v>6884</v>
          </cell>
          <cell r="Q2434">
            <v>6884</v>
          </cell>
          <cell r="S2434">
            <v>13215</v>
          </cell>
          <cell r="T2434">
            <v>20737</v>
          </cell>
          <cell r="U2434">
            <v>20737</v>
          </cell>
          <cell r="W2434">
            <v>4</v>
          </cell>
          <cell r="X2434">
            <v>3298</v>
          </cell>
          <cell r="Y2434">
            <v>3298</v>
          </cell>
          <cell r="AC2434">
            <v>12.68998</v>
          </cell>
          <cell r="AD2434">
            <v>12.68998</v>
          </cell>
          <cell r="AV2434">
            <v>-179</v>
          </cell>
          <cell r="AW2434">
            <v>-179</v>
          </cell>
        </row>
        <row r="2435">
          <cell r="A2435" t="str">
            <v>680499CL_IEBU0624</v>
          </cell>
          <cell r="M2435">
            <v>7</v>
          </cell>
          <cell r="N2435">
            <v>7</v>
          </cell>
          <cell r="O2435">
            <v>1</v>
          </cell>
          <cell r="P2435">
            <v>9</v>
          </cell>
          <cell r="Q2435">
            <v>9</v>
          </cell>
          <cell r="S2435">
            <v>26</v>
          </cell>
          <cell r="T2435">
            <v>34</v>
          </cell>
          <cell r="U2435">
            <v>34</v>
          </cell>
          <cell r="X2435">
            <v>8</v>
          </cell>
          <cell r="Y2435">
            <v>8</v>
          </cell>
          <cell r="AV2435">
            <v>1</v>
          </cell>
          <cell r="AW2435">
            <v>1</v>
          </cell>
        </row>
        <row r="2436">
          <cell r="A2436" t="str">
            <v>680499460190PD202</v>
          </cell>
          <cell r="L2436">
            <v>-3</v>
          </cell>
          <cell r="M2436">
            <v>927</v>
          </cell>
          <cell r="N2436">
            <v>927</v>
          </cell>
          <cell r="O2436">
            <v>565</v>
          </cell>
          <cell r="P2436">
            <v>4883</v>
          </cell>
          <cell r="Q2436">
            <v>4883</v>
          </cell>
          <cell r="S2436">
            <v>11991</v>
          </cell>
          <cell r="T2436">
            <v>16309</v>
          </cell>
          <cell r="U2436">
            <v>16309</v>
          </cell>
          <cell r="W2436">
            <v>-30</v>
          </cell>
          <cell r="X2436">
            <v>2815</v>
          </cell>
          <cell r="Y2436">
            <v>2815</v>
          </cell>
          <cell r="AB2436">
            <v>242.68</v>
          </cell>
          <cell r="AC2436">
            <v>1162.53331</v>
          </cell>
          <cell r="AD2436">
            <v>2094.10781</v>
          </cell>
          <cell r="AV2436">
            <v>755</v>
          </cell>
          <cell r="AW2436">
            <v>755</v>
          </cell>
        </row>
        <row r="2437">
          <cell r="A2437" t="str">
            <v>680499460190BS9044</v>
          </cell>
          <cell r="M2437">
            <v>48</v>
          </cell>
          <cell r="N2437">
            <v>48</v>
          </cell>
          <cell r="O2437">
            <v>226</v>
          </cell>
          <cell r="P2437">
            <v>308</v>
          </cell>
          <cell r="Q2437">
            <v>308</v>
          </cell>
          <cell r="S2437">
            <v>1189</v>
          </cell>
          <cell r="T2437">
            <v>1271</v>
          </cell>
          <cell r="U2437">
            <v>1271</v>
          </cell>
          <cell r="W2437">
            <v>-4</v>
          </cell>
          <cell r="X2437">
            <v>178</v>
          </cell>
          <cell r="Y2437">
            <v>178</v>
          </cell>
          <cell r="AV2437">
            <v>230</v>
          </cell>
          <cell r="AW2437">
            <v>230</v>
          </cell>
        </row>
        <row r="2438">
          <cell r="A2438" t="str">
            <v>680499460190BU0321</v>
          </cell>
          <cell r="M2438">
            <v>37</v>
          </cell>
          <cell r="N2438">
            <v>37</v>
          </cell>
          <cell r="O2438">
            <v>225</v>
          </cell>
          <cell r="P2438">
            <v>227</v>
          </cell>
          <cell r="Q2438">
            <v>227</v>
          </cell>
          <cell r="S2438">
            <v>1022</v>
          </cell>
          <cell r="T2438">
            <v>1024</v>
          </cell>
          <cell r="U2438">
            <v>1024</v>
          </cell>
          <cell r="W2438">
            <v>-4</v>
          </cell>
          <cell r="X2438">
            <v>140</v>
          </cell>
          <cell r="Y2438">
            <v>140</v>
          </cell>
          <cell r="AV2438">
            <v>229</v>
          </cell>
          <cell r="AW2438">
            <v>229</v>
          </cell>
        </row>
        <row r="2439">
          <cell r="A2439" t="str">
            <v>680499460190BU0323</v>
          </cell>
          <cell r="M2439">
            <v>11</v>
          </cell>
          <cell r="N2439">
            <v>11</v>
          </cell>
          <cell r="O2439">
            <v>1</v>
          </cell>
          <cell r="P2439">
            <v>81</v>
          </cell>
          <cell r="Q2439">
            <v>81</v>
          </cell>
          <cell r="S2439">
            <v>167</v>
          </cell>
          <cell r="T2439">
            <v>247</v>
          </cell>
          <cell r="U2439">
            <v>247</v>
          </cell>
          <cell r="X2439">
            <v>38</v>
          </cell>
          <cell r="Y2439">
            <v>38</v>
          </cell>
          <cell r="AV2439">
            <v>1</v>
          </cell>
          <cell r="AW2439">
            <v>1</v>
          </cell>
        </row>
        <row r="2440">
          <cell r="A2440" t="str">
            <v>680499460190BG6912</v>
          </cell>
          <cell r="L2440">
            <v>-3</v>
          </cell>
          <cell r="M2440">
            <v>575</v>
          </cell>
          <cell r="N2440">
            <v>575</v>
          </cell>
          <cell r="O2440">
            <v>58</v>
          </cell>
          <cell r="P2440">
            <v>2844</v>
          </cell>
          <cell r="Q2440">
            <v>2844</v>
          </cell>
          <cell r="S2440">
            <v>6121</v>
          </cell>
          <cell r="T2440">
            <v>8907</v>
          </cell>
          <cell r="U2440">
            <v>8907</v>
          </cell>
          <cell r="W2440">
            <v>-22</v>
          </cell>
          <cell r="X2440">
            <v>1699</v>
          </cell>
          <cell r="Y2440">
            <v>1699</v>
          </cell>
          <cell r="AB2440">
            <v>242.68</v>
          </cell>
          <cell r="AC2440">
            <v>1162.53331</v>
          </cell>
          <cell r="AD2440">
            <v>2094.10781</v>
          </cell>
          <cell r="AV2440">
            <v>240</v>
          </cell>
          <cell r="AW2440">
            <v>240</v>
          </cell>
        </row>
        <row r="2441">
          <cell r="A2441" t="str">
            <v>680499460190BS6912</v>
          </cell>
          <cell r="L2441">
            <v>-4</v>
          </cell>
          <cell r="M2441">
            <v>256</v>
          </cell>
          <cell r="N2441">
            <v>256</v>
          </cell>
          <cell r="O2441">
            <v>-226</v>
          </cell>
          <cell r="P2441">
            <v>1866</v>
          </cell>
          <cell r="Q2441">
            <v>1866</v>
          </cell>
          <cell r="S2441">
            <v>4023</v>
          </cell>
          <cell r="T2441">
            <v>6115</v>
          </cell>
          <cell r="U2441">
            <v>6115</v>
          </cell>
          <cell r="W2441">
            <v>-25</v>
          </cell>
          <cell r="X2441">
            <v>834</v>
          </cell>
          <cell r="Y2441">
            <v>834</v>
          </cell>
          <cell r="AB2441">
            <v>242.68</v>
          </cell>
          <cell r="AC2441">
            <v>1095.2325000000001</v>
          </cell>
          <cell r="AD2441">
            <v>2026.807</v>
          </cell>
          <cell r="AV2441">
            <v>-43</v>
          </cell>
          <cell r="AW2441">
            <v>-43</v>
          </cell>
        </row>
        <row r="2442">
          <cell r="A2442" t="str">
            <v>680499460190BO0678</v>
          </cell>
          <cell r="L2442">
            <v>-3</v>
          </cell>
          <cell r="M2442">
            <v>246</v>
          </cell>
          <cell r="N2442">
            <v>246</v>
          </cell>
          <cell r="O2442">
            <v>-179</v>
          </cell>
          <cell r="P2442">
            <v>1749</v>
          </cell>
          <cell r="Q2442">
            <v>1749</v>
          </cell>
          <cell r="S2442">
            <v>3473</v>
          </cell>
          <cell r="T2442">
            <v>5401</v>
          </cell>
          <cell r="U2442">
            <v>5401</v>
          </cell>
          <cell r="W2442">
            <v>-24</v>
          </cell>
          <cell r="X2442">
            <v>795</v>
          </cell>
          <cell r="Y2442">
            <v>795</v>
          </cell>
          <cell r="AB2442">
            <v>242.68</v>
          </cell>
          <cell r="AC2442">
            <v>594.9135</v>
          </cell>
          <cell r="AD2442">
            <v>1526.4880000000001</v>
          </cell>
          <cell r="AV2442">
            <v>-35</v>
          </cell>
          <cell r="AW2442">
            <v>-35</v>
          </cell>
        </row>
        <row r="2443">
          <cell r="A2443" t="str">
            <v>680499460190BU0654</v>
          </cell>
          <cell r="L2443">
            <v>-1</v>
          </cell>
          <cell r="M2443">
            <v>6</v>
          </cell>
          <cell r="N2443">
            <v>6</v>
          </cell>
          <cell r="O2443">
            <v>-1</v>
          </cell>
          <cell r="P2443">
            <v>38</v>
          </cell>
          <cell r="Q2443">
            <v>38</v>
          </cell>
          <cell r="S2443">
            <v>37</v>
          </cell>
          <cell r="T2443">
            <v>76</v>
          </cell>
          <cell r="U2443">
            <v>76</v>
          </cell>
          <cell r="W2443">
            <v>-1</v>
          </cell>
          <cell r="X2443">
            <v>14</v>
          </cell>
          <cell r="Y2443">
            <v>14</v>
          </cell>
        </row>
        <row r="2444">
          <cell r="A2444" t="str">
            <v>680499460190BU0659</v>
          </cell>
          <cell r="M2444">
            <v>4</v>
          </cell>
          <cell r="N2444">
            <v>4</v>
          </cell>
          <cell r="O2444">
            <v>-46</v>
          </cell>
          <cell r="P2444">
            <v>79</v>
          </cell>
          <cell r="Q2444">
            <v>79</v>
          </cell>
          <cell r="S2444">
            <v>513</v>
          </cell>
          <cell r="T2444">
            <v>638</v>
          </cell>
          <cell r="U2444">
            <v>638</v>
          </cell>
          <cell r="X2444">
            <v>25</v>
          </cell>
          <cell r="Y2444">
            <v>25</v>
          </cell>
          <cell r="AC2444">
            <v>500.31900000000002</v>
          </cell>
          <cell r="AD2444">
            <v>500.31900000000002</v>
          </cell>
          <cell r="AV2444">
            <v>-8</v>
          </cell>
          <cell r="AW2444">
            <v>-8</v>
          </cell>
        </row>
        <row r="2445">
          <cell r="A2445" t="str">
            <v>680499460190BS6922</v>
          </cell>
          <cell r="L2445">
            <v>1</v>
          </cell>
          <cell r="M2445">
            <v>319</v>
          </cell>
          <cell r="N2445">
            <v>319</v>
          </cell>
          <cell r="O2445">
            <v>284</v>
          </cell>
          <cell r="P2445">
            <v>978</v>
          </cell>
          <cell r="Q2445">
            <v>978</v>
          </cell>
          <cell r="S2445">
            <v>2098</v>
          </cell>
          <cell r="T2445">
            <v>2792</v>
          </cell>
          <cell r="U2445">
            <v>2792</v>
          </cell>
          <cell r="W2445">
            <v>3</v>
          </cell>
          <cell r="X2445">
            <v>865</v>
          </cell>
          <cell r="Y2445">
            <v>865</v>
          </cell>
          <cell r="AC2445">
            <v>67.300809999999998</v>
          </cell>
          <cell r="AD2445">
            <v>67.300809999999998</v>
          </cell>
          <cell r="AV2445">
            <v>283</v>
          </cell>
          <cell r="AW2445">
            <v>283</v>
          </cell>
        </row>
        <row r="2446">
          <cell r="A2446" t="str">
            <v>680499460190BU1485</v>
          </cell>
          <cell r="L2446">
            <v>1</v>
          </cell>
          <cell r="M2446">
            <v>67</v>
          </cell>
          <cell r="N2446">
            <v>67</v>
          </cell>
          <cell r="O2446">
            <v>43</v>
          </cell>
          <cell r="P2446">
            <v>263</v>
          </cell>
          <cell r="Q2446">
            <v>263</v>
          </cell>
          <cell r="S2446">
            <v>608</v>
          </cell>
          <cell r="T2446">
            <v>828</v>
          </cell>
          <cell r="U2446">
            <v>828</v>
          </cell>
          <cell r="W2446">
            <v>3</v>
          </cell>
          <cell r="X2446">
            <v>186</v>
          </cell>
          <cell r="Y2446">
            <v>186</v>
          </cell>
          <cell r="AC2446">
            <v>33.624519999999997</v>
          </cell>
          <cell r="AD2446">
            <v>33.624519999999997</v>
          </cell>
          <cell r="AV2446">
            <v>40</v>
          </cell>
          <cell r="AW2446">
            <v>40</v>
          </cell>
        </row>
        <row r="2447">
          <cell r="A2447" t="str">
            <v>680499460190BU1051</v>
          </cell>
          <cell r="M2447">
            <v>1</v>
          </cell>
          <cell r="N2447">
            <v>1</v>
          </cell>
          <cell r="O2447">
            <v>24</v>
          </cell>
          <cell r="P2447">
            <v>11</v>
          </cell>
          <cell r="Q2447">
            <v>11</v>
          </cell>
          <cell r="S2447">
            <v>45</v>
          </cell>
          <cell r="T2447">
            <v>32</v>
          </cell>
          <cell r="U2447">
            <v>32</v>
          </cell>
          <cell r="X2447">
            <v>9</v>
          </cell>
          <cell r="Y2447">
            <v>9</v>
          </cell>
          <cell r="AV2447">
            <v>24</v>
          </cell>
          <cell r="AW2447">
            <v>24</v>
          </cell>
        </row>
        <row r="2448">
          <cell r="A2448" t="str">
            <v>680499460190BO0708</v>
          </cell>
          <cell r="M2448">
            <v>47</v>
          </cell>
          <cell r="N2448">
            <v>47</v>
          </cell>
          <cell r="O2448">
            <v>59</v>
          </cell>
          <cell r="P2448">
            <v>209</v>
          </cell>
          <cell r="Q2448">
            <v>209</v>
          </cell>
          <cell r="S2448">
            <v>449</v>
          </cell>
          <cell r="T2448">
            <v>599</v>
          </cell>
          <cell r="U2448">
            <v>599</v>
          </cell>
          <cell r="X2448">
            <v>181</v>
          </cell>
          <cell r="Y2448">
            <v>181</v>
          </cell>
          <cell r="AC2448">
            <v>29.991540000000001</v>
          </cell>
          <cell r="AD2448">
            <v>29.991540000000001</v>
          </cell>
          <cell r="AV2448">
            <v>61</v>
          </cell>
          <cell r="AW2448">
            <v>61</v>
          </cell>
        </row>
        <row r="2449">
          <cell r="A2449" t="str">
            <v>680499460190BU0675</v>
          </cell>
          <cell r="M2449">
            <v>6</v>
          </cell>
          <cell r="N2449">
            <v>6</v>
          </cell>
          <cell r="O2449">
            <v>66</v>
          </cell>
          <cell r="P2449">
            <v>82</v>
          </cell>
          <cell r="Q2449">
            <v>82</v>
          </cell>
          <cell r="S2449">
            <v>297</v>
          </cell>
          <cell r="T2449">
            <v>313</v>
          </cell>
          <cell r="U2449">
            <v>313</v>
          </cell>
          <cell r="X2449">
            <v>72</v>
          </cell>
          <cell r="Y2449">
            <v>72</v>
          </cell>
          <cell r="AC2449">
            <v>1.4244000000000001</v>
          </cell>
          <cell r="AD2449">
            <v>1.4244000000000001</v>
          </cell>
          <cell r="AV2449">
            <v>66</v>
          </cell>
          <cell r="AW2449">
            <v>66</v>
          </cell>
        </row>
        <row r="2450">
          <cell r="A2450" t="str">
            <v>680499460190BU0709</v>
          </cell>
          <cell r="M2450">
            <v>183</v>
          </cell>
          <cell r="N2450">
            <v>183</v>
          </cell>
          <cell r="O2450">
            <v>47</v>
          </cell>
          <cell r="P2450">
            <v>320</v>
          </cell>
          <cell r="Q2450">
            <v>320</v>
          </cell>
          <cell r="S2450">
            <v>505</v>
          </cell>
          <cell r="T2450">
            <v>778</v>
          </cell>
          <cell r="U2450">
            <v>778</v>
          </cell>
          <cell r="X2450">
            <v>366</v>
          </cell>
          <cell r="Y2450">
            <v>366</v>
          </cell>
          <cell r="AC2450">
            <v>2.2603499999999999</v>
          </cell>
          <cell r="AD2450">
            <v>2.2603499999999999</v>
          </cell>
          <cell r="AV2450">
            <v>47</v>
          </cell>
          <cell r="AW2450">
            <v>47</v>
          </cell>
        </row>
        <row r="2451">
          <cell r="A2451" t="str">
            <v>680499460190BU1123</v>
          </cell>
          <cell r="M2451">
            <v>15</v>
          </cell>
          <cell r="N2451">
            <v>15</v>
          </cell>
          <cell r="O2451">
            <v>45</v>
          </cell>
          <cell r="P2451">
            <v>93</v>
          </cell>
          <cell r="Q2451">
            <v>93</v>
          </cell>
          <cell r="S2451">
            <v>194</v>
          </cell>
          <cell r="T2451">
            <v>242</v>
          </cell>
          <cell r="U2451">
            <v>242</v>
          </cell>
          <cell r="X2451">
            <v>51</v>
          </cell>
          <cell r="Y2451">
            <v>51</v>
          </cell>
          <cell r="AV2451">
            <v>45</v>
          </cell>
          <cell r="AW2451">
            <v>45</v>
          </cell>
        </row>
        <row r="2452">
          <cell r="A2452" t="str">
            <v>680499460190BS9042</v>
          </cell>
          <cell r="M2452">
            <v>207</v>
          </cell>
          <cell r="N2452">
            <v>207</v>
          </cell>
          <cell r="O2452">
            <v>246</v>
          </cell>
          <cell r="P2452">
            <v>1190</v>
          </cell>
          <cell r="Q2452">
            <v>1190</v>
          </cell>
          <cell r="S2452">
            <v>3023</v>
          </cell>
          <cell r="T2452">
            <v>3967</v>
          </cell>
          <cell r="U2452">
            <v>3967</v>
          </cell>
          <cell r="W2452">
            <v>-4</v>
          </cell>
          <cell r="X2452">
            <v>701</v>
          </cell>
          <cell r="Y2452">
            <v>701</v>
          </cell>
          <cell r="AV2452">
            <v>250</v>
          </cell>
          <cell r="AW2452">
            <v>250</v>
          </cell>
        </row>
        <row r="2453">
          <cell r="A2453" t="str">
            <v>680499460190BO0341</v>
          </cell>
          <cell r="M2453">
            <v>82</v>
          </cell>
          <cell r="N2453">
            <v>82</v>
          </cell>
          <cell r="O2453">
            <v>127</v>
          </cell>
          <cell r="P2453">
            <v>692</v>
          </cell>
          <cell r="Q2453">
            <v>692</v>
          </cell>
          <cell r="S2453">
            <v>1268</v>
          </cell>
          <cell r="T2453">
            <v>1833</v>
          </cell>
          <cell r="U2453">
            <v>1833</v>
          </cell>
          <cell r="W2453">
            <v>-1</v>
          </cell>
          <cell r="X2453">
            <v>335</v>
          </cell>
          <cell r="Y2453">
            <v>335</v>
          </cell>
          <cell r="AV2453">
            <v>128</v>
          </cell>
          <cell r="AW2453">
            <v>128</v>
          </cell>
        </row>
        <row r="2454">
          <cell r="A2454" t="str">
            <v>680499460190BU0341</v>
          </cell>
          <cell r="M2454">
            <v>82</v>
          </cell>
          <cell r="N2454">
            <v>82</v>
          </cell>
          <cell r="O2454">
            <v>127</v>
          </cell>
          <cell r="P2454">
            <v>692</v>
          </cell>
          <cell r="Q2454">
            <v>692</v>
          </cell>
          <cell r="S2454">
            <v>1268</v>
          </cell>
          <cell r="T2454">
            <v>1833</v>
          </cell>
          <cell r="U2454">
            <v>1833</v>
          </cell>
          <cell r="W2454">
            <v>-1</v>
          </cell>
          <cell r="X2454">
            <v>335</v>
          </cell>
          <cell r="Y2454">
            <v>335</v>
          </cell>
          <cell r="AV2454">
            <v>128</v>
          </cell>
          <cell r="AW2454">
            <v>128</v>
          </cell>
        </row>
        <row r="2455">
          <cell r="A2455" t="str">
            <v>680499460190BU0351</v>
          </cell>
          <cell r="M2455">
            <v>71</v>
          </cell>
          <cell r="N2455">
            <v>71</v>
          </cell>
          <cell r="O2455">
            <v>85</v>
          </cell>
          <cell r="P2455">
            <v>211</v>
          </cell>
          <cell r="Q2455">
            <v>211</v>
          </cell>
          <cell r="S2455">
            <v>959</v>
          </cell>
          <cell r="T2455">
            <v>1085</v>
          </cell>
          <cell r="U2455">
            <v>1085</v>
          </cell>
          <cell r="X2455">
            <v>161</v>
          </cell>
          <cell r="Y2455">
            <v>161</v>
          </cell>
          <cell r="AV2455">
            <v>85</v>
          </cell>
          <cell r="AW2455">
            <v>85</v>
          </cell>
        </row>
        <row r="2456">
          <cell r="A2456" t="str">
            <v>680499460190BU0352</v>
          </cell>
          <cell r="M2456">
            <v>54</v>
          </cell>
          <cell r="N2456">
            <v>54</v>
          </cell>
          <cell r="O2456">
            <v>34</v>
          </cell>
          <cell r="P2456">
            <v>287</v>
          </cell>
          <cell r="Q2456">
            <v>287</v>
          </cell>
          <cell r="S2456">
            <v>796</v>
          </cell>
          <cell r="T2456">
            <v>1049</v>
          </cell>
          <cell r="U2456">
            <v>1049</v>
          </cell>
          <cell r="W2456">
            <v>-3</v>
          </cell>
          <cell r="X2456">
            <v>205</v>
          </cell>
          <cell r="Y2456">
            <v>205</v>
          </cell>
          <cell r="AV2456">
            <v>37</v>
          </cell>
          <cell r="AW2456">
            <v>37</v>
          </cell>
        </row>
        <row r="2457">
          <cell r="A2457" t="str">
            <v>680499460190BS9051</v>
          </cell>
          <cell r="M2457">
            <v>0</v>
          </cell>
          <cell r="N2457">
            <v>0</v>
          </cell>
          <cell r="O2457">
            <v>4</v>
          </cell>
          <cell r="P2457">
            <v>0</v>
          </cell>
          <cell r="Q2457">
            <v>0</v>
          </cell>
          <cell r="S2457">
            <v>320</v>
          </cell>
          <cell r="T2457">
            <v>316</v>
          </cell>
          <cell r="U2457">
            <v>316</v>
          </cell>
          <cell r="X2457">
            <v>0</v>
          </cell>
          <cell r="Y2457">
            <v>0</v>
          </cell>
          <cell r="AV2457">
            <v>4</v>
          </cell>
          <cell r="AW2457">
            <v>4</v>
          </cell>
        </row>
        <row r="2458">
          <cell r="A2458" t="str">
            <v>680499460190BO0713</v>
          </cell>
          <cell r="M2458">
            <v>0</v>
          </cell>
          <cell r="N2458">
            <v>0</v>
          </cell>
          <cell r="P2458">
            <v>0</v>
          </cell>
          <cell r="Q2458">
            <v>0</v>
          </cell>
          <cell r="S2458">
            <v>0</v>
          </cell>
          <cell r="T2458">
            <v>0</v>
          </cell>
          <cell r="U2458">
            <v>0</v>
          </cell>
          <cell r="X2458">
            <v>0</v>
          </cell>
          <cell r="Y2458">
            <v>0</v>
          </cell>
        </row>
        <row r="2459">
          <cell r="A2459" t="str">
            <v>680499460190BU0713</v>
          </cell>
          <cell r="M2459">
            <v>0</v>
          </cell>
          <cell r="N2459">
            <v>0</v>
          </cell>
          <cell r="P2459">
            <v>0</v>
          </cell>
          <cell r="Q2459">
            <v>0</v>
          </cell>
          <cell r="S2459">
            <v>0</v>
          </cell>
          <cell r="T2459">
            <v>0</v>
          </cell>
          <cell r="U2459">
            <v>0</v>
          </cell>
          <cell r="X2459">
            <v>0</v>
          </cell>
          <cell r="Y2459">
            <v>0</v>
          </cell>
        </row>
        <row r="2460">
          <cell r="A2460" t="str">
            <v>680499460190BU0418</v>
          </cell>
          <cell r="O2460">
            <v>4</v>
          </cell>
          <cell r="S2460">
            <v>320</v>
          </cell>
          <cell r="T2460">
            <v>316</v>
          </cell>
          <cell r="U2460">
            <v>316</v>
          </cell>
          <cell r="AV2460">
            <v>4</v>
          </cell>
          <cell r="AW2460">
            <v>4</v>
          </cell>
        </row>
        <row r="2461">
          <cell r="A2461" t="str">
            <v>680499460190BS9050</v>
          </cell>
          <cell r="M2461">
            <v>97</v>
          </cell>
          <cell r="N2461">
            <v>97</v>
          </cell>
          <cell r="O2461">
            <v>31</v>
          </cell>
          <cell r="P2461">
            <v>541</v>
          </cell>
          <cell r="Q2461">
            <v>541</v>
          </cell>
          <cell r="S2461">
            <v>1338</v>
          </cell>
          <cell r="T2461">
            <v>1848</v>
          </cell>
          <cell r="U2461">
            <v>1848</v>
          </cell>
          <cell r="X2461">
            <v>237</v>
          </cell>
          <cell r="Y2461">
            <v>237</v>
          </cell>
          <cell r="AV2461">
            <v>31</v>
          </cell>
          <cell r="AW2461">
            <v>31</v>
          </cell>
        </row>
        <row r="2462">
          <cell r="A2462" t="str">
            <v>680499460190BU0331</v>
          </cell>
          <cell r="O2462">
            <v>2</v>
          </cell>
          <cell r="P2462">
            <v>-1</v>
          </cell>
          <cell r="Q2462">
            <v>-1</v>
          </cell>
          <cell r="S2462">
            <v>38</v>
          </cell>
          <cell r="T2462">
            <v>35</v>
          </cell>
          <cell r="U2462">
            <v>35</v>
          </cell>
          <cell r="AV2462">
            <v>2</v>
          </cell>
          <cell r="AW2462">
            <v>2</v>
          </cell>
        </row>
        <row r="2463">
          <cell r="A2463" t="str">
            <v>680499460190BU0362</v>
          </cell>
          <cell r="M2463">
            <v>97</v>
          </cell>
          <cell r="N2463">
            <v>97</v>
          </cell>
          <cell r="O2463">
            <v>29</v>
          </cell>
          <cell r="P2463">
            <v>542</v>
          </cell>
          <cell r="Q2463">
            <v>542</v>
          </cell>
          <cell r="S2463">
            <v>1300</v>
          </cell>
          <cell r="T2463">
            <v>1813</v>
          </cell>
          <cell r="U2463">
            <v>1813</v>
          </cell>
          <cell r="X2463">
            <v>237</v>
          </cell>
          <cell r="Y2463">
            <v>237</v>
          </cell>
          <cell r="AV2463">
            <v>29</v>
          </cell>
          <cell r="AW2463">
            <v>29</v>
          </cell>
        </row>
        <row r="2464">
          <cell r="A2464" t="str">
            <v>680499460190201101</v>
          </cell>
          <cell r="L2464">
            <v>37</v>
          </cell>
          <cell r="M2464">
            <v>1771</v>
          </cell>
          <cell r="N2464">
            <v>1771</v>
          </cell>
          <cell r="O2464">
            <v>-637</v>
          </cell>
          <cell r="P2464">
            <v>6893</v>
          </cell>
          <cell r="Q2464">
            <v>6893</v>
          </cell>
          <cell r="S2464">
            <v>13241</v>
          </cell>
          <cell r="T2464">
            <v>20771</v>
          </cell>
          <cell r="U2464">
            <v>20771</v>
          </cell>
          <cell r="W2464">
            <v>4</v>
          </cell>
          <cell r="X2464">
            <v>3306</v>
          </cell>
          <cell r="Y2464">
            <v>3306</v>
          </cell>
          <cell r="AC2464">
            <v>12.68998</v>
          </cell>
          <cell r="AD2464">
            <v>12.68998</v>
          </cell>
          <cell r="AV2464">
            <v>-178</v>
          </cell>
          <cell r="AW2464">
            <v>-178</v>
          </cell>
        </row>
        <row r="2465">
          <cell r="A2465" t="str">
            <v>680499460190BT6918</v>
          </cell>
          <cell r="L2465">
            <v>37</v>
          </cell>
          <cell r="M2465">
            <v>1771</v>
          </cell>
          <cell r="N2465">
            <v>1771</v>
          </cell>
          <cell r="O2465">
            <v>-637</v>
          </cell>
          <cell r="P2465">
            <v>6893</v>
          </cell>
          <cell r="Q2465">
            <v>6893</v>
          </cell>
          <cell r="S2465">
            <v>13241</v>
          </cell>
          <cell r="T2465">
            <v>20771</v>
          </cell>
          <cell r="U2465">
            <v>20771</v>
          </cell>
          <cell r="W2465">
            <v>4</v>
          </cell>
          <cell r="X2465">
            <v>3306</v>
          </cell>
          <cell r="Y2465">
            <v>3306</v>
          </cell>
          <cell r="AC2465">
            <v>12.68998</v>
          </cell>
          <cell r="AD2465">
            <v>12.68998</v>
          </cell>
          <cell r="AV2465">
            <v>-178</v>
          </cell>
          <cell r="AW2465">
            <v>-178</v>
          </cell>
        </row>
        <row r="2466">
          <cell r="A2466" t="str">
            <v>680499460190BO0680</v>
          </cell>
          <cell r="L2466">
            <v>37</v>
          </cell>
          <cell r="M2466">
            <v>1764</v>
          </cell>
          <cell r="N2466">
            <v>1764</v>
          </cell>
          <cell r="O2466">
            <v>-638</v>
          </cell>
          <cell r="P2466">
            <v>6884</v>
          </cell>
          <cell r="Q2466">
            <v>6884</v>
          </cell>
          <cell r="S2466">
            <v>13215</v>
          </cell>
          <cell r="T2466">
            <v>20737</v>
          </cell>
          <cell r="U2466">
            <v>20737</v>
          </cell>
          <cell r="W2466">
            <v>4</v>
          </cell>
          <cell r="X2466">
            <v>3298</v>
          </cell>
          <cell r="Y2466">
            <v>3298</v>
          </cell>
          <cell r="AC2466">
            <v>12.68998</v>
          </cell>
          <cell r="AD2466">
            <v>12.68998</v>
          </cell>
          <cell r="AV2466">
            <v>-179</v>
          </cell>
          <cell r="AW2466">
            <v>-179</v>
          </cell>
        </row>
        <row r="2467">
          <cell r="A2467" t="str">
            <v>680499460190BU0680</v>
          </cell>
          <cell r="L2467">
            <v>37</v>
          </cell>
          <cell r="M2467">
            <v>1764</v>
          </cell>
          <cell r="N2467">
            <v>1764</v>
          </cell>
          <cell r="O2467">
            <v>-638</v>
          </cell>
          <cell r="P2467">
            <v>6884</v>
          </cell>
          <cell r="Q2467">
            <v>6884</v>
          </cell>
          <cell r="S2467">
            <v>13215</v>
          </cell>
          <cell r="T2467">
            <v>20737</v>
          </cell>
          <cell r="U2467">
            <v>20737</v>
          </cell>
          <cell r="W2467">
            <v>4</v>
          </cell>
          <cell r="X2467">
            <v>3298</v>
          </cell>
          <cell r="Y2467">
            <v>3298</v>
          </cell>
          <cell r="AC2467">
            <v>12.68998</v>
          </cell>
          <cell r="AD2467">
            <v>12.68998</v>
          </cell>
          <cell r="AV2467">
            <v>-179</v>
          </cell>
          <cell r="AW2467">
            <v>-179</v>
          </cell>
        </row>
        <row r="2468">
          <cell r="A2468" t="str">
            <v>680499460190BU0624</v>
          </cell>
          <cell r="M2468">
            <v>7</v>
          </cell>
          <cell r="N2468">
            <v>7</v>
          </cell>
          <cell r="O2468">
            <v>1</v>
          </cell>
          <cell r="P2468">
            <v>9</v>
          </cell>
          <cell r="Q2468">
            <v>9</v>
          </cell>
          <cell r="S2468">
            <v>26</v>
          </cell>
          <cell r="T2468">
            <v>34</v>
          </cell>
          <cell r="U2468">
            <v>34</v>
          </cell>
          <cell r="X2468">
            <v>8</v>
          </cell>
          <cell r="Y2468">
            <v>8</v>
          </cell>
          <cell r="AV2468">
            <v>1</v>
          </cell>
          <cell r="AW2468">
            <v>1</v>
          </cell>
        </row>
        <row r="2469">
          <cell r="A2469" t="str">
            <v>680499460188PD202</v>
          </cell>
          <cell r="AB2469">
            <v>0.18578</v>
          </cell>
          <cell r="AD2469">
            <v>0.37156</v>
          </cell>
        </row>
        <row r="2470">
          <cell r="A2470" t="str">
            <v>680499460188BS9050</v>
          </cell>
          <cell r="AB2470">
            <v>0.18578</v>
          </cell>
          <cell r="AD2470">
            <v>0.37156</v>
          </cell>
        </row>
        <row r="2471">
          <cell r="A2471" t="str">
            <v>680499460188BU0331</v>
          </cell>
          <cell r="AB2471">
            <v>0.18578</v>
          </cell>
          <cell r="AD2471">
            <v>0.37156</v>
          </cell>
        </row>
        <row r="2472">
          <cell r="A2472" t="str">
            <v>680499CLECOMPD202</v>
          </cell>
          <cell r="L2472">
            <v>564.11766999999998</v>
          </cell>
          <cell r="M2472">
            <v>382.55752000000001</v>
          </cell>
          <cell r="N2472">
            <v>382.55752000000001</v>
          </cell>
          <cell r="O2472">
            <v>3224.02765</v>
          </cell>
          <cell r="P2472">
            <v>2098.2646599999998</v>
          </cell>
          <cell r="Q2472">
            <v>2098.2646599999998</v>
          </cell>
          <cell r="S2472">
            <v>7495.4894800000002</v>
          </cell>
          <cell r="T2472">
            <v>6369.72649</v>
          </cell>
          <cell r="U2472">
            <v>6369.72649</v>
          </cell>
          <cell r="W2472">
            <v>1296.3876399999999</v>
          </cell>
          <cell r="X2472">
            <v>1176.4646600000001</v>
          </cell>
          <cell r="Y2472">
            <v>1176.4646600000001</v>
          </cell>
          <cell r="AB2472">
            <v>5.7000000000000002E-3</v>
          </cell>
          <cell r="AC2472">
            <v>1.197E-2</v>
          </cell>
          <cell r="AD2472">
            <v>3.3669999999999999E-2</v>
          </cell>
          <cell r="AT2472">
            <v>810.6925</v>
          </cell>
          <cell r="AU2472">
            <v>2506.8824500000001</v>
          </cell>
          <cell r="AV2472">
            <v>4261.2174299999997</v>
          </cell>
          <cell r="AW2472">
            <v>10161.64826</v>
          </cell>
        </row>
        <row r="2473">
          <cell r="A2473" t="str">
            <v>680499CLECOMBS9044</v>
          </cell>
          <cell r="L2473">
            <v>122.72920000000001</v>
          </cell>
          <cell r="M2473">
            <v>105.89858</v>
          </cell>
          <cell r="N2473">
            <v>105.89858</v>
          </cell>
          <cell r="O2473">
            <v>781.71362999999997</v>
          </cell>
          <cell r="P2473">
            <v>416.84402999999998</v>
          </cell>
          <cell r="Q2473">
            <v>416.84402999999998</v>
          </cell>
          <cell r="S2473">
            <v>1927.3947900000001</v>
          </cell>
          <cell r="T2473">
            <v>1562.5251900000001</v>
          </cell>
          <cell r="U2473">
            <v>1562.5251900000001</v>
          </cell>
          <cell r="W2473">
            <v>292.35606000000001</v>
          </cell>
          <cell r="X2473">
            <v>366.91088000000002</v>
          </cell>
          <cell r="Y2473">
            <v>366.91088000000002</v>
          </cell>
          <cell r="AT2473">
            <v>163.03433999999999</v>
          </cell>
          <cell r="AU2473">
            <v>593.67755</v>
          </cell>
          <cell r="AV2473">
            <v>1223.70966</v>
          </cell>
          <cell r="AW2473">
            <v>3095.4195399999999</v>
          </cell>
        </row>
        <row r="2474">
          <cell r="A2474" t="str">
            <v>680499CLECOMBU0321</v>
          </cell>
          <cell r="L2474">
            <v>42.002139999999997</v>
          </cell>
          <cell r="M2474">
            <v>17.514880000000002</v>
          </cell>
          <cell r="N2474">
            <v>17.514880000000002</v>
          </cell>
          <cell r="O2474">
            <v>287.40267</v>
          </cell>
          <cell r="P2474">
            <v>100.53798999999999</v>
          </cell>
          <cell r="Q2474">
            <v>100.53798999999999</v>
          </cell>
          <cell r="S2474">
            <v>736.64112999999998</v>
          </cell>
          <cell r="T2474">
            <v>549.77644999999995</v>
          </cell>
          <cell r="U2474">
            <v>549.77644999999995</v>
          </cell>
          <cell r="W2474">
            <v>104.96841999999999</v>
          </cell>
          <cell r="X2474">
            <v>67.975899999999996</v>
          </cell>
          <cell r="Y2474">
            <v>67.975899999999996</v>
          </cell>
          <cell r="AT2474">
            <v>76.691999999999993</v>
          </cell>
          <cell r="AU2474">
            <v>271.64389999999997</v>
          </cell>
          <cell r="AV2474">
            <v>516.39273000000003</v>
          </cell>
          <cell r="AW2474">
            <v>807.07237999999995</v>
          </cell>
        </row>
        <row r="2475">
          <cell r="A2475" t="str">
            <v>680499CLECOMBU0323</v>
          </cell>
          <cell r="L2475">
            <v>21.073049999999999</v>
          </cell>
          <cell r="M2475">
            <v>13.41385</v>
          </cell>
          <cell r="N2475">
            <v>13.41385</v>
          </cell>
          <cell r="O2475">
            <v>181.79574</v>
          </cell>
          <cell r="P2475">
            <v>90.697659999999999</v>
          </cell>
          <cell r="Q2475">
            <v>90.697659999999999</v>
          </cell>
          <cell r="S2475">
            <v>531.26251999999999</v>
          </cell>
          <cell r="T2475">
            <v>440.16444000000001</v>
          </cell>
          <cell r="U2475">
            <v>440.16444000000001</v>
          </cell>
          <cell r="W2475">
            <v>51.403199999999998</v>
          </cell>
          <cell r="X2475">
            <v>42.425220000000003</v>
          </cell>
          <cell r="Y2475">
            <v>42.425220000000003</v>
          </cell>
          <cell r="AT2475">
            <v>86.342339999999993</v>
          </cell>
          <cell r="AU2475">
            <v>306.10905000000002</v>
          </cell>
          <cell r="AV2475">
            <v>549.22339999999997</v>
          </cell>
          <cell r="AW2475">
            <v>863.23586</v>
          </cell>
        </row>
        <row r="2476">
          <cell r="A2476" t="str">
            <v>680499CLECOMBU0648</v>
          </cell>
          <cell r="L2476">
            <v>59.65401</v>
          </cell>
          <cell r="M2476">
            <v>74.969849999999994</v>
          </cell>
          <cell r="N2476">
            <v>74.969849999999994</v>
          </cell>
          <cell r="O2476">
            <v>312.51522</v>
          </cell>
          <cell r="P2476">
            <v>225.60838000000001</v>
          </cell>
          <cell r="Q2476">
            <v>225.60838000000001</v>
          </cell>
          <cell r="S2476">
            <v>659.49113999999997</v>
          </cell>
          <cell r="T2476">
            <v>572.58429999999998</v>
          </cell>
          <cell r="U2476">
            <v>572.58429999999998</v>
          </cell>
          <cell r="W2476">
            <v>135.98444000000001</v>
          </cell>
          <cell r="X2476">
            <v>256.50976000000003</v>
          </cell>
          <cell r="Y2476">
            <v>256.50976000000003</v>
          </cell>
          <cell r="AU2476">
            <v>15.9246</v>
          </cell>
          <cell r="AV2476">
            <v>158.09352999999999</v>
          </cell>
          <cell r="AW2476">
            <v>1425.1113</v>
          </cell>
        </row>
        <row r="2477">
          <cell r="A2477" t="str">
            <v>680499CLECOMBG6912</v>
          </cell>
          <cell r="L2477">
            <v>209.41969</v>
          </cell>
          <cell r="M2477">
            <v>133.82341</v>
          </cell>
          <cell r="N2477">
            <v>133.82341</v>
          </cell>
          <cell r="O2477">
            <v>1091.0544600000001</v>
          </cell>
          <cell r="P2477">
            <v>819.57606999999996</v>
          </cell>
          <cell r="Q2477">
            <v>819.57606999999996</v>
          </cell>
          <cell r="S2477">
            <v>2577.92938</v>
          </cell>
          <cell r="T2477">
            <v>2306.4509899999998</v>
          </cell>
          <cell r="U2477">
            <v>2306.4509899999998</v>
          </cell>
          <cell r="W2477">
            <v>457.02226000000002</v>
          </cell>
          <cell r="X2477">
            <v>389.51206000000002</v>
          </cell>
          <cell r="Y2477">
            <v>389.51206000000002</v>
          </cell>
          <cell r="AB2477">
            <v>5.7000000000000002E-3</v>
          </cell>
          <cell r="AC2477">
            <v>1.197E-2</v>
          </cell>
          <cell r="AD2477">
            <v>3.3669999999999999E-2</v>
          </cell>
          <cell r="AT2477">
            <v>364.15933999999999</v>
          </cell>
          <cell r="AU2477">
            <v>1071.3685700000001</v>
          </cell>
          <cell r="AV2477">
            <v>1588.9164000000001</v>
          </cell>
          <cell r="AW2477">
            <v>3621.0673499999998</v>
          </cell>
        </row>
        <row r="2478">
          <cell r="A2478" t="str">
            <v>680499CLECOMBS6912</v>
          </cell>
          <cell r="L2478">
            <v>117.83337</v>
          </cell>
          <cell r="M2478">
            <v>69.702950000000001</v>
          </cell>
          <cell r="N2478">
            <v>69.702950000000001</v>
          </cell>
          <cell r="O2478">
            <v>533.89984000000004</v>
          </cell>
          <cell r="P2478">
            <v>390.93545999999998</v>
          </cell>
          <cell r="Q2478">
            <v>390.93545999999998</v>
          </cell>
          <cell r="S2478">
            <v>1333.97514</v>
          </cell>
          <cell r="T2478">
            <v>1191.0107599999999</v>
          </cell>
          <cell r="U2478">
            <v>1191.0107599999999</v>
          </cell>
          <cell r="W2478">
            <v>241.40539999999999</v>
          </cell>
          <cell r="X2478">
            <v>192.40281999999999</v>
          </cell>
          <cell r="Y2478">
            <v>192.40281999999999</v>
          </cell>
          <cell r="AB2478">
            <v>5.7000000000000002E-3</v>
          </cell>
          <cell r="AC2478">
            <v>8.0800000000000004E-3</v>
          </cell>
          <cell r="AD2478">
            <v>1.519E-2</v>
          </cell>
          <cell r="AT2478">
            <v>267.63308999999998</v>
          </cell>
          <cell r="AU2478">
            <v>820.71529999999996</v>
          </cell>
          <cell r="AV2478">
            <v>1022.25089</v>
          </cell>
          <cell r="AW2478">
            <v>1999.67446</v>
          </cell>
        </row>
        <row r="2479">
          <cell r="A2479" t="str">
            <v>680499CLECOMBO0678</v>
          </cell>
          <cell r="L2479">
            <v>84.546880000000002</v>
          </cell>
          <cell r="M2479">
            <v>54.427250000000001</v>
          </cell>
          <cell r="N2479">
            <v>54.427250000000001</v>
          </cell>
          <cell r="O2479">
            <v>388.48914000000002</v>
          </cell>
          <cell r="P2479">
            <v>282.71240999999998</v>
          </cell>
          <cell r="Q2479">
            <v>282.71240999999998</v>
          </cell>
          <cell r="S2479">
            <v>961.53713000000005</v>
          </cell>
          <cell r="T2479">
            <v>855.7604</v>
          </cell>
          <cell r="U2479">
            <v>855.7604</v>
          </cell>
          <cell r="W2479">
            <v>182.11358999999999</v>
          </cell>
          <cell r="X2479">
            <v>150.49515</v>
          </cell>
          <cell r="Y2479">
            <v>150.49515</v>
          </cell>
          <cell r="AB2479">
            <v>4.6899999999999997E-3</v>
          </cell>
          <cell r="AC2479">
            <v>5.5900000000000004E-3</v>
          </cell>
          <cell r="AD2479">
            <v>1.1690000000000001E-2</v>
          </cell>
          <cell r="AT2479">
            <v>172.34757999999999</v>
          </cell>
          <cell r="AU2479">
            <v>523.64841999999999</v>
          </cell>
          <cell r="AV2479">
            <v>656.53003000000001</v>
          </cell>
          <cell r="AW2479">
            <v>1356.4412199999999</v>
          </cell>
        </row>
        <row r="2480">
          <cell r="A2480" t="str">
            <v>680499CLECOMBU0654</v>
          </cell>
          <cell r="L2480">
            <v>9.1920699999999993</v>
          </cell>
          <cell r="M2480">
            <v>3.9994000000000001</v>
          </cell>
          <cell r="N2480">
            <v>3.9994000000000001</v>
          </cell>
          <cell r="O2480">
            <v>40.25347</v>
          </cell>
          <cell r="P2480">
            <v>23.373200000000001</v>
          </cell>
          <cell r="Q2480">
            <v>23.373200000000001</v>
          </cell>
          <cell r="S2480">
            <v>135.15217999999999</v>
          </cell>
          <cell r="T2480">
            <v>118.27191000000001</v>
          </cell>
          <cell r="U2480">
            <v>118.27191000000001</v>
          </cell>
          <cell r="W2480">
            <v>16.768940000000001</v>
          </cell>
          <cell r="X2480">
            <v>12.114369999999999</v>
          </cell>
          <cell r="Y2480">
            <v>12.114369999999999</v>
          </cell>
          <cell r="AB2480">
            <v>5.0000000000000001E-4</v>
          </cell>
          <cell r="AC2480">
            <v>1.4400000000000001E-3</v>
          </cell>
          <cell r="AD2480">
            <v>1.9400000000000001E-3</v>
          </cell>
          <cell r="AT2480">
            <v>10.858599999999999</v>
          </cell>
          <cell r="AU2480">
            <v>65.011930000000007</v>
          </cell>
          <cell r="AV2480">
            <v>103.69085</v>
          </cell>
          <cell r="AW2480">
            <v>136.17592999999999</v>
          </cell>
        </row>
        <row r="2481">
          <cell r="A2481" t="str">
            <v>680499CLECOMBU0659</v>
          </cell>
          <cell r="L2481">
            <v>24.09442</v>
          </cell>
          <cell r="M2481">
            <v>11.276300000000001</v>
          </cell>
          <cell r="N2481">
            <v>11.276300000000001</v>
          </cell>
          <cell r="O2481">
            <v>105.15723</v>
          </cell>
          <cell r="P2481">
            <v>84.849850000000004</v>
          </cell>
          <cell r="Q2481">
            <v>84.849850000000004</v>
          </cell>
          <cell r="S2481">
            <v>237.28583</v>
          </cell>
          <cell r="T2481">
            <v>216.97845000000001</v>
          </cell>
          <cell r="U2481">
            <v>216.97845000000001</v>
          </cell>
          <cell r="W2481">
            <v>42.522869999999998</v>
          </cell>
          <cell r="X2481">
            <v>29.793299999999999</v>
          </cell>
          <cell r="Y2481">
            <v>29.793299999999999</v>
          </cell>
          <cell r="AB2481">
            <v>5.1000000000000004E-4</v>
          </cell>
          <cell r="AC2481">
            <v>1.0499999999999999E-3</v>
          </cell>
          <cell r="AD2481">
            <v>1.56E-3</v>
          </cell>
          <cell r="AT2481">
            <v>84.426910000000007</v>
          </cell>
          <cell r="AU2481">
            <v>232.05494999999999</v>
          </cell>
          <cell r="AV2481">
            <v>262.03001</v>
          </cell>
          <cell r="AW2481">
            <v>507.05730999999997</v>
          </cell>
        </row>
        <row r="2482">
          <cell r="A2482" t="str">
            <v>680499CLECOMBS6922</v>
          </cell>
          <cell r="L2482">
            <v>91.586320000000001</v>
          </cell>
          <cell r="M2482">
            <v>64.120459999999994</v>
          </cell>
          <cell r="N2482">
            <v>64.120459999999994</v>
          </cell>
          <cell r="O2482">
            <v>557.15462000000002</v>
          </cell>
          <cell r="P2482">
            <v>428.64060999999998</v>
          </cell>
          <cell r="Q2482">
            <v>428.64060999999998</v>
          </cell>
          <cell r="S2482">
            <v>1243.95424</v>
          </cell>
          <cell r="T2482">
            <v>1115.4402299999999</v>
          </cell>
          <cell r="U2482">
            <v>1115.4402299999999</v>
          </cell>
          <cell r="W2482">
            <v>215.61686</v>
          </cell>
          <cell r="X2482">
            <v>197.10924</v>
          </cell>
          <cell r="Y2482">
            <v>197.10924</v>
          </cell>
          <cell r="AC2482">
            <v>3.8899999999999998E-3</v>
          </cell>
          <cell r="AD2482">
            <v>1.848E-2</v>
          </cell>
          <cell r="AT2482">
            <v>96.526250000000005</v>
          </cell>
          <cell r="AU2482">
            <v>250.65326999999999</v>
          </cell>
          <cell r="AV2482">
            <v>566.66551000000004</v>
          </cell>
          <cell r="AW2482">
            <v>1621.3928900000001</v>
          </cell>
        </row>
        <row r="2483">
          <cell r="A2483" t="str">
            <v>680499CLECOMBU1485</v>
          </cell>
          <cell r="L2483">
            <v>12.189170000000001</v>
          </cell>
          <cell r="M2483">
            <v>12.78111</v>
          </cell>
          <cell r="N2483">
            <v>12.78111</v>
          </cell>
          <cell r="O2483">
            <v>74.966419999999999</v>
          </cell>
          <cell r="P2483">
            <v>86.130390000000006</v>
          </cell>
          <cell r="Q2483">
            <v>86.130390000000006</v>
          </cell>
          <cell r="S2483">
            <v>188.63394</v>
          </cell>
          <cell r="T2483">
            <v>199.79791</v>
          </cell>
          <cell r="U2483">
            <v>199.79791</v>
          </cell>
          <cell r="W2483">
            <v>28.958089999999999</v>
          </cell>
          <cell r="X2483">
            <v>35.680529999999997</v>
          </cell>
          <cell r="Y2483">
            <v>35.680529999999997</v>
          </cell>
          <cell r="AC2483">
            <v>1.2199999999999999E-3</v>
          </cell>
          <cell r="AD2483">
            <v>5.4000000000000003E-3</v>
          </cell>
          <cell r="AT2483">
            <v>21.734259999999999</v>
          </cell>
          <cell r="AU2483">
            <v>68.332579999999993</v>
          </cell>
          <cell r="AV2483">
            <v>109.18633</v>
          </cell>
          <cell r="AW2483">
            <v>216.50367</v>
          </cell>
        </row>
        <row r="2484">
          <cell r="A2484" t="str">
            <v>680499CLECOMBU1051</v>
          </cell>
          <cell r="L2484">
            <v>3.1946500000000002</v>
          </cell>
          <cell r="M2484">
            <v>2.05932</v>
          </cell>
          <cell r="N2484">
            <v>2.05932</v>
          </cell>
          <cell r="O2484">
            <v>14.85061</v>
          </cell>
          <cell r="P2484">
            <v>13.33582</v>
          </cell>
          <cell r="Q2484">
            <v>13.33582</v>
          </cell>
          <cell r="S2484">
            <v>32.960070000000002</v>
          </cell>
          <cell r="T2484">
            <v>31.44528</v>
          </cell>
          <cell r="U2484">
            <v>31.44528</v>
          </cell>
          <cell r="W2484">
            <v>6.0215100000000001</v>
          </cell>
          <cell r="X2484">
            <v>6.1471099999999996</v>
          </cell>
          <cell r="Y2484">
            <v>6.1471099999999996</v>
          </cell>
          <cell r="AV2484">
            <v>6.2312099999999999</v>
          </cell>
          <cell r="AW2484">
            <v>6.2312099999999999</v>
          </cell>
        </row>
        <row r="2485">
          <cell r="A2485" t="str">
            <v>680499CLECOMBO0708</v>
          </cell>
          <cell r="L2485">
            <v>23.51118</v>
          </cell>
          <cell r="M2485">
            <v>15.04142</v>
          </cell>
          <cell r="N2485">
            <v>15.04142</v>
          </cell>
          <cell r="O2485">
            <v>159.45099999999999</v>
          </cell>
          <cell r="P2485">
            <v>121.20911</v>
          </cell>
          <cell r="Q2485">
            <v>121.20911</v>
          </cell>
          <cell r="S2485">
            <v>385.08782000000002</v>
          </cell>
          <cell r="T2485">
            <v>346.84593000000001</v>
          </cell>
          <cell r="U2485">
            <v>346.84593000000001</v>
          </cell>
          <cell r="W2485">
            <v>55.311959999999999</v>
          </cell>
          <cell r="X2485">
            <v>49.872770000000003</v>
          </cell>
          <cell r="Y2485">
            <v>49.872770000000003</v>
          </cell>
          <cell r="AC2485">
            <v>1.91E-3</v>
          </cell>
          <cell r="AD2485">
            <v>6.5100000000000002E-3</v>
          </cell>
          <cell r="AT2485">
            <v>31.672029999999999</v>
          </cell>
          <cell r="AU2485">
            <v>86.929299999999998</v>
          </cell>
          <cell r="AV2485">
            <v>171.91507999999999</v>
          </cell>
          <cell r="AW2485">
            <v>422.24032999999997</v>
          </cell>
        </row>
        <row r="2486">
          <cell r="A2486" t="str">
            <v>680499CLECOMBU0675</v>
          </cell>
          <cell r="L2486">
            <v>8.4684200000000001</v>
          </cell>
          <cell r="M2486">
            <v>6.1785899999999998</v>
          </cell>
          <cell r="N2486">
            <v>6.1785899999999998</v>
          </cell>
          <cell r="O2486">
            <v>50.315040000000003</v>
          </cell>
          <cell r="P2486">
            <v>47.966659999999997</v>
          </cell>
          <cell r="Q2486">
            <v>47.966659999999997</v>
          </cell>
          <cell r="S2486">
            <v>122.91206</v>
          </cell>
          <cell r="T2486">
            <v>120.56368000000001</v>
          </cell>
          <cell r="U2486">
            <v>120.56368000000001</v>
          </cell>
          <cell r="W2486">
            <v>19.289110000000001</v>
          </cell>
          <cell r="X2486">
            <v>21.303529999999999</v>
          </cell>
          <cell r="Y2486">
            <v>21.303529999999999</v>
          </cell>
          <cell r="AC2486">
            <v>7.6000000000000004E-4</v>
          </cell>
          <cell r="AD2486">
            <v>6.5700000000000003E-3</v>
          </cell>
          <cell r="AU2486">
            <v>6.8722000000000003</v>
          </cell>
          <cell r="AV2486">
            <v>37.907269999999997</v>
          </cell>
          <cell r="AW2486">
            <v>232.76267999999999</v>
          </cell>
        </row>
        <row r="2487">
          <cell r="A2487" t="str">
            <v>680499CLECOMBU0709</v>
          </cell>
          <cell r="P2487">
            <v>1.56504</v>
          </cell>
          <cell r="Q2487">
            <v>1.56504</v>
          </cell>
          <cell r="S2487">
            <v>0.32830999999999999</v>
          </cell>
          <cell r="T2487">
            <v>1.8933500000000001</v>
          </cell>
          <cell r="U2487">
            <v>1.8933500000000001</v>
          </cell>
          <cell r="X2487">
            <v>0.13750999999999999</v>
          </cell>
          <cell r="Y2487">
            <v>0.13750999999999999</v>
          </cell>
        </row>
        <row r="2488">
          <cell r="A2488" t="str">
            <v>680499CLECOMBU1123</v>
          </cell>
          <cell r="L2488">
            <v>44.222900000000003</v>
          </cell>
          <cell r="M2488">
            <v>28.060020000000002</v>
          </cell>
          <cell r="N2488">
            <v>28.060020000000002</v>
          </cell>
          <cell r="O2488">
            <v>257.57155</v>
          </cell>
          <cell r="P2488">
            <v>158.43359000000001</v>
          </cell>
          <cell r="Q2488">
            <v>158.43359000000001</v>
          </cell>
          <cell r="S2488">
            <v>514.03204000000005</v>
          </cell>
          <cell r="T2488">
            <v>414.89407999999997</v>
          </cell>
          <cell r="U2488">
            <v>414.89407999999997</v>
          </cell>
          <cell r="W2488">
            <v>106.03619</v>
          </cell>
          <cell r="X2488">
            <v>83.967789999999994</v>
          </cell>
          <cell r="Y2488">
            <v>83.967789999999994</v>
          </cell>
          <cell r="AT2488">
            <v>43.119959999999999</v>
          </cell>
          <cell r="AU2488">
            <v>88.519189999999995</v>
          </cell>
          <cell r="AV2488">
            <v>241.42562000000001</v>
          </cell>
          <cell r="AW2488">
            <v>743.65499999999997</v>
          </cell>
        </row>
        <row r="2489">
          <cell r="A2489" t="str">
            <v>680499CLECOMBS9042</v>
          </cell>
          <cell r="L2489">
            <v>64.155190000000005</v>
          </cell>
          <cell r="M2489">
            <v>36.379600000000003</v>
          </cell>
          <cell r="N2489">
            <v>36.379600000000003</v>
          </cell>
          <cell r="O2489">
            <v>409.74209000000002</v>
          </cell>
          <cell r="P2489">
            <v>169.00914</v>
          </cell>
          <cell r="Q2489">
            <v>169.00914</v>
          </cell>
          <cell r="S2489">
            <v>861.35442</v>
          </cell>
          <cell r="T2489">
            <v>620.62147000000004</v>
          </cell>
          <cell r="U2489">
            <v>620.62147000000004</v>
          </cell>
          <cell r="W2489">
            <v>170.14973000000001</v>
          </cell>
          <cell r="X2489">
            <v>108.41723</v>
          </cell>
          <cell r="Y2489">
            <v>108.41723</v>
          </cell>
          <cell r="AT2489">
            <v>134.75963999999999</v>
          </cell>
          <cell r="AU2489">
            <v>367.53501</v>
          </cell>
          <cell r="AV2489">
            <v>511.16692</v>
          </cell>
          <cell r="AW2489">
            <v>1133.05348</v>
          </cell>
        </row>
        <row r="2490">
          <cell r="A2490" t="str">
            <v>680499CLECOMBO0341</v>
          </cell>
          <cell r="L2490">
            <v>33.532519999999998</v>
          </cell>
          <cell r="M2490">
            <v>20.050429999999999</v>
          </cell>
          <cell r="N2490">
            <v>20.050429999999999</v>
          </cell>
          <cell r="O2490">
            <v>198.05329</v>
          </cell>
          <cell r="P2490">
            <v>92.387709999999998</v>
          </cell>
          <cell r="Q2490">
            <v>92.387709999999998</v>
          </cell>
          <cell r="S2490">
            <v>454.30273999999997</v>
          </cell>
          <cell r="T2490">
            <v>348.63715999999999</v>
          </cell>
          <cell r="U2490">
            <v>348.63715999999999</v>
          </cell>
          <cell r="W2490">
            <v>77.079250000000002</v>
          </cell>
          <cell r="X2490">
            <v>69.315600000000003</v>
          </cell>
          <cell r="Y2490">
            <v>69.315600000000003</v>
          </cell>
          <cell r="AT2490">
            <v>80.831140000000005</v>
          </cell>
          <cell r="AU2490">
            <v>228.75746000000001</v>
          </cell>
          <cell r="AV2490">
            <v>297.40010999999998</v>
          </cell>
          <cell r="AW2490">
            <v>641.27813000000003</v>
          </cell>
        </row>
        <row r="2491">
          <cell r="A2491" t="str">
            <v>680499CLECOMBU0341</v>
          </cell>
          <cell r="L2491">
            <v>33.532519999999998</v>
          </cell>
          <cell r="M2491">
            <v>20.050429999999999</v>
          </cell>
          <cell r="N2491">
            <v>20.050429999999999</v>
          </cell>
          <cell r="O2491">
            <v>198.05329</v>
          </cell>
          <cell r="P2491">
            <v>92.387709999999998</v>
          </cell>
          <cell r="Q2491">
            <v>92.387709999999998</v>
          </cell>
          <cell r="S2491">
            <v>454.30273999999997</v>
          </cell>
          <cell r="T2491">
            <v>348.63715999999999</v>
          </cell>
          <cell r="U2491">
            <v>348.63715999999999</v>
          </cell>
          <cell r="W2491">
            <v>77.079250000000002</v>
          </cell>
          <cell r="X2491">
            <v>69.315600000000003</v>
          </cell>
          <cell r="Y2491">
            <v>69.315600000000003</v>
          </cell>
          <cell r="AT2491">
            <v>80.831140000000005</v>
          </cell>
          <cell r="AU2491">
            <v>228.75746000000001</v>
          </cell>
          <cell r="AV2491">
            <v>297.40010999999998</v>
          </cell>
          <cell r="AW2491">
            <v>641.27813000000003</v>
          </cell>
        </row>
        <row r="2492">
          <cell r="A2492" t="str">
            <v>680499CLECOMBU0351</v>
          </cell>
          <cell r="L2492">
            <v>16.759270000000001</v>
          </cell>
          <cell r="M2492">
            <v>6.1227099999999997</v>
          </cell>
          <cell r="N2492">
            <v>6.1227099999999997</v>
          </cell>
          <cell r="O2492">
            <v>95.555670000000006</v>
          </cell>
          <cell r="P2492">
            <v>27.986619999999998</v>
          </cell>
          <cell r="Q2492">
            <v>27.986619999999998</v>
          </cell>
          <cell r="S2492">
            <v>155.40561</v>
          </cell>
          <cell r="T2492">
            <v>87.836560000000006</v>
          </cell>
          <cell r="U2492">
            <v>87.836560000000006</v>
          </cell>
          <cell r="W2492">
            <v>52.276470000000003</v>
          </cell>
          <cell r="X2492">
            <v>14.80273</v>
          </cell>
          <cell r="Y2492">
            <v>14.80273</v>
          </cell>
          <cell r="AT2492">
            <v>24.912669999999999</v>
          </cell>
          <cell r="AU2492">
            <v>64.977490000000003</v>
          </cell>
          <cell r="AV2492">
            <v>77.157690000000002</v>
          </cell>
          <cell r="AW2492">
            <v>271.19965999999999</v>
          </cell>
        </row>
        <row r="2493">
          <cell r="A2493" t="str">
            <v>680499CLECOMBU0352</v>
          </cell>
          <cell r="L2493">
            <v>13.752520000000001</v>
          </cell>
          <cell r="M2493">
            <v>9.7036599999999993</v>
          </cell>
          <cell r="N2493">
            <v>9.7036599999999993</v>
          </cell>
          <cell r="O2493">
            <v>115.6921</v>
          </cell>
          <cell r="P2493">
            <v>44.925269999999998</v>
          </cell>
          <cell r="Q2493">
            <v>44.925269999999998</v>
          </cell>
          <cell r="S2493">
            <v>249.99758</v>
          </cell>
          <cell r="T2493">
            <v>179.23075</v>
          </cell>
          <cell r="U2493">
            <v>179.23075</v>
          </cell>
          <cell r="W2493">
            <v>40.626019999999997</v>
          </cell>
          <cell r="X2493">
            <v>23.19783</v>
          </cell>
          <cell r="Y2493">
            <v>23.19783</v>
          </cell>
          <cell r="AT2493">
            <v>28.772179999999999</v>
          </cell>
          <cell r="AU2493">
            <v>73.069109999999995</v>
          </cell>
          <cell r="AV2493">
            <v>135.63453999999999</v>
          </cell>
          <cell r="AW2493">
            <v>218.72926000000001</v>
          </cell>
        </row>
        <row r="2494">
          <cell r="A2494" t="str">
            <v>680499CLECOMBU0353</v>
          </cell>
          <cell r="L2494">
            <v>0.11088000000000001</v>
          </cell>
          <cell r="M2494">
            <v>0.50280000000000002</v>
          </cell>
          <cell r="N2494">
            <v>0.50280000000000002</v>
          </cell>
          <cell r="O2494">
            <v>0.44102999999999998</v>
          </cell>
          <cell r="P2494">
            <v>3.7095400000000001</v>
          </cell>
          <cell r="Q2494">
            <v>3.7095400000000001</v>
          </cell>
          <cell r="S2494">
            <v>1.64849</v>
          </cell>
          <cell r="T2494">
            <v>4.9169999999999998</v>
          </cell>
          <cell r="U2494">
            <v>4.9169999999999998</v>
          </cell>
          <cell r="W2494">
            <v>0.16799</v>
          </cell>
          <cell r="X2494">
            <v>1.10107</v>
          </cell>
          <cell r="Y2494">
            <v>1.10107</v>
          </cell>
          <cell r="AT2494">
            <v>0.24365000000000001</v>
          </cell>
          <cell r="AU2494">
            <v>0.73094999999999999</v>
          </cell>
          <cell r="AV2494">
            <v>0.97458</v>
          </cell>
          <cell r="AW2494">
            <v>1.84643</v>
          </cell>
        </row>
        <row r="2495">
          <cell r="A2495" t="str">
            <v>680499CLECOMBS9051</v>
          </cell>
          <cell r="L2495">
            <v>52.130540000000003</v>
          </cell>
          <cell r="M2495">
            <v>16.450500000000002</v>
          </cell>
          <cell r="N2495">
            <v>16.450500000000002</v>
          </cell>
          <cell r="O2495">
            <v>269.08062000000001</v>
          </cell>
          <cell r="P2495">
            <v>116.20211</v>
          </cell>
          <cell r="Q2495">
            <v>116.20211</v>
          </cell>
          <cell r="S2495">
            <v>550.18352000000004</v>
          </cell>
          <cell r="T2495">
            <v>397.30500999999998</v>
          </cell>
          <cell r="U2495">
            <v>397.30500999999998</v>
          </cell>
          <cell r="W2495">
            <v>118.33522000000001</v>
          </cell>
          <cell r="X2495">
            <v>44.679430000000004</v>
          </cell>
          <cell r="Y2495">
            <v>44.679430000000004</v>
          </cell>
          <cell r="AT2495">
            <v>103.36064</v>
          </cell>
          <cell r="AU2495">
            <v>310.61110000000002</v>
          </cell>
          <cell r="AV2495">
            <v>408.50430999999998</v>
          </cell>
          <cell r="AW2495">
            <v>850.28886999999997</v>
          </cell>
        </row>
        <row r="2496">
          <cell r="A2496" t="str">
            <v>680499CLECOMBO0713</v>
          </cell>
          <cell r="L2496">
            <v>27.396899999999999</v>
          </cell>
          <cell r="M2496">
            <v>13.68291</v>
          </cell>
          <cell r="N2496">
            <v>13.68291</v>
          </cell>
          <cell r="O2496">
            <v>168.55319</v>
          </cell>
          <cell r="P2496">
            <v>93.163110000000003</v>
          </cell>
          <cell r="Q2496">
            <v>93.163110000000003</v>
          </cell>
          <cell r="S2496">
            <v>374.48475000000002</v>
          </cell>
          <cell r="T2496">
            <v>299.09467000000001</v>
          </cell>
          <cell r="U2496">
            <v>299.09467000000001</v>
          </cell>
          <cell r="W2496">
            <v>61.682160000000003</v>
          </cell>
          <cell r="X2496">
            <v>35.313189999999999</v>
          </cell>
          <cell r="Y2496">
            <v>35.313189999999999</v>
          </cell>
          <cell r="AT2496">
            <v>38.515239999999999</v>
          </cell>
          <cell r="AU2496">
            <v>116.65344</v>
          </cell>
          <cell r="AV2496">
            <v>175.91917000000001</v>
          </cell>
          <cell r="AW2496">
            <v>539.85699</v>
          </cell>
        </row>
        <row r="2497">
          <cell r="A2497" t="str">
            <v>680499CLECOMBU0713</v>
          </cell>
          <cell r="L2497">
            <v>27.396899999999999</v>
          </cell>
          <cell r="M2497">
            <v>13.68291</v>
          </cell>
          <cell r="N2497">
            <v>13.68291</v>
          </cell>
          <cell r="O2497">
            <v>168.55319</v>
          </cell>
          <cell r="P2497">
            <v>93.163110000000003</v>
          </cell>
          <cell r="Q2497">
            <v>93.163110000000003</v>
          </cell>
          <cell r="S2497">
            <v>374.48475000000002</v>
          </cell>
          <cell r="T2497">
            <v>299.09467000000001</v>
          </cell>
          <cell r="U2497">
            <v>299.09467000000001</v>
          </cell>
          <cell r="W2497">
            <v>61.682160000000003</v>
          </cell>
          <cell r="X2497">
            <v>35.313189999999999</v>
          </cell>
          <cell r="Y2497">
            <v>35.313189999999999</v>
          </cell>
          <cell r="AT2497">
            <v>38.515239999999999</v>
          </cell>
          <cell r="AU2497">
            <v>116.65344</v>
          </cell>
          <cell r="AV2497">
            <v>175.91917000000001</v>
          </cell>
          <cell r="AW2497">
            <v>539.85699</v>
          </cell>
        </row>
        <row r="2498">
          <cell r="A2498" t="str">
            <v>680499CLECOMBU0418</v>
          </cell>
          <cell r="L2498">
            <v>24.733640000000001</v>
          </cell>
          <cell r="M2498">
            <v>2.7675900000000002</v>
          </cell>
          <cell r="N2498">
            <v>2.7675900000000002</v>
          </cell>
          <cell r="O2498">
            <v>100.52743</v>
          </cell>
          <cell r="P2498">
            <v>23.039000000000001</v>
          </cell>
          <cell r="Q2498">
            <v>23.039000000000001</v>
          </cell>
          <cell r="S2498">
            <v>175.69877</v>
          </cell>
          <cell r="T2498">
            <v>98.210340000000002</v>
          </cell>
          <cell r="U2498">
            <v>98.210340000000002</v>
          </cell>
          <cell r="W2498">
            <v>56.653060000000004</v>
          </cell>
          <cell r="X2498">
            <v>9.3662399999999995</v>
          </cell>
          <cell r="Y2498">
            <v>9.3662399999999995</v>
          </cell>
          <cell r="AT2498">
            <v>64.845399999999998</v>
          </cell>
          <cell r="AU2498">
            <v>193.95766</v>
          </cell>
          <cell r="AV2498">
            <v>232.58514</v>
          </cell>
          <cell r="AW2498">
            <v>310.43187999999998</v>
          </cell>
        </row>
        <row r="2499">
          <cell r="A2499" t="str">
            <v>680499CLECOMBS9050</v>
          </cell>
          <cell r="L2499">
            <v>55.194929999999999</v>
          </cell>
          <cell r="M2499">
            <v>52.906350000000003</v>
          </cell>
          <cell r="N2499">
            <v>52.906350000000003</v>
          </cell>
          <cell r="O2499">
            <v>288.87750999999997</v>
          </cell>
          <cell r="P2499">
            <v>407.17525999999998</v>
          </cell>
          <cell r="Q2499">
            <v>407.17525999999998</v>
          </cell>
          <cell r="S2499">
            <v>790.33672000000001</v>
          </cell>
          <cell r="T2499">
            <v>908.63446999999996</v>
          </cell>
          <cell r="U2499">
            <v>908.63446999999996</v>
          </cell>
          <cell r="W2499">
            <v>112.55068</v>
          </cell>
          <cell r="X2499">
            <v>160.34935999999999</v>
          </cell>
          <cell r="Y2499">
            <v>160.34935999999999</v>
          </cell>
          <cell r="AT2499">
            <v>45.369520000000001</v>
          </cell>
          <cell r="AU2499">
            <v>163.59916000000001</v>
          </cell>
          <cell r="AV2499">
            <v>357.49547999999999</v>
          </cell>
          <cell r="AW2499">
            <v>1290.1148499999999</v>
          </cell>
        </row>
        <row r="2500">
          <cell r="A2500" t="str">
            <v>680499CLECOMBU0331</v>
          </cell>
          <cell r="L2500">
            <v>27.94031</v>
          </cell>
          <cell r="M2500">
            <v>16.50572</v>
          </cell>
          <cell r="N2500">
            <v>16.50572</v>
          </cell>
          <cell r="O2500">
            <v>150.44521</v>
          </cell>
          <cell r="P2500">
            <v>77.499449999999996</v>
          </cell>
          <cell r="Q2500">
            <v>77.499449999999996</v>
          </cell>
          <cell r="S2500">
            <v>380.56515000000002</v>
          </cell>
          <cell r="T2500">
            <v>307.61939000000001</v>
          </cell>
          <cell r="U2500">
            <v>307.61939000000001</v>
          </cell>
          <cell r="W2500">
            <v>59.759630000000001</v>
          </cell>
          <cell r="X2500">
            <v>54.274230000000003</v>
          </cell>
          <cell r="Y2500">
            <v>54.274230000000003</v>
          </cell>
          <cell r="AT2500">
            <v>21.20731</v>
          </cell>
          <cell r="AU2500">
            <v>76.302509999999998</v>
          </cell>
          <cell r="AV2500">
            <v>169.45599999999999</v>
          </cell>
          <cell r="AW2500">
            <v>667.86806000000001</v>
          </cell>
        </row>
        <row r="2501">
          <cell r="A2501" t="str">
            <v>680499CLECOMBU0362</v>
          </cell>
          <cell r="L2501">
            <v>27.141439999999999</v>
          </cell>
          <cell r="M2501">
            <v>23.694299999999998</v>
          </cell>
          <cell r="N2501">
            <v>23.694299999999998</v>
          </cell>
          <cell r="O2501">
            <v>129.76608999999999</v>
          </cell>
          <cell r="P2501">
            <v>121.70197</v>
          </cell>
          <cell r="Q2501">
            <v>121.70197</v>
          </cell>
          <cell r="S2501">
            <v>300.41304000000002</v>
          </cell>
          <cell r="T2501">
            <v>292.34892000000002</v>
          </cell>
          <cell r="U2501">
            <v>292.34892000000002</v>
          </cell>
          <cell r="W2501">
            <v>51.321570000000001</v>
          </cell>
          <cell r="X2501">
            <v>65.649090000000001</v>
          </cell>
          <cell r="Y2501">
            <v>65.649090000000001</v>
          </cell>
          <cell r="AT2501">
            <v>24.162210000000002</v>
          </cell>
          <cell r="AU2501">
            <v>87.29665</v>
          </cell>
          <cell r="AV2501">
            <v>180.99015</v>
          </cell>
          <cell r="AW2501">
            <v>516.82000000000005</v>
          </cell>
        </row>
        <row r="2502">
          <cell r="A2502" t="str">
            <v>680499CLECOMBU0370</v>
          </cell>
          <cell r="L2502">
            <v>0.11318</v>
          </cell>
          <cell r="M2502">
            <v>12.706329999999999</v>
          </cell>
          <cell r="N2502">
            <v>12.706329999999999</v>
          </cell>
          <cell r="O2502">
            <v>8.6662099999999995</v>
          </cell>
          <cell r="P2502">
            <v>207.97384</v>
          </cell>
          <cell r="Q2502">
            <v>207.97384</v>
          </cell>
          <cell r="S2502">
            <v>109.35853</v>
          </cell>
          <cell r="T2502">
            <v>308.66615999999999</v>
          </cell>
          <cell r="U2502">
            <v>308.66615999999999</v>
          </cell>
          <cell r="W2502">
            <v>1.4694799999999999</v>
          </cell>
          <cell r="X2502">
            <v>40.42604</v>
          </cell>
          <cell r="Y2502">
            <v>40.42604</v>
          </cell>
          <cell r="AV2502">
            <v>7.0493300000000003</v>
          </cell>
          <cell r="AW2502">
            <v>105.42679</v>
          </cell>
        </row>
        <row r="2503">
          <cell r="A2503" t="str">
            <v>680499CLECOMBS6921</v>
          </cell>
          <cell r="P2503">
            <v>0.37957000000000002</v>
          </cell>
          <cell r="Q2503">
            <v>0.37957000000000002</v>
          </cell>
          <cell r="T2503">
            <v>0.37957000000000002</v>
          </cell>
          <cell r="U2503">
            <v>0.37957000000000002</v>
          </cell>
          <cell r="X2503">
            <v>8.1439999999999999E-2</v>
          </cell>
          <cell r="Y2503">
            <v>8.1439999999999999E-2</v>
          </cell>
        </row>
        <row r="2504">
          <cell r="A2504" t="str">
            <v>680499CLECOMBO1228</v>
          </cell>
          <cell r="P2504">
            <v>0.37957000000000002</v>
          </cell>
          <cell r="Q2504">
            <v>0.37957000000000002</v>
          </cell>
          <cell r="T2504">
            <v>0.37957000000000002</v>
          </cell>
          <cell r="U2504">
            <v>0.37957000000000002</v>
          </cell>
          <cell r="X2504">
            <v>8.1439999999999999E-2</v>
          </cell>
          <cell r="Y2504">
            <v>8.1439999999999999E-2</v>
          </cell>
        </row>
        <row r="2505">
          <cell r="A2505" t="str">
            <v>680499CLECOMBU1228</v>
          </cell>
          <cell r="P2505">
            <v>0.37957000000000002</v>
          </cell>
          <cell r="Q2505">
            <v>0.37957000000000002</v>
          </cell>
          <cell r="T2505">
            <v>0.37957000000000002</v>
          </cell>
          <cell r="U2505">
            <v>0.37957000000000002</v>
          </cell>
          <cell r="X2505">
            <v>8.1439999999999999E-2</v>
          </cell>
          <cell r="Y2505">
            <v>8.1439999999999999E-2</v>
          </cell>
        </row>
        <row r="2506">
          <cell r="A2506" t="str">
            <v>680499CLECOMBS6903</v>
          </cell>
          <cell r="L2506">
            <v>60.488120000000002</v>
          </cell>
          <cell r="M2506">
            <v>37.099080000000001</v>
          </cell>
          <cell r="N2506">
            <v>37.099080000000001</v>
          </cell>
          <cell r="O2506">
            <v>383.55934000000002</v>
          </cell>
          <cell r="P2506">
            <v>169.07848000000001</v>
          </cell>
          <cell r="Q2506">
            <v>169.07848000000001</v>
          </cell>
          <cell r="S2506">
            <v>788.29065000000003</v>
          </cell>
          <cell r="T2506">
            <v>573.80979000000002</v>
          </cell>
          <cell r="U2506">
            <v>573.80979000000002</v>
          </cell>
          <cell r="W2506">
            <v>145.97369</v>
          </cell>
          <cell r="X2506">
            <v>106.51425999999999</v>
          </cell>
          <cell r="Y2506">
            <v>106.51425999999999</v>
          </cell>
          <cell r="AT2506">
            <v>9.0200000000000002E-3</v>
          </cell>
          <cell r="AU2506">
            <v>9.1060000000000002E-2</v>
          </cell>
          <cell r="AV2506">
            <v>171.42465999999999</v>
          </cell>
          <cell r="AW2506">
            <v>171.70417</v>
          </cell>
        </row>
        <row r="2507">
          <cell r="A2507" t="str">
            <v>680499CLECOMBU0664</v>
          </cell>
          <cell r="L2507">
            <v>60.488120000000002</v>
          </cell>
          <cell r="M2507">
            <v>37.099080000000001</v>
          </cell>
          <cell r="N2507">
            <v>37.099080000000001</v>
          </cell>
          <cell r="O2507">
            <v>383.55934000000002</v>
          </cell>
          <cell r="P2507">
            <v>169.07848000000001</v>
          </cell>
          <cell r="Q2507">
            <v>169.07848000000001</v>
          </cell>
          <cell r="S2507">
            <v>788.29065000000003</v>
          </cell>
          <cell r="T2507">
            <v>573.80979000000002</v>
          </cell>
          <cell r="U2507">
            <v>573.80979000000002</v>
          </cell>
          <cell r="W2507">
            <v>145.97369</v>
          </cell>
          <cell r="X2507">
            <v>106.51425999999999</v>
          </cell>
          <cell r="Y2507">
            <v>106.51425999999999</v>
          </cell>
          <cell r="AT2507">
            <v>9.0200000000000002E-3</v>
          </cell>
          <cell r="AU2507">
            <v>9.1060000000000002E-2</v>
          </cell>
          <cell r="AV2507">
            <v>171.42465999999999</v>
          </cell>
          <cell r="AW2507">
            <v>171.70417</v>
          </cell>
        </row>
        <row r="2508">
          <cell r="A2508" t="str">
            <v>680499CLECOM201101</v>
          </cell>
          <cell r="L2508">
            <v>223.15756999999999</v>
          </cell>
          <cell r="M2508">
            <v>167.73479</v>
          </cell>
          <cell r="N2508">
            <v>167.73479</v>
          </cell>
          <cell r="O2508">
            <v>1316.91507</v>
          </cell>
          <cell r="P2508">
            <v>1037.0506600000001</v>
          </cell>
          <cell r="Q2508">
            <v>1037.0506600000001</v>
          </cell>
          <cell r="S2508">
            <v>2779.0177699999999</v>
          </cell>
          <cell r="T2508">
            <v>2499.1533599999998</v>
          </cell>
          <cell r="U2508">
            <v>2499.1533599999998</v>
          </cell>
          <cell r="W2508">
            <v>527.60721000000001</v>
          </cell>
          <cell r="X2508">
            <v>461.40805999999998</v>
          </cell>
          <cell r="Y2508">
            <v>461.40805999999998</v>
          </cell>
          <cell r="AB2508">
            <v>566.57703000000004</v>
          </cell>
          <cell r="AC2508">
            <v>1169.21297</v>
          </cell>
          <cell r="AD2508">
            <v>1735.79</v>
          </cell>
          <cell r="AT2508">
            <v>264.12990000000002</v>
          </cell>
          <cell r="AU2508">
            <v>845.83599000000004</v>
          </cell>
          <cell r="AV2508">
            <v>1470.7834600000001</v>
          </cell>
          <cell r="AW2508">
            <v>3891.4720400000001</v>
          </cell>
        </row>
        <row r="2509">
          <cell r="A2509" t="str">
            <v>680499CLECOMBT6918</v>
          </cell>
          <cell r="L2509">
            <v>223.15756999999999</v>
          </cell>
          <cell r="M2509">
            <v>167.73479</v>
          </cell>
          <cell r="N2509">
            <v>167.73479</v>
          </cell>
          <cell r="O2509">
            <v>1316.91507</v>
          </cell>
          <cell r="P2509">
            <v>1037.0506600000001</v>
          </cell>
          <cell r="Q2509">
            <v>1037.0506600000001</v>
          </cell>
          <cell r="S2509">
            <v>2779.0177699999999</v>
          </cell>
          <cell r="T2509">
            <v>2499.1533599999998</v>
          </cell>
          <cell r="U2509">
            <v>2499.1533599999998</v>
          </cell>
          <cell r="W2509">
            <v>527.60721000000001</v>
          </cell>
          <cell r="X2509">
            <v>461.40805999999998</v>
          </cell>
          <cell r="Y2509">
            <v>461.40805999999998</v>
          </cell>
          <cell r="AB2509">
            <v>566.57703000000004</v>
          </cell>
          <cell r="AC2509">
            <v>1169.21297</v>
          </cell>
          <cell r="AD2509">
            <v>1735.79</v>
          </cell>
          <cell r="AT2509">
            <v>264.12990000000002</v>
          </cell>
          <cell r="AU2509">
            <v>845.83599000000004</v>
          </cell>
          <cell r="AV2509">
            <v>1470.7834600000001</v>
          </cell>
          <cell r="AW2509">
            <v>3891.4720400000001</v>
          </cell>
        </row>
        <row r="2510">
          <cell r="A2510" t="str">
            <v>680499CLECOMBO0680</v>
          </cell>
          <cell r="L2510">
            <v>219.8477</v>
          </cell>
          <cell r="M2510">
            <v>167.73479</v>
          </cell>
          <cell r="N2510">
            <v>167.73479</v>
          </cell>
          <cell r="O2510">
            <v>1295.3270399999999</v>
          </cell>
          <cell r="P2510">
            <v>1037.0506600000001</v>
          </cell>
          <cell r="Q2510">
            <v>1037.0506600000001</v>
          </cell>
          <cell r="S2510">
            <v>2745.4812499999998</v>
          </cell>
          <cell r="T2510">
            <v>2487.20487</v>
          </cell>
          <cell r="U2510">
            <v>2487.20487</v>
          </cell>
          <cell r="W2510">
            <v>520.74946999999997</v>
          </cell>
          <cell r="X2510">
            <v>461.40805999999998</v>
          </cell>
          <cell r="Y2510">
            <v>461.40805999999998</v>
          </cell>
          <cell r="AB2510">
            <v>566.57703000000004</v>
          </cell>
          <cell r="AC2510">
            <v>1169.21297</v>
          </cell>
          <cell r="AD2510">
            <v>1735.79</v>
          </cell>
          <cell r="AT2510">
            <v>264.12990000000002</v>
          </cell>
          <cell r="AU2510">
            <v>845.83599000000004</v>
          </cell>
          <cell r="AV2510">
            <v>1463.9115300000001</v>
          </cell>
          <cell r="AW2510">
            <v>3884.6001099999999</v>
          </cell>
        </row>
        <row r="2511">
          <cell r="A2511" t="str">
            <v>680499CLECOMBU0680</v>
          </cell>
          <cell r="L2511">
            <v>219.8477</v>
          </cell>
          <cell r="M2511">
            <v>167.73479</v>
          </cell>
          <cell r="N2511">
            <v>167.73479</v>
          </cell>
          <cell r="O2511">
            <v>1295.3270399999999</v>
          </cell>
          <cell r="P2511">
            <v>1037.0506600000001</v>
          </cell>
          <cell r="Q2511">
            <v>1037.0506600000001</v>
          </cell>
          <cell r="S2511">
            <v>2745.4812499999998</v>
          </cell>
          <cell r="T2511">
            <v>2487.20487</v>
          </cell>
          <cell r="U2511">
            <v>2487.20487</v>
          </cell>
          <cell r="W2511">
            <v>520.74946999999997</v>
          </cell>
          <cell r="X2511">
            <v>461.40805999999998</v>
          </cell>
          <cell r="Y2511">
            <v>461.40805999999998</v>
          </cell>
          <cell r="AB2511">
            <v>566.57703000000004</v>
          </cell>
          <cell r="AC2511">
            <v>1169.21297</v>
          </cell>
          <cell r="AD2511">
            <v>1735.79</v>
          </cell>
          <cell r="AT2511">
            <v>264.12990000000002</v>
          </cell>
          <cell r="AU2511">
            <v>845.83599000000004</v>
          </cell>
          <cell r="AV2511">
            <v>1463.9115300000001</v>
          </cell>
          <cell r="AW2511">
            <v>3884.6001099999999</v>
          </cell>
        </row>
        <row r="2512">
          <cell r="A2512" t="str">
            <v>680499CLECOMBU0655</v>
          </cell>
          <cell r="L2512">
            <v>3.3098700000000001</v>
          </cell>
          <cell r="O2512">
            <v>21.58803</v>
          </cell>
          <cell r="S2512">
            <v>33.536520000000003</v>
          </cell>
          <cell r="T2512">
            <v>11.94849</v>
          </cell>
          <cell r="U2512">
            <v>11.94849</v>
          </cell>
          <cell r="W2512">
            <v>6.8577399999999997</v>
          </cell>
          <cell r="AV2512">
            <v>6.8719299999999999</v>
          </cell>
          <cell r="AW2512">
            <v>6.8719299999999999</v>
          </cell>
        </row>
        <row r="2513">
          <cell r="A2513" t="str">
            <v>680499804992PD202</v>
          </cell>
          <cell r="L2513">
            <v>564.11766999999998</v>
          </cell>
          <cell r="M2513">
            <v>382.55752000000001</v>
          </cell>
          <cell r="N2513">
            <v>382.55752000000001</v>
          </cell>
          <cell r="O2513">
            <v>3224.02765</v>
          </cell>
          <cell r="P2513">
            <v>2098.2646599999998</v>
          </cell>
          <cell r="Q2513">
            <v>2098.2646599999998</v>
          </cell>
          <cell r="S2513">
            <v>7495.4894800000002</v>
          </cell>
          <cell r="T2513">
            <v>6369.72649</v>
          </cell>
          <cell r="U2513">
            <v>6369.72649</v>
          </cell>
          <cell r="W2513">
            <v>1296.3876399999999</v>
          </cell>
          <cell r="X2513">
            <v>1176.4646600000001</v>
          </cell>
          <cell r="Y2513">
            <v>1176.4646600000001</v>
          </cell>
          <cell r="AB2513">
            <v>5.7000000000000002E-3</v>
          </cell>
          <cell r="AC2513">
            <v>1.197E-2</v>
          </cell>
          <cell r="AD2513">
            <v>3.3669999999999999E-2</v>
          </cell>
          <cell r="AT2513">
            <v>810.6925</v>
          </cell>
          <cell r="AU2513">
            <v>2506.8824500000001</v>
          </cell>
          <cell r="AV2513">
            <v>4261.2174299999997</v>
          </cell>
          <cell r="AW2513">
            <v>10161.64826</v>
          </cell>
        </row>
        <row r="2514">
          <cell r="A2514" t="str">
            <v>680499804992BS9044</v>
          </cell>
          <cell r="L2514">
            <v>122.72920000000001</v>
          </cell>
          <cell r="M2514">
            <v>105.89858</v>
          </cell>
          <cell r="N2514">
            <v>105.89858</v>
          </cell>
          <cell r="O2514">
            <v>781.71362999999997</v>
          </cell>
          <cell r="P2514">
            <v>416.84402999999998</v>
          </cell>
          <cell r="Q2514">
            <v>416.84402999999998</v>
          </cell>
          <cell r="S2514">
            <v>1927.3947900000001</v>
          </cell>
          <cell r="T2514">
            <v>1562.5251900000001</v>
          </cell>
          <cell r="U2514">
            <v>1562.5251900000001</v>
          </cell>
          <cell r="W2514">
            <v>292.35606000000001</v>
          </cell>
          <cell r="X2514">
            <v>366.91088000000002</v>
          </cell>
          <cell r="Y2514">
            <v>366.91088000000002</v>
          </cell>
          <cell r="AT2514">
            <v>163.03433999999999</v>
          </cell>
          <cell r="AU2514">
            <v>593.67755</v>
          </cell>
          <cell r="AV2514">
            <v>1223.70966</v>
          </cell>
          <cell r="AW2514">
            <v>3095.4195399999999</v>
          </cell>
        </row>
        <row r="2515">
          <cell r="A2515" t="str">
            <v>680499804992BU0321</v>
          </cell>
          <cell r="L2515">
            <v>42.002139999999997</v>
          </cell>
          <cell r="M2515">
            <v>17.514880000000002</v>
          </cell>
          <cell r="N2515">
            <v>17.514880000000002</v>
          </cell>
          <cell r="O2515">
            <v>287.40267</v>
          </cell>
          <cell r="P2515">
            <v>100.53798999999999</v>
          </cell>
          <cell r="Q2515">
            <v>100.53798999999999</v>
          </cell>
          <cell r="S2515">
            <v>736.64112999999998</v>
          </cell>
          <cell r="T2515">
            <v>549.77644999999995</v>
          </cell>
          <cell r="U2515">
            <v>549.77644999999995</v>
          </cell>
          <cell r="W2515">
            <v>104.96841999999999</v>
          </cell>
          <cell r="X2515">
            <v>67.975899999999996</v>
          </cell>
          <cell r="Y2515">
            <v>67.975899999999996</v>
          </cell>
          <cell r="AT2515">
            <v>76.691999999999993</v>
          </cell>
          <cell r="AU2515">
            <v>271.64389999999997</v>
          </cell>
          <cell r="AV2515">
            <v>516.39273000000003</v>
          </cell>
          <cell r="AW2515">
            <v>807.07237999999995</v>
          </cell>
        </row>
        <row r="2516">
          <cell r="A2516" t="str">
            <v>680499804992BU0323</v>
          </cell>
          <cell r="L2516">
            <v>21.073049999999999</v>
          </cell>
          <cell r="M2516">
            <v>13.41385</v>
          </cell>
          <cell r="N2516">
            <v>13.41385</v>
          </cell>
          <cell r="O2516">
            <v>181.79574</v>
          </cell>
          <cell r="P2516">
            <v>90.697659999999999</v>
          </cell>
          <cell r="Q2516">
            <v>90.697659999999999</v>
          </cell>
          <cell r="S2516">
            <v>531.26251999999999</v>
          </cell>
          <cell r="T2516">
            <v>440.16444000000001</v>
          </cell>
          <cell r="U2516">
            <v>440.16444000000001</v>
          </cell>
          <cell r="W2516">
            <v>51.403199999999998</v>
          </cell>
          <cell r="X2516">
            <v>42.425220000000003</v>
          </cell>
          <cell r="Y2516">
            <v>42.425220000000003</v>
          </cell>
          <cell r="AT2516">
            <v>86.342339999999993</v>
          </cell>
          <cell r="AU2516">
            <v>306.10905000000002</v>
          </cell>
          <cell r="AV2516">
            <v>549.22339999999997</v>
          </cell>
          <cell r="AW2516">
            <v>863.23586</v>
          </cell>
        </row>
        <row r="2517">
          <cell r="A2517" t="str">
            <v>680499804992BU0648</v>
          </cell>
          <cell r="L2517">
            <v>59.65401</v>
          </cell>
          <cell r="M2517">
            <v>74.969849999999994</v>
          </cell>
          <cell r="N2517">
            <v>74.969849999999994</v>
          </cell>
          <cell r="O2517">
            <v>312.51522</v>
          </cell>
          <cell r="P2517">
            <v>225.60838000000001</v>
          </cell>
          <cell r="Q2517">
            <v>225.60838000000001</v>
          </cell>
          <cell r="S2517">
            <v>659.49113999999997</v>
          </cell>
          <cell r="T2517">
            <v>572.58429999999998</v>
          </cell>
          <cell r="U2517">
            <v>572.58429999999998</v>
          </cell>
          <cell r="W2517">
            <v>135.98444000000001</v>
          </cell>
          <cell r="X2517">
            <v>256.50976000000003</v>
          </cell>
          <cell r="Y2517">
            <v>256.50976000000003</v>
          </cell>
          <cell r="AU2517">
            <v>15.9246</v>
          </cell>
          <cell r="AV2517">
            <v>158.09352999999999</v>
          </cell>
          <cell r="AW2517">
            <v>1425.1113</v>
          </cell>
        </row>
        <row r="2518">
          <cell r="A2518" t="str">
            <v>680499804992BG6912</v>
          </cell>
          <cell r="L2518">
            <v>209.41969</v>
          </cell>
          <cell r="M2518">
            <v>133.82341</v>
          </cell>
          <cell r="N2518">
            <v>133.82341</v>
          </cell>
          <cell r="O2518">
            <v>1091.0544600000001</v>
          </cell>
          <cell r="P2518">
            <v>819.57606999999996</v>
          </cell>
          <cell r="Q2518">
            <v>819.57606999999996</v>
          </cell>
          <cell r="S2518">
            <v>2577.92938</v>
          </cell>
          <cell r="T2518">
            <v>2306.4509899999998</v>
          </cell>
          <cell r="U2518">
            <v>2306.4509899999998</v>
          </cell>
          <cell r="W2518">
            <v>457.02226000000002</v>
          </cell>
          <cell r="X2518">
            <v>389.51206000000002</v>
          </cell>
          <cell r="Y2518">
            <v>389.51206000000002</v>
          </cell>
          <cell r="AB2518">
            <v>5.7000000000000002E-3</v>
          </cell>
          <cell r="AC2518">
            <v>1.197E-2</v>
          </cell>
          <cell r="AD2518">
            <v>3.3669999999999999E-2</v>
          </cell>
          <cell r="AT2518">
            <v>364.15933999999999</v>
          </cell>
          <cell r="AU2518">
            <v>1071.3685700000001</v>
          </cell>
          <cell r="AV2518">
            <v>1588.9164000000001</v>
          </cell>
          <cell r="AW2518">
            <v>3621.0673499999998</v>
          </cell>
        </row>
        <row r="2519">
          <cell r="A2519" t="str">
            <v>680499804992BS6912</v>
          </cell>
          <cell r="L2519">
            <v>117.83337</v>
          </cell>
          <cell r="M2519">
            <v>69.702950000000001</v>
          </cell>
          <cell r="N2519">
            <v>69.702950000000001</v>
          </cell>
          <cell r="O2519">
            <v>533.89984000000004</v>
          </cell>
          <cell r="P2519">
            <v>390.93545999999998</v>
          </cell>
          <cell r="Q2519">
            <v>390.93545999999998</v>
          </cell>
          <cell r="S2519">
            <v>1333.97514</v>
          </cell>
          <cell r="T2519">
            <v>1191.0107599999999</v>
          </cell>
          <cell r="U2519">
            <v>1191.0107599999999</v>
          </cell>
          <cell r="W2519">
            <v>241.40539999999999</v>
          </cell>
          <cell r="X2519">
            <v>192.40281999999999</v>
          </cell>
          <cell r="Y2519">
            <v>192.40281999999999</v>
          </cell>
          <cell r="AB2519">
            <v>5.7000000000000002E-3</v>
          </cell>
          <cell r="AC2519">
            <v>8.0800000000000004E-3</v>
          </cell>
          <cell r="AD2519">
            <v>1.519E-2</v>
          </cell>
          <cell r="AT2519">
            <v>267.63308999999998</v>
          </cell>
          <cell r="AU2519">
            <v>820.71529999999996</v>
          </cell>
          <cell r="AV2519">
            <v>1022.25089</v>
          </cell>
          <cell r="AW2519">
            <v>1999.67446</v>
          </cell>
        </row>
        <row r="2520">
          <cell r="A2520" t="str">
            <v>680499804992BO0678</v>
          </cell>
          <cell r="L2520">
            <v>84.546880000000002</v>
          </cell>
          <cell r="M2520">
            <v>54.427250000000001</v>
          </cell>
          <cell r="N2520">
            <v>54.427250000000001</v>
          </cell>
          <cell r="O2520">
            <v>388.48914000000002</v>
          </cell>
          <cell r="P2520">
            <v>282.71240999999998</v>
          </cell>
          <cell r="Q2520">
            <v>282.71240999999998</v>
          </cell>
          <cell r="S2520">
            <v>961.53713000000005</v>
          </cell>
          <cell r="T2520">
            <v>855.7604</v>
          </cell>
          <cell r="U2520">
            <v>855.7604</v>
          </cell>
          <cell r="W2520">
            <v>182.11358999999999</v>
          </cell>
          <cell r="X2520">
            <v>150.49515</v>
          </cell>
          <cell r="Y2520">
            <v>150.49515</v>
          </cell>
          <cell r="AB2520">
            <v>4.6899999999999997E-3</v>
          </cell>
          <cell r="AC2520">
            <v>5.5900000000000004E-3</v>
          </cell>
          <cell r="AD2520">
            <v>1.1690000000000001E-2</v>
          </cell>
          <cell r="AT2520">
            <v>172.34757999999999</v>
          </cell>
          <cell r="AU2520">
            <v>523.64841999999999</v>
          </cell>
          <cell r="AV2520">
            <v>656.53003000000001</v>
          </cell>
          <cell r="AW2520">
            <v>1356.4412199999999</v>
          </cell>
        </row>
        <row r="2521">
          <cell r="A2521" t="str">
            <v>680499804992BU0654</v>
          </cell>
          <cell r="L2521">
            <v>9.1920699999999993</v>
          </cell>
          <cell r="M2521">
            <v>3.9994000000000001</v>
          </cell>
          <cell r="N2521">
            <v>3.9994000000000001</v>
          </cell>
          <cell r="O2521">
            <v>40.25347</v>
          </cell>
          <cell r="P2521">
            <v>23.373200000000001</v>
          </cell>
          <cell r="Q2521">
            <v>23.373200000000001</v>
          </cell>
          <cell r="S2521">
            <v>135.15217999999999</v>
          </cell>
          <cell r="T2521">
            <v>118.27191000000001</v>
          </cell>
          <cell r="U2521">
            <v>118.27191000000001</v>
          </cell>
          <cell r="W2521">
            <v>16.768940000000001</v>
          </cell>
          <cell r="X2521">
            <v>12.114369999999999</v>
          </cell>
          <cell r="Y2521">
            <v>12.114369999999999</v>
          </cell>
          <cell r="AB2521">
            <v>5.0000000000000001E-4</v>
          </cell>
          <cell r="AC2521">
            <v>1.4400000000000001E-3</v>
          </cell>
          <cell r="AD2521">
            <v>1.9400000000000001E-3</v>
          </cell>
          <cell r="AT2521">
            <v>10.858599999999999</v>
          </cell>
          <cell r="AU2521">
            <v>65.011930000000007</v>
          </cell>
          <cell r="AV2521">
            <v>103.69085</v>
          </cell>
          <cell r="AW2521">
            <v>136.17592999999999</v>
          </cell>
        </row>
        <row r="2522">
          <cell r="A2522" t="str">
            <v>680499804992BU0659</v>
          </cell>
          <cell r="L2522">
            <v>24.09442</v>
          </cell>
          <cell r="M2522">
            <v>11.276300000000001</v>
          </cell>
          <cell r="N2522">
            <v>11.276300000000001</v>
          </cell>
          <cell r="O2522">
            <v>105.15723</v>
          </cell>
          <cell r="P2522">
            <v>84.849850000000004</v>
          </cell>
          <cell r="Q2522">
            <v>84.849850000000004</v>
          </cell>
          <cell r="S2522">
            <v>237.28583</v>
          </cell>
          <cell r="T2522">
            <v>216.97845000000001</v>
          </cell>
          <cell r="U2522">
            <v>216.97845000000001</v>
          </cell>
          <cell r="W2522">
            <v>42.522869999999998</v>
          </cell>
          <cell r="X2522">
            <v>29.793299999999999</v>
          </cell>
          <cell r="Y2522">
            <v>29.793299999999999</v>
          </cell>
          <cell r="AB2522">
            <v>5.1000000000000004E-4</v>
          </cell>
          <cell r="AC2522">
            <v>1.0499999999999999E-3</v>
          </cell>
          <cell r="AD2522">
            <v>1.56E-3</v>
          </cell>
          <cell r="AT2522">
            <v>84.426910000000007</v>
          </cell>
          <cell r="AU2522">
            <v>232.05494999999999</v>
          </cell>
          <cell r="AV2522">
            <v>262.03001</v>
          </cell>
          <cell r="AW2522">
            <v>507.05730999999997</v>
          </cell>
        </row>
        <row r="2523">
          <cell r="A2523" t="str">
            <v>680499804992BS6922</v>
          </cell>
          <cell r="L2523">
            <v>91.586320000000001</v>
          </cell>
          <cell r="M2523">
            <v>64.120459999999994</v>
          </cell>
          <cell r="N2523">
            <v>64.120459999999994</v>
          </cell>
          <cell r="O2523">
            <v>557.15462000000002</v>
          </cell>
          <cell r="P2523">
            <v>428.64060999999998</v>
          </cell>
          <cell r="Q2523">
            <v>428.64060999999998</v>
          </cell>
          <cell r="S2523">
            <v>1243.95424</v>
          </cell>
          <cell r="T2523">
            <v>1115.4402299999999</v>
          </cell>
          <cell r="U2523">
            <v>1115.4402299999999</v>
          </cell>
          <cell r="W2523">
            <v>215.61686</v>
          </cell>
          <cell r="X2523">
            <v>197.10924</v>
          </cell>
          <cell r="Y2523">
            <v>197.10924</v>
          </cell>
          <cell r="AC2523">
            <v>3.8899999999999998E-3</v>
          </cell>
          <cell r="AD2523">
            <v>1.848E-2</v>
          </cell>
          <cell r="AT2523">
            <v>96.526250000000005</v>
          </cell>
          <cell r="AU2523">
            <v>250.65326999999999</v>
          </cell>
          <cell r="AV2523">
            <v>566.66551000000004</v>
          </cell>
          <cell r="AW2523">
            <v>1621.3928900000001</v>
          </cell>
        </row>
        <row r="2524">
          <cell r="A2524" t="str">
            <v>680499804992BU1485</v>
          </cell>
          <cell r="L2524">
            <v>12.189170000000001</v>
          </cell>
          <cell r="M2524">
            <v>12.78111</v>
          </cell>
          <cell r="N2524">
            <v>12.78111</v>
          </cell>
          <cell r="O2524">
            <v>74.966419999999999</v>
          </cell>
          <cell r="P2524">
            <v>86.130390000000006</v>
          </cell>
          <cell r="Q2524">
            <v>86.130390000000006</v>
          </cell>
          <cell r="S2524">
            <v>188.63394</v>
          </cell>
          <cell r="T2524">
            <v>199.79791</v>
          </cell>
          <cell r="U2524">
            <v>199.79791</v>
          </cell>
          <cell r="W2524">
            <v>28.958089999999999</v>
          </cell>
          <cell r="X2524">
            <v>35.680529999999997</v>
          </cell>
          <cell r="Y2524">
            <v>35.680529999999997</v>
          </cell>
          <cell r="AC2524">
            <v>1.2199999999999999E-3</v>
          </cell>
          <cell r="AD2524">
            <v>5.4000000000000003E-3</v>
          </cell>
          <cell r="AT2524">
            <v>21.734259999999999</v>
          </cell>
          <cell r="AU2524">
            <v>68.332579999999993</v>
          </cell>
          <cell r="AV2524">
            <v>109.18633</v>
          </cell>
          <cell r="AW2524">
            <v>216.50367</v>
          </cell>
        </row>
        <row r="2525">
          <cell r="A2525" t="str">
            <v>680499804992BU1051</v>
          </cell>
          <cell r="L2525">
            <v>3.1946500000000002</v>
          </cell>
          <cell r="M2525">
            <v>2.05932</v>
          </cell>
          <cell r="N2525">
            <v>2.05932</v>
          </cell>
          <cell r="O2525">
            <v>14.85061</v>
          </cell>
          <cell r="P2525">
            <v>13.33582</v>
          </cell>
          <cell r="Q2525">
            <v>13.33582</v>
          </cell>
          <cell r="S2525">
            <v>32.960070000000002</v>
          </cell>
          <cell r="T2525">
            <v>31.44528</v>
          </cell>
          <cell r="U2525">
            <v>31.44528</v>
          </cell>
          <cell r="W2525">
            <v>6.0215100000000001</v>
          </cell>
          <cell r="X2525">
            <v>6.1471099999999996</v>
          </cell>
          <cell r="Y2525">
            <v>6.1471099999999996</v>
          </cell>
          <cell r="AV2525">
            <v>6.2312099999999999</v>
          </cell>
          <cell r="AW2525">
            <v>6.2312099999999999</v>
          </cell>
        </row>
        <row r="2526">
          <cell r="A2526" t="str">
            <v>680499804992BO0708</v>
          </cell>
          <cell r="L2526">
            <v>23.51118</v>
          </cell>
          <cell r="M2526">
            <v>15.04142</v>
          </cell>
          <cell r="N2526">
            <v>15.04142</v>
          </cell>
          <cell r="O2526">
            <v>159.45099999999999</v>
          </cell>
          <cell r="P2526">
            <v>121.20911</v>
          </cell>
          <cell r="Q2526">
            <v>121.20911</v>
          </cell>
          <cell r="S2526">
            <v>385.08782000000002</v>
          </cell>
          <cell r="T2526">
            <v>346.84593000000001</v>
          </cell>
          <cell r="U2526">
            <v>346.84593000000001</v>
          </cell>
          <cell r="W2526">
            <v>55.311959999999999</v>
          </cell>
          <cell r="X2526">
            <v>49.872770000000003</v>
          </cell>
          <cell r="Y2526">
            <v>49.872770000000003</v>
          </cell>
          <cell r="AC2526">
            <v>1.91E-3</v>
          </cell>
          <cell r="AD2526">
            <v>6.5100000000000002E-3</v>
          </cell>
          <cell r="AT2526">
            <v>31.672029999999999</v>
          </cell>
          <cell r="AU2526">
            <v>86.929299999999998</v>
          </cell>
          <cell r="AV2526">
            <v>171.91507999999999</v>
          </cell>
          <cell r="AW2526">
            <v>422.24032999999997</v>
          </cell>
        </row>
        <row r="2527">
          <cell r="A2527" t="str">
            <v>680499804992BU0675</v>
          </cell>
          <cell r="L2527">
            <v>8.4684200000000001</v>
          </cell>
          <cell r="M2527">
            <v>6.1785899999999998</v>
          </cell>
          <cell r="N2527">
            <v>6.1785899999999998</v>
          </cell>
          <cell r="O2527">
            <v>50.315040000000003</v>
          </cell>
          <cell r="P2527">
            <v>47.966659999999997</v>
          </cell>
          <cell r="Q2527">
            <v>47.966659999999997</v>
          </cell>
          <cell r="S2527">
            <v>122.91206</v>
          </cell>
          <cell r="T2527">
            <v>120.56368000000001</v>
          </cell>
          <cell r="U2527">
            <v>120.56368000000001</v>
          </cell>
          <cell r="W2527">
            <v>19.289110000000001</v>
          </cell>
          <cell r="X2527">
            <v>21.303529999999999</v>
          </cell>
          <cell r="Y2527">
            <v>21.303529999999999</v>
          </cell>
          <cell r="AC2527">
            <v>7.6000000000000004E-4</v>
          </cell>
          <cell r="AD2527">
            <v>6.5700000000000003E-3</v>
          </cell>
          <cell r="AU2527">
            <v>6.8722000000000003</v>
          </cell>
          <cell r="AV2527">
            <v>37.907269999999997</v>
          </cell>
          <cell r="AW2527">
            <v>232.76267999999999</v>
          </cell>
        </row>
        <row r="2528">
          <cell r="A2528" t="str">
            <v>680499804992BU0709</v>
          </cell>
          <cell r="P2528">
            <v>1.56504</v>
          </cell>
          <cell r="Q2528">
            <v>1.56504</v>
          </cell>
          <cell r="S2528">
            <v>0.32830999999999999</v>
          </cell>
          <cell r="T2528">
            <v>1.8933500000000001</v>
          </cell>
          <cell r="U2528">
            <v>1.8933500000000001</v>
          </cell>
          <cell r="X2528">
            <v>0.13750999999999999</v>
          </cell>
          <cell r="Y2528">
            <v>0.13750999999999999</v>
          </cell>
        </row>
        <row r="2529">
          <cell r="A2529" t="str">
            <v>680499804992BU1123</v>
          </cell>
          <cell r="L2529">
            <v>44.222900000000003</v>
          </cell>
          <cell r="M2529">
            <v>28.060020000000002</v>
          </cell>
          <cell r="N2529">
            <v>28.060020000000002</v>
          </cell>
          <cell r="O2529">
            <v>257.57155</v>
          </cell>
          <cell r="P2529">
            <v>158.43359000000001</v>
          </cell>
          <cell r="Q2529">
            <v>158.43359000000001</v>
          </cell>
          <cell r="S2529">
            <v>514.03204000000005</v>
          </cell>
          <cell r="T2529">
            <v>414.89407999999997</v>
          </cell>
          <cell r="U2529">
            <v>414.89407999999997</v>
          </cell>
          <cell r="W2529">
            <v>106.03619</v>
          </cell>
          <cell r="X2529">
            <v>83.967789999999994</v>
          </cell>
          <cell r="Y2529">
            <v>83.967789999999994</v>
          </cell>
          <cell r="AT2529">
            <v>43.119959999999999</v>
          </cell>
          <cell r="AU2529">
            <v>88.519189999999995</v>
          </cell>
          <cell r="AV2529">
            <v>241.42562000000001</v>
          </cell>
          <cell r="AW2529">
            <v>743.65499999999997</v>
          </cell>
        </row>
        <row r="2530">
          <cell r="A2530" t="str">
            <v>680499804992BS9042</v>
          </cell>
          <cell r="L2530">
            <v>64.155190000000005</v>
          </cell>
          <cell r="M2530">
            <v>36.379600000000003</v>
          </cell>
          <cell r="N2530">
            <v>36.379600000000003</v>
          </cell>
          <cell r="O2530">
            <v>409.74209000000002</v>
          </cell>
          <cell r="P2530">
            <v>169.00914</v>
          </cell>
          <cell r="Q2530">
            <v>169.00914</v>
          </cell>
          <cell r="S2530">
            <v>861.35442</v>
          </cell>
          <cell r="T2530">
            <v>620.62147000000004</v>
          </cell>
          <cell r="U2530">
            <v>620.62147000000004</v>
          </cell>
          <cell r="W2530">
            <v>170.14973000000001</v>
          </cell>
          <cell r="X2530">
            <v>108.41723</v>
          </cell>
          <cell r="Y2530">
            <v>108.41723</v>
          </cell>
          <cell r="AT2530">
            <v>134.75963999999999</v>
          </cell>
          <cell r="AU2530">
            <v>367.53501</v>
          </cell>
          <cell r="AV2530">
            <v>511.16692</v>
          </cell>
          <cell r="AW2530">
            <v>1133.05348</v>
          </cell>
        </row>
        <row r="2531">
          <cell r="A2531" t="str">
            <v>680499804992BO0341</v>
          </cell>
          <cell r="L2531">
            <v>33.532519999999998</v>
          </cell>
          <cell r="M2531">
            <v>20.050429999999999</v>
          </cell>
          <cell r="N2531">
            <v>20.050429999999999</v>
          </cell>
          <cell r="O2531">
            <v>198.05329</v>
          </cell>
          <cell r="P2531">
            <v>92.387709999999998</v>
          </cell>
          <cell r="Q2531">
            <v>92.387709999999998</v>
          </cell>
          <cell r="S2531">
            <v>454.30273999999997</v>
          </cell>
          <cell r="T2531">
            <v>348.63715999999999</v>
          </cell>
          <cell r="U2531">
            <v>348.63715999999999</v>
          </cell>
          <cell r="W2531">
            <v>77.079250000000002</v>
          </cell>
          <cell r="X2531">
            <v>69.315600000000003</v>
          </cell>
          <cell r="Y2531">
            <v>69.315600000000003</v>
          </cell>
          <cell r="AT2531">
            <v>80.831140000000005</v>
          </cell>
          <cell r="AU2531">
            <v>228.75746000000001</v>
          </cell>
          <cell r="AV2531">
            <v>297.40010999999998</v>
          </cell>
          <cell r="AW2531">
            <v>641.27813000000003</v>
          </cell>
        </row>
        <row r="2532">
          <cell r="A2532" t="str">
            <v>680499804992BU0341</v>
          </cell>
          <cell r="L2532">
            <v>33.532519999999998</v>
          </cell>
          <cell r="M2532">
            <v>20.050429999999999</v>
          </cell>
          <cell r="N2532">
            <v>20.050429999999999</v>
          </cell>
          <cell r="O2532">
            <v>198.05329</v>
          </cell>
          <cell r="P2532">
            <v>92.387709999999998</v>
          </cell>
          <cell r="Q2532">
            <v>92.387709999999998</v>
          </cell>
          <cell r="S2532">
            <v>454.30273999999997</v>
          </cell>
          <cell r="T2532">
            <v>348.63715999999999</v>
          </cell>
          <cell r="U2532">
            <v>348.63715999999999</v>
          </cell>
          <cell r="W2532">
            <v>77.079250000000002</v>
          </cell>
          <cell r="X2532">
            <v>69.315600000000003</v>
          </cell>
          <cell r="Y2532">
            <v>69.315600000000003</v>
          </cell>
          <cell r="AT2532">
            <v>80.831140000000005</v>
          </cell>
          <cell r="AU2532">
            <v>228.75746000000001</v>
          </cell>
          <cell r="AV2532">
            <v>297.40010999999998</v>
          </cell>
          <cell r="AW2532">
            <v>641.27813000000003</v>
          </cell>
        </row>
        <row r="2533">
          <cell r="A2533" t="str">
            <v>680499804992BU0351</v>
          </cell>
          <cell r="L2533">
            <v>16.759270000000001</v>
          </cell>
          <cell r="M2533">
            <v>6.1227099999999997</v>
          </cell>
          <cell r="N2533">
            <v>6.1227099999999997</v>
          </cell>
          <cell r="O2533">
            <v>95.555670000000006</v>
          </cell>
          <cell r="P2533">
            <v>27.986619999999998</v>
          </cell>
          <cell r="Q2533">
            <v>27.986619999999998</v>
          </cell>
          <cell r="S2533">
            <v>155.40561</v>
          </cell>
          <cell r="T2533">
            <v>87.836560000000006</v>
          </cell>
          <cell r="U2533">
            <v>87.836560000000006</v>
          </cell>
          <cell r="W2533">
            <v>52.276470000000003</v>
          </cell>
          <cell r="X2533">
            <v>14.80273</v>
          </cell>
          <cell r="Y2533">
            <v>14.80273</v>
          </cell>
          <cell r="AT2533">
            <v>24.912669999999999</v>
          </cell>
          <cell r="AU2533">
            <v>64.977490000000003</v>
          </cell>
          <cell r="AV2533">
            <v>77.157690000000002</v>
          </cell>
          <cell r="AW2533">
            <v>271.19965999999999</v>
          </cell>
        </row>
        <row r="2534">
          <cell r="A2534" t="str">
            <v>680499804992BU0352</v>
          </cell>
          <cell r="L2534">
            <v>13.752520000000001</v>
          </cell>
          <cell r="M2534">
            <v>9.7036599999999993</v>
          </cell>
          <cell r="N2534">
            <v>9.7036599999999993</v>
          </cell>
          <cell r="O2534">
            <v>115.6921</v>
          </cell>
          <cell r="P2534">
            <v>44.925269999999998</v>
          </cell>
          <cell r="Q2534">
            <v>44.925269999999998</v>
          </cell>
          <cell r="S2534">
            <v>249.99758</v>
          </cell>
          <cell r="T2534">
            <v>179.23075</v>
          </cell>
          <cell r="U2534">
            <v>179.23075</v>
          </cell>
          <cell r="W2534">
            <v>40.626019999999997</v>
          </cell>
          <cell r="X2534">
            <v>23.19783</v>
          </cell>
          <cell r="Y2534">
            <v>23.19783</v>
          </cell>
          <cell r="AT2534">
            <v>28.772179999999999</v>
          </cell>
          <cell r="AU2534">
            <v>73.069109999999995</v>
          </cell>
          <cell r="AV2534">
            <v>135.63453999999999</v>
          </cell>
          <cell r="AW2534">
            <v>218.72926000000001</v>
          </cell>
        </row>
        <row r="2535">
          <cell r="A2535" t="str">
            <v>680499804992BU0353</v>
          </cell>
          <cell r="L2535">
            <v>0.11088000000000001</v>
          </cell>
          <cell r="M2535">
            <v>0.50280000000000002</v>
          </cell>
          <cell r="N2535">
            <v>0.50280000000000002</v>
          </cell>
          <cell r="O2535">
            <v>0.44102999999999998</v>
          </cell>
          <cell r="P2535">
            <v>3.7095400000000001</v>
          </cell>
          <cell r="Q2535">
            <v>3.7095400000000001</v>
          </cell>
          <cell r="S2535">
            <v>1.64849</v>
          </cell>
          <cell r="T2535">
            <v>4.9169999999999998</v>
          </cell>
          <cell r="U2535">
            <v>4.9169999999999998</v>
          </cell>
          <cell r="W2535">
            <v>0.16799</v>
          </cell>
          <cell r="X2535">
            <v>1.10107</v>
          </cell>
          <cell r="Y2535">
            <v>1.10107</v>
          </cell>
          <cell r="AT2535">
            <v>0.24365000000000001</v>
          </cell>
          <cell r="AU2535">
            <v>0.73094999999999999</v>
          </cell>
          <cell r="AV2535">
            <v>0.97458</v>
          </cell>
          <cell r="AW2535">
            <v>1.84643</v>
          </cell>
        </row>
        <row r="2536">
          <cell r="A2536" t="str">
            <v>680499804992BS9051</v>
          </cell>
          <cell r="L2536">
            <v>52.130540000000003</v>
          </cell>
          <cell r="M2536">
            <v>16.450500000000002</v>
          </cell>
          <cell r="N2536">
            <v>16.450500000000002</v>
          </cell>
          <cell r="O2536">
            <v>269.08062000000001</v>
          </cell>
          <cell r="P2536">
            <v>116.20211</v>
          </cell>
          <cell r="Q2536">
            <v>116.20211</v>
          </cell>
          <cell r="S2536">
            <v>550.18352000000004</v>
          </cell>
          <cell r="T2536">
            <v>397.30500999999998</v>
          </cell>
          <cell r="U2536">
            <v>397.30500999999998</v>
          </cell>
          <cell r="W2536">
            <v>118.33522000000001</v>
          </cell>
          <cell r="X2536">
            <v>44.679430000000004</v>
          </cell>
          <cell r="Y2536">
            <v>44.679430000000004</v>
          </cell>
          <cell r="AT2536">
            <v>103.36064</v>
          </cell>
          <cell r="AU2536">
            <v>310.61110000000002</v>
          </cell>
          <cell r="AV2536">
            <v>408.50430999999998</v>
          </cell>
          <cell r="AW2536">
            <v>850.28886999999997</v>
          </cell>
        </row>
        <row r="2537">
          <cell r="A2537" t="str">
            <v>680499804992BO0713</v>
          </cell>
          <cell r="L2537">
            <v>27.396899999999999</v>
          </cell>
          <cell r="M2537">
            <v>13.68291</v>
          </cell>
          <cell r="N2537">
            <v>13.68291</v>
          </cell>
          <cell r="O2537">
            <v>168.55319</v>
          </cell>
          <cell r="P2537">
            <v>93.163110000000003</v>
          </cell>
          <cell r="Q2537">
            <v>93.163110000000003</v>
          </cell>
          <cell r="S2537">
            <v>374.48475000000002</v>
          </cell>
          <cell r="T2537">
            <v>299.09467000000001</v>
          </cell>
          <cell r="U2537">
            <v>299.09467000000001</v>
          </cell>
          <cell r="W2537">
            <v>61.682160000000003</v>
          </cell>
          <cell r="X2537">
            <v>35.313189999999999</v>
          </cell>
          <cell r="Y2537">
            <v>35.313189999999999</v>
          </cell>
          <cell r="AT2537">
            <v>38.515239999999999</v>
          </cell>
          <cell r="AU2537">
            <v>116.65344</v>
          </cell>
          <cell r="AV2537">
            <v>175.91917000000001</v>
          </cell>
          <cell r="AW2537">
            <v>539.85699</v>
          </cell>
        </row>
        <row r="2538">
          <cell r="A2538" t="str">
            <v>680499804992BU0713</v>
          </cell>
          <cell r="L2538">
            <v>27.396899999999999</v>
          </cell>
          <cell r="M2538">
            <v>13.68291</v>
          </cell>
          <cell r="N2538">
            <v>13.68291</v>
          </cell>
          <cell r="O2538">
            <v>168.55319</v>
          </cell>
          <cell r="P2538">
            <v>93.163110000000003</v>
          </cell>
          <cell r="Q2538">
            <v>93.163110000000003</v>
          </cell>
          <cell r="S2538">
            <v>374.48475000000002</v>
          </cell>
          <cell r="T2538">
            <v>299.09467000000001</v>
          </cell>
          <cell r="U2538">
            <v>299.09467000000001</v>
          </cell>
          <cell r="W2538">
            <v>61.682160000000003</v>
          </cell>
          <cell r="X2538">
            <v>35.313189999999999</v>
          </cell>
          <cell r="Y2538">
            <v>35.313189999999999</v>
          </cell>
          <cell r="AT2538">
            <v>38.515239999999999</v>
          </cell>
          <cell r="AU2538">
            <v>116.65344</v>
          </cell>
          <cell r="AV2538">
            <v>175.91917000000001</v>
          </cell>
          <cell r="AW2538">
            <v>539.85699</v>
          </cell>
        </row>
        <row r="2539">
          <cell r="A2539" t="str">
            <v>680499804992BU0418</v>
          </cell>
          <cell r="L2539">
            <v>24.733640000000001</v>
          </cell>
          <cell r="M2539">
            <v>2.7675900000000002</v>
          </cell>
          <cell r="N2539">
            <v>2.7675900000000002</v>
          </cell>
          <cell r="O2539">
            <v>100.52743</v>
          </cell>
          <cell r="P2539">
            <v>23.039000000000001</v>
          </cell>
          <cell r="Q2539">
            <v>23.039000000000001</v>
          </cell>
          <cell r="S2539">
            <v>175.69877</v>
          </cell>
          <cell r="T2539">
            <v>98.210340000000002</v>
          </cell>
          <cell r="U2539">
            <v>98.210340000000002</v>
          </cell>
          <cell r="W2539">
            <v>56.653060000000004</v>
          </cell>
          <cell r="X2539">
            <v>9.3662399999999995</v>
          </cell>
          <cell r="Y2539">
            <v>9.3662399999999995</v>
          </cell>
          <cell r="AT2539">
            <v>64.845399999999998</v>
          </cell>
          <cell r="AU2539">
            <v>193.95766</v>
          </cell>
          <cell r="AV2539">
            <v>232.58514</v>
          </cell>
          <cell r="AW2539">
            <v>310.43187999999998</v>
          </cell>
        </row>
        <row r="2540">
          <cell r="A2540" t="str">
            <v>680499804992BS9050</v>
          </cell>
          <cell r="L2540">
            <v>55.194929999999999</v>
          </cell>
          <cell r="M2540">
            <v>52.906350000000003</v>
          </cell>
          <cell r="N2540">
            <v>52.906350000000003</v>
          </cell>
          <cell r="O2540">
            <v>288.87750999999997</v>
          </cell>
          <cell r="P2540">
            <v>407.17525999999998</v>
          </cell>
          <cell r="Q2540">
            <v>407.17525999999998</v>
          </cell>
          <cell r="S2540">
            <v>790.33672000000001</v>
          </cell>
          <cell r="T2540">
            <v>908.63446999999996</v>
          </cell>
          <cell r="U2540">
            <v>908.63446999999996</v>
          </cell>
          <cell r="W2540">
            <v>112.55068</v>
          </cell>
          <cell r="X2540">
            <v>160.34935999999999</v>
          </cell>
          <cell r="Y2540">
            <v>160.34935999999999</v>
          </cell>
          <cell r="AT2540">
            <v>45.369520000000001</v>
          </cell>
          <cell r="AU2540">
            <v>163.59916000000001</v>
          </cell>
          <cell r="AV2540">
            <v>357.49547999999999</v>
          </cell>
          <cell r="AW2540">
            <v>1290.1148499999999</v>
          </cell>
        </row>
        <row r="2541">
          <cell r="A2541" t="str">
            <v>680499804992BU0331</v>
          </cell>
          <cell r="L2541">
            <v>27.94031</v>
          </cell>
          <cell r="M2541">
            <v>16.50572</v>
          </cell>
          <cell r="N2541">
            <v>16.50572</v>
          </cell>
          <cell r="O2541">
            <v>150.44521</v>
          </cell>
          <cell r="P2541">
            <v>77.499449999999996</v>
          </cell>
          <cell r="Q2541">
            <v>77.499449999999996</v>
          </cell>
          <cell r="S2541">
            <v>380.56515000000002</v>
          </cell>
          <cell r="T2541">
            <v>307.61939000000001</v>
          </cell>
          <cell r="U2541">
            <v>307.61939000000001</v>
          </cell>
          <cell r="W2541">
            <v>59.759630000000001</v>
          </cell>
          <cell r="X2541">
            <v>54.274230000000003</v>
          </cell>
          <cell r="Y2541">
            <v>54.274230000000003</v>
          </cell>
          <cell r="AT2541">
            <v>21.20731</v>
          </cell>
          <cell r="AU2541">
            <v>76.302509999999998</v>
          </cell>
          <cell r="AV2541">
            <v>169.45599999999999</v>
          </cell>
          <cell r="AW2541">
            <v>667.86806000000001</v>
          </cell>
        </row>
        <row r="2542">
          <cell r="A2542" t="str">
            <v>680499804992BU0362</v>
          </cell>
          <cell r="L2542">
            <v>27.141439999999999</v>
          </cell>
          <cell r="M2542">
            <v>23.694299999999998</v>
          </cell>
          <cell r="N2542">
            <v>23.694299999999998</v>
          </cell>
          <cell r="O2542">
            <v>129.76608999999999</v>
          </cell>
          <cell r="P2542">
            <v>121.70197</v>
          </cell>
          <cell r="Q2542">
            <v>121.70197</v>
          </cell>
          <cell r="S2542">
            <v>300.41304000000002</v>
          </cell>
          <cell r="T2542">
            <v>292.34892000000002</v>
          </cell>
          <cell r="U2542">
            <v>292.34892000000002</v>
          </cell>
          <cell r="W2542">
            <v>51.321570000000001</v>
          </cell>
          <cell r="X2542">
            <v>65.649090000000001</v>
          </cell>
          <cell r="Y2542">
            <v>65.649090000000001</v>
          </cell>
          <cell r="AT2542">
            <v>24.162210000000002</v>
          </cell>
          <cell r="AU2542">
            <v>87.29665</v>
          </cell>
          <cell r="AV2542">
            <v>180.99015</v>
          </cell>
          <cell r="AW2542">
            <v>516.82000000000005</v>
          </cell>
        </row>
        <row r="2543">
          <cell r="A2543" t="str">
            <v>680499804992BU0370</v>
          </cell>
          <cell r="L2543">
            <v>0.11318</v>
          </cell>
          <cell r="M2543">
            <v>12.706329999999999</v>
          </cell>
          <cell r="N2543">
            <v>12.706329999999999</v>
          </cell>
          <cell r="O2543">
            <v>8.6662099999999995</v>
          </cell>
          <cell r="P2543">
            <v>207.97384</v>
          </cell>
          <cell r="Q2543">
            <v>207.97384</v>
          </cell>
          <cell r="S2543">
            <v>109.35853</v>
          </cell>
          <cell r="T2543">
            <v>308.66615999999999</v>
          </cell>
          <cell r="U2543">
            <v>308.66615999999999</v>
          </cell>
          <cell r="W2543">
            <v>1.4694799999999999</v>
          </cell>
          <cell r="X2543">
            <v>40.42604</v>
          </cell>
          <cell r="Y2543">
            <v>40.42604</v>
          </cell>
          <cell r="AV2543">
            <v>7.0493300000000003</v>
          </cell>
          <cell r="AW2543">
            <v>105.42679</v>
          </cell>
        </row>
        <row r="2544">
          <cell r="A2544" t="str">
            <v>680499804992BS6921</v>
          </cell>
          <cell r="P2544">
            <v>0.37957000000000002</v>
          </cell>
          <cell r="Q2544">
            <v>0.37957000000000002</v>
          </cell>
          <cell r="T2544">
            <v>0.37957000000000002</v>
          </cell>
          <cell r="U2544">
            <v>0.37957000000000002</v>
          </cell>
          <cell r="X2544">
            <v>8.1439999999999999E-2</v>
          </cell>
          <cell r="Y2544">
            <v>8.1439999999999999E-2</v>
          </cell>
        </row>
        <row r="2545">
          <cell r="A2545" t="str">
            <v>680499804992BO1228</v>
          </cell>
          <cell r="P2545">
            <v>0.37957000000000002</v>
          </cell>
          <cell r="Q2545">
            <v>0.37957000000000002</v>
          </cell>
          <cell r="T2545">
            <v>0.37957000000000002</v>
          </cell>
          <cell r="U2545">
            <v>0.37957000000000002</v>
          </cell>
          <cell r="X2545">
            <v>8.1439999999999999E-2</v>
          </cell>
          <cell r="Y2545">
            <v>8.1439999999999999E-2</v>
          </cell>
        </row>
        <row r="2546">
          <cell r="A2546" t="str">
            <v>680499804992BU1228</v>
          </cell>
          <cell r="P2546">
            <v>0.37957000000000002</v>
          </cell>
          <cell r="Q2546">
            <v>0.37957000000000002</v>
          </cell>
          <cell r="T2546">
            <v>0.37957000000000002</v>
          </cell>
          <cell r="U2546">
            <v>0.37957000000000002</v>
          </cell>
          <cell r="X2546">
            <v>8.1439999999999999E-2</v>
          </cell>
          <cell r="Y2546">
            <v>8.1439999999999999E-2</v>
          </cell>
        </row>
        <row r="2547">
          <cell r="A2547" t="str">
            <v>680499804992BS6903</v>
          </cell>
          <cell r="L2547">
            <v>60.488120000000002</v>
          </cell>
          <cell r="M2547">
            <v>37.099080000000001</v>
          </cell>
          <cell r="N2547">
            <v>37.099080000000001</v>
          </cell>
          <cell r="O2547">
            <v>383.55934000000002</v>
          </cell>
          <cell r="P2547">
            <v>169.07848000000001</v>
          </cell>
          <cell r="Q2547">
            <v>169.07848000000001</v>
          </cell>
          <cell r="S2547">
            <v>788.29065000000003</v>
          </cell>
          <cell r="T2547">
            <v>573.80979000000002</v>
          </cell>
          <cell r="U2547">
            <v>573.80979000000002</v>
          </cell>
          <cell r="W2547">
            <v>145.97369</v>
          </cell>
          <cell r="X2547">
            <v>106.51425999999999</v>
          </cell>
          <cell r="Y2547">
            <v>106.51425999999999</v>
          </cell>
          <cell r="AT2547">
            <v>9.0200000000000002E-3</v>
          </cell>
          <cell r="AU2547">
            <v>9.1060000000000002E-2</v>
          </cell>
          <cell r="AV2547">
            <v>171.42465999999999</v>
          </cell>
          <cell r="AW2547">
            <v>171.70417</v>
          </cell>
        </row>
        <row r="2548">
          <cell r="A2548" t="str">
            <v>680499804992BU0664</v>
          </cell>
          <cell r="L2548">
            <v>60.488120000000002</v>
          </cell>
          <cell r="M2548">
            <v>37.099080000000001</v>
          </cell>
          <cell r="N2548">
            <v>37.099080000000001</v>
          </cell>
          <cell r="O2548">
            <v>383.55934000000002</v>
          </cell>
          <cell r="P2548">
            <v>169.07848000000001</v>
          </cell>
          <cell r="Q2548">
            <v>169.07848000000001</v>
          </cell>
          <cell r="S2548">
            <v>788.29065000000003</v>
          </cell>
          <cell r="T2548">
            <v>573.80979000000002</v>
          </cell>
          <cell r="U2548">
            <v>573.80979000000002</v>
          </cell>
          <cell r="W2548">
            <v>145.97369</v>
          </cell>
          <cell r="X2548">
            <v>106.51425999999999</v>
          </cell>
          <cell r="Y2548">
            <v>106.51425999999999</v>
          </cell>
          <cell r="AT2548">
            <v>9.0200000000000002E-3</v>
          </cell>
          <cell r="AU2548">
            <v>9.1060000000000002E-2</v>
          </cell>
          <cell r="AV2548">
            <v>171.42465999999999</v>
          </cell>
          <cell r="AW2548">
            <v>171.70417</v>
          </cell>
        </row>
        <row r="2549">
          <cell r="A2549" t="str">
            <v>680499804992201101</v>
          </cell>
          <cell r="L2549">
            <v>223.15756999999999</v>
          </cell>
          <cell r="M2549">
            <v>167.73479</v>
          </cell>
          <cell r="N2549">
            <v>167.73479</v>
          </cell>
          <cell r="O2549">
            <v>1316.91507</v>
          </cell>
          <cell r="P2549">
            <v>1037.0506600000001</v>
          </cell>
          <cell r="Q2549">
            <v>1037.0506600000001</v>
          </cell>
          <cell r="S2549">
            <v>2779.0177699999999</v>
          </cell>
          <cell r="T2549">
            <v>2499.1533599999998</v>
          </cell>
          <cell r="U2549">
            <v>2499.1533599999998</v>
          </cell>
          <cell r="W2549">
            <v>527.60721000000001</v>
          </cell>
          <cell r="X2549">
            <v>461.40805999999998</v>
          </cell>
          <cell r="Y2549">
            <v>461.40805999999998</v>
          </cell>
          <cell r="AB2549">
            <v>566.57703000000004</v>
          </cell>
          <cell r="AC2549">
            <v>1169.21297</v>
          </cell>
          <cell r="AD2549">
            <v>1735.79</v>
          </cell>
          <cell r="AT2549">
            <v>264.12990000000002</v>
          </cell>
          <cell r="AU2549">
            <v>845.83599000000004</v>
          </cell>
          <cell r="AV2549">
            <v>1470.7834600000001</v>
          </cell>
          <cell r="AW2549">
            <v>3891.4720400000001</v>
          </cell>
        </row>
        <row r="2550">
          <cell r="A2550" t="str">
            <v>680499804992BT6918</v>
          </cell>
          <cell r="L2550">
            <v>223.15756999999999</v>
          </cell>
          <cell r="M2550">
            <v>167.73479</v>
          </cell>
          <cell r="N2550">
            <v>167.73479</v>
          </cell>
          <cell r="O2550">
            <v>1316.91507</v>
          </cell>
          <cell r="P2550">
            <v>1037.0506600000001</v>
          </cell>
          <cell r="Q2550">
            <v>1037.0506600000001</v>
          </cell>
          <cell r="S2550">
            <v>2779.0177699999999</v>
          </cell>
          <cell r="T2550">
            <v>2499.1533599999998</v>
          </cell>
          <cell r="U2550">
            <v>2499.1533599999998</v>
          </cell>
          <cell r="W2550">
            <v>527.60721000000001</v>
          </cell>
          <cell r="X2550">
            <v>461.40805999999998</v>
          </cell>
          <cell r="Y2550">
            <v>461.40805999999998</v>
          </cell>
          <cell r="AB2550">
            <v>566.57703000000004</v>
          </cell>
          <cell r="AC2550">
            <v>1169.21297</v>
          </cell>
          <cell r="AD2550">
            <v>1735.79</v>
          </cell>
          <cell r="AT2550">
            <v>264.12990000000002</v>
          </cell>
          <cell r="AU2550">
            <v>845.83599000000004</v>
          </cell>
          <cell r="AV2550">
            <v>1470.7834600000001</v>
          </cell>
          <cell r="AW2550">
            <v>3891.4720400000001</v>
          </cell>
        </row>
        <row r="2551">
          <cell r="A2551" t="str">
            <v>680499804992BO0680</v>
          </cell>
          <cell r="L2551">
            <v>219.8477</v>
          </cell>
          <cell r="M2551">
            <v>167.73479</v>
          </cell>
          <cell r="N2551">
            <v>167.73479</v>
          </cell>
          <cell r="O2551">
            <v>1295.3270399999999</v>
          </cell>
          <cell r="P2551">
            <v>1037.0506600000001</v>
          </cell>
          <cell r="Q2551">
            <v>1037.0506600000001</v>
          </cell>
          <cell r="S2551">
            <v>2745.4812499999998</v>
          </cell>
          <cell r="T2551">
            <v>2487.20487</v>
          </cell>
          <cell r="U2551">
            <v>2487.20487</v>
          </cell>
          <cell r="W2551">
            <v>520.74946999999997</v>
          </cell>
          <cell r="X2551">
            <v>461.40805999999998</v>
          </cell>
          <cell r="Y2551">
            <v>461.40805999999998</v>
          </cell>
          <cell r="AB2551">
            <v>566.57703000000004</v>
          </cell>
          <cell r="AC2551">
            <v>1169.21297</v>
          </cell>
          <cell r="AD2551">
            <v>1735.79</v>
          </cell>
          <cell r="AT2551">
            <v>264.12990000000002</v>
          </cell>
          <cell r="AU2551">
            <v>845.83599000000004</v>
          </cell>
          <cell r="AV2551">
            <v>1463.9115300000001</v>
          </cell>
          <cell r="AW2551">
            <v>3884.6001099999999</v>
          </cell>
        </row>
        <row r="2552">
          <cell r="A2552" t="str">
            <v>680499804992BU0680</v>
          </cell>
          <cell r="L2552">
            <v>219.8477</v>
          </cell>
          <cell r="M2552">
            <v>167.73479</v>
          </cell>
          <cell r="N2552">
            <v>167.73479</v>
          </cell>
          <cell r="O2552">
            <v>1295.3270399999999</v>
          </cell>
          <cell r="P2552">
            <v>1037.0506600000001</v>
          </cell>
          <cell r="Q2552">
            <v>1037.0506600000001</v>
          </cell>
          <cell r="S2552">
            <v>2745.4812499999998</v>
          </cell>
          <cell r="T2552">
            <v>2487.20487</v>
          </cell>
          <cell r="U2552">
            <v>2487.20487</v>
          </cell>
          <cell r="W2552">
            <v>520.74946999999997</v>
          </cell>
          <cell r="X2552">
            <v>461.40805999999998</v>
          </cell>
          <cell r="Y2552">
            <v>461.40805999999998</v>
          </cell>
          <cell r="AB2552">
            <v>566.57703000000004</v>
          </cell>
          <cell r="AC2552">
            <v>1169.21297</v>
          </cell>
          <cell r="AD2552">
            <v>1735.79</v>
          </cell>
          <cell r="AT2552">
            <v>264.12990000000002</v>
          </cell>
          <cell r="AU2552">
            <v>845.83599000000004</v>
          </cell>
          <cell r="AV2552">
            <v>1463.9115300000001</v>
          </cell>
          <cell r="AW2552">
            <v>3884.6001099999999</v>
          </cell>
        </row>
        <row r="2553">
          <cell r="A2553" t="str">
            <v>680499804992BU0655</v>
          </cell>
          <cell r="L2553">
            <v>3.3098700000000001</v>
          </cell>
          <cell r="O2553">
            <v>21.58803</v>
          </cell>
          <cell r="S2553">
            <v>33.536520000000003</v>
          </cell>
          <cell r="T2553">
            <v>11.94849</v>
          </cell>
          <cell r="U2553">
            <v>11.94849</v>
          </cell>
          <cell r="W2553">
            <v>6.8577399999999997</v>
          </cell>
          <cell r="AV2553">
            <v>6.8719299999999999</v>
          </cell>
          <cell r="AW2553">
            <v>6.8719299999999999</v>
          </cell>
        </row>
        <row r="2554">
          <cell r="A2554" t="str">
            <v>680499CLGRCHPD202</v>
          </cell>
          <cell r="L2554">
            <v>38172.21342</v>
          </cell>
          <cell r="M2554">
            <v>36807.422200000001</v>
          </cell>
          <cell r="N2554">
            <v>33150.438099999999</v>
          </cell>
          <cell r="O2554">
            <v>244002.64807</v>
          </cell>
          <cell r="P2554">
            <v>212985.78054000001</v>
          </cell>
          <cell r="Q2554">
            <v>218751.41323999999</v>
          </cell>
          <cell r="S2554">
            <v>542984.45502999995</v>
          </cell>
          <cell r="T2554">
            <v>511967.58750000002</v>
          </cell>
          <cell r="U2554">
            <v>500211.34964999999</v>
          </cell>
          <cell r="W2554">
            <v>81883.282460000002</v>
          </cell>
          <cell r="X2554">
            <v>115452.42631</v>
          </cell>
          <cell r="Y2554">
            <v>107134.82465</v>
          </cell>
          <cell r="AB2554">
            <v>126104.58343</v>
          </cell>
          <cell r="AC2554">
            <v>158393.72292</v>
          </cell>
          <cell r="AD2554">
            <v>579433.26043999998</v>
          </cell>
          <cell r="AT2554">
            <v>37855.267999999996</v>
          </cell>
          <cell r="AU2554">
            <v>121823.711</v>
          </cell>
          <cell r="AV2554">
            <v>239708.76277</v>
          </cell>
          <cell r="AW2554">
            <v>573062.77576999995</v>
          </cell>
        </row>
        <row r="2555">
          <cell r="A2555" t="str">
            <v>680499CLGRCHBS9044</v>
          </cell>
          <cell r="L2555">
            <v>16067.15516</v>
          </cell>
          <cell r="M2555">
            <v>15307.223550000001</v>
          </cell>
          <cell r="N2555">
            <v>13797.014069999999</v>
          </cell>
          <cell r="O2555">
            <v>116345.01244999999</v>
          </cell>
          <cell r="P2555">
            <v>96757.656789999994</v>
          </cell>
          <cell r="Q2555">
            <v>99734.907009999995</v>
          </cell>
          <cell r="S2555">
            <v>246952.37125</v>
          </cell>
          <cell r="T2555">
            <v>227365.01559</v>
          </cell>
          <cell r="U2555">
            <v>222913.23375000001</v>
          </cell>
          <cell r="W2555">
            <v>34074.695679999997</v>
          </cell>
          <cell r="X2555">
            <v>47307.586089999997</v>
          </cell>
          <cell r="Y2555">
            <v>43840.869619999998</v>
          </cell>
          <cell r="AB2555">
            <v>56492.233</v>
          </cell>
          <cell r="AC2555">
            <v>82589.891000000003</v>
          </cell>
          <cell r="AD2555">
            <v>270308.04499999998</v>
          </cell>
          <cell r="AT2555">
            <v>16607.736000000001</v>
          </cell>
          <cell r="AU2555">
            <v>54000.218000000001</v>
          </cell>
          <cell r="AV2555">
            <v>115981.21275999999</v>
          </cell>
          <cell r="AW2555">
            <v>263736.94475999998</v>
          </cell>
        </row>
        <row r="2556">
          <cell r="A2556" t="str">
            <v>680499CLGRCHBU0321</v>
          </cell>
          <cell r="L2556">
            <v>12901.488230000001</v>
          </cell>
          <cell r="M2556">
            <v>12238.161330000001</v>
          </cell>
          <cell r="N2556">
            <v>11015.71141</v>
          </cell>
          <cell r="O2556">
            <v>94883.710179999995</v>
          </cell>
          <cell r="P2556">
            <v>79357.574840000001</v>
          </cell>
          <cell r="Q2556">
            <v>81781.383310000005</v>
          </cell>
          <cell r="S2556">
            <v>204030.71088999999</v>
          </cell>
          <cell r="T2556">
            <v>188504.57555000001</v>
          </cell>
          <cell r="U2556">
            <v>184539.74304</v>
          </cell>
          <cell r="W2556">
            <v>26640.638989999999</v>
          </cell>
          <cell r="X2556">
            <v>37772.302280000004</v>
          </cell>
          <cell r="Y2556">
            <v>34886.019719999997</v>
          </cell>
          <cell r="AB2556">
            <v>45914.218000000001</v>
          </cell>
          <cell r="AC2556">
            <v>69519.157000000007</v>
          </cell>
          <cell r="AD2556">
            <v>226222.98300000001</v>
          </cell>
          <cell r="AT2556">
            <v>13211.186</v>
          </cell>
          <cell r="AU2556">
            <v>43386.358999999997</v>
          </cell>
          <cell r="AV2556">
            <v>94870.786949999994</v>
          </cell>
          <cell r="AW2556">
            <v>218747.99494999999</v>
          </cell>
        </row>
        <row r="2557">
          <cell r="A2557" t="str">
            <v>680499CLGRCHBU0323</v>
          </cell>
          <cell r="L2557">
            <v>3165.6669299999999</v>
          </cell>
          <cell r="M2557">
            <v>3063.4264600000001</v>
          </cell>
          <cell r="N2557">
            <v>2776.2208099999998</v>
          </cell>
          <cell r="O2557">
            <v>21461.30227</v>
          </cell>
          <cell r="P2557">
            <v>17324.821390000001</v>
          </cell>
          <cell r="Q2557">
            <v>17875.859949999998</v>
          </cell>
          <cell r="S2557">
            <v>42895.744100000004</v>
          </cell>
          <cell r="T2557">
            <v>38759.263220000001</v>
          </cell>
          <cell r="U2557">
            <v>38272.157059999998</v>
          </cell>
          <cell r="W2557">
            <v>7434.0566900000003</v>
          </cell>
          <cell r="X2557">
            <v>9499.4890500000001</v>
          </cell>
          <cell r="Y2557">
            <v>8921.2028699999992</v>
          </cell>
          <cell r="AB2557">
            <v>10578.014999999999</v>
          </cell>
          <cell r="AC2557">
            <v>13070.734</v>
          </cell>
          <cell r="AD2557">
            <v>44085.061999999998</v>
          </cell>
          <cell r="AT2557">
            <v>3396.55</v>
          </cell>
          <cell r="AU2557">
            <v>10613.859</v>
          </cell>
          <cell r="AV2557">
            <v>21110.425810000001</v>
          </cell>
          <cell r="AW2557">
            <v>44988.949809999998</v>
          </cell>
        </row>
        <row r="2558">
          <cell r="A2558" t="str">
            <v>680499CLGRCHBU0648</v>
          </cell>
          <cell r="M2558">
            <v>5.6357600000000003</v>
          </cell>
          <cell r="N2558">
            <v>5.0818599999999998</v>
          </cell>
          <cell r="P2558">
            <v>75.260559999999998</v>
          </cell>
          <cell r="Q2558">
            <v>77.663749999999993</v>
          </cell>
          <cell r="S2558">
            <v>25.916260000000001</v>
          </cell>
          <cell r="T2558">
            <v>101.17682000000001</v>
          </cell>
          <cell r="U2558">
            <v>101.33365000000001</v>
          </cell>
          <cell r="X2558">
            <v>35.794759999999997</v>
          </cell>
          <cell r="Y2558">
            <v>33.647019999999998</v>
          </cell>
        </row>
        <row r="2559">
          <cell r="A2559" t="str">
            <v>680499CLGRCHBG6912</v>
          </cell>
          <cell r="L2559">
            <v>10394.622429999999</v>
          </cell>
          <cell r="M2559">
            <v>10789.65328</v>
          </cell>
          <cell r="N2559">
            <v>9701.95543</v>
          </cell>
          <cell r="O2559">
            <v>56927.411099999998</v>
          </cell>
          <cell r="P2559">
            <v>57939.083480000001</v>
          </cell>
          <cell r="Q2559">
            <v>59178.020069999999</v>
          </cell>
          <cell r="S2559">
            <v>144403.81099</v>
          </cell>
          <cell r="T2559">
            <v>145415.48337</v>
          </cell>
          <cell r="U2559">
            <v>141335.22721000001</v>
          </cell>
          <cell r="W2559">
            <v>22187.54062</v>
          </cell>
          <cell r="X2559">
            <v>34713.633309999997</v>
          </cell>
          <cell r="Y2559">
            <v>32235.547930000001</v>
          </cell>
          <cell r="AB2559">
            <v>33238.616430000002</v>
          </cell>
          <cell r="AC2559">
            <v>31978.568920000002</v>
          </cell>
          <cell r="AD2559">
            <v>145588.34643999999</v>
          </cell>
          <cell r="AT2559">
            <v>10161.945</v>
          </cell>
          <cell r="AU2559">
            <v>33136.724999999999</v>
          </cell>
          <cell r="AV2559">
            <v>56456.49811</v>
          </cell>
          <cell r="AW2559">
            <v>150330.45611</v>
          </cell>
        </row>
        <row r="2560">
          <cell r="A2560" t="str">
            <v>680499CLGRCHBS6912</v>
          </cell>
          <cell r="L2560">
            <v>6544.9284600000001</v>
          </cell>
          <cell r="M2560">
            <v>6772.67389</v>
          </cell>
          <cell r="N2560">
            <v>6073.3821900000003</v>
          </cell>
          <cell r="O2560">
            <v>35917.474390000003</v>
          </cell>
          <cell r="P2560">
            <v>37418.682589999997</v>
          </cell>
          <cell r="Q2560">
            <v>38178.788209999999</v>
          </cell>
          <cell r="S2560">
            <v>92502.894249999998</v>
          </cell>
          <cell r="T2560">
            <v>94004.102450000006</v>
          </cell>
          <cell r="U2560">
            <v>91209.175659999994</v>
          </cell>
          <cell r="W2560">
            <v>14057.67481</v>
          </cell>
          <cell r="X2560">
            <v>22902.190289999999</v>
          </cell>
          <cell r="Y2560">
            <v>21249.339090000001</v>
          </cell>
          <cell r="AB2560">
            <v>21850.352429999999</v>
          </cell>
          <cell r="AC2560">
            <v>21105.599920000001</v>
          </cell>
          <cell r="AD2560">
            <v>96492.192039999994</v>
          </cell>
          <cell r="AT2560">
            <v>6781.4709999999995</v>
          </cell>
          <cell r="AU2560">
            <v>22075.187999999998</v>
          </cell>
          <cell r="AV2560">
            <v>37339.421430000002</v>
          </cell>
          <cell r="AW2560">
            <v>98770.435429999998</v>
          </cell>
        </row>
        <row r="2561">
          <cell r="A2561" t="str">
            <v>680499CLGRCHBO0678</v>
          </cell>
          <cell r="L2561">
            <v>4663.7655999999997</v>
          </cell>
          <cell r="M2561">
            <v>4727.4381599999997</v>
          </cell>
          <cell r="N2561">
            <v>4233.9355100000002</v>
          </cell>
          <cell r="O2561">
            <v>24309.704150000001</v>
          </cell>
          <cell r="P2561">
            <v>25706.608810000002</v>
          </cell>
          <cell r="Q2561">
            <v>26236.224719999998</v>
          </cell>
          <cell r="S2561">
            <v>63440.599499999997</v>
          </cell>
          <cell r="T2561">
            <v>64837.504159999997</v>
          </cell>
          <cell r="U2561">
            <v>62881.913189999999</v>
          </cell>
          <cell r="W2561">
            <v>9466.9403000000002</v>
          </cell>
          <cell r="X2561">
            <v>15417.48148</v>
          </cell>
          <cell r="Y2561">
            <v>14291.734259999999</v>
          </cell>
          <cell r="AB2561">
            <v>13654.15287</v>
          </cell>
          <cell r="AC2561">
            <v>13715.226919999999</v>
          </cell>
          <cell r="AD2561">
            <v>61067.129919999999</v>
          </cell>
          <cell r="AT2561">
            <v>4186.7190000000001</v>
          </cell>
          <cell r="AU2561">
            <v>14003.246999999999</v>
          </cell>
          <cell r="AV2561">
            <v>24319.265800000001</v>
          </cell>
          <cell r="AW2561">
            <v>63577.647799999999</v>
          </cell>
        </row>
        <row r="2562">
          <cell r="A2562" t="str">
            <v>680499CLGRCHBU0654</v>
          </cell>
          <cell r="L2562">
            <v>879.49095999999997</v>
          </cell>
          <cell r="M2562">
            <v>1071.90633</v>
          </cell>
          <cell r="N2562">
            <v>965.07664999999997</v>
          </cell>
          <cell r="O2562">
            <v>4714.8939600000003</v>
          </cell>
          <cell r="P2562">
            <v>4865.7404800000004</v>
          </cell>
          <cell r="Q2562">
            <v>4881.7329099999997</v>
          </cell>
          <cell r="S2562">
            <v>13525.745999999999</v>
          </cell>
          <cell r="T2562">
            <v>13676.59252</v>
          </cell>
          <cell r="U2562">
            <v>13164.04768</v>
          </cell>
          <cell r="W2562">
            <v>2074.9192899999998</v>
          </cell>
          <cell r="X2562">
            <v>3644.4420399999999</v>
          </cell>
          <cell r="Y2562">
            <v>3374.5499100000002</v>
          </cell>
          <cell r="AB2562">
            <v>3718.29</v>
          </cell>
          <cell r="AC2562">
            <v>2983.4839999999999</v>
          </cell>
          <cell r="AD2562">
            <v>16602.117999999999</v>
          </cell>
          <cell r="AT2562">
            <v>1225.309</v>
          </cell>
          <cell r="AU2562">
            <v>3449.53</v>
          </cell>
          <cell r="AV2562">
            <v>5350.0494399999998</v>
          </cell>
          <cell r="AW2562">
            <v>15970.89244</v>
          </cell>
        </row>
        <row r="2563">
          <cell r="A2563" t="str">
            <v>680499CLGRCHBU0659</v>
          </cell>
          <cell r="L2563">
            <v>1001.6719000000001</v>
          </cell>
          <cell r="M2563">
            <v>973.32939999999996</v>
          </cell>
          <cell r="N2563">
            <v>874.37003000000004</v>
          </cell>
          <cell r="O2563">
            <v>6892.8762800000004</v>
          </cell>
          <cell r="P2563">
            <v>6846.9892200000004</v>
          </cell>
          <cell r="Q2563">
            <v>7061.4807899999996</v>
          </cell>
          <cell r="S2563">
            <v>15536.54875</v>
          </cell>
          <cell r="T2563">
            <v>15490.661690000001</v>
          </cell>
          <cell r="U2563">
            <v>15163.865</v>
          </cell>
          <cell r="W2563">
            <v>2515.81522</v>
          </cell>
          <cell r="X2563">
            <v>3840.9226899999999</v>
          </cell>
          <cell r="Y2563">
            <v>3583.7051200000001</v>
          </cell>
          <cell r="AB2563">
            <v>4477.9095600000001</v>
          </cell>
          <cell r="AC2563">
            <v>4406.8890000000001</v>
          </cell>
          <cell r="AD2563">
            <v>18822.94412</v>
          </cell>
          <cell r="AT2563">
            <v>1369.443</v>
          </cell>
          <cell r="AU2563">
            <v>4622.4110000000001</v>
          </cell>
          <cell r="AV2563">
            <v>7670.1061900000004</v>
          </cell>
          <cell r="AW2563">
            <v>19221.895189999999</v>
          </cell>
        </row>
        <row r="2564">
          <cell r="A2564" t="str">
            <v>680499CLGRCHBU3445</v>
          </cell>
          <cell r="P2564">
            <v>-0.65591999999999995</v>
          </cell>
          <cell r="Q2564">
            <v>-0.65020999999999995</v>
          </cell>
          <cell r="T2564">
            <v>-0.65591999999999995</v>
          </cell>
          <cell r="U2564">
            <v>-0.65020999999999995</v>
          </cell>
          <cell r="X2564">
            <v>-0.65591999999999995</v>
          </cell>
          <cell r="Y2564">
            <v>-0.65020999999999995</v>
          </cell>
        </row>
        <row r="2565">
          <cell r="A2565" t="str">
            <v>680499CLGRCHBS6922</v>
          </cell>
          <cell r="L2565">
            <v>3849.6939699999998</v>
          </cell>
          <cell r="M2565">
            <v>4016.97939</v>
          </cell>
          <cell r="N2565">
            <v>3628.57323</v>
          </cell>
          <cell r="O2565">
            <v>21009.936710000002</v>
          </cell>
          <cell r="P2565">
            <v>20520.400890000001</v>
          </cell>
          <cell r="Q2565">
            <v>20999.23186</v>
          </cell>
          <cell r="S2565">
            <v>51900.916740000001</v>
          </cell>
          <cell r="T2565">
            <v>51411.380920000003</v>
          </cell>
          <cell r="U2565">
            <v>50126.051549999996</v>
          </cell>
          <cell r="W2565">
            <v>8129.8658100000002</v>
          </cell>
          <cell r="X2565">
            <v>11811.443020000001</v>
          </cell>
          <cell r="Y2565">
            <v>10986.208839999999</v>
          </cell>
          <cell r="AB2565">
            <v>11388.263999999999</v>
          </cell>
          <cell r="AC2565">
            <v>10872.968999999999</v>
          </cell>
          <cell r="AD2565">
            <v>49096.154399999999</v>
          </cell>
          <cell r="AT2565">
            <v>3380.4740000000002</v>
          </cell>
          <cell r="AU2565">
            <v>11061.537</v>
          </cell>
          <cell r="AV2565">
            <v>19117.076679999998</v>
          </cell>
          <cell r="AW2565">
            <v>51560.020680000001</v>
          </cell>
        </row>
        <row r="2566">
          <cell r="A2566" t="str">
            <v>680499CLGRCHBU0630</v>
          </cell>
          <cell r="L2566">
            <v>315.87603000000001</v>
          </cell>
          <cell r="M2566">
            <v>345.24437999999998</v>
          </cell>
          <cell r="N2566">
            <v>311.31229999999999</v>
          </cell>
          <cell r="O2566">
            <v>1296.40031</v>
          </cell>
          <cell r="P2566">
            <v>2529.8989000000001</v>
          </cell>
          <cell r="Q2566">
            <v>2640.9472500000002</v>
          </cell>
          <cell r="S2566">
            <v>3433.9338899999998</v>
          </cell>
          <cell r="T2566">
            <v>4667.4324800000004</v>
          </cell>
          <cell r="U2566">
            <v>4662.3281100000004</v>
          </cell>
          <cell r="W2566">
            <v>574.96736999999996</v>
          </cell>
          <cell r="X2566">
            <v>1100.4439500000001</v>
          </cell>
          <cell r="Y2566">
            <v>1032.4126200000001</v>
          </cell>
          <cell r="AV2566">
            <v>327.35509999999999</v>
          </cell>
          <cell r="AW2566">
            <v>1791.7920999999999</v>
          </cell>
        </row>
        <row r="2567">
          <cell r="A2567" t="str">
            <v>680499CLGRCHBU1485</v>
          </cell>
          <cell r="L2567">
            <v>1665.8009</v>
          </cell>
          <cell r="M2567">
            <v>1395.54035</v>
          </cell>
          <cell r="N2567">
            <v>1251.5790500000001</v>
          </cell>
          <cell r="O2567">
            <v>8029.5549199999996</v>
          </cell>
          <cell r="P2567">
            <v>6264.3010999999997</v>
          </cell>
          <cell r="Q2567">
            <v>6298.3558199999998</v>
          </cell>
          <cell r="S2567">
            <v>19632.20376</v>
          </cell>
          <cell r="T2567">
            <v>17866.949939999999</v>
          </cell>
          <cell r="U2567">
            <v>17187.999349999998</v>
          </cell>
          <cell r="W2567">
            <v>3397.0522500000002</v>
          </cell>
          <cell r="X2567">
            <v>4351.4038600000003</v>
          </cell>
          <cell r="Y2567">
            <v>4028.8061499999999</v>
          </cell>
          <cell r="AB2567">
            <v>5135.1670000000004</v>
          </cell>
          <cell r="AC2567">
            <v>4022.1979999999999</v>
          </cell>
          <cell r="AD2567">
            <v>19820.286</v>
          </cell>
          <cell r="AT2567">
            <v>1472.239</v>
          </cell>
          <cell r="AU2567">
            <v>4875.9260000000004</v>
          </cell>
          <cell r="AV2567">
            <v>7588.17713</v>
          </cell>
          <cell r="AW2567">
            <v>21002.71113</v>
          </cell>
        </row>
        <row r="2568">
          <cell r="A2568" t="str">
            <v>680499CLGRCHBU1051</v>
          </cell>
          <cell r="L2568">
            <v>0</v>
          </cell>
          <cell r="O2568">
            <v>222.55441999999999</v>
          </cell>
          <cell r="S2568">
            <v>561.89886999999999</v>
          </cell>
          <cell r="T2568">
            <v>339.34444999999999</v>
          </cell>
          <cell r="U2568">
            <v>316.58528000000001</v>
          </cell>
          <cell r="W2568">
            <v>0</v>
          </cell>
          <cell r="AB2568">
            <v>227.08600000000001</v>
          </cell>
          <cell r="AC2568">
            <v>227.08600000000001</v>
          </cell>
          <cell r="AD2568">
            <v>1703.242</v>
          </cell>
          <cell r="AU2568">
            <v>219.61500000000001</v>
          </cell>
          <cell r="AV2568">
            <v>219.61500000000001</v>
          </cell>
          <cell r="AW2568">
            <v>1647.202</v>
          </cell>
        </row>
        <row r="2569">
          <cell r="A2569" t="str">
            <v>680499CLGRCHBO0708</v>
          </cell>
          <cell r="L2569">
            <v>1126.8043500000001</v>
          </cell>
          <cell r="M2569">
            <v>1061.8542600000001</v>
          </cell>
          <cell r="N2569">
            <v>955.62323000000004</v>
          </cell>
          <cell r="O2569">
            <v>6567.40841</v>
          </cell>
          <cell r="P2569">
            <v>5535.7828099999997</v>
          </cell>
          <cell r="Q2569">
            <v>5653.4383900000003</v>
          </cell>
          <cell r="S2569">
            <v>16119.224270000001</v>
          </cell>
          <cell r="T2569">
            <v>15087.598669999999</v>
          </cell>
          <cell r="U2569">
            <v>14695.36051</v>
          </cell>
          <cell r="W2569">
            <v>2371.1099100000001</v>
          </cell>
          <cell r="X2569">
            <v>3472.0911799999999</v>
          </cell>
          <cell r="Y2569">
            <v>3237.7055099999998</v>
          </cell>
          <cell r="AB2569">
            <v>3652.5630000000001</v>
          </cell>
          <cell r="AC2569">
            <v>4095.5790000000002</v>
          </cell>
          <cell r="AD2569">
            <v>16063.3604</v>
          </cell>
          <cell r="AT2569">
            <v>1110.8430000000001</v>
          </cell>
          <cell r="AU2569">
            <v>3528.3609999999999</v>
          </cell>
          <cell r="AV2569">
            <v>6560.06394</v>
          </cell>
          <cell r="AW2569">
            <v>16855.306939999999</v>
          </cell>
        </row>
        <row r="2570">
          <cell r="A2570" t="str">
            <v>680499CLGRCHBU0675</v>
          </cell>
          <cell r="L2570">
            <v>194.61527000000001</v>
          </cell>
          <cell r="M2570">
            <v>336.15604999999999</v>
          </cell>
          <cell r="N2570">
            <v>302.45760000000001</v>
          </cell>
          <cell r="O2570">
            <v>1503.25074</v>
          </cell>
          <cell r="P2570">
            <v>1255.66023</v>
          </cell>
          <cell r="Q2570">
            <v>1271.49504</v>
          </cell>
          <cell r="S2570">
            <v>3280.8677499999999</v>
          </cell>
          <cell r="T2570">
            <v>3033.2772399999999</v>
          </cell>
          <cell r="U2570">
            <v>2934.16732</v>
          </cell>
          <cell r="W2570">
            <v>537.79670999999996</v>
          </cell>
          <cell r="X2570">
            <v>912.75076999999999</v>
          </cell>
          <cell r="Y2570">
            <v>842.45029</v>
          </cell>
          <cell r="AB2570">
            <v>916.50699999999995</v>
          </cell>
          <cell r="AC2570">
            <v>883.83299999999997</v>
          </cell>
          <cell r="AD2570">
            <v>3654.2069999999999</v>
          </cell>
          <cell r="AT2570">
            <v>332.351</v>
          </cell>
          <cell r="AU2570">
            <v>1034.7449999999999</v>
          </cell>
          <cell r="AV2570">
            <v>1643.7313200000001</v>
          </cell>
          <cell r="AW2570">
            <v>3802.0953199999999</v>
          </cell>
        </row>
        <row r="2571">
          <cell r="A2571" t="str">
            <v>680499CLGRCHBU0709</v>
          </cell>
          <cell r="L2571">
            <v>388.06718000000001</v>
          </cell>
          <cell r="M2571">
            <v>689.62154999999996</v>
          </cell>
          <cell r="N2571">
            <v>636.62158999999997</v>
          </cell>
          <cell r="O2571">
            <v>2293.2891500000001</v>
          </cell>
          <cell r="P2571">
            <v>3865.11787</v>
          </cell>
          <cell r="Q2571">
            <v>4038.6615400000001</v>
          </cell>
          <cell r="S2571">
            <v>6434.4852799999999</v>
          </cell>
          <cell r="T2571">
            <v>8006.3140000000003</v>
          </cell>
          <cell r="U2571">
            <v>7960.8190199999999</v>
          </cell>
          <cell r="W2571">
            <v>891.08865000000003</v>
          </cell>
          <cell r="X2571">
            <v>1442.7159799999999</v>
          </cell>
          <cell r="Y2571">
            <v>1348.9229600000001</v>
          </cell>
          <cell r="AB2571">
            <v>838.45600000000002</v>
          </cell>
          <cell r="AC2571">
            <v>924.14300000000003</v>
          </cell>
          <cell r="AD2571">
            <v>4969.1589999999997</v>
          </cell>
          <cell r="AT2571">
            <v>272.99700000000001</v>
          </cell>
          <cell r="AU2571">
            <v>810.86300000000006</v>
          </cell>
          <cell r="AV2571">
            <v>1702.40175</v>
          </cell>
          <cell r="AW2571">
            <v>3674.2667499999998</v>
          </cell>
        </row>
        <row r="2572">
          <cell r="A2572" t="str">
            <v>680499CLGRCHBU1123</v>
          </cell>
          <cell r="L2572">
            <v>158.53023999999999</v>
          </cell>
          <cell r="M2572">
            <v>188.56280000000001</v>
          </cell>
          <cell r="N2572">
            <v>170.97946999999999</v>
          </cell>
          <cell r="O2572">
            <v>1097.47876</v>
          </cell>
          <cell r="P2572">
            <v>1069.6399799999999</v>
          </cell>
          <cell r="Q2572">
            <v>1096.3338200000001</v>
          </cell>
          <cell r="S2572">
            <v>2438.3029200000001</v>
          </cell>
          <cell r="T2572">
            <v>2410.46414</v>
          </cell>
          <cell r="U2572">
            <v>2368.7919499999998</v>
          </cell>
          <cell r="W2572">
            <v>357.85091999999997</v>
          </cell>
          <cell r="X2572">
            <v>532.03728000000001</v>
          </cell>
          <cell r="Y2572">
            <v>495.91131000000001</v>
          </cell>
          <cell r="AB2572">
            <v>618.48500000000001</v>
          </cell>
          <cell r="AC2572">
            <v>720.13</v>
          </cell>
          <cell r="AD2572">
            <v>2885.9</v>
          </cell>
          <cell r="AT2572">
            <v>192.04400000000001</v>
          </cell>
          <cell r="AU2572">
            <v>592.02700000000004</v>
          </cell>
          <cell r="AV2572">
            <v>1075.73244</v>
          </cell>
          <cell r="AW2572">
            <v>2786.64644</v>
          </cell>
        </row>
        <row r="2573">
          <cell r="A2573" t="str">
            <v>680499CLGRCHBS9042</v>
          </cell>
          <cell r="L2573">
            <v>9129.3594099999991</v>
          </cell>
          <cell r="M2573">
            <v>8485.07078</v>
          </cell>
          <cell r="N2573">
            <v>7645.8747999999996</v>
          </cell>
          <cell r="O2573">
            <v>57734.884530000003</v>
          </cell>
          <cell r="P2573">
            <v>48558.337879999999</v>
          </cell>
          <cell r="Q2573">
            <v>49950.149250000002</v>
          </cell>
          <cell r="S2573">
            <v>121015.51582</v>
          </cell>
          <cell r="T2573">
            <v>111838.96917</v>
          </cell>
          <cell r="U2573">
            <v>109462.54002</v>
          </cell>
          <cell r="W2573">
            <v>20217.50317</v>
          </cell>
          <cell r="X2573">
            <v>26774.65652</v>
          </cell>
          <cell r="Y2573">
            <v>24890.731049999999</v>
          </cell>
          <cell r="AB2573">
            <v>28809.481</v>
          </cell>
          <cell r="AC2573">
            <v>37233.135000000002</v>
          </cell>
          <cell r="AD2573">
            <v>131439.272</v>
          </cell>
          <cell r="AT2573">
            <v>8707.0769999999993</v>
          </cell>
          <cell r="AU2573">
            <v>27526.99</v>
          </cell>
          <cell r="AV2573">
            <v>55896.433400000002</v>
          </cell>
          <cell r="AW2573">
            <v>127579.97840000001</v>
          </cell>
        </row>
        <row r="2574">
          <cell r="A2574" t="str">
            <v>680499CLGRCHBO0341</v>
          </cell>
          <cell r="L2574">
            <v>3690.2891599999998</v>
          </cell>
          <cell r="M2574">
            <v>3996.88168</v>
          </cell>
          <cell r="N2574">
            <v>3615.3838500000002</v>
          </cell>
          <cell r="O2574">
            <v>21129.377189999999</v>
          </cell>
          <cell r="P2574">
            <v>20103.885269999999</v>
          </cell>
          <cell r="Q2574">
            <v>20620.872589999999</v>
          </cell>
          <cell r="S2574">
            <v>45954.013509999997</v>
          </cell>
          <cell r="T2574">
            <v>44928.521589999997</v>
          </cell>
          <cell r="U2574">
            <v>43933.042880000001</v>
          </cell>
          <cell r="W2574">
            <v>7801.3782799999999</v>
          </cell>
          <cell r="X2574">
            <v>12079.831759999999</v>
          </cell>
          <cell r="Y2574">
            <v>11239.48713</v>
          </cell>
          <cell r="AB2574">
            <v>12527.608</v>
          </cell>
          <cell r="AC2574">
            <v>14422.040999999999</v>
          </cell>
          <cell r="AD2574">
            <v>53407.497000000003</v>
          </cell>
          <cell r="AT2574">
            <v>3935.98</v>
          </cell>
          <cell r="AU2574">
            <v>11929.195</v>
          </cell>
          <cell r="AV2574">
            <v>21402.371289999999</v>
          </cell>
          <cell r="AW2574">
            <v>51484.915289999997</v>
          </cell>
        </row>
        <row r="2575">
          <cell r="A2575" t="str">
            <v>680499CLGRCHBU0341</v>
          </cell>
          <cell r="L2575">
            <v>3690.2891599999998</v>
          </cell>
          <cell r="M2575">
            <v>3996.88168</v>
          </cell>
          <cell r="N2575">
            <v>3615.3838500000002</v>
          </cell>
          <cell r="O2575">
            <v>21129.377189999999</v>
          </cell>
          <cell r="P2575">
            <v>20103.885269999999</v>
          </cell>
          <cell r="Q2575">
            <v>20620.872589999999</v>
          </cell>
          <cell r="S2575">
            <v>45954.013509999997</v>
          </cell>
          <cell r="T2575">
            <v>44928.521589999997</v>
          </cell>
          <cell r="U2575">
            <v>43933.042880000001</v>
          </cell>
          <cell r="W2575">
            <v>7801.3782799999999</v>
          </cell>
          <cell r="X2575">
            <v>12079.831759999999</v>
          </cell>
          <cell r="Y2575">
            <v>11239.48713</v>
          </cell>
          <cell r="AB2575">
            <v>12527.608</v>
          </cell>
          <cell r="AC2575">
            <v>14422.040999999999</v>
          </cell>
          <cell r="AD2575">
            <v>53407.497000000003</v>
          </cell>
          <cell r="AT2575">
            <v>3935.98</v>
          </cell>
          <cell r="AU2575">
            <v>11929.195</v>
          </cell>
          <cell r="AV2575">
            <v>21402.371289999999</v>
          </cell>
          <cell r="AW2575">
            <v>51484.915289999997</v>
          </cell>
        </row>
        <row r="2576">
          <cell r="A2576" t="str">
            <v>680499CLGRCHBU0351</v>
          </cell>
          <cell r="L2576">
            <v>2123.70498</v>
          </cell>
          <cell r="M2576">
            <v>1895.42336</v>
          </cell>
          <cell r="N2576">
            <v>1705.2594200000001</v>
          </cell>
          <cell r="O2576">
            <v>17340.273819999999</v>
          </cell>
          <cell r="P2576">
            <v>13767.423650000001</v>
          </cell>
          <cell r="Q2576">
            <v>14273.520570000001</v>
          </cell>
          <cell r="S2576">
            <v>33639.975570000002</v>
          </cell>
          <cell r="T2576">
            <v>30067.125400000001</v>
          </cell>
          <cell r="U2576">
            <v>29649.554690000001</v>
          </cell>
          <cell r="W2576">
            <v>5193.2134299999998</v>
          </cell>
          <cell r="X2576">
            <v>6399.7169800000001</v>
          </cell>
          <cell r="Y2576">
            <v>5980.3814000000002</v>
          </cell>
          <cell r="AB2576">
            <v>7192.7460000000001</v>
          </cell>
          <cell r="AC2576">
            <v>11214.724</v>
          </cell>
          <cell r="AD2576">
            <v>34916.148999999998</v>
          </cell>
          <cell r="AT2576">
            <v>2034.347</v>
          </cell>
          <cell r="AU2576">
            <v>6812.9139999999998</v>
          </cell>
          <cell r="AV2576">
            <v>17002.003710000001</v>
          </cell>
          <cell r="AW2576">
            <v>34265.976710000003</v>
          </cell>
        </row>
        <row r="2577">
          <cell r="A2577" t="str">
            <v>680499CLGRCHBU0352</v>
          </cell>
          <cell r="L2577">
            <v>1814.9340199999999</v>
          </cell>
          <cell r="M2577">
            <v>1434.13573</v>
          </cell>
          <cell r="N2577">
            <v>1292.00713</v>
          </cell>
          <cell r="O2577">
            <v>10245.11339</v>
          </cell>
          <cell r="P2577">
            <v>8562.8915899999993</v>
          </cell>
          <cell r="Q2577">
            <v>8823.1468199999999</v>
          </cell>
          <cell r="S2577">
            <v>23633.965400000001</v>
          </cell>
          <cell r="T2577">
            <v>21951.743600000002</v>
          </cell>
          <cell r="U2577">
            <v>21439.850040000001</v>
          </cell>
          <cell r="W2577">
            <v>3572.34238</v>
          </cell>
          <cell r="X2577">
            <v>4768.4401500000004</v>
          </cell>
          <cell r="Y2577">
            <v>4410.9945699999998</v>
          </cell>
          <cell r="AB2577">
            <v>5231.4359999999997</v>
          </cell>
          <cell r="AC2577">
            <v>6864.152</v>
          </cell>
          <cell r="AD2577">
            <v>25483.789000000001</v>
          </cell>
          <cell r="AT2577">
            <v>1630.604</v>
          </cell>
          <cell r="AU2577">
            <v>5337.7290000000003</v>
          </cell>
          <cell r="AV2577">
            <v>9878.4286900000006</v>
          </cell>
          <cell r="AW2577">
            <v>24943.429690000001</v>
          </cell>
        </row>
        <row r="2578">
          <cell r="A2578" t="str">
            <v>680499CLGRCHBU0353</v>
          </cell>
          <cell r="L2578">
            <v>1499.83095</v>
          </cell>
          <cell r="M2578">
            <v>1157.11229</v>
          </cell>
          <cell r="N2578">
            <v>1031.9225100000001</v>
          </cell>
          <cell r="O2578">
            <v>9017.56531</v>
          </cell>
          <cell r="P2578">
            <v>6117.2325099999998</v>
          </cell>
          <cell r="Q2578">
            <v>6225.8401599999997</v>
          </cell>
          <cell r="S2578">
            <v>17780.130870000001</v>
          </cell>
          <cell r="T2578">
            <v>14879.798070000001</v>
          </cell>
          <cell r="U2578">
            <v>14428.986580000001</v>
          </cell>
          <cell r="W2578">
            <v>3649.5068099999999</v>
          </cell>
          <cell r="X2578">
            <v>3523.3089599999998</v>
          </cell>
          <cell r="Y2578">
            <v>3256.92218</v>
          </cell>
          <cell r="AB2578">
            <v>3857.6909999999998</v>
          </cell>
          <cell r="AC2578">
            <v>4732.2179999999998</v>
          </cell>
          <cell r="AD2578">
            <v>17631.837</v>
          </cell>
          <cell r="AT2578">
            <v>1106.146</v>
          </cell>
          <cell r="AU2578">
            <v>3447.152</v>
          </cell>
          <cell r="AV2578">
            <v>7612.6898300000003</v>
          </cell>
          <cell r="AW2578">
            <v>16884.716830000001</v>
          </cell>
        </row>
        <row r="2579">
          <cell r="A2579" t="str">
            <v>680499CLGRCHBU0349</v>
          </cell>
          <cell r="L2579">
            <v>0.60029999999999994</v>
          </cell>
          <cell r="M2579">
            <v>1.51772</v>
          </cell>
          <cell r="N2579">
            <v>1.30189</v>
          </cell>
          <cell r="O2579">
            <v>2.5548199999999999</v>
          </cell>
          <cell r="P2579">
            <v>6.9048600000000002</v>
          </cell>
          <cell r="Q2579">
            <v>6.76912</v>
          </cell>
          <cell r="S2579">
            <v>7.4304699999999997</v>
          </cell>
          <cell r="T2579">
            <v>11.78051</v>
          </cell>
          <cell r="U2579">
            <v>11.105840000000001</v>
          </cell>
          <cell r="W2579">
            <v>1.06227</v>
          </cell>
          <cell r="X2579">
            <v>3.35867</v>
          </cell>
          <cell r="Y2579">
            <v>2.9457800000000001</v>
          </cell>
          <cell r="AV2579">
            <v>0.93988000000000005</v>
          </cell>
          <cell r="AW2579">
            <v>0.93988000000000005</v>
          </cell>
        </row>
        <row r="2580">
          <cell r="A2580" t="str">
            <v>680499CLGRCHBS9051</v>
          </cell>
          <cell r="L2580">
            <v>460.61117000000002</v>
          </cell>
          <cell r="M2580">
            <v>96.870369999999994</v>
          </cell>
          <cell r="N2580">
            <v>87.662570000000002</v>
          </cell>
          <cell r="O2580">
            <v>1977.5424</v>
          </cell>
          <cell r="P2580">
            <v>588.18676000000005</v>
          </cell>
          <cell r="Q2580">
            <v>611.80272000000002</v>
          </cell>
          <cell r="S2580">
            <v>3233.4141300000001</v>
          </cell>
          <cell r="T2580">
            <v>1844.0584899999999</v>
          </cell>
          <cell r="U2580">
            <v>1809.655</v>
          </cell>
          <cell r="W2580">
            <v>886.73450000000003</v>
          </cell>
          <cell r="X2580">
            <v>297.95657999999997</v>
          </cell>
          <cell r="Y2580">
            <v>277.34521000000001</v>
          </cell>
          <cell r="AB2580">
            <v>1038.0609999999999</v>
          </cell>
          <cell r="AC2580">
            <v>978.19399999999996</v>
          </cell>
          <cell r="AD2580">
            <v>5206.2839999999997</v>
          </cell>
          <cell r="AT2580">
            <v>348.35599999999999</v>
          </cell>
          <cell r="AU2580">
            <v>1078.383</v>
          </cell>
          <cell r="AV2580">
            <v>1813.20866</v>
          </cell>
          <cell r="AW2580">
            <v>5052.6056600000002</v>
          </cell>
        </row>
        <row r="2581">
          <cell r="A2581" t="str">
            <v>680499CLGRCHBO0713</v>
          </cell>
          <cell r="L2581">
            <v>102.40013999999999</v>
          </cell>
          <cell r="M2581">
            <v>96.870369999999994</v>
          </cell>
          <cell r="N2581">
            <v>87.662570000000002</v>
          </cell>
          <cell r="O2581">
            <v>697.48492999999996</v>
          </cell>
          <cell r="P2581">
            <v>588.18676000000005</v>
          </cell>
          <cell r="Q2581">
            <v>611.80272000000002</v>
          </cell>
          <cell r="S2581">
            <v>1430.75072</v>
          </cell>
          <cell r="T2581">
            <v>1321.45255</v>
          </cell>
          <cell r="U2581">
            <v>1304.83555</v>
          </cell>
          <cell r="W2581">
            <v>242.44605999999999</v>
          </cell>
          <cell r="X2581">
            <v>297.95657999999997</v>
          </cell>
          <cell r="Y2581">
            <v>277.34521000000001</v>
          </cell>
          <cell r="AB2581">
            <v>330.99700000000001</v>
          </cell>
          <cell r="AC2581">
            <v>415.49900000000002</v>
          </cell>
          <cell r="AD2581">
            <v>1491.914</v>
          </cell>
          <cell r="AT2581">
            <v>103.462</v>
          </cell>
          <cell r="AU2581">
            <v>325.15699999999998</v>
          </cell>
          <cell r="AV2581">
            <v>655.03162999999995</v>
          </cell>
          <cell r="AW2581">
            <v>1465.07763</v>
          </cell>
        </row>
        <row r="2582">
          <cell r="A2582" t="str">
            <v>680499CLGRCHBU0713</v>
          </cell>
          <cell r="L2582">
            <v>102.40013999999999</v>
          </cell>
          <cell r="M2582">
            <v>96.870369999999994</v>
          </cell>
          <cell r="N2582">
            <v>87.662570000000002</v>
          </cell>
          <cell r="O2582">
            <v>697.48492999999996</v>
          </cell>
          <cell r="P2582">
            <v>588.18676000000005</v>
          </cell>
          <cell r="Q2582">
            <v>611.80272000000002</v>
          </cell>
          <cell r="S2582">
            <v>1430.75072</v>
          </cell>
          <cell r="T2582">
            <v>1321.45255</v>
          </cell>
          <cell r="U2582">
            <v>1304.83555</v>
          </cell>
          <cell r="W2582">
            <v>242.44605999999999</v>
          </cell>
          <cell r="X2582">
            <v>297.95657999999997</v>
          </cell>
          <cell r="Y2582">
            <v>277.34521000000001</v>
          </cell>
          <cell r="AB2582">
            <v>330.99700000000001</v>
          </cell>
          <cell r="AC2582">
            <v>415.49900000000002</v>
          </cell>
          <cell r="AD2582">
            <v>1491.914</v>
          </cell>
          <cell r="AT2582">
            <v>103.462</v>
          </cell>
          <cell r="AU2582">
            <v>325.15699999999998</v>
          </cell>
          <cell r="AV2582">
            <v>655.03162999999995</v>
          </cell>
          <cell r="AW2582">
            <v>1465.07763</v>
          </cell>
        </row>
        <row r="2583">
          <cell r="A2583" t="str">
            <v>680499CLGRCHBU0418</v>
          </cell>
          <cell r="L2583">
            <v>358.21102999999999</v>
          </cell>
          <cell r="O2583">
            <v>1280.05747</v>
          </cell>
          <cell r="S2583">
            <v>1802.6634100000001</v>
          </cell>
          <cell r="T2583">
            <v>522.60594000000003</v>
          </cell>
          <cell r="U2583">
            <v>504.81945000000002</v>
          </cell>
          <cell r="W2583">
            <v>644.28844000000004</v>
          </cell>
          <cell r="AB2583">
            <v>707.06399999999996</v>
          </cell>
          <cell r="AC2583">
            <v>562.69500000000005</v>
          </cell>
          <cell r="AD2583">
            <v>3714.37</v>
          </cell>
          <cell r="AT2583">
            <v>244.89400000000001</v>
          </cell>
          <cell r="AU2583">
            <v>753.226</v>
          </cell>
          <cell r="AV2583">
            <v>1158.1770300000001</v>
          </cell>
          <cell r="AW2583">
            <v>3587.5280299999999</v>
          </cell>
        </row>
        <row r="2584">
          <cell r="A2584" t="str">
            <v>680499CLGRCHBS9050</v>
          </cell>
          <cell r="L2584">
            <v>1860.82176</v>
          </cell>
          <cell r="M2584">
            <v>1889.4348399999999</v>
          </cell>
          <cell r="N2584">
            <v>1703.6147000000001</v>
          </cell>
          <cell r="O2584">
            <v>9518.8012400000007</v>
          </cell>
          <cell r="P2584">
            <v>7766.67839</v>
          </cell>
          <cell r="Q2584">
            <v>7879.2166900000002</v>
          </cell>
          <cell r="S2584">
            <v>23970.672930000001</v>
          </cell>
          <cell r="T2584">
            <v>22218.550080000001</v>
          </cell>
          <cell r="U2584">
            <v>21505.095819999999</v>
          </cell>
          <cell r="W2584">
            <v>3922.3758899999998</v>
          </cell>
          <cell r="X2584">
            <v>5628.2104399999998</v>
          </cell>
          <cell r="Y2584">
            <v>5214.5625499999996</v>
          </cell>
          <cell r="AB2584">
            <v>6526.192</v>
          </cell>
          <cell r="AC2584">
            <v>5613.9340000000002</v>
          </cell>
          <cell r="AD2584">
            <v>26891.312999999998</v>
          </cell>
          <cell r="AT2584">
            <v>2030.154</v>
          </cell>
          <cell r="AU2584">
            <v>6081.3950000000004</v>
          </cell>
          <cell r="AV2584">
            <v>8948.7495600000002</v>
          </cell>
          <cell r="AW2584">
            <v>25750.130560000001</v>
          </cell>
        </row>
        <row r="2585">
          <cell r="A2585" t="str">
            <v>680499CLGRCHBU0331</v>
          </cell>
          <cell r="L2585">
            <v>682.57808</v>
          </cell>
          <cell r="M2585">
            <v>633.19272999999998</v>
          </cell>
          <cell r="N2585">
            <v>573.79521999999997</v>
          </cell>
          <cell r="O2585">
            <v>3976.7530099999999</v>
          </cell>
          <cell r="P2585">
            <v>3052.5419900000002</v>
          </cell>
          <cell r="Q2585">
            <v>3128.4097000000002</v>
          </cell>
          <cell r="S2585">
            <v>8438.8566100000007</v>
          </cell>
          <cell r="T2585">
            <v>7514.6455900000001</v>
          </cell>
          <cell r="U2585">
            <v>7354.7381800000003</v>
          </cell>
          <cell r="W2585">
            <v>1431.00873</v>
          </cell>
          <cell r="X2585">
            <v>1818.1937800000001</v>
          </cell>
          <cell r="Y2585">
            <v>1687.50037</v>
          </cell>
          <cell r="AB2585">
            <v>2232.7330000000002</v>
          </cell>
          <cell r="AC2585">
            <v>2704.9229999999998</v>
          </cell>
          <cell r="AD2585">
            <v>9123.3369999999995</v>
          </cell>
          <cell r="AT2585">
            <v>749.85400000000004</v>
          </cell>
          <cell r="AU2585">
            <v>2332.2640000000001</v>
          </cell>
          <cell r="AV2585">
            <v>4086.2395200000001</v>
          </cell>
          <cell r="AW2585">
            <v>8919.3165200000003</v>
          </cell>
        </row>
        <row r="2586">
          <cell r="A2586" t="str">
            <v>680499CLGRCHBU0362</v>
          </cell>
          <cell r="L2586">
            <v>1178.24368</v>
          </cell>
          <cell r="M2586">
            <v>1256.2421099999999</v>
          </cell>
          <cell r="N2586">
            <v>1129.8194800000001</v>
          </cell>
          <cell r="O2586">
            <v>5542.0482300000003</v>
          </cell>
          <cell r="P2586">
            <v>4714.1364000000003</v>
          </cell>
          <cell r="Q2586">
            <v>4750.80699</v>
          </cell>
          <cell r="S2586">
            <v>15531.81632</v>
          </cell>
          <cell r="T2586">
            <v>14703.904490000001</v>
          </cell>
          <cell r="U2586">
            <v>14150.35764</v>
          </cell>
          <cell r="W2586">
            <v>2491.3671599999998</v>
          </cell>
          <cell r="X2586">
            <v>3810.0166599999998</v>
          </cell>
          <cell r="Y2586">
            <v>3527.0621700000002</v>
          </cell>
          <cell r="AB2586">
            <v>4293.4589999999998</v>
          </cell>
          <cell r="AC2586">
            <v>2909.011</v>
          </cell>
          <cell r="AD2586">
            <v>17767.975999999999</v>
          </cell>
          <cell r="AT2586">
            <v>1280.3</v>
          </cell>
          <cell r="AU2586">
            <v>3749.1309999999999</v>
          </cell>
          <cell r="AV2586">
            <v>4862.5100400000001</v>
          </cell>
          <cell r="AW2586">
            <v>16830.814040000001</v>
          </cell>
        </row>
        <row r="2587">
          <cell r="A2587" t="str">
            <v>680499CLGRCHBS6801</v>
          </cell>
          <cell r="L2587">
            <v>259.64348999999999</v>
          </cell>
          <cell r="M2587">
            <v>239.16937999999999</v>
          </cell>
          <cell r="N2587">
            <v>214.31654</v>
          </cell>
          <cell r="O2587">
            <v>1498.9963499999999</v>
          </cell>
          <cell r="P2587">
            <v>1375.9268300000001</v>
          </cell>
          <cell r="Q2587">
            <v>1397.4138</v>
          </cell>
          <cell r="S2587">
            <v>3408.6699100000001</v>
          </cell>
          <cell r="T2587">
            <v>3285.6003900000001</v>
          </cell>
          <cell r="U2587">
            <v>3185.6941499999998</v>
          </cell>
          <cell r="W2587">
            <v>594.43259999999998</v>
          </cell>
          <cell r="X2587">
            <v>730.38337000000001</v>
          </cell>
          <cell r="Y2587">
            <v>675.76828999999998</v>
          </cell>
          <cell r="AV2587">
            <v>612.66027999999994</v>
          </cell>
          <cell r="AW2587">
            <v>612.66027999999994</v>
          </cell>
        </row>
        <row r="2588">
          <cell r="A2588" t="str">
            <v>680499CLGRCHBU1481</v>
          </cell>
          <cell r="L2588">
            <v>259.64348999999999</v>
          </cell>
          <cell r="M2588">
            <v>239.16937999999999</v>
          </cell>
          <cell r="N2588">
            <v>214.31654</v>
          </cell>
          <cell r="O2588">
            <v>1498.9963499999999</v>
          </cell>
          <cell r="P2588">
            <v>1375.9268300000001</v>
          </cell>
          <cell r="Q2588">
            <v>1397.4138</v>
          </cell>
          <cell r="S2588">
            <v>3408.6699100000001</v>
          </cell>
          <cell r="T2588">
            <v>3285.6003900000001</v>
          </cell>
          <cell r="U2588">
            <v>3185.6941499999998</v>
          </cell>
          <cell r="W2588">
            <v>594.43259999999998</v>
          </cell>
          <cell r="X2588">
            <v>730.38337000000001</v>
          </cell>
          <cell r="Y2588">
            <v>675.76828999999998</v>
          </cell>
          <cell r="AV2588">
            <v>612.66027999999994</v>
          </cell>
          <cell r="AW2588">
            <v>612.66027999999994</v>
          </cell>
        </row>
        <row r="2589">
          <cell r="A2589" t="str">
            <v>680499CLGRCHBS6903</v>
          </cell>
          <cell r="P2589">
            <v>-8.9590000000000003E-2</v>
          </cell>
          <cell r="Q2589">
            <v>-9.6310000000000007E-2</v>
          </cell>
          <cell r="T2589">
            <v>-8.9590000000000003E-2</v>
          </cell>
          <cell r="U2589">
            <v>-9.6310000000000007E-2</v>
          </cell>
        </row>
        <row r="2590">
          <cell r="A2590" t="str">
            <v>680499CLGRCHBU0664</v>
          </cell>
          <cell r="P2590">
            <v>-8.9590000000000003E-2</v>
          </cell>
          <cell r="Q2590">
            <v>-9.6310000000000007E-2</v>
          </cell>
          <cell r="T2590">
            <v>-8.9590000000000003E-2</v>
          </cell>
          <cell r="U2590">
            <v>-9.6310000000000007E-2</v>
          </cell>
        </row>
        <row r="2591">
          <cell r="A2591" t="str">
            <v>680499CLGRCH201101</v>
          </cell>
          <cell r="L2591">
            <v>188.92257000000001</v>
          </cell>
          <cell r="M2591">
            <v>8050.32341</v>
          </cell>
          <cell r="N2591">
            <v>7213.9275799999996</v>
          </cell>
          <cell r="O2591">
            <v>1492.13129</v>
          </cell>
          <cell r="P2591">
            <v>69768.070810000005</v>
          </cell>
          <cell r="Q2591">
            <v>72549.158630000005</v>
          </cell>
          <cell r="S2591">
            <v>44957.323420000001</v>
          </cell>
          <cell r="T2591">
            <v>113233.26294</v>
          </cell>
          <cell r="U2591">
            <v>112667.78292</v>
          </cell>
          <cell r="W2591">
            <v>375.53068999999999</v>
          </cell>
          <cell r="X2591">
            <v>31844.210289999999</v>
          </cell>
          <cell r="Y2591">
            <v>29924.757740000001</v>
          </cell>
          <cell r="AB2591">
            <v>1195.559</v>
          </cell>
          <cell r="AC2591">
            <v>1173.7470000000001</v>
          </cell>
          <cell r="AD2591">
            <v>5013.2610000000004</v>
          </cell>
          <cell r="AT2591">
            <v>298.2</v>
          </cell>
          <cell r="AU2591">
            <v>893.24800000000005</v>
          </cell>
          <cell r="AV2591">
            <v>1658.38744</v>
          </cell>
          <cell r="AW2591">
            <v>4610.57744</v>
          </cell>
        </row>
        <row r="2592">
          <cell r="A2592" t="str">
            <v>680499CLGRCHBT6918</v>
          </cell>
          <cell r="L2592">
            <v>188.92257000000001</v>
          </cell>
          <cell r="M2592">
            <v>8050.32341</v>
          </cell>
          <cell r="N2592">
            <v>7213.9275799999996</v>
          </cell>
          <cell r="O2592">
            <v>1492.13129</v>
          </cell>
          <cell r="P2592">
            <v>69768.070810000005</v>
          </cell>
          <cell r="Q2592">
            <v>72549.158630000005</v>
          </cell>
          <cell r="S2592">
            <v>44957.323420000001</v>
          </cell>
          <cell r="T2592">
            <v>113233.26294</v>
          </cell>
          <cell r="U2592">
            <v>112667.78292</v>
          </cell>
          <cell r="W2592">
            <v>375.53068999999999</v>
          </cell>
          <cell r="X2592">
            <v>31844.210289999999</v>
          </cell>
          <cell r="Y2592">
            <v>29924.757740000001</v>
          </cell>
          <cell r="AB2592">
            <v>1195.559</v>
          </cell>
          <cell r="AC2592">
            <v>1173.7470000000001</v>
          </cell>
          <cell r="AD2592">
            <v>5013.2610000000004</v>
          </cell>
          <cell r="AT2592">
            <v>298.2</v>
          </cell>
          <cell r="AU2592">
            <v>893.24800000000005</v>
          </cell>
          <cell r="AV2592">
            <v>1658.38744</v>
          </cell>
          <cell r="AW2592">
            <v>4610.57744</v>
          </cell>
        </row>
        <row r="2593">
          <cell r="A2593" t="str">
            <v>680499CLGRCHBO0680</v>
          </cell>
          <cell r="L2593">
            <v>188.92257000000001</v>
          </cell>
          <cell r="M2593">
            <v>8050.32341</v>
          </cell>
          <cell r="N2593">
            <v>7213.9275799999996</v>
          </cell>
          <cell r="O2593">
            <v>1491.85429</v>
          </cell>
          <cell r="P2593">
            <v>69768.070810000005</v>
          </cell>
          <cell r="Q2593">
            <v>72549.158630000005</v>
          </cell>
          <cell r="S2593">
            <v>44957.046419999999</v>
          </cell>
          <cell r="T2593">
            <v>113233.26294</v>
          </cell>
          <cell r="U2593">
            <v>112667.78292</v>
          </cell>
          <cell r="W2593">
            <v>375.53068999999999</v>
          </cell>
          <cell r="X2593">
            <v>31844.210289999999</v>
          </cell>
          <cell r="Y2593">
            <v>29924.757740000001</v>
          </cell>
          <cell r="AB2593">
            <v>1195.559</v>
          </cell>
          <cell r="AC2593">
            <v>1173.7470000000001</v>
          </cell>
          <cell r="AD2593">
            <v>5013.2610000000004</v>
          </cell>
          <cell r="AT2593">
            <v>298.2</v>
          </cell>
          <cell r="AU2593">
            <v>893.24800000000005</v>
          </cell>
          <cell r="AV2593">
            <v>1658.38744</v>
          </cell>
          <cell r="AW2593">
            <v>4610.57744</v>
          </cell>
        </row>
        <row r="2594">
          <cell r="A2594" t="str">
            <v>680499CLGRCHBU0680</v>
          </cell>
          <cell r="L2594">
            <v>188.92257000000001</v>
          </cell>
          <cell r="M2594">
            <v>8050.32341</v>
          </cell>
          <cell r="N2594">
            <v>7213.9275799999996</v>
          </cell>
          <cell r="O2594">
            <v>1491.85429</v>
          </cell>
          <cell r="P2594">
            <v>69768.070810000005</v>
          </cell>
          <cell r="Q2594">
            <v>72549.158630000005</v>
          </cell>
          <cell r="S2594">
            <v>44957.046419999999</v>
          </cell>
          <cell r="T2594">
            <v>113233.26294</v>
          </cell>
          <cell r="U2594">
            <v>112667.78292</v>
          </cell>
          <cell r="W2594">
            <v>375.53068999999999</v>
          </cell>
          <cell r="X2594">
            <v>31844.210289999999</v>
          </cell>
          <cell r="Y2594">
            <v>29924.757740000001</v>
          </cell>
          <cell r="AB2594">
            <v>1195.559</v>
          </cell>
          <cell r="AC2594">
            <v>1173.7470000000001</v>
          </cell>
          <cell r="AD2594">
            <v>5013.2610000000004</v>
          </cell>
          <cell r="AT2594">
            <v>298.2</v>
          </cell>
          <cell r="AU2594">
            <v>893.24800000000005</v>
          </cell>
          <cell r="AV2594">
            <v>1658.38744</v>
          </cell>
          <cell r="AW2594">
            <v>4610.57744</v>
          </cell>
        </row>
        <row r="2595">
          <cell r="A2595" t="str">
            <v>680499CLGRCHBU0624</v>
          </cell>
          <cell r="L2595">
            <v>0</v>
          </cell>
          <cell r="O2595">
            <v>0.27700000000000002</v>
          </cell>
          <cell r="S2595">
            <v>0.27700000000000002</v>
          </cell>
          <cell r="W2595">
            <v>0</v>
          </cell>
        </row>
        <row r="2596">
          <cell r="A2596" t="str">
            <v>680499CL_CNPD202</v>
          </cell>
          <cell r="L2596">
            <v>31639.09101</v>
          </cell>
          <cell r="M2596">
            <v>29165.098740000001</v>
          </cell>
          <cell r="N2596">
            <v>26298.65408</v>
          </cell>
          <cell r="O2596">
            <v>203586.30869000001</v>
          </cell>
          <cell r="P2596">
            <v>174419.94878999999</v>
          </cell>
          <cell r="Q2596">
            <v>179506.48667000001</v>
          </cell>
          <cell r="S2596">
            <v>443881.50290999998</v>
          </cell>
          <cell r="T2596">
            <v>414715.14301</v>
          </cell>
          <cell r="U2596">
            <v>405916.44785</v>
          </cell>
          <cell r="W2596">
            <v>66948.256099999999</v>
          </cell>
          <cell r="X2596">
            <v>91919.961370000005</v>
          </cell>
          <cell r="Y2596">
            <v>85345.952919999996</v>
          </cell>
          <cell r="AB2596">
            <v>104596.75165999999</v>
          </cell>
          <cell r="AC2596">
            <v>133541.01199999999</v>
          </cell>
          <cell r="AD2596">
            <v>487534.24846999999</v>
          </cell>
          <cell r="AT2596">
            <v>31275.187999999998</v>
          </cell>
          <cell r="AU2596">
            <v>100042.69500000001</v>
          </cell>
          <cell r="AV2596">
            <v>199973.44789000001</v>
          </cell>
          <cell r="AW2596">
            <v>477755.54989000002</v>
          </cell>
        </row>
        <row r="2597">
          <cell r="A2597" t="str">
            <v>680499CL_CNBS9044</v>
          </cell>
          <cell r="L2597">
            <v>13855.823609999999</v>
          </cell>
          <cell r="M2597">
            <v>13187.89905</v>
          </cell>
          <cell r="N2597">
            <v>11891.74768</v>
          </cell>
          <cell r="O2597">
            <v>103197.04095</v>
          </cell>
          <cell r="P2597">
            <v>85962.690489999994</v>
          </cell>
          <cell r="Q2597">
            <v>88794.492389999999</v>
          </cell>
          <cell r="S2597">
            <v>215427.29483999999</v>
          </cell>
          <cell r="T2597">
            <v>198192.94438</v>
          </cell>
          <cell r="U2597">
            <v>194689.23887999999</v>
          </cell>
          <cell r="W2597">
            <v>29050.795300000002</v>
          </cell>
          <cell r="X2597">
            <v>40738.222759999997</v>
          </cell>
          <cell r="Y2597">
            <v>37743.784820000001</v>
          </cell>
          <cell r="AB2597">
            <v>49338.052000000003</v>
          </cell>
          <cell r="AC2597">
            <v>74421.163</v>
          </cell>
          <cell r="AD2597">
            <v>239074.98199999999</v>
          </cell>
          <cell r="AT2597">
            <v>14700.483</v>
          </cell>
          <cell r="AU2597">
            <v>47319.832999999999</v>
          </cell>
          <cell r="AV2597">
            <v>103937.48914999999</v>
          </cell>
          <cell r="AW2597">
            <v>232935.48415</v>
          </cell>
        </row>
        <row r="2598">
          <cell r="A2598" t="str">
            <v>680499CL_CNBU0321</v>
          </cell>
          <cell r="L2598">
            <v>11571.64928</v>
          </cell>
          <cell r="M2598">
            <v>10805.18765</v>
          </cell>
          <cell r="N2598">
            <v>9743.2172200000005</v>
          </cell>
          <cell r="O2598">
            <v>85947.609960000002</v>
          </cell>
          <cell r="P2598">
            <v>71745.988469999997</v>
          </cell>
          <cell r="Q2598">
            <v>74154.636060000004</v>
          </cell>
          <cell r="S2598">
            <v>181351.30450999999</v>
          </cell>
          <cell r="T2598">
            <v>167149.68302</v>
          </cell>
          <cell r="U2598">
            <v>164119.49543000001</v>
          </cell>
          <cell r="W2598">
            <v>23428.933870000001</v>
          </cell>
          <cell r="X2598">
            <v>33388.431550000001</v>
          </cell>
          <cell r="Y2598">
            <v>30871.762360000001</v>
          </cell>
          <cell r="AB2598">
            <v>41322.131999999998</v>
          </cell>
          <cell r="AC2598">
            <v>63740.463000000003</v>
          </cell>
          <cell r="AD2598">
            <v>204329.84400000001</v>
          </cell>
          <cell r="AT2598">
            <v>12097.249</v>
          </cell>
          <cell r="AU2598">
            <v>39184.944000000003</v>
          </cell>
          <cell r="AV2598">
            <v>86856.956390000007</v>
          </cell>
          <cell r="AW2598">
            <v>197042.20939</v>
          </cell>
        </row>
        <row r="2599">
          <cell r="A2599" t="str">
            <v>680499CL_CNBU0323</v>
          </cell>
          <cell r="L2599">
            <v>2284.1743299999998</v>
          </cell>
          <cell r="M2599">
            <v>2377.07564</v>
          </cell>
          <cell r="N2599">
            <v>2143.4486000000002</v>
          </cell>
          <cell r="O2599">
            <v>17249.430990000001</v>
          </cell>
          <cell r="P2599">
            <v>14141.44146</v>
          </cell>
          <cell r="Q2599">
            <v>14562.192590000001</v>
          </cell>
          <cell r="S2599">
            <v>34050.074070000002</v>
          </cell>
          <cell r="T2599">
            <v>30942.08454</v>
          </cell>
          <cell r="U2599">
            <v>30468.409790000002</v>
          </cell>
          <cell r="W2599">
            <v>5621.8614299999999</v>
          </cell>
          <cell r="X2599">
            <v>7313.9964499999996</v>
          </cell>
          <cell r="Y2599">
            <v>6838.3754399999998</v>
          </cell>
          <cell r="AB2599">
            <v>8015.92</v>
          </cell>
          <cell r="AC2599">
            <v>10680.7</v>
          </cell>
          <cell r="AD2599">
            <v>34745.137999999999</v>
          </cell>
          <cell r="AT2599">
            <v>2603.2339999999999</v>
          </cell>
          <cell r="AU2599">
            <v>8134.8890000000001</v>
          </cell>
          <cell r="AV2599">
            <v>17080.532759999998</v>
          </cell>
          <cell r="AW2599">
            <v>35893.27476</v>
          </cell>
        </row>
        <row r="2600">
          <cell r="A2600" t="str">
            <v>680499CL_CNBU0648</v>
          </cell>
          <cell r="M2600">
            <v>5.6357600000000003</v>
          </cell>
          <cell r="N2600">
            <v>5.0818599999999998</v>
          </cell>
          <cell r="P2600">
            <v>75.260559999999998</v>
          </cell>
          <cell r="Q2600">
            <v>77.663749999999993</v>
          </cell>
          <cell r="S2600">
            <v>25.916260000000001</v>
          </cell>
          <cell r="T2600">
            <v>101.17682000000001</v>
          </cell>
          <cell r="U2600">
            <v>101.33365000000001</v>
          </cell>
          <cell r="X2600">
            <v>35.794759999999997</v>
          </cell>
          <cell r="Y2600">
            <v>33.647019999999998</v>
          </cell>
        </row>
        <row r="2601">
          <cell r="A2601" t="str">
            <v>680499CL_CNBG6912</v>
          </cell>
          <cell r="L2601">
            <v>8172.6084499999997</v>
          </cell>
          <cell r="M2601">
            <v>7533.9248600000001</v>
          </cell>
          <cell r="N2601">
            <v>6793.4652400000004</v>
          </cell>
          <cell r="O2601">
            <v>42592.421199999997</v>
          </cell>
          <cell r="P2601">
            <v>42073.469409999998</v>
          </cell>
          <cell r="Q2601">
            <v>43118.120080000001</v>
          </cell>
          <cell r="S2601">
            <v>105689.14004</v>
          </cell>
          <cell r="T2601">
            <v>105170.18825000001</v>
          </cell>
          <cell r="U2601">
            <v>102495.46652</v>
          </cell>
          <cell r="W2601">
            <v>17095.29711</v>
          </cell>
          <cell r="X2601">
            <v>24740.169620000001</v>
          </cell>
          <cell r="Y2601">
            <v>23034.125840000001</v>
          </cell>
          <cell r="AB2601">
            <v>25946.181659999998</v>
          </cell>
          <cell r="AC2601">
            <v>23664.936000000002</v>
          </cell>
          <cell r="AD2601">
            <v>116319.91946999999</v>
          </cell>
          <cell r="AT2601">
            <v>7744.826</v>
          </cell>
          <cell r="AU2601">
            <v>25169.315999999999</v>
          </cell>
          <cell r="AV2601">
            <v>41910.899669999999</v>
          </cell>
          <cell r="AW2601">
            <v>116340.58867</v>
          </cell>
        </row>
        <row r="2602">
          <cell r="A2602" t="str">
            <v>680499CL_CNBS6912</v>
          </cell>
          <cell r="L2602">
            <v>5014.2913500000004</v>
          </cell>
          <cell r="M2602">
            <v>4444.9615400000002</v>
          </cell>
          <cell r="N2602">
            <v>4008.0957100000001</v>
          </cell>
          <cell r="O2602">
            <v>25447.78054</v>
          </cell>
          <cell r="P2602">
            <v>24842.607230000001</v>
          </cell>
          <cell r="Q2602">
            <v>25443.842100000002</v>
          </cell>
          <cell r="S2602">
            <v>63061.575190000003</v>
          </cell>
          <cell r="T2602">
            <v>62456.401879999998</v>
          </cell>
          <cell r="U2602">
            <v>60828.877079999998</v>
          </cell>
          <cell r="W2602">
            <v>10600.275600000001</v>
          </cell>
          <cell r="X2602">
            <v>15126.085010000001</v>
          </cell>
          <cell r="Y2602">
            <v>14095.4372</v>
          </cell>
          <cell r="AB2602">
            <v>16031.863660000001</v>
          </cell>
          <cell r="AC2602">
            <v>14843.602999999999</v>
          </cell>
          <cell r="AD2602">
            <v>73117.403470000005</v>
          </cell>
          <cell r="AT2602">
            <v>4911.027</v>
          </cell>
          <cell r="AU2602">
            <v>15783.004000000001</v>
          </cell>
          <cell r="AV2602">
            <v>26166.431670000002</v>
          </cell>
          <cell r="AW2602">
            <v>72718.139670000004</v>
          </cell>
        </row>
        <row r="2603">
          <cell r="A2603" t="str">
            <v>680499CL_CNBO0678</v>
          </cell>
          <cell r="L2603">
            <v>3391.85293</v>
          </cell>
          <cell r="M2603">
            <v>2813.8994600000001</v>
          </cell>
          <cell r="N2603">
            <v>2537.3399300000001</v>
          </cell>
          <cell r="O2603">
            <v>15528.82278</v>
          </cell>
          <cell r="P2603">
            <v>15351.359700000001</v>
          </cell>
          <cell r="Q2603">
            <v>15723.253559999999</v>
          </cell>
          <cell r="S2603">
            <v>38669.65425</v>
          </cell>
          <cell r="T2603">
            <v>38492.191169999998</v>
          </cell>
          <cell r="U2603">
            <v>37522.285129999997</v>
          </cell>
          <cell r="W2603">
            <v>6634.8819899999999</v>
          </cell>
          <cell r="X2603">
            <v>9156.5021500000003</v>
          </cell>
          <cell r="Y2603">
            <v>8538.0203600000004</v>
          </cell>
          <cell r="AB2603">
            <v>9120.6646600000004</v>
          </cell>
          <cell r="AC2603">
            <v>8579.7090000000007</v>
          </cell>
          <cell r="AD2603">
            <v>42810.558470000004</v>
          </cell>
          <cell r="AT2603">
            <v>2826.39</v>
          </cell>
          <cell r="AU2603">
            <v>9075.5779999999995</v>
          </cell>
          <cell r="AV2603">
            <v>15345.36781</v>
          </cell>
          <cell r="AW2603">
            <v>42967.62081</v>
          </cell>
        </row>
        <row r="2604">
          <cell r="A2604" t="str">
            <v>680499CL_CNBU0654</v>
          </cell>
          <cell r="L2604">
            <v>764.46213999999998</v>
          </cell>
          <cell r="M2604">
            <v>860.19960000000003</v>
          </cell>
          <cell r="N2604">
            <v>775.65626999999995</v>
          </cell>
          <cell r="O2604">
            <v>4178.8601799999997</v>
          </cell>
          <cell r="P2604">
            <v>3790.48882</v>
          </cell>
          <cell r="Q2604">
            <v>3819.9100199999998</v>
          </cell>
          <cell r="S2604">
            <v>11558.449119999999</v>
          </cell>
          <cell r="T2604">
            <v>11170.07776</v>
          </cell>
          <cell r="U2604">
            <v>10743.549730000001</v>
          </cell>
          <cell r="W2604">
            <v>1875.63464</v>
          </cell>
          <cell r="X2604">
            <v>2810.00126</v>
          </cell>
          <cell r="Y2604">
            <v>2594.3045999999999</v>
          </cell>
          <cell r="AB2604">
            <v>3057.1909999999998</v>
          </cell>
          <cell r="AC2604">
            <v>2567.2339999999999</v>
          </cell>
          <cell r="AD2604">
            <v>13933.663</v>
          </cell>
          <cell r="AT2604">
            <v>1001.3680000000001</v>
          </cell>
          <cell r="AU2604">
            <v>2980.08</v>
          </cell>
          <cell r="AV2604">
            <v>4603.1753500000004</v>
          </cell>
          <cell r="AW2604">
            <v>13758.056350000001</v>
          </cell>
        </row>
        <row r="2605">
          <cell r="A2605" t="str">
            <v>680499CL_CNBU0659</v>
          </cell>
          <cell r="L2605">
            <v>857.97627999999997</v>
          </cell>
          <cell r="M2605">
            <v>770.86248000000001</v>
          </cell>
          <cell r="N2605">
            <v>695.09951000000001</v>
          </cell>
          <cell r="O2605">
            <v>5740.0975799999997</v>
          </cell>
          <cell r="P2605">
            <v>5701.4146300000002</v>
          </cell>
          <cell r="Q2605">
            <v>5901.3287200000004</v>
          </cell>
          <cell r="S2605">
            <v>12833.471820000001</v>
          </cell>
          <cell r="T2605">
            <v>12794.78887</v>
          </cell>
          <cell r="U2605">
            <v>12563.692419999999</v>
          </cell>
          <cell r="W2605">
            <v>2089.7589699999999</v>
          </cell>
          <cell r="X2605">
            <v>3160.2375200000001</v>
          </cell>
          <cell r="Y2605">
            <v>2963.7624500000002</v>
          </cell>
          <cell r="AB2605">
            <v>3854.0079999999998</v>
          </cell>
          <cell r="AC2605">
            <v>3696.66</v>
          </cell>
          <cell r="AD2605">
            <v>16373.182000000001</v>
          </cell>
          <cell r="AT2605">
            <v>1083.269</v>
          </cell>
          <cell r="AU2605">
            <v>3727.346</v>
          </cell>
          <cell r="AV2605">
            <v>6217.8885099999998</v>
          </cell>
          <cell r="AW2605">
            <v>15992.462509999999</v>
          </cell>
        </row>
        <row r="2606">
          <cell r="A2606" t="str">
            <v>680499CL_CNBU3445</v>
          </cell>
          <cell r="P2606">
            <v>-0.65591999999999995</v>
          </cell>
          <cell r="Q2606">
            <v>-0.65020999999999995</v>
          </cell>
          <cell r="T2606">
            <v>-0.65591999999999995</v>
          </cell>
          <cell r="U2606">
            <v>-0.65020999999999995</v>
          </cell>
          <cell r="X2606">
            <v>-0.65591999999999995</v>
          </cell>
          <cell r="Y2606">
            <v>-0.65020999999999995</v>
          </cell>
        </row>
        <row r="2607">
          <cell r="A2607" t="str">
            <v>680499CL_CNBS6922</v>
          </cell>
          <cell r="L2607">
            <v>3158.3171000000002</v>
          </cell>
          <cell r="M2607">
            <v>3088.9633199999998</v>
          </cell>
          <cell r="N2607">
            <v>2785.3695299999999</v>
          </cell>
          <cell r="O2607">
            <v>17144.640660000001</v>
          </cell>
          <cell r="P2607">
            <v>17230.86218</v>
          </cell>
          <cell r="Q2607">
            <v>17674.277979999999</v>
          </cell>
          <cell r="S2607">
            <v>42627.564850000002</v>
          </cell>
          <cell r="T2607">
            <v>42713.786370000002</v>
          </cell>
          <cell r="U2607">
            <v>41666.589449999999</v>
          </cell>
          <cell r="W2607">
            <v>6495.0215099999996</v>
          </cell>
          <cell r="X2607">
            <v>9614.0846099999999</v>
          </cell>
          <cell r="Y2607">
            <v>8938.6886400000003</v>
          </cell>
          <cell r="AB2607">
            <v>9914.3179999999993</v>
          </cell>
          <cell r="AC2607">
            <v>8821.3330000000005</v>
          </cell>
          <cell r="AD2607">
            <v>43202.516000000003</v>
          </cell>
          <cell r="AT2607">
            <v>2833.799</v>
          </cell>
          <cell r="AU2607">
            <v>9386.3119999999999</v>
          </cell>
          <cell r="AV2607">
            <v>15744.468000000001</v>
          </cell>
          <cell r="AW2607">
            <v>43622.449000000001</v>
          </cell>
        </row>
        <row r="2608">
          <cell r="A2608" t="str">
            <v>680499CL_CNBU0630</v>
          </cell>
          <cell r="L2608">
            <v>315.87603000000001</v>
          </cell>
          <cell r="M2608">
            <v>345.23782999999997</v>
          </cell>
          <cell r="N2608">
            <v>311.30667999999997</v>
          </cell>
          <cell r="O2608">
            <v>1295.9169099999999</v>
          </cell>
          <cell r="P2608">
            <v>2505.71225</v>
          </cell>
          <cell r="Q2608">
            <v>2613.58221</v>
          </cell>
          <cell r="S2608">
            <v>3433.32647</v>
          </cell>
          <cell r="T2608">
            <v>4643.1218099999996</v>
          </cell>
          <cell r="U2608">
            <v>4634.8527199999999</v>
          </cell>
          <cell r="W2608">
            <v>574.46772999999996</v>
          </cell>
          <cell r="X2608">
            <v>1100.4374</v>
          </cell>
          <cell r="Y2608">
            <v>1032.4069999999999</v>
          </cell>
          <cell r="AV2608">
            <v>327.35505000000001</v>
          </cell>
          <cell r="AW2608">
            <v>1791.79205</v>
          </cell>
        </row>
        <row r="2609">
          <cell r="A2609" t="str">
            <v>680499CL_CNBU1485</v>
          </cell>
          <cell r="L2609">
            <v>1258.6698799999999</v>
          </cell>
          <cell r="M2609">
            <v>1096.4181599999999</v>
          </cell>
          <cell r="N2609">
            <v>988.65848000000005</v>
          </cell>
          <cell r="O2609">
            <v>6306.5036499999997</v>
          </cell>
          <cell r="P2609">
            <v>5061.8501800000004</v>
          </cell>
          <cell r="Q2609">
            <v>5115.9402099999998</v>
          </cell>
          <cell r="S2609">
            <v>15398.54615</v>
          </cell>
          <cell r="T2609">
            <v>14153.892680000001</v>
          </cell>
          <cell r="U2609">
            <v>13669.94404</v>
          </cell>
          <cell r="W2609">
            <v>2608.4205700000002</v>
          </cell>
          <cell r="X2609">
            <v>3473.0911500000002</v>
          </cell>
          <cell r="Y2609">
            <v>3230.3647500000002</v>
          </cell>
          <cell r="AB2609">
            <v>4374.7280000000001</v>
          </cell>
          <cell r="AC2609">
            <v>2959.9340000000002</v>
          </cell>
          <cell r="AD2609">
            <v>16559.726999999999</v>
          </cell>
          <cell r="AT2609">
            <v>1182.6880000000001</v>
          </cell>
          <cell r="AU2609">
            <v>3938.5819999999999</v>
          </cell>
          <cell r="AV2609">
            <v>6076.0812800000003</v>
          </cell>
          <cell r="AW2609">
            <v>17097.69428</v>
          </cell>
        </row>
        <row r="2610">
          <cell r="A2610" t="str">
            <v>680499CL_CNBU1051</v>
          </cell>
          <cell r="L2610">
            <v>0</v>
          </cell>
          <cell r="O2610">
            <v>222.55441999999999</v>
          </cell>
          <cell r="S2610">
            <v>561.89886999999999</v>
          </cell>
          <cell r="T2610">
            <v>339.34444999999999</v>
          </cell>
          <cell r="U2610">
            <v>316.58528000000001</v>
          </cell>
          <cell r="W2610">
            <v>0</v>
          </cell>
          <cell r="AB2610">
            <v>227.08600000000001</v>
          </cell>
          <cell r="AC2610">
            <v>227.08600000000001</v>
          </cell>
          <cell r="AD2610">
            <v>1703.242</v>
          </cell>
          <cell r="AU2610">
            <v>219.61500000000001</v>
          </cell>
          <cell r="AV2610">
            <v>219.61500000000001</v>
          </cell>
          <cell r="AW2610">
            <v>1647.202</v>
          </cell>
        </row>
        <row r="2611">
          <cell r="A2611" t="str">
            <v>680499CL_CNBO0708</v>
          </cell>
          <cell r="L2611">
            <v>971.63365999999996</v>
          </cell>
          <cell r="M2611">
            <v>818.59159</v>
          </cell>
          <cell r="N2611">
            <v>738.13765999999998</v>
          </cell>
          <cell r="O2611">
            <v>5179.6637899999996</v>
          </cell>
          <cell r="P2611">
            <v>4254.2081099999996</v>
          </cell>
          <cell r="Q2611">
            <v>4321.0780800000002</v>
          </cell>
          <cell r="S2611">
            <v>13190.49518</v>
          </cell>
          <cell r="T2611">
            <v>12265.039500000001</v>
          </cell>
          <cell r="U2611">
            <v>11887.96485</v>
          </cell>
          <cell r="W2611">
            <v>1942.3520699999999</v>
          </cell>
          <cell r="X2611">
            <v>2733.0592900000001</v>
          </cell>
          <cell r="Y2611">
            <v>2538.3267599999999</v>
          </cell>
          <cell r="AB2611">
            <v>3075.7060000000001</v>
          </cell>
          <cell r="AC2611">
            <v>3241.82</v>
          </cell>
          <cell r="AD2611">
            <v>14049.489</v>
          </cell>
          <cell r="AT2611">
            <v>919.82799999999997</v>
          </cell>
          <cell r="AU2611">
            <v>2974.5349999999999</v>
          </cell>
          <cell r="AV2611">
            <v>5163.3408900000004</v>
          </cell>
          <cell r="AW2611">
            <v>13915.80089</v>
          </cell>
        </row>
        <row r="2612">
          <cell r="A2612" t="str">
            <v>680499CL_CNBU0675</v>
          </cell>
          <cell r="L2612">
            <v>189.12226999999999</v>
          </cell>
          <cell r="M2612">
            <v>321.18887999999998</v>
          </cell>
          <cell r="N2612">
            <v>289.62130000000002</v>
          </cell>
          <cell r="O2612">
            <v>1453.6946499999999</v>
          </cell>
          <cell r="P2612">
            <v>1223.1931099999999</v>
          </cell>
          <cell r="Q2612">
            <v>1241.2635600000001</v>
          </cell>
          <cell r="S2612">
            <v>3192.89212</v>
          </cell>
          <cell r="T2612">
            <v>2962.3905800000002</v>
          </cell>
          <cell r="U2612">
            <v>2869.7111</v>
          </cell>
          <cell r="W2612">
            <v>509.45379000000003</v>
          </cell>
          <cell r="X2612">
            <v>882.36375999999996</v>
          </cell>
          <cell r="Y2612">
            <v>815.8877</v>
          </cell>
          <cell r="AB2612">
            <v>910.08</v>
          </cell>
          <cell r="AC2612">
            <v>851.30700000000002</v>
          </cell>
          <cell r="AD2612">
            <v>3601.2440000000001</v>
          </cell>
          <cell r="AT2612">
            <v>318.61</v>
          </cell>
          <cell r="AU2612">
            <v>979.05200000000002</v>
          </cell>
          <cell r="AV2612">
            <v>1580.7660100000001</v>
          </cell>
          <cell r="AW2612">
            <v>3452.22901</v>
          </cell>
        </row>
        <row r="2613">
          <cell r="A2613" t="str">
            <v>680499CL_CNBU0709</v>
          </cell>
          <cell r="L2613">
            <v>311.99646999999999</v>
          </cell>
          <cell r="M2613">
            <v>377.39771999999999</v>
          </cell>
          <cell r="N2613">
            <v>340.30579999999998</v>
          </cell>
          <cell r="O2613">
            <v>1817.5569599999999</v>
          </cell>
          <cell r="P2613">
            <v>3406.2975499999998</v>
          </cell>
          <cell r="Q2613">
            <v>3583.5266999999999</v>
          </cell>
          <cell r="S2613">
            <v>4918.9876899999999</v>
          </cell>
          <cell r="T2613">
            <v>6507.7282800000003</v>
          </cell>
          <cell r="U2613">
            <v>6485.53568</v>
          </cell>
          <cell r="W2613">
            <v>593.65779999999995</v>
          </cell>
          <cell r="X2613">
            <v>1057.6420599999999</v>
          </cell>
          <cell r="Y2613">
            <v>980.44105000000002</v>
          </cell>
          <cell r="AB2613">
            <v>838.45600000000002</v>
          </cell>
          <cell r="AC2613">
            <v>924.14300000000003</v>
          </cell>
          <cell r="AD2613">
            <v>4969.1589999999997</v>
          </cell>
          <cell r="AT2613">
            <v>272.99700000000001</v>
          </cell>
          <cell r="AU2613">
            <v>810.86300000000006</v>
          </cell>
          <cell r="AV2613">
            <v>1524.10041</v>
          </cell>
          <cell r="AW2613">
            <v>3495.9654099999998</v>
          </cell>
        </row>
        <row r="2614">
          <cell r="A2614" t="str">
            <v>680499CL_CNBU1123</v>
          </cell>
          <cell r="L2614">
            <v>111.01879</v>
          </cell>
          <cell r="M2614">
            <v>130.12914000000001</v>
          </cell>
          <cell r="N2614">
            <v>117.33960999999999</v>
          </cell>
          <cell r="O2614">
            <v>868.75027999999998</v>
          </cell>
          <cell r="P2614">
            <v>779.60098000000005</v>
          </cell>
          <cell r="Q2614">
            <v>798.88721999999996</v>
          </cell>
          <cell r="S2614">
            <v>1931.4183700000001</v>
          </cell>
          <cell r="T2614">
            <v>1842.2690700000001</v>
          </cell>
          <cell r="U2614">
            <v>1801.99576</v>
          </cell>
          <cell r="W2614">
            <v>266.66955000000002</v>
          </cell>
          <cell r="X2614">
            <v>367.49095</v>
          </cell>
          <cell r="Y2614">
            <v>341.26137</v>
          </cell>
          <cell r="AB2614">
            <v>488.262</v>
          </cell>
          <cell r="AC2614">
            <v>617.04300000000001</v>
          </cell>
          <cell r="AD2614">
            <v>2319.6550000000002</v>
          </cell>
          <cell r="AT2614">
            <v>139.67599999999999</v>
          </cell>
          <cell r="AU2614">
            <v>463.66500000000002</v>
          </cell>
          <cell r="AV2614">
            <v>853.20935999999995</v>
          </cell>
          <cell r="AW2614">
            <v>2221.7653599999999</v>
          </cell>
        </row>
        <row r="2615">
          <cell r="A2615" t="str">
            <v>680499CL_CNBS9042</v>
          </cell>
          <cell r="L2615">
            <v>7739.9535800000003</v>
          </cell>
          <cell r="M2615">
            <v>6778.8292799999999</v>
          </cell>
          <cell r="N2615">
            <v>6112.5829299999996</v>
          </cell>
          <cell r="O2615">
            <v>48844.069280000003</v>
          </cell>
          <cell r="P2615">
            <v>39489.98964</v>
          </cell>
          <cell r="Q2615">
            <v>40621.709869999999</v>
          </cell>
          <cell r="S2615">
            <v>101056.61091</v>
          </cell>
          <cell r="T2615">
            <v>91702.531270000007</v>
          </cell>
          <cell r="U2615">
            <v>89763.61348</v>
          </cell>
          <cell r="W2615">
            <v>17055.277480000001</v>
          </cell>
          <cell r="X2615">
            <v>21564.249759999999</v>
          </cell>
          <cell r="Y2615">
            <v>20052.294030000001</v>
          </cell>
          <cell r="AB2615">
            <v>24211.080999999998</v>
          </cell>
          <cell r="AC2615">
            <v>31295.49</v>
          </cell>
          <cell r="AD2615">
            <v>110418.909</v>
          </cell>
          <cell r="AT2615">
            <v>7273.81</v>
          </cell>
          <cell r="AU2615">
            <v>22861.671999999999</v>
          </cell>
          <cell r="AV2615">
            <v>46646.965920000002</v>
          </cell>
          <cell r="AW2615">
            <v>107098.22092000001</v>
          </cell>
        </row>
        <row r="2616">
          <cell r="A2616" t="str">
            <v>680499CL_CNBO0341</v>
          </cell>
          <cell r="L2616">
            <v>3005.1400600000002</v>
          </cell>
          <cell r="M2616">
            <v>3114.3561</v>
          </cell>
          <cell r="N2616">
            <v>2808.2665900000002</v>
          </cell>
          <cell r="O2616">
            <v>16497.32645</v>
          </cell>
          <cell r="P2616">
            <v>15123.4216</v>
          </cell>
          <cell r="Q2616">
            <v>15394.4859</v>
          </cell>
          <cell r="S2616">
            <v>36057.52824</v>
          </cell>
          <cell r="T2616">
            <v>34683.623390000001</v>
          </cell>
          <cell r="U2616">
            <v>33698.208899999998</v>
          </cell>
          <cell r="W2616">
            <v>6236.6285900000003</v>
          </cell>
          <cell r="X2616">
            <v>9410.7195599999995</v>
          </cell>
          <cell r="Y2616">
            <v>8716.0873599999995</v>
          </cell>
          <cell r="AB2616">
            <v>10382.337</v>
          </cell>
          <cell r="AC2616">
            <v>11367.656999999999</v>
          </cell>
          <cell r="AD2616">
            <v>42833.317000000003</v>
          </cell>
          <cell r="AT2616">
            <v>3301.3</v>
          </cell>
          <cell r="AU2616">
            <v>9825.2970000000005</v>
          </cell>
          <cell r="AV2616">
            <v>16793.84402</v>
          </cell>
          <cell r="AW2616">
            <v>41292.992019999998</v>
          </cell>
        </row>
        <row r="2617">
          <cell r="A2617" t="str">
            <v>680499CL_CNBU0341</v>
          </cell>
          <cell r="L2617">
            <v>3005.1400600000002</v>
          </cell>
          <cell r="M2617">
            <v>3114.3561</v>
          </cell>
          <cell r="N2617">
            <v>2808.2665900000002</v>
          </cell>
          <cell r="O2617">
            <v>16497.32645</v>
          </cell>
          <cell r="P2617">
            <v>15123.4216</v>
          </cell>
          <cell r="Q2617">
            <v>15394.4859</v>
          </cell>
          <cell r="S2617">
            <v>36057.52824</v>
          </cell>
          <cell r="T2617">
            <v>34683.623390000001</v>
          </cell>
          <cell r="U2617">
            <v>33698.208899999998</v>
          </cell>
          <cell r="W2617">
            <v>6236.6285900000003</v>
          </cell>
          <cell r="X2617">
            <v>9410.7195599999995</v>
          </cell>
          <cell r="Y2617">
            <v>8716.0873599999995</v>
          </cell>
          <cell r="AB2617">
            <v>10382.337</v>
          </cell>
          <cell r="AC2617">
            <v>11367.656999999999</v>
          </cell>
          <cell r="AD2617">
            <v>42833.317000000003</v>
          </cell>
          <cell r="AT2617">
            <v>3301.3</v>
          </cell>
          <cell r="AU2617">
            <v>9825.2970000000005</v>
          </cell>
          <cell r="AV2617">
            <v>16793.84402</v>
          </cell>
          <cell r="AW2617">
            <v>41292.992019999998</v>
          </cell>
        </row>
        <row r="2618">
          <cell r="A2618" t="str">
            <v>680499CL_CNBU0351</v>
          </cell>
          <cell r="L2618">
            <v>1869.7526700000001</v>
          </cell>
          <cell r="M2618">
            <v>1678.2454</v>
          </cell>
          <cell r="N2618">
            <v>1513.3017600000001</v>
          </cell>
          <cell r="O2618">
            <v>15760.1368</v>
          </cell>
          <cell r="P2618">
            <v>12452.319390000001</v>
          </cell>
          <cell r="Q2618">
            <v>12933.963159999999</v>
          </cell>
          <cell r="S2618">
            <v>30071.953249999999</v>
          </cell>
          <cell r="T2618">
            <v>26764.135839999999</v>
          </cell>
          <cell r="U2618">
            <v>26465.2811</v>
          </cell>
          <cell r="W2618">
            <v>4580.5568400000002</v>
          </cell>
          <cell r="X2618">
            <v>5669.1087200000002</v>
          </cell>
          <cell r="Y2618">
            <v>5313.4017100000001</v>
          </cell>
          <cell r="AB2618">
            <v>6341.491</v>
          </cell>
          <cell r="AC2618">
            <v>10211.906000000001</v>
          </cell>
          <cell r="AD2618">
            <v>31305.223999999998</v>
          </cell>
          <cell r="AT2618">
            <v>1745.5219999999999</v>
          </cell>
          <cell r="AU2618">
            <v>5887.2979999999998</v>
          </cell>
          <cell r="AV2618">
            <v>15272.86571</v>
          </cell>
          <cell r="AW2618">
            <v>30586.416710000001</v>
          </cell>
        </row>
        <row r="2619">
          <cell r="A2619" t="str">
            <v>680499CL_CNBU0352</v>
          </cell>
          <cell r="L2619">
            <v>1612.64696</v>
          </cell>
          <cell r="M2619">
            <v>1222.02837</v>
          </cell>
          <cell r="N2619">
            <v>1101.92328</v>
          </cell>
          <cell r="O2619">
            <v>9142.8157699999992</v>
          </cell>
          <cell r="P2619">
            <v>7553.4910799999998</v>
          </cell>
          <cell r="Q2619">
            <v>7799.7784199999996</v>
          </cell>
          <cell r="S2619">
            <v>20967.58366</v>
          </cell>
          <cell r="T2619">
            <v>19378.258969999999</v>
          </cell>
          <cell r="U2619">
            <v>18938.29537</v>
          </cell>
          <cell r="W2619">
            <v>3140.33871</v>
          </cell>
          <cell r="X2619">
            <v>4145.8158199999998</v>
          </cell>
          <cell r="Y2619">
            <v>3835.2206700000002</v>
          </cell>
          <cell r="AB2619">
            <v>4547.5360000000001</v>
          </cell>
          <cell r="AC2619">
            <v>6039.915</v>
          </cell>
          <cell r="AD2619">
            <v>22684.858</v>
          </cell>
          <cell r="AT2619">
            <v>1420.127</v>
          </cell>
          <cell r="AU2619">
            <v>4628.6279999999997</v>
          </cell>
          <cell r="AV2619">
            <v>8632.8527099999992</v>
          </cell>
          <cell r="AW2619">
            <v>22126.273710000001</v>
          </cell>
        </row>
        <row r="2620">
          <cell r="A2620" t="str">
            <v>680499CL_CNBU0353</v>
          </cell>
          <cell r="L2620">
            <v>1252.41389</v>
          </cell>
          <cell r="M2620">
            <v>764.19940999999994</v>
          </cell>
          <cell r="N2620">
            <v>689.09130000000005</v>
          </cell>
          <cell r="O2620">
            <v>7443.7902599999998</v>
          </cell>
          <cell r="P2620">
            <v>4360.7575699999998</v>
          </cell>
          <cell r="Q2620">
            <v>4493.4823999999999</v>
          </cell>
          <cell r="S2620">
            <v>13959.545760000001</v>
          </cell>
          <cell r="T2620">
            <v>10876.513070000001</v>
          </cell>
          <cell r="U2620">
            <v>10661.82811</v>
          </cell>
          <cell r="W2620">
            <v>3097.7533400000002</v>
          </cell>
          <cell r="X2620">
            <v>2338.6056600000002</v>
          </cell>
          <cell r="Y2620">
            <v>2187.5842899999998</v>
          </cell>
          <cell r="AB2620">
            <v>2939.7170000000001</v>
          </cell>
          <cell r="AC2620">
            <v>3676.0120000000002</v>
          </cell>
          <cell r="AD2620">
            <v>13595.51</v>
          </cell>
          <cell r="AT2620">
            <v>806.86099999999999</v>
          </cell>
          <cell r="AU2620">
            <v>2520.4490000000001</v>
          </cell>
          <cell r="AV2620">
            <v>5947.4034799999999</v>
          </cell>
          <cell r="AW2620">
            <v>13092.538479999999</v>
          </cell>
        </row>
        <row r="2621">
          <cell r="A2621" t="str">
            <v>680499CL_CNBS9051</v>
          </cell>
          <cell r="L2621">
            <v>351.08078999999998</v>
          </cell>
          <cell r="M2621">
            <v>84.49485</v>
          </cell>
          <cell r="N2621">
            <v>76.190439999999995</v>
          </cell>
          <cell r="O2621">
            <v>1456.25884</v>
          </cell>
          <cell r="P2621">
            <v>474.92748999999998</v>
          </cell>
          <cell r="Q2621">
            <v>488.61511999999999</v>
          </cell>
          <cell r="S2621">
            <v>2315.4120200000002</v>
          </cell>
          <cell r="T2621">
            <v>1334.0806700000001</v>
          </cell>
          <cell r="U2621">
            <v>1309.58456</v>
          </cell>
          <cell r="W2621">
            <v>642.29332999999997</v>
          </cell>
          <cell r="X2621">
            <v>256.90784000000002</v>
          </cell>
          <cell r="Y2621">
            <v>238.24706</v>
          </cell>
          <cell r="AB2621">
            <v>665.56299999999999</v>
          </cell>
          <cell r="AC2621">
            <v>684.91499999999996</v>
          </cell>
          <cell r="AD2621">
            <v>3222.0219999999999</v>
          </cell>
          <cell r="AT2621">
            <v>225.661</v>
          </cell>
          <cell r="AU2621">
            <v>697.32899999999995</v>
          </cell>
          <cell r="AV2621">
            <v>1263.61682</v>
          </cell>
          <cell r="AW2621">
            <v>3179.59582</v>
          </cell>
        </row>
        <row r="2622">
          <cell r="A2622" t="str">
            <v>680499CL_CNBO0713</v>
          </cell>
          <cell r="L2622">
            <v>92.715299999999999</v>
          </cell>
          <cell r="M2622">
            <v>84.49485</v>
          </cell>
          <cell r="N2622">
            <v>76.190439999999995</v>
          </cell>
          <cell r="O2622">
            <v>566.36739</v>
          </cell>
          <cell r="P2622">
            <v>474.92748999999998</v>
          </cell>
          <cell r="Q2622">
            <v>488.61511999999999</v>
          </cell>
          <cell r="S2622">
            <v>1160.3642500000001</v>
          </cell>
          <cell r="T2622">
            <v>1068.92435</v>
          </cell>
          <cell r="U2622">
            <v>1047.6928399999999</v>
          </cell>
          <cell r="W2622">
            <v>195.89357999999999</v>
          </cell>
          <cell r="X2622">
            <v>256.90784000000002</v>
          </cell>
          <cell r="Y2622">
            <v>238.24706</v>
          </cell>
          <cell r="AB2622">
            <v>286.12799999999999</v>
          </cell>
          <cell r="AC2622">
            <v>341.916</v>
          </cell>
          <cell r="AD2622">
            <v>1213.412</v>
          </cell>
          <cell r="AT2622">
            <v>90.789000000000001</v>
          </cell>
          <cell r="AU2622">
            <v>274.78199999999998</v>
          </cell>
          <cell r="AV2622">
            <v>534.42573000000004</v>
          </cell>
          <cell r="AW2622">
            <v>1201.0897299999999</v>
          </cell>
        </row>
        <row r="2623">
          <cell r="A2623" t="str">
            <v>680499CL_CNBU0713</v>
          </cell>
          <cell r="L2623">
            <v>92.715299999999999</v>
          </cell>
          <cell r="M2623">
            <v>84.49485</v>
          </cell>
          <cell r="N2623">
            <v>76.190439999999995</v>
          </cell>
          <cell r="O2623">
            <v>566.36739</v>
          </cell>
          <cell r="P2623">
            <v>474.92748999999998</v>
          </cell>
          <cell r="Q2623">
            <v>488.61511999999999</v>
          </cell>
          <cell r="S2623">
            <v>1160.3642500000001</v>
          </cell>
          <cell r="T2623">
            <v>1068.92435</v>
          </cell>
          <cell r="U2623">
            <v>1047.6928399999999</v>
          </cell>
          <cell r="W2623">
            <v>195.89357999999999</v>
          </cell>
          <cell r="X2623">
            <v>256.90784000000002</v>
          </cell>
          <cell r="Y2623">
            <v>238.24706</v>
          </cell>
          <cell r="AB2623">
            <v>286.12799999999999</v>
          </cell>
          <cell r="AC2623">
            <v>341.916</v>
          </cell>
          <cell r="AD2623">
            <v>1213.412</v>
          </cell>
          <cell r="AT2623">
            <v>90.789000000000001</v>
          </cell>
          <cell r="AU2623">
            <v>274.78199999999998</v>
          </cell>
          <cell r="AV2623">
            <v>534.42573000000004</v>
          </cell>
          <cell r="AW2623">
            <v>1201.0897299999999</v>
          </cell>
        </row>
        <row r="2624">
          <cell r="A2624" t="str">
            <v>680499CL_CNBU0418</v>
          </cell>
          <cell r="L2624">
            <v>258.36549000000002</v>
          </cell>
          <cell r="O2624">
            <v>889.89144999999996</v>
          </cell>
          <cell r="S2624">
            <v>1155.0477699999999</v>
          </cell>
          <cell r="T2624">
            <v>265.15631999999999</v>
          </cell>
          <cell r="U2624">
            <v>261.89172000000002</v>
          </cell>
          <cell r="W2624">
            <v>446.39974999999998</v>
          </cell>
          <cell r="AB2624">
            <v>379.435</v>
          </cell>
          <cell r="AC2624">
            <v>342.99900000000002</v>
          </cell>
          <cell r="AD2624">
            <v>2008.61</v>
          </cell>
          <cell r="AT2624">
            <v>134.87200000000001</v>
          </cell>
          <cell r="AU2624">
            <v>422.54700000000003</v>
          </cell>
          <cell r="AV2624">
            <v>729.19109000000003</v>
          </cell>
          <cell r="AW2624">
            <v>1978.5060900000001</v>
          </cell>
        </row>
        <row r="2625">
          <cell r="A2625" t="str">
            <v>680499CL_CNBS9050</v>
          </cell>
          <cell r="L2625">
            <v>1286.68831</v>
          </cell>
          <cell r="M2625">
            <v>1379.35484</v>
          </cell>
          <cell r="N2625">
            <v>1243.78718</v>
          </cell>
          <cell r="O2625">
            <v>6143.23938</v>
          </cell>
          <cell r="P2625">
            <v>5264.8569299999999</v>
          </cell>
          <cell r="Q2625">
            <v>5305.6164900000003</v>
          </cell>
          <cell r="S2625">
            <v>16391.617969999999</v>
          </cell>
          <cell r="T2625">
            <v>15513.23552</v>
          </cell>
          <cell r="U2625">
            <v>14930.65796</v>
          </cell>
          <cell r="W2625">
            <v>2564.3650499999999</v>
          </cell>
          <cell r="X2625">
            <v>4019.9394499999999</v>
          </cell>
          <cell r="Y2625">
            <v>3718.2779399999999</v>
          </cell>
          <cell r="AB2625">
            <v>4435.8739999999998</v>
          </cell>
          <cell r="AC2625">
            <v>3474.5079999999998</v>
          </cell>
          <cell r="AD2625">
            <v>18498.416000000001</v>
          </cell>
          <cell r="AT2625">
            <v>1330.4079999999999</v>
          </cell>
          <cell r="AU2625">
            <v>3994.5450000000001</v>
          </cell>
          <cell r="AV2625">
            <v>5662.1365699999997</v>
          </cell>
          <cell r="AW2625">
            <v>17649.32057</v>
          </cell>
        </row>
        <row r="2626">
          <cell r="A2626" t="str">
            <v>680499CL_CNBU0331</v>
          </cell>
          <cell r="L2626">
            <v>334.72654</v>
          </cell>
          <cell r="M2626">
            <v>317.88859000000002</v>
          </cell>
          <cell r="N2626">
            <v>286.64542</v>
          </cell>
          <cell r="O2626">
            <v>1968.2390399999999</v>
          </cell>
          <cell r="P2626">
            <v>1611.5494100000001</v>
          </cell>
          <cell r="Q2626">
            <v>1648.74154</v>
          </cell>
          <cell r="S2626">
            <v>3989.8782999999999</v>
          </cell>
          <cell r="T2626">
            <v>3633.18867</v>
          </cell>
          <cell r="U2626">
            <v>3548.1316200000001</v>
          </cell>
          <cell r="W2626">
            <v>666.48814000000004</v>
          </cell>
          <cell r="X2626">
            <v>916.74697000000003</v>
          </cell>
          <cell r="Y2626">
            <v>848.43655000000001</v>
          </cell>
          <cell r="AB2626">
            <v>1052.2829999999999</v>
          </cell>
          <cell r="AC2626">
            <v>1310.931</v>
          </cell>
          <cell r="AD2626">
            <v>4205.4589999999998</v>
          </cell>
          <cell r="AT2626">
            <v>323.95699999999999</v>
          </cell>
          <cell r="AU2626">
            <v>1043.8119999999999</v>
          </cell>
          <cell r="AV2626">
            <v>1925.7126000000001</v>
          </cell>
          <cell r="AW2626">
            <v>4082.5875999999998</v>
          </cell>
        </row>
        <row r="2627">
          <cell r="A2627" t="str">
            <v>680499CL_CNBU0362</v>
          </cell>
          <cell r="L2627">
            <v>951.96177</v>
          </cell>
          <cell r="M2627">
            <v>1061.4662499999999</v>
          </cell>
          <cell r="N2627">
            <v>957.14175999999998</v>
          </cell>
          <cell r="O2627">
            <v>4175.0003399999996</v>
          </cell>
          <cell r="P2627">
            <v>3653.3075199999998</v>
          </cell>
          <cell r="Q2627">
            <v>3656.8749499999999</v>
          </cell>
          <cell r="S2627">
            <v>12401.739670000001</v>
          </cell>
          <cell r="T2627">
            <v>11880.046850000001</v>
          </cell>
          <cell r="U2627">
            <v>11382.52635</v>
          </cell>
          <cell r="W2627">
            <v>1897.87691</v>
          </cell>
          <cell r="X2627">
            <v>3103.1924800000002</v>
          </cell>
          <cell r="Y2627">
            <v>2869.84139</v>
          </cell>
          <cell r="AB2627">
            <v>3383.5909999999999</v>
          </cell>
          <cell r="AC2627">
            <v>2163.5770000000002</v>
          </cell>
          <cell r="AD2627">
            <v>14292.957</v>
          </cell>
          <cell r="AT2627">
            <v>1006.451</v>
          </cell>
          <cell r="AU2627">
            <v>2950.7330000000002</v>
          </cell>
          <cell r="AV2627">
            <v>3736.4239699999998</v>
          </cell>
          <cell r="AW2627">
            <v>13566.732969999999</v>
          </cell>
        </row>
        <row r="2628">
          <cell r="A2628" t="str">
            <v>680499CL_CNBS6801</v>
          </cell>
          <cell r="L2628">
            <v>232.93627000000001</v>
          </cell>
          <cell r="M2628">
            <v>200.59585999999999</v>
          </cell>
          <cell r="N2628">
            <v>180.88061999999999</v>
          </cell>
          <cell r="O2628">
            <v>1353.2790399999999</v>
          </cell>
          <cell r="P2628">
            <v>1154.0148300000001</v>
          </cell>
          <cell r="Q2628">
            <v>1177.93272</v>
          </cell>
          <cell r="S2628">
            <v>3001.42713</v>
          </cell>
          <cell r="T2628">
            <v>2802.1629200000002</v>
          </cell>
          <cell r="U2628">
            <v>2727.8864400000002</v>
          </cell>
          <cell r="W2628">
            <v>540.22783000000004</v>
          </cell>
          <cell r="X2628">
            <v>600.47194000000002</v>
          </cell>
          <cell r="Y2628">
            <v>559.22324000000003</v>
          </cell>
          <cell r="AV2628">
            <v>552.33975999999996</v>
          </cell>
          <cell r="AW2628">
            <v>552.33975999999996</v>
          </cell>
        </row>
        <row r="2629">
          <cell r="A2629" t="str">
            <v>680499CL_CNBU1481</v>
          </cell>
          <cell r="L2629">
            <v>232.93627000000001</v>
          </cell>
          <cell r="M2629">
            <v>200.59585999999999</v>
          </cell>
          <cell r="N2629">
            <v>180.88061999999999</v>
          </cell>
          <cell r="O2629">
            <v>1353.2790399999999</v>
          </cell>
          <cell r="P2629">
            <v>1154.0148300000001</v>
          </cell>
          <cell r="Q2629">
            <v>1177.93272</v>
          </cell>
          <cell r="S2629">
            <v>3001.42713</v>
          </cell>
          <cell r="T2629">
            <v>2802.1629200000002</v>
          </cell>
          <cell r="U2629">
            <v>2727.8864400000002</v>
          </cell>
          <cell r="W2629">
            <v>540.22783000000004</v>
          </cell>
          <cell r="X2629">
            <v>600.47194000000002</v>
          </cell>
          <cell r="Y2629">
            <v>559.22324000000003</v>
          </cell>
          <cell r="AV2629">
            <v>552.33975999999996</v>
          </cell>
          <cell r="AW2629">
            <v>552.33975999999996</v>
          </cell>
        </row>
        <row r="2630">
          <cell r="A2630" t="str">
            <v>680499CL_CN201101</v>
          </cell>
          <cell r="L2630">
            <v>1.0000000000000001E-5</v>
          </cell>
          <cell r="M2630">
            <v>7025.4067800000003</v>
          </cell>
          <cell r="N2630">
            <v>6334.9260000000004</v>
          </cell>
          <cell r="O2630">
            <v>2.0000000000000002E-5</v>
          </cell>
          <cell r="P2630">
            <v>63534.454030000001</v>
          </cell>
          <cell r="Q2630">
            <v>66424.070430000007</v>
          </cell>
          <cell r="S2630">
            <v>38885.19025</v>
          </cell>
          <cell r="T2630">
            <v>102419.64426</v>
          </cell>
          <cell r="U2630">
            <v>102457.94576</v>
          </cell>
          <cell r="W2630">
            <v>5.0000000000000002E-5</v>
          </cell>
          <cell r="X2630">
            <v>28652.179240000001</v>
          </cell>
          <cell r="Y2630">
            <v>27073.18317</v>
          </cell>
          <cell r="AV2630">
            <v>-2.0000000000000002E-5</v>
          </cell>
          <cell r="AW2630">
            <v>-2.0000000000000002E-5</v>
          </cell>
        </row>
        <row r="2631">
          <cell r="A2631" t="str">
            <v>680499CL_CNBT6918</v>
          </cell>
          <cell r="L2631">
            <v>1.0000000000000001E-5</v>
          </cell>
          <cell r="M2631">
            <v>7025.4067800000003</v>
          </cell>
          <cell r="N2631">
            <v>6334.9260000000004</v>
          </cell>
          <cell r="O2631">
            <v>2.0000000000000002E-5</v>
          </cell>
          <cell r="P2631">
            <v>63534.454030000001</v>
          </cell>
          <cell r="Q2631">
            <v>66424.070430000007</v>
          </cell>
          <cell r="S2631">
            <v>38885.19025</v>
          </cell>
          <cell r="T2631">
            <v>102419.64426</v>
          </cell>
          <cell r="U2631">
            <v>102457.94576</v>
          </cell>
          <cell r="W2631">
            <v>5.0000000000000002E-5</v>
          </cell>
          <cell r="X2631">
            <v>28652.179240000001</v>
          </cell>
          <cell r="Y2631">
            <v>27073.18317</v>
          </cell>
          <cell r="AV2631">
            <v>-2.0000000000000002E-5</v>
          </cell>
          <cell r="AW2631">
            <v>-2.0000000000000002E-5</v>
          </cell>
        </row>
        <row r="2632">
          <cell r="A2632" t="str">
            <v>680499CL_CNBO0680</v>
          </cell>
          <cell r="L2632">
            <v>1.0000000000000001E-5</v>
          </cell>
          <cell r="M2632">
            <v>7025.4067800000003</v>
          </cell>
          <cell r="N2632">
            <v>6334.9260000000004</v>
          </cell>
          <cell r="O2632">
            <v>2.0000000000000002E-5</v>
          </cell>
          <cell r="P2632">
            <v>63534.454030000001</v>
          </cell>
          <cell r="Q2632">
            <v>66424.070430000007</v>
          </cell>
          <cell r="S2632">
            <v>38885.19025</v>
          </cell>
          <cell r="T2632">
            <v>102419.64426</v>
          </cell>
          <cell r="U2632">
            <v>102457.94576</v>
          </cell>
          <cell r="W2632">
            <v>5.0000000000000002E-5</v>
          </cell>
          <cell r="X2632">
            <v>28652.179240000001</v>
          </cell>
          <cell r="Y2632">
            <v>27073.18317</v>
          </cell>
          <cell r="AV2632">
            <v>-2.0000000000000002E-5</v>
          </cell>
          <cell r="AW2632">
            <v>-2.0000000000000002E-5</v>
          </cell>
        </row>
        <row r="2633">
          <cell r="A2633" t="str">
            <v>680499CL_CNBU0680</v>
          </cell>
          <cell r="L2633">
            <v>1.0000000000000001E-5</v>
          </cell>
          <cell r="M2633">
            <v>7025.4067800000003</v>
          </cell>
          <cell r="N2633">
            <v>6334.9260000000004</v>
          </cell>
          <cell r="O2633">
            <v>2.0000000000000002E-5</v>
          </cell>
          <cell r="P2633">
            <v>63534.454030000001</v>
          </cell>
          <cell r="Q2633">
            <v>66424.070430000007</v>
          </cell>
          <cell r="S2633">
            <v>38885.19025</v>
          </cell>
          <cell r="T2633">
            <v>102419.64426</v>
          </cell>
          <cell r="U2633">
            <v>102457.94576</v>
          </cell>
          <cell r="W2633">
            <v>5.0000000000000002E-5</v>
          </cell>
          <cell r="X2633">
            <v>28652.179240000001</v>
          </cell>
          <cell r="Y2633">
            <v>27073.18317</v>
          </cell>
          <cell r="AV2633">
            <v>-2.0000000000000002E-5</v>
          </cell>
          <cell r="AW2633">
            <v>-2.0000000000000002E-5</v>
          </cell>
        </row>
        <row r="2634">
          <cell r="A2634" t="str">
            <v>680499263052PD202</v>
          </cell>
          <cell r="AT2634">
            <v>760.96400000000006</v>
          </cell>
          <cell r="AU2634">
            <v>2410.393</v>
          </cell>
          <cell r="AV2634">
            <v>2659.2159999999999</v>
          </cell>
          <cell r="AW2634">
            <v>11475.645</v>
          </cell>
        </row>
        <row r="2635">
          <cell r="A2635" t="str">
            <v>680499263052BG6912</v>
          </cell>
          <cell r="AT2635">
            <v>760.96400000000006</v>
          </cell>
          <cell r="AU2635">
            <v>2410.393</v>
          </cell>
          <cell r="AV2635">
            <v>2659.2159999999999</v>
          </cell>
          <cell r="AW2635">
            <v>11475.645</v>
          </cell>
        </row>
        <row r="2636">
          <cell r="A2636" t="str">
            <v>680499263052BS6912</v>
          </cell>
          <cell r="AT2636">
            <v>760.96400000000006</v>
          </cell>
          <cell r="AU2636">
            <v>2410.393</v>
          </cell>
          <cell r="AV2636">
            <v>2659.2159999999999</v>
          </cell>
          <cell r="AW2636">
            <v>11475.645</v>
          </cell>
        </row>
        <row r="2637">
          <cell r="A2637" t="str">
            <v>680499263052BO0678</v>
          </cell>
          <cell r="AT2637">
            <v>484.351</v>
          </cell>
          <cell r="AU2637">
            <v>1758.673</v>
          </cell>
          <cell r="AV2637">
            <v>1269.865</v>
          </cell>
          <cell r="AW2637">
            <v>8670.2029999999995</v>
          </cell>
        </row>
        <row r="2638">
          <cell r="A2638" t="str">
            <v>680499263052BU0654</v>
          </cell>
          <cell r="AT2638">
            <v>217.196</v>
          </cell>
          <cell r="AU2638">
            <v>661.47</v>
          </cell>
          <cell r="AV2638">
            <v>1423.5170000000001</v>
          </cell>
          <cell r="AW2638">
            <v>2728.6619999999998</v>
          </cell>
        </row>
        <row r="2639">
          <cell r="A2639" t="str">
            <v>680499263052BU0659</v>
          </cell>
          <cell r="AT2639">
            <v>59.417000000000002</v>
          </cell>
          <cell r="AU2639">
            <v>-9.75</v>
          </cell>
          <cell r="AV2639">
            <v>-34.165999999999997</v>
          </cell>
          <cell r="AW2639">
            <v>76.78</v>
          </cell>
        </row>
        <row r="2640">
          <cell r="A2640" t="str">
            <v>680499263013PD202</v>
          </cell>
          <cell r="L2640">
            <v>31639.09101</v>
          </cell>
          <cell r="M2640">
            <v>29165.098740000001</v>
          </cell>
          <cell r="N2640">
            <v>26298.65408</v>
          </cell>
          <cell r="O2640">
            <v>203586.30869000001</v>
          </cell>
          <cell r="P2640">
            <v>174419.94878999999</v>
          </cell>
          <cell r="Q2640">
            <v>179506.48667000001</v>
          </cell>
          <cell r="S2640">
            <v>443881.50290999998</v>
          </cell>
          <cell r="T2640">
            <v>414715.14301</v>
          </cell>
          <cell r="U2640">
            <v>405916.44785</v>
          </cell>
          <cell r="W2640">
            <v>66948.256099999999</v>
          </cell>
          <cell r="X2640">
            <v>91919.961370000005</v>
          </cell>
          <cell r="Y2640">
            <v>85345.952919999996</v>
          </cell>
          <cell r="AB2640">
            <v>104596.75165999999</v>
          </cell>
          <cell r="AC2640">
            <v>133541.01199999999</v>
          </cell>
          <cell r="AD2640">
            <v>487534.24846999999</v>
          </cell>
          <cell r="AT2640">
            <v>30514.223999999998</v>
          </cell>
          <cell r="AU2640">
            <v>97632.301999999996</v>
          </cell>
          <cell r="AV2640">
            <v>197314.23189</v>
          </cell>
          <cell r="AW2640">
            <v>466279.90489000001</v>
          </cell>
        </row>
        <row r="2641">
          <cell r="A2641" t="str">
            <v>680499263013BS9044</v>
          </cell>
          <cell r="L2641">
            <v>13855.823609999999</v>
          </cell>
          <cell r="M2641">
            <v>13187.89905</v>
          </cell>
          <cell r="N2641">
            <v>11891.74768</v>
          </cell>
          <cell r="O2641">
            <v>103197.04095</v>
          </cell>
          <cell r="P2641">
            <v>85962.690489999994</v>
          </cell>
          <cell r="Q2641">
            <v>88794.492389999999</v>
          </cell>
          <cell r="S2641">
            <v>215427.29483999999</v>
          </cell>
          <cell r="T2641">
            <v>198192.94438</v>
          </cell>
          <cell r="U2641">
            <v>194689.23887999999</v>
          </cell>
          <cell r="W2641">
            <v>29050.795300000002</v>
          </cell>
          <cell r="X2641">
            <v>40738.222759999997</v>
          </cell>
          <cell r="Y2641">
            <v>37743.784820000001</v>
          </cell>
          <cell r="AB2641">
            <v>49338.052000000003</v>
          </cell>
          <cell r="AC2641">
            <v>74421.163</v>
          </cell>
          <cell r="AD2641">
            <v>239074.98199999999</v>
          </cell>
          <cell r="AT2641">
            <v>14700.483</v>
          </cell>
          <cell r="AU2641">
            <v>47319.832999999999</v>
          </cell>
          <cell r="AV2641">
            <v>103937.48914999999</v>
          </cell>
          <cell r="AW2641">
            <v>232935.48415</v>
          </cell>
        </row>
        <row r="2642">
          <cell r="A2642" t="str">
            <v>680499263013BU0321</v>
          </cell>
          <cell r="L2642">
            <v>11571.64928</v>
          </cell>
          <cell r="M2642">
            <v>10805.18765</v>
          </cell>
          <cell r="N2642">
            <v>9743.2172200000005</v>
          </cell>
          <cell r="O2642">
            <v>85947.609960000002</v>
          </cell>
          <cell r="P2642">
            <v>71745.988469999997</v>
          </cell>
          <cell r="Q2642">
            <v>74154.636060000004</v>
          </cell>
          <cell r="S2642">
            <v>181351.30450999999</v>
          </cell>
          <cell r="T2642">
            <v>167149.68302</v>
          </cell>
          <cell r="U2642">
            <v>164119.49543000001</v>
          </cell>
          <cell r="W2642">
            <v>23428.933870000001</v>
          </cell>
          <cell r="X2642">
            <v>33388.431550000001</v>
          </cell>
          <cell r="Y2642">
            <v>30871.762360000001</v>
          </cell>
          <cell r="AB2642">
            <v>41322.131999999998</v>
          </cell>
          <cell r="AC2642">
            <v>63740.463000000003</v>
          </cell>
          <cell r="AD2642">
            <v>204329.84400000001</v>
          </cell>
          <cell r="AT2642">
            <v>12097.249</v>
          </cell>
          <cell r="AU2642">
            <v>39184.944000000003</v>
          </cell>
          <cell r="AV2642">
            <v>86856.956390000007</v>
          </cell>
          <cell r="AW2642">
            <v>197042.20939</v>
          </cell>
        </row>
        <row r="2643">
          <cell r="A2643" t="str">
            <v>680499263013BU0323</v>
          </cell>
          <cell r="L2643">
            <v>2284.1743299999998</v>
          </cell>
          <cell r="M2643">
            <v>2377.07564</v>
          </cell>
          <cell r="N2643">
            <v>2143.4486000000002</v>
          </cell>
          <cell r="O2643">
            <v>17249.430990000001</v>
          </cell>
          <cell r="P2643">
            <v>14141.44146</v>
          </cell>
          <cell r="Q2643">
            <v>14562.192590000001</v>
          </cell>
          <cell r="S2643">
            <v>34050.074070000002</v>
          </cell>
          <cell r="T2643">
            <v>30942.08454</v>
          </cell>
          <cell r="U2643">
            <v>30468.409790000002</v>
          </cell>
          <cell r="W2643">
            <v>5621.8614299999999</v>
          </cell>
          <cell r="X2643">
            <v>7313.9964499999996</v>
          </cell>
          <cell r="Y2643">
            <v>6838.3754399999998</v>
          </cell>
          <cell r="AB2643">
            <v>8015.92</v>
          </cell>
          <cell r="AC2643">
            <v>10680.7</v>
          </cell>
          <cell r="AD2643">
            <v>34745.137999999999</v>
          </cell>
          <cell r="AT2643">
            <v>2603.2339999999999</v>
          </cell>
          <cell r="AU2643">
            <v>8134.8890000000001</v>
          </cell>
          <cell r="AV2643">
            <v>17080.532759999998</v>
          </cell>
          <cell r="AW2643">
            <v>35893.27476</v>
          </cell>
        </row>
        <row r="2644">
          <cell r="A2644" t="str">
            <v>680499263013BU0648</v>
          </cell>
          <cell r="M2644">
            <v>5.6357600000000003</v>
          </cell>
          <cell r="N2644">
            <v>5.0818599999999998</v>
          </cell>
          <cell r="P2644">
            <v>75.260559999999998</v>
          </cell>
          <cell r="Q2644">
            <v>77.663749999999993</v>
          </cell>
          <cell r="S2644">
            <v>25.916260000000001</v>
          </cell>
          <cell r="T2644">
            <v>101.17682000000001</v>
          </cell>
          <cell r="U2644">
            <v>101.33365000000001</v>
          </cell>
          <cell r="X2644">
            <v>35.794759999999997</v>
          </cell>
          <cell r="Y2644">
            <v>33.647019999999998</v>
          </cell>
        </row>
        <row r="2645">
          <cell r="A2645" t="str">
            <v>680499263013BG6912</v>
          </cell>
          <cell r="L2645">
            <v>8172.6084499999997</v>
          </cell>
          <cell r="M2645">
            <v>7533.9248600000001</v>
          </cell>
          <cell r="N2645">
            <v>6793.4652400000004</v>
          </cell>
          <cell r="O2645">
            <v>42592.421199999997</v>
          </cell>
          <cell r="P2645">
            <v>42073.469409999998</v>
          </cell>
          <cell r="Q2645">
            <v>43118.120080000001</v>
          </cell>
          <cell r="S2645">
            <v>105689.14004</v>
          </cell>
          <cell r="T2645">
            <v>105170.18825000001</v>
          </cell>
          <cell r="U2645">
            <v>102495.46652</v>
          </cell>
          <cell r="W2645">
            <v>17095.29711</v>
          </cell>
          <cell r="X2645">
            <v>24740.169620000001</v>
          </cell>
          <cell r="Y2645">
            <v>23034.125840000001</v>
          </cell>
          <cell r="AB2645">
            <v>25946.181659999998</v>
          </cell>
          <cell r="AC2645">
            <v>23664.936000000002</v>
          </cell>
          <cell r="AD2645">
            <v>116319.91946999999</v>
          </cell>
          <cell r="AT2645">
            <v>6983.8620000000001</v>
          </cell>
          <cell r="AU2645">
            <v>22758.922999999999</v>
          </cell>
          <cell r="AV2645">
            <v>39251.683669999999</v>
          </cell>
          <cell r="AW2645">
            <v>104864.94366999999</v>
          </cell>
        </row>
        <row r="2646">
          <cell r="A2646" t="str">
            <v>680499263013BS6912</v>
          </cell>
          <cell r="L2646">
            <v>5014.2913500000004</v>
          </cell>
          <cell r="M2646">
            <v>4444.9615400000002</v>
          </cell>
          <cell r="N2646">
            <v>4008.0957100000001</v>
          </cell>
          <cell r="O2646">
            <v>25447.78054</v>
          </cell>
          <cell r="P2646">
            <v>24842.607230000001</v>
          </cell>
          <cell r="Q2646">
            <v>25443.842100000002</v>
          </cell>
          <cell r="S2646">
            <v>63061.575190000003</v>
          </cell>
          <cell r="T2646">
            <v>62456.401879999998</v>
          </cell>
          <cell r="U2646">
            <v>60828.877079999998</v>
          </cell>
          <cell r="W2646">
            <v>10600.275600000001</v>
          </cell>
          <cell r="X2646">
            <v>15126.085010000001</v>
          </cell>
          <cell r="Y2646">
            <v>14095.4372</v>
          </cell>
          <cell r="AB2646">
            <v>16031.863660000001</v>
          </cell>
          <cell r="AC2646">
            <v>14843.602999999999</v>
          </cell>
          <cell r="AD2646">
            <v>73117.403470000005</v>
          </cell>
          <cell r="AT2646">
            <v>4150.0630000000001</v>
          </cell>
          <cell r="AU2646">
            <v>13372.611000000001</v>
          </cell>
          <cell r="AV2646">
            <v>23507.215670000001</v>
          </cell>
          <cell r="AW2646">
            <v>61242.49467</v>
          </cell>
        </row>
        <row r="2647">
          <cell r="A2647" t="str">
            <v>680499263013BO0678</v>
          </cell>
          <cell r="L2647">
            <v>3391.85293</v>
          </cell>
          <cell r="M2647">
            <v>2813.8994600000001</v>
          </cell>
          <cell r="N2647">
            <v>2537.3399300000001</v>
          </cell>
          <cell r="O2647">
            <v>15528.82278</v>
          </cell>
          <cell r="P2647">
            <v>15351.359700000001</v>
          </cell>
          <cell r="Q2647">
            <v>15723.253559999999</v>
          </cell>
          <cell r="S2647">
            <v>38669.65425</v>
          </cell>
          <cell r="T2647">
            <v>38492.191169999998</v>
          </cell>
          <cell r="U2647">
            <v>37522.285129999997</v>
          </cell>
          <cell r="W2647">
            <v>6634.8819899999999</v>
          </cell>
          <cell r="X2647">
            <v>9156.5021500000003</v>
          </cell>
          <cell r="Y2647">
            <v>8538.0203600000004</v>
          </cell>
          <cell r="AB2647">
            <v>9120.6646600000004</v>
          </cell>
          <cell r="AC2647">
            <v>8579.7090000000007</v>
          </cell>
          <cell r="AD2647">
            <v>42810.558470000004</v>
          </cell>
          <cell r="AT2647">
            <v>2342.0390000000002</v>
          </cell>
          <cell r="AU2647">
            <v>7316.9049999999997</v>
          </cell>
          <cell r="AV2647">
            <v>14075.50281</v>
          </cell>
          <cell r="AW2647">
            <v>34297.417809999999</v>
          </cell>
        </row>
        <row r="2648">
          <cell r="A2648" t="str">
            <v>680499263013BU0654</v>
          </cell>
          <cell r="L2648">
            <v>764.46213999999998</v>
          </cell>
          <cell r="M2648">
            <v>860.19960000000003</v>
          </cell>
          <cell r="N2648">
            <v>775.65626999999995</v>
          </cell>
          <cell r="O2648">
            <v>4178.8601799999997</v>
          </cell>
          <cell r="P2648">
            <v>3790.48882</v>
          </cell>
          <cell r="Q2648">
            <v>3819.9100199999998</v>
          </cell>
          <cell r="S2648">
            <v>11558.449119999999</v>
          </cell>
          <cell r="T2648">
            <v>11170.07776</v>
          </cell>
          <cell r="U2648">
            <v>10743.549730000001</v>
          </cell>
          <cell r="W2648">
            <v>1875.63464</v>
          </cell>
          <cell r="X2648">
            <v>2810.00126</v>
          </cell>
          <cell r="Y2648">
            <v>2594.3045999999999</v>
          </cell>
          <cell r="AB2648">
            <v>3057.1909999999998</v>
          </cell>
          <cell r="AC2648">
            <v>2567.2339999999999</v>
          </cell>
          <cell r="AD2648">
            <v>13933.663</v>
          </cell>
          <cell r="AT2648">
            <v>784.17200000000003</v>
          </cell>
          <cell r="AU2648">
            <v>2318.61</v>
          </cell>
          <cell r="AV2648">
            <v>3179.6583500000002</v>
          </cell>
          <cell r="AW2648">
            <v>11029.39435</v>
          </cell>
        </row>
        <row r="2649">
          <cell r="A2649" t="str">
            <v>680499263013BU0659</v>
          </cell>
          <cell r="L2649">
            <v>857.97627999999997</v>
          </cell>
          <cell r="M2649">
            <v>770.86248000000001</v>
          </cell>
          <cell r="N2649">
            <v>695.09951000000001</v>
          </cell>
          <cell r="O2649">
            <v>5740.0975799999997</v>
          </cell>
          <cell r="P2649">
            <v>5701.4146300000002</v>
          </cell>
          <cell r="Q2649">
            <v>5901.3287200000004</v>
          </cell>
          <cell r="S2649">
            <v>12833.471820000001</v>
          </cell>
          <cell r="T2649">
            <v>12794.78887</v>
          </cell>
          <cell r="U2649">
            <v>12563.692419999999</v>
          </cell>
          <cell r="W2649">
            <v>2089.7589699999999</v>
          </cell>
          <cell r="X2649">
            <v>3160.2375200000001</v>
          </cell>
          <cell r="Y2649">
            <v>2963.7624500000002</v>
          </cell>
          <cell r="AB2649">
            <v>3854.0079999999998</v>
          </cell>
          <cell r="AC2649">
            <v>3696.66</v>
          </cell>
          <cell r="AD2649">
            <v>16373.182000000001</v>
          </cell>
          <cell r="AT2649">
            <v>1023.852</v>
          </cell>
          <cell r="AU2649">
            <v>3737.096</v>
          </cell>
          <cell r="AV2649">
            <v>6252.0545099999999</v>
          </cell>
          <cell r="AW2649">
            <v>15915.682510000001</v>
          </cell>
        </row>
        <row r="2650">
          <cell r="A2650" t="str">
            <v>680499263013BU3445</v>
          </cell>
          <cell r="P2650">
            <v>-0.65591999999999995</v>
          </cell>
          <cell r="Q2650">
            <v>-0.65020999999999995</v>
          </cell>
          <cell r="T2650">
            <v>-0.65591999999999995</v>
          </cell>
          <cell r="U2650">
            <v>-0.65020999999999995</v>
          </cell>
          <cell r="X2650">
            <v>-0.65591999999999995</v>
          </cell>
          <cell r="Y2650">
            <v>-0.65020999999999995</v>
          </cell>
        </row>
        <row r="2651">
          <cell r="A2651" t="str">
            <v>680499263013BS6922</v>
          </cell>
          <cell r="L2651">
            <v>3158.3171000000002</v>
          </cell>
          <cell r="M2651">
            <v>3088.9633199999998</v>
          </cell>
          <cell r="N2651">
            <v>2785.3695299999999</v>
          </cell>
          <cell r="O2651">
            <v>17144.640660000001</v>
          </cell>
          <cell r="P2651">
            <v>17230.86218</v>
          </cell>
          <cell r="Q2651">
            <v>17674.277979999999</v>
          </cell>
          <cell r="S2651">
            <v>42627.564850000002</v>
          </cell>
          <cell r="T2651">
            <v>42713.786370000002</v>
          </cell>
          <cell r="U2651">
            <v>41666.589449999999</v>
          </cell>
          <cell r="W2651">
            <v>6495.0215099999996</v>
          </cell>
          <cell r="X2651">
            <v>9614.0846099999999</v>
          </cell>
          <cell r="Y2651">
            <v>8938.6886400000003</v>
          </cell>
          <cell r="AB2651">
            <v>9914.3179999999993</v>
          </cell>
          <cell r="AC2651">
            <v>8821.3330000000005</v>
          </cell>
          <cell r="AD2651">
            <v>43202.516000000003</v>
          </cell>
          <cell r="AT2651">
            <v>2833.799</v>
          </cell>
          <cell r="AU2651">
            <v>9386.3119999999999</v>
          </cell>
          <cell r="AV2651">
            <v>15744.468000000001</v>
          </cell>
          <cell r="AW2651">
            <v>43622.449000000001</v>
          </cell>
        </row>
        <row r="2652">
          <cell r="A2652" t="str">
            <v>680499263013BU0630</v>
          </cell>
          <cell r="L2652">
            <v>315.87603000000001</v>
          </cell>
          <cell r="M2652">
            <v>345.23782999999997</v>
          </cell>
          <cell r="N2652">
            <v>311.30667999999997</v>
          </cell>
          <cell r="O2652">
            <v>1295.9169099999999</v>
          </cell>
          <cell r="P2652">
            <v>2505.71225</v>
          </cell>
          <cell r="Q2652">
            <v>2613.58221</v>
          </cell>
          <cell r="S2652">
            <v>3433.32647</v>
          </cell>
          <cell r="T2652">
            <v>4643.1218099999996</v>
          </cell>
          <cell r="U2652">
            <v>4634.8527199999999</v>
          </cell>
          <cell r="W2652">
            <v>574.46772999999996</v>
          </cell>
          <cell r="X2652">
            <v>1100.4374</v>
          </cell>
          <cell r="Y2652">
            <v>1032.4069999999999</v>
          </cell>
          <cell r="AV2652">
            <v>327.35505000000001</v>
          </cell>
          <cell r="AW2652">
            <v>1791.79205</v>
          </cell>
        </row>
        <row r="2653">
          <cell r="A2653" t="str">
            <v>680499263013BU1485</v>
          </cell>
          <cell r="L2653">
            <v>1258.6698799999999</v>
          </cell>
          <cell r="M2653">
            <v>1096.4181599999999</v>
          </cell>
          <cell r="N2653">
            <v>988.65848000000005</v>
          </cell>
          <cell r="O2653">
            <v>6306.5036499999997</v>
          </cell>
          <cell r="P2653">
            <v>5061.8501800000004</v>
          </cell>
          <cell r="Q2653">
            <v>5115.9402099999998</v>
          </cell>
          <cell r="S2653">
            <v>15398.54615</v>
          </cell>
          <cell r="T2653">
            <v>14153.892680000001</v>
          </cell>
          <cell r="U2653">
            <v>13669.94404</v>
          </cell>
          <cell r="W2653">
            <v>2608.4205700000002</v>
          </cell>
          <cell r="X2653">
            <v>3473.0911500000002</v>
          </cell>
          <cell r="Y2653">
            <v>3230.3647500000002</v>
          </cell>
          <cell r="AB2653">
            <v>4374.7280000000001</v>
          </cell>
          <cell r="AC2653">
            <v>2959.9340000000002</v>
          </cell>
          <cell r="AD2653">
            <v>16559.726999999999</v>
          </cell>
          <cell r="AT2653">
            <v>1182.6880000000001</v>
          </cell>
          <cell r="AU2653">
            <v>3938.5819999999999</v>
          </cell>
          <cell r="AV2653">
            <v>6076.0812800000003</v>
          </cell>
          <cell r="AW2653">
            <v>17097.69428</v>
          </cell>
        </row>
        <row r="2654">
          <cell r="A2654" t="str">
            <v>680499263013BU1051</v>
          </cell>
          <cell r="L2654">
            <v>0</v>
          </cell>
          <cell r="O2654">
            <v>222.55441999999999</v>
          </cell>
          <cell r="S2654">
            <v>561.89886999999999</v>
          </cell>
          <cell r="T2654">
            <v>339.34444999999999</v>
          </cell>
          <cell r="U2654">
            <v>316.58528000000001</v>
          </cell>
          <cell r="W2654">
            <v>0</v>
          </cell>
          <cell r="AB2654">
            <v>227.08600000000001</v>
          </cell>
          <cell r="AC2654">
            <v>227.08600000000001</v>
          </cell>
          <cell r="AD2654">
            <v>1703.242</v>
          </cell>
          <cell r="AU2654">
            <v>219.61500000000001</v>
          </cell>
          <cell r="AV2654">
            <v>219.61500000000001</v>
          </cell>
          <cell r="AW2654">
            <v>1647.202</v>
          </cell>
        </row>
        <row r="2655">
          <cell r="A2655" t="str">
            <v>680499263013BO0708</v>
          </cell>
          <cell r="L2655">
            <v>971.63365999999996</v>
          </cell>
          <cell r="M2655">
            <v>818.59159</v>
          </cell>
          <cell r="N2655">
            <v>738.13765999999998</v>
          </cell>
          <cell r="O2655">
            <v>5179.6637899999996</v>
          </cell>
          <cell r="P2655">
            <v>4254.2081099999996</v>
          </cell>
          <cell r="Q2655">
            <v>4321.0780800000002</v>
          </cell>
          <cell r="S2655">
            <v>13190.49518</v>
          </cell>
          <cell r="T2655">
            <v>12265.039500000001</v>
          </cell>
          <cell r="U2655">
            <v>11887.96485</v>
          </cell>
          <cell r="W2655">
            <v>1942.3520699999999</v>
          </cell>
          <cell r="X2655">
            <v>2733.0592900000001</v>
          </cell>
          <cell r="Y2655">
            <v>2538.3267599999999</v>
          </cell>
          <cell r="AB2655">
            <v>3075.7060000000001</v>
          </cell>
          <cell r="AC2655">
            <v>3241.82</v>
          </cell>
          <cell r="AD2655">
            <v>14049.489</v>
          </cell>
          <cell r="AT2655">
            <v>919.82799999999997</v>
          </cell>
          <cell r="AU2655">
            <v>2974.5349999999999</v>
          </cell>
          <cell r="AV2655">
            <v>5163.3408900000004</v>
          </cell>
          <cell r="AW2655">
            <v>13915.80089</v>
          </cell>
        </row>
        <row r="2656">
          <cell r="A2656" t="str">
            <v>680499263013BU0675</v>
          </cell>
          <cell r="L2656">
            <v>189.12226999999999</v>
          </cell>
          <cell r="M2656">
            <v>321.18887999999998</v>
          </cell>
          <cell r="N2656">
            <v>289.62130000000002</v>
          </cell>
          <cell r="O2656">
            <v>1453.6946499999999</v>
          </cell>
          <cell r="P2656">
            <v>1223.1931099999999</v>
          </cell>
          <cell r="Q2656">
            <v>1241.2635600000001</v>
          </cell>
          <cell r="S2656">
            <v>3192.89212</v>
          </cell>
          <cell r="T2656">
            <v>2962.3905800000002</v>
          </cell>
          <cell r="U2656">
            <v>2869.7111</v>
          </cell>
          <cell r="W2656">
            <v>509.45379000000003</v>
          </cell>
          <cell r="X2656">
            <v>882.36375999999996</v>
          </cell>
          <cell r="Y2656">
            <v>815.8877</v>
          </cell>
          <cell r="AB2656">
            <v>910.08</v>
          </cell>
          <cell r="AC2656">
            <v>851.30700000000002</v>
          </cell>
          <cell r="AD2656">
            <v>3601.2440000000001</v>
          </cell>
          <cell r="AT2656">
            <v>318.61</v>
          </cell>
          <cell r="AU2656">
            <v>979.05200000000002</v>
          </cell>
          <cell r="AV2656">
            <v>1580.7660100000001</v>
          </cell>
          <cell r="AW2656">
            <v>3452.22901</v>
          </cell>
        </row>
        <row r="2657">
          <cell r="A2657" t="str">
            <v>680499263013BU0709</v>
          </cell>
          <cell r="L2657">
            <v>311.99646999999999</v>
          </cell>
          <cell r="M2657">
            <v>377.39771999999999</v>
          </cell>
          <cell r="N2657">
            <v>340.30579999999998</v>
          </cell>
          <cell r="O2657">
            <v>1817.5569599999999</v>
          </cell>
          <cell r="P2657">
            <v>3406.2975499999998</v>
          </cell>
          <cell r="Q2657">
            <v>3583.5266999999999</v>
          </cell>
          <cell r="S2657">
            <v>4918.9876899999999</v>
          </cell>
          <cell r="T2657">
            <v>6507.7282800000003</v>
          </cell>
          <cell r="U2657">
            <v>6485.53568</v>
          </cell>
          <cell r="W2657">
            <v>593.65779999999995</v>
          </cell>
          <cell r="X2657">
            <v>1057.6420599999999</v>
          </cell>
          <cell r="Y2657">
            <v>980.44105000000002</v>
          </cell>
          <cell r="AB2657">
            <v>838.45600000000002</v>
          </cell>
          <cell r="AC2657">
            <v>924.14300000000003</v>
          </cell>
          <cell r="AD2657">
            <v>4969.1589999999997</v>
          </cell>
          <cell r="AT2657">
            <v>272.99700000000001</v>
          </cell>
          <cell r="AU2657">
            <v>810.86300000000006</v>
          </cell>
          <cell r="AV2657">
            <v>1524.10041</v>
          </cell>
          <cell r="AW2657">
            <v>3495.9654099999998</v>
          </cell>
        </row>
        <row r="2658">
          <cell r="A2658" t="str">
            <v>680499263013BU1123</v>
          </cell>
          <cell r="L2658">
            <v>111.01879</v>
          </cell>
          <cell r="M2658">
            <v>130.12914000000001</v>
          </cell>
          <cell r="N2658">
            <v>117.33960999999999</v>
          </cell>
          <cell r="O2658">
            <v>868.75027999999998</v>
          </cell>
          <cell r="P2658">
            <v>779.60098000000005</v>
          </cell>
          <cell r="Q2658">
            <v>798.88721999999996</v>
          </cell>
          <cell r="S2658">
            <v>1931.4183700000001</v>
          </cell>
          <cell r="T2658">
            <v>1842.2690700000001</v>
          </cell>
          <cell r="U2658">
            <v>1801.99576</v>
          </cell>
          <cell r="W2658">
            <v>266.66955000000002</v>
          </cell>
          <cell r="X2658">
            <v>367.49095</v>
          </cell>
          <cell r="Y2658">
            <v>341.26137</v>
          </cell>
          <cell r="AB2658">
            <v>488.262</v>
          </cell>
          <cell r="AC2658">
            <v>617.04300000000001</v>
          </cell>
          <cell r="AD2658">
            <v>2319.6550000000002</v>
          </cell>
          <cell r="AT2658">
            <v>139.67599999999999</v>
          </cell>
          <cell r="AU2658">
            <v>463.66500000000002</v>
          </cell>
          <cell r="AV2658">
            <v>853.20935999999995</v>
          </cell>
          <cell r="AW2658">
            <v>2221.7653599999999</v>
          </cell>
        </row>
        <row r="2659">
          <cell r="A2659" t="str">
            <v>680499263013BS9042</v>
          </cell>
          <cell r="L2659">
            <v>7739.9535800000003</v>
          </cell>
          <cell r="M2659">
            <v>6778.8292799999999</v>
          </cell>
          <cell r="N2659">
            <v>6112.5829299999996</v>
          </cell>
          <cell r="O2659">
            <v>48844.069280000003</v>
          </cell>
          <cell r="P2659">
            <v>39489.98964</v>
          </cell>
          <cell r="Q2659">
            <v>40621.709869999999</v>
          </cell>
          <cell r="S2659">
            <v>101056.61091</v>
          </cell>
          <cell r="T2659">
            <v>91702.531270000007</v>
          </cell>
          <cell r="U2659">
            <v>89763.61348</v>
          </cell>
          <cell r="W2659">
            <v>17055.277480000001</v>
          </cell>
          <cell r="X2659">
            <v>21564.249759999999</v>
          </cell>
          <cell r="Y2659">
            <v>20052.294030000001</v>
          </cell>
          <cell r="AB2659">
            <v>24211.080999999998</v>
          </cell>
          <cell r="AC2659">
            <v>31295.49</v>
          </cell>
          <cell r="AD2659">
            <v>110418.909</v>
          </cell>
          <cell r="AT2659">
            <v>7273.81</v>
          </cell>
          <cell r="AU2659">
            <v>22861.671999999999</v>
          </cell>
          <cell r="AV2659">
            <v>46646.965920000002</v>
          </cell>
          <cell r="AW2659">
            <v>107098.22092000001</v>
          </cell>
        </row>
        <row r="2660">
          <cell r="A2660" t="str">
            <v>680499263013BO0341</v>
          </cell>
          <cell r="L2660">
            <v>3005.1400600000002</v>
          </cell>
          <cell r="M2660">
            <v>3114.3561</v>
          </cell>
          <cell r="N2660">
            <v>2808.2665900000002</v>
          </cell>
          <cell r="O2660">
            <v>16497.32645</v>
          </cell>
          <cell r="P2660">
            <v>15123.4216</v>
          </cell>
          <cell r="Q2660">
            <v>15394.4859</v>
          </cell>
          <cell r="S2660">
            <v>36057.52824</v>
          </cell>
          <cell r="T2660">
            <v>34683.623390000001</v>
          </cell>
          <cell r="U2660">
            <v>33698.208899999998</v>
          </cell>
          <cell r="W2660">
            <v>6236.6285900000003</v>
          </cell>
          <cell r="X2660">
            <v>9410.7195599999995</v>
          </cell>
          <cell r="Y2660">
            <v>8716.0873599999995</v>
          </cell>
          <cell r="AB2660">
            <v>10382.337</v>
          </cell>
          <cell r="AC2660">
            <v>11367.656999999999</v>
          </cell>
          <cell r="AD2660">
            <v>42833.317000000003</v>
          </cell>
          <cell r="AT2660">
            <v>3301.3</v>
          </cell>
          <cell r="AU2660">
            <v>9825.2970000000005</v>
          </cell>
          <cell r="AV2660">
            <v>16793.84402</v>
          </cell>
          <cell r="AW2660">
            <v>41292.992019999998</v>
          </cell>
        </row>
        <row r="2661">
          <cell r="A2661" t="str">
            <v>680499263013BU0341</v>
          </cell>
          <cell r="L2661">
            <v>3005.1400600000002</v>
          </cell>
          <cell r="M2661">
            <v>3114.3561</v>
          </cell>
          <cell r="N2661">
            <v>2808.2665900000002</v>
          </cell>
          <cell r="O2661">
            <v>16497.32645</v>
          </cell>
          <cell r="P2661">
            <v>15123.4216</v>
          </cell>
          <cell r="Q2661">
            <v>15394.4859</v>
          </cell>
          <cell r="S2661">
            <v>36057.52824</v>
          </cell>
          <cell r="T2661">
            <v>34683.623390000001</v>
          </cell>
          <cell r="U2661">
            <v>33698.208899999998</v>
          </cell>
          <cell r="W2661">
            <v>6236.6285900000003</v>
          </cell>
          <cell r="X2661">
            <v>9410.7195599999995</v>
          </cell>
          <cell r="Y2661">
            <v>8716.0873599999995</v>
          </cell>
          <cell r="AB2661">
            <v>10382.337</v>
          </cell>
          <cell r="AC2661">
            <v>11367.656999999999</v>
          </cell>
          <cell r="AD2661">
            <v>42833.317000000003</v>
          </cell>
          <cell r="AT2661">
            <v>3301.3</v>
          </cell>
          <cell r="AU2661">
            <v>9825.2970000000005</v>
          </cell>
          <cell r="AV2661">
            <v>16793.84402</v>
          </cell>
          <cell r="AW2661">
            <v>41292.992019999998</v>
          </cell>
        </row>
        <row r="2662">
          <cell r="A2662" t="str">
            <v>680499263013BU0351</v>
          </cell>
          <cell r="L2662">
            <v>1869.7526700000001</v>
          </cell>
          <cell r="M2662">
            <v>1678.2454</v>
          </cell>
          <cell r="N2662">
            <v>1513.3017600000001</v>
          </cell>
          <cell r="O2662">
            <v>15760.1368</v>
          </cell>
          <cell r="P2662">
            <v>12452.319390000001</v>
          </cell>
          <cell r="Q2662">
            <v>12933.963159999999</v>
          </cell>
          <cell r="S2662">
            <v>30071.953249999999</v>
          </cell>
          <cell r="T2662">
            <v>26764.135839999999</v>
          </cell>
          <cell r="U2662">
            <v>26465.2811</v>
          </cell>
          <cell r="W2662">
            <v>4580.5568400000002</v>
          </cell>
          <cell r="X2662">
            <v>5669.1087200000002</v>
          </cell>
          <cell r="Y2662">
            <v>5313.4017100000001</v>
          </cell>
          <cell r="AB2662">
            <v>6341.491</v>
          </cell>
          <cell r="AC2662">
            <v>10211.906000000001</v>
          </cell>
          <cell r="AD2662">
            <v>31305.223999999998</v>
          </cell>
          <cell r="AT2662">
            <v>1745.5219999999999</v>
          </cell>
          <cell r="AU2662">
            <v>5887.2979999999998</v>
          </cell>
          <cell r="AV2662">
            <v>15272.86571</v>
          </cell>
          <cell r="AW2662">
            <v>30586.416710000001</v>
          </cell>
        </row>
        <row r="2663">
          <cell r="A2663" t="str">
            <v>680499263013BU0352</v>
          </cell>
          <cell r="L2663">
            <v>1612.64696</v>
          </cell>
          <cell r="M2663">
            <v>1222.02837</v>
          </cell>
          <cell r="N2663">
            <v>1101.92328</v>
          </cell>
          <cell r="O2663">
            <v>9142.8157699999992</v>
          </cell>
          <cell r="P2663">
            <v>7553.4910799999998</v>
          </cell>
          <cell r="Q2663">
            <v>7799.7784199999996</v>
          </cell>
          <cell r="S2663">
            <v>20967.58366</v>
          </cell>
          <cell r="T2663">
            <v>19378.258969999999</v>
          </cell>
          <cell r="U2663">
            <v>18938.29537</v>
          </cell>
          <cell r="W2663">
            <v>3140.33871</v>
          </cell>
          <cell r="X2663">
            <v>4145.8158199999998</v>
          </cell>
          <cell r="Y2663">
            <v>3835.2206700000002</v>
          </cell>
          <cell r="AB2663">
            <v>4547.5360000000001</v>
          </cell>
          <cell r="AC2663">
            <v>6039.915</v>
          </cell>
          <cell r="AD2663">
            <v>22684.858</v>
          </cell>
          <cell r="AT2663">
            <v>1420.127</v>
          </cell>
          <cell r="AU2663">
            <v>4628.6279999999997</v>
          </cell>
          <cell r="AV2663">
            <v>8632.8527099999992</v>
          </cell>
          <cell r="AW2663">
            <v>22126.273710000001</v>
          </cell>
        </row>
        <row r="2664">
          <cell r="A2664" t="str">
            <v>680499263013BU0353</v>
          </cell>
          <cell r="L2664">
            <v>1252.41389</v>
          </cell>
          <cell r="M2664">
            <v>764.19940999999994</v>
          </cell>
          <cell r="N2664">
            <v>689.09130000000005</v>
          </cell>
          <cell r="O2664">
            <v>7443.7902599999998</v>
          </cell>
          <cell r="P2664">
            <v>4360.7575699999998</v>
          </cell>
          <cell r="Q2664">
            <v>4493.4823999999999</v>
          </cell>
          <cell r="S2664">
            <v>13959.545760000001</v>
          </cell>
          <cell r="T2664">
            <v>10876.513070000001</v>
          </cell>
          <cell r="U2664">
            <v>10661.82811</v>
          </cell>
          <cell r="W2664">
            <v>3097.7533400000002</v>
          </cell>
          <cell r="X2664">
            <v>2338.6056600000002</v>
          </cell>
          <cell r="Y2664">
            <v>2187.5842899999998</v>
          </cell>
          <cell r="AB2664">
            <v>2939.7170000000001</v>
          </cell>
          <cell r="AC2664">
            <v>3676.0120000000002</v>
          </cell>
          <cell r="AD2664">
            <v>13595.51</v>
          </cell>
          <cell r="AT2664">
            <v>806.86099999999999</v>
          </cell>
          <cell r="AU2664">
            <v>2520.4490000000001</v>
          </cell>
          <cell r="AV2664">
            <v>5947.4034799999999</v>
          </cell>
          <cell r="AW2664">
            <v>13092.538479999999</v>
          </cell>
        </row>
        <row r="2665">
          <cell r="A2665" t="str">
            <v>680499263013BS9051</v>
          </cell>
          <cell r="L2665">
            <v>351.08078999999998</v>
          </cell>
          <cell r="M2665">
            <v>84.49485</v>
          </cell>
          <cell r="N2665">
            <v>76.190439999999995</v>
          </cell>
          <cell r="O2665">
            <v>1456.25884</v>
          </cell>
          <cell r="P2665">
            <v>474.92748999999998</v>
          </cell>
          <cell r="Q2665">
            <v>488.61511999999999</v>
          </cell>
          <cell r="S2665">
            <v>2315.4120200000002</v>
          </cell>
          <cell r="T2665">
            <v>1334.0806700000001</v>
          </cell>
          <cell r="U2665">
            <v>1309.58456</v>
          </cell>
          <cell r="W2665">
            <v>642.29332999999997</v>
          </cell>
          <cell r="X2665">
            <v>256.90784000000002</v>
          </cell>
          <cell r="Y2665">
            <v>238.24706</v>
          </cell>
          <cell r="AB2665">
            <v>665.56299999999999</v>
          </cell>
          <cell r="AC2665">
            <v>684.91499999999996</v>
          </cell>
          <cell r="AD2665">
            <v>3222.0219999999999</v>
          </cell>
          <cell r="AT2665">
            <v>225.661</v>
          </cell>
          <cell r="AU2665">
            <v>697.32899999999995</v>
          </cell>
          <cell r="AV2665">
            <v>1263.61682</v>
          </cell>
          <cell r="AW2665">
            <v>3179.59582</v>
          </cell>
        </row>
        <row r="2666">
          <cell r="A2666" t="str">
            <v>680499263013BO0713</v>
          </cell>
          <cell r="L2666">
            <v>92.715299999999999</v>
          </cell>
          <cell r="M2666">
            <v>84.49485</v>
          </cell>
          <cell r="N2666">
            <v>76.190439999999995</v>
          </cell>
          <cell r="O2666">
            <v>566.36739</v>
          </cell>
          <cell r="P2666">
            <v>474.92748999999998</v>
          </cell>
          <cell r="Q2666">
            <v>488.61511999999999</v>
          </cell>
          <cell r="S2666">
            <v>1160.3642500000001</v>
          </cell>
          <cell r="T2666">
            <v>1068.92435</v>
          </cell>
          <cell r="U2666">
            <v>1047.6928399999999</v>
          </cell>
          <cell r="W2666">
            <v>195.89357999999999</v>
          </cell>
          <cell r="X2666">
            <v>256.90784000000002</v>
          </cell>
          <cell r="Y2666">
            <v>238.24706</v>
          </cell>
          <cell r="AB2666">
            <v>286.12799999999999</v>
          </cell>
          <cell r="AC2666">
            <v>341.916</v>
          </cell>
          <cell r="AD2666">
            <v>1213.412</v>
          </cell>
          <cell r="AT2666">
            <v>90.789000000000001</v>
          </cell>
          <cell r="AU2666">
            <v>274.78199999999998</v>
          </cell>
          <cell r="AV2666">
            <v>534.42573000000004</v>
          </cell>
          <cell r="AW2666">
            <v>1201.0897299999999</v>
          </cell>
        </row>
        <row r="2667">
          <cell r="A2667" t="str">
            <v>680499263013BU0713</v>
          </cell>
          <cell r="L2667">
            <v>92.715299999999999</v>
          </cell>
          <cell r="M2667">
            <v>84.49485</v>
          </cell>
          <cell r="N2667">
            <v>76.190439999999995</v>
          </cell>
          <cell r="O2667">
            <v>566.36739</v>
          </cell>
          <cell r="P2667">
            <v>474.92748999999998</v>
          </cell>
          <cell r="Q2667">
            <v>488.61511999999999</v>
          </cell>
          <cell r="S2667">
            <v>1160.3642500000001</v>
          </cell>
          <cell r="T2667">
            <v>1068.92435</v>
          </cell>
          <cell r="U2667">
            <v>1047.6928399999999</v>
          </cell>
          <cell r="W2667">
            <v>195.89357999999999</v>
          </cell>
          <cell r="X2667">
            <v>256.90784000000002</v>
          </cell>
          <cell r="Y2667">
            <v>238.24706</v>
          </cell>
          <cell r="AB2667">
            <v>286.12799999999999</v>
          </cell>
          <cell r="AC2667">
            <v>341.916</v>
          </cell>
          <cell r="AD2667">
            <v>1213.412</v>
          </cell>
          <cell r="AT2667">
            <v>90.789000000000001</v>
          </cell>
          <cell r="AU2667">
            <v>274.78199999999998</v>
          </cell>
          <cell r="AV2667">
            <v>534.42573000000004</v>
          </cell>
          <cell r="AW2667">
            <v>1201.0897299999999</v>
          </cell>
        </row>
        <row r="2668">
          <cell r="A2668" t="str">
            <v>680499263013BU0418</v>
          </cell>
          <cell r="L2668">
            <v>258.36549000000002</v>
          </cell>
          <cell r="O2668">
            <v>889.89144999999996</v>
          </cell>
          <cell r="S2668">
            <v>1155.0477699999999</v>
          </cell>
          <cell r="T2668">
            <v>265.15631999999999</v>
          </cell>
          <cell r="U2668">
            <v>261.89172000000002</v>
          </cell>
          <cell r="W2668">
            <v>446.39974999999998</v>
          </cell>
          <cell r="AB2668">
            <v>379.435</v>
          </cell>
          <cell r="AC2668">
            <v>342.99900000000002</v>
          </cell>
          <cell r="AD2668">
            <v>2008.61</v>
          </cell>
          <cell r="AT2668">
            <v>134.87200000000001</v>
          </cell>
          <cell r="AU2668">
            <v>422.54700000000003</v>
          </cell>
          <cell r="AV2668">
            <v>729.19109000000003</v>
          </cell>
          <cell r="AW2668">
            <v>1978.5060900000001</v>
          </cell>
        </row>
        <row r="2669">
          <cell r="A2669" t="str">
            <v>680499263013BS9050</v>
          </cell>
          <cell r="L2669">
            <v>1286.68831</v>
          </cell>
          <cell r="M2669">
            <v>1379.35484</v>
          </cell>
          <cell r="N2669">
            <v>1243.78718</v>
          </cell>
          <cell r="O2669">
            <v>6143.23938</v>
          </cell>
          <cell r="P2669">
            <v>5264.8569299999999</v>
          </cell>
          <cell r="Q2669">
            <v>5305.6164900000003</v>
          </cell>
          <cell r="S2669">
            <v>16391.617969999999</v>
          </cell>
          <cell r="T2669">
            <v>15513.23552</v>
          </cell>
          <cell r="U2669">
            <v>14930.65796</v>
          </cell>
          <cell r="W2669">
            <v>2564.3650499999999</v>
          </cell>
          <cell r="X2669">
            <v>4019.9394499999999</v>
          </cell>
          <cell r="Y2669">
            <v>3718.2779399999999</v>
          </cell>
          <cell r="AB2669">
            <v>4435.8739999999998</v>
          </cell>
          <cell r="AC2669">
            <v>3474.5079999999998</v>
          </cell>
          <cell r="AD2669">
            <v>18498.416000000001</v>
          </cell>
          <cell r="AT2669">
            <v>1330.4079999999999</v>
          </cell>
          <cell r="AU2669">
            <v>3994.5450000000001</v>
          </cell>
          <cell r="AV2669">
            <v>5662.1365699999997</v>
          </cell>
          <cell r="AW2669">
            <v>17649.32057</v>
          </cell>
        </row>
        <row r="2670">
          <cell r="A2670" t="str">
            <v>680499263013BU0331</v>
          </cell>
          <cell r="L2670">
            <v>334.72654</v>
          </cell>
          <cell r="M2670">
            <v>317.88859000000002</v>
          </cell>
          <cell r="N2670">
            <v>286.64542</v>
          </cell>
          <cell r="O2670">
            <v>1968.2390399999999</v>
          </cell>
          <cell r="P2670">
            <v>1611.5494100000001</v>
          </cell>
          <cell r="Q2670">
            <v>1648.74154</v>
          </cell>
          <cell r="S2670">
            <v>3989.8782999999999</v>
          </cell>
          <cell r="T2670">
            <v>3633.18867</v>
          </cell>
          <cell r="U2670">
            <v>3548.1316200000001</v>
          </cell>
          <cell r="W2670">
            <v>666.48814000000004</v>
          </cell>
          <cell r="X2670">
            <v>916.74697000000003</v>
          </cell>
          <cell r="Y2670">
            <v>848.43655000000001</v>
          </cell>
          <cell r="AB2670">
            <v>1052.2829999999999</v>
          </cell>
          <cell r="AC2670">
            <v>1310.931</v>
          </cell>
          <cell r="AD2670">
            <v>4205.4589999999998</v>
          </cell>
          <cell r="AT2670">
            <v>323.95699999999999</v>
          </cell>
          <cell r="AU2670">
            <v>1043.8119999999999</v>
          </cell>
          <cell r="AV2670">
            <v>1925.7126000000001</v>
          </cell>
          <cell r="AW2670">
            <v>4082.5875999999998</v>
          </cell>
        </row>
        <row r="2671">
          <cell r="A2671" t="str">
            <v>680499263013BU0362</v>
          </cell>
          <cell r="L2671">
            <v>951.96177</v>
          </cell>
          <cell r="M2671">
            <v>1061.4662499999999</v>
          </cell>
          <cell r="N2671">
            <v>957.14175999999998</v>
          </cell>
          <cell r="O2671">
            <v>4175.0003399999996</v>
          </cell>
          <cell r="P2671">
            <v>3653.3075199999998</v>
          </cell>
          <cell r="Q2671">
            <v>3656.8749499999999</v>
          </cell>
          <cell r="S2671">
            <v>12401.739670000001</v>
          </cell>
          <cell r="T2671">
            <v>11880.046850000001</v>
          </cell>
          <cell r="U2671">
            <v>11382.52635</v>
          </cell>
          <cell r="W2671">
            <v>1897.87691</v>
          </cell>
          <cell r="X2671">
            <v>3103.1924800000002</v>
          </cell>
          <cell r="Y2671">
            <v>2869.84139</v>
          </cell>
          <cell r="AB2671">
            <v>3383.5909999999999</v>
          </cell>
          <cell r="AC2671">
            <v>2163.5770000000002</v>
          </cell>
          <cell r="AD2671">
            <v>14292.957</v>
          </cell>
          <cell r="AT2671">
            <v>1006.451</v>
          </cell>
          <cell r="AU2671">
            <v>2950.7330000000002</v>
          </cell>
          <cell r="AV2671">
            <v>3736.4239699999998</v>
          </cell>
          <cell r="AW2671">
            <v>13566.732969999999</v>
          </cell>
        </row>
        <row r="2672">
          <cell r="A2672" t="str">
            <v>680499263013BS6801</v>
          </cell>
          <cell r="L2672">
            <v>232.93627000000001</v>
          </cell>
          <cell r="M2672">
            <v>200.59585999999999</v>
          </cell>
          <cell r="N2672">
            <v>180.88061999999999</v>
          </cell>
          <cell r="O2672">
            <v>1353.2790399999999</v>
          </cell>
          <cell r="P2672">
            <v>1154.0148300000001</v>
          </cell>
          <cell r="Q2672">
            <v>1177.93272</v>
          </cell>
          <cell r="S2672">
            <v>3001.42713</v>
          </cell>
          <cell r="T2672">
            <v>2802.1629200000002</v>
          </cell>
          <cell r="U2672">
            <v>2727.8864400000002</v>
          </cell>
          <cell r="W2672">
            <v>540.22783000000004</v>
          </cell>
          <cell r="X2672">
            <v>600.47194000000002</v>
          </cell>
          <cell r="Y2672">
            <v>559.22324000000003</v>
          </cell>
          <cell r="AV2672">
            <v>552.33975999999996</v>
          </cell>
          <cell r="AW2672">
            <v>552.33975999999996</v>
          </cell>
        </row>
        <row r="2673">
          <cell r="A2673" t="str">
            <v>680499263013BU1481</v>
          </cell>
          <cell r="L2673">
            <v>232.93627000000001</v>
          </cell>
          <cell r="M2673">
            <v>200.59585999999999</v>
          </cell>
          <cell r="N2673">
            <v>180.88061999999999</v>
          </cell>
          <cell r="O2673">
            <v>1353.2790399999999</v>
          </cell>
          <cell r="P2673">
            <v>1154.0148300000001</v>
          </cell>
          <cell r="Q2673">
            <v>1177.93272</v>
          </cell>
          <cell r="S2673">
            <v>3001.42713</v>
          </cell>
          <cell r="T2673">
            <v>2802.1629200000002</v>
          </cell>
          <cell r="U2673">
            <v>2727.8864400000002</v>
          </cell>
          <cell r="W2673">
            <v>540.22783000000004</v>
          </cell>
          <cell r="X2673">
            <v>600.47194000000002</v>
          </cell>
          <cell r="Y2673">
            <v>559.22324000000003</v>
          </cell>
          <cell r="AV2673">
            <v>552.33975999999996</v>
          </cell>
          <cell r="AW2673">
            <v>552.33975999999996</v>
          </cell>
        </row>
        <row r="2674">
          <cell r="A2674" t="str">
            <v>680499263013201101</v>
          </cell>
          <cell r="L2674">
            <v>1.0000000000000001E-5</v>
          </cell>
          <cell r="M2674">
            <v>7025.4067800000003</v>
          </cell>
          <cell r="N2674">
            <v>6334.9260000000004</v>
          </cell>
          <cell r="O2674">
            <v>2.0000000000000002E-5</v>
          </cell>
          <cell r="P2674">
            <v>63534.454030000001</v>
          </cell>
          <cell r="Q2674">
            <v>66424.070430000007</v>
          </cell>
          <cell r="S2674">
            <v>38885.19025</v>
          </cell>
          <cell r="T2674">
            <v>102419.64426</v>
          </cell>
          <cell r="U2674">
            <v>102457.94576</v>
          </cell>
          <cell r="W2674">
            <v>5.0000000000000002E-5</v>
          </cell>
          <cell r="X2674">
            <v>28652.179240000001</v>
          </cell>
          <cell r="Y2674">
            <v>27073.18317</v>
          </cell>
          <cell r="AV2674">
            <v>-2.0000000000000002E-5</v>
          </cell>
          <cell r="AW2674">
            <v>-2.0000000000000002E-5</v>
          </cell>
        </row>
        <row r="2675">
          <cell r="A2675" t="str">
            <v>680499263013BT6918</v>
          </cell>
          <cell r="L2675">
            <v>1.0000000000000001E-5</v>
          </cell>
          <cell r="M2675">
            <v>7025.4067800000003</v>
          </cell>
          <cell r="N2675">
            <v>6334.9260000000004</v>
          </cell>
          <cell r="O2675">
            <v>2.0000000000000002E-5</v>
          </cell>
          <cell r="P2675">
            <v>63534.454030000001</v>
          </cell>
          <cell r="Q2675">
            <v>66424.070430000007</v>
          </cell>
          <cell r="S2675">
            <v>38885.19025</v>
          </cell>
          <cell r="T2675">
            <v>102419.64426</v>
          </cell>
          <cell r="U2675">
            <v>102457.94576</v>
          </cell>
          <cell r="W2675">
            <v>5.0000000000000002E-5</v>
          </cell>
          <cell r="X2675">
            <v>28652.179240000001</v>
          </cell>
          <cell r="Y2675">
            <v>27073.18317</v>
          </cell>
          <cell r="AV2675">
            <v>-2.0000000000000002E-5</v>
          </cell>
          <cell r="AW2675">
            <v>-2.0000000000000002E-5</v>
          </cell>
        </row>
        <row r="2676">
          <cell r="A2676" t="str">
            <v>680499263013BO0680</v>
          </cell>
          <cell r="L2676">
            <v>1.0000000000000001E-5</v>
          </cell>
          <cell r="M2676">
            <v>7025.4067800000003</v>
          </cell>
          <cell r="N2676">
            <v>6334.9260000000004</v>
          </cell>
          <cell r="O2676">
            <v>2.0000000000000002E-5</v>
          </cell>
          <cell r="P2676">
            <v>63534.454030000001</v>
          </cell>
          <cell r="Q2676">
            <v>66424.070430000007</v>
          </cell>
          <cell r="S2676">
            <v>38885.19025</v>
          </cell>
          <cell r="T2676">
            <v>102419.64426</v>
          </cell>
          <cell r="U2676">
            <v>102457.94576</v>
          </cell>
          <cell r="W2676">
            <v>5.0000000000000002E-5</v>
          </cell>
          <cell r="X2676">
            <v>28652.179240000001</v>
          </cell>
          <cell r="Y2676">
            <v>27073.18317</v>
          </cell>
          <cell r="AV2676">
            <v>-2.0000000000000002E-5</v>
          </cell>
          <cell r="AW2676">
            <v>-2.0000000000000002E-5</v>
          </cell>
        </row>
        <row r="2677">
          <cell r="A2677" t="str">
            <v>680499263013BU0680</v>
          </cell>
          <cell r="L2677">
            <v>1.0000000000000001E-5</v>
          </cell>
          <cell r="M2677">
            <v>7025.4067800000003</v>
          </cell>
          <cell r="N2677">
            <v>6334.9260000000004</v>
          </cell>
          <cell r="O2677">
            <v>2.0000000000000002E-5</v>
          </cell>
          <cell r="P2677">
            <v>63534.454030000001</v>
          </cell>
          <cell r="Q2677">
            <v>66424.070430000007</v>
          </cell>
          <cell r="S2677">
            <v>38885.19025</v>
          </cell>
          <cell r="T2677">
            <v>102419.64426</v>
          </cell>
          <cell r="U2677">
            <v>102457.94576</v>
          </cell>
          <cell r="W2677">
            <v>5.0000000000000002E-5</v>
          </cell>
          <cell r="X2677">
            <v>28652.179240000001</v>
          </cell>
          <cell r="Y2677">
            <v>27073.18317</v>
          </cell>
          <cell r="AV2677">
            <v>-2.0000000000000002E-5</v>
          </cell>
          <cell r="AW2677">
            <v>-2.0000000000000002E-5</v>
          </cell>
        </row>
        <row r="2678">
          <cell r="A2678" t="str">
            <v>680499CL_HKPD202</v>
          </cell>
          <cell r="L2678">
            <v>3542.2204099999999</v>
          </cell>
          <cell r="M2678">
            <v>4430.36366</v>
          </cell>
          <cell r="N2678">
            <v>3799.6229400000002</v>
          </cell>
          <cell r="O2678">
            <v>21150.45377</v>
          </cell>
          <cell r="P2678">
            <v>22292.208279999999</v>
          </cell>
          <cell r="Q2678">
            <v>21726.603230000001</v>
          </cell>
          <cell r="S2678">
            <v>55466.030469999998</v>
          </cell>
          <cell r="T2678">
            <v>56607.784979999997</v>
          </cell>
          <cell r="U2678">
            <v>52649.72421</v>
          </cell>
          <cell r="W2678">
            <v>7988.0607200000004</v>
          </cell>
          <cell r="X2678">
            <v>13787.97313</v>
          </cell>
          <cell r="Y2678">
            <v>12226.92151</v>
          </cell>
          <cell r="AB2678">
            <v>11828.69277</v>
          </cell>
          <cell r="AC2678">
            <v>13347.938920000001</v>
          </cell>
          <cell r="AD2678">
            <v>48546.535969999997</v>
          </cell>
          <cell r="AT2678">
            <v>3652.8389999999999</v>
          </cell>
          <cell r="AU2678">
            <v>12046.38</v>
          </cell>
          <cell r="AV2678">
            <v>20883.836630000002</v>
          </cell>
          <cell r="AW2678">
            <v>50701.044629999997</v>
          </cell>
        </row>
        <row r="2679">
          <cell r="A2679" t="str">
            <v>680499CL_HKBS9044</v>
          </cell>
          <cell r="L2679">
            <v>1218.6005700000001</v>
          </cell>
          <cell r="M2679">
            <v>1172.7844600000001</v>
          </cell>
          <cell r="N2679">
            <v>1005.81785</v>
          </cell>
          <cell r="O2679">
            <v>7889.1975499999999</v>
          </cell>
          <cell r="P2679">
            <v>6820.4281600000004</v>
          </cell>
          <cell r="Q2679">
            <v>6702.9177099999997</v>
          </cell>
          <cell r="S2679">
            <v>17415.186519999999</v>
          </cell>
          <cell r="T2679">
            <v>16346.41713</v>
          </cell>
          <cell r="U2679">
            <v>15317.233120000001</v>
          </cell>
          <cell r="W2679">
            <v>2954.3476599999999</v>
          </cell>
          <cell r="X2679">
            <v>3699.49829</v>
          </cell>
          <cell r="Y2679">
            <v>3291.4812499999998</v>
          </cell>
          <cell r="AB2679">
            <v>3700.1320000000001</v>
          </cell>
          <cell r="AC2679">
            <v>5042.2370000000001</v>
          </cell>
          <cell r="AD2679">
            <v>16786.919000000002</v>
          </cell>
          <cell r="AT2679">
            <v>1061.6099999999999</v>
          </cell>
          <cell r="AU2679">
            <v>3426.1880000000001</v>
          </cell>
          <cell r="AV2679">
            <v>7048.7655699999996</v>
          </cell>
          <cell r="AW2679">
            <v>16324.07157</v>
          </cell>
        </row>
        <row r="2680">
          <cell r="A2680" t="str">
            <v>680499CL_HKBU0321</v>
          </cell>
          <cell r="L2680">
            <v>1018.82329</v>
          </cell>
          <cell r="M2680">
            <v>962.97469000000001</v>
          </cell>
          <cell r="N2680">
            <v>825.87820999999997</v>
          </cell>
          <cell r="O2680">
            <v>6846.5212499999998</v>
          </cell>
          <cell r="P2680">
            <v>5890.3379999999997</v>
          </cell>
          <cell r="Q2680">
            <v>5803.1423800000002</v>
          </cell>
          <cell r="S2680">
            <v>15240.61671</v>
          </cell>
          <cell r="T2680">
            <v>14284.43346</v>
          </cell>
          <cell r="U2680">
            <v>13408.12097</v>
          </cell>
          <cell r="W2680">
            <v>2498.3140400000002</v>
          </cell>
          <cell r="X2680">
            <v>3058.0126300000002</v>
          </cell>
          <cell r="Y2680">
            <v>2722.94317</v>
          </cell>
          <cell r="AB2680">
            <v>3066.4360000000001</v>
          </cell>
          <cell r="AC2680">
            <v>4546.8500000000004</v>
          </cell>
          <cell r="AD2680">
            <v>14725.811</v>
          </cell>
          <cell r="AT2680">
            <v>843.98099999999999</v>
          </cell>
          <cell r="AU2680">
            <v>2777.7950000000001</v>
          </cell>
          <cell r="AV2680">
            <v>6024.6200600000002</v>
          </cell>
          <cell r="AW2680">
            <v>14203.957060000001</v>
          </cell>
        </row>
        <row r="2681">
          <cell r="A2681" t="str">
            <v>680499CL_HKBU0323</v>
          </cell>
          <cell r="L2681">
            <v>199.77727999999999</v>
          </cell>
          <cell r="M2681">
            <v>209.80976999999999</v>
          </cell>
          <cell r="N2681">
            <v>179.93964</v>
          </cell>
          <cell r="O2681">
            <v>1042.6763000000001</v>
          </cell>
          <cell r="P2681">
            <v>930.09015999999997</v>
          </cell>
          <cell r="Q2681">
            <v>899.77533000000005</v>
          </cell>
          <cell r="S2681">
            <v>2174.56981</v>
          </cell>
          <cell r="T2681">
            <v>2061.9836700000001</v>
          </cell>
          <cell r="U2681">
            <v>1909.1121499999999</v>
          </cell>
          <cell r="W2681">
            <v>456.03361999999998</v>
          </cell>
          <cell r="X2681">
            <v>641.48566000000005</v>
          </cell>
          <cell r="Y2681">
            <v>568.53808000000004</v>
          </cell>
          <cell r="AB2681">
            <v>633.69600000000003</v>
          </cell>
          <cell r="AC2681">
            <v>495.387</v>
          </cell>
          <cell r="AD2681">
            <v>2061.1080000000002</v>
          </cell>
          <cell r="AT2681">
            <v>217.62899999999999</v>
          </cell>
          <cell r="AU2681">
            <v>648.39300000000003</v>
          </cell>
          <cell r="AV2681">
            <v>1024.1455100000001</v>
          </cell>
          <cell r="AW2681">
            <v>2120.1145099999999</v>
          </cell>
        </row>
        <row r="2682">
          <cell r="A2682" t="str">
            <v>680499CL_HKBG6912</v>
          </cell>
          <cell r="L2682">
            <v>1171.29891</v>
          </cell>
          <cell r="M2682">
            <v>2000.3116600000001</v>
          </cell>
          <cell r="N2682">
            <v>1715.5318600000001</v>
          </cell>
          <cell r="O2682">
            <v>6525.0956500000002</v>
          </cell>
          <cell r="P2682">
            <v>9565.7969400000002</v>
          </cell>
          <cell r="Q2682">
            <v>9272.3887099999993</v>
          </cell>
          <cell r="S2682">
            <v>22177.465090000002</v>
          </cell>
          <cell r="T2682">
            <v>25218.166379999999</v>
          </cell>
          <cell r="U2682">
            <v>23354.182860000001</v>
          </cell>
          <cell r="W2682">
            <v>2431.2941599999999</v>
          </cell>
          <cell r="X2682">
            <v>6258.6010399999996</v>
          </cell>
          <cell r="Y2682">
            <v>5549.4956599999996</v>
          </cell>
          <cell r="AB2682">
            <v>4298.8717699999997</v>
          </cell>
          <cell r="AC2682">
            <v>4125.1839200000004</v>
          </cell>
          <cell r="AD2682">
            <v>15615.392970000001</v>
          </cell>
          <cell r="AT2682">
            <v>1280.1890000000001</v>
          </cell>
          <cell r="AU2682">
            <v>4631.8429999999998</v>
          </cell>
          <cell r="AV2682">
            <v>6827.1978799999997</v>
          </cell>
          <cell r="AW2682">
            <v>18335.03888</v>
          </cell>
        </row>
        <row r="2683">
          <cell r="A2683" t="str">
            <v>680499CL_HKBS6912</v>
          </cell>
          <cell r="L2683">
            <v>768.09051999999997</v>
          </cell>
          <cell r="M2683">
            <v>1583.08098</v>
          </cell>
          <cell r="N2683">
            <v>1357.7013899999999</v>
          </cell>
          <cell r="O2683">
            <v>4735.1177799999996</v>
          </cell>
          <cell r="P2683">
            <v>7937.2979299999997</v>
          </cell>
          <cell r="Q2683">
            <v>7699.87907</v>
          </cell>
          <cell r="S2683">
            <v>17540.627250000001</v>
          </cell>
          <cell r="T2683">
            <v>20742.807400000002</v>
          </cell>
          <cell r="U2683">
            <v>19206.84892</v>
          </cell>
          <cell r="W2683">
            <v>1634.1468299999999</v>
          </cell>
          <cell r="X2683">
            <v>5164.1822300000003</v>
          </cell>
          <cell r="Y2683">
            <v>4581.8749100000005</v>
          </cell>
          <cell r="AB2683">
            <v>3443.1397700000002</v>
          </cell>
          <cell r="AC2683">
            <v>2915.0959200000002</v>
          </cell>
          <cell r="AD2683">
            <v>11915.65357</v>
          </cell>
          <cell r="AT2683">
            <v>955.15099999999995</v>
          </cell>
          <cell r="AU2683">
            <v>3620.4839999999999</v>
          </cell>
          <cell r="AV2683">
            <v>5173.6963800000003</v>
          </cell>
          <cell r="AW2683">
            <v>13875.64338</v>
          </cell>
        </row>
        <row r="2684">
          <cell r="A2684" t="str">
            <v>680499CL_HKBO0678</v>
          </cell>
          <cell r="L2684">
            <v>600.15333999999996</v>
          </cell>
          <cell r="M2684">
            <v>1314.47732</v>
          </cell>
          <cell r="N2684">
            <v>1127.3382099999999</v>
          </cell>
          <cell r="O2684">
            <v>3691.4392499999999</v>
          </cell>
          <cell r="P2684">
            <v>6368.5984900000003</v>
          </cell>
          <cell r="Q2684">
            <v>6172.17209</v>
          </cell>
          <cell r="S2684">
            <v>14643.571470000001</v>
          </cell>
          <cell r="T2684">
            <v>17320.73071</v>
          </cell>
          <cell r="U2684">
            <v>16009.953509999999</v>
          </cell>
          <cell r="W2684">
            <v>1246.8069800000001</v>
          </cell>
          <cell r="X2684">
            <v>4116.3686900000002</v>
          </cell>
          <cell r="Y2684">
            <v>3639.85887</v>
          </cell>
          <cell r="AB2684">
            <v>2737.16021</v>
          </cell>
          <cell r="AC2684">
            <v>2247.3599199999999</v>
          </cell>
          <cell r="AD2684">
            <v>8960.9434500000007</v>
          </cell>
          <cell r="AT2684">
            <v>675.36699999999996</v>
          </cell>
          <cell r="AU2684">
            <v>2757.973</v>
          </cell>
          <cell r="AV2684">
            <v>3809.4424899999999</v>
          </cell>
          <cell r="AW2684">
            <v>10322.22949</v>
          </cell>
        </row>
        <row r="2685">
          <cell r="A2685" t="str">
            <v>680499CL_HKBU0654</v>
          </cell>
          <cell r="L2685">
            <v>70.670079999999999</v>
          </cell>
          <cell r="M2685">
            <v>126.90719</v>
          </cell>
          <cell r="N2685">
            <v>108.83971</v>
          </cell>
          <cell r="O2685">
            <v>393.11711000000003</v>
          </cell>
          <cell r="P2685">
            <v>787.23789999999997</v>
          </cell>
          <cell r="Q2685">
            <v>762.70123999999998</v>
          </cell>
          <cell r="S2685">
            <v>1189.7755099999999</v>
          </cell>
          <cell r="T2685">
            <v>1583.8963000000001</v>
          </cell>
          <cell r="U2685">
            <v>1482.3022000000001</v>
          </cell>
          <cell r="W2685">
            <v>166.56560999999999</v>
          </cell>
          <cell r="X2685">
            <v>523.35348999999997</v>
          </cell>
          <cell r="Y2685">
            <v>474.89683000000002</v>
          </cell>
          <cell r="AB2685">
            <v>342.17599999999999</v>
          </cell>
          <cell r="AC2685">
            <v>304.69400000000002</v>
          </cell>
          <cell r="AD2685">
            <v>1560.239</v>
          </cell>
          <cell r="AT2685">
            <v>104.68899999999999</v>
          </cell>
          <cell r="AU2685">
            <v>350.19799999999998</v>
          </cell>
          <cell r="AV2685">
            <v>510.73899999999998</v>
          </cell>
          <cell r="AW2685">
            <v>1470.5360000000001</v>
          </cell>
        </row>
        <row r="2686">
          <cell r="A2686" t="str">
            <v>680499CL_HKBU0659</v>
          </cell>
          <cell r="L2686">
            <v>97.267099999999999</v>
          </cell>
          <cell r="M2686">
            <v>141.69647000000001</v>
          </cell>
          <cell r="N2686">
            <v>121.52348000000001</v>
          </cell>
          <cell r="O2686">
            <v>650.56142</v>
          </cell>
          <cell r="P2686">
            <v>781.46154000000001</v>
          </cell>
          <cell r="Q2686">
            <v>765.00575000000003</v>
          </cell>
          <cell r="S2686">
            <v>1707.28027</v>
          </cell>
          <cell r="T2686">
            <v>1838.18039</v>
          </cell>
          <cell r="U2686">
            <v>1714.59321</v>
          </cell>
          <cell r="W2686">
            <v>220.77423999999999</v>
          </cell>
          <cell r="X2686">
            <v>524.46005000000002</v>
          </cell>
          <cell r="Y2686">
            <v>467.11921000000001</v>
          </cell>
          <cell r="AB2686">
            <v>363.80356</v>
          </cell>
          <cell r="AC2686">
            <v>363.04199999999997</v>
          </cell>
          <cell r="AD2686">
            <v>1394.4711199999999</v>
          </cell>
          <cell r="AT2686">
            <v>175.095</v>
          </cell>
          <cell r="AU2686">
            <v>512.31299999999999</v>
          </cell>
          <cell r="AV2686">
            <v>853.51489000000004</v>
          </cell>
          <cell r="AW2686">
            <v>2082.8778900000002</v>
          </cell>
        </row>
        <row r="2687">
          <cell r="A2687" t="str">
            <v>680499CL_HKBS6922</v>
          </cell>
          <cell r="L2687">
            <v>403.20839000000001</v>
          </cell>
          <cell r="M2687">
            <v>417.23068000000001</v>
          </cell>
          <cell r="N2687">
            <v>357.83046000000002</v>
          </cell>
          <cell r="O2687">
            <v>1789.9778699999999</v>
          </cell>
          <cell r="P2687">
            <v>1628.49901</v>
          </cell>
          <cell r="Q2687">
            <v>1572.50964</v>
          </cell>
          <cell r="S2687">
            <v>4636.8378400000001</v>
          </cell>
          <cell r="T2687">
            <v>4475.35898</v>
          </cell>
          <cell r="U2687">
            <v>4147.3339400000004</v>
          </cell>
          <cell r="W2687">
            <v>797.14733000000001</v>
          </cell>
          <cell r="X2687">
            <v>1094.4188099999999</v>
          </cell>
          <cell r="Y2687">
            <v>967.62075000000004</v>
          </cell>
          <cell r="AB2687">
            <v>855.73199999999997</v>
          </cell>
          <cell r="AC2687">
            <v>1210.088</v>
          </cell>
          <cell r="AD2687">
            <v>3699.7393999999999</v>
          </cell>
          <cell r="AT2687">
            <v>325.03800000000001</v>
          </cell>
          <cell r="AU2687">
            <v>1011.359</v>
          </cell>
          <cell r="AV2687">
            <v>1653.5015000000001</v>
          </cell>
          <cell r="AW2687">
            <v>4459.3954999999996</v>
          </cell>
        </row>
        <row r="2688">
          <cell r="A2688" t="str">
            <v>680499CL_HKBU0630</v>
          </cell>
          <cell r="L2688">
            <v>0</v>
          </cell>
          <cell r="M2688">
            <v>6.5500000000000003E-3</v>
          </cell>
          <cell r="N2688">
            <v>5.62E-3</v>
          </cell>
          <cell r="O2688">
            <v>0.4834</v>
          </cell>
          <cell r="P2688">
            <v>-1.06792</v>
          </cell>
          <cell r="Q2688">
            <v>-1.0493300000000001</v>
          </cell>
          <cell r="S2688">
            <v>0.60741999999999996</v>
          </cell>
          <cell r="T2688">
            <v>-0.94389999999999996</v>
          </cell>
          <cell r="U2688">
            <v>-0.93898000000000004</v>
          </cell>
          <cell r="W2688">
            <v>0.49963999999999997</v>
          </cell>
          <cell r="X2688">
            <v>6.5500000000000003E-3</v>
          </cell>
          <cell r="Y2688">
            <v>5.62E-3</v>
          </cell>
          <cell r="AV2688">
            <v>5.0000000000000002E-5</v>
          </cell>
          <cell r="AW2688">
            <v>5.0000000000000002E-5</v>
          </cell>
        </row>
        <row r="2689">
          <cell r="A2689" t="str">
            <v>680499CL_HKBU1485</v>
          </cell>
          <cell r="L2689">
            <v>241.70728</v>
          </cell>
          <cell r="M2689">
            <v>230.19596000000001</v>
          </cell>
          <cell r="N2689">
            <v>197.42348000000001</v>
          </cell>
          <cell r="O2689">
            <v>1101.1953599999999</v>
          </cell>
          <cell r="P2689">
            <v>924.70426999999995</v>
          </cell>
          <cell r="Q2689">
            <v>893.70910000000003</v>
          </cell>
          <cell r="S2689">
            <v>2913.4315700000002</v>
          </cell>
          <cell r="T2689">
            <v>2736.9404800000002</v>
          </cell>
          <cell r="U2689">
            <v>2529.3883300000002</v>
          </cell>
          <cell r="W2689">
            <v>498.76656000000003</v>
          </cell>
          <cell r="X2689">
            <v>655.70511999999997</v>
          </cell>
          <cell r="Y2689">
            <v>579.49302999999998</v>
          </cell>
          <cell r="AB2689">
            <v>533.822</v>
          </cell>
          <cell r="AC2689">
            <v>828.76300000000003</v>
          </cell>
          <cell r="AD2689">
            <v>2352.5010000000002</v>
          </cell>
          <cell r="AT2689">
            <v>207.60300000000001</v>
          </cell>
          <cell r="AU2689">
            <v>656.34400000000005</v>
          </cell>
          <cell r="AV2689">
            <v>1008.1003899999999</v>
          </cell>
          <cell r="AW2689">
            <v>2606.8013900000001</v>
          </cell>
        </row>
        <row r="2690">
          <cell r="A2690" t="str">
            <v>680499CL_HKBO0708</v>
          </cell>
          <cell r="L2690">
            <v>53.032989999999998</v>
          </cell>
          <cell r="M2690">
            <v>147.6463</v>
          </cell>
          <cell r="N2690">
            <v>126.62622</v>
          </cell>
          <cell r="O2690">
            <v>349.81207000000001</v>
          </cell>
          <cell r="P2690">
            <v>498.14400000000001</v>
          </cell>
          <cell r="Q2690">
            <v>478.73973000000001</v>
          </cell>
          <cell r="S2690">
            <v>981.01760999999999</v>
          </cell>
          <cell r="T2690">
            <v>1129.3495399999999</v>
          </cell>
          <cell r="U2690">
            <v>1047.3398400000001</v>
          </cell>
          <cell r="W2690">
            <v>131.60523000000001</v>
          </cell>
          <cell r="X2690">
            <v>313.4538</v>
          </cell>
          <cell r="Y2690">
            <v>276.91950000000003</v>
          </cell>
          <cell r="AB2690">
            <v>229.23400000000001</v>
          </cell>
          <cell r="AC2690">
            <v>271.52499999999998</v>
          </cell>
          <cell r="AD2690">
            <v>962.8424</v>
          </cell>
          <cell r="AT2690">
            <v>72.978999999999999</v>
          </cell>
          <cell r="AU2690">
            <v>215.46299999999999</v>
          </cell>
          <cell r="AV2690">
            <v>372.98802000000001</v>
          </cell>
          <cell r="AW2690">
            <v>1107.8480199999999</v>
          </cell>
        </row>
        <row r="2691">
          <cell r="A2691" t="str">
            <v>680499CL_HKBU0675</v>
          </cell>
          <cell r="L2691">
            <v>5.4930000000000003</v>
          </cell>
          <cell r="M2691">
            <v>14.967169999999999</v>
          </cell>
          <cell r="N2691">
            <v>12.8363</v>
          </cell>
          <cell r="O2691">
            <v>49.556089999999998</v>
          </cell>
          <cell r="P2691">
            <v>32.467120000000001</v>
          </cell>
          <cell r="Q2691">
            <v>30.231480000000001</v>
          </cell>
          <cell r="S2691">
            <v>87.975629999999995</v>
          </cell>
          <cell r="T2691">
            <v>70.886660000000006</v>
          </cell>
          <cell r="U2691">
            <v>64.456220000000002</v>
          </cell>
          <cell r="W2691">
            <v>28.342919999999999</v>
          </cell>
          <cell r="X2691">
            <v>30.38701</v>
          </cell>
          <cell r="Y2691">
            <v>26.56259</v>
          </cell>
          <cell r="AB2691">
            <v>6.4269999999999996</v>
          </cell>
          <cell r="AC2691">
            <v>32.526000000000003</v>
          </cell>
          <cell r="AD2691">
            <v>52.963000000000001</v>
          </cell>
          <cell r="AT2691">
            <v>13.741</v>
          </cell>
          <cell r="AU2691">
            <v>55.692999999999998</v>
          </cell>
          <cell r="AV2691">
            <v>62.965310000000002</v>
          </cell>
          <cell r="AW2691">
            <v>349.86631</v>
          </cell>
        </row>
        <row r="2692">
          <cell r="A2692" t="str">
            <v>680499CL_HKBU0709</v>
          </cell>
          <cell r="L2692">
            <v>76.070710000000005</v>
          </cell>
          <cell r="M2692">
            <v>4.0439699999999998</v>
          </cell>
          <cell r="N2692">
            <v>3.4682300000000001</v>
          </cell>
          <cell r="O2692">
            <v>141.33006</v>
          </cell>
          <cell r="P2692">
            <v>38.073779999999999</v>
          </cell>
          <cell r="Q2692">
            <v>37.4407</v>
          </cell>
          <cell r="S2692">
            <v>448.40145999999999</v>
          </cell>
          <cell r="T2692">
            <v>345.14517999999998</v>
          </cell>
          <cell r="U2692">
            <v>321.72823</v>
          </cell>
          <cell r="W2692">
            <v>76.070710000000005</v>
          </cell>
          <cell r="X2692">
            <v>25.607849999999999</v>
          </cell>
          <cell r="Y2692">
            <v>22.937139999999999</v>
          </cell>
          <cell r="AV2692">
            <v>65.259349999999998</v>
          </cell>
          <cell r="AW2692">
            <v>65.259349999999998</v>
          </cell>
        </row>
        <row r="2693">
          <cell r="A2693" t="str">
            <v>680499CL_HKBU1123</v>
          </cell>
          <cell r="L2693">
            <v>26.904409999999999</v>
          </cell>
          <cell r="M2693">
            <v>20.370729999999998</v>
          </cell>
          <cell r="N2693">
            <v>17.470600000000001</v>
          </cell>
          <cell r="O2693">
            <v>147.60088999999999</v>
          </cell>
          <cell r="P2693">
            <v>136.17776000000001</v>
          </cell>
          <cell r="Q2693">
            <v>133.43797000000001</v>
          </cell>
          <cell r="S2693">
            <v>205.40414999999999</v>
          </cell>
          <cell r="T2693">
            <v>193.98102</v>
          </cell>
          <cell r="U2693">
            <v>185.3603</v>
          </cell>
          <cell r="W2693">
            <v>61.862270000000002</v>
          </cell>
          <cell r="X2693">
            <v>69.258480000000006</v>
          </cell>
          <cell r="Y2693">
            <v>61.702869999999997</v>
          </cell>
          <cell r="AB2693">
            <v>86.248999999999995</v>
          </cell>
          <cell r="AC2693">
            <v>77.274000000000001</v>
          </cell>
          <cell r="AD2693">
            <v>331.43299999999999</v>
          </cell>
          <cell r="AT2693">
            <v>30.715</v>
          </cell>
          <cell r="AU2693">
            <v>83.858999999999995</v>
          </cell>
          <cell r="AV2693">
            <v>144.18838</v>
          </cell>
          <cell r="AW2693">
            <v>329.62038000000001</v>
          </cell>
        </row>
        <row r="2694">
          <cell r="A2694" t="str">
            <v>680499CL_HKBS9042</v>
          </cell>
          <cell r="L2694">
            <v>853.86985000000004</v>
          </cell>
          <cell r="M2694">
            <v>950.82498999999996</v>
          </cell>
          <cell r="N2694">
            <v>815.45821000000001</v>
          </cell>
          <cell r="O2694">
            <v>5041.0337399999999</v>
          </cell>
          <cell r="P2694">
            <v>4544.6615000000002</v>
          </cell>
          <cell r="Q2694">
            <v>4424.58223</v>
          </cell>
          <cell r="S2694">
            <v>11780.69162</v>
          </cell>
          <cell r="T2694">
            <v>11284.319380000001</v>
          </cell>
          <cell r="U2694">
            <v>10494.15832</v>
          </cell>
          <cell r="W2694">
            <v>1914.28883</v>
          </cell>
          <cell r="X2694">
            <v>2952.6749300000001</v>
          </cell>
          <cell r="Y2694">
            <v>2615.7302300000001</v>
          </cell>
          <cell r="AB2694">
            <v>2773.9780000000001</v>
          </cell>
          <cell r="AC2694">
            <v>3281.72</v>
          </cell>
          <cell r="AD2694">
            <v>11902.714</v>
          </cell>
          <cell r="AT2694">
            <v>951.90599999999995</v>
          </cell>
          <cell r="AU2694">
            <v>2941.9349999999999</v>
          </cell>
          <cell r="AV2694">
            <v>5335.55548</v>
          </cell>
          <cell r="AW2694">
            <v>11810.34748</v>
          </cell>
        </row>
        <row r="2695">
          <cell r="A2695" t="str">
            <v>680499CL_HKBO0341</v>
          </cell>
          <cell r="L2695">
            <v>318.34086000000002</v>
          </cell>
          <cell r="M2695">
            <v>340.12973</v>
          </cell>
          <cell r="N2695">
            <v>291.70625000000001</v>
          </cell>
          <cell r="O2695">
            <v>1865.6743300000001</v>
          </cell>
          <cell r="P2695">
            <v>1605.82519</v>
          </cell>
          <cell r="Q2695">
            <v>1562.9692700000001</v>
          </cell>
          <cell r="S2695">
            <v>4257.2766899999997</v>
          </cell>
          <cell r="T2695">
            <v>3997.4275499999999</v>
          </cell>
          <cell r="U2695">
            <v>3715.1656400000002</v>
          </cell>
          <cell r="W2695">
            <v>724.33144000000004</v>
          </cell>
          <cell r="X2695">
            <v>1071.51667</v>
          </cell>
          <cell r="Y2695">
            <v>948.89206999999999</v>
          </cell>
          <cell r="AB2695">
            <v>1033.865</v>
          </cell>
          <cell r="AC2695">
            <v>1162.7329999999999</v>
          </cell>
          <cell r="AD2695">
            <v>4345.0519999999997</v>
          </cell>
          <cell r="AT2695">
            <v>366.93</v>
          </cell>
          <cell r="AU2695">
            <v>1106.6690000000001</v>
          </cell>
          <cell r="AV2695">
            <v>1964.84629</v>
          </cell>
          <cell r="AW2695">
            <v>4397.1062899999997</v>
          </cell>
        </row>
        <row r="2696">
          <cell r="A2696" t="str">
            <v>680499CL_HKBU0341</v>
          </cell>
          <cell r="L2696">
            <v>318.34086000000002</v>
          </cell>
          <cell r="M2696">
            <v>340.12973</v>
          </cell>
          <cell r="N2696">
            <v>291.70625000000001</v>
          </cell>
          <cell r="O2696">
            <v>1865.6743300000001</v>
          </cell>
          <cell r="P2696">
            <v>1605.82519</v>
          </cell>
          <cell r="Q2696">
            <v>1562.9692700000001</v>
          </cell>
          <cell r="S2696">
            <v>4257.2766899999997</v>
          </cell>
          <cell r="T2696">
            <v>3997.4275499999999</v>
          </cell>
          <cell r="U2696">
            <v>3715.1656400000002</v>
          </cell>
          <cell r="W2696">
            <v>724.33144000000004</v>
          </cell>
          <cell r="X2696">
            <v>1071.51667</v>
          </cell>
          <cell r="Y2696">
            <v>948.89206999999999</v>
          </cell>
          <cell r="AB2696">
            <v>1033.865</v>
          </cell>
          <cell r="AC2696">
            <v>1162.7329999999999</v>
          </cell>
          <cell r="AD2696">
            <v>4345.0519999999997</v>
          </cell>
          <cell r="AT2696">
            <v>366.93</v>
          </cell>
          <cell r="AU2696">
            <v>1106.6690000000001</v>
          </cell>
          <cell r="AV2696">
            <v>1964.84629</v>
          </cell>
          <cell r="AW2696">
            <v>4397.1062899999997</v>
          </cell>
        </row>
        <row r="2697">
          <cell r="A2697" t="str">
            <v>680499CL_HKBU0351</v>
          </cell>
          <cell r="L2697">
            <v>182.40825000000001</v>
          </cell>
          <cell r="M2697">
            <v>155.64646999999999</v>
          </cell>
          <cell r="N2697">
            <v>133.48742999999999</v>
          </cell>
          <cell r="O2697">
            <v>1059.8711499999999</v>
          </cell>
          <cell r="P2697">
            <v>857.34794999999997</v>
          </cell>
          <cell r="Q2697">
            <v>840.25458000000003</v>
          </cell>
          <cell r="S2697">
            <v>2462.8705799999998</v>
          </cell>
          <cell r="T2697">
            <v>2260.3473800000002</v>
          </cell>
          <cell r="U2697">
            <v>2105.81448</v>
          </cell>
          <cell r="W2697">
            <v>399.13072</v>
          </cell>
          <cell r="X2697">
            <v>523.82870000000003</v>
          </cell>
          <cell r="Y2697">
            <v>463.30416000000002</v>
          </cell>
          <cell r="AB2697">
            <v>573.27800000000002</v>
          </cell>
          <cell r="AC2697">
            <v>704.50400000000002</v>
          </cell>
          <cell r="AD2697">
            <v>2436.078</v>
          </cell>
          <cell r="AT2697">
            <v>201.43199999999999</v>
          </cell>
          <cell r="AU2697">
            <v>623.75699999999995</v>
          </cell>
          <cell r="AV2697">
            <v>1175.25775</v>
          </cell>
          <cell r="AW2697">
            <v>2421.5327499999999</v>
          </cell>
        </row>
        <row r="2698">
          <cell r="A2698" t="str">
            <v>680499CL_HKBU0352</v>
          </cell>
          <cell r="L2698">
            <v>119.95996</v>
          </cell>
          <cell r="M2698">
            <v>123.85401</v>
          </cell>
          <cell r="N2698">
            <v>106.22121</v>
          </cell>
          <cell r="O2698">
            <v>622.50896999999998</v>
          </cell>
          <cell r="P2698">
            <v>577.09451000000001</v>
          </cell>
          <cell r="Q2698">
            <v>560.89535999999998</v>
          </cell>
          <cell r="S2698">
            <v>1502.7513899999999</v>
          </cell>
          <cell r="T2698">
            <v>1457.3369299999999</v>
          </cell>
          <cell r="U2698">
            <v>1356.6257800000001</v>
          </cell>
          <cell r="W2698">
            <v>263.25641000000002</v>
          </cell>
          <cell r="X2698">
            <v>371.85667999999998</v>
          </cell>
          <cell r="Y2698">
            <v>329.29575</v>
          </cell>
          <cell r="AB2698">
            <v>356.49599999999998</v>
          </cell>
          <cell r="AC2698">
            <v>421.62</v>
          </cell>
          <cell r="AD2698">
            <v>1501.4739999999999</v>
          </cell>
          <cell r="AT2698">
            <v>116.919</v>
          </cell>
          <cell r="AU2698">
            <v>369.24599999999998</v>
          </cell>
          <cell r="AV2698">
            <v>646.09528</v>
          </cell>
          <cell r="AW2698">
            <v>1448.00828</v>
          </cell>
        </row>
        <row r="2699">
          <cell r="A2699" t="str">
            <v>680499CL_HKBU0353</v>
          </cell>
          <cell r="L2699">
            <v>232.56048000000001</v>
          </cell>
          <cell r="M2699">
            <v>329.67970000000003</v>
          </cell>
          <cell r="N2699">
            <v>282.74394999999998</v>
          </cell>
          <cell r="O2699">
            <v>1490.4244699999999</v>
          </cell>
          <cell r="P2699">
            <v>1497.5334600000001</v>
          </cell>
          <cell r="Q2699">
            <v>1453.7409299999999</v>
          </cell>
          <cell r="S2699">
            <v>3550.36249</v>
          </cell>
          <cell r="T2699">
            <v>3557.4714800000002</v>
          </cell>
          <cell r="U2699">
            <v>3305.4936200000002</v>
          </cell>
          <cell r="W2699">
            <v>526.50798999999995</v>
          </cell>
          <cell r="X2699">
            <v>982.13936000000001</v>
          </cell>
          <cell r="Y2699">
            <v>871.31808999999998</v>
          </cell>
          <cell r="AB2699">
            <v>810.33900000000006</v>
          </cell>
          <cell r="AC2699">
            <v>992.86300000000006</v>
          </cell>
          <cell r="AD2699">
            <v>3620.11</v>
          </cell>
          <cell r="AT2699">
            <v>266.625</v>
          </cell>
          <cell r="AU2699">
            <v>842.26300000000003</v>
          </cell>
          <cell r="AV2699">
            <v>1548.4162799999999</v>
          </cell>
          <cell r="AW2699">
            <v>3542.76028</v>
          </cell>
        </row>
        <row r="2700">
          <cell r="A2700" t="str">
            <v>680499CL_HKBU0349</v>
          </cell>
          <cell r="L2700">
            <v>0.60029999999999994</v>
          </cell>
          <cell r="M2700">
            <v>1.51508</v>
          </cell>
          <cell r="N2700">
            <v>1.29938</v>
          </cell>
          <cell r="O2700">
            <v>2.5548199999999999</v>
          </cell>
          <cell r="P2700">
            <v>6.8603899999999998</v>
          </cell>
          <cell r="Q2700">
            <v>6.7220899999999997</v>
          </cell>
          <cell r="S2700">
            <v>7.4304699999999997</v>
          </cell>
          <cell r="T2700">
            <v>11.736039999999999</v>
          </cell>
          <cell r="U2700">
            <v>11.0588</v>
          </cell>
          <cell r="W2700">
            <v>1.06227</v>
          </cell>
          <cell r="X2700">
            <v>3.33352</v>
          </cell>
          <cell r="Y2700">
            <v>2.9201600000000001</v>
          </cell>
          <cell r="AV2700">
            <v>0.93988000000000005</v>
          </cell>
          <cell r="AW2700">
            <v>0.93988000000000005</v>
          </cell>
        </row>
        <row r="2701">
          <cell r="A2701" t="str">
            <v>680499CL_HKBS9051</v>
          </cell>
          <cell r="L2701">
            <v>41.688600000000001</v>
          </cell>
          <cell r="M2701">
            <v>3.10636</v>
          </cell>
          <cell r="N2701">
            <v>2.66412</v>
          </cell>
          <cell r="O2701">
            <v>198.52661000000001</v>
          </cell>
          <cell r="P2701">
            <v>25.384869999999999</v>
          </cell>
          <cell r="Q2701">
            <v>25.028880000000001</v>
          </cell>
          <cell r="S2701">
            <v>432.32231000000002</v>
          </cell>
          <cell r="T2701">
            <v>259.18056999999999</v>
          </cell>
          <cell r="U2701">
            <v>238.34926999999999</v>
          </cell>
          <cell r="W2701">
            <v>106.8081</v>
          </cell>
          <cell r="X2701">
            <v>14.75324</v>
          </cell>
          <cell r="Y2701">
            <v>13.2149</v>
          </cell>
          <cell r="AB2701">
            <v>168.428</v>
          </cell>
          <cell r="AC2701">
            <v>152.333</v>
          </cell>
          <cell r="AD2701">
            <v>701.67399999999998</v>
          </cell>
          <cell r="AT2701">
            <v>51.07</v>
          </cell>
          <cell r="AU2701">
            <v>151.654</v>
          </cell>
          <cell r="AV2701">
            <v>215.2593</v>
          </cell>
          <cell r="AW2701">
            <v>628.8433</v>
          </cell>
        </row>
        <row r="2702">
          <cell r="A2702" t="str">
            <v>680499CL_HKBO0713</v>
          </cell>
          <cell r="L2702">
            <v>3.8838900000000001</v>
          </cell>
          <cell r="M2702">
            <v>3.10636</v>
          </cell>
          <cell r="N2702">
            <v>2.66412</v>
          </cell>
          <cell r="O2702">
            <v>34.021299999999997</v>
          </cell>
          <cell r="P2702">
            <v>25.384869999999999</v>
          </cell>
          <cell r="Q2702">
            <v>25.028880000000001</v>
          </cell>
          <cell r="S2702">
            <v>88.756550000000004</v>
          </cell>
          <cell r="T2702">
            <v>80.12012</v>
          </cell>
          <cell r="U2702">
            <v>74.873069999999998</v>
          </cell>
          <cell r="W2702">
            <v>11.65259</v>
          </cell>
          <cell r="X2702">
            <v>14.75324</v>
          </cell>
          <cell r="Y2702">
            <v>13.2149</v>
          </cell>
          <cell r="AB2702">
            <v>15.941000000000001</v>
          </cell>
          <cell r="AC2702">
            <v>20.923999999999999</v>
          </cell>
          <cell r="AD2702">
            <v>67.751000000000005</v>
          </cell>
          <cell r="AT2702">
            <v>5.7530000000000001</v>
          </cell>
          <cell r="AU2702">
            <v>16.875</v>
          </cell>
          <cell r="AV2702">
            <v>35.503259999999997</v>
          </cell>
          <cell r="AW2702">
            <v>69.061260000000004</v>
          </cell>
        </row>
        <row r="2703">
          <cell r="A2703" t="str">
            <v>680499CL_HKBU0713</v>
          </cell>
          <cell r="L2703">
            <v>3.8838900000000001</v>
          </cell>
          <cell r="M2703">
            <v>3.10636</v>
          </cell>
          <cell r="N2703">
            <v>2.66412</v>
          </cell>
          <cell r="O2703">
            <v>34.021299999999997</v>
          </cell>
          <cell r="P2703">
            <v>25.384869999999999</v>
          </cell>
          <cell r="Q2703">
            <v>25.028880000000001</v>
          </cell>
          <cell r="S2703">
            <v>88.756550000000004</v>
          </cell>
          <cell r="T2703">
            <v>80.12012</v>
          </cell>
          <cell r="U2703">
            <v>74.873069999999998</v>
          </cell>
          <cell r="W2703">
            <v>11.65259</v>
          </cell>
          <cell r="X2703">
            <v>14.75324</v>
          </cell>
          <cell r="Y2703">
            <v>13.2149</v>
          </cell>
          <cell r="AB2703">
            <v>15.941000000000001</v>
          </cell>
          <cell r="AC2703">
            <v>20.923999999999999</v>
          </cell>
          <cell r="AD2703">
            <v>67.751000000000005</v>
          </cell>
          <cell r="AT2703">
            <v>5.7530000000000001</v>
          </cell>
          <cell r="AU2703">
            <v>16.875</v>
          </cell>
          <cell r="AV2703">
            <v>35.503259999999997</v>
          </cell>
          <cell r="AW2703">
            <v>69.061260000000004</v>
          </cell>
        </row>
        <row r="2704">
          <cell r="A2704" t="str">
            <v>680499CL_HKBU0418</v>
          </cell>
          <cell r="L2704">
            <v>37.80471</v>
          </cell>
          <cell r="O2704">
            <v>164.50531000000001</v>
          </cell>
          <cell r="S2704">
            <v>343.56576000000001</v>
          </cell>
          <cell r="T2704">
            <v>179.06045</v>
          </cell>
          <cell r="U2704">
            <v>163.47621000000001</v>
          </cell>
          <cell r="W2704">
            <v>95.155510000000007</v>
          </cell>
          <cell r="AB2704">
            <v>152.48699999999999</v>
          </cell>
          <cell r="AC2704">
            <v>131.40899999999999</v>
          </cell>
          <cell r="AD2704">
            <v>633.923</v>
          </cell>
          <cell r="AT2704">
            <v>45.317</v>
          </cell>
          <cell r="AU2704">
            <v>134.779</v>
          </cell>
          <cell r="AV2704">
            <v>179.75604000000001</v>
          </cell>
          <cell r="AW2704">
            <v>559.78204000000005</v>
          </cell>
        </row>
        <row r="2705">
          <cell r="A2705" t="str">
            <v>680499CL_HKBS9050</v>
          </cell>
          <cell r="L2705">
            <v>234.13611</v>
          </cell>
          <cell r="M2705">
            <v>268.58510999999999</v>
          </cell>
          <cell r="N2705">
            <v>230.34725</v>
          </cell>
          <cell r="O2705">
            <v>1372.26234</v>
          </cell>
          <cell r="P2705">
            <v>1141.8201100000001</v>
          </cell>
          <cell r="Q2705">
            <v>1112.1906200000001</v>
          </cell>
          <cell r="S2705">
            <v>3311.25369</v>
          </cell>
          <cell r="T2705">
            <v>3080.8114599999999</v>
          </cell>
          <cell r="U2705">
            <v>2854.41572</v>
          </cell>
          <cell r="W2705">
            <v>534.36974999999995</v>
          </cell>
          <cell r="X2705">
            <v>746.57761000000005</v>
          </cell>
          <cell r="Y2705">
            <v>654.21685000000002</v>
          </cell>
          <cell r="AB2705">
            <v>887.28300000000002</v>
          </cell>
          <cell r="AC2705">
            <v>746.46500000000003</v>
          </cell>
          <cell r="AD2705">
            <v>3539.8359999999998</v>
          </cell>
          <cell r="AT2705">
            <v>308.06400000000002</v>
          </cell>
          <cell r="AU2705">
            <v>894.76</v>
          </cell>
          <cell r="AV2705">
            <v>1405.13429</v>
          </cell>
          <cell r="AW2705">
            <v>3550.8192899999999</v>
          </cell>
        </row>
        <row r="2706">
          <cell r="A2706" t="str">
            <v>680499CL_HKBU0331</v>
          </cell>
          <cell r="L2706">
            <v>128.20061999999999</v>
          </cell>
          <cell r="M2706">
            <v>134.61521999999999</v>
          </cell>
          <cell r="N2706">
            <v>115.45035</v>
          </cell>
          <cell r="O2706">
            <v>772.62351000000001</v>
          </cell>
          <cell r="P2706">
            <v>695.67184999999995</v>
          </cell>
          <cell r="Q2706">
            <v>680.99527</v>
          </cell>
          <cell r="S2706">
            <v>1894.21595</v>
          </cell>
          <cell r="T2706">
            <v>1817.2642900000001</v>
          </cell>
          <cell r="U2706">
            <v>1692.54045</v>
          </cell>
          <cell r="W2706">
            <v>306.07168000000001</v>
          </cell>
          <cell r="X2706">
            <v>419.25229000000002</v>
          </cell>
          <cell r="Y2706">
            <v>370.01486999999997</v>
          </cell>
          <cell r="AB2706">
            <v>526.89300000000003</v>
          </cell>
          <cell r="AC2706">
            <v>498.18400000000003</v>
          </cell>
          <cell r="AD2706">
            <v>2069.79</v>
          </cell>
          <cell r="AT2706">
            <v>180.815</v>
          </cell>
          <cell r="AU2706">
            <v>557.64200000000005</v>
          </cell>
          <cell r="AV2706">
            <v>882.44762000000003</v>
          </cell>
          <cell r="AW2706">
            <v>2068.4296199999999</v>
          </cell>
        </row>
        <row r="2707">
          <cell r="A2707" t="str">
            <v>680499CL_HKBU0362</v>
          </cell>
          <cell r="L2707">
            <v>105.93549</v>
          </cell>
          <cell r="M2707">
            <v>133.96988999999999</v>
          </cell>
          <cell r="N2707">
            <v>114.89691000000001</v>
          </cell>
          <cell r="O2707">
            <v>599.63882999999998</v>
          </cell>
          <cell r="P2707">
            <v>446.14825999999999</v>
          </cell>
          <cell r="Q2707">
            <v>431.19535000000002</v>
          </cell>
          <cell r="S2707">
            <v>1417.03774</v>
          </cell>
          <cell r="T2707">
            <v>1263.5471700000001</v>
          </cell>
          <cell r="U2707">
            <v>1161.87527</v>
          </cell>
          <cell r="W2707">
            <v>228.29807</v>
          </cell>
          <cell r="X2707">
            <v>327.32531999999998</v>
          </cell>
          <cell r="Y2707">
            <v>284.20197999999999</v>
          </cell>
          <cell r="AB2707">
            <v>360.39</v>
          </cell>
          <cell r="AC2707">
            <v>248.28100000000001</v>
          </cell>
          <cell r="AD2707">
            <v>1470.046</v>
          </cell>
          <cell r="AT2707">
            <v>127.249</v>
          </cell>
          <cell r="AU2707">
            <v>337.11799999999999</v>
          </cell>
          <cell r="AV2707">
            <v>522.68667000000005</v>
          </cell>
          <cell r="AW2707">
            <v>1482.38967</v>
          </cell>
        </row>
        <row r="2708">
          <cell r="A2708" t="str">
            <v>680499CL_HKBS6801</v>
          </cell>
          <cell r="L2708">
            <v>22.626370000000001</v>
          </cell>
          <cell r="M2708">
            <v>34.751080000000002</v>
          </cell>
          <cell r="N2708">
            <v>29.803650000000001</v>
          </cell>
          <cell r="O2708">
            <v>124.33788</v>
          </cell>
          <cell r="P2708">
            <v>194.20629</v>
          </cell>
          <cell r="Q2708">
            <v>189.59138999999999</v>
          </cell>
          <cell r="S2708">
            <v>349.11124000000001</v>
          </cell>
          <cell r="T2708">
            <v>418.97964999999999</v>
          </cell>
          <cell r="U2708">
            <v>391.48122999999998</v>
          </cell>
          <cell r="W2708">
            <v>46.952219999999997</v>
          </cell>
          <cell r="X2708">
            <v>115.86802</v>
          </cell>
          <cell r="Y2708">
            <v>102.78261999999999</v>
          </cell>
          <cell r="AV2708">
            <v>51.924109999999999</v>
          </cell>
          <cell r="AW2708">
            <v>51.924109999999999</v>
          </cell>
        </row>
        <row r="2709">
          <cell r="A2709" t="str">
            <v>680499CL_HKBU1481</v>
          </cell>
          <cell r="L2709">
            <v>22.626370000000001</v>
          </cell>
          <cell r="M2709">
            <v>34.751080000000002</v>
          </cell>
          <cell r="N2709">
            <v>29.803650000000001</v>
          </cell>
          <cell r="O2709">
            <v>124.33788</v>
          </cell>
          <cell r="P2709">
            <v>194.20629</v>
          </cell>
          <cell r="Q2709">
            <v>189.59138999999999</v>
          </cell>
          <cell r="S2709">
            <v>349.11124000000001</v>
          </cell>
          <cell r="T2709">
            <v>418.97964999999999</v>
          </cell>
          <cell r="U2709">
            <v>391.48122999999998</v>
          </cell>
          <cell r="W2709">
            <v>46.952219999999997</v>
          </cell>
          <cell r="X2709">
            <v>115.86802</v>
          </cell>
          <cell r="Y2709">
            <v>102.78261999999999</v>
          </cell>
          <cell r="AV2709">
            <v>51.924109999999999</v>
          </cell>
          <cell r="AW2709">
            <v>51.924109999999999</v>
          </cell>
        </row>
        <row r="2710">
          <cell r="A2710" t="str">
            <v>680499CL_HKBS6903</v>
          </cell>
          <cell r="P2710">
            <v>-8.9590000000000003E-2</v>
          </cell>
          <cell r="Q2710">
            <v>-9.6310000000000007E-2</v>
          </cell>
          <cell r="T2710">
            <v>-8.9590000000000003E-2</v>
          </cell>
          <cell r="U2710">
            <v>-9.6310000000000007E-2</v>
          </cell>
        </row>
        <row r="2711">
          <cell r="A2711" t="str">
            <v>680499CL_HKBU0664</v>
          </cell>
          <cell r="P2711">
            <v>-8.9590000000000003E-2</v>
          </cell>
          <cell r="Q2711">
            <v>-9.6310000000000007E-2</v>
          </cell>
          <cell r="T2711">
            <v>-8.9590000000000003E-2</v>
          </cell>
          <cell r="U2711">
            <v>-9.6310000000000007E-2</v>
          </cell>
        </row>
        <row r="2712">
          <cell r="A2712" t="str">
            <v>680499CL_HK201101</v>
          </cell>
          <cell r="L2712">
            <v>188.92256</v>
          </cell>
          <cell r="M2712">
            <v>1024.9166299999999</v>
          </cell>
          <cell r="N2712">
            <v>879.00157999999999</v>
          </cell>
          <cell r="O2712">
            <v>1492.1312700000001</v>
          </cell>
          <cell r="P2712">
            <v>6233.6167800000003</v>
          </cell>
          <cell r="Q2712">
            <v>6125.0882000000001</v>
          </cell>
          <cell r="S2712">
            <v>6072.1331700000001</v>
          </cell>
          <cell r="T2712">
            <v>10813.61868</v>
          </cell>
          <cell r="U2712">
            <v>10209.837159999999</v>
          </cell>
          <cell r="W2712">
            <v>375.53064000000001</v>
          </cell>
          <cell r="X2712">
            <v>3192.0310500000001</v>
          </cell>
          <cell r="Y2712">
            <v>2851.5745700000002</v>
          </cell>
          <cell r="AB2712">
            <v>1195.559</v>
          </cell>
          <cell r="AC2712">
            <v>1173.7470000000001</v>
          </cell>
          <cell r="AD2712">
            <v>5013.2610000000004</v>
          </cell>
          <cell r="AT2712">
            <v>298.2</v>
          </cell>
          <cell r="AU2712">
            <v>893.24800000000005</v>
          </cell>
          <cell r="AV2712">
            <v>1658.3874599999999</v>
          </cell>
          <cell r="AW2712">
            <v>4610.5774600000004</v>
          </cell>
        </row>
        <row r="2713">
          <cell r="A2713" t="str">
            <v>680499CL_HKBT6918</v>
          </cell>
          <cell r="L2713">
            <v>188.92256</v>
          </cell>
          <cell r="M2713">
            <v>1024.9166299999999</v>
          </cell>
          <cell r="N2713">
            <v>879.00157999999999</v>
          </cell>
          <cell r="O2713">
            <v>1492.1312700000001</v>
          </cell>
          <cell r="P2713">
            <v>6233.6167800000003</v>
          </cell>
          <cell r="Q2713">
            <v>6125.0882000000001</v>
          </cell>
          <cell r="S2713">
            <v>6072.1331700000001</v>
          </cell>
          <cell r="T2713">
            <v>10813.61868</v>
          </cell>
          <cell r="U2713">
            <v>10209.837159999999</v>
          </cell>
          <cell r="W2713">
            <v>375.53064000000001</v>
          </cell>
          <cell r="X2713">
            <v>3192.0310500000001</v>
          </cell>
          <cell r="Y2713">
            <v>2851.5745700000002</v>
          </cell>
          <cell r="AB2713">
            <v>1195.559</v>
          </cell>
          <cell r="AC2713">
            <v>1173.7470000000001</v>
          </cell>
          <cell r="AD2713">
            <v>5013.2610000000004</v>
          </cell>
          <cell r="AT2713">
            <v>298.2</v>
          </cell>
          <cell r="AU2713">
            <v>893.24800000000005</v>
          </cell>
          <cell r="AV2713">
            <v>1658.3874599999999</v>
          </cell>
          <cell r="AW2713">
            <v>4610.5774600000004</v>
          </cell>
        </row>
        <row r="2714">
          <cell r="A2714" t="str">
            <v>680499CL_HKBO0680</v>
          </cell>
          <cell r="L2714">
            <v>188.92256</v>
          </cell>
          <cell r="M2714">
            <v>1024.9166299999999</v>
          </cell>
          <cell r="N2714">
            <v>879.00157999999999</v>
          </cell>
          <cell r="O2714">
            <v>1491.85427</v>
          </cell>
          <cell r="P2714">
            <v>6233.6167800000003</v>
          </cell>
          <cell r="Q2714">
            <v>6125.0882000000001</v>
          </cell>
          <cell r="S2714">
            <v>6071.85617</v>
          </cell>
          <cell r="T2714">
            <v>10813.61868</v>
          </cell>
          <cell r="U2714">
            <v>10209.837159999999</v>
          </cell>
          <cell r="W2714">
            <v>375.53064000000001</v>
          </cell>
          <cell r="X2714">
            <v>3192.0310500000001</v>
          </cell>
          <cell r="Y2714">
            <v>2851.5745700000002</v>
          </cell>
          <cell r="AB2714">
            <v>1195.559</v>
          </cell>
          <cell r="AC2714">
            <v>1173.7470000000001</v>
          </cell>
          <cell r="AD2714">
            <v>5013.2610000000004</v>
          </cell>
          <cell r="AT2714">
            <v>298.2</v>
          </cell>
          <cell r="AU2714">
            <v>893.24800000000005</v>
          </cell>
          <cell r="AV2714">
            <v>1658.3874599999999</v>
          </cell>
          <cell r="AW2714">
            <v>4610.5774600000004</v>
          </cell>
        </row>
        <row r="2715">
          <cell r="A2715" t="str">
            <v>680499CL_HKBU0680</v>
          </cell>
          <cell r="L2715">
            <v>188.92256</v>
          </cell>
          <cell r="M2715">
            <v>1024.9166299999999</v>
          </cell>
          <cell r="N2715">
            <v>879.00157999999999</v>
          </cell>
          <cell r="O2715">
            <v>1491.85427</v>
          </cell>
          <cell r="P2715">
            <v>6233.6167800000003</v>
          </cell>
          <cell r="Q2715">
            <v>6125.0882000000001</v>
          </cell>
          <cell r="S2715">
            <v>6071.85617</v>
          </cell>
          <cell r="T2715">
            <v>10813.61868</v>
          </cell>
          <cell r="U2715">
            <v>10209.837159999999</v>
          </cell>
          <cell r="W2715">
            <v>375.53064000000001</v>
          </cell>
          <cell r="X2715">
            <v>3192.0310500000001</v>
          </cell>
          <cell r="Y2715">
            <v>2851.5745700000002</v>
          </cell>
          <cell r="AB2715">
            <v>1195.559</v>
          </cell>
          <cell r="AC2715">
            <v>1173.7470000000001</v>
          </cell>
          <cell r="AD2715">
            <v>5013.2610000000004</v>
          </cell>
          <cell r="AT2715">
            <v>298.2</v>
          </cell>
          <cell r="AU2715">
            <v>893.24800000000005</v>
          </cell>
          <cell r="AV2715">
            <v>1658.3874599999999</v>
          </cell>
          <cell r="AW2715">
            <v>4610.5774600000004</v>
          </cell>
        </row>
        <row r="2716">
          <cell r="A2716" t="str">
            <v>680499CL_HKBU0624</v>
          </cell>
          <cell r="L2716">
            <v>0</v>
          </cell>
          <cell r="O2716">
            <v>0.27700000000000002</v>
          </cell>
          <cell r="S2716">
            <v>0.27700000000000002</v>
          </cell>
          <cell r="W2716">
            <v>0</v>
          </cell>
        </row>
        <row r="2717">
          <cell r="A2717" t="str">
            <v>680499451395PD202</v>
          </cell>
          <cell r="AT2717">
            <v>278.43900000000002</v>
          </cell>
          <cell r="AU2717">
            <v>560.10799999999995</v>
          </cell>
          <cell r="AV2717">
            <v>217.809</v>
          </cell>
          <cell r="AW2717">
            <v>2933.8620000000001</v>
          </cell>
        </row>
        <row r="2718">
          <cell r="A2718" t="str">
            <v>680499451395BG6912</v>
          </cell>
          <cell r="AT2718">
            <v>278.43900000000002</v>
          </cell>
          <cell r="AU2718">
            <v>560.10799999999995</v>
          </cell>
          <cell r="AV2718">
            <v>217.809</v>
          </cell>
          <cell r="AW2718">
            <v>2933.8620000000001</v>
          </cell>
        </row>
        <row r="2719">
          <cell r="A2719" t="str">
            <v>680499451395BS6912</v>
          </cell>
          <cell r="AT2719">
            <v>278.43900000000002</v>
          </cell>
          <cell r="AU2719">
            <v>560.10799999999995</v>
          </cell>
          <cell r="AV2719">
            <v>217.809</v>
          </cell>
          <cell r="AW2719">
            <v>2933.8620000000001</v>
          </cell>
        </row>
        <row r="2720">
          <cell r="A2720" t="str">
            <v>680499451395BO0678</v>
          </cell>
          <cell r="AT2720">
            <v>232.33</v>
          </cell>
          <cell r="AU2720">
            <v>409.73399999999998</v>
          </cell>
          <cell r="AV2720">
            <v>52.186</v>
          </cell>
          <cell r="AW2720">
            <v>2345.88</v>
          </cell>
        </row>
        <row r="2721">
          <cell r="A2721" t="str">
            <v>680499451395BU0654</v>
          </cell>
          <cell r="AT2721">
            <v>-23.431999999999999</v>
          </cell>
          <cell r="AU2721">
            <v>13.76</v>
          </cell>
          <cell r="AV2721">
            <v>20.716999999999999</v>
          </cell>
          <cell r="AW2721">
            <v>21.971</v>
          </cell>
        </row>
        <row r="2722">
          <cell r="A2722" t="str">
            <v>680499451395BU0659</v>
          </cell>
          <cell r="AT2722">
            <v>69.540999999999997</v>
          </cell>
          <cell r="AU2722">
            <v>136.614</v>
          </cell>
          <cell r="AV2722">
            <v>144.90600000000001</v>
          </cell>
          <cell r="AW2722">
            <v>566.01099999999997</v>
          </cell>
        </row>
        <row r="2723">
          <cell r="A2723" t="str">
            <v>680499451563PD202</v>
          </cell>
          <cell r="L2723">
            <v>3542.2204099999999</v>
          </cell>
          <cell r="M2723">
            <v>4430.36366</v>
          </cell>
          <cell r="N2723">
            <v>3799.6229400000002</v>
          </cell>
          <cell r="O2723">
            <v>21150.45377</v>
          </cell>
          <cell r="P2723">
            <v>22292.208279999999</v>
          </cell>
          <cell r="Q2723">
            <v>21726.603230000001</v>
          </cell>
          <cell r="S2723">
            <v>55466.030469999998</v>
          </cell>
          <cell r="T2723">
            <v>56607.784979999997</v>
          </cell>
          <cell r="U2723">
            <v>52649.72421</v>
          </cell>
          <cell r="W2723">
            <v>7988.0607200000004</v>
          </cell>
          <cell r="X2723">
            <v>13787.97313</v>
          </cell>
          <cell r="Y2723">
            <v>12226.92151</v>
          </cell>
          <cell r="AB2723">
            <v>11828.69277</v>
          </cell>
          <cell r="AC2723">
            <v>13347.938920000001</v>
          </cell>
          <cell r="AD2723">
            <v>48546.535969999997</v>
          </cell>
          <cell r="AT2723">
            <v>3374.4</v>
          </cell>
          <cell r="AU2723">
            <v>11486.272000000001</v>
          </cell>
          <cell r="AV2723">
            <v>20666.02763</v>
          </cell>
          <cell r="AW2723">
            <v>47767.182630000003</v>
          </cell>
        </row>
        <row r="2724">
          <cell r="A2724" t="str">
            <v>680499451563BS9044</v>
          </cell>
          <cell r="L2724">
            <v>1218.6005700000001</v>
          </cell>
          <cell r="M2724">
            <v>1172.7844600000001</v>
          </cell>
          <cell r="N2724">
            <v>1005.81785</v>
          </cell>
          <cell r="O2724">
            <v>7889.1975499999999</v>
          </cell>
          <cell r="P2724">
            <v>6820.4281600000004</v>
          </cell>
          <cell r="Q2724">
            <v>6702.9177099999997</v>
          </cell>
          <cell r="S2724">
            <v>17415.186519999999</v>
          </cell>
          <cell r="T2724">
            <v>16346.41713</v>
          </cell>
          <cell r="U2724">
            <v>15317.233120000001</v>
          </cell>
          <cell r="W2724">
            <v>2954.3476599999999</v>
          </cell>
          <cell r="X2724">
            <v>3699.49829</v>
          </cell>
          <cell r="Y2724">
            <v>3291.4812499999998</v>
          </cell>
          <cell r="AB2724">
            <v>3700.1320000000001</v>
          </cell>
          <cell r="AC2724">
            <v>5042.2370000000001</v>
          </cell>
          <cell r="AD2724">
            <v>16786.919000000002</v>
          </cell>
          <cell r="AT2724">
            <v>1061.6099999999999</v>
          </cell>
          <cell r="AU2724">
            <v>3426.1880000000001</v>
          </cell>
          <cell r="AV2724">
            <v>7048.7655699999996</v>
          </cell>
          <cell r="AW2724">
            <v>16324.07157</v>
          </cell>
        </row>
        <row r="2725">
          <cell r="A2725" t="str">
            <v>680499451563BU0321</v>
          </cell>
          <cell r="L2725">
            <v>1018.82329</v>
          </cell>
          <cell r="M2725">
            <v>962.97469000000001</v>
          </cell>
          <cell r="N2725">
            <v>825.87820999999997</v>
          </cell>
          <cell r="O2725">
            <v>6846.5212499999998</v>
          </cell>
          <cell r="P2725">
            <v>5890.3379999999997</v>
          </cell>
          <cell r="Q2725">
            <v>5803.1423800000002</v>
          </cell>
          <cell r="S2725">
            <v>15240.61671</v>
          </cell>
          <cell r="T2725">
            <v>14284.43346</v>
          </cell>
          <cell r="U2725">
            <v>13408.12097</v>
          </cell>
          <cell r="W2725">
            <v>2498.3140400000002</v>
          </cell>
          <cell r="X2725">
            <v>3058.0126300000002</v>
          </cell>
          <cell r="Y2725">
            <v>2722.94317</v>
          </cell>
          <cell r="AB2725">
            <v>3066.4360000000001</v>
          </cell>
          <cell r="AC2725">
            <v>4546.8500000000004</v>
          </cell>
          <cell r="AD2725">
            <v>14725.811</v>
          </cell>
          <cell r="AT2725">
            <v>843.98099999999999</v>
          </cell>
          <cell r="AU2725">
            <v>2777.7950000000001</v>
          </cell>
          <cell r="AV2725">
            <v>6024.6200600000002</v>
          </cell>
          <cell r="AW2725">
            <v>14203.957060000001</v>
          </cell>
        </row>
        <row r="2726">
          <cell r="A2726" t="str">
            <v>680499451563BU0323</v>
          </cell>
          <cell r="L2726">
            <v>199.77727999999999</v>
          </cell>
          <cell r="M2726">
            <v>209.80976999999999</v>
          </cell>
          <cell r="N2726">
            <v>179.93964</v>
          </cell>
          <cell r="O2726">
            <v>1042.6763000000001</v>
          </cell>
          <cell r="P2726">
            <v>930.09015999999997</v>
          </cell>
          <cell r="Q2726">
            <v>899.77533000000005</v>
          </cell>
          <cell r="S2726">
            <v>2174.56981</v>
          </cell>
          <cell r="T2726">
            <v>2061.9836700000001</v>
          </cell>
          <cell r="U2726">
            <v>1909.1121499999999</v>
          </cell>
          <cell r="W2726">
            <v>456.03361999999998</v>
          </cell>
          <cell r="X2726">
            <v>641.48566000000005</v>
          </cell>
          <cell r="Y2726">
            <v>568.53808000000004</v>
          </cell>
          <cell r="AB2726">
            <v>633.69600000000003</v>
          </cell>
          <cell r="AC2726">
            <v>495.387</v>
          </cell>
          <cell r="AD2726">
            <v>2061.1080000000002</v>
          </cell>
          <cell r="AT2726">
            <v>217.62899999999999</v>
          </cell>
          <cell r="AU2726">
            <v>648.39300000000003</v>
          </cell>
          <cell r="AV2726">
            <v>1024.1455100000001</v>
          </cell>
          <cell r="AW2726">
            <v>2120.1145099999999</v>
          </cell>
        </row>
        <row r="2727">
          <cell r="A2727" t="str">
            <v>680499451563BG6912</v>
          </cell>
          <cell r="L2727">
            <v>1171.29891</v>
          </cell>
          <cell r="M2727">
            <v>2000.3116600000001</v>
          </cell>
          <cell r="N2727">
            <v>1715.5318600000001</v>
          </cell>
          <cell r="O2727">
            <v>6525.0956500000002</v>
          </cell>
          <cell r="P2727">
            <v>9565.7969400000002</v>
          </cell>
          <cell r="Q2727">
            <v>9272.3887099999993</v>
          </cell>
          <cell r="S2727">
            <v>22177.465090000002</v>
          </cell>
          <cell r="T2727">
            <v>25218.166379999999</v>
          </cell>
          <cell r="U2727">
            <v>23354.182860000001</v>
          </cell>
          <cell r="W2727">
            <v>2431.2941599999999</v>
          </cell>
          <cell r="X2727">
            <v>6258.6010399999996</v>
          </cell>
          <cell r="Y2727">
            <v>5549.4956599999996</v>
          </cell>
          <cell r="AB2727">
            <v>4298.8717699999997</v>
          </cell>
          <cell r="AC2727">
            <v>4125.1839200000004</v>
          </cell>
          <cell r="AD2727">
            <v>15615.392970000001</v>
          </cell>
          <cell r="AT2727">
            <v>1001.75</v>
          </cell>
          <cell r="AU2727">
            <v>4071.7350000000001</v>
          </cell>
          <cell r="AV2727">
            <v>6609.3888800000004</v>
          </cell>
          <cell r="AW2727">
            <v>15401.176880000001</v>
          </cell>
        </row>
        <row r="2728">
          <cell r="A2728" t="str">
            <v>680499451563BS6912</v>
          </cell>
          <cell r="L2728">
            <v>768.09051999999997</v>
          </cell>
          <cell r="M2728">
            <v>1583.08098</v>
          </cell>
          <cell r="N2728">
            <v>1357.7013899999999</v>
          </cell>
          <cell r="O2728">
            <v>4735.1177799999996</v>
          </cell>
          <cell r="P2728">
            <v>7937.2979299999997</v>
          </cell>
          <cell r="Q2728">
            <v>7699.87907</v>
          </cell>
          <cell r="S2728">
            <v>17540.627250000001</v>
          </cell>
          <cell r="T2728">
            <v>20742.807400000002</v>
          </cell>
          <cell r="U2728">
            <v>19206.84892</v>
          </cell>
          <cell r="W2728">
            <v>1634.1468299999999</v>
          </cell>
          <cell r="X2728">
            <v>5164.1822300000003</v>
          </cell>
          <cell r="Y2728">
            <v>4581.8749100000005</v>
          </cell>
          <cell r="AB2728">
            <v>3443.1397700000002</v>
          </cell>
          <cell r="AC2728">
            <v>2915.0959200000002</v>
          </cell>
          <cell r="AD2728">
            <v>11915.65357</v>
          </cell>
          <cell r="AT2728">
            <v>676.71199999999999</v>
          </cell>
          <cell r="AU2728">
            <v>3060.3760000000002</v>
          </cell>
          <cell r="AV2728">
            <v>4955.8873800000001</v>
          </cell>
          <cell r="AW2728">
            <v>10941.78138</v>
          </cell>
        </row>
        <row r="2729">
          <cell r="A2729" t="str">
            <v>680499451563BO0678</v>
          </cell>
          <cell r="L2729">
            <v>600.15333999999996</v>
          </cell>
          <cell r="M2729">
            <v>1314.47732</v>
          </cell>
          <cell r="N2729">
            <v>1127.3382099999999</v>
          </cell>
          <cell r="O2729">
            <v>3691.4392499999999</v>
          </cell>
          <cell r="P2729">
            <v>6368.5984900000003</v>
          </cell>
          <cell r="Q2729">
            <v>6172.17209</v>
          </cell>
          <cell r="S2729">
            <v>14643.571470000001</v>
          </cell>
          <cell r="T2729">
            <v>17320.73071</v>
          </cell>
          <cell r="U2729">
            <v>16009.953509999999</v>
          </cell>
          <cell r="W2729">
            <v>1246.8069800000001</v>
          </cell>
          <cell r="X2729">
            <v>4116.3686900000002</v>
          </cell>
          <cell r="Y2729">
            <v>3639.85887</v>
          </cell>
          <cell r="AB2729">
            <v>2737.16021</v>
          </cell>
          <cell r="AC2729">
            <v>2247.3599199999999</v>
          </cell>
          <cell r="AD2729">
            <v>8960.9434500000007</v>
          </cell>
          <cell r="AT2729">
            <v>443.03699999999998</v>
          </cell>
          <cell r="AU2729">
            <v>2348.239</v>
          </cell>
          <cell r="AV2729">
            <v>3757.2564900000002</v>
          </cell>
          <cell r="AW2729">
            <v>7976.3494899999996</v>
          </cell>
        </row>
        <row r="2730">
          <cell r="A2730" t="str">
            <v>680499451563BU0654</v>
          </cell>
          <cell r="L2730">
            <v>70.670079999999999</v>
          </cell>
          <cell r="M2730">
            <v>126.90719</v>
          </cell>
          <cell r="N2730">
            <v>108.83971</v>
          </cell>
          <cell r="O2730">
            <v>393.11711000000003</v>
          </cell>
          <cell r="P2730">
            <v>787.23789999999997</v>
          </cell>
          <cell r="Q2730">
            <v>762.70123999999998</v>
          </cell>
          <cell r="S2730">
            <v>1189.7755099999999</v>
          </cell>
          <cell r="T2730">
            <v>1583.8963000000001</v>
          </cell>
          <cell r="U2730">
            <v>1482.3022000000001</v>
          </cell>
          <cell r="W2730">
            <v>166.56560999999999</v>
          </cell>
          <cell r="X2730">
            <v>523.35348999999997</v>
          </cell>
          <cell r="Y2730">
            <v>474.89683000000002</v>
          </cell>
          <cell r="AB2730">
            <v>342.17599999999999</v>
          </cell>
          <cell r="AC2730">
            <v>304.69400000000002</v>
          </cell>
          <cell r="AD2730">
            <v>1560.239</v>
          </cell>
          <cell r="AT2730">
            <v>128.12100000000001</v>
          </cell>
          <cell r="AU2730">
            <v>336.43799999999999</v>
          </cell>
          <cell r="AV2730">
            <v>490.02199999999999</v>
          </cell>
          <cell r="AW2730">
            <v>1448.5650000000001</v>
          </cell>
        </row>
        <row r="2731">
          <cell r="A2731" t="str">
            <v>680499451563BU0659</v>
          </cell>
          <cell r="L2731">
            <v>97.267099999999999</v>
          </cell>
          <cell r="M2731">
            <v>141.69647000000001</v>
          </cell>
          <cell r="N2731">
            <v>121.52348000000001</v>
          </cell>
          <cell r="O2731">
            <v>650.56142</v>
          </cell>
          <cell r="P2731">
            <v>781.46154000000001</v>
          </cell>
          <cell r="Q2731">
            <v>765.00575000000003</v>
          </cell>
          <cell r="S2731">
            <v>1707.28027</v>
          </cell>
          <cell r="T2731">
            <v>1838.18039</v>
          </cell>
          <cell r="U2731">
            <v>1714.59321</v>
          </cell>
          <cell r="W2731">
            <v>220.77423999999999</v>
          </cell>
          <cell r="X2731">
            <v>524.46005000000002</v>
          </cell>
          <cell r="Y2731">
            <v>467.11921000000001</v>
          </cell>
          <cell r="AB2731">
            <v>363.80356</v>
          </cell>
          <cell r="AC2731">
            <v>363.04199999999997</v>
          </cell>
          <cell r="AD2731">
            <v>1394.4711199999999</v>
          </cell>
          <cell r="AT2731">
            <v>105.554</v>
          </cell>
          <cell r="AU2731">
            <v>375.69900000000001</v>
          </cell>
          <cell r="AV2731">
            <v>708.60888999999997</v>
          </cell>
          <cell r="AW2731">
            <v>1516.86689</v>
          </cell>
        </row>
        <row r="2732">
          <cell r="A2732" t="str">
            <v>680499451563BS6922</v>
          </cell>
          <cell r="L2732">
            <v>403.20839000000001</v>
          </cell>
          <cell r="M2732">
            <v>417.23068000000001</v>
          </cell>
          <cell r="N2732">
            <v>357.83046000000002</v>
          </cell>
          <cell r="O2732">
            <v>1789.9778699999999</v>
          </cell>
          <cell r="P2732">
            <v>1628.49901</v>
          </cell>
          <cell r="Q2732">
            <v>1572.50964</v>
          </cell>
          <cell r="S2732">
            <v>4636.8378400000001</v>
          </cell>
          <cell r="T2732">
            <v>4475.35898</v>
          </cell>
          <cell r="U2732">
            <v>4147.3339400000004</v>
          </cell>
          <cell r="W2732">
            <v>797.14733000000001</v>
          </cell>
          <cell r="X2732">
            <v>1094.4188099999999</v>
          </cell>
          <cell r="Y2732">
            <v>967.62075000000004</v>
          </cell>
          <cell r="AB2732">
            <v>855.73199999999997</v>
          </cell>
          <cell r="AC2732">
            <v>1210.088</v>
          </cell>
          <cell r="AD2732">
            <v>3699.7393999999999</v>
          </cell>
          <cell r="AT2732">
            <v>325.03800000000001</v>
          </cell>
          <cell r="AU2732">
            <v>1011.359</v>
          </cell>
          <cell r="AV2732">
            <v>1653.5015000000001</v>
          </cell>
          <cell r="AW2732">
            <v>4459.3954999999996</v>
          </cell>
        </row>
        <row r="2733">
          <cell r="A2733" t="str">
            <v>680499451563BU0630</v>
          </cell>
          <cell r="L2733">
            <v>0</v>
          </cell>
          <cell r="M2733">
            <v>6.5500000000000003E-3</v>
          </cell>
          <cell r="N2733">
            <v>5.62E-3</v>
          </cell>
          <cell r="O2733">
            <v>0.4834</v>
          </cell>
          <cell r="P2733">
            <v>-1.06792</v>
          </cell>
          <cell r="Q2733">
            <v>-1.0493300000000001</v>
          </cell>
          <cell r="S2733">
            <v>0.60741999999999996</v>
          </cell>
          <cell r="T2733">
            <v>-0.94389999999999996</v>
          </cell>
          <cell r="U2733">
            <v>-0.93898000000000004</v>
          </cell>
          <cell r="W2733">
            <v>0.49963999999999997</v>
          </cell>
          <cell r="X2733">
            <v>6.5500000000000003E-3</v>
          </cell>
          <cell r="Y2733">
            <v>5.62E-3</v>
          </cell>
          <cell r="AV2733">
            <v>5.0000000000000002E-5</v>
          </cell>
          <cell r="AW2733">
            <v>5.0000000000000002E-5</v>
          </cell>
        </row>
        <row r="2734">
          <cell r="A2734" t="str">
            <v>680499451563BU1485</v>
          </cell>
          <cell r="L2734">
            <v>241.70728</v>
          </cell>
          <cell r="M2734">
            <v>230.19596000000001</v>
          </cell>
          <cell r="N2734">
            <v>197.42348000000001</v>
          </cell>
          <cell r="O2734">
            <v>1101.1953599999999</v>
          </cell>
          <cell r="P2734">
            <v>924.70426999999995</v>
          </cell>
          <cell r="Q2734">
            <v>893.70910000000003</v>
          </cell>
          <cell r="S2734">
            <v>2913.4315700000002</v>
          </cell>
          <cell r="T2734">
            <v>2736.9404800000002</v>
          </cell>
          <cell r="U2734">
            <v>2529.3883300000002</v>
          </cell>
          <cell r="W2734">
            <v>498.76656000000003</v>
          </cell>
          <cell r="X2734">
            <v>655.70511999999997</v>
          </cell>
          <cell r="Y2734">
            <v>579.49302999999998</v>
          </cell>
          <cell r="AB2734">
            <v>533.822</v>
          </cell>
          <cell r="AC2734">
            <v>828.76300000000003</v>
          </cell>
          <cell r="AD2734">
            <v>2352.5010000000002</v>
          </cell>
          <cell r="AT2734">
            <v>207.60300000000001</v>
          </cell>
          <cell r="AU2734">
            <v>656.34400000000005</v>
          </cell>
          <cell r="AV2734">
            <v>1008.1003899999999</v>
          </cell>
          <cell r="AW2734">
            <v>2606.8013900000001</v>
          </cell>
        </row>
        <row r="2735">
          <cell r="A2735" t="str">
            <v>680499451563BO0708</v>
          </cell>
          <cell r="L2735">
            <v>53.032989999999998</v>
          </cell>
          <cell r="M2735">
            <v>147.6463</v>
          </cell>
          <cell r="N2735">
            <v>126.62622</v>
          </cell>
          <cell r="O2735">
            <v>349.81207000000001</v>
          </cell>
          <cell r="P2735">
            <v>498.14400000000001</v>
          </cell>
          <cell r="Q2735">
            <v>478.73973000000001</v>
          </cell>
          <cell r="S2735">
            <v>981.01760999999999</v>
          </cell>
          <cell r="T2735">
            <v>1129.3495399999999</v>
          </cell>
          <cell r="U2735">
            <v>1047.3398400000001</v>
          </cell>
          <cell r="W2735">
            <v>131.60523000000001</v>
          </cell>
          <cell r="X2735">
            <v>313.4538</v>
          </cell>
          <cell r="Y2735">
            <v>276.91950000000003</v>
          </cell>
          <cell r="AB2735">
            <v>229.23400000000001</v>
          </cell>
          <cell r="AC2735">
            <v>271.52499999999998</v>
          </cell>
          <cell r="AD2735">
            <v>962.8424</v>
          </cell>
          <cell r="AT2735">
            <v>72.978999999999999</v>
          </cell>
          <cell r="AU2735">
            <v>215.46299999999999</v>
          </cell>
          <cell r="AV2735">
            <v>372.98802000000001</v>
          </cell>
          <cell r="AW2735">
            <v>1107.8480199999999</v>
          </cell>
        </row>
        <row r="2736">
          <cell r="A2736" t="str">
            <v>680499451563BU0675</v>
          </cell>
          <cell r="L2736">
            <v>5.4930000000000003</v>
          </cell>
          <cell r="M2736">
            <v>14.967169999999999</v>
          </cell>
          <cell r="N2736">
            <v>12.8363</v>
          </cell>
          <cell r="O2736">
            <v>49.556089999999998</v>
          </cell>
          <cell r="P2736">
            <v>32.467120000000001</v>
          </cell>
          <cell r="Q2736">
            <v>30.231480000000001</v>
          </cell>
          <cell r="S2736">
            <v>87.975629999999995</v>
          </cell>
          <cell r="T2736">
            <v>70.886660000000006</v>
          </cell>
          <cell r="U2736">
            <v>64.456220000000002</v>
          </cell>
          <cell r="W2736">
            <v>28.342919999999999</v>
          </cell>
          <cell r="X2736">
            <v>30.38701</v>
          </cell>
          <cell r="Y2736">
            <v>26.56259</v>
          </cell>
          <cell r="AB2736">
            <v>6.4269999999999996</v>
          </cell>
          <cell r="AC2736">
            <v>32.526000000000003</v>
          </cell>
          <cell r="AD2736">
            <v>52.963000000000001</v>
          </cell>
          <cell r="AT2736">
            <v>13.741</v>
          </cell>
          <cell r="AU2736">
            <v>55.692999999999998</v>
          </cell>
          <cell r="AV2736">
            <v>62.965310000000002</v>
          </cell>
          <cell r="AW2736">
            <v>349.86631</v>
          </cell>
        </row>
        <row r="2737">
          <cell r="A2737" t="str">
            <v>680499451563BU0709</v>
          </cell>
          <cell r="L2737">
            <v>76.070710000000005</v>
          </cell>
          <cell r="M2737">
            <v>4.0439699999999998</v>
          </cell>
          <cell r="N2737">
            <v>3.4682300000000001</v>
          </cell>
          <cell r="O2737">
            <v>141.33006</v>
          </cell>
          <cell r="P2737">
            <v>38.073779999999999</v>
          </cell>
          <cell r="Q2737">
            <v>37.4407</v>
          </cell>
          <cell r="S2737">
            <v>448.40145999999999</v>
          </cell>
          <cell r="T2737">
            <v>345.14517999999998</v>
          </cell>
          <cell r="U2737">
            <v>321.72823</v>
          </cell>
          <cell r="W2737">
            <v>76.070710000000005</v>
          </cell>
          <cell r="X2737">
            <v>25.607849999999999</v>
          </cell>
          <cell r="Y2737">
            <v>22.937139999999999</v>
          </cell>
          <cell r="AV2737">
            <v>65.259349999999998</v>
          </cell>
          <cell r="AW2737">
            <v>65.259349999999998</v>
          </cell>
        </row>
        <row r="2738">
          <cell r="A2738" t="str">
            <v>680499451563BU1123</v>
          </cell>
          <cell r="L2738">
            <v>26.904409999999999</v>
          </cell>
          <cell r="M2738">
            <v>20.370729999999998</v>
          </cell>
          <cell r="N2738">
            <v>17.470600000000001</v>
          </cell>
          <cell r="O2738">
            <v>147.60088999999999</v>
          </cell>
          <cell r="P2738">
            <v>136.17776000000001</v>
          </cell>
          <cell r="Q2738">
            <v>133.43797000000001</v>
          </cell>
          <cell r="S2738">
            <v>205.40414999999999</v>
          </cell>
          <cell r="T2738">
            <v>193.98102</v>
          </cell>
          <cell r="U2738">
            <v>185.3603</v>
          </cell>
          <cell r="W2738">
            <v>61.862270000000002</v>
          </cell>
          <cell r="X2738">
            <v>69.258480000000006</v>
          </cell>
          <cell r="Y2738">
            <v>61.702869999999997</v>
          </cell>
          <cell r="AB2738">
            <v>86.248999999999995</v>
          </cell>
          <cell r="AC2738">
            <v>77.274000000000001</v>
          </cell>
          <cell r="AD2738">
            <v>331.43299999999999</v>
          </cell>
          <cell r="AT2738">
            <v>30.715</v>
          </cell>
          <cell r="AU2738">
            <v>83.858999999999995</v>
          </cell>
          <cell r="AV2738">
            <v>144.18838</v>
          </cell>
          <cell r="AW2738">
            <v>329.62038000000001</v>
          </cell>
        </row>
        <row r="2739">
          <cell r="A2739" t="str">
            <v>680499451563BS9042</v>
          </cell>
          <cell r="L2739">
            <v>853.86985000000004</v>
          </cell>
          <cell r="M2739">
            <v>950.82498999999996</v>
          </cell>
          <cell r="N2739">
            <v>815.45821000000001</v>
          </cell>
          <cell r="O2739">
            <v>5041.0337399999999</v>
          </cell>
          <cell r="P2739">
            <v>4544.6615000000002</v>
          </cell>
          <cell r="Q2739">
            <v>4424.58223</v>
          </cell>
          <cell r="S2739">
            <v>11780.69162</v>
          </cell>
          <cell r="T2739">
            <v>11284.319380000001</v>
          </cell>
          <cell r="U2739">
            <v>10494.15832</v>
          </cell>
          <cell r="W2739">
            <v>1914.28883</v>
          </cell>
          <cell r="X2739">
            <v>2952.6749300000001</v>
          </cell>
          <cell r="Y2739">
            <v>2615.7302300000001</v>
          </cell>
          <cell r="AB2739">
            <v>2773.9780000000001</v>
          </cell>
          <cell r="AC2739">
            <v>3281.72</v>
          </cell>
          <cell r="AD2739">
            <v>11902.714</v>
          </cell>
          <cell r="AT2739">
            <v>951.90599999999995</v>
          </cell>
          <cell r="AU2739">
            <v>2941.9349999999999</v>
          </cell>
          <cell r="AV2739">
            <v>5335.55548</v>
          </cell>
          <cell r="AW2739">
            <v>11810.34748</v>
          </cell>
        </row>
        <row r="2740">
          <cell r="A2740" t="str">
            <v>680499451563BO0341</v>
          </cell>
          <cell r="L2740">
            <v>318.34086000000002</v>
          </cell>
          <cell r="M2740">
            <v>340.12973</v>
          </cell>
          <cell r="N2740">
            <v>291.70625000000001</v>
          </cell>
          <cell r="O2740">
            <v>1865.6743300000001</v>
          </cell>
          <cell r="P2740">
            <v>1605.82519</v>
          </cell>
          <cell r="Q2740">
            <v>1562.9692700000001</v>
          </cell>
          <cell r="S2740">
            <v>4257.2766899999997</v>
          </cell>
          <cell r="T2740">
            <v>3997.4275499999999</v>
          </cell>
          <cell r="U2740">
            <v>3715.1656400000002</v>
          </cell>
          <cell r="W2740">
            <v>724.33144000000004</v>
          </cell>
          <cell r="X2740">
            <v>1071.51667</v>
          </cell>
          <cell r="Y2740">
            <v>948.89206999999999</v>
          </cell>
          <cell r="AB2740">
            <v>1033.865</v>
          </cell>
          <cell r="AC2740">
            <v>1162.7329999999999</v>
          </cell>
          <cell r="AD2740">
            <v>4345.0519999999997</v>
          </cell>
          <cell r="AT2740">
            <v>366.93</v>
          </cell>
          <cell r="AU2740">
            <v>1106.6690000000001</v>
          </cell>
          <cell r="AV2740">
            <v>1964.84629</v>
          </cell>
          <cell r="AW2740">
            <v>4397.1062899999997</v>
          </cell>
        </row>
        <row r="2741">
          <cell r="A2741" t="str">
            <v>680499451563BU0341</v>
          </cell>
          <cell r="L2741">
            <v>318.34086000000002</v>
          </cell>
          <cell r="M2741">
            <v>340.12973</v>
          </cell>
          <cell r="N2741">
            <v>291.70625000000001</v>
          </cell>
          <cell r="O2741">
            <v>1865.6743300000001</v>
          </cell>
          <cell r="P2741">
            <v>1605.82519</v>
          </cell>
          <cell r="Q2741">
            <v>1562.9692700000001</v>
          </cell>
          <cell r="S2741">
            <v>4257.2766899999997</v>
          </cell>
          <cell r="T2741">
            <v>3997.4275499999999</v>
          </cell>
          <cell r="U2741">
            <v>3715.1656400000002</v>
          </cell>
          <cell r="W2741">
            <v>724.33144000000004</v>
          </cell>
          <cell r="X2741">
            <v>1071.51667</v>
          </cell>
          <cell r="Y2741">
            <v>948.89206999999999</v>
          </cell>
          <cell r="AB2741">
            <v>1033.865</v>
          </cell>
          <cell r="AC2741">
            <v>1162.7329999999999</v>
          </cell>
          <cell r="AD2741">
            <v>4345.0519999999997</v>
          </cell>
          <cell r="AT2741">
            <v>366.93</v>
          </cell>
          <cell r="AU2741">
            <v>1106.6690000000001</v>
          </cell>
          <cell r="AV2741">
            <v>1964.84629</v>
          </cell>
          <cell r="AW2741">
            <v>4397.1062899999997</v>
          </cell>
        </row>
        <row r="2742">
          <cell r="A2742" t="str">
            <v>680499451563BU0351</v>
          </cell>
          <cell r="L2742">
            <v>182.40825000000001</v>
          </cell>
          <cell r="M2742">
            <v>155.64646999999999</v>
          </cell>
          <cell r="N2742">
            <v>133.48742999999999</v>
          </cell>
          <cell r="O2742">
            <v>1059.8711499999999</v>
          </cell>
          <cell r="P2742">
            <v>857.34794999999997</v>
          </cell>
          <cell r="Q2742">
            <v>840.25458000000003</v>
          </cell>
          <cell r="S2742">
            <v>2462.8705799999998</v>
          </cell>
          <cell r="T2742">
            <v>2260.3473800000002</v>
          </cell>
          <cell r="U2742">
            <v>2105.81448</v>
          </cell>
          <cell r="W2742">
            <v>399.13072</v>
          </cell>
          <cell r="X2742">
            <v>523.82870000000003</v>
          </cell>
          <cell r="Y2742">
            <v>463.30416000000002</v>
          </cell>
          <cell r="AB2742">
            <v>573.27800000000002</v>
          </cell>
          <cell r="AC2742">
            <v>704.50400000000002</v>
          </cell>
          <cell r="AD2742">
            <v>2436.078</v>
          </cell>
          <cell r="AT2742">
            <v>201.43199999999999</v>
          </cell>
          <cell r="AU2742">
            <v>623.75699999999995</v>
          </cell>
          <cell r="AV2742">
            <v>1175.25775</v>
          </cell>
          <cell r="AW2742">
            <v>2421.5327499999999</v>
          </cell>
        </row>
        <row r="2743">
          <cell r="A2743" t="str">
            <v>680499451563BU0352</v>
          </cell>
          <cell r="L2743">
            <v>119.95996</v>
          </cell>
          <cell r="M2743">
            <v>123.85401</v>
          </cell>
          <cell r="N2743">
            <v>106.22121</v>
          </cell>
          <cell r="O2743">
            <v>622.50896999999998</v>
          </cell>
          <cell r="P2743">
            <v>577.09451000000001</v>
          </cell>
          <cell r="Q2743">
            <v>560.89535999999998</v>
          </cell>
          <cell r="S2743">
            <v>1502.7513899999999</v>
          </cell>
          <cell r="T2743">
            <v>1457.3369299999999</v>
          </cell>
          <cell r="U2743">
            <v>1356.6257800000001</v>
          </cell>
          <cell r="W2743">
            <v>263.25641000000002</v>
          </cell>
          <cell r="X2743">
            <v>371.85667999999998</v>
          </cell>
          <cell r="Y2743">
            <v>329.29575</v>
          </cell>
          <cell r="AB2743">
            <v>356.49599999999998</v>
          </cell>
          <cell r="AC2743">
            <v>421.62</v>
          </cell>
          <cell r="AD2743">
            <v>1501.4739999999999</v>
          </cell>
          <cell r="AT2743">
            <v>116.919</v>
          </cell>
          <cell r="AU2743">
            <v>369.24599999999998</v>
          </cell>
          <cell r="AV2743">
            <v>646.09528</v>
          </cell>
          <cell r="AW2743">
            <v>1448.00828</v>
          </cell>
        </row>
        <row r="2744">
          <cell r="A2744" t="str">
            <v>680499451563BU0353</v>
          </cell>
          <cell r="L2744">
            <v>232.56048000000001</v>
          </cell>
          <cell r="M2744">
            <v>329.67970000000003</v>
          </cell>
          <cell r="N2744">
            <v>282.74394999999998</v>
          </cell>
          <cell r="O2744">
            <v>1490.4244699999999</v>
          </cell>
          <cell r="P2744">
            <v>1497.5334600000001</v>
          </cell>
          <cell r="Q2744">
            <v>1453.7409299999999</v>
          </cell>
          <cell r="S2744">
            <v>3550.36249</v>
          </cell>
          <cell r="T2744">
            <v>3557.4714800000002</v>
          </cell>
          <cell r="U2744">
            <v>3305.4936200000002</v>
          </cell>
          <cell r="W2744">
            <v>526.50798999999995</v>
          </cell>
          <cell r="X2744">
            <v>982.13936000000001</v>
          </cell>
          <cell r="Y2744">
            <v>871.31808999999998</v>
          </cell>
          <cell r="AB2744">
            <v>810.33900000000006</v>
          </cell>
          <cell r="AC2744">
            <v>992.86300000000006</v>
          </cell>
          <cell r="AD2744">
            <v>3620.11</v>
          </cell>
          <cell r="AT2744">
            <v>266.625</v>
          </cell>
          <cell r="AU2744">
            <v>842.26300000000003</v>
          </cell>
          <cell r="AV2744">
            <v>1548.4162799999999</v>
          </cell>
          <cell r="AW2744">
            <v>3542.76028</v>
          </cell>
        </row>
        <row r="2745">
          <cell r="A2745" t="str">
            <v>680499451563BU0349</v>
          </cell>
          <cell r="L2745">
            <v>0.60029999999999994</v>
          </cell>
          <cell r="M2745">
            <v>1.51508</v>
          </cell>
          <cell r="N2745">
            <v>1.29938</v>
          </cell>
          <cell r="O2745">
            <v>2.5548199999999999</v>
          </cell>
          <cell r="P2745">
            <v>6.8603899999999998</v>
          </cell>
          <cell r="Q2745">
            <v>6.7220899999999997</v>
          </cell>
          <cell r="S2745">
            <v>7.4304699999999997</v>
          </cell>
          <cell r="T2745">
            <v>11.736039999999999</v>
          </cell>
          <cell r="U2745">
            <v>11.0588</v>
          </cell>
          <cell r="W2745">
            <v>1.06227</v>
          </cell>
          <cell r="X2745">
            <v>3.33352</v>
          </cell>
          <cell r="Y2745">
            <v>2.9201600000000001</v>
          </cell>
          <cell r="AV2745">
            <v>0.93988000000000005</v>
          </cell>
          <cell r="AW2745">
            <v>0.93988000000000005</v>
          </cell>
        </row>
        <row r="2746">
          <cell r="A2746" t="str">
            <v>680499451563BS9051</v>
          </cell>
          <cell r="L2746">
            <v>41.688600000000001</v>
          </cell>
          <cell r="M2746">
            <v>3.10636</v>
          </cell>
          <cell r="N2746">
            <v>2.66412</v>
          </cell>
          <cell r="O2746">
            <v>198.52661000000001</v>
          </cell>
          <cell r="P2746">
            <v>25.384869999999999</v>
          </cell>
          <cell r="Q2746">
            <v>25.028880000000001</v>
          </cell>
          <cell r="S2746">
            <v>432.32231000000002</v>
          </cell>
          <cell r="T2746">
            <v>259.18056999999999</v>
          </cell>
          <cell r="U2746">
            <v>238.34926999999999</v>
          </cell>
          <cell r="W2746">
            <v>106.8081</v>
          </cell>
          <cell r="X2746">
            <v>14.75324</v>
          </cell>
          <cell r="Y2746">
            <v>13.2149</v>
          </cell>
          <cell r="AB2746">
            <v>168.428</v>
          </cell>
          <cell r="AC2746">
            <v>152.333</v>
          </cell>
          <cell r="AD2746">
            <v>701.67399999999998</v>
          </cell>
          <cell r="AT2746">
            <v>51.07</v>
          </cell>
          <cell r="AU2746">
            <v>151.654</v>
          </cell>
          <cell r="AV2746">
            <v>215.2593</v>
          </cell>
          <cell r="AW2746">
            <v>628.8433</v>
          </cell>
        </row>
        <row r="2747">
          <cell r="A2747" t="str">
            <v>680499451563BO0713</v>
          </cell>
          <cell r="L2747">
            <v>3.8838900000000001</v>
          </cell>
          <cell r="M2747">
            <v>3.10636</v>
          </cell>
          <cell r="N2747">
            <v>2.66412</v>
          </cell>
          <cell r="O2747">
            <v>34.021299999999997</v>
          </cell>
          <cell r="P2747">
            <v>25.384869999999999</v>
          </cell>
          <cell r="Q2747">
            <v>25.028880000000001</v>
          </cell>
          <cell r="S2747">
            <v>88.756550000000004</v>
          </cell>
          <cell r="T2747">
            <v>80.12012</v>
          </cell>
          <cell r="U2747">
            <v>74.873069999999998</v>
          </cell>
          <cell r="W2747">
            <v>11.65259</v>
          </cell>
          <cell r="X2747">
            <v>14.75324</v>
          </cell>
          <cell r="Y2747">
            <v>13.2149</v>
          </cell>
          <cell r="AB2747">
            <v>15.941000000000001</v>
          </cell>
          <cell r="AC2747">
            <v>20.923999999999999</v>
          </cell>
          <cell r="AD2747">
            <v>67.751000000000005</v>
          </cell>
          <cell r="AT2747">
            <v>5.7530000000000001</v>
          </cell>
          <cell r="AU2747">
            <v>16.875</v>
          </cell>
          <cell r="AV2747">
            <v>35.503259999999997</v>
          </cell>
          <cell r="AW2747">
            <v>69.061260000000004</v>
          </cell>
        </row>
        <row r="2748">
          <cell r="A2748" t="str">
            <v>680499451563BU0713</v>
          </cell>
          <cell r="L2748">
            <v>3.8838900000000001</v>
          </cell>
          <cell r="M2748">
            <v>3.10636</v>
          </cell>
          <cell r="N2748">
            <v>2.66412</v>
          </cell>
          <cell r="O2748">
            <v>34.021299999999997</v>
          </cell>
          <cell r="P2748">
            <v>25.384869999999999</v>
          </cell>
          <cell r="Q2748">
            <v>25.028880000000001</v>
          </cell>
          <cell r="S2748">
            <v>88.756550000000004</v>
          </cell>
          <cell r="T2748">
            <v>80.12012</v>
          </cell>
          <cell r="U2748">
            <v>74.873069999999998</v>
          </cell>
          <cell r="W2748">
            <v>11.65259</v>
          </cell>
          <cell r="X2748">
            <v>14.75324</v>
          </cell>
          <cell r="Y2748">
            <v>13.2149</v>
          </cell>
          <cell r="AB2748">
            <v>15.941000000000001</v>
          </cell>
          <cell r="AC2748">
            <v>20.923999999999999</v>
          </cell>
          <cell r="AD2748">
            <v>67.751000000000005</v>
          </cell>
          <cell r="AT2748">
            <v>5.7530000000000001</v>
          </cell>
          <cell r="AU2748">
            <v>16.875</v>
          </cell>
          <cell r="AV2748">
            <v>35.503259999999997</v>
          </cell>
          <cell r="AW2748">
            <v>69.061260000000004</v>
          </cell>
        </row>
        <row r="2749">
          <cell r="A2749" t="str">
            <v>680499451563BU0418</v>
          </cell>
          <cell r="L2749">
            <v>37.80471</v>
          </cell>
          <cell r="O2749">
            <v>164.50531000000001</v>
          </cell>
          <cell r="S2749">
            <v>343.56576000000001</v>
          </cell>
          <cell r="T2749">
            <v>179.06045</v>
          </cell>
          <cell r="U2749">
            <v>163.47621000000001</v>
          </cell>
          <cell r="W2749">
            <v>95.155510000000007</v>
          </cell>
          <cell r="AB2749">
            <v>152.48699999999999</v>
          </cell>
          <cell r="AC2749">
            <v>131.40899999999999</v>
          </cell>
          <cell r="AD2749">
            <v>633.923</v>
          </cell>
          <cell r="AT2749">
            <v>45.317</v>
          </cell>
          <cell r="AU2749">
            <v>134.779</v>
          </cell>
          <cell r="AV2749">
            <v>179.75604000000001</v>
          </cell>
          <cell r="AW2749">
            <v>559.78204000000005</v>
          </cell>
        </row>
        <row r="2750">
          <cell r="A2750" t="str">
            <v>680499451563BS9050</v>
          </cell>
          <cell r="L2750">
            <v>234.13611</v>
          </cell>
          <cell r="M2750">
            <v>268.58510999999999</v>
          </cell>
          <cell r="N2750">
            <v>230.34725</v>
          </cell>
          <cell r="O2750">
            <v>1372.26234</v>
          </cell>
          <cell r="P2750">
            <v>1141.8201100000001</v>
          </cell>
          <cell r="Q2750">
            <v>1112.1906200000001</v>
          </cell>
          <cell r="S2750">
            <v>3311.25369</v>
          </cell>
          <cell r="T2750">
            <v>3080.8114599999999</v>
          </cell>
          <cell r="U2750">
            <v>2854.41572</v>
          </cell>
          <cell r="W2750">
            <v>534.36974999999995</v>
          </cell>
          <cell r="X2750">
            <v>746.57761000000005</v>
          </cell>
          <cell r="Y2750">
            <v>654.21685000000002</v>
          </cell>
          <cell r="AB2750">
            <v>887.28300000000002</v>
          </cell>
          <cell r="AC2750">
            <v>746.46500000000003</v>
          </cell>
          <cell r="AD2750">
            <v>3539.8359999999998</v>
          </cell>
          <cell r="AT2750">
            <v>308.06400000000002</v>
          </cell>
          <cell r="AU2750">
            <v>894.76</v>
          </cell>
          <cell r="AV2750">
            <v>1405.13429</v>
          </cell>
          <cell r="AW2750">
            <v>3550.8192899999999</v>
          </cell>
        </row>
        <row r="2751">
          <cell r="A2751" t="str">
            <v>680499451563BU0331</v>
          </cell>
          <cell r="L2751">
            <v>128.20061999999999</v>
          </cell>
          <cell r="M2751">
            <v>134.61521999999999</v>
          </cell>
          <cell r="N2751">
            <v>115.45035</v>
          </cell>
          <cell r="O2751">
            <v>772.62351000000001</v>
          </cell>
          <cell r="P2751">
            <v>695.67184999999995</v>
          </cell>
          <cell r="Q2751">
            <v>680.99527</v>
          </cell>
          <cell r="S2751">
            <v>1894.21595</v>
          </cell>
          <cell r="T2751">
            <v>1817.2642900000001</v>
          </cell>
          <cell r="U2751">
            <v>1692.54045</v>
          </cell>
          <cell r="W2751">
            <v>306.07168000000001</v>
          </cell>
          <cell r="X2751">
            <v>419.25229000000002</v>
          </cell>
          <cell r="Y2751">
            <v>370.01486999999997</v>
          </cell>
          <cell r="AB2751">
            <v>526.89300000000003</v>
          </cell>
          <cell r="AC2751">
            <v>498.18400000000003</v>
          </cell>
          <cell r="AD2751">
            <v>2069.79</v>
          </cell>
          <cell r="AT2751">
            <v>180.815</v>
          </cell>
          <cell r="AU2751">
            <v>557.64200000000005</v>
          </cell>
          <cell r="AV2751">
            <v>882.44762000000003</v>
          </cell>
          <cell r="AW2751">
            <v>2068.4296199999999</v>
          </cell>
        </row>
        <row r="2752">
          <cell r="A2752" t="str">
            <v>680499451563BU0362</v>
          </cell>
          <cell r="L2752">
            <v>105.93549</v>
          </cell>
          <cell r="M2752">
            <v>133.96988999999999</v>
          </cell>
          <cell r="N2752">
            <v>114.89691000000001</v>
          </cell>
          <cell r="O2752">
            <v>599.63882999999998</v>
          </cell>
          <cell r="P2752">
            <v>446.14825999999999</v>
          </cell>
          <cell r="Q2752">
            <v>431.19535000000002</v>
          </cell>
          <cell r="S2752">
            <v>1417.03774</v>
          </cell>
          <cell r="T2752">
            <v>1263.5471700000001</v>
          </cell>
          <cell r="U2752">
            <v>1161.87527</v>
          </cell>
          <cell r="W2752">
            <v>228.29807</v>
          </cell>
          <cell r="X2752">
            <v>327.32531999999998</v>
          </cell>
          <cell r="Y2752">
            <v>284.20197999999999</v>
          </cell>
          <cell r="AB2752">
            <v>360.39</v>
          </cell>
          <cell r="AC2752">
            <v>248.28100000000001</v>
          </cell>
          <cell r="AD2752">
            <v>1470.046</v>
          </cell>
          <cell r="AT2752">
            <v>127.249</v>
          </cell>
          <cell r="AU2752">
            <v>337.11799999999999</v>
          </cell>
          <cell r="AV2752">
            <v>522.68667000000005</v>
          </cell>
          <cell r="AW2752">
            <v>1482.38967</v>
          </cell>
        </row>
        <row r="2753">
          <cell r="A2753" t="str">
            <v>680499451563BS6801</v>
          </cell>
          <cell r="L2753">
            <v>22.626370000000001</v>
          </cell>
          <cell r="M2753">
            <v>34.751080000000002</v>
          </cell>
          <cell r="N2753">
            <v>29.803650000000001</v>
          </cell>
          <cell r="O2753">
            <v>124.33788</v>
          </cell>
          <cell r="P2753">
            <v>194.20629</v>
          </cell>
          <cell r="Q2753">
            <v>189.59138999999999</v>
          </cell>
          <cell r="S2753">
            <v>349.11124000000001</v>
          </cell>
          <cell r="T2753">
            <v>418.97964999999999</v>
          </cell>
          <cell r="U2753">
            <v>391.48122999999998</v>
          </cell>
          <cell r="W2753">
            <v>46.952219999999997</v>
          </cell>
          <cell r="X2753">
            <v>115.86802</v>
          </cell>
          <cell r="Y2753">
            <v>102.78261999999999</v>
          </cell>
          <cell r="AV2753">
            <v>51.924109999999999</v>
          </cell>
          <cell r="AW2753">
            <v>51.924109999999999</v>
          </cell>
        </row>
        <row r="2754">
          <cell r="A2754" t="str">
            <v>680499451563BU1481</v>
          </cell>
          <cell r="L2754">
            <v>22.626370000000001</v>
          </cell>
          <cell r="M2754">
            <v>34.751080000000002</v>
          </cell>
          <cell r="N2754">
            <v>29.803650000000001</v>
          </cell>
          <cell r="O2754">
            <v>124.33788</v>
          </cell>
          <cell r="P2754">
            <v>194.20629</v>
          </cell>
          <cell r="Q2754">
            <v>189.59138999999999</v>
          </cell>
          <cell r="S2754">
            <v>349.11124000000001</v>
          </cell>
          <cell r="T2754">
            <v>418.97964999999999</v>
          </cell>
          <cell r="U2754">
            <v>391.48122999999998</v>
          </cell>
          <cell r="W2754">
            <v>46.952219999999997</v>
          </cell>
          <cell r="X2754">
            <v>115.86802</v>
          </cell>
          <cell r="Y2754">
            <v>102.78261999999999</v>
          </cell>
          <cell r="AV2754">
            <v>51.924109999999999</v>
          </cell>
          <cell r="AW2754">
            <v>51.924109999999999</v>
          </cell>
        </row>
        <row r="2755">
          <cell r="A2755" t="str">
            <v>680499451563BS6903</v>
          </cell>
          <cell r="P2755">
            <v>-8.9590000000000003E-2</v>
          </cell>
          <cell r="Q2755">
            <v>-9.6310000000000007E-2</v>
          </cell>
          <cell r="T2755">
            <v>-8.9590000000000003E-2</v>
          </cell>
          <cell r="U2755">
            <v>-9.6310000000000007E-2</v>
          </cell>
        </row>
        <row r="2756">
          <cell r="A2756" t="str">
            <v>680499451563BU0664</v>
          </cell>
          <cell r="P2756">
            <v>-8.9590000000000003E-2</v>
          </cell>
          <cell r="Q2756">
            <v>-9.6310000000000007E-2</v>
          </cell>
          <cell r="T2756">
            <v>-8.9590000000000003E-2</v>
          </cell>
          <cell r="U2756">
            <v>-9.6310000000000007E-2</v>
          </cell>
        </row>
        <row r="2757">
          <cell r="A2757" t="str">
            <v>680499451563201101</v>
          </cell>
          <cell r="L2757">
            <v>188.92256</v>
          </cell>
          <cell r="M2757">
            <v>1024.9166299999999</v>
          </cell>
          <cell r="N2757">
            <v>879.00157999999999</v>
          </cell>
          <cell r="O2757">
            <v>1492.1312700000001</v>
          </cell>
          <cell r="P2757">
            <v>6233.6167800000003</v>
          </cell>
          <cell r="Q2757">
            <v>6125.0882000000001</v>
          </cell>
          <cell r="S2757">
            <v>6072.1331700000001</v>
          </cell>
          <cell r="T2757">
            <v>10813.61868</v>
          </cell>
          <cell r="U2757">
            <v>10209.837159999999</v>
          </cell>
          <cell r="W2757">
            <v>375.53064000000001</v>
          </cell>
          <cell r="X2757">
            <v>3192.0310500000001</v>
          </cell>
          <cell r="Y2757">
            <v>2851.5745700000002</v>
          </cell>
          <cell r="AB2757">
            <v>1195.559</v>
          </cell>
          <cell r="AC2757">
            <v>1173.7470000000001</v>
          </cell>
          <cell r="AD2757">
            <v>5013.2610000000004</v>
          </cell>
          <cell r="AT2757">
            <v>298.2</v>
          </cell>
          <cell r="AU2757">
            <v>893.24800000000005</v>
          </cell>
          <cell r="AV2757">
            <v>1658.3874599999999</v>
          </cell>
          <cell r="AW2757">
            <v>4610.5774600000004</v>
          </cell>
        </row>
        <row r="2758">
          <cell r="A2758" t="str">
            <v>680499451563BT6918</v>
          </cell>
          <cell r="L2758">
            <v>188.92256</v>
          </cell>
          <cell r="M2758">
            <v>1024.9166299999999</v>
          </cell>
          <cell r="N2758">
            <v>879.00157999999999</v>
          </cell>
          <cell r="O2758">
            <v>1492.1312700000001</v>
          </cell>
          <cell r="P2758">
            <v>6233.6167800000003</v>
          </cell>
          <cell r="Q2758">
            <v>6125.0882000000001</v>
          </cell>
          <cell r="S2758">
            <v>6072.1331700000001</v>
          </cell>
          <cell r="T2758">
            <v>10813.61868</v>
          </cell>
          <cell r="U2758">
            <v>10209.837159999999</v>
          </cell>
          <cell r="W2758">
            <v>375.53064000000001</v>
          </cell>
          <cell r="X2758">
            <v>3192.0310500000001</v>
          </cell>
          <cell r="Y2758">
            <v>2851.5745700000002</v>
          </cell>
          <cell r="AB2758">
            <v>1195.559</v>
          </cell>
          <cell r="AC2758">
            <v>1173.7470000000001</v>
          </cell>
          <cell r="AD2758">
            <v>5013.2610000000004</v>
          </cell>
          <cell r="AT2758">
            <v>298.2</v>
          </cell>
          <cell r="AU2758">
            <v>893.24800000000005</v>
          </cell>
          <cell r="AV2758">
            <v>1658.3874599999999</v>
          </cell>
          <cell r="AW2758">
            <v>4610.5774600000004</v>
          </cell>
        </row>
        <row r="2759">
          <cell r="A2759" t="str">
            <v>680499451563BO0680</v>
          </cell>
          <cell r="L2759">
            <v>188.92256</v>
          </cell>
          <cell r="M2759">
            <v>1024.9166299999999</v>
          </cell>
          <cell r="N2759">
            <v>879.00157999999999</v>
          </cell>
          <cell r="O2759">
            <v>1491.85427</v>
          </cell>
          <cell r="P2759">
            <v>6233.6167800000003</v>
          </cell>
          <cell r="Q2759">
            <v>6125.0882000000001</v>
          </cell>
          <cell r="S2759">
            <v>6071.85617</v>
          </cell>
          <cell r="T2759">
            <v>10813.61868</v>
          </cell>
          <cell r="U2759">
            <v>10209.837159999999</v>
          </cell>
          <cell r="W2759">
            <v>375.53064000000001</v>
          </cell>
          <cell r="X2759">
            <v>3192.0310500000001</v>
          </cell>
          <cell r="Y2759">
            <v>2851.5745700000002</v>
          </cell>
          <cell r="AB2759">
            <v>1195.559</v>
          </cell>
          <cell r="AC2759">
            <v>1173.7470000000001</v>
          </cell>
          <cell r="AD2759">
            <v>5013.2610000000004</v>
          </cell>
          <cell r="AT2759">
            <v>298.2</v>
          </cell>
          <cell r="AU2759">
            <v>893.24800000000005</v>
          </cell>
          <cell r="AV2759">
            <v>1658.3874599999999</v>
          </cell>
          <cell r="AW2759">
            <v>4610.5774600000004</v>
          </cell>
        </row>
        <row r="2760">
          <cell r="A2760" t="str">
            <v>680499451563BU0680</v>
          </cell>
          <cell r="L2760">
            <v>188.92256</v>
          </cell>
          <cell r="M2760">
            <v>1024.9166299999999</v>
          </cell>
          <cell r="N2760">
            <v>879.00157999999999</v>
          </cell>
          <cell r="O2760">
            <v>1491.85427</v>
          </cell>
          <cell r="P2760">
            <v>6233.6167800000003</v>
          </cell>
          <cell r="Q2760">
            <v>6125.0882000000001</v>
          </cell>
          <cell r="S2760">
            <v>6071.85617</v>
          </cell>
          <cell r="T2760">
            <v>10813.61868</v>
          </cell>
          <cell r="U2760">
            <v>10209.837159999999</v>
          </cell>
          <cell r="W2760">
            <v>375.53064000000001</v>
          </cell>
          <cell r="X2760">
            <v>3192.0310500000001</v>
          </cell>
          <cell r="Y2760">
            <v>2851.5745700000002</v>
          </cell>
          <cell r="AB2760">
            <v>1195.559</v>
          </cell>
          <cell r="AC2760">
            <v>1173.7470000000001</v>
          </cell>
          <cell r="AD2760">
            <v>5013.2610000000004</v>
          </cell>
          <cell r="AT2760">
            <v>298.2</v>
          </cell>
          <cell r="AU2760">
            <v>893.24800000000005</v>
          </cell>
          <cell r="AV2760">
            <v>1658.3874599999999</v>
          </cell>
          <cell r="AW2760">
            <v>4610.5774600000004</v>
          </cell>
        </row>
        <row r="2761">
          <cell r="A2761" t="str">
            <v>680499451563BU0624</v>
          </cell>
          <cell r="L2761">
            <v>0</v>
          </cell>
          <cell r="O2761">
            <v>0.27700000000000002</v>
          </cell>
          <cell r="S2761">
            <v>0.27700000000000002</v>
          </cell>
          <cell r="W2761">
            <v>0</v>
          </cell>
        </row>
        <row r="2762">
          <cell r="A2762" t="str">
            <v>680499CL_TWPD202</v>
          </cell>
          <cell r="L2762">
            <v>2990.902</v>
          </cell>
          <cell r="M2762">
            <v>3211.9598000000001</v>
          </cell>
          <cell r="N2762">
            <v>3052.1610799999999</v>
          </cell>
          <cell r="O2762">
            <v>19265.885610000001</v>
          </cell>
          <cell r="P2762">
            <v>16273.62347</v>
          </cell>
          <cell r="Q2762">
            <v>17518.323339999999</v>
          </cell>
          <cell r="S2762">
            <v>43636.921649999997</v>
          </cell>
          <cell r="T2762">
            <v>40644.659509999998</v>
          </cell>
          <cell r="U2762">
            <v>41645.177600000003</v>
          </cell>
          <cell r="W2762">
            <v>6946.9656400000003</v>
          </cell>
          <cell r="X2762">
            <v>9744.4918099999995</v>
          </cell>
          <cell r="Y2762">
            <v>9561.9502100000009</v>
          </cell>
          <cell r="AB2762">
            <v>9679.1389999999992</v>
          </cell>
          <cell r="AC2762">
            <v>11504.772000000001</v>
          </cell>
          <cell r="AD2762">
            <v>43352.476000000002</v>
          </cell>
          <cell r="AT2762">
            <v>2927.241</v>
          </cell>
          <cell r="AU2762">
            <v>9734.6360000000004</v>
          </cell>
          <cell r="AV2762">
            <v>18851.47825</v>
          </cell>
          <cell r="AW2762">
            <v>44606.181250000001</v>
          </cell>
        </row>
        <row r="2763">
          <cell r="A2763" t="str">
            <v>680499CL_TWBS9044</v>
          </cell>
          <cell r="L2763">
            <v>992.73098000000005</v>
          </cell>
          <cell r="M2763">
            <v>946.54003999999998</v>
          </cell>
          <cell r="N2763">
            <v>899.44854999999995</v>
          </cell>
          <cell r="O2763">
            <v>5258.7739499999998</v>
          </cell>
          <cell r="P2763">
            <v>3974.5381400000001</v>
          </cell>
          <cell r="Q2763">
            <v>4237.4969099999998</v>
          </cell>
          <cell r="S2763">
            <v>14109.88989</v>
          </cell>
          <cell r="T2763">
            <v>12825.65408</v>
          </cell>
          <cell r="U2763">
            <v>12906.761759999999</v>
          </cell>
          <cell r="W2763">
            <v>2069.5527200000001</v>
          </cell>
          <cell r="X2763">
            <v>2869.8650400000001</v>
          </cell>
          <cell r="Y2763">
            <v>2805.6035499999998</v>
          </cell>
          <cell r="AB2763">
            <v>3454.049</v>
          </cell>
          <cell r="AC2763">
            <v>3126.491</v>
          </cell>
          <cell r="AD2763">
            <v>14446.144</v>
          </cell>
          <cell r="AT2763">
            <v>845.64300000000003</v>
          </cell>
          <cell r="AU2763">
            <v>3254.1970000000001</v>
          </cell>
          <cell r="AV2763">
            <v>4994.9580400000004</v>
          </cell>
          <cell r="AW2763">
            <v>14477.38904</v>
          </cell>
        </row>
        <row r="2764">
          <cell r="A2764" t="str">
            <v>680499CL_TWBU0321</v>
          </cell>
          <cell r="L2764">
            <v>311.01566000000003</v>
          </cell>
          <cell r="M2764">
            <v>469.99898999999999</v>
          </cell>
          <cell r="N2764">
            <v>446.61599000000001</v>
          </cell>
          <cell r="O2764">
            <v>2089.57897</v>
          </cell>
          <cell r="P2764">
            <v>1721.24837</v>
          </cell>
          <cell r="Q2764">
            <v>1823.6048800000001</v>
          </cell>
          <cell r="S2764">
            <v>7438.7896700000001</v>
          </cell>
          <cell r="T2764">
            <v>7070.4590699999999</v>
          </cell>
          <cell r="U2764">
            <v>7012.1266400000004</v>
          </cell>
          <cell r="W2764">
            <v>713.39107999999999</v>
          </cell>
          <cell r="X2764">
            <v>1325.8580999999999</v>
          </cell>
          <cell r="Y2764">
            <v>1291.3141900000001</v>
          </cell>
          <cell r="AB2764">
            <v>1525.65</v>
          </cell>
          <cell r="AC2764">
            <v>1231.8440000000001</v>
          </cell>
          <cell r="AD2764">
            <v>7167.3280000000004</v>
          </cell>
          <cell r="AT2764">
            <v>269.95600000000002</v>
          </cell>
          <cell r="AU2764">
            <v>1423.62</v>
          </cell>
          <cell r="AV2764">
            <v>1989.2104999999999</v>
          </cell>
          <cell r="AW2764">
            <v>7501.8284999999996</v>
          </cell>
        </row>
        <row r="2765">
          <cell r="A2765" t="str">
            <v>680499CL_TWBU0323</v>
          </cell>
          <cell r="L2765">
            <v>681.71532000000002</v>
          </cell>
          <cell r="M2765">
            <v>476.54104999999998</v>
          </cell>
          <cell r="N2765">
            <v>452.83256</v>
          </cell>
          <cell r="O2765">
            <v>3169.1949800000002</v>
          </cell>
          <cell r="P2765">
            <v>2253.2897699999999</v>
          </cell>
          <cell r="Q2765">
            <v>2413.8920400000002</v>
          </cell>
          <cell r="S2765">
            <v>6671.1002200000003</v>
          </cell>
          <cell r="T2765">
            <v>5755.1950100000004</v>
          </cell>
          <cell r="U2765">
            <v>5894.6351199999999</v>
          </cell>
          <cell r="W2765">
            <v>1356.16164</v>
          </cell>
          <cell r="X2765">
            <v>1544.00694</v>
          </cell>
          <cell r="Y2765">
            <v>1514.28936</v>
          </cell>
          <cell r="AB2765">
            <v>1928.3989999999999</v>
          </cell>
          <cell r="AC2765">
            <v>1894.6469999999999</v>
          </cell>
          <cell r="AD2765">
            <v>7278.8159999999998</v>
          </cell>
          <cell r="AT2765">
            <v>575.68700000000001</v>
          </cell>
          <cell r="AU2765">
            <v>1830.577</v>
          </cell>
          <cell r="AV2765">
            <v>3005.7475399999998</v>
          </cell>
          <cell r="AW2765">
            <v>6975.5605400000004</v>
          </cell>
        </row>
        <row r="2766">
          <cell r="A2766" t="str">
            <v>680499CL_TWBG6912</v>
          </cell>
          <cell r="L2766">
            <v>1050.71507</v>
          </cell>
          <cell r="M2766">
            <v>1255.4167600000001</v>
          </cell>
          <cell r="N2766">
            <v>1192.9583299999999</v>
          </cell>
          <cell r="O2766">
            <v>7809.8942500000003</v>
          </cell>
          <cell r="P2766">
            <v>6299.8171300000004</v>
          </cell>
          <cell r="Q2766">
            <v>6787.5112799999997</v>
          </cell>
          <cell r="S2766">
            <v>16537.205859999998</v>
          </cell>
          <cell r="T2766">
            <v>15027.12874</v>
          </cell>
          <cell r="U2766">
            <v>15485.57783</v>
          </cell>
          <cell r="W2766">
            <v>2660.9493499999999</v>
          </cell>
          <cell r="X2766">
            <v>3714.86265</v>
          </cell>
          <cell r="Y2766">
            <v>3651.92643</v>
          </cell>
          <cell r="AB2766">
            <v>2993.5630000000001</v>
          </cell>
          <cell r="AC2766">
            <v>4188.4489999999996</v>
          </cell>
          <cell r="AD2766">
            <v>13653.034</v>
          </cell>
          <cell r="AT2766">
            <v>1136.93</v>
          </cell>
          <cell r="AU2766">
            <v>3335.5659999999998</v>
          </cell>
          <cell r="AV2766">
            <v>7718.40056</v>
          </cell>
          <cell r="AW2766">
            <v>15654.82856</v>
          </cell>
        </row>
        <row r="2767">
          <cell r="A2767" t="str">
            <v>680499CL_TWBS6912</v>
          </cell>
          <cell r="L2767">
            <v>762.54659000000004</v>
          </cell>
          <cell r="M2767">
            <v>744.63136999999995</v>
          </cell>
          <cell r="N2767">
            <v>707.58509000000004</v>
          </cell>
          <cell r="O2767">
            <v>5734.5760700000001</v>
          </cell>
          <cell r="P2767">
            <v>4638.7774300000001</v>
          </cell>
          <cell r="Q2767">
            <v>5035.0670399999999</v>
          </cell>
          <cell r="S2767">
            <v>11900.69181</v>
          </cell>
          <cell r="T2767">
            <v>10804.893169999999</v>
          </cell>
          <cell r="U2767">
            <v>11173.44966</v>
          </cell>
          <cell r="W2767">
            <v>1823.2523799999999</v>
          </cell>
          <cell r="X2767">
            <v>2611.9230499999999</v>
          </cell>
          <cell r="Y2767">
            <v>2572.0269800000001</v>
          </cell>
          <cell r="AB2767">
            <v>2375.3490000000002</v>
          </cell>
          <cell r="AC2767">
            <v>3346.9009999999998</v>
          </cell>
          <cell r="AD2767">
            <v>11459.135</v>
          </cell>
          <cell r="AT2767">
            <v>915.29300000000001</v>
          </cell>
          <cell r="AU2767">
            <v>2671.7</v>
          </cell>
          <cell r="AV2767">
            <v>5999.2933800000001</v>
          </cell>
          <cell r="AW2767">
            <v>12176.65238</v>
          </cell>
        </row>
        <row r="2768">
          <cell r="A2768" t="str">
            <v>680499CL_TWBO0678</v>
          </cell>
          <cell r="L2768">
            <v>671.75932999999998</v>
          </cell>
          <cell r="M2768">
            <v>599.06137999999999</v>
          </cell>
          <cell r="N2768">
            <v>569.25738000000001</v>
          </cell>
          <cell r="O2768">
            <v>5089.4421199999997</v>
          </cell>
          <cell r="P2768">
            <v>3986.6506199999999</v>
          </cell>
          <cell r="Q2768">
            <v>4340.79907</v>
          </cell>
          <cell r="S2768">
            <v>10127.37378</v>
          </cell>
          <cell r="T2768">
            <v>9024.5822800000005</v>
          </cell>
          <cell r="U2768">
            <v>9349.6745499999997</v>
          </cell>
          <cell r="W2768">
            <v>1585.2513300000001</v>
          </cell>
          <cell r="X2768">
            <v>2144.6106399999999</v>
          </cell>
          <cell r="Y2768">
            <v>2113.8550300000002</v>
          </cell>
          <cell r="AB2768">
            <v>1796.328</v>
          </cell>
          <cell r="AC2768">
            <v>2888.1579999999999</v>
          </cell>
          <cell r="AD2768">
            <v>9295.6280000000006</v>
          </cell>
          <cell r="AT2768">
            <v>684.96199999999999</v>
          </cell>
          <cell r="AU2768">
            <v>2169.6959999999999</v>
          </cell>
          <cell r="AV2768">
            <v>5164.4555</v>
          </cell>
          <cell r="AW2768">
            <v>10287.797500000001</v>
          </cell>
        </row>
        <row r="2769">
          <cell r="A2769" t="str">
            <v>680499CL_TWBU0654</v>
          </cell>
          <cell r="L2769">
            <v>44.358739999999997</v>
          </cell>
          <cell r="M2769">
            <v>84.799539999999993</v>
          </cell>
          <cell r="N2769">
            <v>80.580669999999998</v>
          </cell>
          <cell r="O2769">
            <v>142.91667000000001</v>
          </cell>
          <cell r="P2769">
            <v>288.01375999999999</v>
          </cell>
          <cell r="Q2769">
            <v>299.12164999999999</v>
          </cell>
          <cell r="S2769">
            <v>777.52137000000005</v>
          </cell>
          <cell r="T2769">
            <v>922.61846000000003</v>
          </cell>
          <cell r="U2769">
            <v>938.19574999999998</v>
          </cell>
          <cell r="W2769">
            <v>32.71904</v>
          </cell>
          <cell r="X2769">
            <v>311.08729</v>
          </cell>
          <cell r="Y2769">
            <v>305.34849000000003</v>
          </cell>
          <cell r="AB2769">
            <v>318.923</v>
          </cell>
          <cell r="AC2769">
            <v>111.556</v>
          </cell>
          <cell r="AD2769">
            <v>1108.2159999999999</v>
          </cell>
          <cell r="AT2769">
            <v>119.252</v>
          </cell>
          <cell r="AU2769">
            <v>119.252</v>
          </cell>
          <cell r="AV2769">
            <v>236.13508999999999</v>
          </cell>
          <cell r="AW2769">
            <v>742.30008999999995</v>
          </cell>
        </row>
        <row r="2770">
          <cell r="A2770" t="str">
            <v>680499CL_TWBU0659</v>
          </cell>
          <cell r="L2770">
            <v>46.428519999999999</v>
          </cell>
          <cell r="M2770">
            <v>60.770449999999997</v>
          </cell>
          <cell r="N2770">
            <v>57.747050000000002</v>
          </cell>
          <cell r="O2770">
            <v>502.21728000000002</v>
          </cell>
          <cell r="P2770">
            <v>364.11304999999999</v>
          </cell>
          <cell r="Q2770">
            <v>395.14632</v>
          </cell>
          <cell r="S2770">
            <v>995.79665999999997</v>
          </cell>
          <cell r="T2770">
            <v>857.69242999999994</v>
          </cell>
          <cell r="U2770">
            <v>885.57937000000004</v>
          </cell>
          <cell r="W2770">
            <v>205.28201000000001</v>
          </cell>
          <cell r="X2770">
            <v>156.22512</v>
          </cell>
          <cell r="Y2770">
            <v>152.82346000000001</v>
          </cell>
          <cell r="AB2770">
            <v>260.09800000000001</v>
          </cell>
          <cell r="AC2770">
            <v>347.18700000000001</v>
          </cell>
          <cell r="AD2770">
            <v>1055.2909999999999</v>
          </cell>
          <cell r="AT2770">
            <v>111.07899999999999</v>
          </cell>
          <cell r="AU2770">
            <v>382.75200000000001</v>
          </cell>
          <cell r="AV2770">
            <v>598.70279000000005</v>
          </cell>
          <cell r="AW2770">
            <v>1146.5547899999999</v>
          </cell>
        </row>
        <row r="2771">
          <cell r="A2771" t="str">
            <v>680499CL_TWBS6922</v>
          </cell>
          <cell r="L2771">
            <v>288.16847999999999</v>
          </cell>
          <cell r="M2771">
            <v>510.78539000000001</v>
          </cell>
          <cell r="N2771">
            <v>485.37324000000001</v>
          </cell>
          <cell r="O2771">
            <v>2075.3181800000002</v>
          </cell>
          <cell r="P2771">
            <v>1661.0397</v>
          </cell>
          <cell r="Q2771">
            <v>1752.44424</v>
          </cell>
          <cell r="S2771">
            <v>4636.5140499999998</v>
          </cell>
          <cell r="T2771">
            <v>4222.2355699999998</v>
          </cell>
          <cell r="U2771">
            <v>4312.12817</v>
          </cell>
          <cell r="W2771">
            <v>837.69696999999996</v>
          </cell>
          <cell r="X2771">
            <v>1102.9395999999999</v>
          </cell>
          <cell r="Y2771">
            <v>1079.8994499999999</v>
          </cell>
          <cell r="AB2771">
            <v>618.21400000000006</v>
          </cell>
          <cell r="AC2771">
            <v>841.548</v>
          </cell>
          <cell r="AD2771">
            <v>2193.8989999999999</v>
          </cell>
          <cell r="AT2771">
            <v>221.637</v>
          </cell>
          <cell r="AU2771">
            <v>663.86599999999999</v>
          </cell>
          <cell r="AV2771">
            <v>1719.10718</v>
          </cell>
          <cell r="AW2771">
            <v>3478.1761799999999</v>
          </cell>
        </row>
        <row r="2772">
          <cell r="A2772" t="str">
            <v>680499CL_TWBU0630</v>
          </cell>
          <cell r="P2772">
            <v>25.254570000000001</v>
          </cell>
          <cell r="Q2772">
            <v>28.414370000000002</v>
          </cell>
          <cell r="T2772">
            <v>25.254570000000001</v>
          </cell>
          <cell r="U2772">
            <v>28.414370000000002</v>
          </cell>
        </row>
        <row r="2773">
          <cell r="A2773" t="str">
            <v>680499CL_TWBU1485</v>
          </cell>
          <cell r="L2773">
            <v>165.42374000000001</v>
          </cell>
          <cell r="M2773">
            <v>68.926230000000004</v>
          </cell>
          <cell r="N2773">
            <v>65.497079999999997</v>
          </cell>
          <cell r="O2773">
            <v>621.85590999999999</v>
          </cell>
          <cell r="P2773">
            <v>277.74664999999999</v>
          </cell>
          <cell r="Q2773">
            <v>288.70652000000001</v>
          </cell>
          <cell r="S2773">
            <v>1320.22604</v>
          </cell>
          <cell r="T2773">
            <v>976.11677999999995</v>
          </cell>
          <cell r="U2773">
            <v>988.66697999999997</v>
          </cell>
          <cell r="W2773">
            <v>289.86511999999999</v>
          </cell>
          <cell r="X2773">
            <v>222.60758999999999</v>
          </cell>
          <cell r="Y2773">
            <v>218.94836000000001</v>
          </cell>
          <cell r="AB2773">
            <v>226.61699999999999</v>
          </cell>
          <cell r="AC2773">
            <v>233.501</v>
          </cell>
          <cell r="AD2773">
            <v>908.05799999999999</v>
          </cell>
          <cell r="AT2773">
            <v>81.947999999999993</v>
          </cell>
          <cell r="AU2773">
            <v>281</v>
          </cell>
          <cell r="AV2773">
            <v>503.99545999999998</v>
          </cell>
          <cell r="AW2773">
            <v>1298.2154599999999</v>
          </cell>
        </row>
        <row r="2774">
          <cell r="A2774" t="str">
            <v>680499CL_TWBO0708</v>
          </cell>
          <cell r="L2774">
            <v>102.1377</v>
          </cell>
          <cell r="M2774">
            <v>95.616370000000003</v>
          </cell>
          <cell r="N2774">
            <v>90.859340000000003</v>
          </cell>
          <cell r="O2774">
            <v>1037.93255</v>
          </cell>
          <cell r="P2774">
            <v>783.4307</v>
          </cell>
          <cell r="Q2774">
            <v>853.62058000000002</v>
          </cell>
          <cell r="S2774">
            <v>1947.7114799999999</v>
          </cell>
          <cell r="T2774">
            <v>1693.2096300000001</v>
          </cell>
          <cell r="U2774">
            <v>1760.05582</v>
          </cell>
          <cell r="W2774">
            <v>297.15260999999998</v>
          </cell>
          <cell r="X2774">
            <v>425.57808999999997</v>
          </cell>
          <cell r="Y2774">
            <v>422.45925</v>
          </cell>
          <cell r="AB2774">
            <v>347.62299999999999</v>
          </cell>
          <cell r="AC2774">
            <v>582.23400000000004</v>
          </cell>
          <cell r="AD2774">
            <v>1051.029</v>
          </cell>
          <cell r="AT2774">
            <v>118.036</v>
          </cell>
          <cell r="AU2774">
            <v>338.363</v>
          </cell>
          <cell r="AV2774">
            <v>1023.7350300000001</v>
          </cell>
          <cell r="AW2774">
            <v>1831.6580300000001</v>
          </cell>
        </row>
        <row r="2775">
          <cell r="A2775" t="str">
            <v>680499CL_TWBU0709</v>
          </cell>
          <cell r="L2775">
            <v>0</v>
          </cell>
          <cell r="M2775">
            <v>308.17986000000002</v>
          </cell>
          <cell r="N2775">
            <v>292.84755999999999</v>
          </cell>
          <cell r="O2775">
            <v>334.40213</v>
          </cell>
          <cell r="P2775">
            <v>420.74653999999998</v>
          </cell>
          <cell r="Q2775">
            <v>417.69414999999998</v>
          </cell>
          <cell r="S2775">
            <v>1067.0961299999999</v>
          </cell>
          <cell r="T2775">
            <v>1153.4405400000001</v>
          </cell>
          <cell r="U2775">
            <v>1153.55511</v>
          </cell>
          <cell r="W2775">
            <v>221.36014</v>
          </cell>
          <cell r="X2775">
            <v>359.46607</v>
          </cell>
          <cell r="Y2775">
            <v>345.54477000000003</v>
          </cell>
          <cell r="AV2775">
            <v>113.04199</v>
          </cell>
          <cell r="AW2775">
            <v>113.04199</v>
          </cell>
        </row>
        <row r="2776">
          <cell r="A2776" t="str">
            <v>680499CL_TWBU1123</v>
          </cell>
          <cell r="L2776">
            <v>20.607040000000001</v>
          </cell>
          <cell r="M2776">
            <v>38.062930000000001</v>
          </cell>
          <cell r="N2776">
            <v>36.169260000000001</v>
          </cell>
          <cell r="O2776">
            <v>81.127589999999998</v>
          </cell>
          <cell r="P2776">
            <v>153.86124000000001</v>
          </cell>
          <cell r="Q2776">
            <v>164.00862000000001</v>
          </cell>
          <cell r="S2776">
            <v>301.48039999999997</v>
          </cell>
          <cell r="T2776">
            <v>374.21404999999999</v>
          </cell>
          <cell r="U2776">
            <v>381.43588999999997</v>
          </cell>
          <cell r="W2776">
            <v>29.319099999999999</v>
          </cell>
          <cell r="X2776">
            <v>95.287850000000006</v>
          </cell>
          <cell r="Y2776">
            <v>92.947069999999997</v>
          </cell>
          <cell r="AB2776">
            <v>43.973999999999997</v>
          </cell>
          <cell r="AC2776">
            <v>25.812999999999999</v>
          </cell>
          <cell r="AD2776">
            <v>234.81200000000001</v>
          </cell>
          <cell r="AT2776">
            <v>21.652999999999999</v>
          </cell>
          <cell r="AU2776">
            <v>44.503</v>
          </cell>
          <cell r="AV2776">
            <v>78.334699999999998</v>
          </cell>
          <cell r="AW2776">
            <v>235.26070000000001</v>
          </cell>
        </row>
        <row r="2777">
          <cell r="A2777" t="str">
            <v>680499CL_TWBS9042</v>
          </cell>
          <cell r="L2777">
            <v>535.53598</v>
          </cell>
          <cell r="M2777">
            <v>755.41651000000002</v>
          </cell>
          <cell r="N2777">
            <v>717.83365000000003</v>
          </cell>
          <cell r="O2777">
            <v>3849.7815099999998</v>
          </cell>
          <cell r="P2777">
            <v>4523.6867400000001</v>
          </cell>
          <cell r="Q2777">
            <v>4903.8571499999998</v>
          </cell>
          <cell r="S2777">
            <v>8178.2132899999997</v>
          </cell>
          <cell r="T2777">
            <v>8852.11852</v>
          </cell>
          <cell r="U2777">
            <v>9204.7682199999999</v>
          </cell>
          <cell r="W2777">
            <v>1247.93686</v>
          </cell>
          <cell r="X2777">
            <v>2257.7318300000002</v>
          </cell>
          <cell r="Y2777">
            <v>2222.7067999999999</v>
          </cell>
          <cell r="AB2777">
            <v>1824.422</v>
          </cell>
          <cell r="AC2777">
            <v>2655.9250000000002</v>
          </cell>
          <cell r="AD2777">
            <v>9117.6489999999994</v>
          </cell>
          <cell r="AT2777">
            <v>481.36099999999999</v>
          </cell>
          <cell r="AU2777">
            <v>1723.383</v>
          </cell>
          <cell r="AV2777">
            <v>3913.9119999999998</v>
          </cell>
          <cell r="AW2777">
            <v>8671.41</v>
          </cell>
        </row>
        <row r="2778">
          <cell r="A2778" t="str">
            <v>680499CL_TWBO0341</v>
          </cell>
          <cell r="L2778">
            <v>366.80824000000001</v>
          </cell>
          <cell r="M2778">
            <v>542.39585</v>
          </cell>
          <cell r="N2778">
            <v>515.41101000000003</v>
          </cell>
          <cell r="O2778">
            <v>2766.3764099999999</v>
          </cell>
          <cell r="P2778">
            <v>3374.6384800000001</v>
          </cell>
          <cell r="Q2778">
            <v>3663.4174200000002</v>
          </cell>
          <cell r="S2778">
            <v>5639.2085800000004</v>
          </cell>
          <cell r="T2778">
            <v>6247.4706500000002</v>
          </cell>
          <cell r="U2778">
            <v>6519.6683400000002</v>
          </cell>
          <cell r="W2778">
            <v>840.41824999999994</v>
          </cell>
          <cell r="X2778">
            <v>1597.5955300000001</v>
          </cell>
          <cell r="Y2778">
            <v>1574.5077100000001</v>
          </cell>
          <cell r="AB2778">
            <v>1111.4059999999999</v>
          </cell>
          <cell r="AC2778">
            <v>1891.6510000000001</v>
          </cell>
          <cell r="AD2778">
            <v>6229.1279999999997</v>
          </cell>
          <cell r="AT2778">
            <v>267.75</v>
          </cell>
          <cell r="AU2778">
            <v>997.22900000000004</v>
          </cell>
          <cell r="AV2778">
            <v>2643.6809800000001</v>
          </cell>
          <cell r="AW2778">
            <v>5794.8169799999996</v>
          </cell>
        </row>
        <row r="2779">
          <cell r="A2779" t="str">
            <v>680499CL_TWBU0341</v>
          </cell>
          <cell r="L2779">
            <v>366.80824000000001</v>
          </cell>
          <cell r="M2779">
            <v>542.39585</v>
          </cell>
          <cell r="N2779">
            <v>515.41101000000003</v>
          </cell>
          <cell r="O2779">
            <v>2766.3764099999999</v>
          </cell>
          <cell r="P2779">
            <v>3374.6384800000001</v>
          </cell>
          <cell r="Q2779">
            <v>3663.4174200000002</v>
          </cell>
          <cell r="S2779">
            <v>5639.2085800000004</v>
          </cell>
          <cell r="T2779">
            <v>6247.4706500000002</v>
          </cell>
          <cell r="U2779">
            <v>6519.6683400000002</v>
          </cell>
          <cell r="W2779">
            <v>840.41824999999994</v>
          </cell>
          <cell r="X2779">
            <v>1597.5955300000001</v>
          </cell>
          <cell r="Y2779">
            <v>1574.5077100000001</v>
          </cell>
          <cell r="AB2779">
            <v>1111.4059999999999</v>
          </cell>
          <cell r="AC2779">
            <v>1891.6510000000001</v>
          </cell>
          <cell r="AD2779">
            <v>6229.1279999999997</v>
          </cell>
          <cell r="AT2779">
            <v>267.75</v>
          </cell>
          <cell r="AU2779">
            <v>997.22900000000004</v>
          </cell>
          <cell r="AV2779">
            <v>2643.6809800000001</v>
          </cell>
          <cell r="AW2779">
            <v>5794.8169799999996</v>
          </cell>
        </row>
        <row r="2780">
          <cell r="A2780" t="str">
            <v>680499CL_TWBU0351</v>
          </cell>
          <cell r="L2780">
            <v>71.544060000000002</v>
          </cell>
          <cell r="M2780">
            <v>61.531489999999998</v>
          </cell>
          <cell r="N2780">
            <v>58.470230000000001</v>
          </cell>
          <cell r="O2780">
            <v>520.26586999999995</v>
          </cell>
          <cell r="P2780">
            <v>457.75630999999998</v>
          </cell>
          <cell r="Q2780">
            <v>499.30282999999997</v>
          </cell>
          <cell r="S2780">
            <v>1105.15174</v>
          </cell>
          <cell r="T2780">
            <v>1042.6421800000001</v>
          </cell>
          <cell r="U2780">
            <v>1078.45911</v>
          </cell>
          <cell r="W2780">
            <v>213.52587</v>
          </cell>
          <cell r="X2780">
            <v>206.77956</v>
          </cell>
          <cell r="Y2780">
            <v>203.67553000000001</v>
          </cell>
          <cell r="AB2780">
            <v>277.97699999999998</v>
          </cell>
          <cell r="AC2780">
            <v>298.31400000000002</v>
          </cell>
          <cell r="AD2780">
            <v>1174.847</v>
          </cell>
          <cell r="AT2780">
            <v>87.393000000000001</v>
          </cell>
          <cell r="AU2780">
            <v>301.85899999999998</v>
          </cell>
          <cell r="AV2780">
            <v>553.88025000000005</v>
          </cell>
          <cell r="AW2780">
            <v>1258.0272500000001</v>
          </cell>
        </row>
        <row r="2781">
          <cell r="A2781" t="str">
            <v>680499CL_TWBU0352</v>
          </cell>
          <cell r="L2781">
            <v>82.327100000000002</v>
          </cell>
          <cell r="M2781">
            <v>88.253349999999998</v>
          </cell>
          <cell r="N2781">
            <v>83.862639999999999</v>
          </cell>
          <cell r="O2781">
            <v>479.78865000000002</v>
          </cell>
          <cell r="P2781">
            <v>432.30599999999998</v>
          </cell>
          <cell r="Q2781">
            <v>462.47304000000003</v>
          </cell>
          <cell r="S2781">
            <v>1163.6303499999999</v>
          </cell>
          <cell r="T2781">
            <v>1116.1477</v>
          </cell>
          <cell r="U2781">
            <v>1144.9288899999999</v>
          </cell>
          <cell r="W2781">
            <v>168.74726000000001</v>
          </cell>
          <cell r="X2781">
            <v>250.76765</v>
          </cell>
          <cell r="Y2781">
            <v>246.47814</v>
          </cell>
          <cell r="AB2781">
            <v>327.404</v>
          </cell>
          <cell r="AC2781">
            <v>402.61700000000002</v>
          </cell>
          <cell r="AD2781">
            <v>1297.4570000000001</v>
          </cell>
          <cell r="AT2781">
            <v>93.558000000000007</v>
          </cell>
          <cell r="AU2781">
            <v>339.85500000000002</v>
          </cell>
          <cell r="AV2781">
            <v>599.48069999999996</v>
          </cell>
          <cell r="AW2781">
            <v>1369.1477</v>
          </cell>
        </row>
        <row r="2782">
          <cell r="A2782" t="str">
            <v>680499CL_TWBU0353</v>
          </cell>
          <cell r="L2782">
            <v>14.856579999999999</v>
          </cell>
          <cell r="M2782">
            <v>63.233179999999997</v>
          </cell>
          <cell r="N2782">
            <v>60.087260000000001</v>
          </cell>
          <cell r="O2782">
            <v>83.350579999999994</v>
          </cell>
          <cell r="P2782">
            <v>258.94148000000001</v>
          </cell>
          <cell r="Q2782">
            <v>278.61682999999999</v>
          </cell>
          <cell r="S2782">
            <v>270.22262000000001</v>
          </cell>
          <cell r="T2782">
            <v>445.81351999999998</v>
          </cell>
          <cell r="U2782">
            <v>461.66485</v>
          </cell>
          <cell r="W2782">
            <v>25.245480000000001</v>
          </cell>
          <cell r="X2782">
            <v>202.56394</v>
          </cell>
          <cell r="Y2782">
            <v>198.0198</v>
          </cell>
          <cell r="AB2782">
            <v>107.63500000000001</v>
          </cell>
          <cell r="AC2782">
            <v>63.343000000000004</v>
          </cell>
          <cell r="AD2782">
            <v>416.21699999999998</v>
          </cell>
          <cell r="AT2782">
            <v>32.659999999999997</v>
          </cell>
          <cell r="AU2782">
            <v>84.44</v>
          </cell>
          <cell r="AV2782">
            <v>116.87007</v>
          </cell>
          <cell r="AW2782">
            <v>249.41807</v>
          </cell>
        </row>
        <row r="2783">
          <cell r="A2783" t="str">
            <v>680499CL_TWBU0349</v>
          </cell>
          <cell r="M2783">
            <v>2.64E-3</v>
          </cell>
          <cell r="N2783">
            <v>2.5100000000000001E-3</v>
          </cell>
          <cell r="P2783">
            <v>4.4470000000000003E-2</v>
          </cell>
          <cell r="Q2783">
            <v>4.7030000000000002E-2</v>
          </cell>
          <cell r="T2783">
            <v>4.4470000000000003E-2</v>
          </cell>
          <cell r="U2783">
            <v>4.7030000000000002E-2</v>
          </cell>
          <cell r="X2783">
            <v>2.5149999999999999E-2</v>
          </cell>
          <cell r="Y2783">
            <v>2.5610000000000001E-2</v>
          </cell>
        </row>
        <row r="2784">
          <cell r="A2784" t="str">
            <v>680499CL_TWBS9051</v>
          </cell>
          <cell r="L2784">
            <v>67.84178</v>
          </cell>
          <cell r="M2784">
            <v>9.2691599999999994</v>
          </cell>
          <cell r="N2784">
            <v>8.8080099999999995</v>
          </cell>
          <cell r="O2784">
            <v>322.75695000000002</v>
          </cell>
          <cell r="P2784">
            <v>87.874399999999994</v>
          </cell>
          <cell r="Q2784">
            <v>98.158720000000002</v>
          </cell>
          <cell r="S2784">
            <v>485.6798</v>
          </cell>
          <cell r="T2784">
            <v>250.79724999999999</v>
          </cell>
          <cell r="U2784">
            <v>261.72116999999997</v>
          </cell>
          <cell r="W2784">
            <v>137.63307</v>
          </cell>
          <cell r="X2784">
            <v>26.295500000000001</v>
          </cell>
          <cell r="Y2784">
            <v>25.883240000000001</v>
          </cell>
          <cell r="AB2784">
            <v>204.07</v>
          </cell>
          <cell r="AC2784">
            <v>140.946</v>
          </cell>
          <cell r="AD2784">
            <v>1282.588</v>
          </cell>
          <cell r="AT2784">
            <v>71.625</v>
          </cell>
          <cell r="AU2784">
            <v>229.4</v>
          </cell>
          <cell r="AV2784">
            <v>334.33253999999999</v>
          </cell>
          <cell r="AW2784">
            <v>1244.1665399999999</v>
          </cell>
        </row>
        <row r="2785">
          <cell r="A2785" t="str">
            <v>680499CL_TWBO0713</v>
          </cell>
          <cell r="L2785">
            <v>5.8009500000000003</v>
          </cell>
          <cell r="M2785">
            <v>9.2691599999999994</v>
          </cell>
          <cell r="N2785">
            <v>8.8080099999999995</v>
          </cell>
          <cell r="O2785">
            <v>97.096239999999995</v>
          </cell>
          <cell r="P2785">
            <v>87.874399999999994</v>
          </cell>
          <cell r="Q2785">
            <v>98.158720000000002</v>
          </cell>
          <cell r="S2785">
            <v>181.62992</v>
          </cell>
          <cell r="T2785">
            <v>172.40808000000001</v>
          </cell>
          <cell r="U2785">
            <v>182.26965000000001</v>
          </cell>
          <cell r="W2785">
            <v>34.899889999999999</v>
          </cell>
          <cell r="X2785">
            <v>26.295500000000001</v>
          </cell>
          <cell r="Y2785">
            <v>25.883240000000001</v>
          </cell>
          <cell r="AB2785">
            <v>28.928000000000001</v>
          </cell>
          <cell r="AC2785">
            <v>52.658999999999999</v>
          </cell>
          <cell r="AD2785">
            <v>210.751</v>
          </cell>
          <cell r="AT2785">
            <v>6.92</v>
          </cell>
          <cell r="AU2785">
            <v>33.5</v>
          </cell>
          <cell r="AV2785">
            <v>85.102639999999994</v>
          </cell>
          <cell r="AW2785">
            <v>194.92663999999999</v>
          </cell>
        </row>
        <row r="2786">
          <cell r="A2786" t="str">
            <v>680499CL_TWBU0713</v>
          </cell>
          <cell r="L2786">
            <v>5.8009500000000003</v>
          </cell>
          <cell r="M2786">
            <v>9.2691599999999994</v>
          </cell>
          <cell r="N2786">
            <v>8.8080099999999995</v>
          </cell>
          <cell r="O2786">
            <v>97.096239999999995</v>
          </cell>
          <cell r="P2786">
            <v>87.874399999999994</v>
          </cell>
          <cell r="Q2786">
            <v>98.158720000000002</v>
          </cell>
          <cell r="S2786">
            <v>181.62992</v>
          </cell>
          <cell r="T2786">
            <v>172.40808000000001</v>
          </cell>
          <cell r="U2786">
            <v>182.26965000000001</v>
          </cell>
          <cell r="W2786">
            <v>34.899889999999999</v>
          </cell>
          <cell r="X2786">
            <v>26.295500000000001</v>
          </cell>
          <cell r="Y2786">
            <v>25.883240000000001</v>
          </cell>
          <cell r="AB2786">
            <v>28.928000000000001</v>
          </cell>
          <cell r="AC2786">
            <v>52.658999999999999</v>
          </cell>
          <cell r="AD2786">
            <v>210.751</v>
          </cell>
          <cell r="AT2786">
            <v>6.92</v>
          </cell>
          <cell r="AU2786">
            <v>33.5</v>
          </cell>
          <cell r="AV2786">
            <v>85.102639999999994</v>
          </cell>
          <cell r="AW2786">
            <v>194.92663999999999</v>
          </cell>
        </row>
        <row r="2787">
          <cell r="A2787" t="str">
            <v>680499CL_TWBU0418</v>
          </cell>
          <cell r="L2787">
            <v>62.04083</v>
          </cell>
          <cell r="O2787">
            <v>225.66070999999999</v>
          </cell>
          <cell r="S2787">
            <v>304.04987999999997</v>
          </cell>
          <cell r="T2787">
            <v>78.389169999999993</v>
          </cell>
          <cell r="U2787">
            <v>79.451520000000002</v>
          </cell>
          <cell r="W2787">
            <v>102.73318</v>
          </cell>
          <cell r="AB2787">
            <v>175.142</v>
          </cell>
          <cell r="AC2787">
            <v>88.287000000000006</v>
          </cell>
          <cell r="AD2787">
            <v>1071.837</v>
          </cell>
          <cell r="AT2787">
            <v>64.704999999999998</v>
          </cell>
          <cell r="AU2787">
            <v>195.9</v>
          </cell>
          <cell r="AV2787">
            <v>249.22989999999999</v>
          </cell>
          <cell r="AW2787">
            <v>1049.2399</v>
          </cell>
        </row>
        <row r="2788">
          <cell r="A2788" t="str">
            <v>680499CL_TWBS9050</v>
          </cell>
          <cell r="L2788">
            <v>339.99734000000001</v>
          </cell>
          <cell r="M2788">
            <v>241.49489</v>
          </cell>
          <cell r="N2788">
            <v>229.48025999999999</v>
          </cell>
          <cell r="O2788">
            <v>2003.29952</v>
          </cell>
          <cell r="P2788">
            <v>1360.00135</v>
          </cell>
          <cell r="Q2788">
            <v>1461.40958</v>
          </cell>
          <cell r="S2788">
            <v>4267.8012699999999</v>
          </cell>
          <cell r="T2788">
            <v>3624.5030999999999</v>
          </cell>
          <cell r="U2788">
            <v>3720.02214</v>
          </cell>
          <cell r="W2788">
            <v>823.64108999999996</v>
          </cell>
          <cell r="X2788">
            <v>861.69338000000005</v>
          </cell>
          <cell r="Y2788">
            <v>842.06776000000002</v>
          </cell>
          <cell r="AB2788">
            <v>1203.0350000000001</v>
          </cell>
          <cell r="AC2788">
            <v>1392.961</v>
          </cell>
          <cell r="AD2788">
            <v>4853.0609999999997</v>
          </cell>
          <cell r="AT2788">
            <v>391.68200000000002</v>
          </cell>
          <cell r="AU2788">
            <v>1192.0899999999999</v>
          </cell>
          <cell r="AV2788">
            <v>1881.4786999999999</v>
          </cell>
          <cell r="AW2788">
            <v>4549.9907000000003</v>
          </cell>
        </row>
        <row r="2789">
          <cell r="A2789" t="str">
            <v>680499CL_TWBU0331</v>
          </cell>
          <cell r="L2789">
            <v>219.65092000000001</v>
          </cell>
          <cell r="M2789">
            <v>180.68892</v>
          </cell>
          <cell r="N2789">
            <v>171.69945000000001</v>
          </cell>
          <cell r="O2789">
            <v>1235.8904600000001</v>
          </cell>
          <cell r="P2789">
            <v>745.32073000000003</v>
          </cell>
          <cell r="Q2789">
            <v>798.67289000000005</v>
          </cell>
          <cell r="S2789">
            <v>2554.7623600000002</v>
          </cell>
          <cell r="T2789">
            <v>2064.19263</v>
          </cell>
          <cell r="U2789">
            <v>2114.0661100000002</v>
          </cell>
          <cell r="W2789">
            <v>458.44891000000001</v>
          </cell>
          <cell r="X2789">
            <v>482.19452000000001</v>
          </cell>
          <cell r="Y2789">
            <v>469.04894999999999</v>
          </cell>
          <cell r="AB2789">
            <v>653.55700000000002</v>
          </cell>
          <cell r="AC2789">
            <v>895.80799999999999</v>
          </cell>
          <cell r="AD2789">
            <v>2848.0880000000002</v>
          </cell>
          <cell r="AT2789">
            <v>245.08199999999999</v>
          </cell>
          <cell r="AU2789">
            <v>730.81</v>
          </cell>
          <cell r="AV2789">
            <v>1278.0793000000001</v>
          </cell>
          <cell r="AW2789">
            <v>2768.2993000000001</v>
          </cell>
        </row>
        <row r="2790">
          <cell r="A2790" t="str">
            <v>680499CL_TWBU0362</v>
          </cell>
          <cell r="L2790">
            <v>120.34641999999999</v>
          </cell>
          <cell r="M2790">
            <v>60.805970000000002</v>
          </cell>
          <cell r="N2790">
            <v>57.780810000000002</v>
          </cell>
          <cell r="O2790">
            <v>767.40905999999995</v>
          </cell>
          <cell r="P2790">
            <v>614.68061999999998</v>
          </cell>
          <cell r="Q2790">
            <v>662.73670000000004</v>
          </cell>
          <cell r="S2790">
            <v>1713.03891</v>
          </cell>
          <cell r="T2790">
            <v>1560.3104699999999</v>
          </cell>
          <cell r="U2790">
            <v>1605.9560200000001</v>
          </cell>
          <cell r="W2790">
            <v>365.19218000000001</v>
          </cell>
          <cell r="X2790">
            <v>379.49885999999998</v>
          </cell>
          <cell r="Y2790">
            <v>373.01880999999997</v>
          </cell>
          <cell r="AB2790">
            <v>549.47799999999995</v>
          </cell>
          <cell r="AC2790">
            <v>497.15300000000002</v>
          </cell>
          <cell r="AD2790">
            <v>2004.973</v>
          </cell>
          <cell r="AT2790">
            <v>146.6</v>
          </cell>
          <cell r="AU2790">
            <v>461.28</v>
          </cell>
          <cell r="AV2790">
            <v>603.39940000000001</v>
          </cell>
          <cell r="AW2790">
            <v>1781.6913999999999</v>
          </cell>
        </row>
        <row r="2791">
          <cell r="A2791" t="str">
            <v>680499CL_TWBS6801</v>
          </cell>
          <cell r="L2791">
            <v>4.0808499999999999</v>
          </cell>
          <cell r="M2791">
            <v>3.8224399999999998</v>
          </cell>
          <cell r="N2791">
            <v>3.6322700000000001</v>
          </cell>
          <cell r="O2791">
            <v>21.379429999999999</v>
          </cell>
          <cell r="P2791">
            <v>27.70571</v>
          </cell>
          <cell r="Q2791">
            <v>29.889690000000002</v>
          </cell>
          <cell r="S2791">
            <v>58.131540000000001</v>
          </cell>
          <cell r="T2791">
            <v>64.457819999999998</v>
          </cell>
          <cell r="U2791">
            <v>66.326480000000004</v>
          </cell>
          <cell r="W2791">
            <v>7.2525500000000003</v>
          </cell>
          <cell r="X2791">
            <v>14.04341</v>
          </cell>
          <cell r="Y2791">
            <v>13.76243</v>
          </cell>
          <cell r="AV2791">
            <v>8.3964099999999995</v>
          </cell>
          <cell r="AW2791">
            <v>8.3964099999999995</v>
          </cell>
        </row>
        <row r="2792">
          <cell r="A2792" t="str">
            <v>680499CL_TWBU1481</v>
          </cell>
          <cell r="L2792">
            <v>4.0808499999999999</v>
          </cell>
          <cell r="M2792">
            <v>3.8224399999999998</v>
          </cell>
          <cell r="N2792">
            <v>3.6322700000000001</v>
          </cell>
          <cell r="O2792">
            <v>21.379429999999999</v>
          </cell>
          <cell r="P2792">
            <v>27.70571</v>
          </cell>
          <cell r="Q2792">
            <v>29.889690000000002</v>
          </cell>
          <cell r="S2792">
            <v>58.131540000000001</v>
          </cell>
          <cell r="T2792">
            <v>64.457819999999998</v>
          </cell>
          <cell r="U2792">
            <v>66.326480000000004</v>
          </cell>
          <cell r="W2792">
            <v>7.2525500000000003</v>
          </cell>
          <cell r="X2792">
            <v>14.04341</v>
          </cell>
          <cell r="Y2792">
            <v>13.76243</v>
          </cell>
          <cell r="AV2792">
            <v>8.3964099999999995</v>
          </cell>
          <cell r="AW2792">
            <v>8.3964099999999995</v>
          </cell>
        </row>
        <row r="2793">
          <cell r="A2793" t="str">
            <v>680499372460PD202</v>
          </cell>
          <cell r="L2793">
            <v>2990.902</v>
          </cell>
          <cell r="M2793">
            <v>3211.9598000000001</v>
          </cell>
          <cell r="N2793">
            <v>3052.1610799999999</v>
          </cell>
          <cell r="O2793">
            <v>19265.885610000001</v>
          </cell>
          <cell r="P2793">
            <v>16273.62347</v>
          </cell>
          <cell r="Q2793">
            <v>17518.323339999999</v>
          </cell>
          <cell r="S2793">
            <v>43636.921649999997</v>
          </cell>
          <cell r="T2793">
            <v>40644.659509999998</v>
          </cell>
          <cell r="U2793">
            <v>41645.177600000003</v>
          </cell>
          <cell r="W2793">
            <v>6946.9656400000003</v>
          </cell>
          <cell r="X2793">
            <v>9744.4918099999995</v>
          </cell>
          <cell r="Y2793">
            <v>9561.9502100000009</v>
          </cell>
          <cell r="AB2793">
            <v>9679.1389999999992</v>
          </cell>
          <cell r="AC2793">
            <v>11504.772000000001</v>
          </cell>
          <cell r="AD2793">
            <v>43352.476000000002</v>
          </cell>
          <cell r="AT2793">
            <v>2927.241</v>
          </cell>
          <cell r="AU2793">
            <v>9734.6360000000004</v>
          </cell>
          <cell r="AV2793">
            <v>18851.47825</v>
          </cell>
          <cell r="AW2793">
            <v>44606.181250000001</v>
          </cell>
        </row>
        <row r="2794">
          <cell r="A2794" t="str">
            <v>680499372460BS9044</v>
          </cell>
          <cell r="L2794">
            <v>992.73098000000005</v>
          </cell>
          <cell r="M2794">
            <v>946.54003999999998</v>
          </cell>
          <cell r="N2794">
            <v>899.44854999999995</v>
          </cell>
          <cell r="O2794">
            <v>5258.7739499999998</v>
          </cell>
          <cell r="P2794">
            <v>3974.5381400000001</v>
          </cell>
          <cell r="Q2794">
            <v>4237.4969099999998</v>
          </cell>
          <cell r="S2794">
            <v>14109.88989</v>
          </cell>
          <cell r="T2794">
            <v>12825.65408</v>
          </cell>
          <cell r="U2794">
            <v>12906.761759999999</v>
          </cell>
          <cell r="W2794">
            <v>2069.5527200000001</v>
          </cell>
          <cell r="X2794">
            <v>2869.8650400000001</v>
          </cell>
          <cell r="Y2794">
            <v>2805.6035499999998</v>
          </cell>
          <cell r="AB2794">
            <v>3454.049</v>
          </cell>
          <cell r="AC2794">
            <v>3126.491</v>
          </cell>
          <cell r="AD2794">
            <v>14446.144</v>
          </cell>
          <cell r="AT2794">
            <v>845.64300000000003</v>
          </cell>
          <cell r="AU2794">
            <v>3254.1970000000001</v>
          </cell>
          <cell r="AV2794">
            <v>4994.9580400000004</v>
          </cell>
          <cell r="AW2794">
            <v>14477.38904</v>
          </cell>
        </row>
        <row r="2795">
          <cell r="A2795" t="str">
            <v>680499372460BU0321</v>
          </cell>
          <cell r="L2795">
            <v>311.01566000000003</v>
          </cell>
          <cell r="M2795">
            <v>469.99898999999999</v>
          </cell>
          <cell r="N2795">
            <v>446.61599000000001</v>
          </cell>
          <cell r="O2795">
            <v>2089.57897</v>
          </cell>
          <cell r="P2795">
            <v>1721.24837</v>
          </cell>
          <cell r="Q2795">
            <v>1823.6048800000001</v>
          </cell>
          <cell r="S2795">
            <v>7438.7896700000001</v>
          </cell>
          <cell r="T2795">
            <v>7070.4590699999999</v>
          </cell>
          <cell r="U2795">
            <v>7012.1266400000004</v>
          </cell>
          <cell r="W2795">
            <v>713.39107999999999</v>
          </cell>
          <cell r="X2795">
            <v>1325.8580999999999</v>
          </cell>
          <cell r="Y2795">
            <v>1291.3141900000001</v>
          </cell>
          <cell r="AB2795">
            <v>1525.65</v>
          </cell>
          <cell r="AC2795">
            <v>1231.8440000000001</v>
          </cell>
          <cell r="AD2795">
            <v>7167.3280000000004</v>
          </cell>
          <cell r="AT2795">
            <v>269.95600000000002</v>
          </cell>
          <cell r="AU2795">
            <v>1423.62</v>
          </cell>
          <cell r="AV2795">
            <v>1989.2104999999999</v>
          </cell>
          <cell r="AW2795">
            <v>7501.8284999999996</v>
          </cell>
        </row>
        <row r="2796">
          <cell r="A2796" t="str">
            <v>680499372460BU0323</v>
          </cell>
          <cell r="L2796">
            <v>681.71532000000002</v>
          </cell>
          <cell r="M2796">
            <v>476.54104999999998</v>
          </cell>
          <cell r="N2796">
            <v>452.83256</v>
          </cell>
          <cell r="O2796">
            <v>3169.1949800000002</v>
          </cell>
          <cell r="P2796">
            <v>2253.2897699999999</v>
          </cell>
          <cell r="Q2796">
            <v>2413.8920400000002</v>
          </cell>
          <cell r="S2796">
            <v>6671.1002200000003</v>
          </cell>
          <cell r="T2796">
            <v>5755.1950100000004</v>
          </cell>
          <cell r="U2796">
            <v>5894.6351199999999</v>
          </cell>
          <cell r="W2796">
            <v>1356.16164</v>
          </cell>
          <cell r="X2796">
            <v>1544.00694</v>
          </cell>
          <cell r="Y2796">
            <v>1514.28936</v>
          </cell>
          <cell r="AB2796">
            <v>1928.3989999999999</v>
          </cell>
          <cell r="AC2796">
            <v>1894.6469999999999</v>
          </cell>
          <cell r="AD2796">
            <v>7278.8159999999998</v>
          </cell>
          <cell r="AT2796">
            <v>575.68700000000001</v>
          </cell>
          <cell r="AU2796">
            <v>1830.577</v>
          </cell>
          <cell r="AV2796">
            <v>3005.7475399999998</v>
          </cell>
          <cell r="AW2796">
            <v>6975.5605400000004</v>
          </cell>
        </row>
        <row r="2797">
          <cell r="A2797" t="str">
            <v>680499372460BG6912</v>
          </cell>
          <cell r="L2797">
            <v>1050.71507</v>
          </cell>
          <cell r="M2797">
            <v>1255.4167600000001</v>
          </cell>
          <cell r="N2797">
            <v>1192.9583299999999</v>
          </cell>
          <cell r="O2797">
            <v>7809.8942500000003</v>
          </cell>
          <cell r="P2797">
            <v>6299.8171300000004</v>
          </cell>
          <cell r="Q2797">
            <v>6787.5112799999997</v>
          </cell>
          <cell r="S2797">
            <v>16537.205859999998</v>
          </cell>
          <cell r="T2797">
            <v>15027.12874</v>
          </cell>
          <cell r="U2797">
            <v>15485.57783</v>
          </cell>
          <cell r="W2797">
            <v>2660.9493499999999</v>
          </cell>
          <cell r="X2797">
            <v>3714.86265</v>
          </cell>
          <cell r="Y2797">
            <v>3651.92643</v>
          </cell>
          <cell r="AB2797">
            <v>2993.5630000000001</v>
          </cell>
          <cell r="AC2797">
            <v>4188.4489999999996</v>
          </cell>
          <cell r="AD2797">
            <v>13653.034</v>
          </cell>
          <cell r="AT2797">
            <v>1136.93</v>
          </cell>
          <cell r="AU2797">
            <v>3335.5659999999998</v>
          </cell>
          <cell r="AV2797">
            <v>7718.40056</v>
          </cell>
          <cell r="AW2797">
            <v>15654.82856</v>
          </cell>
        </row>
        <row r="2798">
          <cell r="A2798" t="str">
            <v>680499372460BS6912</v>
          </cell>
          <cell r="L2798">
            <v>762.54659000000004</v>
          </cell>
          <cell r="M2798">
            <v>744.63136999999995</v>
          </cell>
          <cell r="N2798">
            <v>707.58509000000004</v>
          </cell>
          <cell r="O2798">
            <v>5734.5760700000001</v>
          </cell>
          <cell r="P2798">
            <v>4638.7774300000001</v>
          </cell>
          <cell r="Q2798">
            <v>5035.0670399999999</v>
          </cell>
          <cell r="S2798">
            <v>11900.69181</v>
          </cell>
          <cell r="T2798">
            <v>10804.893169999999</v>
          </cell>
          <cell r="U2798">
            <v>11173.44966</v>
          </cell>
          <cell r="W2798">
            <v>1823.2523799999999</v>
          </cell>
          <cell r="X2798">
            <v>2611.9230499999999</v>
          </cell>
          <cell r="Y2798">
            <v>2572.0269800000001</v>
          </cell>
          <cell r="AB2798">
            <v>2375.3490000000002</v>
          </cell>
          <cell r="AC2798">
            <v>3346.9009999999998</v>
          </cell>
          <cell r="AD2798">
            <v>11459.135</v>
          </cell>
          <cell r="AT2798">
            <v>915.29300000000001</v>
          </cell>
          <cell r="AU2798">
            <v>2671.7</v>
          </cell>
          <cell r="AV2798">
            <v>5999.2933800000001</v>
          </cell>
          <cell r="AW2798">
            <v>12176.65238</v>
          </cell>
        </row>
        <row r="2799">
          <cell r="A2799" t="str">
            <v>680499372460BO0678</v>
          </cell>
          <cell r="L2799">
            <v>671.75932999999998</v>
          </cell>
          <cell r="M2799">
            <v>599.06137999999999</v>
          </cell>
          <cell r="N2799">
            <v>569.25738000000001</v>
          </cell>
          <cell r="O2799">
            <v>5089.4421199999997</v>
          </cell>
          <cell r="P2799">
            <v>3986.6506199999999</v>
          </cell>
          <cell r="Q2799">
            <v>4340.79907</v>
          </cell>
          <cell r="S2799">
            <v>10127.37378</v>
          </cell>
          <cell r="T2799">
            <v>9024.5822800000005</v>
          </cell>
          <cell r="U2799">
            <v>9349.6745499999997</v>
          </cell>
          <cell r="W2799">
            <v>1585.2513300000001</v>
          </cell>
          <cell r="X2799">
            <v>2144.6106399999999</v>
          </cell>
          <cell r="Y2799">
            <v>2113.8550300000002</v>
          </cell>
          <cell r="AB2799">
            <v>1796.328</v>
          </cell>
          <cell r="AC2799">
            <v>2888.1579999999999</v>
          </cell>
          <cell r="AD2799">
            <v>9295.6280000000006</v>
          </cell>
          <cell r="AT2799">
            <v>684.96199999999999</v>
          </cell>
          <cell r="AU2799">
            <v>2169.6959999999999</v>
          </cell>
          <cell r="AV2799">
            <v>5164.4555</v>
          </cell>
          <cell r="AW2799">
            <v>10287.797500000001</v>
          </cell>
        </row>
        <row r="2800">
          <cell r="A2800" t="str">
            <v>680499372460BU0654</v>
          </cell>
          <cell r="L2800">
            <v>44.358739999999997</v>
          </cell>
          <cell r="M2800">
            <v>84.799539999999993</v>
          </cell>
          <cell r="N2800">
            <v>80.580669999999998</v>
          </cell>
          <cell r="O2800">
            <v>142.91667000000001</v>
          </cell>
          <cell r="P2800">
            <v>288.01375999999999</v>
          </cell>
          <cell r="Q2800">
            <v>299.12164999999999</v>
          </cell>
          <cell r="S2800">
            <v>777.52137000000005</v>
          </cell>
          <cell r="T2800">
            <v>922.61846000000003</v>
          </cell>
          <cell r="U2800">
            <v>938.19574999999998</v>
          </cell>
          <cell r="W2800">
            <v>32.71904</v>
          </cell>
          <cell r="X2800">
            <v>311.08729</v>
          </cell>
          <cell r="Y2800">
            <v>305.34849000000003</v>
          </cell>
          <cell r="AB2800">
            <v>318.923</v>
          </cell>
          <cell r="AC2800">
            <v>111.556</v>
          </cell>
          <cell r="AD2800">
            <v>1108.2159999999999</v>
          </cell>
          <cell r="AT2800">
            <v>119.252</v>
          </cell>
          <cell r="AU2800">
            <v>119.252</v>
          </cell>
          <cell r="AV2800">
            <v>236.13508999999999</v>
          </cell>
          <cell r="AW2800">
            <v>742.30008999999995</v>
          </cell>
        </row>
        <row r="2801">
          <cell r="A2801" t="str">
            <v>680499372460BU0659</v>
          </cell>
          <cell r="L2801">
            <v>46.428519999999999</v>
          </cell>
          <cell r="M2801">
            <v>60.770449999999997</v>
          </cell>
          <cell r="N2801">
            <v>57.747050000000002</v>
          </cell>
          <cell r="O2801">
            <v>502.21728000000002</v>
          </cell>
          <cell r="P2801">
            <v>364.11304999999999</v>
          </cell>
          <cell r="Q2801">
            <v>395.14632</v>
          </cell>
          <cell r="S2801">
            <v>995.79665999999997</v>
          </cell>
          <cell r="T2801">
            <v>857.69242999999994</v>
          </cell>
          <cell r="U2801">
            <v>885.57937000000004</v>
          </cell>
          <cell r="W2801">
            <v>205.28201000000001</v>
          </cell>
          <cell r="X2801">
            <v>156.22512</v>
          </cell>
          <cell r="Y2801">
            <v>152.82346000000001</v>
          </cell>
          <cell r="AB2801">
            <v>260.09800000000001</v>
          </cell>
          <cell r="AC2801">
            <v>347.18700000000001</v>
          </cell>
          <cell r="AD2801">
            <v>1055.2909999999999</v>
          </cell>
          <cell r="AT2801">
            <v>111.07899999999999</v>
          </cell>
          <cell r="AU2801">
            <v>382.75200000000001</v>
          </cell>
          <cell r="AV2801">
            <v>598.70279000000005</v>
          </cell>
          <cell r="AW2801">
            <v>1146.5547899999999</v>
          </cell>
        </row>
        <row r="2802">
          <cell r="A2802" t="str">
            <v>680499372460BS6922</v>
          </cell>
          <cell r="L2802">
            <v>288.16847999999999</v>
          </cell>
          <cell r="M2802">
            <v>510.78539000000001</v>
          </cell>
          <cell r="N2802">
            <v>485.37324000000001</v>
          </cell>
          <cell r="O2802">
            <v>2075.3181800000002</v>
          </cell>
          <cell r="P2802">
            <v>1661.0397</v>
          </cell>
          <cell r="Q2802">
            <v>1752.44424</v>
          </cell>
          <cell r="S2802">
            <v>4636.5140499999998</v>
          </cell>
          <cell r="T2802">
            <v>4222.2355699999998</v>
          </cell>
          <cell r="U2802">
            <v>4312.12817</v>
          </cell>
          <cell r="W2802">
            <v>837.69696999999996</v>
          </cell>
          <cell r="X2802">
            <v>1102.9395999999999</v>
          </cell>
          <cell r="Y2802">
            <v>1079.8994499999999</v>
          </cell>
          <cell r="AB2802">
            <v>618.21400000000006</v>
          </cell>
          <cell r="AC2802">
            <v>841.548</v>
          </cell>
          <cell r="AD2802">
            <v>2193.8989999999999</v>
          </cell>
          <cell r="AT2802">
            <v>221.637</v>
          </cell>
          <cell r="AU2802">
            <v>663.86599999999999</v>
          </cell>
          <cell r="AV2802">
            <v>1719.10718</v>
          </cell>
          <cell r="AW2802">
            <v>3478.1761799999999</v>
          </cell>
        </row>
        <row r="2803">
          <cell r="A2803" t="str">
            <v>680499372460BU0630</v>
          </cell>
          <cell r="P2803">
            <v>25.254570000000001</v>
          </cell>
          <cell r="Q2803">
            <v>28.414370000000002</v>
          </cell>
          <cell r="T2803">
            <v>25.254570000000001</v>
          </cell>
          <cell r="U2803">
            <v>28.414370000000002</v>
          </cell>
        </row>
        <row r="2804">
          <cell r="A2804" t="str">
            <v>680499372460BU1485</v>
          </cell>
          <cell r="L2804">
            <v>165.42374000000001</v>
          </cell>
          <cell r="M2804">
            <v>68.926230000000004</v>
          </cell>
          <cell r="N2804">
            <v>65.497079999999997</v>
          </cell>
          <cell r="O2804">
            <v>621.85590999999999</v>
          </cell>
          <cell r="P2804">
            <v>277.74664999999999</v>
          </cell>
          <cell r="Q2804">
            <v>288.70652000000001</v>
          </cell>
          <cell r="S2804">
            <v>1320.22604</v>
          </cell>
          <cell r="T2804">
            <v>976.11677999999995</v>
          </cell>
          <cell r="U2804">
            <v>988.66697999999997</v>
          </cell>
          <cell r="W2804">
            <v>289.86511999999999</v>
          </cell>
          <cell r="X2804">
            <v>222.60758999999999</v>
          </cell>
          <cell r="Y2804">
            <v>218.94836000000001</v>
          </cell>
          <cell r="AB2804">
            <v>226.61699999999999</v>
          </cell>
          <cell r="AC2804">
            <v>233.501</v>
          </cell>
          <cell r="AD2804">
            <v>908.05799999999999</v>
          </cell>
          <cell r="AT2804">
            <v>81.947999999999993</v>
          </cell>
          <cell r="AU2804">
            <v>281</v>
          </cell>
          <cell r="AV2804">
            <v>503.99545999999998</v>
          </cell>
          <cell r="AW2804">
            <v>1298.2154599999999</v>
          </cell>
        </row>
        <row r="2805">
          <cell r="A2805" t="str">
            <v>680499372460BO0708</v>
          </cell>
          <cell r="L2805">
            <v>102.1377</v>
          </cell>
          <cell r="M2805">
            <v>95.616370000000003</v>
          </cell>
          <cell r="N2805">
            <v>90.859340000000003</v>
          </cell>
          <cell r="O2805">
            <v>1037.93255</v>
          </cell>
          <cell r="P2805">
            <v>783.4307</v>
          </cell>
          <cell r="Q2805">
            <v>853.62058000000002</v>
          </cell>
          <cell r="S2805">
            <v>1947.7114799999999</v>
          </cell>
          <cell r="T2805">
            <v>1693.2096300000001</v>
          </cell>
          <cell r="U2805">
            <v>1760.05582</v>
          </cell>
          <cell r="W2805">
            <v>297.15260999999998</v>
          </cell>
          <cell r="X2805">
            <v>425.57808999999997</v>
          </cell>
          <cell r="Y2805">
            <v>422.45925</v>
          </cell>
          <cell r="AB2805">
            <v>347.62299999999999</v>
          </cell>
          <cell r="AC2805">
            <v>582.23400000000004</v>
          </cell>
          <cell r="AD2805">
            <v>1051.029</v>
          </cell>
          <cell r="AT2805">
            <v>118.036</v>
          </cell>
          <cell r="AU2805">
            <v>338.363</v>
          </cell>
          <cell r="AV2805">
            <v>1023.7350300000001</v>
          </cell>
          <cell r="AW2805">
            <v>1831.6580300000001</v>
          </cell>
        </row>
        <row r="2806">
          <cell r="A2806" t="str">
            <v>680499372460BU0709</v>
          </cell>
          <cell r="L2806">
            <v>0</v>
          </cell>
          <cell r="M2806">
            <v>308.17986000000002</v>
          </cell>
          <cell r="N2806">
            <v>292.84755999999999</v>
          </cell>
          <cell r="O2806">
            <v>334.40213</v>
          </cell>
          <cell r="P2806">
            <v>420.74653999999998</v>
          </cell>
          <cell r="Q2806">
            <v>417.69414999999998</v>
          </cell>
          <cell r="S2806">
            <v>1067.0961299999999</v>
          </cell>
          <cell r="T2806">
            <v>1153.4405400000001</v>
          </cell>
          <cell r="U2806">
            <v>1153.55511</v>
          </cell>
          <cell r="W2806">
            <v>221.36014</v>
          </cell>
          <cell r="X2806">
            <v>359.46607</v>
          </cell>
          <cell r="Y2806">
            <v>345.54477000000003</v>
          </cell>
          <cell r="AV2806">
            <v>113.04199</v>
          </cell>
          <cell r="AW2806">
            <v>113.04199</v>
          </cell>
        </row>
        <row r="2807">
          <cell r="A2807" t="str">
            <v>680499372460BU1123</v>
          </cell>
          <cell r="L2807">
            <v>20.607040000000001</v>
          </cell>
          <cell r="M2807">
            <v>38.062930000000001</v>
          </cell>
          <cell r="N2807">
            <v>36.169260000000001</v>
          </cell>
          <cell r="O2807">
            <v>81.127589999999998</v>
          </cell>
          <cell r="P2807">
            <v>153.86124000000001</v>
          </cell>
          <cell r="Q2807">
            <v>164.00862000000001</v>
          </cell>
          <cell r="S2807">
            <v>301.48039999999997</v>
          </cell>
          <cell r="T2807">
            <v>374.21404999999999</v>
          </cell>
          <cell r="U2807">
            <v>381.43588999999997</v>
          </cell>
          <cell r="W2807">
            <v>29.319099999999999</v>
          </cell>
          <cell r="X2807">
            <v>95.287850000000006</v>
          </cell>
          <cell r="Y2807">
            <v>92.947069999999997</v>
          </cell>
          <cell r="AB2807">
            <v>43.973999999999997</v>
          </cell>
          <cell r="AC2807">
            <v>25.812999999999999</v>
          </cell>
          <cell r="AD2807">
            <v>234.81200000000001</v>
          </cell>
          <cell r="AT2807">
            <v>21.652999999999999</v>
          </cell>
          <cell r="AU2807">
            <v>44.503</v>
          </cell>
          <cell r="AV2807">
            <v>78.334699999999998</v>
          </cell>
          <cell r="AW2807">
            <v>235.26070000000001</v>
          </cell>
        </row>
        <row r="2808">
          <cell r="A2808" t="str">
            <v>680499372460BS9042</v>
          </cell>
          <cell r="L2808">
            <v>535.53598</v>
          </cell>
          <cell r="M2808">
            <v>755.41651000000002</v>
          </cell>
          <cell r="N2808">
            <v>717.83365000000003</v>
          </cell>
          <cell r="O2808">
            <v>3849.7815099999998</v>
          </cell>
          <cell r="P2808">
            <v>4523.6867400000001</v>
          </cell>
          <cell r="Q2808">
            <v>4903.8571499999998</v>
          </cell>
          <cell r="S2808">
            <v>8178.2132899999997</v>
          </cell>
          <cell r="T2808">
            <v>8852.11852</v>
          </cell>
          <cell r="U2808">
            <v>9204.7682199999999</v>
          </cell>
          <cell r="W2808">
            <v>1247.93686</v>
          </cell>
          <cell r="X2808">
            <v>2257.7318300000002</v>
          </cell>
          <cell r="Y2808">
            <v>2222.7067999999999</v>
          </cell>
          <cell r="AB2808">
            <v>1824.422</v>
          </cell>
          <cell r="AC2808">
            <v>2655.9250000000002</v>
          </cell>
          <cell r="AD2808">
            <v>9117.6489999999994</v>
          </cell>
          <cell r="AT2808">
            <v>481.36099999999999</v>
          </cell>
          <cell r="AU2808">
            <v>1723.383</v>
          </cell>
          <cell r="AV2808">
            <v>3913.9119999999998</v>
          </cell>
          <cell r="AW2808">
            <v>8671.41</v>
          </cell>
        </row>
        <row r="2809">
          <cell r="A2809" t="str">
            <v>680499372460BO0341</v>
          </cell>
          <cell r="L2809">
            <v>366.80824000000001</v>
          </cell>
          <cell r="M2809">
            <v>542.39585</v>
          </cell>
          <cell r="N2809">
            <v>515.41101000000003</v>
          </cell>
          <cell r="O2809">
            <v>2766.3764099999999</v>
          </cell>
          <cell r="P2809">
            <v>3374.6384800000001</v>
          </cell>
          <cell r="Q2809">
            <v>3663.4174200000002</v>
          </cell>
          <cell r="S2809">
            <v>5639.2085800000004</v>
          </cell>
          <cell r="T2809">
            <v>6247.4706500000002</v>
          </cell>
          <cell r="U2809">
            <v>6519.6683400000002</v>
          </cell>
          <cell r="W2809">
            <v>840.41824999999994</v>
          </cell>
          <cell r="X2809">
            <v>1597.5955300000001</v>
          </cell>
          <cell r="Y2809">
            <v>1574.5077100000001</v>
          </cell>
          <cell r="AB2809">
            <v>1111.4059999999999</v>
          </cell>
          <cell r="AC2809">
            <v>1891.6510000000001</v>
          </cell>
          <cell r="AD2809">
            <v>6229.1279999999997</v>
          </cell>
          <cell r="AT2809">
            <v>267.75</v>
          </cell>
          <cell r="AU2809">
            <v>997.22900000000004</v>
          </cell>
          <cell r="AV2809">
            <v>2643.6809800000001</v>
          </cell>
          <cell r="AW2809">
            <v>5794.8169799999996</v>
          </cell>
        </row>
        <row r="2810">
          <cell r="A2810" t="str">
            <v>680499372460BU0341</v>
          </cell>
          <cell r="L2810">
            <v>366.80824000000001</v>
          </cell>
          <cell r="M2810">
            <v>542.39585</v>
          </cell>
          <cell r="N2810">
            <v>515.41101000000003</v>
          </cell>
          <cell r="O2810">
            <v>2766.3764099999999</v>
          </cell>
          <cell r="P2810">
            <v>3374.6384800000001</v>
          </cell>
          <cell r="Q2810">
            <v>3663.4174200000002</v>
          </cell>
          <cell r="S2810">
            <v>5639.2085800000004</v>
          </cell>
          <cell r="T2810">
            <v>6247.4706500000002</v>
          </cell>
          <cell r="U2810">
            <v>6519.6683400000002</v>
          </cell>
          <cell r="W2810">
            <v>840.41824999999994</v>
          </cell>
          <cell r="X2810">
            <v>1597.5955300000001</v>
          </cell>
          <cell r="Y2810">
            <v>1574.5077100000001</v>
          </cell>
          <cell r="AB2810">
            <v>1111.4059999999999</v>
          </cell>
          <cell r="AC2810">
            <v>1891.6510000000001</v>
          </cell>
          <cell r="AD2810">
            <v>6229.1279999999997</v>
          </cell>
          <cell r="AT2810">
            <v>267.75</v>
          </cell>
          <cell r="AU2810">
            <v>997.22900000000004</v>
          </cell>
          <cell r="AV2810">
            <v>2643.6809800000001</v>
          </cell>
          <cell r="AW2810">
            <v>5794.8169799999996</v>
          </cell>
        </row>
        <row r="2811">
          <cell r="A2811" t="str">
            <v>680499372460BU0351</v>
          </cell>
          <cell r="L2811">
            <v>71.544060000000002</v>
          </cell>
          <cell r="M2811">
            <v>61.531489999999998</v>
          </cell>
          <cell r="N2811">
            <v>58.470230000000001</v>
          </cell>
          <cell r="O2811">
            <v>520.26586999999995</v>
          </cell>
          <cell r="P2811">
            <v>457.75630999999998</v>
          </cell>
          <cell r="Q2811">
            <v>499.30282999999997</v>
          </cell>
          <cell r="S2811">
            <v>1105.15174</v>
          </cell>
          <cell r="T2811">
            <v>1042.6421800000001</v>
          </cell>
          <cell r="U2811">
            <v>1078.45911</v>
          </cell>
          <cell r="W2811">
            <v>213.52587</v>
          </cell>
          <cell r="X2811">
            <v>206.77956</v>
          </cell>
          <cell r="Y2811">
            <v>203.67553000000001</v>
          </cell>
          <cell r="AB2811">
            <v>277.97699999999998</v>
          </cell>
          <cell r="AC2811">
            <v>298.31400000000002</v>
          </cell>
          <cell r="AD2811">
            <v>1174.847</v>
          </cell>
          <cell r="AT2811">
            <v>87.393000000000001</v>
          </cell>
          <cell r="AU2811">
            <v>301.85899999999998</v>
          </cell>
          <cell r="AV2811">
            <v>553.88025000000005</v>
          </cell>
          <cell r="AW2811">
            <v>1258.0272500000001</v>
          </cell>
        </row>
        <row r="2812">
          <cell r="A2812" t="str">
            <v>680499372460BU0352</v>
          </cell>
          <cell r="L2812">
            <v>82.327100000000002</v>
          </cell>
          <cell r="M2812">
            <v>88.253349999999998</v>
          </cell>
          <cell r="N2812">
            <v>83.862639999999999</v>
          </cell>
          <cell r="O2812">
            <v>479.78865000000002</v>
          </cell>
          <cell r="P2812">
            <v>432.30599999999998</v>
          </cell>
          <cell r="Q2812">
            <v>462.47304000000003</v>
          </cell>
          <cell r="S2812">
            <v>1163.6303499999999</v>
          </cell>
          <cell r="T2812">
            <v>1116.1477</v>
          </cell>
          <cell r="U2812">
            <v>1144.9288899999999</v>
          </cell>
          <cell r="W2812">
            <v>168.74726000000001</v>
          </cell>
          <cell r="X2812">
            <v>250.76765</v>
          </cell>
          <cell r="Y2812">
            <v>246.47814</v>
          </cell>
          <cell r="AB2812">
            <v>327.404</v>
          </cell>
          <cell r="AC2812">
            <v>402.61700000000002</v>
          </cell>
          <cell r="AD2812">
            <v>1297.4570000000001</v>
          </cell>
          <cell r="AT2812">
            <v>93.558000000000007</v>
          </cell>
          <cell r="AU2812">
            <v>339.85500000000002</v>
          </cell>
          <cell r="AV2812">
            <v>599.48069999999996</v>
          </cell>
          <cell r="AW2812">
            <v>1369.1477</v>
          </cell>
        </row>
        <row r="2813">
          <cell r="A2813" t="str">
            <v>680499372460BU0353</v>
          </cell>
          <cell r="L2813">
            <v>14.856579999999999</v>
          </cell>
          <cell r="M2813">
            <v>63.233179999999997</v>
          </cell>
          <cell r="N2813">
            <v>60.087260000000001</v>
          </cell>
          <cell r="O2813">
            <v>83.350579999999994</v>
          </cell>
          <cell r="P2813">
            <v>258.94148000000001</v>
          </cell>
          <cell r="Q2813">
            <v>278.61682999999999</v>
          </cell>
          <cell r="S2813">
            <v>270.22262000000001</v>
          </cell>
          <cell r="T2813">
            <v>445.81351999999998</v>
          </cell>
          <cell r="U2813">
            <v>461.66485</v>
          </cell>
          <cell r="W2813">
            <v>25.245480000000001</v>
          </cell>
          <cell r="X2813">
            <v>202.56394</v>
          </cell>
          <cell r="Y2813">
            <v>198.0198</v>
          </cell>
          <cell r="AB2813">
            <v>107.63500000000001</v>
          </cell>
          <cell r="AC2813">
            <v>63.343000000000004</v>
          </cell>
          <cell r="AD2813">
            <v>416.21699999999998</v>
          </cell>
          <cell r="AT2813">
            <v>32.659999999999997</v>
          </cell>
          <cell r="AU2813">
            <v>84.44</v>
          </cell>
          <cell r="AV2813">
            <v>116.87007</v>
          </cell>
          <cell r="AW2813">
            <v>249.41807</v>
          </cell>
        </row>
        <row r="2814">
          <cell r="A2814" t="str">
            <v>680499372460BU0349</v>
          </cell>
          <cell r="M2814">
            <v>2.64E-3</v>
          </cell>
          <cell r="N2814">
            <v>2.5100000000000001E-3</v>
          </cell>
          <cell r="P2814">
            <v>4.4470000000000003E-2</v>
          </cell>
          <cell r="Q2814">
            <v>4.7030000000000002E-2</v>
          </cell>
          <cell r="T2814">
            <v>4.4470000000000003E-2</v>
          </cell>
          <cell r="U2814">
            <v>4.7030000000000002E-2</v>
          </cell>
          <cell r="X2814">
            <v>2.5149999999999999E-2</v>
          </cell>
          <cell r="Y2814">
            <v>2.5610000000000001E-2</v>
          </cell>
        </row>
        <row r="2815">
          <cell r="A2815" t="str">
            <v>680499372460BS9051</v>
          </cell>
          <cell r="L2815">
            <v>67.84178</v>
          </cell>
          <cell r="M2815">
            <v>9.2691599999999994</v>
          </cell>
          <cell r="N2815">
            <v>8.8080099999999995</v>
          </cell>
          <cell r="O2815">
            <v>322.75695000000002</v>
          </cell>
          <cell r="P2815">
            <v>87.874399999999994</v>
          </cell>
          <cell r="Q2815">
            <v>98.158720000000002</v>
          </cell>
          <cell r="S2815">
            <v>485.6798</v>
          </cell>
          <cell r="T2815">
            <v>250.79724999999999</v>
          </cell>
          <cell r="U2815">
            <v>261.72116999999997</v>
          </cell>
          <cell r="W2815">
            <v>137.63307</v>
          </cell>
          <cell r="X2815">
            <v>26.295500000000001</v>
          </cell>
          <cell r="Y2815">
            <v>25.883240000000001</v>
          </cell>
          <cell r="AB2815">
            <v>204.07</v>
          </cell>
          <cell r="AC2815">
            <v>140.946</v>
          </cell>
          <cell r="AD2815">
            <v>1282.588</v>
          </cell>
          <cell r="AT2815">
            <v>71.625</v>
          </cell>
          <cell r="AU2815">
            <v>229.4</v>
          </cell>
          <cell r="AV2815">
            <v>334.33253999999999</v>
          </cell>
          <cell r="AW2815">
            <v>1244.1665399999999</v>
          </cell>
        </row>
        <row r="2816">
          <cell r="A2816" t="str">
            <v>680499372460BO0713</v>
          </cell>
          <cell r="L2816">
            <v>5.8009500000000003</v>
          </cell>
          <cell r="M2816">
            <v>9.2691599999999994</v>
          </cell>
          <cell r="N2816">
            <v>8.8080099999999995</v>
          </cell>
          <cell r="O2816">
            <v>97.096239999999995</v>
          </cell>
          <cell r="P2816">
            <v>87.874399999999994</v>
          </cell>
          <cell r="Q2816">
            <v>98.158720000000002</v>
          </cell>
          <cell r="S2816">
            <v>181.62992</v>
          </cell>
          <cell r="T2816">
            <v>172.40808000000001</v>
          </cell>
          <cell r="U2816">
            <v>182.26965000000001</v>
          </cell>
          <cell r="W2816">
            <v>34.899889999999999</v>
          </cell>
          <cell r="X2816">
            <v>26.295500000000001</v>
          </cell>
          <cell r="Y2816">
            <v>25.883240000000001</v>
          </cell>
          <cell r="AB2816">
            <v>28.928000000000001</v>
          </cell>
          <cell r="AC2816">
            <v>52.658999999999999</v>
          </cell>
          <cell r="AD2816">
            <v>210.751</v>
          </cell>
          <cell r="AT2816">
            <v>6.92</v>
          </cell>
          <cell r="AU2816">
            <v>33.5</v>
          </cell>
          <cell r="AV2816">
            <v>85.102639999999994</v>
          </cell>
          <cell r="AW2816">
            <v>194.92663999999999</v>
          </cell>
        </row>
        <row r="2817">
          <cell r="A2817" t="str">
            <v>680499372460BU0713</v>
          </cell>
          <cell r="L2817">
            <v>5.8009500000000003</v>
          </cell>
          <cell r="M2817">
            <v>9.2691599999999994</v>
          </cell>
          <cell r="N2817">
            <v>8.8080099999999995</v>
          </cell>
          <cell r="O2817">
            <v>97.096239999999995</v>
          </cell>
          <cell r="P2817">
            <v>87.874399999999994</v>
          </cell>
          <cell r="Q2817">
            <v>98.158720000000002</v>
          </cell>
          <cell r="S2817">
            <v>181.62992</v>
          </cell>
          <cell r="T2817">
            <v>172.40808000000001</v>
          </cell>
          <cell r="U2817">
            <v>182.26965000000001</v>
          </cell>
          <cell r="W2817">
            <v>34.899889999999999</v>
          </cell>
          <cell r="X2817">
            <v>26.295500000000001</v>
          </cell>
          <cell r="Y2817">
            <v>25.883240000000001</v>
          </cell>
          <cell r="AB2817">
            <v>28.928000000000001</v>
          </cell>
          <cell r="AC2817">
            <v>52.658999999999999</v>
          </cell>
          <cell r="AD2817">
            <v>210.751</v>
          </cell>
          <cell r="AT2817">
            <v>6.92</v>
          </cell>
          <cell r="AU2817">
            <v>33.5</v>
          </cell>
          <cell r="AV2817">
            <v>85.102639999999994</v>
          </cell>
          <cell r="AW2817">
            <v>194.92663999999999</v>
          </cell>
        </row>
        <row r="2818">
          <cell r="A2818" t="str">
            <v>680499372460BU0418</v>
          </cell>
          <cell r="L2818">
            <v>62.04083</v>
          </cell>
          <cell r="O2818">
            <v>225.66070999999999</v>
          </cell>
          <cell r="S2818">
            <v>304.04987999999997</v>
          </cell>
          <cell r="T2818">
            <v>78.389169999999993</v>
          </cell>
          <cell r="U2818">
            <v>79.451520000000002</v>
          </cell>
          <cell r="W2818">
            <v>102.73318</v>
          </cell>
          <cell r="AB2818">
            <v>175.142</v>
          </cell>
          <cell r="AC2818">
            <v>88.287000000000006</v>
          </cell>
          <cell r="AD2818">
            <v>1071.837</v>
          </cell>
          <cell r="AT2818">
            <v>64.704999999999998</v>
          </cell>
          <cell r="AU2818">
            <v>195.9</v>
          </cell>
          <cell r="AV2818">
            <v>249.22989999999999</v>
          </cell>
          <cell r="AW2818">
            <v>1049.2399</v>
          </cell>
        </row>
        <row r="2819">
          <cell r="A2819" t="str">
            <v>680499372460BS9050</v>
          </cell>
          <cell r="L2819">
            <v>339.99734000000001</v>
          </cell>
          <cell r="M2819">
            <v>241.49489</v>
          </cell>
          <cell r="N2819">
            <v>229.48025999999999</v>
          </cell>
          <cell r="O2819">
            <v>2003.29952</v>
          </cell>
          <cell r="P2819">
            <v>1360.00135</v>
          </cell>
          <cell r="Q2819">
            <v>1461.40958</v>
          </cell>
          <cell r="S2819">
            <v>4267.8012699999999</v>
          </cell>
          <cell r="T2819">
            <v>3624.5030999999999</v>
          </cell>
          <cell r="U2819">
            <v>3720.02214</v>
          </cell>
          <cell r="W2819">
            <v>823.64108999999996</v>
          </cell>
          <cell r="X2819">
            <v>861.69338000000005</v>
          </cell>
          <cell r="Y2819">
            <v>842.06776000000002</v>
          </cell>
          <cell r="AB2819">
            <v>1203.0350000000001</v>
          </cell>
          <cell r="AC2819">
            <v>1392.961</v>
          </cell>
          <cell r="AD2819">
            <v>4853.0609999999997</v>
          </cell>
          <cell r="AT2819">
            <v>391.68200000000002</v>
          </cell>
          <cell r="AU2819">
            <v>1192.0899999999999</v>
          </cell>
          <cell r="AV2819">
            <v>1881.4786999999999</v>
          </cell>
          <cell r="AW2819">
            <v>4549.9907000000003</v>
          </cell>
        </row>
        <row r="2820">
          <cell r="A2820" t="str">
            <v>680499372460BU0331</v>
          </cell>
          <cell r="L2820">
            <v>219.65092000000001</v>
          </cell>
          <cell r="M2820">
            <v>180.68892</v>
          </cell>
          <cell r="N2820">
            <v>171.69945000000001</v>
          </cell>
          <cell r="O2820">
            <v>1235.8904600000001</v>
          </cell>
          <cell r="P2820">
            <v>745.32073000000003</v>
          </cell>
          <cell r="Q2820">
            <v>798.67289000000005</v>
          </cell>
          <cell r="S2820">
            <v>2554.7623600000002</v>
          </cell>
          <cell r="T2820">
            <v>2064.19263</v>
          </cell>
          <cell r="U2820">
            <v>2114.0661100000002</v>
          </cell>
          <cell r="W2820">
            <v>458.44891000000001</v>
          </cell>
          <cell r="X2820">
            <v>482.19452000000001</v>
          </cell>
          <cell r="Y2820">
            <v>469.04894999999999</v>
          </cell>
          <cell r="AB2820">
            <v>653.55700000000002</v>
          </cell>
          <cell r="AC2820">
            <v>895.80799999999999</v>
          </cell>
          <cell r="AD2820">
            <v>2848.0880000000002</v>
          </cell>
          <cell r="AT2820">
            <v>245.08199999999999</v>
          </cell>
          <cell r="AU2820">
            <v>730.81</v>
          </cell>
          <cell r="AV2820">
            <v>1278.0793000000001</v>
          </cell>
          <cell r="AW2820">
            <v>2768.2993000000001</v>
          </cell>
        </row>
        <row r="2821">
          <cell r="A2821" t="str">
            <v>680499372460BU0362</v>
          </cell>
          <cell r="L2821">
            <v>120.34641999999999</v>
          </cell>
          <cell r="M2821">
            <v>60.805970000000002</v>
          </cell>
          <cell r="N2821">
            <v>57.780810000000002</v>
          </cell>
          <cell r="O2821">
            <v>767.40905999999995</v>
          </cell>
          <cell r="P2821">
            <v>614.68061999999998</v>
          </cell>
          <cell r="Q2821">
            <v>662.73670000000004</v>
          </cell>
          <cell r="S2821">
            <v>1713.03891</v>
          </cell>
          <cell r="T2821">
            <v>1560.3104699999999</v>
          </cell>
          <cell r="U2821">
            <v>1605.9560200000001</v>
          </cell>
          <cell r="W2821">
            <v>365.19218000000001</v>
          </cell>
          <cell r="X2821">
            <v>379.49885999999998</v>
          </cell>
          <cell r="Y2821">
            <v>373.01880999999997</v>
          </cell>
          <cell r="AB2821">
            <v>549.47799999999995</v>
          </cell>
          <cell r="AC2821">
            <v>497.15300000000002</v>
          </cell>
          <cell r="AD2821">
            <v>2004.973</v>
          </cell>
          <cell r="AT2821">
            <v>146.6</v>
          </cell>
          <cell r="AU2821">
            <v>461.28</v>
          </cell>
          <cell r="AV2821">
            <v>603.39940000000001</v>
          </cell>
          <cell r="AW2821">
            <v>1781.6913999999999</v>
          </cell>
        </row>
        <row r="2822">
          <cell r="A2822" t="str">
            <v>680499372460BS6801</v>
          </cell>
          <cell r="L2822">
            <v>4.0808499999999999</v>
          </cell>
          <cell r="M2822">
            <v>3.8224399999999998</v>
          </cell>
          <cell r="N2822">
            <v>3.6322700000000001</v>
          </cell>
          <cell r="O2822">
            <v>21.379429999999999</v>
          </cell>
          <cell r="P2822">
            <v>27.70571</v>
          </cell>
          <cell r="Q2822">
            <v>29.889690000000002</v>
          </cell>
          <cell r="S2822">
            <v>58.131540000000001</v>
          </cell>
          <cell r="T2822">
            <v>64.457819999999998</v>
          </cell>
          <cell r="U2822">
            <v>66.326480000000004</v>
          </cell>
          <cell r="W2822">
            <v>7.2525500000000003</v>
          </cell>
          <cell r="X2822">
            <v>14.04341</v>
          </cell>
          <cell r="Y2822">
            <v>13.76243</v>
          </cell>
          <cell r="AV2822">
            <v>8.3964099999999995</v>
          </cell>
          <cell r="AW2822">
            <v>8.3964099999999995</v>
          </cell>
        </row>
        <row r="2823">
          <cell r="A2823" t="str">
            <v>680499372460BU1481</v>
          </cell>
          <cell r="L2823">
            <v>4.0808499999999999</v>
          </cell>
          <cell r="M2823">
            <v>3.8224399999999998</v>
          </cell>
          <cell r="N2823">
            <v>3.6322700000000001</v>
          </cell>
          <cell r="O2823">
            <v>21.379429999999999</v>
          </cell>
          <cell r="P2823">
            <v>27.70571</v>
          </cell>
          <cell r="Q2823">
            <v>29.889690000000002</v>
          </cell>
          <cell r="S2823">
            <v>58.131540000000001</v>
          </cell>
          <cell r="T2823">
            <v>64.457819999999998</v>
          </cell>
          <cell r="U2823">
            <v>66.326480000000004</v>
          </cell>
          <cell r="W2823">
            <v>7.2525500000000003</v>
          </cell>
          <cell r="X2823">
            <v>14.04341</v>
          </cell>
          <cell r="Y2823">
            <v>13.76243</v>
          </cell>
          <cell r="AV2823">
            <v>8.3964099999999995</v>
          </cell>
          <cell r="AW2823">
            <v>8.3964099999999995</v>
          </cell>
        </row>
        <row r="2824">
          <cell r="A2824" t="str">
            <v>680499371531PD202</v>
          </cell>
          <cell r="AB2824">
            <v>6729.55</v>
          </cell>
          <cell r="AC2824">
            <v>7342.1360000000004</v>
          </cell>
          <cell r="AD2824">
            <v>29934.254000000001</v>
          </cell>
          <cell r="AT2824">
            <v>1751.6869999999999</v>
          </cell>
          <cell r="AU2824">
            <v>6784.86</v>
          </cell>
          <cell r="AV2824">
            <v>6187.027</v>
          </cell>
          <cell r="AW2824">
            <v>24696.179</v>
          </cell>
        </row>
        <row r="2825">
          <cell r="A2825" t="str">
            <v>680499371531BS9044</v>
          </cell>
          <cell r="AB2825">
            <v>3454.049</v>
          </cell>
          <cell r="AC2825">
            <v>3126.491</v>
          </cell>
          <cell r="AD2825">
            <v>14446.144</v>
          </cell>
          <cell r="AT2825">
            <v>785.36599999999999</v>
          </cell>
          <cell r="AU2825">
            <v>3595.4839999999999</v>
          </cell>
          <cell r="AV2825">
            <v>2926.433</v>
          </cell>
          <cell r="AW2825">
            <v>12942.815000000001</v>
          </cell>
        </row>
        <row r="2826">
          <cell r="A2826" t="str">
            <v>680499371531BU0321</v>
          </cell>
          <cell r="AB2826">
            <v>1525.65</v>
          </cell>
          <cell r="AC2826">
            <v>1231.8440000000001</v>
          </cell>
          <cell r="AD2826">
            <v>7167.3280000000004</v>
          </cell>
          <cell r="AT2826">
            <v>246.18899999999999</v>
          </cell>
          <cell r="AU2826">
            <v>1508.895</v>
          </cell>
          <cell r="AV2826">
            <v>992.64200000000005</v>
          </cell>
          <cell r="AW2826">
            <v>6978.5649999999996</v>
          </cell>
        </row>
        <row r="2827">
          <cell r="A2827" t="str">
            <v>680499371531BU0323</v>
          </cell>
          <cell r="AB2827">
            <v>1928.3989999999999</v>
          </cell>
          <cell r="AC2827">
            <v>1894.6469999999999</v>
          </cell>
          <cell r="AD2827">
            <v>7278.8159999999998</v>
          </cell>
          <cell r="AT2827">
            <v>539.17700000000002</v>
          </cell>
          <cell r="AU2827">
            <v>2086.5889999999999</v>
          </cell>
          <cell r="AV2827">
            <v>1933.7909999999999</v>
          </cell>
          <cell r="AW2827">
            <v>5964.25</v>
          </cell>
        </row>
        <row r="2828">
          <cell r="A2828" t="str">
            <v>680499371531BG6912</v>
          </cell>
          <cell r="AB2828">
            <v>43.973999999999997</v>
          </cell>
          <cell r="AC2828">
            <v>25.812999999999999</v>
          </cell>
          <cell r="AD2828">
            <v>234.81200000000001</v>
          </cell>
          <cell r="AT2828">
            <v>21.652999999999999</v>
          </cell>
          <cell r="AU2828">
            <v>44.503</v>
          </cell>
          <cell r="AV2828">
            <v>43.832000000000001</v>
          </cell>
          <cell r="AW2828">
            <v>200.75800000000001</v>
          </cell>
        </row>
        <row r="2829">
          <cell r="A2829" t="str">
            <v>680499371531BS6922</v>
          </cell>
          <cell r="AB2829">
            <v>43.973999999999997</v>
          </cell>
          <cell r="AC2829">
            <v>25.812999999999999</v>
          </cell>
          <cell r="AD2829">
            <v>234.81200000000001</v>
          </cell>
          <cell r="AT2829">
            <v>21.652999999999999</v>
          </cell>
          <cell r="AU2829">
            <v>44.503</v>
          </cell>
          <cell r="AV2829">
            <v>43.832000000000001</v>
          </cell>
          <cell r="AW2829">
            <v>200.75800000000001</v>
          </cell>
        </row>
        <row r="2830">
          <cell r="A2830" t="str">
            <v>680499371531BU1123</v>
          </cell>
          <cell r="AB2830">
            <v>43.973999999999997</v>
          </cell>
          <cell r="AC2830">
            <v>25.812999999999999</v>
          </cell>
          <cell r="AD2830">
            <v>234.81200000000001</v>
          </cell>
          <cell r="AT2830">
            <v>21.652999999999999</v>
          </cell>
          <cell r="AU2830">
            <v>44.503</v>
          </cell>
          <cell r="AV2830">
            <v>43.832000000000001</v>
          </cell>
          <cell r="AW2830">
            <v>200.75800000000001</v>
          </cell>
        </row>
        <row r="2831">
          <cell r="A2831" t="str">
            <v>680499371531BS9042</v>
          </cell>
          <cell r="AB2831">
            <v>1824.422</v>
          </cell>
          <cell r="AC2831">
            <v>2655.9250000000002</v>
          </cell>
          <cell r="AD2831">
            <v>9117.6489999999994</v>
          </cell>
          <cell r="AT2831">
            <v>481.36099999999999</v>
          </cell>
          <cell r="AU2831">
            <v>1723.383</v>
          </cell>
          <cell r="AV2831">
            <v>1775.0540000000001</v>
          </cell>
          <cell r="AW2831">
            <v>6532.5519999999997</v>
          </cell>
        </row>
        <row r="2832">
          <cell r="A2832" t="str">
            <v>680499371531BO0341</v>
          </cell>
          <cell r="AB2832">
            <v>1111.4059999999999</v>
          </cell>
          <cell r="AC2832">
            <v>1891.6510000000001</v>
          </cell>
          <cell r="AD2832">
            <v>6229.1279999999997</v>
          </cell>
          <cell r="AT2832">
            <v>267.75</v>
          </cell>
          <cell r="AU2832">
            <v>997.22900000000004</v>
          </cell>
          <cell r="AV2832">
            <v>1040.6400000000001</v>
          </cell>
          <cell r="AW2832">
            <v>4191.7759999999998</v>
          </cell>
        </row>
        <row r="2833">
          <cell r="A2833" t="str">
            <v>680499371531BU0341</v>
          </cell>
          <cell r="AB2833">
            <v>1111.4059999999999</v>
          </cell>
          <cell r="AC2833">
            <v>1891.6510000000001</v>
          </cell>
          <cell r="AD2833">
            <v>6229.1279999999997</v>
          </cell>
          <cell r="AT2833">
            <v>267.75</v>
          </cell>
          <cell r="AU2833">
            <v>997.22900000000004</v>
          </cell>
          <cell r="AV2833">
            <v>1040.6400000000001</v>
          </cell>
          <cell r="AW2833">
            <v>4191.7759999999998</v>
          </cell>
        </row>
        <row r="2834">
          <cell r="A2834" t="str">
            <v>680499371531BU0351</v>
          </cell>
          <cell r="AB2834">
            <v>277.97699999999998</v>
          </cell>
          <cell r="AC2834">
            <v>298.31400000000002</v>
          </cell>
          <cell r="AD2834">
            <v>1174.847</v>
          </cell>
          <cell r="AT2834">
            <v>87.393000000000001</v>
          </cell>
          <cell r="AU2834">
            <v>301.85899999999998</v>
          </cell>
          <cell r="AV2834">
            <v>309.64999999999998</v>
          </cell>
          <cell r="AW2834">
            <v>1013.797</v>
          </cell>
        </row>
        <row r="2835">
          <cell r="A2835" t="str">
            <v>680499371531BU0352</v>
          </cell>
          <cell r="AB2835">
            <v>327.404</v>
          </cell>
          <cell r="AC2835">
            <v>402.61700000000002</v>
          </cell>
          <cell r="AD2835">
            <v>1297.4570000000001</v>
          </cell>
          <cell r="AT2835">
            <v>93.558000000000007</v>
          </cell>
          <cell r="AU2835">
            <v>339.85500000000002</v>
          </cell>
          <cell r="AV2835">
            <v>344.44400000000002</v>
          </cell>
          <cell r="AW2835">
            <v>1114.1110000000001</v>
          </cell>
        </row>
        <row r="2836">
          <cell r="A2836" t="str">
            <v>680499371531BU0353</v>
          </cell>
          <cell r="AB2836">
            <v>107.63500000000001</v>
          </cell>
          <cell r="AC2836">
            <v>63.343000000000004</v>
          </cell>
          <cell r="AD2836">
            <v>416.21699999999998</v>
          </cell>
          <cell r="AT2836">
            <v>32.659999999999997</v>
          </cell>
          <cell r="AU2836">
            <v>84.44</v>
          </cell>
          <cell r="AV2836">
            <v>80.319999999999993</v>
          </cell>
          <cell r="AW2836">
            <v>212.86799999999999</v>
          </cell>
        </row>
        <row r="2837">
          <cell r="A2837" t="str">
            <v>680499371531BS9051</v>
          </cell>
          <cell r="AB2837">
            <v>204.07</v>
          </cell>
          <cell r="AC2837">
            <v>140.946</v>
          </cell>
          <cell r="AD2837">
            <v>1282.588</v>
          </cell>
          <cell r="AT2837">
            <v>71.625</v>
          </cell>
          <cell r="AU2837">
            <v>229.4</v>
          </cell>
          <cell r="AV2837">
            <v>210.81899999999999</v>
          </cell>
          <cell r="AW2837">
            <v>1120.653</v>
          </cell>
        </row>
        <row r="2838">
          <cell r="A2838" t="str">
            <v>680499371531BO0713</v>
          </cell>
          <cell r="AB2838">
            <v>28.928000000000001</v>
          </cell>
          <cell r="AC2838">
            <v>52.658999999999999</v>
          </cell>
          <cell r="AD2838">
            <v>210.751</v>
          </cell>
          <cell r="AT2838">
            <v>6.92</v>
          </cell>
          <cell r="AU2838">
            <v>33.5</v>
          </cell>
          <cell r="AV2838">
            <v>37.401000000000003</v>
          </cell>
          <cell r="AW2838">
            <v>147.22499999999999</v>
          </cell>
        </row>
        <row r="2839">
          <cell r="A2839" t="str">
            <v>680499371531BU0713</v>
          </cell>
          <cell r="AB2839">
            <v>28.928000000000001</v>
          </cell>
          <cell r="AC2839">
            <v>52.658999999999999</v>
          </cell>
          <cell r="AD2839">
            <v>210.751</v>
          </cell>
          <cell r="AT2839">
            <v>6.92</v>
          </cell>
          <cell r="AU2839">
            <v>33.5</v>
          </cell>
          <cell r="AV2839">
            <v>37.401000000000003</v>
          </cell>
          <cell r="AW2839">
            <v>147.22499999999999</v>
          </cell>
        </row>
        <row r="2840">
          <cell r="A2840" t="str">
            <v>680499371531BU0418</v>
          </cell>
          <cell r="AB2840">
            <v>175.142</v>
          </cell>
          <cell r="AC2840">
            <v>88.287000000000006</v>
          </cell>
          <cell r="AD2840">
            <v>1071.837</v>
          </cell>
          <cell r="AT2840">
            <v>64.704999999999998</v>
          </cell>
          <cell r="AU2840">
            <v>195.9</v>
          </cell>
          <cell r="AV2840">
            <v>173.41800000000001</v>
          </cell>
          <cell r="AW2840">
            <v>973.428</v>
          </cell>
        </row>
        <row r="2841">
          <cell r="A2841" t="str">
            <v>680499371531BS9050</v>
          </cell>
          <cell r="AB2841">
            <v>1203.0350000000001</v>
          </cell>
          <cell r="AC2841">
            <v>1392.961</v>
          </cell>
          <cell r="AD2841">
            <v>4853.0609999999997</v>
          </cell>
          <cell r="AT2841">
            <v>391.68200000000002</v>
          </cell>
          <cell r="AU2841">
            <v>1192.0899999999999</v>
          </cell>
          <cell r="AV2841">
            <v>1230.8889999999999</v>
          </cell>
          <cell r="AW2841">
            <v>3899.4009999999998</v>
          </cell>
        </row>
        <row r="2842">
          <cell r="A2842" t="str">
            <v>680499371531BU0331</v>
          </cell>
          <cell r="AB2842">
            <v>653.55700000000002</v>
          </cell>
          <cell r="AC2842">
            <v>895.80799999999999</v>
          </cell>
          <cell r="AD2842">
            <v>2848.0880000000002</v>
          </cell>
          <cell r="AT2842">
            <v>245.08199999999999</v>
          </cell>
          <cell r="AU2842">
            <v>730.81</v>
          </cell>
          <cell r="AV2842">
            <v>762.774</v>
          </cell>
          <cell r="AW2842">
            <v>2252.9940000000001</v>
          </cell>
        </row>
        <row r="2843">
          <cell r="A2843" t="str">
            <v>680499371531BU0362</v>
          </cell>
          <cell r="AB2843">
            <v>549.47799999999995</v>
          </cell>
          <cell r="AC2843">
            <v>497.15300000000002</v>
          </cell>
          <cell r="AD2843">
            <v>2004.973</v>
          </cell>
          <cell r="AT2843">
            <v>146.6</v>
          </cell>
          <cell r="AU2843">
            <v>461.28</v>
          </cell>
          <cell r="AV2843">
            <v>468.11500000000001</v>
          </cell>
          <cell r="AW2843">
            <v>1646.4069999999999</v>
          </cell>
        </row>
        <row r="2844">
          <cell r="A2844" t="str">
            <v>680499CLAMERPD202</v>
          </cell>
          <cell r="L2844">
            <v>103370.89051</v>
          </cell>
          <cell r="M2844">
            <v>132001.43051999999</v>
          </cell>
          <cell r="N2844">
            <v>116007.84127999999</v>
          </cell>
          <cell r="O2844">
            <v>508730.71917</v>
          </cell>
          <cell r="P2844">
            <v>523666.35969000001</v>
          </cell>
          <cell r="Q2844">
            <v>514072.12605000002</v>
          </cell>
          <cell r="S2844">
            <v>1443991.6014099999</v>
          </cell>
          <cell r="T2844">
            <v>1458927.24193</v>
          </cell>
          <cell r="U2844">
            <v>1385238.0659700001</v>
          </cell>
          <cell r="W2844">
            <v>233253.00956000001</v>
          </cell>
          <cell r="X2844">
            <v>359800.86158999999</v>
          </cell>
          <cell r="Y2844">
            <v>328944.7966</v>
          </cell>
          <cell r="AB2844">
            <v>342294.152</v>
          </cell>
          <cell r="AC2844">
            <v>255378.97399999999</v>
          </cell>
          <cell r="AD2844">
            <v>1424069.93298</v>
          </cell>
          <cell r="AT2844">
            <v>114471.533</v>
          </cell>
          <cell r="AU2844">
            <v>346044.11</v>
          </cell>
          <cell r="AV2844">
            <v>516940.30722000002</v>
          </cell>
          <cell r="AW2844">
            <v>1404133.52122</v>
          </cell>
        </row>
        <row r="2845">
          <cell r="A2845" t="str">
            <v>680499CLAMERBS9044</v>
          </cell>
          <cell r="L2845">
            <v>28007.450059999999</v>
          </cell>
          <cell r="M2845">
            <v>31483.757989999998</v>
          </cell>
          <cell r="N2845">
            <v>27330.667750000001</v>
          </cell>
          <cell r="O2845">
            <v>103000.43648999999</v>
          </cell>
          <cell r="P2845">
            <v>96513.948810000002</v>
          </cell>
          <cell r="Q2845">
            <v>92613.268509999994</v>
          </cell>
          <cell r="S2845">
            <v>296030.84811000002</v>
          </cell>
          <cell r="T2845">
            <v>289544.36043</v>
          </cell>
          <cell r="U2845">
            <v>272554.17238</v>
          </cell>
          <cell r="W2845">
            <v>55096.134760000001</v>
          </cell>
          <cell r="X2845">
            <v>68716.081030000001</v>
          </cell>
          <cell r="Y2845">
            <v>62263.841910000003</v>
          </cell>
          <cell r="AB2845">
            <v>71086.52</v>
          </cell>
          <cell r="AC2845">
            <v>45970.15</v>
          </cell>
          <cell r="AD2845">
            <v>306989.92</v>
          </cell>
          <cell r="AT2845">
            <v>32170.611000000001</v>
          </cell>
          <cell r="AU2845">
            <v>82007.543000000005</v>
          </cell>
          <cell r="AV2845">
            <v>106748.82944</v>
          </cell>
          <cell r="AW2845">
            <v>306236.82043999998</v>
          </cell>
        </row>
        <row r="2846">
          <cell r="A2846" t="str">
            <v>680499CLAMERBU0321</v>
          </cell>
          <cell r="L2846">
            <v>25658.90537</v>
          </cell>
          <cell r="M2846">
            <v>29305.729459999999</v>
          </cell>
          <cell r="N2846">
            <v>25364.11249</v>
          </cell>
          <cell r="O2846">
            <v>87461.734389999998</v>
          </cell>
          <cell r="P2846">
            <v>84956.425520000004</v>
          </cell>
          <cell r="Q2846">
            <v>81004.082930000004</v>
          </cell>
          <cell r="S2846">
            <v>256428.54491</v>
          </cell>
          <cell r="T2846">
            <v>253923.23603999999</v>
          </cell>
          <cell r="U2846">
            <v>238445.99867</v>
          </cell>
          <cell r="W2846">
            <v>48148.209139999999</v>
          </cell>
          <cell r="X2846">
            <v>61420.341460000003</v>
          </cell>
          <cell r="Y2846">
            <v>55374.06768</v>
          </cell>
          <cell r="AB2846">
            <v>60981.574000000001</v>
          </cell>
          <cell r="AC2846">
            <v>37772.396000000001</v>
          </cell>
          <cell r="AD2846">
            <v>262710.46999999997</v>
          </cell>
          <cell r="AT2846">
            <v>27487.178</v>
          </cell>
          <cell r="AU2846">
            <v>69148.551999999996</v>
          </cell>
          <cell r="AV2846">
            <v>89142.913</v>
          </cell>
          <cell r="AW2846">
            <v>259719.64199999999</v>
          </cell>
        </row>
        <row r="2847">
          <cell r="A2847" t="str">
            <v>680499CLAMERBU0323</v>
          </cell>
          <cell r="L2847">
            <v>2348.43399</v>
          </cell>
          <cell r="M2847">
            <v>2177.7834600000001</v>
          </cell>
          <cell r="N2847">
            <v>1966.32465</v>
          </cell>
          <cell r="O2847">
            <v>15538.17296</v>
          </cell>
          <cell r="P2847">
            <v>11555.755209999999</v>
          </cell>
          <cell r="Q2847">
            <v>11607.299059999999</v>
          </cell>
          <cell r="S2847">
            <v>39600.12977</v>
          </cell>
          <cell r="T2847">
            <v>35617.712019999999</v>
          </cell>
          <cell r="U2847">
            <v>34104.678310000003</v>
          </cell>
          <cell r="W2847">
            <v>6947.7308899999998</v>
          </cell>
          <cell r="X2847">
            <v>7295.2159899999997</v>
          </cell>
          <cell r="Y2847">
            <v>6889.2392</v>
          </cell>
          <cell r="AB2847">
            <v>10104.946</v>
          </cell>
          <cell r="AC2847">
            <v>8197.7540000000008</v>
          </cell>
          <cell r="AD2847">
            <v>44279.45</v>
          </cell>
          <cell r="AT2847">
            <v>4683.433</v>
          </cell>
          <cell r="AU2847">
            <v>12858.991</v>
          </cell>
          <cell r="AV2847">
            <v>17605.689920000001</v>
          </cell>
          <cell r="AW2847">
            <v>45190.593919999999</v>
          </cell>
        </row>
        <row r="2848">
          <cell r="A2848" t="str">
            <v>680499CLAMERBU0648</v>
          </cell>
          <cell r="AW2848">
            <v>1326.3579999999999</v>
          </cell>
        </row>
        <row r="2849">
          <cell r="A2849" t="str">
            <v>680499CLAMERBU0329</v>
          </cell>
          <cell r="L2849">
            <v>0.11070000000000001</v>
          </cell>
          <cell r="M2849">
            <v>0.24507000000000001</v>
          </cell>
          <cell r="N2849">
            <v>0.23061000000000001</v>
          </cell>
          <cell r="O2849">
            <v>0.52914000000000005</v>
          </cell>
          <cell r="P2849">
            <v>1.7680800000000001</v>
          </cell>
          <cell r="Q2849">
            <v>1.88652</v>
          </cell>
          <cell r="S2849">
            <v>2.1734300000000002</v>
          </cell>
          <cell r="T2849">
            <v>3.4123700000000001</v>
          </cell>
          <cell r="U2849">
            <v>3.49539</v>
          </cell>
          <cell r="W2849">
            <v>0.19472999999999999</v>
          </cell>
          <cell r="X2849">
            <v>0.52358000000000005</v>
          </cell>
          <cell r="Y2849">
            <v>0.53503000000000001</v>
          </cell>
          <cell r="AV2849">
            <v>0.22652</v>
          </cell>
          <cell r="AW2849">
            <v>0.22652</v>
          </cell>
        </row>
        <row r="2850">
          <cell r="A2850" t="str">
            <v>680499CLAMERBG6912</v>
          </cell>
          <cell r="L2850">
            <v>43822.997900000002</v>
          </cell>
          <cell r="M2850">
            <v>58211.595209999999</v>
          </cell>
          <cell r="N2850">
            <v>51712.940860000002</v>
          </cell>
          <cell r="O2850">
            <v>216734.47132000001</v>
          </cell>
          <cell r="P2850">
            <v>249397.41302000001</v>
          </cell>
          <cell r="Q2850">
            <v>246717.73655999999</v>
          </cell>
          <cell r="S2850">
            <v>671193.51084999996</v>
          </cell>
          <cell r="T2850">
            <v>703856.45255000005</v>
          </cell>
          <cell r="U2850">
            <v>670536.45912000001</v>
          </cell>
          <cell r="W2850">
            <v>94390.564939999997</v>
          </cell>
          <cell r="X2850">
            <v>172851.23506000001</v>
          </cell>
          <cell r="Y2850">
            <v>158662.98835</v>
          </cell>
          <cell r="AB2850">
            <v>143458.32498999999</v>
          </cell>
          <cell r="AC2850">
            <v>108944.97500000001</v>
          </cell>
          <cell r="AD2850">
            <v>597145.16699000006</v>
          </cell>
          <cell r="AT2850">
            <v>45062.862999999998</v>
          </cell>
          <cell r="AU2850">
            <v>138225.47200000001</v>
          </cell>
          <cell r="AV2850">
            <v>214866.61113999999</v>
          </cell>
          <cell r="AW2850">
            <v>586167.88913999998</v>
          </cell>
        </row>
        <row r="2851">
          <cell r="A2851" t="str">
            <v>680499CLAMERBS6912</v>
          </cell>
          <cell r="L2851">
            <v>27125.499</v>
          </cell>
          <cell r="M2851">
            <v>35660.232329999999</v>
          </cell>
          <cell r="N2851">
            <v>32147.237690000002</v>
          </cell>
          <cell r="O2851">
            <v>131597.05507</v>
          </cell>
          <cell r="P2851">
            <v>137447.12947000001</v>
          </cell>
          <cell r="Q2851">
            <v>136584.65898000001</v>
          </cell>
          <cell r="S2851">
            <v>415739.45682999998</v>
          </cell>
          <cell r="T2851">
            <v>421589.53123000002</v>
          </cell>
          <cell r="U2851">
            <v>404142.74368000001</v>
          </cell>
          <cell r="W2851">
            <v>59899.212800000001</v>
          </cell>
          <cell r="X2851">
            <v>104287.40736</v>
          </cell>
          <cell r="Y2851">
            <v>97247.678669999994</v>
          </cell>
          <cell r="AB2851">
            <v>100331.87300000001</v>
          </cell>
          <cell r="AC2851">
            <v>72283.862999999998</v>
          </cell>
          <cell r="AD2851">
            <v>409308.55299</v>
          </cell>
          <cell r="AT2851">
            <v>31061.637999999999</v>
          </cell>
          <cell r="AU2851">
            <v>94465.657000000007</v>
          </cell>
          <cell r="AV2851">
            <v>139110.56899999999</v>
          </cell>
          <cell r="AW2851">
            <v>393801.44900000002</v>
          </cell>
        </row>
        <row r="2852">
          <cell r="A2852" t="str">
            <v>680499CLAMERBO0678</v>
          </cell>
          <cell r="L2852">
            <v>22285.72479</v>
          </cell>
          <cell r="M2852">
            <v>29573.819640000002</v>
          </cell>
          <cell r="N2852">
            <v>26627.752949999998</v>
          </cell>
          <cell r="O2852">
            <v>105519.75709</v>
          </cell>
          <cell r="P2852">
            <v>110577.47928</v>
          </cell>
          <cell r="Q2852">
            <v>109577.44377</v>
          </cell>
          <cell r="S2852">
            <v>329412.19728999998</v>
          </cell>
          <cell r="T2852">
            <v>334469.91947999998</v>
          </cell>
          <cell r="U2852">
            <v>320249.09551000001</v>
          </cell>
          <cell r="W2852">
            <v>48720.561699999998</v>
          </cell>
          <cell r="X2852">
            <v>86131.377110000001</v>
          </cell>
          <cell r="Y2852">
            <v>80127.060589999994</v>
          </cell>
          <cell r="AB2852">
            <v>77446.879000000001</v>
          </cell>
          <cell r="AC2852">
            <v>56422.423999999999</v>
          </cell>
          <cell r="AD2852">
            <v>315605.57900000003</v>
          </cell>
          <cell r="AT2852">
            <v>24479.094000000001</v>
          </cell>
          <cell r="AU2852">
            <v>73643.509999999995</v>
          </cell>
          <cell r="AV2852">
            <v>109376.72739</v>
          </cell>
          <cell r="AW2852">
            <v>310702.67739000003</v>
          </cell>
        </row>
        <row r="2853">
          <cell r="A2853" t="str">
            <v>680499CLAMERBU0654</v>
          </cell>
          <cell r="L2853">
            <v>2197.9657499999998</v>
          </cell>
          <cell r="M2853">
            <v>3304.2795099999998</v>
          </cell>
          <cell r="N2853">
            <v>2945.75524</v>
          </cell>
          <cell r="O2853">
            <v>11822.533219999999</v>
          </cell>
          <cell r="P2853">
            <v>14312.106299999999</v>
          </cell>
          <cell r="Q2853">
            <v>14186.16692</v>
          </cell>
          <cell r="S2853">
            <v>52627.28226</v>
          </cell>
          <cell r="T2853">
            <v>55116.855340000002</v>
          </cell>
          <cell r="U2853">
            <v>52114.500699999997</v>
          </cell>
          <cell r="W2853">
            <v>5320.3867</v>
          </cell>
          <cell r="X2853">
            <v>9502.2932000000001</v>
          </cell>
          <cell r="Y2853">
            <v>8713.2074499999999</v>
          </cell>
          <cell r="AB2853">
            <v>10550.771000000001</v>
          </cell>
          <cell r="AC2853">
            <v>7727.5649999999996</v>
          </cell>
          <cell r="AD2853">
            <v>50353.336000000003</v>
          </cell>
          <cell r="AT2853">
            <v>3055.4270000000001</v>
          </cell>
          <cell r="AU2853">
            <v>9644.4599999999991</v>
          </cell>
          <cell r="AV2853">
            <v>13641.35657</v>
          </cell>
          <cell r="AW2853">
            <v>41200.638570000003</v>
          </cell>
        </row>
        <row r="2854">
          <cell r="A2854" t="str">
            <v>680499CLAMERBU0659</v>
          </cell>
          <cell r="L2854">
            <v>2607.3180699999998</v>
          </cell>
          <cell r="M2854">
            <v>2716.5855299999998</v>
          </cell>
          <cell r="N2854">
            <v>2517.57206</v>
          </cell>
          <cell r="O2854">
            <v>13955.24927</v>
          </cell>
          <cell r="P2854">
            <v>12009.468339999999</v>
          </cell>
          <cell r="Q2854">
            <v>12275.80595</v>
          </cell>
          <cell r="S2854">
            <v>32162.6597</v>
          </cell>
          <cell r="T2854">
            <v>30216.878769999999</v>
          </cell>
          <cell r="U2854">
            <v>30137.309519999999</v>
          </cell>
          <cell r="W2854">
            <v>5667.1074699999999</v>
          </cell>
          <cell r="X2854">
            <v>8345.5034099999993</v>
          </cell>
          <cell r="Y2854">
            <v>8130.5757299999996</v>
          </cell>
          <cell r="AB2854">
            <v>12334.223</v>
          </cell>
          <cell r="AC2854">
            <v>8133.8739999999998</v>
          </cell>
          <cell r="AD2854">
            <v>43349.637990000003</v>
          </cell>
          <cell r="AT2854">
            <v>3527.1170000000002</v>
          </cell>
          <cell r="AU2854">
            <v>11177.687</v>
          </cell>
          <cell r="AV2854">
            <v>15996.14021</v>
          </cell>
          <cell r="AW2854">
            <v>41801.788209999999</v>
          </cell>
        </row>
        <row r="2855">
          <cell r="A2855" t="str">
            <v>680499CLAMERBU3445</v>
          </cell>
          <cell r="L2855">
            <v>34.490389999999998</v>
          </cell>
          <cell r="M2855">
            <v>65.547650000000004</v>
          </cell>
          <cell r="N2855">
            <v>56.157440000000001</v>
          </cell>
          <cell r="O2855">
            <v>299.51549</v>
          </cell>
          <cell r="P2855">
            <v>548.07555000000002</v>
          </cell>
          <cell r="Q2855">
            <v>545.24234000000001</v>
          </cell>
          <cell r="S2855">
            <v>1537.3175799999999</v>
          </cell>
          <cell r="T2855">
            <v>1785.8776399999999</v>
          </cell>
          <cell r="U2855">
            <v>1641.8379500000001</v>
          </cell>
          <cell r="W2855">
            <v>191.15692999999999</v>
          </cell>
          <cell r="X2855">
            <v>308.23363999999998</v>
          </cell>
          <cell r="Y2855">
            <v>276.83488999999997</v>
          </cell>
          <cell r="AV2855">
            <v>96.344830000000002</v>
          </cell>
          <cell r="AW2855">
            <v>96.344830000000002</v>
          </cell>
        </row>
        <row r="2856">
          <cell r="A2856" t="str">
            <v>680499CLAMERBS6922</v>
          </cell>
          <cell r="L2856">
            <v>16697.498899999999</v>
          </cell>
          <cell r="M2856">
            <v>22551.362880000001</v>
          </cell>
          <cell r="N2856">
            <v>19565.703170000001</v>
          </cell>
          <cell r="O2856">
            <v>85137.416249999995</v>
          </cell>
          <cell r="P2856">
            <v>111950.28354999999</v>
          </cell>
          <cell r="Q2856">
            <v>110133.07758</v>
          </cell>
          <cell r="S2856">
            <v>255454.05402000001</v>
          </cell>
          <cell r="T2856">
            <v>282266.92132000002</v>
          </cell>
          <cell r="U2856">
            <v>266393.71542999998</v>
          </cell>
          <cell r="W2856">
            <v>34491.352140000003</v>
          </cell>
          <cell r="X2856">
            <v>68563.827699999994</v>
          </cell>
          <cell r="Y2856">
            <v>61415.309679999998</v>
          </cell>
          <cell r="AB2856">
            <v>43126.451990000001</v>
          </cell>
          <cell r="AC2856">
            <v>36661.112000000001</v>
          </cell>
          <cell r="AD2856">
            <v>187836.614</v>
          </cell>
          <cell r="AT2856">
            <v>14001.225</v>
          </cell>
          <cell r="AU2856">
            <v>43759.815000000002</v>
          </cell>
          <cell r="AV2856">
            <v>75756.042140000005</v>
          </cell>
          <cell r="AW2856">
            <v>192366.44013999999</v>
          </cell>
        </row>
        <row r="2857">
          <cell r="A2857" t="str">
            <v>680499CLAMERBU0630</v>
          </cell>
          <cell r="L2857">
            <v>2894.03872</v>
          </cell>
          <cell r="M2857">
            <v>4337.0792600000004</v>
          </cell>
          <cell r="N2857">
            <v>3725.1365599999999</v>
          </cell>
          <cell r="O2857">
            <v>18482.210859999999</v>
          </cell>
          <cell r="P2857">
            <v>18337.66992</v>
          </cell>
          <cell r="Q2857">
            <v>17776.825499999999</v>
          </cell>
          <cell r="S2857">
            <v>53460.851840000003</v>
          </cell>
          <cell r="T2857">
            <v>53316.310899999997</v>
          </cell>
          <cell r="U2857">
            <v>49415.292099999999</v>
          </cell>
          <cell r="W2857">
            <v>6489.5465999999997</v>
          </cell>
          <cell r="X2857">
            <v>14417.25158</v>
          </cell>
          <cell r="Y2857">
            <v>12784.93664</v>
          </cell>
          <cell r="AV2857">
            <v>8628.5515500000001</v>
          </cell>
          <cell r="AW2857">
            <v>8628.5515500000001</v>
          </cell>
        </row>
        <row r="2858">
          <cell r="A2858" t="str">
            <v>680499CLAMERBU1485</v>
          </cell>
          <cell r="L2858">
            <v>4336.9067999999997</v>
          </cell>
          <cell r="M2858">
            <v>4005.1913599999998</v>
          </cell>
          <cell r="N2858">
            <v>3505.1337699999999</v>
          </cell>
          <cell r="O2858">
            <v>20322.41804</v>
          </cell>
          <cell r="P2858">
            <v>23535.381819999999</v>
          </cell>
          <cell r="Q2858">
            <v>23297.641319999999</v>
          </cell>
          <cell r="S2858">
            <v>63046.22913</v>
          </cell>
          <cell r="T2858">
            <v>66259.192909999998</v>
          </cell>
          <cell r="U2858">
            <v>62830.734499999999</v>
          </cell>
          <cell r="W2858">
            <v>9282.6916600000004</v>
          </cell>
          <cell r="X2858">
            <v>12615.784299999999</v>
          </cell>
          <cell r="Y2858">
            <v>11422.559859999999</v>
          </cell>
          <cell r="AB2858">
            <v>15398.337</v>
          </cell>
          <cell r="AC2858">
            <v>10424.288</v>
          </cell>
          <cell r="AD2858">
            <v>69643.399000000005</v>
          </cell>
          <cell r="AT2858">
            <v>5124.3419999999996</v>
          </cell>
          <cell r="AU2858">
            <v>15349.334999999999</v>
          </cell>
          <cell r="AV2858">
            <v>21323.893029999999</v>
          </cell>
          <cell r="AW2858">
            <v>67898.041029999993</v>
          </cell>
        </row>
        <row r="2859">
          <cell r="A2859" t="str">
            <v>680499CLAMERBU1051</v>
          </cell>
          <cell r="L2859">
            <v>832.67291</v>
          </cell>
          <cell r="M2859">
            <v>793.58205999999996</v>
          </cell>
          <cell r="N2859">
            <v>690.42764</v>
          </cell>
          <cell r="O2859">
            <v>3873.886</v>
          </cell>
          <cell r="P2859">
            <v>4307.7721199999996</v>
          </cell>
          <cell r="Q2859">
            <v>4231.3397199999999</v>
          </cell>
          <cell r="S2859">
            <v>11379.31179</v>
          </cell>
          <cell r="T2859">
            <v>11813.197910000001</v>
          </cell>
          <cell r="U2859">
            <v>11076.987349999999</v>
          </cell>
          <cell r="W2859">
            <v>1889.32169</v>
          </cell>
          <cell r="X2859">
            <v>3148.4504999999999</v>
          </cell>
          <cell r="Y2859">
            <v>2818.4766300000001</v>
          </cell>
          <cell r="AT2859">
            <v>65.299000000000007</v>
          </cell>
          <cell r="AU2859">
            <v>65.299000000000007</v>
          </cell>
          <cell r="AV2859">
            <v>1531.8740399999999</v>
          </cell>
          <cell r="AW2859">
            <v>1606.76404</v>
          </cell>
        </row>
        <row r="2860">
          <cell r="A2860" t="str">
            <v>680499CLAMERBO0708</v>
          </cell>
          <cell r="L2860">
            <v>1837.2326499999999</v>
          </cell>
          <cell r="M2860">
            <v>1142.1093699999999</v>
          </cell>
          <cell r="N2860">
            <v>1060.6265699999999</v>
          </cell>
          <cell r="O2860">
            <v>8076.4774299999999</v>
          </cell>
          <cell r="P2860">
            <v>7326.0538299999998</v>
          </cell>
          <cell r="Q2860">
            <v>7520.5440099999996</v>
          </cell>
          <cell r="S2860">
            <v>18629.398499999999</v>
          </cell>
          <cell r="T2860">
            <v>17878.974900000001</v>
          </cell>
          <cell r="U2860">
            <v>17623.45422</v>
          </cell>
          <cell r="W2860">
            <v>3910.3908299999998</v>
          </cell>
          <cell r="X2860">
            <v>4081.6975499999999</v>
          </cell>
          <cell r="Y2860">
            <v>3883.73603</v>
          </cell>
          <cell r="AB2860">
            <v>6342.67</v>
          </cell>
          <cell r="AC2860">
            <v>4281.0219999999999</v>
          </cell>
          <cell r="AD2860">
            <v>25526.798999999999</v>
          </cell>
          <cell r="AT2860">
            <v>1986.8230000000001</v>
          </cell>
          <cell r="AU2860">
            <v>5803.0780000000004</v>
          </cell>
          <cell r="AV2860">
            <v>7914.8735699999997</v>
          </cell>
          <cell r="AW2860">
            <v>22957.39057</v>
          </cell>
        </row>
        <row r="2861">
          <cell r="A2861" t="str">
            <v>680499CLAMERBU0675</v>
          </cell>
          <cell r="L2861">
            <v>4884.0624699999998</v>
          </cell>
          <cell r="M2861">
            <v>9694.8302800000001</v>
          </cell>
          <cell r="N2861">
            <v>8352.7253299999993</v>
          </cell>
          <cell r="O2861">
            <v>24791.942230000001</v>
          </cell>
          <cell r="P2861">
            <v>48038.488250000002</v>
          </cell>
          <cell r="Q2861">
            <v>47196.726000000002</v>
          </cell>
          <cell r="S2861">
            <v>82710.821849999993</v>
          </cell>
          <cell r="T2861">
            <v>105957.36787</v>
          </cell>
          <cell r="U2861">
            <v>100078.61958</v>
          </cell>
          <cell r="W2861">
            <v>8813.2241300000005</v>
          </cell>
          <cell r="X2861">
            <v>27371.65567</v>
          </cell>
          <cell r="Y2861">
            <v>24277.433919999999</v>
          </cell>
          <cell r="AB2861">
            <v>14828.817999999999</v>
          </cell>
          <cell r="AC2861">
            <v>16120.147999999999</v>
          </cell>
          <cell r="AD2861">
            <v>65974.205010000005</v>
          </cell>
          <cell r="AT2861">
            <v>4848.0469999999996</v>
          </cell>
          <cell r="AU2861">
            <v>16024.811</v>
          </cell>
          <cell r="AV2861">
            <v>26709.34822</v>
          </cell>
          <cell r="AW2861">
            <v>64982.610220000002</v>
          </cell>
        </row>
        <row r="2862">
          <cell r="A2862" t="str">
            <v>680499CLAMERBU0709</v>
          </cell>
          <cell r="L2862">
            <v>35.357599999999998</v>
          </cell>
          <cell r="M2862">
            <v>171.55786000000001</v>
          </cell>
          <cell r="N2862">
            <v>153.39322000000001</v>
          </cell>
          <cell r="O2862">
            <v>347.73007999999999</v>
          </cell>
          <cell r="P2862">
            <v>827.76994000000002</v>
          </cell>
          <cell r="Q2862">
            <v>832.98227999999995</v>
          </cell>
          <cell r="S2862">
            <v>1458.90227</v>
          </cell>
          <cell r="T2862">
            <v>1938.9421299999999</v>
          </cell>
          <cell r="U2862">
            <v>1907.45309</v>
          </cell>
          <cell r="W2862">
            <v>74.713459999999998</v>
          </cell>
          <cell r="X2862">
            <v>496.04446999999999</v>
          </cell>
          <cell r="Y2862">
            <v>467.49856</v>
          </cell>
          <cell r="AC2862">
            <v>147.63300000000001</v>
          </cell>
          <cell r="AD2862">
            <v>147.63300000000001</v>
          </cell>
          <cell r="AV2862">
            <v>238.23777000000001</v>
          </cell>
          <cell r="AW2862">
            <v>238.23777000000001</v>
          </cell>
        </row>
        <row r="2863">
          <cell r="A2863" t="str">
            <v>680499CLAMERBU1123</v>
          </cell>
          <cell r="L2863">
            <v>1877.22775</v>
          </cell>
          <cell r="M2863">
            <v>2407.01269</v>
          </cell>
          <cell r="N2863">
            <v>2078.26008</v>
          </cell>
          <cell r="O2863">
            <v>9242.7516099999993</v>
          </cell>
          <cell r="P2863">
            <v>9577.1476700000003</v>
          </cell>
          <cell r="Q2863">
            <v>9277.0187399999995</v>
          </cell>
          <cell r="S2863">
            <v>24768.538639999999</v>
          </cell>
          <cell r="T2863">
            <v>25102.934700000002</v>
          </cell>
          <cell r="U2863">
            <v>23461.174589999999</v>
          </cell>
          <cell r="W2863">
            <v>4031.4637699999998</v>
          </cell>
          <cell r="X2863">
            <v>6432.9436299999998</v>
          </cell>
          <cell r="Y2863">
            <v>5760.6680299999998</v>
          </cell>
          <cell r="AB2863">
            <v>6556.6269899999998</v>
          </cell>
          <cell r="AC2863">
            <v>5688.0209999999997</v>
          </cell>
          <cell r="AD2863">
            <v>26544.577990000002</v>
          </cell>
          <cell r="AT2863">
            <v>1976.7139999999999</v>
          </cell>
          <cell r="AU2863">
            <v>6517.2920000000004</v>
          </cell>
          <cell r="AV2863">
            <v>9409.2639600000002</v>
          </cell>
          <cell r="AW2863">
            <v>26054.844959999999</v>
          </cell>
        </row>
        <row r="2864">
          <cell r="A2864" t="str">
            <v>680499CLAMERBS9042</v>
          </cell>
          <cell r="L2864">
            <v>8001.6337100000001</v>
          </cell>
          <cell r="M2864">
            <v>8279.8245499999994</v>
          </cell>
          <cell r="N2864">
            <v>7603.0607799999998</v>
          </cell>
          <cell r="O2864">
            <v>47046.856099999997</v>
          </cell>
          <cell r="P2864">
            <v>46612.225489999997</v>
          </cell>
          <cell r="Q2864">
            <v>47304.722139999998</v>
          </cell>
          <cell r="S2864">
            <v>128436.14159</v>
          </cell>
          <cell r="T2864">
            <v>128001.51098000001</v>
          </cell>
          <cell r="U2864">
            <v>125275.58086</v>
          </cell>
          <cell r="W2864">
            <v>21637.671330000001</v>
          </cell>
          <cell r="X2864">
            <v>34882.300329999998</v>
          </cell>
          <cell r="Y2864">
            <v>33529.53873</v>
          </cell>
          <cell r="AB2864">
            <v>39909.364000000001</v>
          </cell>
          <cell r="AC2864">
            <v>27416.648000000001</v>
          </cell>
          <cell r="AD2864">
            <v>151982.359</v>
          </cell>
          <cell r="AT2864">
            <v>12140.941999999999</v>
          </cell>
          <cell r="AU2864">
            <v>39155.203999999998</v>
          </cell>
          <cell r="AV2864">
            <v>57187.618710000002</v>
          </cell>
          <cell r="AW2864">
            <v>151933.16370999999</v>
          </cell>
        </row>
        <row r="2865">
          <cell r="A2865" t="str">
            <v>680499CLAMERBO0341</v>
          </cell>
          <cell r="L2865">
            <v>7085.9225999999999</v>
          </cell>
          <cell r="M2865">
            <v>6365.5739999999996</v>
          </cell>
          <cell r="N2865">
            <v>5859.4696199999998</v>
          </cell>
          <cell r="O2865">
            <v>39921.765599999999</v>
          </cell>
          <cell r="P2865">
            <v>38767.00808</v>
          </cell>
          <cell r="Q2865">
            <v>39580.027770000001</v>
          </cell>
          <cell r="S2865">
            <v>105855.30022</v>
          </cell>
          <cell r="T2865">
            <v>104700.54270000001</v>
          </cell>
          <cell r="U2865">
            <v>102957.31568</v>
          </cell>
          <cell r="W2865">
            <v>18448.317620000002</v>
          </cell>
          <cell r="X2865">
            <v>27873.000950000001</v>
          </cell>
          <cell r="Y2865">
            <v>26946.209610000002</v>
          </cell>
          <cell r="AB2865">
            <v>32408.295999999998</v>
          </cell>
          <cell r="AC2865">
            <v>22228.131000000001</v>
          </cell>
          <cell r="AD2865">
            <v>124267.74800000001</v>
          </cell>
          <cell r="AT2865">
            <v>10088.486000000001</v>
          </cell>
          <cell r="AU2865">
            <v>32679.464</v>
          </cell>
          <cell r="AV2865">
            <v>47680.847119999999</v>
          </cell>
          <cell r="AW2865">
            <v>125687.93612</v>
          </cell>
        </row>
        <row r="2866">
          <cell r="A2866" t="str">
            <v>680499CLAMERBU0341</v>
          </cell>
          <cell r="L2866">
            <v>7085.9225999999999</v>
          </cell>
          <cell r="M2866">
            <v>6365.5739999999996</v>
          </cell>
          <cell r="N2866">
            <v>5859.4696199999998</v>
          </cell>
          <cell r="O2866">
            <v>39921.765599999999</v>
          </cell>
          <cell r="P2866">
            <v>38767.00808</v>
          </cell>
          <cell r="Q2866">
            <v>39580.027770000001</v>
          </cell>
          <cell r="S2866">
            <v>105855.30022</v>
          </cell>
          <cell r="T2866">
            <v>104700.54270000001</v>
          </cell>
          <cell r="U2866">
            <v>102957.31568</v>
          </cell>
          <cell r="W2866">
            <v>18448.317620000002</v>
          </cell>
          <cell r="X2866">
            <v>27873.000950000001</v>
          </cell>
          <cell r="Y2866">
            <v>26946.209610000002</v>
          </cell>
          <cell r="AB2866">
            <v>32408.295999999998</v>
          </cell>
          <cell r="AC2866">
            <v>22228.131000000001</v>
          </cell>
          <cell r="AD2866">
            <v>124267.74800000001</v>
          </cell>
          <cell r="AT2866">
            <v>10088.486000000001</v>
          </cell>
          <cell r="AU2866">
            <v>32679.464</v>
          </cell>
          <cell r="AV2866">
            <v>47680.847119999999</v>
          </cell>
          <cell r="AW2866">
            <v>125687.93612</v>
          </cell>
        </row>
        <row r="2867">
          <cell r="A2867" t="str">
            <v>680499CLAMERBU0351</v>
          </cell>
          <cell r="L2867">
            <v>207.32186999999999</v>
          </cell>
          <cell r="M2867">
            <v>164.88722999999999</v>
          </cell>
          <cell r="N2867">
            <v>144.19421</v>
          </cell>
          <cell r="O2867">
            <v>1086.2536600000001</v>
          </cell>
          <cell r="P2867">
            <v>974.71310000000005</v>
          </cell>
          <cell r="Q2867">
            <v>926.60712000000001</v>
          </cell>
          <cell r="S2867">
            <v>3136.3287099999998</v>
          </cell>
          <cell r="T2867">
            <v>3024.7881499999999</v>
          </cell>
          <cell r="U2867">
            <v>2709.7863200000002</v>
          </cell>
          <cell r="W2867">
            <v>430.0607</v>
          </cell>
          <cell r="X2867">
            <v>749.82177999999999</v>
          </cell>
          <cell r="Y2867">
            <v>650.97973000000002</v>
          </cell>
          <cell r="AB2867">
            <v>593.32500000000005</v>
          </cell>
          <cell r="AC2867">
            <v>553.721</v>
          </cell>
          <cell r="AD2867">
            <v>2533.4760000000001</v>
          </cell>
          <cell r="AT2867">
            <v>184.15799999999999</v>
          </cell>
          <cell r="AU2867">
            <v>552.98199999999997</v>
          </cell>
          <cell r="AV2867">
            <v>1172.0770500000001</v>
          </cell>
          <cell r="AW2867">
            <v>2696.3720499999999</v>
          </cell>
        </row>
        <row r="2868">
          <cell r="A2868" t="str">
            <v>680499CLAMERBU0352</v>
          </cell>
          <cell r="L2868">
            <v>604.70716000000004</v>
          </cell>
          <cell r="M2868">
            <v>1365.56783</v>
          </cell>
          <cell r="N2868">
            <v>1235.1054300000001</v>
          </cell>
          <cell r="O2868">
            <v>5137.4445800000003</v>
          </cell>
          <cell r="P2868">
            <v>5480.7262600000004</v>
          </cell>
          <cell r="Q2868">
            <v>5379.0165800000004</v>
          </cell>
          <cell r="S2868">
            <v>16842.936849999998</v>
          </cell>
          <cell r="T2868">
            <v>17186.218529999998</v>
          </cell>
          <cell r="U2868">
            <v>16518.97091</v>
          </cell>
          <cell r="W2868">
            <v>2487.3311100000001</v>
          </cell>
          <cell r="X2868">
            <v>5172.1915900000004</v>
          </cell>
          <cell r="Y2868">
            <v>4864.6477400000003</v>
          </cell>
          <cell r="AB2868">
            <v>6249.91</v>
          </cell>
          <cell r="AC2868">
            <v>3952.3910000000001</v>
          </cell>
          <cell r="AD2868">
            <v>22942.138999999999</v>
          </cell>
          <cell r="AT2868">
            <v>1759.614</v>
          </cell>
          <cell r="AU2868">
            <v>5528.7169999999996</v>
          </cell>
          <cell r="AV2868">
            <v>7489.8619600000002</v>
          </cell>
          <cell r="AW2868">
            <v>21933.837960000001</v>
          </cell>
        </row>
        <row r="2869">
          <cell r="A2869" t="str">
            <v>680499CLAMERBU0353</v>
          </cell>
          <cell r="L2869">
            <v>102.30792</v>
          </cell>
          <cell r="M2869">
            <v>369.08553000000001</v>
          </cell>
          <cell r="N2869">
            <v>350.27877999999998</v>
          </cell>
          <cell r="O2869">
            <v>884.14593000000002</v>
          </cell>
          <cell r="P2869">
            <v>1309.37258</v>
          </cell>
          <cell r="Q2869">
            <v>1336.00459</v>
          </cell>
          <cell r="S2869">
            <v>2596.84348</v>
          </cell>
          <cell r="T2869">
            <v>3022.0701300000001</v>
          </cell>
          <cell r="U2869">
            <v>2994.1591600000002</v>
          </cell>
          <cell r="W2869">
            <v>255.63461000000001</v>
          </cell>
          <cell r="X2869">
            <v>1033.68004</v>
          </cell>
          <cell r="Y2869">
            <v>1013.27126</v>
          </cell>
          <cell r="AB2869">
            <v>657.83299999999997</v>
          </cell>
          <cell r="AC2869">
            <v>682.40499999999997</v>
          </cell>
          <cell r="AD2869">
            <v>2238.9960000000001</v>
          </cell>
          <cell r="AT2869">
            <v>108.684</v>
          </cell>
          <cell r="AU2869">
            <v>394.041</v>
          </cell>
          <cell r="AV2869">
            <v>844.18367999999998</v>
          </cell>
          <cell r="AW2869">
            <v>1614.36868</v>
          </cell>
        </row>
        <row r="2870">
          <cell r="A2870" t="str">
            <v>680499CLAMERBU0349</v>
          </cell>
          <cell r="L2870">
            <v>1.37416</v>
          </cell>
          <cell r="M2870">
            <v>14.709960000000001</v>
          </cell>
          <cell r="N2870">
            <v>14.01275</v>
          </cell>
          <cell r="O2870">
            <v>17.24633</v>
          </cell>
          <cell r="P2870">
            <v>80.405469999999994</v>
          </cell>
          <cell r="Q2870">
            <v>83.066079999999999</v>
          </cell>
          <cell r="S2870">
            <v>4.7323300000000001</v>
          </cell>
          <cell r="T2870">
            <v>67.891469999999998</v>
          </cell>
          <cell r="U2870">
            <v>95.348789999999994</v>
          </cell>
          <cell r="W2870">
            <v>16.327290000000001</v>
          </cell>
          <cell r="X2870">
            <v>53.605969999999999</v>
          </cell>
          <cell r="Y2870">
            <v>54.43038</v>
          </cell>
          <cell r="AV2870">
            <v>0.64890000000000003</v>
          </cell>
          <cell r="AW2870">
            <v>0.64890000000000003</v>
          </cell>
        </row>
        <row r="2871">
          <cell r="A2871" t="str">
            <v>680499CLAMERBS9051</v>
          </cell>
          <cell r="L2871">
            <v>769.62603000000001</v>
          </cell>
          <cell r="M2871">
            <v>291.11761999999999</v>
          </cell>
          <cell r="N2871">
            <v>266.79631000000001</v>
          </cell>
          <cell r="O2871">
            <v>4047.1267200000002</v>
          </cell>
          <cell r="P2871">
            <v>1852.8224600000001</v>
          </cell>
          <cell r="Q2871">
            <v>1873.3716899999999</v>
          </cell>
          <cell r="S2871">
            <v>8446.7889300000006</v>
          </cell>
          <cell r="T2871">
            <v>6252.4846699999998</v>
          </cell>
          <cell r="U2871">
            <v>6084.9118799999997</v>
          </cell>
          <cell r="W2871">
            <v>1925.73552</v>
          </cell>
          <cell r="X2871">
            <v>967.57893999999999</v>
          </cell>
          <cell r="Y2871">
            <v>924.32470000000001</v>
          </cell>
          <cell r="AB2871">
            <v>2568.4229999999998</v>
          </cell>
          <cell r="AC2871">
            <v>2064.0349999999999</v>
          </cell>
          <cell r="AD2871">
            <v>11697.173989999999</v>
          </cell>
          <cell r="AT2871">
            <v>899.322</v>
          </cell>
          <cell r="AU2871">
            <v>2366.143</v>
          </cell>
          <cell r="AV2871">
            <v>3676.1412099999998</v>
          </cell>
          <cell r="AW2871">
            <v>11163.85721</v>
          </cell>
        </row>
        <row r="2872">
          <cell r="A2872" t="str">
            <v>680499CLAMERBO0713</v>
          </cell>
          <cell r="L2872">
            <v>714.54075</v>
          </cell>
          <cell r="M2872">
            <v>291.11761999999999</v>
          </cell>
          <cell r="N2872">
            <v>266.79631000000001</v>
          </cell>
          <cell r="O2872">
            <v>3518.4633100000001</v>
          </cell>
          <cell r="P2872">
            <v>1852.8224600000001</v>
          </cell>
          <cell r="Q2872">
            <v>1873.3716899999999</v>
          </cell>
          <cell r="S2872">
            <v>7521.5711000000001</v>
          </cell>
          <cell r="T2872">
            <v>5855.9302500000003</v>
          </cell>
          <cell r="U2872">
            <v>5736.5239799999999</v>
          </cell>
          <cell r="W2872">
            <v>1600.42624</v>
          </cell>
          <cell r="X2872">
            <v>967.57893999999999</v>
          </cell>
          <cell r="Y2872">
            <v>924.32470000000001</v>
          </cell>
          <cell r="AB2872">
            <v>2104.58</v>
          </cell>
          <cell r="AC2872">
            <v>1802.0550000000001</v>
          </cell>
          <cell r="AD2872">
            <v>9637.5279900000005</v>
          </cell>
          <cell r="AT2872">
            <v>820.43700000000001</v>
          </cell>
          <cell r="AU2872">
            <v>2128.9960000000001</v>
          </cell>
          <cell r="AV2872">
            <v>3291.4696199999998</v>
          </cell>
          <cell r="AW2872">
            <v>9626.9756199999993</v>
          </cell>
        </row>
        <row r="2873">
          <cell r="A2873" t="str">
            <v>680499CLAMERBU0713</v>
          </cell>
          <cell r="L2873">
            <v>714.54075</v>
          </cell>
          <cell r="M2873">
            <v>291.11761999999999</v>
          </cell>
          <cell r="N2873">
            <v>266.79631000000001</v>
          </cell>
          <cell r="O2873">
            <v>3518.4633100000001</v>
          </cell>
          <cell r="P2873">
            <v>1852.8224600000001</v>
          </cell>
          <cell r="Q2873">
            <v>1873.3716899999999</v>
          </cell>
          <cell r="S2873">
            <v>7521.5711000000001</v>
          </cell>
          <cell r="T2873">
            <v>5855.9302500000003</v>
          </cell>
          <cell r="U2873">
            <v>5736.5239799999999</v>
          </cell>
          <cell r="W2873">
            <v>1600.42624</v>
          </cell>
          <cell r="X2873">
            <v>967.57893999999999</v>
          </cell>
          <cell r="Y2873">
            <v>924.32470000000001</v>
          </cell>
          <cell r="AB2873">
            <v>2104.58</v>
          </cell>
          <cell r="AC2873">
            <v>1802.0550000000001</v>
          </cell>
          <cell r="AD2873">
            <v>9637.5279900000005</v>
          </cell>
          <cell r="AT2873">
            <v>820.43700000000001</v>
          </cell>
          <cell r="AU2873">
            <v>2128.9960000000001</v>
          </cell>
          <cell r="AV2873">
            <v>3291.4696199999998</v>
          </cell>
          <cell r="AW2873">
            <v>9626.9756199999993</v>
          </cell>
        </row>
        <row r="2874">
          <cell r="A2874" t="str">
            <v>680499CLAMERBU0418</v>
          </cell>
          <cell r="L2874">
            <v>55.085279999999997</v>
          </cell>
          <cell r="O2874">
            <v>528.66341</v>
          </cell>
          <cell r="S2874">
            <v>925.21783000000005</v>
          </cell>
          <cell r="T2874">
            <v>396.55441999999999</v>
          </cell>
          <cell r="U2874">
            <v>348.3879</v>
          </cell>
          <cell r="W2874">
            <v>325.30928</v>
          </cell>
          <cell r="AB2874">
            <v>463.84300000000002</v>
          </cell>
          <cell r="AC2874">
            <v>261.98</v>
          </cell>
          <cell r="AD2874">
            <v>2059.6460000000002</v>
          </cell>
          <cell r="AT2874">
            <v>78.885000000000005</v>
          </cell>
          <cell r="AU2874">
            <v>237.14699999999999</v>
          </cell>
          <cell r="AV2874">
            <v>384.67158999999998</v>
          </cell>
          <cell r="AW2874">
            <v>1536.88159</v>
          </cell>
        </row>
        <row r="2875">
          <cell r="A2875" t="str">
            <v>680499CLAMERBS9050</v>
          </cell>
          <cell r="L2875">
            <v>22629.260200000001</v>
          </cell>
          <cell r="M2875">
            <v>33593.363120000002</v>
          </cell>
          <cell r="N2875">
            <v>28960.089479999999</v>
          </cell>
          <cell r="O2875">
            <v>136843.0821</v>
          </cell>
          <cell r="P2875">
            <v>128124.80070000001</v>
          </cell>
          <cell r="Q2875">
            <v>124331.91168999999</v>
          </cell>
          <cell r="S2875">
            <v>337224.18101</v>
          </cell>
          <cell r="T2875">
            <v>328505.89961000002</v>
          </cell>
          <cell r="U2875">
            <v>308007.22684999998</v>
          </cell>
          <cell r="W2875">
            <v>59766.272080000002</v>
          </cell>
          <cell r="X2875">
            <v>81761.415070000003</v>
          </cell>
          <cell r="Y2875">
            <v>72963.150030000004</v>
          </cell>
          <cell r="AB2875">
            <v>85271.520009999993</v>
          </cell>
          <cell r="AC2875">
            <v>70983.165999999997</v>
          </cell>
          <cell r="AD2875">
            <v>356255.31300000002</v>
          </cell>
          <cell r="AT2875">
            <v>24197.794999999998</v>
          </cell>
          <cell r="AU2875">
            <v>84289.748000000007</v>
          </cell>
          <cell r="AV2875">
            <v>134041.50088000001</v>
          </cell>
          <cell r="AW2875">
            <v>348212.18488000002</v>
          </cell>
        </row>
        <row r="2876">
          <cell r="A2876" t="str">
            <v>680499CLAMERBU0331</v>
          </cell>
          <cell r="L2876">
            <v>18043.49163</v>
          </cell>
          <cell r="M2876">
            <v>28800.362079999999</v>
          </cell>
          <cell r="N2876">
            <v>24801.378110000001</v>
          </cell>
          <cell r="O2876">
            <v>112588.26675</v>
          </cell>
          <cell r="P2876">
            <v>106996.54966999999</v>
          </cell>
          <cell r="Q2876">
            <v>103607.34413</v>
          </cell>
          <cell r="S2876">
            <v>278396.36291000003</v>
          </cell>
          <cell r="T2876">
            <v>272804.64582999999</v>
          </cell>
          <cell r="U2876">
            <v>255892.45572999999</v>
          </cell>
          <cell r="W2876">
            <v>50159.409950000001</v>
          </cell>
          <cell r="X2876">
            <v>68142.801579999999</v>
          </cell>
          <cell r="Y2876">
            <v>60770.856789999998</v>
          </cell>
          <cell r="AB2876">
            <v>67753.837</v>
          </cell>
          <cell r="AC2876">
            <v>56547.756999999998</v>
          </cell>
          <cell r="AD2876">
            <v>284197.50098999997</v>
          </cell>
          <cell r="AT2876">
            <v>18794.513999999999</v>
          </cell>
          <cell r="AU2876">
            <v>67965.524000000005</v>
          </cell>
          <cell r="AV2876">
            <v>109348.74911999999</v>
          </cell>
          <cell r="AW2876">
            <v>279391.86612000002</v>
          </cell>
        </row>
        <row r="2877">
          <cell r="A2877" t="str">
            <v>680499CLAMERBU0362</v>
          </cell>
          <cell r="L2877">
            <v>4585.7685700000002</v>
          </cell>
          <cell r="M2877">
            <v>4793.0010400000001</v>
          </cell>
          <cell r="N2877">
            <v>4158.71137</v>
          </cell>
          <cell r="O2877">
            <v>24254.815350000001</v>
          </cell>
          <cell r="P2877">
            <v>21128.251029999999</v>
          </cell>
          <cell r="Q2877">
            <v>20724.56756</v>
          </cell>
          <cell r="S2877">
            <v>58827.818099999997</v>
          </cell>
          <cell r="T2877">
            <v>55701.253779999999</v>
          </cell>
          <cell r="U2877">
            <v>52114.771119999998</v>
          </cell>
          <cell r="W2877">
            <v>9606.8621299999995</v>
          </cell>
          <cell r="X2877">
            <v>13618.61349</v>
          </cell>
          <cell r="Y2877">
            <v>12192.293240000001</v>
          </cell>
          <cell r="AB2877">
            <v>17517.683010000001</v>
          </cell>
          <cell r="AC2877">
            <v>14435.409</v>
          </cell>
          <cell r="AD2877">
            <v>72057.812009999994</v>
          </cell>
          <cell r="AT2877">
            <v>5403.2809999999999</v>
          </cell>
          <cell r="AU2877">
            <v>16324.224</v>
          </cell>
          <cell r="AV2877">
            <v>24692.751759999999</v>
          </cell>
          <cell r="AW2877">
            <v>68820.318759999995</v>
          </cell>
        </row>
        <row r="2878">
          <cell r="A2878" t="str">
            <v>680499CLAMERBS6921</v>
          </cell>
          <cell r="L2878">
            <v>1.01329</v>
          </cell>
          <cell r="M2878">
            <v>0</v>
          </cell>
          <cell r="N2878">
            <v>0</v>
          </cell>
          <cell r="O2878">
            <v>0.68072999999999995</v>
          </cell>
          <cell r="P2878">
            <v>43.565179999999998</v>
          </cell>
          <cell r="Q2878">
            <v>48.310409999999997</v>
          </cell>
          <cell r="S2878">
            <v>-0.55310000000000004</v>
          </cell>
          <cell r="T2878">
            <v>42.33135</v>
          </cell>
          <cell r="U2878">
            <v>47.087060000000001</v>
          </cell>
          <cell r="W2878">
            <v>1.01329</v>
          </cell>
          <cell r="X2878">
            <v>0.70794000000000001</v>
          </cell>
          <cell r="Y2878">
            <v>0.73602000000000001</v>
          </cell>
        </row>
        <row r="2879">
          <cell r="A2879" t="str">
            <v>680499CLAMERBO1228</v>
          </cell>
          <cell r="L2879">
            <v>1.01329</v>
          </cell>
          <cell r="M2879">
            <v>0</v>
          </cell>
          <cell r="N2879">
            <v>0</v>
          </cell>
          <cell r="O2879">
            <v>0.68072999999999995</v>
          </cell>
          <cell r="P2879">
            <v>43.565179999999998</v>
          </cell>
          <cell r="Q2879">
            <v>48.310409999999997</v>
          </cell>
          <cell r="S2879">
            <v>-0.55310000000000004</v>
          </cell>
          <cell r="T2879">
            <v>42.33135</v>
          </cell>
          <cell r="U2879">
            <v>47.087060000000001</v>
          </cell>
          <cell r="W2879">
            <v>1.01329</v>
          </cell>
          <cell r="X2879">
            <v>0.70794000000000001</v>
          </cell>
          <cell r="Y2879">
            <v>0.73602000000000001</v>
          </cell>
        </row>
        <row r="2880">
          <cell r="A2880" t="str">
            <v>680499CLAMERBU1228</v>
          </cell>
          <cell r="L2880">
            <v>1.01329</v>
          </cell>
          <cell r="M2880">
            <v>0</v>
          </cell>
          <cell r="N2880">
            <v>0</v>
          </cell>
          <cell r="O2880">
            <v>0.68072999999999995</v>
          </cell>
          <cell r="P2880">
            <v>43.565179999999998</v>
          </cell>
          <cell r="Q2880">
            <v>48.310409999999997</v>
          </cell>
          <cell r="S2880">
            <v>-0.55310000000000004</v>
          </cell>
          <cell r="T2880">
            <v>42.33135</v>
          </cell>
          <cell r="U2880">
            <v>47.087060000000001</v>
          </cell>
          <cell r="W2880">
            <v>1.01329</v>
          </cell>
          <cell r="X2880">
            <v>0.70794000000000001</v>
          </cell>
          <cell r="Y2880">
            <v>0.73602000000000001</v>
          </cell>
        </row>
        <row r="2881">
          <cell r="A2881" t="str">
            <v>680499CLAMERBS6913</v>
          </cell>
          <cell r="S2881">
            <v>-0.29169</v>
          </cell>
          <cell r="T2881">
            <v>-0.29169</v>
          </cell>
          <cell r="U2881">
            <v>-0.26588000000000001</v>
          </cell>
        </row>
        <row r="2882">
          <cell r="A2882" t="str">
            <v>680499CLAMERBU1221</v>
          </cell>
          <cell r="S2882">
            <v>-0.29169</v>
          </cell>
          <cell r="T2882">
            <v>-0.29169</v>
          </cell>
          <cell r="U2882">
            <v>-0.26588000000000001</v>
          </cell>
        </row>
        <row r="2883">
          <cell r="A2883" t="str">
            <v>680499CLAMERBS6801</v>
          </cell>
          <cell r="L2883">
            <v>139.33922000000001</v>
          </cell>
          <cell r="M2883">
            <v>141.77203</v>
          </cell>
          <cell r="N2883">
            <v>134.2861</v>
          </cell>
          <cell r="O2883">
            <v>1076.6746599999999</v>
          </cell>
          <cell r="P2883">
            <v>1070.8951500000001</v>
          </cell>
          <cell r="Q2883">
            <v>1126.59869</v>
          </cell>
          <cell r="S2883">
            <v>2689.6610000000001</v>
          </cell>
          <cell r="T2883">
            <v>2683.8814900000002</v>
          </cell>
          <cell r="U2883">
            <v>2685.89714</v>
          </cell>
          <cell r="W2883">
            <v>437.97663999999997</v>
          </cell>
          <cell r="X2883">
            <v>621.40481999999997</v>
          </cell>
          <cell r="Y2883">
            <v>600.07421999999997</v>
          </cell>
          <cell r="AV2883">
            <v>432.96715999999998</v>
          </cell>
          <cell r="AW2883">
            <v>432.96715999999998</v>
          </cell>
        </row>
        <row r="2884">
          <cell r="A2884" t="str">
            <v>680499CLAMERBU1481</v>
          </cell>
          <cell r="L2884">
            <v>139.33922000000001</v>
          </cell>
          <cell r="M2884">
            <v>141.77203</v>
          </cell>
          <cell r="N2884">
            <v>134.2861</v>
          </cell>
          <cell r="O2884">
            <v>1076.6746599999999</v>
          </cell>
          <cell r="P2884">
            <v>1070.8951500000001</v>
          </cell>
          <cell r="Q2884">
            <v>1126.59869</v>
          </cell>
          <cell r="S2884">
            <v>2689.6610000000001</v>
          </cell>
          <cell r="T2884">
            <v>2683.8814900000002</v>
          </cell>
          <cell r="U2884">
            <v>2685.89714</v>
          </cell>
          <cell r="W2884">
            <v>437.97663999999997</v>
          </cell>
          <cell r="X2884">
            <v>621.40481999999997</v>
          </cell>
          <cell r="Y2884">
            <v>600.07421999999997</v>
          </cell>
          <cell r="AV2884">
            <v>432.96715999999998</v>
          </cell>
          <cell r="AW2884">
            <v>432.96715999999998</v>
          </cell>
        </row>
        <row r="2885">
          <cell r="A2885" t="str">
            <v>680499CLAMERBS6903</v>
          </cell>
          <cell r="L2885">
            <v>-0.4299</v>
          </cell>
          <cell r="O2885">
            <v>-18.60895</v>
          </cell>
          <cell r="P2885">
            <v>50.688879999999997</v>
          </cell>
          <cell r="Q2885">
            <v>56.20635</v>
          </cell>
          <cell r="S2885">
            <v>-28.685289999999998</v>
          </cell>
          <cell r="T2885">
            <v>40.612540000000003</v>
          </cell>
          <cell r="U2885">
            <v>46.996569999999998</v>
          </cell>
          <cell r="W2885">
            <v>-2.359</v>
          </cell>
          <cell r="X2885">
            <v>0.1384</v>
          </cell>
          <cell r="Y2885">
            <v>0.14265</v>
          </cell>
          <cell r="AV2885">
            <v>-13.361319999999999</v>
          </cell>
          <cell r="AW2885">
            <v>-13.361319999999999</v>
          </cell>
        </row>
        <row r="2886">
          <cell r="A2886" t="str">
            <v>680499CLAMERBU0664</v>
          </cell>
          <cell r="L2886">
            <v>-0.4299</v>
          </cell>
          <cell r="O2886">
            <v>-18.60895</v>
          </cell>
          <cell r="P2886">
            <v>50.688879999999997</v>
          </cell>
          <cell r="Q2886">
            <v>56.20635</v>
          </cell>
          <cell r="S2886">
            <v>-28.685289999999998</v>
          </cell>
          <cell r="T2886">
            <v>40.612540000000003</v>
          </cell>
          <cell r="U2886">
            <v>46.996569999999998</v>
          </cell>
          <cell r="W2886">
            <v>-2.359</v>
          </cell>
          <cell r="X2886">
            <v>0.1384</v>
          </cell>
          <cell r="Y2886">
            <v>0.14265</v>
          </cell>
          <cell r="AV2886">
            <v>-13.361319999999999</v>
          </cell>
          <cell r="AW2886">
            <v>-13.361319999999999</v>
          </cell>
        </row>
        <row r="2887">
          <cell r="A2887" t="str">
            <v>680499CLAMER201101</v>
          </cell>
          <cell r="L2887">
            <v>44707.892350000002</v>
          </cell>
          <cell r="M2887">
            <v>91365.095700000005</v>
          </cell>
          <cell r="N2887">
            <v>84844.101999999999</v>
          </cell>
          <cell r="O2887">
            <v>225720.50335000001</v>
          </cell>
          <cell r="P2887">
            <v>293397.77091999998</v>
          </cell>
          <cell r="Q2887">
            <v>293924.76142</v>
          </cell>
          <cell r="S2887">
            <v>521809.43404000002</v>
          </cell>
          <cell r="T2887">
            <v>589486.70160999999</v>
          </cell>
          <cell r="U2887">
            <v>579810.10774999997</v>
          </cell>
          <cell r="W2887">
            <v>96026.047330000001</v>
          </cell>
          <cell r="X2887">
            <v>226886.61108999999</v>
          </cell>
          <cell r="Y2887">
            <v>217427.54704999999</v>
          </cell>
          <cell r="AB2887">
            <v>165579.07999999999</v>
          </cell>
          <cell r="AC2887">
            <v>116662.333</v>
          </cell>
          <cell r="AD2887">
            <v>640468.88800000004</v>
          </cell>
          <cell r="AT2887">
            <v>42065.343999999997</v>
          </cell>
          <cell r="AU2887">
            <v>148113.364</v>
          </cell>
          <cell r="AV2887">
            <v>219584.28704</v>
          </cell>
          <cell r="AW2887">
            <v>630363.35504000005</v>
          </cell>
        </row>
        <row r="2888">
          <cell r="A2888" t="str">
            <v>680499CLAMERBT6918</v>
          </cell>
          <cell r="L2888">
            <v>44707.892350000002</v>
          </cell>
          <cell r="M2888">
            <v>91365.095700000005</v>
          </cell>
          <cell r="N2888">
            <v>84844.101999999999</v>
          </cell>
          <cell r="O2888">
            <v>225720.50335000001</v>
          </cell>
          <cell r="P2888">
            <v>293397.77091999998</v>
          </cell>
          <cell r="Q2888">
            <v>293924.76142</v>
          </cell>
          <cell r="S2888">
            <v>521809.43404000002</v>
          </cell>
          <cell r="T2888">
            <v>589486.70160999999</v>
          </cell>
          <cell r="U2888">
            <v>579810.10774999997</v>
          </cell>
          <cell r="W2888">
            <v>96026.047330000001</v>
          </cell>
          <cell r="X2888">
            <v>226886.61108999999</v>
          </cell>
          <cell r="Y2888">
            <v>217427.54704999999</v>
          </cell>
          <cell r="AB2888">
            <v>165579.07999999999</v>
          </cell>
          <cell r="AC2888">
            <v>116662.333</v>
          </cell>
          <cell r="AD2888">
            <v>640468.88800000004</v>
          </cell>
          <cell r="AT2888">
            <v>42065.343999999997</v>
          </cell>
          <cell r="AU2888">
            <v>148113.364</v>
          </cell>
          <cell r="AV2888">
            <v>219584.28704</v>
          </cell>
          <cell r="AW2888">
            <v>630363.35504000005</v>
          </cell>
        </row>
        <row r="2889">
          <cell r="A2889" t="str">
            <v>680499CLAMERBO0680</v>
          </cell>
          <cell r="L2889">
            <v>44706.671470000001</v>
          </cell>
          <cell r="M2889">
            <v>90893.830809999999</v>
          </cell>
          <cell r="N2889">
            <v>84405.708480000001</v>
          </cell>
          <cell r="O2889">
            <v>225712.60277</v>
          </cell>
          <cell r="P2889">
            <v>290493.63257000002</v>
          </cell>
          <cell r="Q2889">
            <v>290919.55307000002</v>
          </cell>
          <cell r="S2889">
            <v>520472.50170000002</v>
          </cell>
          <cell r="T2889">
            <v>585253.53150000004</v>
          </cell>
          <cell r="U2889">
            <v>575563.59271999996</v>
          </cell>
          <cell r="W2889">
            <v>96024.826449999993</v>
          </cell>
          <cell r="X2889">
            <v>224971.09247999999</v>
          </cell>
          <cell r="Y2889">
            <v>215582.71572000001</v>
          </cell>
          <cell r="AB2889">
            <v>165579.07999999999</v>
          </cell>
          <cell r="AC2889">
            <v>116662.333</v>
          </cell>
          <cell r="AD2889">
            <v>640468.88800000004</v>
          </cell>
          <cell r="AT2889">
            <v>42065.343999999997</v>
          </cell>
          <cell r="AU2889">
            <v>148113.364</v>
          </cell>
          <cell r="AV2889">
            <v>219577.60733999999</v>
          </cell>
          <cell r="AW2889">
            <v>630356.67533999996</v>
          </cell>
        </row>
        <row r="2890">
          <cell r="A2890" t="str">
            <v>680499CLAMERBU0680</v>
          </cell>
          <cell r="L2890">
            <v>44706.671470000001</v>
          </cell>
          <cell r="M2890">
            <v>90893.830809999999</v>
          </cell>
          <cell r="N2890">
            <v>84405.708480000001</v>
          </cell>
          <cell r="O2890">
            <v>225712.60277</v>
          </cell>
          <cell r="P2890">
            <v>290493.63257000002</v>
          </cell>
          <cell r="Q2890">
            <v>290919.55307000002</v>
          </cell>
          <cell r="S2890">
            <v>520472.50170000002</v>
          </cell>
          <cell r="T2890">
            <v>585253.53150000004</v>
          </cell>
          <cell r="U2890">
            <v>575563.59271999996</v>
          </cell>
          <cell r="W2890">
            <v>96024.826449999993</v>
          </cell>
          <cell r="X2890">
            <v>224971.09247999999</v>
          </cell>
          <cell r="Y2890">
            <v>215582.71572000001</v>
          </cell>
          <cell r="AB2890">
            <v>165579.07999999999</v>
          </cell>
          <cell r="AC2890">
            <v>116662.333</v>
          </cell>
          <cell r="AD2890">
            <v>640468.88800000004</v>
          </cell>
          <cell r="AT2890">
            <v>42065.343999999997</v>
          </cell>
          <cell r="AU2890">
            <v>148113.364</v>
          </cell>
          <cell r="AV2890">
            <v>219577.60733999999</v>
          </cell>
          <cell r="AW2890">
            <v>630356.67533999996</v>
          </cell>
        </row>
        <row r="2891">
          <cell r="A2891" t="str">
            <v>680499CLAMERBU0655</v>
          </cell>
          <cell r="L2891">
            <v>1.22088</v>
          </cell>
          <cell r="O2891">
            <v>1.22088</v>
          </cell>
          <cell r="P2891">
            <v>10.65516</v>
          </cell>
          <cell r="Q2891">
            <v>12.05547</v>
          </cell>
          <cell r="S2891">
            <v>2.3483700000000001</v>
          </cell>
          <cell r="T2891">
            <v>11.78265</v>
          </cell>
          <cell r="U2891">
            <v>13.26587</v>
          </cell>
          <cell r="W2891">
            <v>1.22088</v>
          </cell>
          <cell r="X2891">
            <v>0.35555999999999999</v>
          </cell>
          <cell r="Y2891">
            <v>0.36964999999999998</v>
          </cell>
        </row>
        <row r="2892">
          <cell r="A2892" t="str">
            <v>680499CLAMERBU0624</v>
          </cell>
          <cell r="L2892">
            <v>0</v>
          </cell>
          <cell r="M2892">
            <v>471.26488999999998</v>
          </cell>
          <cell r="N2892">
            <v>438.39352000000002</v>
          </cell>
          <cell r="O2892">
            <v>6.6797000000000004</v>
          </cell>
          <cell r="P2892">
            <v>2893.4831899999999</v>
          </cell>
          <cell r="Q2892">
            <v>2993.1528800000001</v>
          </cell>
          <cell r="S2892">
            <v>1334.5839699999999</v>
          </cell>
          <cell r="T2892">
            <v>4221.3874599999999</v>
          </cell>
          <cell r="U2892">
            <v>4233.2491600000003</v>
          </cell>
          <cell r="W2892">
            <v>0</v>
          </cell>
          <cell r="X2892">
            <v>1915.1630500000001</v>
          </cell>
          <cell r="Y2892">
            <v>1844.4616799999999</v>
          </cell>
          <cell r="AV2892">
            <v>6.6797000000000004</v>
          </cell>
          <cell r="AW2892">
            <v>6.6797000000000004</v>
          </cell>
        </row>
        <row r="2893">
          <cell r="A2893" t="str">
            <v>680499CLBRAPD202</v>
          </cell>
          <cell r="L2893">
            <v>19677.86923</v>
          </cell>
          <cell r="M2893">
            <v>19694.792819999999</v>
          </cell>
          <cell r="N2893">
            <v>18762.944449999999</v>
          </cell>
          <cell r="O2893">
            <v>109951.35533999999</v>
          </cell>
          <cell r="P2893">
            <v>88829.315669999996</v>
          </cell>
          <cell r="Q2893">
            <v>92588.183820000006</v>
          </cell>
          <cell r="S2893">
            <v>264902.56297999999</v>
          </cell>
          <cell r="T2893">
            <v>243780.52330999999</v>
          </cell>
          <cell r="U2893">
            <v>247315.71815999999</v>
          </cell>
          <cell r="W2893">
            <v>48328.36664</v>
          </cell>
          <cell r="X2893">
            <v>66974.433189999996</v>
          </cell>
          <cell r="Y2893">
            <v>66875.599180000005</v>
          </cell>
          <cell r="AB2893">
            <v>82147.926999999996</v>
          </cell>
          <cell r="AC2893">
            <v>63176.593999999997</v>
          </cell>
          <cell r="AD2893">
            <v>316778.78999999998</v>
          </cell>
          <cell r="AT2893">
            <v>25595.794999999998</v>
          </cell>
          <cell r="AU2893">
            <v>82512.13</v>
          </cell>
          <cell r="AV2893">
            <v>121922.13181000001</v>
          </cell>
          <cell r="AW2893">
            <v>316905.11281000002</v>
          </cell>
        </row>
        <row r="2894">
          <cell r="A2894" t="str">
            <v>680499CLBRABS9044</v>
          </cell>
          <cell r="L2894">
            <v>2313.9196400000001</v>
          </cell>
          <cell r="M2894">
            <v>1390.17021</v>
          </cell>
          <cell r="N2894">
            <v>1324.39507</v>
          </cell>
          <cell r="O2894">
            <v>12771.49523</v>
          </cell>
          <cell r="P2894">
            <v>6649.0406300000004</v>
          </cell>
          <cell r="Q2894">
            <v>6942.5112600000002</v>
          </cell>
          <cell r="S2894">
            <v>31065.475160000002</v>
          </cell>
          <cell r="T2894">
            <v>24943.020560000001</v>
          </cell>
          <cell r="U2894">
            <v>25166.859339999999</v>
          </cell>
          <cell r="W2894">
            <v>5370.84944</v>
          </cell>
          <cell r="X2894">
            <v>5088.5391799999998</v>
          </cell>
          <cell r="Y2894">
            <v>5082.7384000000002</v>
          </cell>
          <cell r="AB2894">
            <v>8218.8799999999992</v>
          </cell>
          <cell r="AC2894">
            <v>5864.0789999999997</v>
          </cell>
          <cell r="AD2894">
            <v>32429.633000000002</v>
          </cell>
          <cell r="AT2894">
            <v>3471.3420000000001</v>
          </cell>
          <cell r="AU2894">
            <v>9597.5300000000007</v>
          </cell>
          <cell r="AV2894">
            <v>13885.94922</v>
          </cell>
          <cell r="AW2894">
            <v>34724.18922</v>
          </cell>
        </row>
        <row r="2895">
          <cell r="A2895" t="str">
            <v>680499CLBRABU0321</v>
          </cell>
          <cell r="L2895">
            <v>1561.6365599999999</v>
          </cell>
          <cell r="M2895">
            <v>765.69074999999998</v>
          </cell>
          <cell r="N2895">
            <v>729.46252000000004</v>
          </cell>
          <cell r="O2895">
            <v>7036.6233499999998</v>
          </cell>
          <cell r="P2895">
            <v>3320.7081199999998</v>
          </cell>
          <cell r="Q2895">
            <v>3461.5294199999998</v>
          </cell>
          <cell r="S2895">
            <v>20473.919819999999</v>
          </cell>
          <cell r="T2895">
            <v>16758.00459</v>
          </cell>
          <cell r="U2895">
            <v>16802.407709999999</v>
          </cell>
          <cell r="W2895">
            <v>2895.82512</v>
          </cell>
          <cell r="X2895">
            <v>2987.5519199999999</v>
          </cell>
          <cell r="Y2895">
            <v>2969.4928</v>
          </cell>
          <cell r="AB2895">
            <v>4276.6750000000002</v>
          </cell>
          <cell r="AC2895">
            <v>2989.1590000000001</v>
          </cell>
          <cell r="AD2895">
            <v>20784.468000000001</v>
          </cell>
          <cell r="AT2895">
            <v>1881.2339999999999</v>
          </cell>
          <cell r="AU2895">
            <v>5473.7449999999999</v>
          </cell>
          <cell r="AV2895">
            <v>7357.1771099999996</v>
          </cell>
          <cell r="AW2895">
            <v>22358.929110000001</v>
          </cell>
        </row>
        <row r="2896">
          <cell r="A2896" t="str">
            <v>680499CLBRABU0323</v>
          </cell>
          <cell r="L2896">
            <v>752.28308000000004</v>
          </cell>
          <cell r="M2896">
            <v>624.36231999999995</v>
          </cell>
          <cell r="N2896">
            <v>594.82095000000004</v>
          </cell>
          <cell r="O2896">
            <v>5734.8718799999997</v>
          </cell>
          <cell r="P2896">
            <v>3327.9037499999999</v>
          </cell>
          <cell r="Q2896">
            <v>3480.5449400000002</v>
          </cell>
          <cell r="S2896">
            <v>10591.555340000001</v>
          </cell>
          <cell r="T2896">
            <v>8184.5872099999997</v>
          </cell>
          <cell r="U2896">
            <v>8364.0147300000008</v>
          </cell>
          <cell r="W2896">
            <v>2475.02432</v>
          </cell>
          <cell r="X2896">
            <v>2100.6132400000001</v>
          </cell>
          <cell r="Y2896">
            <v>2112.8669399999999</v>
          </cell>
          <cell r="AB2896">
            <v>3942.2049999999999</v>
          </cell>
          <cell r="AC2896">
            <v>2874.92</v>
          </cell>
          <cell r="AD2896">
            <v>11645.165000000001</v>
          </cell>
          <cell r="AT2896">
            <v>1590.1079999999999</v>
          </cell>
          <cell r="AU2896">
            <v>4123.7849999999999</v>
          </cell>
          <cell r="AV2896">
            <v>6528.7721099999999</v>
          </cell>
          <cell r="AW2896">
            <v>12365.260109999999</v>
          </cell>
        </row>
        <row r="2897">
          <cell r="A2897" t="str">
            <v>680499CLBRABU0329</v>
          </cell>
          <cell r="M2897">
            <v>0.11713999999999999</v>
          </cell>
          <cell r="N2897">
            <v>0.1116</v>
          </cell>
          <cell r="P2897">
            <v>0.42875999999999997</v>
          </cell>
          <cell r="Q2897">
            <v>0.43691000000000002</v>
          </cell>
          <cell r="T2897">
            <v>0.42875999999999997</v>
          </cell>
          <cell r="U2897">
            <v>0.43691000000000002</v>
          </cell>
          <cell r="X2897">
            <v>0.37402000000000002</v>
          </cell>
          <cell r="Y2897">
            <v>0.37866</v>
          </cell>
        </row>
        <row r="2898">
          <cell r="A2898" t="str">
            <v>680499CLBRABG6912</v>
          </cell>
          <cell r="L2898">
            <v>11625.36254</v>
          </cell>
          <cell r="M2898">
            <v>13187.577789999999</v>
          </cell>
          <cell r="N2898">
            <v>12563.614729999999</v>
          </cell>
          <cell r="O2898">
            <v>60624.374940000002</v>
          </cell>
          <cell r="P2898">
            <v>50737.129789999999</v>
          </cell>
          <cell r="Q2898">
            <v>52700.796799999996</v>
          </cell>
          <cell r="S2898">
            <v>146706.39098</v>
          </cell>
          <cell r="T2898">
            <v>136819.14582999999</v>
          </cell>
          <cell r="U2898">
            <v>138520.93854999999</v>
          </cell>
          <cell r="W2898">
            <v>26177.631420000002</v>
          </cell>
          <cell r="X2898">
            <v>39190.568399999996</v>
          </cell>
          <cell r="Y2898">
            <v>38960.369500000001</v>
          </cell>
          <cell r="AB2898">
            <v>46578.042000000001</v>
          </cell>
          <cell r="AC2898">
            <v>36482.675000000003</v>
          </cell>
          <cell r="AD2898">
            <v>180641.05499999999</v>
          </cell>
          <cell r="AT2898">
            <v>14019.096</v>
          </cell>
          <cell r="AU2898">
            <v>45260.016000000003</v>
          </cell>
          <cell r="AV2898">
            <v>65552.647230000002</v>
          </cell>
          <cell r="AW2898">
            <v>176546.80022999999</v>
          </cell>
        </row>
        <row r="2899">
          <cell r="A2899" t="str">
            <v>680499CLBRABS6912</v>
          </cell>
          <cell r="L2899">
            <v>9709.5992600000009</v>
          </cell>
          <cell r="M2899">
            <v>12056.419900000001</v>
          </cell>
          <cell r="N2899">
            <v>11485.97697</v>
          </cell>
          <cell r="O2899">
            <v>49075.287049999999</v>
          </cell>
          <cell r="P2899">
            <v>43952.415110000002</v>
          </cell>
          <cell r="Q2899">
            <v>45567.34953</v>
          </cell>
          <cell r="S2899">
            <v>122068.38946000001</v>
          </cell>
          <cell r="T2899">
            <v>116945.51751999999</v>
          </cell>
          <cell r="U2899">
            <v>118319.08714</v>
          </cell>
          <cell r="W2899">
            <v>21545.08784</v>
          </cell>
          <cell r="X2899">
            <v>34721.034070000002</v>
          </cell>
          <cell r="Y2899">
            <v>34492.293089999999</v>
          </cell>
          <cell r="AB2899">
            <v>38036.872000000003</v>
          </cell>
          <cell r="AC2899">
            <v>29213.416000000001</v>
          </cell>
          <cell r="AD2899">
            <v>146366.859</v>
          </cell>
          <cell r="AT2899">
            <v>11189.537</v>
          </cell>
          <cell r="AU2899">
            <v>36778.285000000003</v>
          </cell>
          <cell r="AV2899">
            <v>53202.635020000002</v>
          </cell>
          <cell r="AW2899">
            <v>143071.21202000001</v>
          </cell>
        </row>
        <row r="2900">
          <cell r="A2900" t="str">
            <v>680499CLBRABO0678</v>
          </cell>
          <cell r="L2900">
            <v>7670.1014299999997</v>
          </cell>
          <cell r="M2900">
            <v>9566.0186699999995</v>
          </cell>
          <cell r="N2900">
            <v>9113.4077099999995</v>
          </cell>
          <cell r="O2900">
            <v>38308.921009999998</v>
          </cell>
          <cell r="P2900">
            <v>33987.518029999999</v>
          </cell>
          <cell r="Q2900">
            <v>35203.137269999999</v>
          </cell>
          <cell r="S2900">
            <v>96603.684819999995</v>
          </cell>
          <cell r="T2900">
            <v>92282.281839999996</v>
          </cell>
          <cell r="U2900">
            <v>93288.885569999999</v>
          </cell>
          <cell r="W2900">
            <v>17140.791689999998</v>
          </cell>
          <cell r="X2900">
            <v>27272.021199999999</v>
          </cell>
          <cell r="Y2900">
            <v>27082.352579999999</v>
          </cell>
          <cell r="AB2900">
            <v>27792.822</v>
          </cell>
          <cell r="AC2900">
            <v>22774.343000000001</v>
          </cell>
          <cell r="AD2900">
            <v>111543.577</v>
          </cell>
          <cell r="AT2900">
            <v>8457.8449999999993</v>
          </cell>
          <cell r="AU2900">
            <v>27803.159</v>
          </cell>
          <cell r="AV2900">
            <v>40382.3105</v>
          </cell>
          <cell r="AW2900">
            <v>108795.61749999999</v>
          </cell>
        </row>
        <row r="2901">
          <cell r="A2901" t="str">
            <v>680499CLBRABU0654</v>
          </cell>
          <cell r="L2901">
            <v>404.60243000000003</v>
          </cell>
          <cell r="M2901">
            <v>486.05155000000002</v>
          </cell>
          <cell r="N2901">
            <v>463.05428000000001</v>
          </cell>
          <cell r="O2901">
            <v>1814.4605899999999</v>
          </cell>
          <cell r="P2901">
            <v>1616.90515</v>
          </cell>
          <cell r="Q2901">
            <v>1674.87105</v>
          </cell>
          <cell r="S2901">
            <v>4621.2704700000004</v>
          </cell>
          <cell r="T2901">
            <v>4423.7150300000003</v>
          </cell>
          <cell r="U2901">
            <v>4474.2378600000002</v>
          </cell>
          <cell r="W2901">
            <v>930.04416000000003</v>
          </cell>
          <cell r="X2901">
            <v>1475.67479</v>
          </cell>
          <cell r="Y2901">
            <v>1452.6101200000001</v>
          </cell>
          <cell r="AB2901">
            <v>1386.171</v>
          </cell>
          <cell r="AC2901">
            <v>772.29300000000001</v>
          </cell>
          <cell r="AD2901">
            <v>5245.1130000000003</v>
          </cell>
          <cell r="AT2901">
            <v>494.226</v>
          </cell>
          <cell r="AU2901">
            <v>1455.7560000000001</v>
          </cell>
          <cell r="AV2901">
            <v>2129.90463</v>
          </cell>
          <cell r="AW2901">
            <v>5385.83763</v>
          </cell>
        </row>
        <row r="2902">
          <cell r="A2902" t="str">
            <v>680499CLBRABU0659</v>
          </cell>
          <cell r="L2902">
            <v>1640.82386</v>
          </cell>
          <cell r="M2902">
            <v>2005.13933</v>
          </cell>
          <cell r="N2902">
            <v>1910.2672700000001</v>
          </cell>
          <cell r="O2902">
            <v>9006.6334200000001</v>
          </cell>
          <cell r="P2902">
            <v>8384.0951700000005</v>
          </cell>
          <cell r="Q2902">
            <v>8728.8724299999994</v>
          </cell>
          <cell r="S2902">
            <v>20908.041369999999</v>
          </cell>
          <cell r="T2902">
            <v>20285.503120000001</v>
          </cell>
          <cell r="U2902">
            <v>20605.038359999999</v>
          </cell>
          <cell r="W2902">
            <v>3486.6062400000001</v>
          </cell>
          <cell r="X2902">
            <v>5969.4631300000001</v>
          </cell>
          <cell r="Y2902">
            <v>5953.1935599999997</v>
          </cell>
          <cell r="AB2902">
            <v>8857.8790000000008</v>
          </cell>
          <cell r="AC2902">
            <v>5666.78</v>
          </cell>
          <cell r="AD2902">
            <v>29578.169000000002</v>
          </cell>
          <cell r="AT2902">
            <v>2237.4659999999999</v>
          </cell>
          <cell r="AU2902">
            <v>7519.37</v>
          </cell>
          <cell r="AV2902">
            <v>10695.877850000001</v>
          </cell>
          <cell r="AW2902">
            <v>28895.21485</v>
          </cell>
        </row>
        <row r="2903">
          <cell r="A2903" t="str">
            <v>680499CLBRABU3445</v>
          </cell>
          <cell r="L2903">
            <v>-5.9284600000000003</v>
          </cell>
          <cell r="M2903">
            <v>-0.78964999999999996</v>
          </cell>
          <cell r="N2903">
            <v>-0.75229000000000001</v>
          </cell>
          <cell r="O2903">
            <v>-54.727969999999999</v>
          </cell>
          <cell r="P2903">
            <v>-36.10324</v>
          </cell>
          <cell r="Q2903">
            <v>-39.531210000000002</v>
          </cell>
          <cell r="S2903">
            <v>-64.607200000000006</v>
          </cell>
          <cell r="T2903">
            <v>-45.982469999999999</v>
          </cell>
          <cell r="U2903">
            <v>-49.074660000000002</v>
          </cell>
          <cell r="W2903">
            <v>-12.35425</v>
          </cell>
          <cell r="X2903">
            <v>3.8749500000000001</v>
          </cell>
          <cell r="Y2903">
            <v>4.1368299999999998</v>
          </cell>
          <cell r="AV2903">
            <v>-5.4579599999999999</v>
          </cell>
          <cell r="AW2903">
            <v>-5.4579599999999999</v>
          </cell>
        </row>
        <row r="2904">
          <cell r="A2904" t="str">
            <v>680499CLBRABS6922</v>
          </cell>
          <cell r="L2904">
            <v>1915.7632799999999</v>
          </cell>
          <cell r="M2904">
            <v>1131.15789</v>
          </cell>
          <cell r="N2904">
            <v>1077.63777</v>
          </cell>
          <cell r="O2904">
            <v>11549.087890000001</v>
          </cell>
          <cell r="P2904">
            <v>6784.71468</v>
          </cell>
          <cell r="Q2904">
            <v>7133.4472699999997</v>
          </cell>
          <cell r="S2904">
            <v>24638.001520000002</v>
          </cell>
          <cell r="T2904">
            <v>19873.62831</v>
          </cell>
          <cell r="U2904">
            <v>20201.8514</v>
          </cell>
          <cell r="W2904">
            <v>4632.5435799999996</v>
          </cell>
          <cell r="X2904">
            <v>4469.5343300000004</v>
          </cell>
          <cell r="Y2904">
            <v>4468.0764099999997</v>
          </cell>
          <cell r="AB2904">
            <v>8541.17</v>
          </cell>
          <cell r="AC2904">
            <v>7269.259</v>
          </cell>
          <cell r="AD2904">
            <v>34274.196000000004</v>
          </cell>
          <cell r="AT2904">
            <v>2829.5590000000002</v>
          </cell>
          <cell r="AU2904">
            <v>8481.7309999999998</v>
          </cell>
          <cell r="AV2904">
            <v>12350.012210000001</v>
          </cell>
          <cell r="AW2904">
            <v>33475.588210000002</v>
          </cell>
        </row>
        <row r="2905">
          <cell r="A2905" t="str">
            <v>680499CLBRABU0630</v>
          </cell>
          <cell r="L2905">
            <v>15.885260000000001</v>
          </cell>
          <cell r="M2905">
            <v>45.318359999999998</v>
          </cell>
          <cell r="N2905">
            <v>43.174140000000001</v>
          </cell>
          <cell r="O2905">
            <v>75.800139999999999</v>
          </cell>
          <cell r="P2905">
            <v>224.05815000000001</v>
          </cell>
          <cell r="Q2905">
            <v>235.21614</v>
          </cell>
          <cell r="S2905">
            <v>296.39593000000002</v>
          </cell>
          <cell r="T2905">
            <v>444.65393999999998</v>
          </cell>
          <cell r="U2905">
            <v>453.15550000000002</v>
          </cell>
          <cell r="W2905">
            <v>66.860680000000002</v>
          </cell>
          <cell r="X2905">
            <v>179.13023000000001</v>
          </cell>
          <cell r="Y2905">
            <v>178.70432</v>
          </cell>
          <cell r="AV2905">
            <v>8.9350900000000006</v>
          </cell>
          <cell r="AW2905">
            <v>8.9350900000000006</v>
          </cell>
        </row>
        <row r="2906">
          <cell r="A2906" t="str">
            <v>680499CLBRABU1485</v>
          </cell>
          <cell r="L2906">
            <v>470.971</v>
          </cell>
          <cell r="M2906">
            <v>279.62358</v>
          </cell>
          <cell r="N2906">
            <v>266.39334000000002</v>
          </cell>
          <cell r="O2906">
            <v>3100.80375</v>
          </cell>
          <cell r="P2906">
            <v>1843.2977100000001</v>
          </cell>
          <cell r="Q2906">
            <v>1947.44857</v>
          </cell>
          <cell r="S2906">
            <v>6211.4545099999996</v>
          </cell>
          <cell r="T2906">
            <v>4953.9484700000003</v>
          </cell>
          <cell r="U2906">
            <v>5036.7497000000003</v>
          </cell>
          <cell r="W2906">
            <v>1259.39435</v>
          </cell>
          <cell r="X2906">
            <v>1121.9662800000001</v>
          </cell>
          <cell r="Y2906">
            <v>1116.9640899999999</v>
          </cell>
          <cell r="AB2906">
            <v>2357.931</v>
          </cell>
          <cell r="AC2906">
            <v>1852.2809999999999</v>
          </cell>
          <cell r="AD2906">
            <v>8926.009</v>
          </cell>
          <cell r="AT2906">
            <v>817.35199999999998</v>
          </cell>
          <cell r="AU2906">
            <v>2339.4110000000001</v>
          </cell>
          <cell r="AV2906">
            <v>3303.7966200000001</v>
          </cell>
          <cell r="AW2906">
            <v>9009.5236199999999</v>
          </cell>
        </row>
        <row r="2907">
          <cell r="A2907" t="str">
            <v>680499CLBRABO0708</v>
          </cell>
          <cell r="L2907">
            <v>1234.85283</v>
          </cell>
          <cell r="M2907">
            <v>554.63244999999995</v>
          </cell>
          <cell r="N2907">
            <v>528.39031</v>
          </cell>
          <cell r="O2907">
            <v>5441.8935199999996</v>
          </cell>
          <cell r="P2907">
            <v>3178.49665</v>
          </cell>
          <cell r="Q2907">
            <v>3334.6241799999998</v>
          </cell>
          <cell r="S2907">
            <v>10756.975350000001</v>
          </cell>
          <cell r="T2907">
            <v>8493.5784800000001</v>
          </cell>
          <cell r="U2907">
            <v>8675.7779499999997</v>
          </cell>
          <cell r="W2907">
            <v>2759.5380300000002</v>
          </cell>
          <cell r="X2907">
            <v>2140.1849299999999</v>
          </cell>
          <cell r="Y2907">
            <v>2140.1205100000002</v>
          </cell>
          <cell r="AB2907">
            <v>4207.0150000000003</v>
          </cell>
          <cell r="AC2907">
            <v>2933.4929999999999</v>
          </cell>
          <cell r="AD2907">
            <v>16897.584999999999</v>
          </cell>
          <cell r="AT2907">
            <v>1431.5809999999999</v>
          </cell>
          <cell r="AU2907">
            <v>4276.402</v>
          </cell>
          <cell r="AV2907">
            <v>5515.9558999999999</v>
          </cell>
          <cell r="AW2907">
            <v>16236.3379</v>
          </cell>
        </row>
        <row r="2908">
          <cell r="A2908" t="str">
            <v>680499CLBRABU0675</v>
          </cell>
          <cell r="L2908">
            <v>177.56229999999999</v>
          </cell>
          <cell r="M2908">
            <v>167.95583999999999</v>
          </cell>
          <cell r="N2908">
            <v>160.00909999999999</v>
          </cell>
          <cell r="O2908">
            <v>2649.3275699999999</v>
          </cell>
          <cell r="P2908">
            <v>1032.40193</v>
          </cell>
          <cell r="Q2908">
            <v>1082.73119</v>
          </cell>
          <cell r="S2908">
            <v>6259.2653499999997</v>
          </cell>
          <cell r="T2908">
            <v>4642.3397100000002</v>
          </cell>
          <cell r="U2908">
            <v>4672.5619299999998</v>
          </cell>
          <cell r="W2908">
            <v>494.07029</v>
          </cell>
          <cell r="X2908">
            <v>714.77810999999997</v>
          </cell>
          <cell r="Y2908">
            <v>718.41742999999997</v>
          </cell>
          <cell r="AB2908">
            <v>1789.742</v>
          </cell>
          <cell r="AC2908">
            <v>2230.1790000000001</v>
          </cell>
          <cell r="AD2908">
            <v>7568.2020000000002</v>
          </cell>
          <cell r="AT2908">
            <v>509.21499999999997</v>
          </cell>
          <cell r="AU2908">
            <v>1651.1089999999999</v>
          </cell>
          <cell r="AV2908">
            <v>3114.46207</v>
          </cell>
          <cell r="AW2908">
            <v>7281.9560700000002</v>
          </cell>
        </row>
        <row r="2909">
          <cell r="A2909" t="str">
            <v>680499CLBRABU0709</v>
          </cell>
          <cell r="L2909">
            <v>0.42180000000000001</v>
          </cell>
          <cell r="M2909">
            <v>65.655990000000003</v>
          </cell>
          <cell r="N2909">
            <v>62.549520000000001</v>
          </cell>
          <cell r="O2909">
            <v>148.41202000000001</v>
          </cell>
          <cell r="P2909">
            <v>354.47280999999998</v>
          </cell>
          <cell r="Q2909">
            <v>372.1429</v>
          </cell>
          <cell r="S2909">
            <v>880.59370000000001</v>
          </cell>
          <cell r="T2909">
            <v>1086.6544899999999</v>
          </cell>
          <cell r="U2909">
            <v>1104.09032</v>
          </cell>
          <cell r="W2909">
            <v>0.48513000000000001</v>
          </cell>
          <cell r="X2909">
            <v>248.58312000000001</v>
          </cell>
          <cell r="Y2909">
            <v>248.66421</v>
          </cell>
          <cell r="AC2909">
            <v>147.63300000000001</v>
          </cell>
          <cell r="AD2909">
            <v>147.63300000000001</v>
          </cell>
          <cell r="AV2909">
            <v>150.10975999999999</v>
          </cell>
          <cell r="AW2909">
            <v>150.10975999999999</v>
          </cell>
        </row>
        <row r="2910">
          <cell r="A2910" t="str">
            <v>680499CLBRABU1123</v>
          </cell>
          <cell r="L2910">
            <v>16.07009</v>
          </cell>
          <cell r="M2910">
            <v>17.97167</v>
          </cell>
          <cell r="N2910">
            <v>17.12135</v>
          </cell>
          <cell r="O2910">
            <v>132.85088999999999</v>
          </cell>
          <cell r="P2910">
            <v>151.98742999999999</v>
          </cell>
          <cell r="Q2910">
            <v>161.2843</v>
          </cell>
          <cell r="S2910">
            <v>233.31667999999999</v>
          </cell>
          <cell r="T2910">
            <v>252.45321999999999</v>
          </cell>
          <cell r="U2910">
            <v>259.51600999999999</v>
          </cell>
          <cell r="W2910">
            <v>52.195099999999996</v>
          </cell>
          <cell r="X2910">
            <v>64.891660000000002</v>
          </cell>
          <cell r="Y2910">
            <v>65.205849999999998</v>
          </cell>
          <cell r="AB2910">
            <v>186.482</v>
          </cell>
          <cell r="AC2910">
            <v>105.673</v>
          </cell>
          <cell r="AD2910">
            <v>734.76700000000005</v>
          </cell>
          <cell r="AT2910">
            <v>71.411000000000001</v>
          </cell>
          <cell r="AU2910">
            <v>214.809</v>
          </cell>
          <cell r="AV2910">
            <v>256.75277</v>
          </cell>
          <cell r="AW2910">
            <v>788.72577000000001</v>
          </cell>
        </row>
        <row r="2911">
          <cell r="A2911" t="str">
            <v>680499CLBRABS9042</v>
          </cell>
          <cell r="L2911">
            <v>4885.2732100000003</v>
          </cell>
          <cell r="M2911">
            <v>4776.4093300000004</v>
          </cell>
          <cell r="N2911">
            <v>4550.4161299999996</v>
          </cell>
          <cell r="O2911">
            <v>32597.176670000001</v>
          </cell>
          <cell r="P2911">
            <v>29513.918460000001</v>
          </cell>
          <cell r="Q2911">
            <v>30906.188340000001</v>
          </cell>
          <cell r="S2911">
            <v>78864.999909999999</v>
          </cell>
          <cell r="T2911">
            <v>75781.741699999999</v>
          </cell>
          <cell r="U2911">
            <v>77296.398830000006</v>
          </cell>
          <cell r="W2911">
            <v>14858.38197</v>
          </cell>
          <cell r="X2911">
            <v>21420.781009999999</v>
          </cell>
          <cell r="Y2911">
            <v>21563.79434</v>
          </cell>
          <cell r="AB2911">
            <v>24927.612000000001</v>
          </cell>
          <cell r="AC2911">
            <v>18982.762999999999</v>
          </cell>
          <cell r="AD2911">
            <v>94098.084000000003</v>
          </cell>
          <cell r="AT2911">
            <v>7308.5010000000002</v>
          </cell>
          <cell r="AU2911">
            <v>25431.655999999999</v>
          </cell>
          <cell r="AV2911">
            <v>38872.718780000003</v>
          </cell>
          <cell r="AW2911">
            <v>96061.736780000007</v>
          </cell>
        </row>
        <row r="2912">
          <cell r="A2912" t="str">
            <v>680499CLBRABO0341</v>
          </cell>
          <cell r="L2912">
            <v>4605.5634099999997</v>
          </cell>
          <cell r="M2912">
            <v>3802.8656799999999</v>
          </cell>
          <cell r="N2912">
            <v>3622.9351700000002</v>
          </cell>
          <cell r="O2912">
            <v>28314.093949999999</v>
          </cell>
          <cell r="P2912">
            <v>25851.314269999999</v>
          </cell>
          <cell r="Q2912">
            <v>27114.92884</v>
          </cell>
          <cell r="S2912">
            <v>67325.908710000003</v>
          </cell>
          <cell r="T2912">
            <v>64863.129029999996</v>
          </cell>
          <cell r="U2912">
            <v>66246.777960000007</v>
          </cell>
          <cell r="W2912">
            <v>12960.03188</v>
          </cell>
          <cell r="X2912">
            <v>18013.049299999999</v>
          </cell>
          <cell r="Y2912">
            <v>18176.073219999998</v>
          </cell>
          <cell r="AB2912">
            <v>21200.503000000001</v>
          </cell>
          <cell r="AC2912">
            <v>15905.785</v>
          </cell>
          <cell r="AD2912">
            <v>80053.687000000005</v>
          </cell>
          <cell r="AT2912">
            <v>6376</v>
          </cell>
          <cell r="AU2912">
            <v>21972.624</v>
          </cell>
          <cell r="AV2912">
            <v>33598.717219999999</v>
          </cell>
          <cell r="AW2912">
            <v>82806.790219999995</v>
          </cell>
        </row>
        <row r="2913">
          <cell r="A2913" t="str">
            <v>680499CLBRABU0341</v>
          </cell>
          <cell r="L2913">
            <v>4605.5634099999997</v>
          </cell>
          <cell r="M2913">
            <v>3802.8656799999999</v>
          </cell>
          <cell r="N2913">
            <v>3622.9351700000002</v>
          </cell>
          <cell r="O2913">
            <v>28314.093949999999</v>
          </cell>
          <cell r="P2913">
            <v>25851.314269999999</v>
          </cell>
          <cell r="Q2913">
            <v>27114.92884</v>
          </cell>
          <cell r="S2913">
            <v>67325.908710000003</v>
          </cell>
          <cell r="T2913">
            <v>64863.129029999996</v>
          </cell>
          <cell r="U2913">
            <v>66246.777960000007</v>
          </cell>
          <cell r="W2913">
            <v>12960.03188</v>
          </cell>
          <cell r="X2913">
            <v>18013.049299999999</v>
          </cell>
          <cell r="Y2913">
            <v>18176.073219999998</v>
          </cell>
          <cell r="AB2913">
            <v>21200.503000000001</v>
          </cell>
          <cell r="AC2913">
            <v>15905.785</v>
          </cell>
          <cell r="AD2913">
            <v>80053.687000000005</v>
          </cell>
          <cell r="AT2913">
            <v>6376</v>
          </cell>
          <cell r="AU2913">
            <v>21972.624</v>
          </cell>
          <cell r="AV2913">
            <v>33598.717219999999</v>
          </cell>
          <cell r="AW2913">
            <v>82806.790219999995</v>
          </cell>
        </row>
        <row r="2914">
          <cell r="A2914" t="str">
            <v>680499CLBRABU0351</v>
          </cell>
          <cell r="L2914">
            <v>0.17435</v>
          </cell>
          <cell r="O2914">
            <v>0.95716999999999997</v>
          </cell>
          <cell r="P2914">
            <v>-5.1759500000000003</v>
          </cell>
          <cell r="Q2914">
            <v>-6.4753100000000003</v>
          </cell>
          <cell r="S2914">
            <v>27.045290000000001</v>
          </cell>
          <cell r="T2914">
            <v>20.91217</v>
          </cell>
          <cell r="U2914">
            <v>18.696739999999998</v>
          </cell>
          <cell r="W2914">
            <v>0.17435</v>
          </cell>
          <cell r="X2914">
            <v>6.9951999999999996</v>
          </cell>
          <cell r="Y2914">
            <v>7.2724200000000003</v>
          </cell>
          <cell r="AV2914">
            <v>0.78281999999999996</v>
          </cell>
          <cell r="AW2914">
            <v>0.78281999999999996</v>
          </cell>
        </row>
        <row r="2915">
          <cell r="A2915" t="str">
            <v>680499CLBRABU0352</v>
          </cell>
          <cell r="L2915">
            <v>226.76888</v>
          </cell>
          <cell r="M2915">
            <v>600.03242999999998</v>
          </cell>
          <cell r="N2915">
            <v>571.64221999999995</v>
          </cell>
          <cell r="O2915">
            <v>3749.5519399999998</v>
          </cell>
          <cell r="P2915">
            <v>2521.93453</v>
          </cell>
          <cell r="Q2915">
            <v>2614.15164</v>
          </cell>
          <cell r="S2915">
            <v>9694.7440600000009</v>
          </cell>
          <cell r="T2915">
            <v>8467.1266500000002</v>
          </cell>
          <cell r="U2915">
            <v>8543.2598199999993</v>
          </cell>
          <cell r="W2915">
            <v>1758.57988</v>
          </cell>
          <cell r="X2915">
            <v>2354.5230000000001</v>
          </cell>
          <cell r="Y2915">
            <v>2348.2012800000002</v>
          </cell>
          <cell r="AB2915">
            <v>3498.8440000000001</v>
          </cell>
          <cell r="AC2915">
            <v>2700.1469999999999</v>
          </cell>
          <cell r="AD2915">
            <v>12968.001</v>
          </cell>
          <cell r="AT2915">
            <v>914.65700000000004</v>
          </cell>
          <cell r="AU2915">
            <v>3349.2350000000001</v>
          </cell>
          <cell r="AV2915">
            <v>4912.9774600000001</v>
          </cell>
          <cell r="AW2915">
            <v>12362.97946</v>
          </cell>
        </row>
        <row r="2916">
          <cell r="A2916" t="str">
            <v>680499CLBRABU0353</v>
          </cell>
          <cell r="L2916">
            <v>52.766570000000002</v>
          </cell>
          <cell r="M2916">
            <v>358.85512</v>
          </cell>
          <cell r="N2916">
            <v>341.87608999999998</v>
          </cell>
          <cell r="O2916">
            <v>532.57361000000003</v>
          </cell>
          <cell r="P2916">
            <v>1068.43038</v>
          </cell>
          <cell r="Q2916">
            <v>1103.6191899999999</v>
          </cell>
          <cell r="S2916">
            <v>1842.3449900000001</v>
          </cell>
          <cell r="T2916">
            <v>2378.2017599999999</v>
          </cell>
          <cell r="U2916">
            <v>2407.69704</v>
          </cell>
          <cell r="W2916">
            <v>139.59585999999999</v>
          </cell>
          <cell r="X2916">
            <v>994.45262000000002</v>
          </cell>
          <cell r="Y2916">
            <v>979.70951000000002</v>
          </cell>
          <cell r="AB2916">
            <v>228.26499999999999</v>
          </cell>
          <cell r="AC2916">
            <v>376.83100000000002</v>
          </cell>
          <cell r="AD2916">
            <v>1076.396</v>
          </cell>
          <cell r="AT2916">
            <v>17.844000000000001</v>
          </cell>
          <cell r="AU2916">
            <v>109.797</v>
          </cell>
          <cell r="AV2916">
            <v>360.24128000000002</v>
          </cell>
          <cell r="AW2916">
            <v>891.18427999999994</v>
          </cell>
        </row>
        <row r="2917">
          <cell r="A2917" t="str">
            <v>680499CLBRABU0349</v>
          </cell>
          <cell r="M2917">
            <v>14.6561</v>
          </cell>
          <cell r="N2917">
            <v>13.96265</v>
          </cell>
          <cell r="P2917">
            <v>77.415229999999994</v>
          </cell>
          <cell r="Q2917">
            <v>79.963980000000006</v>
          </cell>
          <cell r="S2917">
            <v>-25.043140000000001</v>
          </cell>
          <cell r="T2917">
            <v>52.37209</v>
          </cell>
          <cell r="U2917">
            <v>79.967280000000002</v>
          </cell>
          <cell r="X2917">
            <v>51.760890000000003</v>
          </cell>
          <cell r="Y2917">
            <v>52.53792</v>
          </cell>
        </row>
        <row r="2918">
          <cell r="A2918" t="str">
            <v>680499CLBRABS9051</v>
          </cell>
          <cell r="L2918">
            <v>520.2011</v>
          </cell>
          <cell r="M2918">
            <v>211.87979000000001</v>
          </cell>
          <cell r="N2918">
            <v>201.85480999999999</v>
          </cell>
          <cell r="O2918">
            <v>2549.9865599999998</v>
          </cell>
          <cell r="P2918">
            <v>834.43794000000003</v>
          </cell>
          <cell r="Q2918">
            <v>864.25824999999998</v>
          </cell>
          <cell r="S2918">
            <v>5117.7398999999996</v>
          </cell>
          <cell r="T2918">
            <v>3402.19128</v>
          </cell>
          <cell r="U2918">
            <v>3446.0920500000002</v>
          </cell>
          <cell r="W2918">
            <v>1241.01118</v>
          </cell>
          <cell r="X2918">
            <v>701.74112000000002</v>
          </cell>
          <cell r="Y2918">
            <v>698.68195000000003</v>
          </cell>
          <cell r="AB2918">
            <v>1852.817</v>
          </cell>
          <cell r="AC2918">
            <v>1517.5250000000001</v>
          </cell>
          <cell r="AD2918">
            <v>7098.0159999999996</v>
          </cell>
          <cell r="AT2918">
            <v>625.447</v>
          </cell>
          <cell r="AU2918">
            <v>1724.704</v>
          </cell>
          <cell r="AV2918">
            <v>2641.33275</v>
          </cell>
          <cell r="AW2918">
            <v>6828.5127499999999</v>
          </cell>
        </row>
        <row r="2919">
          <cell r="A2919" t="str">
            <v>680499CLBRABO0713</v>
          </cell>
          <cell r="L2919">
            <v>520.2011</v>
          </cell>
          <cell r="M2919">
            <v>211.87979000000001</v>
          </cell>
          <cell r="N2919">
            <v>201.85480999999999</v>
          </cell>
          <cell r="O2919">
            <v>2549.9865599999998</v>
          </cell>
          <cell r="P2919">
            <v>834.43794000000003</v>
          </cell>
          <cell r="Q2919">
            <v>864.25824999999998</v>
          </cell>
          <cell r="S2919">
            <v>5117.7398999999996</v>
          </cell>
          <cell r="T2919">
            <v>3402.19128</v>
          </cell>
          <cell r="U2919">
            <v>3446.0920500000002</v>
          </cell>
          <cell r="W2919">
            <v>1241.01118</v>
          </cell>
          <cell r="X2919">
            <v>701.74112000000002</v>
          </cell>
          <cell r="Y2919">
            <v>698.68195000000003</v>
          </cell>
          <cell r="AB2919">
            <v>1852.817</v>
          </cell>
          <cell r="AC2919">
            <v>1517.5250000000001</v>
          </cell>
          <cell r="AD2919">
            <v>7098.0159999999996</v>
          </cell>
          <cell r="AT2919">
            <v>625.447</v>
          </cell>
          <cell r="AU2919">
            <v>1724.704</v>
          </cell>
          <cell r="AV2919">
            <v>2641.33275</v>
          </cell>
          <cell r="AW2919">
            <v>6828.5127499999999</v>
          </cell>
        </row>
        <row r="2920">
          <cell r="A2920" t="str">
            <v>680499CLBRABU0713</v>
          </cell>
          <cell r="L2920">
            <v>520.2011</v>
          </cell>
          <cell r="M2920">
            <v>211.87979000000001</v>
          </cell>
          <cell r="N2920">
            <v>201.85480999999999</v>
          </cell>
          <cell r="O2920">
            <v>2549.9865599999998</v>
          </cell>
          <cell r="P2920">
            <v>834.43794000000003</v>
          </cell>
          <cell r="Q2920">
            <v>864.25824999999998</v>
          </cell>
          <cell r="S2920">
            <v>5117.7398999999996</v>
          </cell>
          <cell r="T2920">
            <v>3402.19128</v>
          </cell>
          <cell r="U2920">
            <v>3446.0920500000002</v>
          </cell>
          <cell r="W2920">
            <v>1241.01118</v>
          </cell>
          <cell r="X2920">
            <v>701.74112000000002</v>
          </cell>
          <cell r="Y2920">
            <v>698.68195000000003</v>
          </cell>
          <cell r="AB2920">
            <v>1852.817</v>
          </cell>
          <cell r="AC2920">
            <v>1517.5250000000001</v>
          </cell>
          <cell r="AD2920">
            <v>7098.0159999999996</v>
          </cell>
          <cell r="AT2920">
            <v>625.447</v>
          </cell>
          <cell r="AU2920">
            <v>1724.704</v>
          </cell>
          <cell r="AV2920">
            <v>2641.33275</v>
          </cell>
          <cell r="AW2920">
            <v>6828.5127499999999</v>
          </cell>
        </row>
        <row r="2921">
          <cell r="A2921" t="str">
            <v>680499CLBRABS9050</v>
          </cell>
          <cell r="L2921">
            <v>211.78429</v>
          </cell>
          <cell r="M2921">
            <v>-4.8154500000000002</v>
          </cell>
          <cell r="N2921">
            <v>-4.5876000000000001</v>
          </cell>
          <cell r="O2921">
            <v>473.54930999999999</v>
          </cell>
          <cell r="P2921">
            <v>168.74669</v>
          </cell>
          <cell r="Q2921">
            <v>181.98317</v>
          </cell>
          <cell r="S2921">
            <v>785.80861000000004</v>
          </cell>
          <cell r="T2921">
            <v>481.00599</v>
          </cell>
          <cell r="U2921">
            <v>496.24671000000001</v>
          </cell>
          <cell r="W2921">
            <v>305.66122999999999</v>
          </cell>
          <cell r="X2921">
            <v>88.218190000000007</v>
          </cell>
          <cell r="Y2921">
            <v>89.549840000000003</v>
          </cell>
          <cell r="AB2921">
            <v>570.57600000000002</v>
          </cell>
          <cell r="AC2921">
            <v>329.55200000000002</v>
          </cell>
          <cell r="AD2921">
            <v>2512.002</v>
          </cell>
          <cell r="AT2921">
            <v>171.40899999999999</v>
          </cell>
          <cell r="AU2921">
            <v>498.22399999999999</v>
          </cell>
          <cell r="AV2921">
            <v>604.83866999999998</v>
          </cell>
          <cell r="AW2921">
            <v>2379.22867</v>
          </cell>
        </row>
        <row r="2922">
          <cell r="A2922" t="str">
            <v>680499CLBRABU0362</v>
          </cell>
          <cell r="L2922">
            <v>211.78429</v>
          </cell>
          <cell r="M2922">
            <v>-4.8154500000000002</v>
          </cell>
          <cell r="N2922">
            <v>-4.5876000000000001</v>
          </cell>
          <cell r="O2922">
            <v>473.54930999999999</v>
          </cell>
          <cell r="P2922">
            <v>168.74669</v>
          </cell>
          <cell r="Q2922">
            <v>181.98317</v>
          </cell>
          <cell r="S2922">
            <v>785.80861000000004</v>
          </cell>
          <cell r="T2922">
            <v>481.00599</v>
          </cell>
          <cell r="U2922">
            <v>496.24671000000001</v>
          </cell>
          <cell r="W2922">
            <v>305.66122999999999</v>
          </cell>
          <cell r="X2922">
            <v>88.218190000000007</v>
          </cell>
          <cell r="Y2922">
            <v>89.549840000000003</v>
          </cell>
          <cell r="AB2922">
            <v>570.57600000000002</v>
          </cell>
          <cell r="AC2922">
            <v>329.55200000000002</v>
          </cell>
          <cell r="AD2922">
            <v>2512.002</v>
          </cell>
          <cell r="AT2922">
            <v>171.40899999999999</v>
          </cell>
          <cell r="AU2922">
            <v>498.22399999999999</v>
          </cell>
          <cell r="AV2922">
            <v>604.83866999999998</v>
          </cell>
          <cell r="AW2922">
            <v>2379.22867</v>
          </cell>
        </row>
        <row r="2923">
          <cell r="A2923" t="str">
            <v>680499CLBRABS6921</v>
          </cell>
          <cell r="L2923">
            <v>1.01329</v>
          </cell>
          <cell r="M2923">
            <v>0</v>
          </cell>
          <cell r="N2923">
            <v>0</v>
          </cell>
          <cell r="O2923">
            <v>0.68072999999999995</v>
          </cell>
          <cell r="P2923">
            <v>43.565179999999998</v>
          </cell>
          <cell r="Q2923">
            <v>48.310409999999997</v>
          </cell>
          <cell r="S2923">
            <v>-0.55310000000000004</v>
          </cell>
          <cell r="T2923">
            <v>42.33135</v>
          </cell>
          <cell r="U2923">
            <v>47.087060000000001</v>
          </cell>
          <cell r="W2923">
            <v>1.01329</v>
          </cell>
          <cell r="X2923">
            <v>0.70794000000000001</v>
          </cell>
          <cell r="Y2923">
            <v>0.73602000000000001</v>
          </cell>
        </row>
        <row r="2924">
          <cell r="A2924" t="str">
            <v>680499CLBRABO1228</v>
          </cell>
          <cell r="L2924">
            <v>1.01329</v>
          </cell>
          <cell r="M2924">
            <v>0</v>
          </cell>
          <cell r="N2924">
            <v>0</v>
          </cell>
          <cell r="O2924">
            <v>0.68072999999999995</v>
          </cell>
          <cell r="P2924">
            <v>43.565179999999998</v>
          </cell>
          <cell r="Q2924">
            <v>48.310409999999997</v>
          </cell>
          <cell r="S2924">
            <v>-0.55310000000000004</v>
          </cell>
          <cell r="T2924">
            <v>42.33135</v>
          </cell>
          <cell r="U2924">
            <v>47.087060000000001</v>
          </cell>
          <cell r="W2924">
            <v>1.01329</v>
          </cell>
          <cell r="X2924">
            <v>0.70794000000000001</v>
          </cell>
          <cell r="Y2924">
            <v>0.73602000000000001</v>
          </cell>
        </row>
        <row r="2925">
          <cell r="A2925" t="str">
            <v>680499CLBRABU1228</v>
          </cell>
          <cell r="L2925">
            <v>1.01329</v>
          </cell>
          <cell r="M2925">
            <v>0</v>
          </cell>
          <cell r="N2925">
            <v>0</v>
          </cell>
          <cell r="O2925">
            <v>0.68072999999999995</v>
          </cell>
          <cell r="P2925">
            <v>43.565179999999998</v>
          </cell>
          <cell r="Q2925">
            <v>48.310409999999997</v>
          </cell>
          <cell r="S2925">
            <v>-0.55310000000000004</v>
          </cell>
          <cell r="T2925">
            <v>42.33135</v>
          </cell>
          <cell r="U2925">
            <v>47.087060000000001</v>
          </cell>
          <cell r="W2925">
            <v>1.01329</v>
          </cell>
          <cell r="X2925">
            <v>0.70794000000000001</v>
          </cell>
          <cell r="Y2925">
            <v>0.73602000000000001</v>
          </cell>
        </row>
        <row r="2926">
          <cell r="A2926" t="str">
            <v>680499CLBRABS6801</v>
          </cell>
          <cell r="L2926">
            <v>119.77041</v>
          </cell>
          <cell r="M2926">
            <v>133.57114999999999</v>
          </cell>
          <cell r="N2926">
            <v>127.2513</v>
          </cell>
          <cell r="O2926">
            <v>933.54714999999999</v>
          </cell>
          <cell r="P2926">
            <v>831.78809999999999</v>
          </cell>
          <cell r="Q2926">
            <v>887.92925000000002</v>
          </cell>
          <cell r="S2926">
            <v>2361.99478</v>
          </cell>
          <cell r="T2926">
            <v>2260.2357299999999</v>
          </cell>
          <cell r="U2926">
            <v>2285.7304600000002</v>
          </cell>
          <cell r="W2926">
            <v>373.27336000000003</v>
          </cell>
          <cell r="X2926">
            <v>483.69427000000002</v>
          </cell>
          <cell r="Y2926">
            <v>479.54840000000002</v>
          </cell>
          <cell r="AV2926">
            <v>364.64515999999998</v>
          </cell>
          <cell r="AW2926">
            <v>364.64515999999998</v>
          </cell>
        </row>
        <row r="2927">
          <cell r="A2927" t="str">
            <v>680499CLBRABU1481</v>
          </cell>
          <cell r="L2927">
            <v>119.77041</v>
          </cell>
          <cell r="M2927">
            <v>133.57114999999999</v>
          </cell>
          <cell r="N2927">
            <v>127.2513</v>
          </cell>
          <cell r="O2927">
            <v>933.54714999999999</v>
          </cell>
          <cell r="P2927">
            <v>831.78809999999999</v>
          </cell>
          <cell r="Q2927">
            <v>887.92925000000002</v>
          </cell>
          <cell r="S2927">
            <v>2361.99478</v>
          </cell>
          <cell r="T2927">
            <v>2260.2357299999999</v>
          </cell>
          <cell r="U2927">
            <v>2285.7304600000002</v>
          </cell>
          <cell r="W2927">
            <v>373.27336000000003</v>
          </cell>
          <cell r="X2927">
            <v>483.69427000000002</v>
          </cell>
          <cell r="Y2927">
            <v>479.54840000000002</v>
          </cell>
          <cell r="AV2927">
            <v>364.64515999999998</v>
          </cell>
          <cell r="AW2927">
            <v>364.64515999999998</v>
          </cell>
        </row>
        <row r="2928">
          <cell r="A2928" t="str">
            <v>680499CLBRABS6903</v>
          </cell>
          <cell r="L2928">
            <v>0.54474999999999996</v>
          </cell>
          <cell r="O2928">
            <v>0.54474999999999996</v>
          </cell>
          <cell r="P2928">
            <v>50.688879999999997</v>
          </cell>
          <cell r="Q2928">
            <v>56.20635</v>
          </cell>
          <cell r="S2928">
            <v>0.70674000000000003</v>
          </cell>
          <cell r="T2928">
            <v>50.85087</v>
          </cell>
          <cell r="U2928">
            <v>56.36515</v>
          </cell>
          <cell r="W2928">
            <v>0.54474999999999996</v>
          </cell>
          <cell r="X2928">
            <v>0.18307999999999999</v>
          </cell>
          <cell r="Y2928">
            <v>0.18073</v>
          </cell>
        </row>
        <row r="2929">
          <cell r="A2929" t="str">
            <v>680499CLBRABU0664</v>
          </cell>
          <cell r="L2929">
            <v>0.54474999999999996</v>
          </cell>
          <cell r="O2929">
            <v>0.54474999999999996</v>
          </cell>
          <cell r="P2929">
            <v>50.688879999999997</v>
          </cell>
          <cell r="Q2929">
            <v>56.20635</v>
          </cell>
          <cell r="S2929">
            <v>0.70674000000000003</v>
          </cell>
          <cell r="T2929">
            <v>50.85087</v>
          </cell>
          <cell r="U2929">
            <v>56.36515</v>
          </cell>
          <cell r="W2929">
            <v>0.54474999999999996</v>
          </cell>
          <cell r="X2929">
            <v>0.18307999999999999</v>
          </cell>
          <cell r="Y2929">
            <v>0.18073</v>
          </cell>
        </row>
        <row r="2930">
          <cell r="A2930" t="str">
            <v>680499CLBRA201101</v>
          </cell>
          <cell r="L2930">
            <v>30410.132509999999</v>
          </cell>
          <cell r="M2930">
            <v>73173.044290000005</v>
          </cell>
          <cell r="N2930">
            <v>69710.901589999994</v>
          </cell>
          <cell r="O2930">
            <v>174885.54282</v>
          </cell>
          <cell r="P2930">
            <v>213516.03399</v>
          </cell>
          <cell r="Q2930">
            <v>219733.38245999999</v>
          </cell>
          <cell r="S2930">
            <v>400094.60658000002</v>
          </cell>
          <cell r="T2930">
            <v>438725.09775000002</v>
          </cell>
          <cell r="U2930">
            <v>443608.28901000001</v>
          </cell>
          <cell r="W2930">
            <v>69579.120389999996</v>
          </cell>
          <cell r="X2930">
            <v>173154.91123999999</v>
          </cell>
          <cell r="Y2930">
            <v>171048.78421000001</v>
          </cell>
          <cell r="AB2930">
            <v>120520</v>
          </cell>
          <cell r="AC2930">
            <v>93129.998000000007</v>
          </cell>
          <cell r="AD2930">
            <v>480390</v>
          </cell>
          <cell r="AT2930">
            <v>27567.768</v>
          </cell>
          <cell r="AU2930">
            <v>102320.001</v>
          </cell>
          <cell r="AV2930">
            <v>167431.04967000001</v>
          </cell>
          <cell r="AW2930">
            <v>479867.35667000001</v>
          </cell>
        </row>
        <row r="2931">
          <cell r="A2931" t="str">
            <v>680499CLBRABT6918</v>
          </cell>
          <cell r="L2931">
            <v>30410.132509999999</v>
          </cell>
          <cell r="M2931">
            <v>73173.044290000005</v>
          </cell>
          <cell r="N2931">
            <v>69710.901589999994</v>
          </cell>
          <cell r="O2931">
            <v>174885.54282</v>
          </cell>
          <cell r="P2931">
            <v>213516.03399</v>
          </cell>
          <cell r="Q2931">
            <v>219733.38245999999</v>
          </cell>
          <cell r="S2931">
            <v>400094.60658000002</v>
          </cell>
          <cell r="T2931">
            <v>438725.09775000002</v>
          </cell>
          <cell r="U2931">
            <v>443608.28901000001</v>
          </cell>
          <cell r="W2931">
            <v>69579.120389999996</v>
          </cell>
          <cell r="X2931">
            <v>173154.91123999999</v>
          </cell>
          <cell r="Y2931">
            <v>171048.78421000001</v>
          </cell>
          <cell r="AB2931">
            <v>120520</v>
          </cell>
          <cell r="AC2931">
            <v>93129.998000000007</v>
          </cell>
          <cell r="AD2931">
            <v>480390</v>
          </cell>
          <cell r="AT2931">
            <v>27567.768</v>
          </cell>
          <cell r="AU2931">
            <v>102320.001</v>
          </cell>
          <cell r="AV2931">
            <v>167431.04967000001</v>
          </cell>
          <cell r="AW2931">
            <v>479867.35667000001</v>
          </cell>
        </row>
        <row r="2932">
          <cell r="A2932" t="str">
            <v>680499CLBRABO0680</v>
          </cell>
          <cell r="L2932">
            <v>30408.911629999999</v>
          </cell>
          <cell r="M2932">
            <v>73173.044290000005</v>
          </cell>
          <cell r="N2932">
            <v>69710.901589999994</v>
          </cell>
          <cell r="O2932">
            <v>174884.32193999999</v>
          </cell>
          <cell r="P2932">
            <v>212896.25438</v>
          </cell>
          <cell r="Q2932">
            <v>219052.42103</v>
          </cell>
          <cell r="S2932">
            <v>400092.25821</v>
          </cell>
          <cell r="T2932">
            <v>438104.19065</v>
          </cell>
          <cell r="U2932">
            <v>442926.11718</v>
          </cell>
          <cell r="W2932">
            <v>69577.899510000003</v>
          </cell>
          <cell r="X2932">
            <v>173012.16880000001</v>
          </cell>
          <cell r="Y2932">
            <v>170900.38484000001</v>
          </cell>
          <cell r="AB2932">
            <v>120520</v>
          </cell>
          <cell r="AC2932">
            <v>93129.998000000007</v>
          </cell>
          <cell r="AD2932">
            <v>480390</v>
          </cell>
          <cell r="AT2932">
            <v>27567.768</v>
          </cell>
          <cell r="AU2932">
            <v>102320.001</v>
          </cell>
          <cell r="AV2932">
            <v>167431.04967000001</v>
          </cell>
          <cell r="AW2932">
            <v>479867.35667000001</v>
          </cell>
        </row>
        <row r="2933">
          <cell r="A2933" t="str">
            <v>680499CLBRABU0680</v>
          </cell>
          <cell r="L2933">
            <v>30408.911629999999</v>
          </cell>
          <cell r="M2933">
            <v>73173.044290000005</v>
          </cell>
          <cell r="N2933">
            <v>69710.901589999994</v>
          </cell>
          <cell r="O2933">
            <v>174884.32193999999</v>
          </cell>
          <cell r="P2933">
            <v>212896.25438</v>
          </cell>
          <cell r="Q2933">
            <v>219052.42103</v>
          </cell>
          <cell r="S2933">
            <v>400092.25821</v>
          </cell>
          <cell r="T2933">
            <v>438104.19065</v>
          </cell>
          <cell r="U2933">
            <v>442926.11718</v>
          </cell>
          <cell r="W2933">
            <v>69577.899510000003</v>
          </cell>
          <cell r="X2933">
            <v>173012.16880000001</v>
          </cell>
          <cell r="Y2933">
            <v>170900.38484000001</v>
          </cell>
          <cell r="AB2933">
            <v>120520</v>
          </cell>
          <cell r="AC2933">
            <v>93129.998000000007</v>
          </cell>
          <cell r="AD2933">
            <v>480390</v>
          </cell>
          <cell r="AT2933">
            <v>27567.768</v>
          </cell>
          <cell r="AU2933">
            <v>102320.001</v>
          </cell>
          <cell r="AV2933">
            <v>167431.04967000001</v>
          </cell>
          <cell r="AW2933">
            <v>479867.35667000001</v>
          </cell>
        </row>
        <row r="2934">
          <cell r="A2934" t="str">
            <v>680499CLBRABU0655</v>
          </cell>
          <cell r="L2934">
            <v>1.22088</v>
          </cell>
          <cell r="O2934">
            <v>1.22088</v>
          </cell>
          <cell r="P2934">
            <v>11.40249</v>
          </cell>
          <cell r="Q2934">
            <v>12.81622</v>
          </cell>
          <cell r="S2934">
            <v>2.3483700000000001</v>
          </cell>
          <cell r="T2934">
            <v>12.52998</v>
          </cell>
          <cell r="U2934">
            <v>14.026630000000001</v>
          </cell>
          <cell r="W2934">
            <v>1.22088</v>
          </cell>
          <cell r="X2934">
            <v>0.35555999999999999</v>
          </cell>
          <cell r="Y2934">
            <v>0.36964999999999998</v>
          </cell>
        </row>
        <row r="2935">
          <cell r="A2935" t="str">
            <v>680499CLBRABU0624</v>
          </cell>
          <cell r="P2935">
            <v>608.37711999999999</v>
          </cell>
          <cell r="Q2935">
            <v>668.14521000000002</v>
          </cell>
          <cell r="T2935">
            <v>608.37711999999999</v>
          </cell>
          <cell r="U2935">
            <v>668.14521000000002</v>
          </cell>
          <cell r="X2935">
            <v>142.38687999999999</v>
          </cell>
          <cell r="Y2935">
            <v>148.02972</v>
          </cell>
        </row>
        <row r="2936">
          <cell r="A2936" t="str">
            <v>680499CL_BRPD202</v>
          </cell>
          <cell r="L2936">
            <v>19677.86923</v>
          </cell>
          <cell r="M2936">
            <v>19694.792819999999</v>
          </cell>
          <cell r="N2936">
            <v>18762.944449999999</v>
          </cell>
          <cell r="O2936">
            <v>109951.35533999999</v>
          </cell>
          <cell r="P2936">
            <v>88829.315669999996</v>
          </cell>
          <cell r="Q2936">
            <v>92588.183820000006</v>
          </cell>
          <cell r="S2936">
            <v>264902.56297999999</v>
          </cell>
          <cell r="T2936">
            <v>243780.52330999999</v>
          </cell>
          <cell r="U2936">
            <v>247315.71815999999</v>
          </cell>
          <cell r="W2936">
            <v>48328.36664</v>
          </cell>
          <cell r="X2936">
            <v>66974.433189999996</v>
          </cell>
          <cell r="Y2936">
            <v>66875.599180000005</v>
          </cell>
          <cell r="AB2936">
            <v>82147.926999999996</v>
          </cell>
          <cell r="AC2936">
            <v>63176.593999999997</v>
          </cell>
          <cell r="AD2936">
            <v>316778.78999999998</v>
          </cell>
          <cell r="AT2936">
            <v>25595.794999999998</v>
          </cell>
          <cell r="AU2936">
            <v>82512.13</v>
          </cell>
          <cell r="AV2936">
            <v>121922.13181000001</v>
          </cell>
          <cell r="AW2936">
            <v>316905.11281000002</v>
          </cell>
        </row>
        <row r="2937">
          <cell r="A2937" t="str">
            <v>680499CL_BRBS9044</v>
          </cell>
          <cell r="L2937">
            <v>2313.9196400000001</v>
          </cell>
          <cell r="M2937">
            <v>1390.17021</v>
          </cell>
          <cell r="N2937">
            <v>1324.39507</v>
          </cell>
          <cell r="O2937">
            <v>12771.49523</v>
          </cell>
          <cell r="P2937">
            <v>6649.0406300000004</v>
          </cell>
          <cell r="Q2937">
            <v>6942.5112600000002</v>
          </cell>
          <cell r="S2937">
            <v>31065.475160000002</v>
          </cell>
          <cell r="T2937">
            <v>24943.020560000001</v>
          </cell>
          <cell r="U2937">
            <v>25166.859339999999</v>
          </cell>
          <cell r="W2937">
            <v>5370.84944</v>
          </cell>
          <cell r="X2937">
            <v>5088.5391799999998</v>
          </cell>
          <cell r="Y2937">
            <v>5082.7384000000002</v>
          </cell>
          <cell r="AB2937">
            <v>8218.8799999999992</v>
          </cell>
          <cell r="AC2937">
            <v>5864.0789999999997</v>
          </cell>
          <cell r="AD2937">
            <v>32429.633000000002</v>
          </cell>
          <cell r="AT2937">
            <v>3471.3420000000001</v>
          </cell>
          <cell r="AU2937">
            <v>9597.5300000000007</v>
          </cell>
          <cell r="AV2937">
            <v>13885.94922</v>
          </cell>
          <cell r="AW2937">
            <v>34724.18922</v>
          </cell>
        </row>
        <row r="2938">
          <cell r="A2938" t="str">
            <v>680499CL_BRBU0321</v>
          </cell>
          <cell r="L2938">
            <v>1561.6365599999999</v>
          </cell>
          <cell r="M2938">
            <v>765.69074999999998</v>
          </cell>
          <cell r="N2938">
            <v>729.46252000000004</v>
          </cell>
          <cell r="O2938">
            <v>7036.6233499999998</v>
          </cell>
          <cell r="P2938">
            <v>3320.7081199999998</v>
          </cell>
          <cell r="Q2938">
            <v>3461.5294199999998</v>
          </cell>
          <cell r="S2938">
            <v>20473.919819999999</v>
          </cell>
          <cell r="T2938">
            <v>16758.00459</v>
          </cell>
          <cell r="U2938">
            <v>16802.407709999999</v>
          </cell>
          <cell r="W2938">
            <v>2895.82512</v>
          </cell>
          <cell r="X2938">
            <v>2987.5519199999999</v>
          </cell>
          <cell r="Y2938">
            <v>2969.4928</v>
          </cell>
          <cell r="AB2938">
            <v>4276.6750000000002</v>
          </cell>
          <cell r="AC2938">
            <v>2989.1590000000001</v>
          </cell>
          <cell r="AD2938">
            <v>20784.468000000001</v>
          </cell>
          <cell r="AT2938">
            <v>1881.2339999999999</v>
          </cell>
          <cell r="AU2938">
            <v>5473.7449999999999</v>
          </cell>
          <cell r="AV2938">
            <v>7357.1771099999996</v>
          </cell>
          <cell r="AW2938">
            <v>22358.929110000001</v>
          </cell>
        </row>
        <row r="2939">
          <cell r="A2939" t="str">
            <v>680499CL_BRBU0323</v>
          </cell>
          <cell r="L2939">
            <v>752.28308000000004</v>
          </cell>
          <cell r="M2939">
            <v>624.36231999999995</v>
          </cell>
          <cell r="N2939">
            <v>594.82095000000004</v>
          </cell>
          <cell r="O2939">
            <v>5734.8718799999997</v>
          </cell>
          <cell r="P2939">
            <v>3327.9037499999999</v>
          </cell>
          <cell r="Q2939">
            <v>3480.5449400000002</v>
          </cell>
          <cell r="S2939">
            <v>10591.555340000001</v>
          </cell>
          <cell r="T2939">
            <v>8184.5872099999997</v>
          </cell>
          <cell r="U2939">
            <v>8364.0147300000008</v>
          </cell>
          <cell r="W2939">
            <v>2475.02432</v>
          </cell>
          <cell r="X2939">
            <v>2100.6132400000001</v>
          </cell>
          <cell r="Y2939">
            <v>2112.8669399999999</v>
          </cell>
          <cell r="AB2939">
            <v>3942.2049999999999</v>
          </cell>
          <cell r="AC2939">
            <v>2874.92</v>
          </cell>
          <cell r="AD2939">
            <v>11645.165000000001</v>
          </cell>
          <cell r="AT2939">
            <v>1590.1079999999999</v>
          </cell>
          <cell r="AU2939">
            <v>4123.7849999999999</v>
          </cell>
          <cell r="AV2939">
            <v>6528.7721099999999</v>
          </cell>
          <cell r="AW2939">
            <v>12365.260109999999</v>
          </cell>
        </row>
        <row r="2940">
          <cell r="A2940" t="str">
            <v>680499CL_BRBU0329</v>
          </cell>
          <cell r="M2940">
            <v>0.11713999999999999</v>
          </cell>
          <cell r="N2940">
            <v>0.1116</v>
          </cell>
          <cell r="P2940">
            <v>0.42875999999999997</v>
          </cell>
          <cell r="Q2940">
            <v>0.43691000000000002</v>
          </cell>
          <cell r="T2940">
            <v>0.42875999999999997</v>
          </cell>
          <cell r="U2940">
            <v>0.43691000000000002</v>
          </cell>
          <cell r="X2940">
            <v>0.37402000000000002</v>
          </cell>
          <cell r="Y2940">
            <v>0.37866</v>
          </cell>
        </row>
        <row r="2941">
          <cell r="A2941" t="str">
            <v>680499CL_BRBG6912</v>
          </cell>
          <cell r="L2941">
            <v>11625.36254</v>
          </cell>
          <cell r="M2941">
            <v>13187.577789999999</v>
          </cell>
          <cell r="N2941">
            <v>12563.614729999999</v>
          </cell>
          <cell r="O2941">
            <v>60624.374940000002</v>
          </cell>
          <cell r="P2941">
            <v>50737.129789999999</v>
          </cell>
          <cell r="Q2941">
            <v>52700.796799999996</v>
          </cell>
          <cell r="S2941">
            <v>146706.39098</v>
          </cell>
          <cell r="T2941">
            <v>136819.14582999999</v>
          </cell>
          <cell r="U2941">
            <v>138520.93854999999</v>
          </cell>
          <cell r="W2941">
            <v>26177.631420000002</v>
          </cell>
          <cell r="X2941">
            <v>39190.568399999996</v>
          </cell>
          <cell r="Y2941">
            <v>38960.369500000001</v>
          </cell>
          <cell r="AB2941">
            <v>46578.042000000001</v>
          </cell>
          <cell r="AC2941">
            <v>36482.675000000003</v>
          </cell>
          <cell r="AD2941">
            <v>180641.05499999999</v>
          </cell>
          <cell r="AT2941">
            <v>14019.096</v>
          </cell>
          <cell r="AU2941">
            <v>45260.016000000003</v>
          </cell>
          <cell r="AV2941">
            <v>65552.647230000002</v>
          </cell>
          <cell r="AW2941">
            <v>176546.80022999999</v>
          </cell>
        </row>
        <row r="2942">
          <cell r="A2942" t="str">
            <v>680499CL_BRBS6912</v>
          </cell>
          <cell r="L2942">
            <v>9709.5992600000009</v>
          </cell>
          <cell r="M2942">
            <v>12056.419900000001</v>
          </cell>
          <cell r="N2942">
            <v>11485.97697</v>
          </cell>
          <cell r="O2942">
            <v>49075.287049999999</v>
          </cell>
          <cell r="P2942">
            <v>43952.415110000002</v>
          </cell>
          <cell r="Q2942">
            <v>45567.34953</v>
          </cell>
          <cell r="S2942">
            <v>122068.38946000001</v>
          </cell>
          <cell r="T2942">
            <v>116945.51751999999</v>
          </cell>
          <cell r="U2942">
            <v>118319.08714</v>
          </cell>
          <cell r="W2942">
            <v>21545.08784</v>
          </cell>
          <cell r="X2942">
            <v>34721.034070000002</v>
          </cell>
          <cell r="Y2942">
            <v>34492.293089999999</v>
          </cell>
          <cell r="AB2942">
            <v>38036.872000000003</v>
          </cell>
          <cell r="AC2942">
            <v>29213.416000000001</v>
          </cell>
          <cell r="AD2942">
            <v>146366.859</v>
          </cell>
          <cell r="AT2942">
            <v>11189.537</v>
          </cell>
          <cell r="AU2942">
            <v>36778.285000000003</v>
          </cell>
          <cell r="AV2942">
            <v>53202.635020000002</v>
          </cell>
          <cell r="AW2942">
            <v>143071.21202000001</v>
          </cell>
        </row>
        <row r="2943">
          <cell r="A2943" t="str">
            <v>680499CL_BRBO0678</v>
          </cell>
          <cell r="L2943">
            <v>7670.1014299999997</v>
          </cell>
          <cell r="M2943">
            <v>9566.0186699999995</v>
          </cell>
          <cell r="N2943">
            <v>9113.4077099999995</v>
          </cell>
          <cell r="O2943">
            <v>38308.921009999998</v>
          </cell>
          <cell r="P2943">
            <v>33987.518029999999</v>
          </cell>
          <cell r="Q2943">
            <v>35203.137269999999</v>
          </cell>
          <cell r="S2943">
            <v>96603.684819999995</v>
          </cell>
          <cell r="T2943">
            <v>92282.281839999996</v>
          </cell>
          <cell r="U2943">
            <v>93288.885569999999</v>
          </cell>
          <cell r="W2943">
            <v>17140.791689999998</v>
          </cell>
          <cell r="X2943">
            <v>27272.021199999999</v>
          </cell>
          <cell r="Y2943">
            <v>27082.352579999999</v>
          </cell>
          <cell r="AB2943">
            <v>27792.822</v>
          </cell>
          <cell r="AC2943">
            <v>22774.343000000001</v>
          </cell>
          <cell r="AD2943">
            <v>111543.577</v>
          </cell>
          <cell r="AT2943">
            <v>8457.8449999999993</v>
          </cell>
          <cell r="AU2943">
            <v>27803.159</v>
          </cell>
          <cell r="AV2943">
            <v>40382.3105</v>
          </cell>
          <cell r="AW2943">
            <v>108795.61749999999</v>
          </cell>
        </row>
        <row r="2944">
          <cell r="A2944" t="str">
            <v>680499CL_BRBU0654</v>
          </cell>
          <cell r="L2944">
            <v>404.60243000000003</v>
          </cell>
          <cell r="M2944">
            <v>486.05155000000002</v>
          </cell>
          <cell r="N2944">
            <v>463.05428000000001</v>
          </cell>
          <cell r="O2944">
            <v>1814.4605899999999</v>
          </cell>
          <cell r="P2944">
            <v>1616.90515</v>
          </cell>
          <cell r="Q2944">
            <v>1674.87105</v>
          </cell>
          <cell r="S2944">
            <v>4621.2704700000004</v>
          </cell>
          <cell r="T2944">
            <v>4423.7150300000003</v>
          </cell>
          <cell r="U2944">
            <v>4474.2378600000002</v>
          </cell>
          <cell r="W2944">
            <v>930.04416000000003</v>
          </cell>
          <cell r="X2944">
            <v>1475.67479</v>
          </cell>
          <cell r="Y2944">
            <v>1452.6101200000001</v>
          </cell>
          <cell r="AB2944">
            <v>1386.171</v>
          </cell>
          <cell r="AC2944">
            <v>772.29300000000001</v>
          </cell>
          <cell r="AD2944">
            <v>5245.1130000000003</v>
          </cell>
          <cell r="AT2944">
            <v>494.226</v>
          </cell>
          <cell r="AU2944">
            <v>1455.7560000000001</v>
          </cell>
          <cell r="AV2944">
            <v>2129.90463</v>
          </cell>
          <cell r="AW2944">
            <v>5385.83763</v>
          </cell>
        </row>
        <row r="2945">
          <cell r="A2945" t="str">
            <v>680499CL_BRBU0659</v>
          </cell>
          <cell r="L2945">
            <v>1640.82386</v>
          </cell>
          <cell r="M2945">
            <v>2005.13933</v>
          </cell>
          <cell r="N2945">
            <v>1910.2672700000001</v>
          </cell>
          <cell r="O2945">
            <v>9006.6334200000001</v>
          </cell>
          <cell r="P2945">
            <v>8384.0951700000005</v>
          </cell>
          <cell r="Q2945">
            <v>8728.8724299999994</v>
          </cell>
          <cell r="S2945">
            <v>20908.041369999999</v>
          </cell>
          <cell r="T2945">
            <v>20285.503120000001</v>
          </cell>
          <cell r="U2945">
            <v>20605.038359999999</v>
          </cell>
          <cell r="W2945">
            <v>3486.6062400000001</v>
          </cell>
          <cell r="X2945">
            <v>5969.4631300000001</v>
          </cell>
          <cell r="Y2945">
            <v>5953.1935599999997</v>
          </cell>
          <cell r="AB2945">
            <v>8857.8790000000008</v>
          </cell>
          <cell r="AC2945">
            <v>5666.78</v>
          </cell>
          <cell r="AD2945">
            <v>29578.169000000002</v>
          </cell>
          <cell r="AT2945">
            <v>2237.4659999999999</v>
          </cell>
          <cell r="AU2945">
            <v>7519.37</v>
          </cell>
          <cell r="AV2945">
            <v>10695.877850000001</v>
          </cell>
          <cell r="AW2945">
            <v>28895.21485</v>
          </cell>
        </row>
        <row r="2946">
          <cell r="A2946" t="str">
            <v>680499CL_BRBU3445</v>
          </cell>
          <cell r="L2946">
            <v>-5.9284600000000003</v>
          </cell>
          <cell r="M2946">
            <v>-0.78964999999999996</v>
          </cell>
          <cell r="N2946">
            <v>-0.75229000000000001</v>
          </cell>
          <cell r="O2946">
            <v>-54.727969999999999</v>
          </cell>
          <cell r="P2946">
            <v>-36.10324</v>
          </cell>
          <cell r="Q2946">
            <v>-39.531210000000002</v>
          </cell>
          <cell r="S2946">
            <v>-64.607200000000006</v>
          </cell>
          <cell r="T2946">
            <v>-45.982469999999999</v>
          </cell>
          <cell r="U2946">
            <v>-49.074660000000002</v>
          </cell>
          <cell r="W2946">
            <v>-12.35425</v>
          </cell>
          <cell r="X2946">
            <v>3.8749500000000001</v>
          </cell>
          <cell r="Y2946">
            <v>4.1368299999999998</v>
          </cell>
          <cell r="AV2946">
            <v>-5.4579599999999999</v>
          </cell>
          <cell r="AW2946">
            <v>-5.4579599999999999</v>
          </cell>
        </row>
        <row r="2947">
          <cell r="A2947" t="str">
            <v>680499CL_BRBS6922</v>
          </cell>
          <cell r="L2947">
            <v>1915.7632799999999</v>
          </cell>
          <cell r="M2947">
            <v>1131.15789</v>
          </cell>
          <cell r="N2947">
            <v>1077.63777</v>
          </cell>
          <cell r="O2947">
            <v>11549.087890000001</v>
          </cell>
          <cell r="P2947">
            <v>6784.71468</v>
          </cell>
          <cell r="Q2947">
            <v>7133.4472699999997</v>
          </cell>
          <cell r="S2947">
            <v>24638.001520000002</v>
          </cell>
          <cell r="T2947">
            <v>19873.62831</v>
          </cell>
          <cell r="U2947">
            <v>20201.8514</v>
          </cell>
          <cell r="W2947">
            <v>4632.5435799999996</v>
          </cell>
          <cell r="X2947">
            <v>4469.5343300000004</v>
          </cell>
          <cell r="Y2947">
            <v>4468.0764099999997</v>
          </cell>
          <cell r="AB2947">
            <v>8541.17</v>
          </cell>
          <cell r="AC2947">
            <v>7269.259</v>
          </cell>
          <cell r="AD2947">
            <v>34274.196000000004</v>
          </cell>
          <cell r="AT2947">
            <v>2829.5590000000002</v>
          </cell>
          <cell r="AU2947">
            <v>8481.7309999999998</v>
          </cell>
          <cell r="AV2947">
            <v>12350.012210000001</v>
          </cell>
          <cell r="AW2947">
            <v>33475.588210000002</v>
          </cell>
        </row>
        <row r="2948">
          <cell r="A2948" t="str">
            <v>680499CL_BRBU0630</v>
          </cell>
          <cell r="L2948">
            <v>15.885260000000001</v>
          </cell>
          <cell r="M2948">
            <v>45.318359999999998</v>
          </cell>
          <cell r="N2948">
            <v>43.174140000000001</v>
          </cell>
          <cell r="O2948">
            <v>75.800139999999999</v>
          </cell>
          <cell r="P2948">
            <v>224.05815000000001</v>
          </cell>
          <cell r="Q2948">
            <v>235.21614</v>
          </cell>
          <cell r="S2948">
            <v>296.39593000000002</v>
          </cell>
          <cell r="T2948">
            <v>444.65393999999998</v>
          </cell>
          <cell r="U2948">
            <v>453.15550000000002</v>
          </cell>
          <cell r="W2948">
            <v>66.860680000000002</v>
          </cell>
          <cell r="X2948">
            <v>179.13023000000001</v>
          </cell>
          <cell r="Y2948">
            <v>178.70432</v>
          </cell>
          <cell r="AV2948">
            <v>8.9350900000000006</v>
          </cell>
          <cell r="AW2948">
            <v>8.9350900000000006</v>
          </cell>
        </row>
        <row r="2949">
          <cell r="A2949" t="str">
            <v>680499CL_BRBU1485</v>
          </cell>
          <cell r="L2949">
            <v>470.971</v>
          </cell>
          <cell r="M2949">
            <v>279.62358</v>
          </cell>
          <cell r="N2949">
            <v>266.39334000000002</v>
          </cell>
          <cell r="O2949">
            <v>3100.80375</v>
          </cell>
          <cell r="P2949">
            <v>1843.2977100000001</v>
          </cell>
          <cell r="Q2949">
            <v>1947.44857</v>
          </cell>
          <cell r="S2949">
            <v>6211.4545099999996</v>
          </cell>
          <cell r="T2949">
            <v>4953.9484700000003</v>
          </cell>
          <cell r="U2949">
            <v>5036.7497000000003</v>
          </cell>
          <cell r="W2949">
            <v>1259.39435</v>
          </cell>
          <cell r="X2949">
            <v>1121.9662800000001</v>
          </cell>
          <cell r="Y2949">
            <v>1116.9640899999999</v>
          </cell>
          <cell r="AB2949">
            <v>2357.931</v>
          </cell>
          <cell r="AC2949">
            <v>1852.2809999999999</v>
          </cell>
          <cell r="AD2949">
            <v>8926.009</v>
          </cell>
          <cell r="AT2949">
            <v>817.35199999999998</v>
          </cell>
          <cell r="AU2949">
            <v>2339.4110000000001</v>
          </cell>
          <cell r="AV2949">
            <v>3303.7966200000001</v>
          </cell>
          <cell r="AW2949">
            <v>9009.5236199999999</v>
          </cell>
        </row>
        <row r="2950">
          <cell r="A2950" t="str">
            <v>680499CL_BRBO0708</v>
          </cell>
          <cell r="L2950">
            <v>1234.85283</v>
          </cell>
          <cell r="M2950">
            <v>554.63244999999995</v>
          </cell>
          <cell r="N2950">
            <v>528.39031</v>
          </cell>
          <cell r="O2950">
            <v>5441.8935199999996</v>
          </cell>
          <cell r="P2950">
            <v>3178.49665</v>
          </cell>
          <cell r="Q2950">
            <v>3334.6241799999998</v>
          </cell>
          <cell r="S2950">
            <v>10756.975350000001</v>
          </cell>
          <cell r="T2950">
            <v>8493.5784800000001</v>
          </cell>
          <cell r="U2950">
            <v>8675.7779499999997</v>
          </cell>
          <cell r="W2950">
            <v>2759.5380300000002</v>
          </cell>
          <cell r="X2950">
            <v>2140.1849299999999</v>
          </cell>
          <cell r="Y2950">
            <v>2140.1205100000002</v>
          </cell>
          <cell r="AB2950">
            <v>4207.0150000000003</v>
          </cell>
          <cell r="AC2950">
            <v>2933.4929999999999</v>
          </cell>
          <cell r="AD2950">
            <v>16897.584999999999</v>
          </cell>
          <cell r="AT2950">
            <v>1431.5809999999999</v>
          </cell>
          <cell r="AU2950">
            <v>4276.402</v>
          </cell>
          <cell r="AV2950">
            <v>5515.9558999999999</v>
          </cell>
          <cell r="AW2950">
            <v>16236.3379</v>
          </cell>
        </row>
        <row r="2951">
          <cell r="A2951" t="str">
            <v>680499CL_BRBU0675</v>
          </cell>
          <cell r="L2951">
            <v>177.56229999999999</v>
          </cell>
          <cell r="M2951">
            <v>167.95583999999999</v>
          </cell>
          <cell r="N2951">
            <v>160.00909999999999</v>
          </cell>
          <cell r="O2951">
            <v>2649.3275699999999</v>
          </cell>
          <cell r="P2951">
            <v>1032.40193</v>
          </cell>
          <cell r="Q2951">
            <v>1082.73119</v>
          </cell>
          <cell r="S2951">
            <v>6259.2653499999997</v>
          </cell>
          <cell r="T2951">
            <v>4642.3397100000002</v>
          </cell>
          <cell r="U2951">
            <v>4672.5619299999998</v>
          </cell>
          <cell r="W2951">
            <v>494.07029</v>
          </cell>
          <cell r="X2951">
            <v>714.77810999999997</v>
          </cell>
          <cell r="Y2951">
            <v>718.41742999999997</v>
          </cell>
          <cell r="AB2951">
            <v>1789.742</v>
          </cell>
          <cell r="AC2951">
            <v>2230.1790000000001</v>
          </cell>
          <cell r="AD2951">
            <v>7568.2020000000002</v>
          </cell>
          <cell r="AT2951">
            <v>509.21499999999997</v>
          </cell>
          <cell r="AU2951">
            <v>1651.1089999999999</v>
          </cell>
          <cell r="AV2951">
            <v>3114.46207</v>
          </cell>
          <cell r="AW2951">
            <v>7281.9560700000002</v>
          </cell>
        </row>
        <row r="2952">
          <cell r="A2952" t="str">
            <v>680499CL_BRBU0709</v>
          </cell>
          <cell r="L2952">
            <v>0.42180000000000001</v>
          </cell>
          <cell r="M2952">
            <v>65.655990000000003</v>
          </cell>
          <cell r="N2952">
            <v>62.549520000000001</v>
          </cell>
          <cell r="O2952">
            <v>148.41202000000001</v>
          </cell>
          <cell r="P2952">
            <v>354.47280999999998</v>
          </cell>
          <cell r="Q2952">
            <v>372.1429</v>
          </cell>
          <cell r="S2952">
            <v>880.59370000000001</v>
          </cell>
          <cell r="T2952">
            <v>1086.6544899999999</v>
          </cell>
          <cell r="U2952">
            <v>1104.09032</v>
          </cell>
          <cell r="W2952">
            <v>0.48513000000000001</v>
          </cell>
          <cell r="X2952">
            <v>248.58312000000001</v>
          </cell>
          <cell r="Y2952">
            <v>248.66421</v>
          </cell>
          <cell r="AC2952">
            <v>147.63300000000001</v>
          </cell>
          <cell r="AD2952">
            <v>147.63300000000001</v>
          </cell>
          <cell r="AV2952">
            <v>150.10975999999999</v>
          </cell>
          <cell r="AW2952">
            <v>150.10975999999999</v>
          </cell>
        </row>
        <row r="2953">
          <cell r="A2953" t="str">
            <v>680499CL_BRBU1123</v>
          </cell>
          <cell r="L2953">
            <v>16.07009</v>
          </cell>
          <cell r="M2953">
            <v>17.97167</v>
          </cell>
          <cell r="N2953">
            <v>17.12135</v>
          </cell>
          <cell r="O2953">
            <v>132.85088999999999</v>
          </cell>
          <cell r="P2953">
            <v>151.98742999999999</v>
          </cell>
          <cell r="Q2953">
            <v>161.2843</v>
          </cell>
          <cell r="S2953">
            <v>233.31667999999999</v>
          </cell>
          <cell r="T2953">
            <v>252.45321999999999</v>
          </cell>
          <cell r="U2953">
            <v>259.51600999999999</v>
          </cell>
          <cell r="W2953">
            <v>52.195099999999996</v>
          </cell>
          <cell r="X2953">
            <v>64.891660000000002</v>
          </cell>
          <cell r="Y2953">
            <v>65.205849999999998</v>
          </cell>
          <cell r="AB2953">
            <v>186.482</v>
          </cell>
          <cell r="AC2953">
            <v>105.673</v>
          </cell>
          <cell r="AD2953">
            <v>734.76700000000005</v>
          </cell>
          <cell r="AT2953">
            <v>71.411000000000001</v>
          </cell>
          <cell r="AU2953">
            <v>214.809</v>
          </cell>
          <cell r="AV2953">
            <v>256.75277</v>
          </cell>
          <cell r="AW2953">
            <v>788.72577000000001</v>
          </cell>
        </row>
        <row r="2954">
          <cell r="A2954" t="str">
            <v>680499CL_BRBS9042</v>
          </cell>
          <cell r="L2954">
            <v>4885.2732100000003</v>
          </cell>
          <cell r="M2954">
            <v>4776.4093300000004</v>
          </cell>
          <cell r="N2954">
            <v>4550.4161299999996</v>
          </cell>
          <cell r="O2954">
            <v>32597.176670000001</v>
          </cell>
          <cell r="P2954">
            <v>29513.918460000001</v>
          </cell>
          <cell r="Q2954">
            <v>30906.188340000001</v>
          </cell>
          <cell r="S2954">
            <v>78864.999909999999</v>
          </cell>
          <cell r="T2954">
            <v>75781.741699999999</v>
          </cell>
          <cell r="U2954">
            <v>77296.398830000006</v>
          </cell>
          <cell r="W2954">
            <v>14858.38197</v>
          </cell>
          <cell r="X2954">
            <v>21420.781009999999</v>
          </cell>
          <cell r="Y2954">
            <v>21563.79434</v>
          </cell>
          <cell r="AB2954">
            <v>24927.612000000001</v>
          </cell>
          <cell r="AC2954">
            <v>18982.762999999999</v>
          </cell>
          <cell r="AD2954">
            <v>94098.084000000003</v>
          </cell>
          <cell r="AT2954">
            <v>7308.5010000000002</v>
          </cell>
          <cell r="AU2954">
            <v>25431.655999999999</v>
          </cell>
          <cell r="AV2954">
            <v>38872.718780000003</v>
          </cell>
          <cell r="AW2954">
            <v>96061.736780000007</v>
          </cell>
        </row>
        <row r="2955">
          <cell r="A2955" t="str">
            <v>680499CL_BRBO0341</v>
          </cell>
          <cell r="L2955">
            <v>4605.5634099999997</v>
          </cell>
          <cell r="M2955">
            <v>3802.8656799999999</v>
          </cell>
          <cell r="N2955">
            <v>3622.9351700000002</v>
          </cell>
          <cell r="O2955">
            <v>28314.093949999999</v>
          </cell>
          <cell r="P2955">
            <v>25851.314269999999</v>
          </cell>
          <cell r="Q2955">
            <v>27114.92884</v>
          </cell>
          <cell r="S2955">
            <v>67325.908710000003</v>
          </cell>
          <cell r="T2955">
            <v>64863.129029999996</v>
          </cell>
          <cell r="U2955">
            <v>66246.777960000007</v>
          </cell>
          <cell r="W2955">
            <v>12960.03188</v>
          </cell>
          <cell r="X2955">
            <v>18013.049299999999</v>
          </cell>
          <cell r="Y2955">
            <v>18176.073219999998</v>
          </cell>
          <cell r="AB2955">
            <v>21200.503000000001</v>
          </cell>
          <cell r="AC2955">
            <v>15905.785</v>
          </cell>
          <cell r="AD2955">
            <v>80053.687000000005</v>
          </cell>
          <cell r="AT2955">
            <v>6376</v>
          </cell>
          <cell r="AU2955">
            <v>21972.624</v>
          </cell>
          <cell r="AV2955">
            <v>33598.717219999999</v>
          </cell>
          <cell r="AW2955">
            <v>82806.790219999995</v>
          </cell>
        </row>
        <row r="2956">
          <cell r="A2956" t="str">
            <v>680499CL_BRBU0341</v>
          </cell>
          <cell r="L2956">
            <v>4605.5634099999997</v>
          </cell>
          <cell r="M2956">
            <v>3802.8656799999999</v>
          </cell>
          <cell r="N2956">
            <v>3622.9351700000002</v>
          </cell>
          <cell r="O2956">
            <v>28314.093949999999</v>
          </cell>
          <cell r="P2956">
            <v>25851.314269999999</v>
          </cell>
          <cell r="Q2956">
            <v>27114.92884</v>
          </cell>
          <cell r="S2956">
            <v>67325.908710000003</v>
          </cell>
          <cell r="T2956">
            <v>64863.129029999996</v>
          </cell>
          <cell r="U2956">
            <v>66246.777960000007</v>
          </cell>
          <cell r="W2956">
            <v>12960.03188</v>
          </cell>
          <cell r="X2956">
            <v>18013.049299999999</v>
          </cell>
          <cell r="Y2956">
            <v>18176.073219999998</v>
          </cell>
          <cell r="AB2956">
            <v>21200.503000000001</v>
          </cell>
          <cell r="AC2956">
            <v>15905.785</v>
          </cell>
          <cell r="AD2956">
            <v>80053.687000000005</v>
          </cell>
          <cell r="AT2956">
            <v>6376</v>
          </cell>
          <cell r="AU2956">
            <v>21972.624</v>
          </cell>
          <cell r="AV2956">
            <v>33598.717219999999</v>
          </cell>
          <cell r="AW2956">
            <v>82806.790219999995</v>
          </cell>
        </row>
        <row r="2957">
          <cell r="A2957" t="str">
            <v>680499CL_BRBU0351</v>
          </cell>
          <cell r="L2957">
            <v>0.17435</v>
          </cell>
          <cell r="O2957">
            <v>0.95716999999999997</v>
          </cell>
          <cell r="P2957">
            <v>-5.1759500000000003</v>
          </cell>
          <cell r="Q2957">
            <v>-6.4753100000000003</v>
          </cell>
          <cell r="S2957">
            <v>27.045290000000001</v>
          </cell>
          <cell r="T2957">
            <v>20.91217</v>
          </cell>
          <cell r="U2957">
            <v>18.696739999999998</v>
          </cell>
          <cell r="W2957">
            <v>0.17435</v>
          </cell>
          <cell r="X2957">
            <v>6.9951999999999996</v>
          </cell>
          <cell r="Y2957">
            <v>7.2724200000000003</v>
          </cell>
          <cell r="AV2957">
            <v>0.78281999999999996</v>
          </cell>
          <cell r="AW2957">
            <v>0.78281999999999996</v>
          </cell>
        </row>
        <row r="2958">
          <cell r="A2958" t="str">
            <v>680499CL_BRBU0352</v>
          </cell>
          <cell r="L2958">
            <v>226.76888</v>
          </cell>
          <cell r="M2958">
            <v>600.03242999999998</v>
          </cell>
          <cell r="N2958">
            <v>571.64221999999995</v>
          </cell>
          <cell r="O2958">
            <v>3749.5519399999998</v>
          </cell>
          <cell r="P2958">
            <v>2521.93453</v>
          </cell>
          <cell r="Q2958">
            <v>2614.15164</v>
          </cell>
          <cell r="S2958">
            <v>9694.7440600000009</v>
          </cell>
          <cell r="T2958">
            <v>8467.1266500000002</v>
          </cell>
          <cell r="U2958">
            <v>8543.2598199999993</v>
          </cell>
          <cell r="W2958">
            <v>1758.57988</v>
          </cell>
          <cell r="X2958">
            <v>2354.5230000000001</v>
          </cell>
          <cell r="Y2958">
            <v>2348.2012800000002</v>
          </cell>
          <cell r="AB2958">
            <v>3498.8440000000001</v>
          </cell>
          <cell r="AC2958">
            <v>2700.1469999999999</v>
          </cell>
          <cell r="AD2958">
            <v>12968.001</v>
          </cell>
          <cell r="AT2958">
            <v>914.65700000000004</v>
          </cell>
          <cell r="AU2958">
            <v>3349.2350000000001</v>
          </cell>
          <cell r="AV2958">
            <v>4912.9774600000001</v>
          </cell>
          <cell r="AW2958">
            <v>12362.97946</v>
          </cell>
        </row>
        <row r="2959">
          <cell r="A2959" t="str">
            <v>680499CL_BRBU0353</v>
          </cell>
          <cell r="L2959">
            <v>52.766570000000002</v>
          </cell>
          <cell r="M2959">
            <v>358.85512</v>
          </cell>
          <cell r="N2959">
            <v>341.87608999999998</v>
          </cell>
          <cell r="O2959">
            <v>532.57361000000003</v>
          </cell>
          <cell r="P2959">
            <v>1068.43038</v>
          </cell>
          <cell r="Q2959">
            <v>1103.6191899999999</v>
          </cell>
          <cell r="S2959">
            <v>1842.3449900000001</v>
          </cell>
          <cell r="T2959">
            <v>2378.2017599999999</v>
          </cell>
          <cell r="U2959">
            <v>2407.69704</v>
          </cell>
          <cell r="W2959">
            <v>139.59585999999999</v>
          </cell>
          <cell r="X2959">
            <v>994.45262000000002</v>
          </cell>
          <cell r="Y2959">
            <v>979.70951000000002</v>
          </cell>
          <cell r="AB2959">
            <v>228.26499999999999</v>
          </cell>
          <cell r="AC2959">
            <v>376.83100000000002</v>
          </cell>
          <cell r="AD2959">
            <v>1076.396</v>
          </cell>
          <cell r="AT2959">
            <v>17.844000000000001</v>
          </cell>
          <cell r="AU2959">
            <v>109.797</v>
          </cell>
          <cell r="AV2959">
            <v>360.24128000000002</v>
          </cell>
          <cell r="AW2959">
            <v>891.18427999999994</v>
          </cell>
        </row>
        <row r="2960">
          <cell r="A2960" t="str">
            <v>680499CL_BRBU0349</v>
          </cell>
          <cell r="M2960">
            <v>14.6561</v>
          </cell>
          <cell r="N2960">
            <v>13.96265</v>
          </cell>
          <cell r="P2960">
            <v>77.415229999999994</v>
          </cell>
          <cell r="Q2960">
            <v>79.963980000000006</v>
          </cell>
          <cell r="S2960">
            <v>-25.043140000000001</v>
          </cell>
          <cell r="T2960">
            <v>52.37209</v>
          </cell>
          <cell r="U2960">
            <v>79.967280000000002</v>
          </cell>
          <cell r="X2960">
            <v>51.760890000000003</v>
          </cell>
          <cell r="Y2960">
            <v>52.53792</v>
          </cell>
        </row>
        <row r="2961">
          <cell r="A2961" t="str">
            <v>680499CL_BRBS9051</v>
          </cell>
          <cell r="L2961">
            <v>520.2011</v>
          </cell>
          <cell r="M2961">
            <v>211.87979000000001</v>
          </cell>
          <cell r="N2961">
            <v>201.85480999999999</v>
          </cell>
          <cell r="O2961">
            <v>2549.9865599999998</v>
          </cell>
          <cell r="P2961">
            <v>834.43794000000003</v>
          </cell>
          <cell r="Q2961">
            <v>864.25824999999998</v>
          </cell>
          <cell r="S2961">
            <v>5117.7398999999996</v>
          </cell>
          <cell r="T2961">
            <v>3402.19128</v>
          </cell>
          <cell r="U2961">
            <v>3446.0920500000002</v>
          </cell>
          <cell r="W2961">
            <v>1241.01118</v>
          </cell>
          <cell r="X2961">
            <v>701.74112000000002</v>
          </cell>
          <cell r="Y2961">
            <v>698.68195000000003</v>
          </cell>
          <cell r="AB2961">
            <v>1852.817</v>
          </cell>
          <cell r="AC2961">
            <v>1517.5250000000001</v>
          </cell>
          <cell r="AD2961">
            <v>7098.0159999999996</v>
          </cell>
          <cell r="AT2961">
            <v>625.447</v>
          </cell>
          <cell r="AU2961">
            <v>1724.704</v>
          </cell>
          <cell r="AV2961">
            <v>2641.33275</v>
          </cell>
          <cell r="AW2961">
            <v>6828.5127499999999</v>
          </cell>
        </row>
        <row r="2962">
          <cell r="A2962" t="str">
            <v>680499CL_BRBO0713</v>
          </cell>
          <cell r="L2962">
            <v>520.2011</v>
          </cell>
          <cell r="M2962">
            <v>211.87979000000001</v>
          </cell>
          <cell r="N2962">
            <v>201.85480999999999</v>
          </cell>
          <cell r="O2962">
            <v>2549.9865599999998</v>
          </cell>
          <cell r="P2962">
            <v>834.43794000000003</v>
          </cell>
          <cell r="Q2962">
            <v>864.25824999999998</v>
          </cell>
          <cell r="S2962">
            <v>5117.7398999999996</v>
          </cell>
          <cell r="T2962">
            <v>3402.19128</v>
          </cell>
          <cell r="U2962">
            <v>3446.0920500000002</v>
          </cell>
          <cell r="W2962">
            <v>1241.01118</v>
          </cell>
          <cell r="X2962">
            <v>701.74112000000002</v>
          </cell>
          <cell r="Y2962">
            <v>698.68195000000003</v>
          </cell>
          <cell r="AB2962">
            <v>1852.817</v>
          </cell>
          <cell r="AC2962">
            <v>1517.5250000000001</v>
          </cell>
          <cell r="AD2962">
            <v>7098.0159999999996</v>
          </cell>
          <cell r="AT2962">
            <v>625.447</v>
          </cell>
          <cell r="AU2962">
            <v>1724.704</v>
          </cell>
          <cell r="AV2962">
            <v>2641.33275</v>
          </cell>
          <cell r="AW2962">
            <v>6828.5127499999999</v>
          </cell>
        </row>
        <row r="2963">
          <cell r="A2963" t="str">
            <v>680499CL_BRBU0713</v>
          </cell>
          <cell r="L2963">
            <v>520.2011</v>
          </cell>
          <cell r="M2963">
            <v>211.87979000000001</v>
          </cell>
          <cell r="N2963">
            <v>201.85480999999999</v>
          </cell>
          <cell r="O2963">
            <v>2549.9865599999998</v>
          </cell>
          <cell r="P2963">
            <v>834.43794000000003</v>
          </cell>
          <cell r="Q2963">
            <v>864.25824999999998</v>
          </cell>
          <cell r="S2963">
            <v>5117.7398999999996</v>
          </cell>
          <cell r="T2963">
            <v>3402.19128</v>
          </cell>
          <cell r="U2963">
            <v>3446.0920500000002</v>
          </cell>
          <cell r="W2963">
            <v>1241.01118</v>
          </cell>
          <cell r="X2963">
            <v>701.74112000000002</v>
          </cell>
          <cell r="Y2963">
            <v>698.68195000000003</v>
          </cell>
          <cell r="AB2963">
            <v>1852.817</v>
          </cell>
          <cell r="AC2963">
            <v>1517.5250000000001</v>
          </cell>
          <cell r="AD2963">
            <v>7098.0159999999996</v>
          </cell>
          <cell r="AT2963">
            <v>625.447</v>
          </cell>
          <cell r="AU2963">
            <v>1724.704</v>
          </cell>
          <cell r="AV2963">
            <v>2641.33275</v>
          </cell>
          <cell r="AW2963">
            <v>6828.5127499999999</v>
          </cell>
        </row>
        <row r="2964">
          <cell r="A2964" t="str">
            <v>680499CL_BRBS9050</v>
          </cell>
          <cell r="L2964">
            <v>211.78429</v>
          </cell>
          <cell r="M2964">
            <v>-4.8154500000000002</v>
          </cell>
          <cell r="N2964">
            <v>-4.5876000000000001</v>
          </cell>
          <cell r="O2964">
            <v>473.54930999999999</v>
          </cell>
          <cell r="P2964">
            <v>168.74669</v>
          </cell>
          <cell r="Q2964">
            <v>181.98317</v>
          </cell>
          <cell r="S2964">
            <v>785.80861000000004</v>
          </cell>
          <cell r="T2964">
            <v>481.00599</v>
          </cell>
          <cell r="U2964">
            <v>496.24671000000001</v>
          </cell>
          <cell r="W2964">
            <v>305.66122999999999</v>
          </cell>
          <cell r="X2964">
            <v>88.218190000000007</v>
          </cell>
          <cell r="Y2964">
            <v>89.549840000000003</v>
          </cell>
          <cell r="AB2964">
            <v>570.57600000000002</v>
          </cell>
          <cell r="AC2964">
            <v>329.55200000000002</v>
          </cell>
          <cell r="AD2964">
            <v>2512.002</v>
          </cell>
          <cell r="AT2964">
            <v>171.40899999999999</v>
          </cell>
          <cell r="AU2964">
            <v>498.22399999999999</v>
          </cell>
          <cell r="AV2964">
            <v>604.83866999999998</v>
          </cell>
          <cell r="AW2964">
            <v>2379.22867</v>
          </cell>
        </row>
        <row r="2965">
          <cell r="A2965" t="str">
            <v>680499CL_BRBU0362</v>
          </cell>
          <cell r="L2965">
            <v>211.78429</v>
          </cell>
          <cell r="M2965">
            <v>-4.8154500000000002</v>
          </cell>
          <cell r="N2965">
            <v>-4.5876000000000001</v>
          </cell>
          <cell r="O2965">
            <v>473.54930999999999</v>
          </cell>
          <cell r="P2965">
            <v>168.74669</v>
          </cell>
          <cell r="Q2965">
            <v>181.98317</v>
          </cell>
          <cell r="S2965">
            <v>785.80861000000004</v>
          </cell>
          <cell r="T2965">
            <v>481.00599</v>
          </cell>
          <cell r="U2965">
            <v>496.24671000000001</v>
          </cell>
          <cell r="W2965">
            <v>305.66122999999999</v>
          </cell>
          <cell r="X2965">
            <v>88.218190000000007</v>
          </cell>
          <cell r="Y2965">
            <v>89.549840000000003</v>
          </cell>
          <cell r="AB2965">
            <v>570.57600000000002</v>
          </cell>
          <cell r="AC2965">
            <v>329.55200000000002</v>
          </cell>
          <cell r="AD2965">
            <v>2512.002</v>
          </cell>
          <cell r="AT2965">
            <v>171.40899999999999</v>
          </cell>
          <cell r="AU2965">
            <v>498.22399999999999</v>
          </cell>
          <cell r="AV2965">
            <v>604.83866999999998</v>
          </cell>
          <cell r="AW2965">
            <v>2379.22867</v>
          </cell>
        </row>
        <row r="2966">
          <cell r="A2966" t="str">
            <v>680499CL_BRBS6921</v>
          </cell>
          <cell r="L2966">
            <v>1.01329</v>
          </cell>
          <cell r="M2966">
            <v>0</v>
          </cell>
          <cell r="N2966">
            <v>0</v>
          </cell>
          <cell r="O2966">
            <v>0.68072999999999995</v>
          </cell>
          <cell r="P2966">
            <v>43.565179999999998</v>
          </cell>
          <cell r="Q2966">
            <v>48.310409999999997</v>
          </cell>
          <cell r="S2966">
            <v>-0.55310000000000004</v>
          </cell>
          <cell r="T2966">
            <v>42.33135</v>
          </cell>
          <cell r="U2966">
            <v>47.087060000000001</v>
          </cell>
          <cell r="W2966">
            <v>1.01329</v>
          </cell>
          <cell r="X2966">
            <v>0.70794000000000001</v>
          </cell>
          <cell r="Y2966">
            <v>0.73602000000000001</v>
          </cell>
        </row>
        <row r="2967">
          <cell r="A2967" t="str">
            <v>680499CL_BRBO1228</v>
          </cell>
          <cell r="L2967">
            <v>1.01329</v>
          </cell>
          <cell r="M2967">
            <v>0</v>
          </cell>
          <cell r="N2967">
            <v>0</v>
          </cell>
          <cell r="O2967">
            <v>0.68072999999999995</v>
          </cell>
          <cell r="P2967">
            <v>43.565179999999998</v>
          </cell>
          <cell r="Q2967">
            <v>48.310409999999997</v>
          </cell>
          <cell r="S2967">
            <v>-0.55310000000000004</v>
          </cell>
          <cell r="T2967">
            <v>42.33135</v>
          </cell>
          <cell r="U2967">
            <v>47.087060000000001</v>
          </cell>
          <cell r="W2967">
            <v>1.01329</v>
          </cell>
          <cell r="X2967">
            <v>0.70794000000000001</v>
          </cell>
          <cell r="Y2967">
            <v>0.73602000000000001</v>
          </cell>
        </row>
        <row r="2968">
          <cell r="A2968" t="str">
            <v>680499CL_BRBU1228</v>
          </cell>
          <cell r="L2968">
            <v>1.01329</v>
          </cell>
          <cell r="M2968">
            <v>0</v>
          </cell>
          <cell r="N2968">
            <v>0</v>
          </cell>
          <cell r="O2968">
            <v>0.68072999999999995</v>
          </cell>
          <cell r="P2968">
            <v>43.565179999999998</v>
          </cell>
          <cell r="Q2968">
            <v>48.310409999999997</v>
          </cell>
          <cell r="S2968">
            <v>-0.55310000000000004</v>
          </cell>
          <cell r="T2968">
            <v>42.33135</v>
          </cell>
          <cell r="U2968">
            <v>47.087060000000001</v>
          </cell>
          <cell r="W2968">
            <v>1.01329</v>
          </cell>
          <cell r="X2968">
            <v>0.70794000000000001</v>
          </cell>
          <cell r="Y2968">
            <v>0.73602000000000001</v>
          </cell>
        </row>
        <row r="2969">
          <cell r="A2969" t="str">
            <v>680499CL_BRBS6801</v>
          </cell>
          <cell r="L2969">
            <v>119.77041</v>
          </cell>
          <cell r="M2969">
            <v>133.57114999999999</v>
          </cell>
          <cell r="N2969">
            <v>127.2513</v>
          </cell>
          <cell r="O2969">
            <v>933.54714999999999</v>
          </cell>
          <cell r="P2969">
            <v>831.78809999999999</v>
          </cell>
          <cell r="Q2969">
            <v>887.92925000000002</v>
          </cell>
          <cell r="S2969">
            <v>2361.99478</v>
          </cell>
          <cell r="T2969">
            <v>2260.2357299999999</v>
          </cell>
          <cell r="U2969">
            <v>2285.7304600000002</v>
          </cell>
          <cell r="W2969">
            <v>373.27336000000003</v>
          </cell>
          <cell r="X2969">
            <v>483.69427000000002</v>
          </cell>
          <cell r="Y2969">
            <v>479.54840000000002</v>
          </cell>
          <cell r="AV2969">
            <v>364.64515999999998</v>
          </cell>
          <cell r="AW2969">
            <v>364.64515999999998</v>
          </cell>
        </row>
        <row r="2970">
          <cell r="A2970" t="str">
            <v>680499CL_BRBU1481</v>
          </cell>
          <cell r="L2970">
            <v>119.77041</v>
          </cell>
          <cell r="M2970">
            <v>133.57114999999999</v>
          </cell>
          <cell r="N2970">
            <v>127.2513</v>
          </cell>
          <cell r="O2970">
            <v>933.54714999999999</v>
          </cell>
          <cell r="P2970">
            <v>831.78809999999999</v>
          </cell>
          <cell r="Q2970">
            <v>887.92925000000002</v>
          </cell>
          <cell r="S2970">
            <v>2361.99478</v>
          </cell>
          <cell r="T2970">
            <v>2260.2357299999999</v>
          </cell>
          <cell r="U2970">
            <v>2285.7304600000002</v>
          </cell>
          <cell r="W2970">
            <v>373.27336000000003</v>
          </cell>
          <cell r="X2970">
            <v>483.69427000000002</v>
          </cell>
          <cell r="Y2970">
            <v>479.54840000000002</v>
          </cell>
          <cell r="AV2970">
            <v>364.64515999999998</v>
          </cell>
          <cell r="AW2970">
            <v>364.64515999999998</v>
          </cell>
        </row>
        <row r="2971">
          <cell r="A2971" t="str">
            <v>680499CL_BRBS6903</v>
          </cell>
          <cell r="L2971">
            <v>0.54474999999999996</v>
          </cell>
          <cell r="O2971">
            <v>0.54474999999999996</v>
          </cell>
          <cell r="P2971">
            <v>50.688879999999997</v>
          </cell>
          <cell r="Q2971">
            <v>56.20635</v>
          </cell>
          <cell r="S2971">
            <v>0.70674000000000003</v>
          </cell>
          <cell r="T2971">
            <v>50.85087</v>
          </cell>
          <cell r="U2971">
            <v>56.36515</v>
          </cell>
          <cell r="W2971">
            <v>0.54474999999999996</v>
          </cell>
          <cell r="X2971">
            <v>0.18307999999999999</v>
          </cell>
          <cell r="Y2971">
            <v>0.18073</v>
          </cell>
        </row>
        <row r="2972">
          <cell r="A2972" t="str">
            <v>680499CL_BRBU0664</v>
          </cell>
          <cell r="L2972">
            <v>0.54474999999999996</v>
          </cell>
          <cell r="O2972">
            <v>0.54474999999999996</v>
          </cell>
          <cell r="P2972">
            <v>50.688879999999997</v>
          </cell>
          <cell r="Q2972">
            <v>56.20635</v>
          </cell>
          <cell r="S2972">
            <v>0.70674000000000003</v>
          </cell>
          <cell r="T2972">
            <v>50.85087</v>
          </cell>
          <cell r="U2972">
            <v>56.36515</v>
          </cell>
          <cell r="W2972">
            <v>0.54474999999999996</v>
          </cell>
          <cell r="X2972">
            <v>0.18307999999999999</v>
          </cell>
          <cell r="Y2972">
            <v>0.18073</v>
          </cell>
        </row>
        <row r="2973">
          <cell r="A2973" t="str">
            <v>680499CL_BR201101</v>
          </cell>
          <cell r="L2973">
            <v>30410.132509999999</v>
          </cell>
          <cell r="M2973">
            <v>73173.044290000005</v>
          </cell>
          <cell r="N2973">
            <v>69710.901589999994</v>
          </cell>
          <cell r="O2973">
            <v>174885.54282</v>
          </cell>
          <cell r="P2973">
            <v>213516.03399</v>
          </cell>
          <cell r="Q2973">
            <v>219733.38245999999</v>
          </cell>
          <cell r="S2973">
            <v>400094.60658000002</v>
          </cell>
          <cell r="T2973">
            <v>438725.09775000002</v>
          </cell>
          <cell r="U2973">
            <v>443608.28901000001</v>
          </cell>
          <cell r="W2973">
            <v>69579.120389999996</v>
          </cell>
          <cell r="X2973">
            <v>173154.91123999999</v>
          </cell>
          <cell r="Y2973">
            <v>171048.78421000001</v>
          </cell>
          <cell r="AB2973">
            <v>120520</v>
          </cell>
          <cell r="AC2973">
            <v>93129.998000000007</v>
          </cell>
          <cell r="AD2973">
            <v>480390</v>
          </cell>
          <cell r="AT2973">
            <v>27567.768</v>
          </cell>
          <cell r="AU2973">
            <v>102320.001</v>
          </cell>
          <cell r="AV2973">
            <v>167431.04967000001</v>
          </cell>
          <cell r="AW2973">
            <v>479867.35667000001</v>
          </cell>
        </row>
        <row r="2974">
          <cell r="A2974" t="str">
            <v>680499CL_BRBT6918</v>
          </cell>
          <cell r="L2974">
            <v>30410.132509999999</v>
          </cell>
          <cell r="M2974">
            <v>73173.044290000005</v>
          </cell>
          <cell r="N2974">
            <v>69710.901589999994</v>
          </cell>
          <cell r="O2974">
            <v>174885.54282</v>
          </cell>
          <cell r="P2974">
            <v>213516.03399</v>
          </cell>
          <cell r="Q2974">
            <v>219733.38245999999</v>
          </cell>
          <cell r="S2974">
            <v>400094.60658000002</v>
          </cell>
          <cell r="T2974">
            <v>438725.09775000002</v>
          </cell>
          <cell r="U2974">
            <v>443608.28901000001</v>
          </cell>
          <cell r="W2974">
            <v>69579.120389999996</v>
          </cell>
          <cell r="X2974">
            <v>173154.91123999999</v>
          </cell>
          <cell r="Y2974">
            <v>171048.78421000001</v>
          </cell>
          <cell r="AB2974">
            <v>120520</v>
          </cell>
          <cell r="AC2974">
            <v>93129.998000000007</v>
          </cell>
          <cell r="AD2974">
            <v>480390</v>
          </cell>
          <cell r="AT2974">
            <v>27567.768</v>
          </cell>
          <cell r="AU2974">
            <v>102320.001</v>
          </cell>
          <cell r="AV2974">
            <v>167431.04967000001</v>
          </cell>
          <cell r="AW2974">
            <v>479867.35667000001</v>
          </cell>
        </row>
        <row r="2975">
          <cell r="A2975" t="str">
            <v>680499CL_BRBO0680</v>
          </cell>
          <cell r="L2975">
            <v>30408.911629999999</v>
          </cell>
          <cell r="M2975">
            <v>73173.044290000005</v>
          </cell>
          <cell r="N2975">
            <v>69710.901589999994</v>
          </cell>
          <cell r="O2975">
            <v>174884.32193999999</v>
          </cell>
          <cell r="P2975">
            <v>212896.25438</v>
          </cell>
          <cell r="Q2975">
            <v>219052.42103</v>
          </cell>
          <cell r="S2975">
            <v>400092.25821</v>
          </cell>
          <cell r="T2975">
            <v>438104.19065</v>
          </cell>
          <cell r="U2975">
            <v>442926.11718</v>
          </cell>
          <cell r="W2975">
            <v>69577.899510000003</v>
          </cell>
          <cell r="X2975">
            <v>173012.16880000001</v>
          </cell>
          <cell r="Y2975">
            <v>170900.38484000001</v>
          </cell>
          <cell r="AB2975">
            <v>120520</v>
          </cell>
          <cell r="AC2975">
            <v>93129.998000000007</v>
          </cell>
          <cell r="AD2975">
            <v>480390</v>
          </cell>
          <cell r="AT2975">
            <v>27567.768</v>
          </cell>
          <cell r="AU2975">
            <v>102320.001</v>
          </cell>
          <cell r="AV2975">
            <v>167431.04967000001</v>
          </cell>
          <cell r="AW2975">
            <v>479867.35667000001</v>
          </cell>
        </row>
        <row r="2976">
          <cell r="A2976" t="str">
            <v>680499CL_BRBU0680</v>
          </cell>
          <cell r="L2976">
            <v>30408.911629999999</v>
          </cell>
          <cell r="M2976">
            <v>73173.044290000005</v>
          </cell>
          <cell r="N2976">
            <v>69710.901589999994</v>
          </cell>
          <cell r="O2976">
            <v>174884.32193999999</v>
          </cell>
          <cell r="P2976">
            <v>212896.25438</v>
          </cell>
          <cell r="Q2976">
            <v>219052.42103</v>
          </cell>
          <cell r="S2976">
            <v>400092.25821</v>
          </cell>
          <cell r="T2976">
            <v>438104.19065</v>
          </cell>
          <cell r="U2976">
            <v>442926.11718</v>
          </cell>
          <cell r="W2976">
            <v>69577.899510000003</v>
          </cell>
          <cell r="X2976">
            <v>173012.16880000001</v>
          </cell>
          <cell r="Y2976">
            <v>170900.38484000001</v>
          </cell>
          <cell r="AB2976">
            <v>120520</v>
          </cell>
          <cell r="AC2976">
            <v>93129.998000000007</v>
          </cell>
          <cell r="AD2976">
            <v>480390</v>
          </cell>
          <cell r="AT2976">
            <v>27567.768</v>
          </cell>
          <cell r="AU2976">
            <v>102320.001</v>
          </cell>
          <cell r="AV2976">
            <v>167431.04967000001</v>
          </cell>
          <cell r="AW2976">
            <v>479867.35667000001</v>
          </cell>
        </row>
        <row r="2977">
          <cell r="A2977" t="str">
            <v>680499CL_BRBU0655</v>
          </cell>
          <cell r="L2977">
            <v>1.22088</v>
          </cell>
          <cell r="O2977">
            <v>1.22088</v>
          </cell>
          <cell r="P2977">
            <v>11.40249</v>
          </cell>
          <cell r="Q2977">
            <v>12.81622</v>
          </cell>
          <cell r="S2977">
            <v>2.3483700000000001</v>
          </cell>
          <cell r="T2977">
            <v>12.52998</v>
          </cell>
          <cell r="U2977">
            <v>14.026630000000001</v>
          </cell>
          <cell r="W2977">
            <v>1.22088</v>
          </cell>
          <cell r="X2977">
            <v>0.35555999999999999</v>
          </cell>
          <cell r="Y2977">
            <v>0.36964999999999998</v>
          </cell>
        </row>
        <row r="2978">
          <cell r="A2978" t="str">
            <v>680499CL_BRBU0624</v>
          </cell>
          <cell r="P2978">
            <v>608.37711999999999</v>
          </cell>
          <cell r="Q2978">
            <v>668.14521000000002</v>
          </cell>
          <cell r="T2978">
            <v>608.37711999999999</v>
          </cell>
          <cell r="U2978">
            <v>668.14521000000002</v>
          </cell>
          <cell r="X2978">
            <v>142.38687999999999</v>
          </cell>
          <cell r="Y2978">
            <v>148.02972</v>
          </cell>
        </row>
        <row r="2979">
          <cell r="A2979" t="str">
            <v>680499200101PD202</v>
          </cell>
          <cell r="L2979">
            <v>19677.86923</v>
          </cell>
          <cell r="M2979">
            <v>19694.792819999999</v>
          </cell>
          <cell r="N2979">
            <v>18762.944449999999</v>
          </cell>
          <cell r="O2979">
            <v>109951.35533999999</v>
          </cell>
          <cell r="P2979">
            <v>88829.315669999996</v>
          </cell>
          <cell r="Q2979">
            <v>92588.183820000006</v>
          </cell>
          <cell r="S2979">
            <v>264902.56297999999</v>
          </cell>
          <cell r="T2979">
            <v>243780.52330999999</v>
          </cell>
          <cell r="U2979">
            <v>247315.71815999999</v>
          </cell>
          <cell r="W2979">
            <v>48328.36664</v>
          </cell>
          <cell r="X2979">
            <v>66974.433189999996</v>
          </cell>
          <cell r="Y2979">
            <v>66875.599180000005</v>
          </cell>
          <cell r="AB2979">
            <v>82147.926999999996</v>
          </cell>
          <cell r="AC2979">
            <v>63176.593999999997</v>
          </cell>
          <cell r="AD2979">
            <v>316778.78999999998</v>
          </cell>
          <cell r="AT2979">
            <v>25595.794999999998</v>
          </cell>
          <cell r="AU2979">
            <v>82512.13</v>
          </cell>
          <cell r="AV2979">
            <v>121922.13181000001</v>
          </cell>
          <cell r="AW2979">
            <v>316905.11281000002</v>
          </cell>
        </row>
        <row r="2980">
          <cell r="A2980" t="str">
            <v>680499200101BS9044</v>
          </cell>
          <cell r="L2980">
            <v>2313.9196400000001</v>
          </cell>
          <cell r="M2980">
            <v>1390.17021</v>
          </cell>
          <cell r="N2980">
            <v>1324.39507</v>
          </cell>
          <cell r="O2980">
            <v>12771.49523</v>
          </cell>
          <cell r="P2980">
            <v>6649.0406300000004</v>
          </cell>
          <cell r="Q2980">
            <v>6942.5112600000002</v>
          </cell>
          <cell r="S2980">
            <v>31065.475160000002</v>
          </cell>
          <cell r="T2980">
            <v>24943.020560000001</v>
          </cell>
          <cell r="U2980">
            <v>25166.859339999999</v>
          </cell>
          <cell r="W2980">
            <v>5370.84944</v>
          </cell>
          <cell r="X2980">
            <v>5088.5391799999998</v>
          </cell>
          <cell r="Y2980">
            <v>5082.7384000000002</v>
          </cell>
          <cell r="AB2980">
            <v>8218.8799999999992</v>
          </cell>
          <cell r="AC2980">
            <v>5864.0789999999997</v>
          </cell>
          <cell r="AD2980">
            <v>32429.633000000002</v>
          </cell>
          <cell r="AT2980">
            <v>3471.3420000000001</v>
          </cell>
          <cell r="AU2980">
            <v>9597.5300000000007</v>
          </cell>
          <cell r="AV2980">
            <v>13885.94922</v>
          </cell>
          <cell r="AW2980">
            <v>34724.18922</v>
          </cell>
        </row>
        <row r="2981">
          <cell r="A2981" t="str">
            <v>680499200101BU0321</v>
          </cell>
          <cell r="L2981">
            <v>1561.6365599999999</v>
          </cell>
          <cell r="M2981">
            <v>765.69074999999998</v>
          </cell>
          <cell r="N2981">
            <v>729.46252000000004</v>
          </cell>
          <cell r="O2981">
            <v>7036.6233499999998</v>
          </cell>
          <cell r="P2981">
            <v>3320.7081199999998</v>
          </cell>
          <cell r="Q2981">
            <v>3461.5294199999998</v>
          </cell>
          <cell r="S2981">
            <v>20473.919819999999</v>
          </cell>
          <cell r="T2981">
            <v>16758.00459</v>
          </cell>
          <cell r="U2981">
            <v>16802.407709999999</v>
          </cell>
          <cell r="W2981">
            <v>2895.82512</v>
          </cell>
          <cell r="X2981">
            <v>2987.5519199999999</v>
          </cell>
          <cell r="Y2981">
            <v>2969.4928</v>
          </cell>
          <cell r="AB2981">
            <v>4276.6750000000002</v>
          </cell>
          <cell r="AC2981">
            <v>2989.1590000000001</v>
          </cell>
          <cell r="AD2981">
            <v>20784.468000000001</v>
          </cell>
          <cell r="AT2981">
            <v>1881.2339999999999</v>
          </cell>
          <cell r="AU2981">
            <v>5473.7449999999999</v>
          </cell>
          <cell r="AV2981">
            <v>7357.1771099999996</v>
          </cell>
          <cell r="AW2981">
            <v>22358.929110000001</v>
          </cell>
        </row>
        <row r="2982">
          <cell r="A2982" t="str">
            <v>680499200101BU0323</v>
          </cell>
          <cell r="L2982">
            <v>752.28308000000004</v>
          </cell>
          <cell r="M2982">
            <v>624.36231999999995</v>
          </cell>
          <cell r="N2982">
            <v>594.82095000000004</v>
          </cell>
          <cell r="O2982">
            <v>5734.8718799999997</v>
          </cell>
          <cell r="P2982">
            <v>3327.9037499999999</v>
          </cell>
          <cell r="Q2982">
            <v>3480.5449400000002</v>
          </cell>
          <cell r="S2982">
            <v>10591.555340000001</v>
          </cell>
          <cell r="T2982">
            <v>8184.5872099999997</v>
          </cell>
          <cell r="U2982">
            <v>8364.0147300000008</v>
          </cell>
          <cell r="W2982">
            <v>2475.02432</v>
          </cell>
          <cell r="X2982">
            <v>2100.6132400000001</v>
          </cell>
          <cell r="Y2982">
            <v>2112.8669399999999</v>
          </cell>
          <cell r="AB2982">
            <v>3942.2049999999999</v>
          </cell>
          <cell r="AC2982">
            <v>2874.92</v>
          </cell>
          <cell r="AD2982">
            <v>11645.165000000001</v>
          </cell>
          <cell r="AT2982">
            <v>1590.1079999999999</v>
          </cell>
          <cell r="AU2982">
            <v>4123.7849999999999</v>
          </cell>
          <cell r="AV2982">
            <v>6528.7721099999999</v>
          </cell>
          <cell r="AW2982">
            <v>12365.260109999999</v>
          </cell>
        </row>
        <row r="2983">
          <cell r="A2983" t="str">
            <v>680499200101BU0329</v>
          </cell>
          <cell r="M2983">
            <v>0.11713999999999999</v>
          </cell>
          <cell r="N2983">
            <v>0.1116</v>
          </cell>
          <cell r="P2983">
            <v>0.42875999999999997</v>
          </cell>
          <cell r="Q2983">
            <v>0.43691000000000002</v>
          </cell>
          <cell r="T2983">
            <v>0.42875999999999997</v>
          </cell>
          <cell r="U2983">
            <v>0.43691000000000002</v>
          </cell>
          <cell r="X2983">
            <v>0.37402000000000002</v>
          </cell>
          <cell r="Y2983">
            <v>0.37866</v>
          </cell>
        </row>
        <row r="2984">
          <cell r="A2984" t="str">
            <v>680499200101BG6912</v>
          </cell>
          <cell r="L2984">
            <v>11625.36254</v>
          </cell>
          <cell r="M2984">
            <v>13187.577789999999</v>
          </cell>
          <cell r="N2984">
            <v>12563.614729999999</v>
          </cell>
          <cell r="O2984">
            <v>60624.374940000002</v>
          </cell>
          <cell r="P2984">
            <v>50737.129789999999</v>
          </cell>
          <cell r="Q2984">
            <v>52700.796799999996</v>
          </cell>
          <cell r="S2984">
            <v>146706.39098</v>
          </cell>
          <cell r="T2984">
            <v>136819.14582999999</v>
          </cell>
          <cell r="U2984">
            <v>138520.93854999999</v>
          </cell>
          <cell r="W2984">
            <v>26177.631420000002</v>
          </cell>
          <cell r="X2984">
            <v>39190.568399999996</v>
          </cell>
          <cell r="Y2984">
            <v>38960.369500000001</v>
          </cell>
          <cell r="AB2984">
            <v>46578.042000000001</v>
          </cell>
          <cell r="AC2984">
            <v>36482.675000000003</v>
          </cell>
          <cell r="AD2984">
            <v>180641.05499999999</v>
          </cell>
          <cell r="AT2984">
            <v>14019.096</v>
          </cell>
          <cell r="AU2984">
            <v>45260.016000000003</v>
          </cell>
          <cell r="AV2984">
            <v>65552.647230000002</v>
          </cell>
          <cell r="AW2984">
            <v>176546.80022999999</v>
          </cell>
        </row>
        <row r="2985">
          <cell r="A2985" t="str">
            <v>680499200101BS6912</v>
          </cell>
          <cell r="L2985">
            <v>9709.5992600000009</v>
          </cell>
          <cell r="M2985">
            <v>12056.419900000001</v>
          </cell>
          <cell r="N2985">
            <v>11485.97697</v>
          </cell>
          <cell r="O2985">
            <v>49075.287049999999</v>
          </cell>
          <cell r="P2985">
            <v>43952.415110000002</v>
          </cell>
          <cell r="Q2985">
            <v>45567.34953</v>
          </cell>
          <cell r="S2985">
            <v>122068.38946000001</v>
          </cell>
          <cell r="T2985">
            <v>116945.51751999999</v>
          </cell>
          <cell r="U2985">
            <v>118319.08714</v>
          </cell>
          <cell r="W2985">
            <v>21545.08784</v>
          </cell>
          <cell r="X2985">
            <v>34721.034070000002</v>
          </cell>
          <cell r="Y2985">
            <v>34492.293089999999</v>
          </cell>
          <cell r="AB2985">
            <v>38036.872000000003</v>
          </cell>
          <cell r="AC2985">
            <v>29213.416000000001</v>
          </cell>
          <cell r="AD2985">
            <v>146366.859</v>
          </cell>
          <cell r="AT2985">
            <v>11189.537</v>
          </cell>
          <cell r="AU2985">
            <v>36778.285000000003</v>
          </cell>
          <cell r="AV2985">
            <v>53202.635020000002</v>
          </cell>
          <cell r="AW2985">
            <v>143071.21202000001</v>
          </cell>
        </row>
        <row r="2986">
          <cell r="A2986" t="str">
            <v>680499200101BO0678</v>
          </cell>
          <cell r="L2986">
            <v>7670.1014299999997</v>
          </cell>
          <cell r="M2986">
            <v>9566.0186699999995</v>
          </cell>
          <cell r="N2986">
            <v>9113.4077099999995</v>
          </cell>
          <cell r="O2986">
            <v>38308.921009999998</v>
          </cell>
          <cell r="P2986">
            <v>33987.518029999999</v>
          </cell>
          <cell r="Q2986">
            <v>35203.137269999999</v>
          </cell>
          <cell r="S2986">
            <v>96603.684819999995</v>
          </cell>
          <cell r="T2986">
            <v>92282.281839999996</v>
          </cell>
          <cell r="U2986">
            <v>93288.885569999999</v>
          </cell>
          <cell r="W2986">
            <v>17140.791689999998</v>
          </cell>
          <cell r="X2986">
            <v>27272.021199999999</v>
          </cell>
          <cell r="Y2986">
            <v>27082.352579999999</v>
          </cell>
          <cell r="AB2986">
            <v>27792.822</v>
          </cell>
          <cell r="AC2986">
            <v>22774.343000000001</v>
          </cell>
          <cell r="AD2986">
            <v>111543.577</v>
          </cell>
          <cell r="AT2986">
            <v>8457.8449999999993</v>
          </cell>
          <cell r="AU2986">
            <v>27803.159</v>
          </cell>
          <cell r="AV2986">
            <v>40382.3105</v>
          </cell>
          <cell r="AW2986">
            <v>108795.61749999999</v>
          </cell>
        </row>
        <row r="2987">
          <cell r="A2987" t="str">
            <v>680499200101BU0654</v>
          </cell>
          <cell r="L2987">
            <v>404.60243000000003</v>
          </cell>
          <cell r="M2987">
            <v>486.05155000000002</v>
          </cell>
          <cell r="N2987">
            <v>463.05428000000001</v>
          </cell>
          <cell r="O2987">
            <v>1814.4605899999999</v>
          </cell>
          <cell r="P2987">
            <v>1616.90515</v>
          </cell>
          <cell r="Q2987">
            <v>1674.87105</v>
          </cell>
          <cell r="S2987">
            <v>4621.2704700000004</v>
          </cell>
          <cell r="T2987">
            <v>4423.7150300000003</v>
          </cell>
          <cell r="U2987">
            <v>4474.2378600000002</v>
          </cell>
          <cell r="W2987">
            <v>930.04416000000003</v>
          </cell>
          <cell r="X2987">
            <v>1475.67479</v>
          </cell>
          <cell r="Y2987">
            <v>1452.6101200000001</v>
          </cell>
          <cell r="AB2987">
            <v>1386.171</v>
          </cell>
          <cell r="AC2987">
            <v>772.29300000000001</v>
          </cell>
          <cell r="AD2987">
            <v>5245.1130000000003</v>
          </cell>
          <cell r="AT2987">
            <v>494.226</v>
          </cell>
          <cell r="AU2987">
            <v>1455.7560000000001</v>
          </cell>
          <cell r="AV2987">
            <v>2129.90463</v>
          </cell>
          <cell r="AW2987">
            <v>5385.83763</v>
          </cell>
        </row>
        <row r="2988">
          <cell r="A2988" t="str">
            <v>680499200101BU0659</v>
          </cell>
          <cell r="L2988">
            <v>1640.82386</v>
          </cell>
          <cell r="M2988">
            <v>2005.13933</v>
          </cell>
          <cell r="N2988">
            <v>1910.2672700000001</v>
          </cell>
          <cell r="O2988">
            <v>9006.6334200000001</v>
          </cell>
          <cell r="P2988">
            <v>8384.0951700000005</v>
          </cell>
          <cell r="Q2988">
            <v>8728.8724299999994</v>
          </cell>
          <cell r="S2988">
            <v>20908.041369999999</v>
          </cell>
          <cell r="T2988">
            <v>20285.503120000001</v>
          </cell>
          <cell r="U2988">
            <v>20605.038359999999</v>
          </cell>
          <cell r="W2988">
            <v>3486.6062400000001</v>
          </cell>
          <cell r="X2988">
            <v>5969.4631300000001</v>
          </cell>
          <cell r="Y2988">
            <v>5953.1935599999997</v>
          </cell>
          <cell r="AB2988">
            <v>8857.8790000000008</v>
          </cell>
          <cell r="AC2988">
            <v>5666.78</v>
          </cell>
          <cell r="AD2988">
            <v>29578.169000000002</v>
          </cell>
          <cell r="AT2988">
            <v>2237.4659999999999</v>
          </cell>
          <cell r="AU2988">
            <v>7519.37</v>
          </cell>
          <cell r="AV2988">
            <v>10695.877850000001</v>
          </cell>
          <cell r="AW2988">
            <v>28895.21485</v>
          </cell>
        </row>
        <row r="2989">
          <cell r="A2989" t="str">
            <v>680499200101BU3445</v>
          </cell>
          <cell r="L2989">
            <v>-5.9284600000000003</v>
          </cell>
          <cell r="M2989">
            <v>-0.78964999999999996</v>
          </cell>
          <cell r="N2989">
            <v>-0.75229000000000001</v>
          </cell>
          <cell r="O2989">
            <v>-54.727969999999999</v>
          </cell>
          <cell r="P2989">
            <v>-36.10324</v>
          </cell>
          <cell r="Q2989">
            <v>-39.531210000000002</v>
          </cell>
          <cell r="S2989">
            <v>-64.607200000000006</v>
          </cell>
          <cell r="T2989">
            <v>-45.982469999999999</v>
          </cell>
          <cell r="U2989">
            <v>-49.074660000000002</v>
          </cell>
          <cell r="W2989">
            <v>-12.35425</v>
          </cell>
          <cell r="X2989">
            <v>3.8749500000000001</v>
          </cell>
          <cell r="Y2989">
            <v>4.1368299999999998</v>
          </cell>
          <cell r="AV2989">
            <v>-5.4579599999999999</v>
          </cell>
          <cell r="AW2989">
            <v>-5.4579599999999999</v>
          </cell>
        </row>
        <row r="2990">
          <cell r="A2990" t="str">
            <v>680499200101BS6922</v>
          </cell>
          <cell r="L2990">
            <v>1915.7632799999999</v>
          </cell>
          <cell r="M2990">
            <v>1131.15789</v>
          </cell>
          <cell r="N2990">
            <v>1077.63777</v>
          </cell>
          <cell r="O2990">
            <v>11549.087890000001</v>
          </cell>
          <cell r="P2990">
            <v>6784.71468</v>
          </cell>
          <cell r="Q2990">
            <v>7133.4472699999997</v>
          </cell>
          <cell r="S2990">
            <v>24638.001520000002</v>
          </cell>
          <cell r="T2990">
            <v>19873.62831</v>
          </cell>
          <cell r="U2990">
            <v>20201.8514</v>
          </cell>
          <cell r="W2990">
            <v>4632.5435799999996</v>
          </cell>
          <cell r="X2990">
            <v>4469.5343300000004</v>
          </cell>
          <cell r="Y2990">
            <v>4468.0764099999997</v>
          </cell>
          <cell r="AB2990">
            <v>8541.17</v>
          </cell>
          <cell r="AC2990">
            <v>7269.259</v>
          </cell>
          <cell r="AD2990">
            <v>34274.196000000004</v>
          </cell>
          <cell r="AT2990">
            <v>2829.5590000000002</v>
          </cell>
          <cell r="AU2990">
            <v>8481.7309999999998</v>
          </cell>
          <cell r="AV2990">
            <v>12350.012210000001</v>
          </cell>
          <cell r="AW2990">
            <v>33475.588210000002</v>
          </cell>
        </row>
        <row r="2991">
          <cell r="A2991" t="str">
            <v>680499200101BU0630</v>
          </cell>
          <cell r="L2991">
            <v>15.885260000000001</v>
          </cell>
          <cell r="M2991">
            <v>45.318359999999998</v>
          </cell>
          <cell r="N2991">
            <v>43.174140000000001</v>
          </cell>
          <cell r="O2991">
            <v>75.800139999999999</v>
          </cell>
          <cell r="P2991">
            <v>224.05815000000001</v>
          </cell>
          <cell r="Q2991">
            <v>235.21614</v>
          </cell>
          <cell r="S2991">
            <v>296.39593000000002</v>
          </cell>
          <cell r="T2991">
            <v>444.65393999999998</v>
          </cell>
          <cell r="U2991">
            <v>453.15550000000002</v>
          </cell>
          <cell r="W2991">
            <v>66.860680000000002</v>
          </cell>
          <cell r="X2991">
            <v>179.13023000000001</v>
          </cell>
          <cell r="Y2991">
            <v>178.70432</v>
          </cell>
          <cell r="AV2991">
            <v>8.9350900000000006</v>
          </cell>
          <cell r="AW2991">
            <v>8.9350900000000006</v>
          </cell>
        </row>
        <row r="2992">
          <cell r="A2992" t="str">
            <v>680499200101BU1485</v>
          </cell>
          <cell r="L2992">
            <v>470.971</v>
          </cell>
          <cell r="M2992">
            <v>279.62358</v>
          </cell>
          <cell r="N2992">
            <v>266.39334000000002</v>
          </cell>
          <cell r="O2992">
            <v>3100.80375</v>
          </cell>
          <cell r="P2992">
            <v>1843.2977100000001</v>
          </cell>
          <cell r="Q2992">
            <v>1947.44857</v>
          </cell>
          <cell r="S2992">
            <v>6211.4545099999996</v>
          </cell>
          <cell r="T2992">
            <v>4953.9484700000003</v>
          </cell>
          <cell r="U2992">
            <v>5036.7497000000003</v>
          </cell>
          <cell r="W2992">
            <v>1259.39435</v>
          </cell>
          <cell r="X2992">
            <v>1121.9662800000001</v>
          </cell>
          <cell r="Y2992">
            <v>1116.9640899999999</v>
          </cell>
          <cell r="AB2992">
            <v>2357.931</v>
          </cell>
          <cell r="AC2992">
            <v>1852.2809999999999</v>
          </cell>
          <cell r="AD2992">
            <v>8926.009</v>
          </cell>
          <cell r="AT2992">
            <v>817.35199999999998</v>
          </cell>
          <cell r="AU2992">
            <v>2339.4110000000001</v>
          </cell>
          <cell r="AV2992">
            <v>3303.7966200000001</v>
          </cell>
          <cell r="AW2992">
            <v>9009.5236199999999</v>
          </cell>
        </row>
        <row r="2993">
          <cell r="A2993" t="str">
            <v>680499200101BO0708</v>
          </cell>
          <cell r="L2993">
            <v>1234.85283</v>
          </cell>
          <cell r="M2993">
            <v>554.63244999999995</v>
          </cell>
          <cell r="N2993">
            <v>528.39031</v>
          </cell>
          <cell r="O2993">
            <v>5441.8935199999996</v>
          </cell>
          <cell r="P2993">
            <v>3178.49665</v>
          </cell>
          <cell r="Q2993">
            <v>3334.6241799999998</v>
          </cell>
          <cell r="S2993">
            <v>10756.975350000001</v>
          </cell>
          <cell r="T2993">
            <v>8493.5784800000001</v>
          </cell>
          <cell r="U2993">
            <v>8675.7779499999997</v>
          </cell>
          <cell r="W2993">
            <v>2759.5380300000002</v>
          </cell>
          <cell r="X2993">
            <v>2140.1849299999999</v>
          </cell>
          <cell r="Y2993">
            <v>2140.1205100000002</v>
          </cell>
          <cell r="AB2993">
            <v>4207.0150000000003</v>
          </cell>
          <cell r="AC2993">
            <v>2933.4929999999999</v>
          </cell>
          <cell r="AD2993">
            <v>16897.584999999999</v>
          </cell>
          <cell r="AT2993">
            <v>1431.5809999999999</v>
          </cell>
          <cell r="AU2993">
            <v>4276.402</v>
          </cell>
          <cell r="AV2993">
            <v>5515.9558999999999</v>
          </cell>
          <cell r="AW2993">
            <v>16236.3379</v>
          </cell>
        </row>
        <row r="2994">
          <cell r="A2994" t="str">
            <v>680499200101BU0675</v>
          </cell>
          <cell r="L2994">
            <v>177.56229999999999</v>
          </cell>
          <cell r="M2994">
            <v>167.95583999999999</v>
          </cell>
          <cell r="N2994">
            <v>160.00909999999999</v>
          </cell>
          <cell r="O2994">
            <v>2649.3275699999999</v>
          </cell>
          <cell r="P2994">
            <v>1032.40193</v>
          </cell>
          <cell r="Q2994">
            <v>1082.73119</v>
          </cell>
          <cell r="S2994">
            <v>6259.2653499999997</v>
          </cell>
          <cell r="T2994">
            <v>4642.3397100000002</v>
          </cell>
          <cell r="U2994">
            <v>4672.5619299999998</v>
          </cell>
          <cell r="W2994">
            <v>494.07029</v>
          </cell>
          <cell r="X2994">
            <v>714.77810999999997</v>
          </cell>
          <cell r="Y2994">
            <v>718.41742999999997</v>
          </cell>
          <cell r="AB2994">
            <v>1789.742</v>
          </cell>
          <cell r="AC2994">
            <v>2230.1790000000001</v>
          </cell>
          <cell r="AD2994">
            <v>7568.2020000000002</v>
          </cell>
          <cell r="AT2994">
            <v>509.21499999999997</v>
          </cell>
          <cell r="AU2994">
            <v>1651.1089999999999</v>
          </cell>
          <cell r="AV2994">
            <v>3114.46207</v>
          </cell>
          <cell r="AW2994">
            <v>7281.9560700000002</v>
          </cell>
        </row>
        <row r="2995">
          <cell r="A2995" t="str">
            <v>680499200101BU0709</v>
          </cell>
          <cell r="L2995">
            <v>0.42180000000000001</v>
          </cell>
          <cell r="M2995">
            <v>65.655990000000003</v>
          </cell>
          <cell r="N2995">
            <v>62.549520000000001</v>
          </cell>
          <cell r="O2995">
            <v>148.41202000000001</v>
          </cell>
          <cell r="P2995">
            <v>354.47280999999998</v>
          </cell>
          <cell r="Q2995">
            <v>372.1429</v>
          </cell>
          <cell r="S2995">
            <v>880.59370000000001</v>
          </cell>
          <cell r="T2995">
            <v>1086.6544899999999</v>
          </cell>
          <cell r="U2995">
            <v>1104.09032</v>
          </cell>
          <cell r="W2995">
            <v>0.48513000000000001</v>
          </cell>
          <cell r="X2995">
            <v>248.58312000000001</v>
          </cell>
          <cell r="Y2995">
            <v>248.66421</v>
          </cell>
          <cell r="AC2995">
            <v>147.63300000000001</v>
          </cell>
          <cell r="AD2995">
            <v>147.63300000000001</v>
          </cell>
          <cell r="AV2995">
            <v>150.10975999999999</v>
          </cell>
          <cell r="AW2995">
            <v>150.10975999999999</v>
          </cell>
        </row>
        <row r="2996">
          <cell r="A2996" t="str">
            <v>680499200101BU1123</v>
          </cell>
          <cell r="L2996">
            <v>16.07009</v>
          </cell>
          <cell r="M2996">
            <v>17.97167</v>
          </cell>
          <cell r="N2996">
            <v>17.12135</v>
          </cell>
          <cell r="O2996">
            <v>132.85088999999999</v>
          </cell>
          <cell r="P2996">
            <v>151.98742999999999</v>
          </cell>
          <cell r="Q2996">
            <v>161.2843</v>
          </cell>
          <cell r="S2996">
            <v>233.31667999999999</v>
          </cell>
          <cell r="T2996">
            <v>252.45321999999999</v>
          </cell>
          <cell r="U2996">
            <v>259.51600999999999</v>
          </cell>
          <cell r="W2996">
            <v>52.195099999999996</v>
          </cell>
          <cell r="X2996">
            <v>64.891660000000002</v>
          </cell>
          <cell r="Y2996">
            <v>65.205849999999998</v>
          </cell>
          <cell r="AB2996">
            <v>186.482</v>
          </cell>
          <cell r="AC2996">
            <v>105.673</v>
          </cell>
          <cell r="AD2996">
            <v>734.76700000000005</v>
          </cell>
          <cell r="AT2996">
            <v>71.411000000000001</v>
          </cell>
          <cell r="AU2996">
            <v>214.809</v>
          </cell>
          <cell r="AV2996">
            <v>256.75277</v>
          </cell>
          <cell r="AW2996">
            <v>788.72577000000001</v>
          </cell>
        </row>
        <row r="2997">
          <cell r="A2997" t="str">
            <v>680499200101BS9042</v>
          </cell>
          <cell r="L2997">
            <v>4885.2732100000003</v>
          </cell>
          <cell r="M2997">
            <v>4776.4093300000004</v>
          </cell>
          <cell r="N2997">
            <v>4550.4161299999996</v>
          </cell>
          <cell r="O2997">
            <v>32597.176670000001</v>
          </cell>
          <cell r="P2997">
            <v>29513.918460000001</v>
          </cell>
          <cell r="Q2997">
            <v>30906.188340000001</v>
          </cell>
          <cell r="S2997">
            <v>78864.999909999999</v>
          </cell>
          <cell r="T2997">
            <v>75781.741699999999</v>
          </cell>
          <cell r="U2997">
            <v>77296.398830000006</v>
          </cell>
          <cell r="W2997">
            <v>14858.38197</v>
          </cell>
          <cell r="X2997">
            <v>21420.781009999999</v>
          </cell>
          <cell r="Y2997">
            <v>21563.79434</v>
          </cell>
          <cell r="AB2997">
            <v>24927.612000000001</v>
          </cell>
          <cell r="AC2997">
            <v>18982.762999999999</v>
          </cell>
          <cell r="AD2997">
            <v>94098.084000000003</v>
          </cell>
          <cell r="AT2997">
            <v>7308.5010000000002</v>
          </cell>
          <cell r="AU2997">
            <v>25431.655999999999</v>
          </cell>
          <cell r="AV2997">
            <v>38872.718780000003</v>
          </cell>
          <cell r="AW2997">
            <v>96061.736780000007</v>
          </cell>
        </row>
        <row r="2998">
          <cell r="A2998" t="str">
            <v>680499200101BO0341</v>
          </cell>
          <cell r="L2998">
            <v>4605.5634099999997</v>
          </cell>
          <cell r="M2998">
            <v>3802.8656799999999</v>
          </cell>
          <cell r="N2998">
            <v>3622.9351700000002</v>
          </cell>
          <cell r="O2998">
            <v>28314.093949999999</v>
          </cell>
          <cell r="P2998">
            <v>25851.314269999999</v>
          </cell>
          <cell r="Q2998">
            <v>27114.92884</v>
          </cell>
          <cell r="S2998">
            <v>67325.908710000003</v>
          </cell>
          <cell r="T2998">
            <v>64863.129029999996</v>
          </cell>
          <cell r="U2998">
            <v>66246.777960000007</v>
          </cell>
          <cell r="W2998">
            <v>12960.03188</v>
          </cell>
          <cell r="X2998">
            <v>18013.049299999999</v>
          </cell>
          <cell r="Y2998">
            <v>18176.073219999998</v>
          </cell>
          <cell r="AB2998">
            <v>21200.503000000001</v>
          </cell>
          <cell r="AC2998">
            <v>15905.785</v>
          </cell>
          <cell r="AD2998">
            <v>80053.687000000005</v>
          </cell>
          <cell r="AT2998">
            <v>6376</v>
          </cell>
          <cell r="AU2998">
            <v>21972.624</v>
          </cell>
          <cell r="AV2998">
            <v>33598.717219999999</v>
          </cell>
          <cell r="AW2998">
            <v>82806.790219999995</v>
          </cell>
        </row>
        <row r="2999">
          <cell r="A2999" t="str">
            <v>680499200101BU0341</v>
          </cell>
          <cell r="L2999">
            <v>4605.5634099999997</v>
          </cell>
          <cell r="M2999">
            <v>3802.8656799999999</v>
          </cell>
          <cell r="N2999">
            <v>3622.9351700000002</v>
          </cell>
          <cell r="O2999">
            <v>28314.093949999999</v>
          </cell>
          <cell r="P2999">
            <v>25851.314269999999</v>
          </cell>
          <cell r="Q2999">
            <v>27114.92884</v>
          </cell>
          <cell r="S2999">
            <v>67325.908710000003</v>
          </cell>
          <cell r="T2999">
            <v>64863.129029999996</v>
          </cell>
          <cell r="U2999">
            <v>66246.777960000007</v>
          </cell>
          <cell r="W2999">
            <v>12960.03188</v>
          </cell>
          <cell r="X2999">
            <v>18013.049299999999</v>
          </cell>
          <cell r="Y2999">
            <v>18176.073219999998</v>
          </cell>
          <cell r="AB2999">
            <v>21200.503000000001</v>
          </cell>
          <cell r="AC2999">
            <v>15905.785</v>
          </cell>
          <cell r="AD2999">
            <v>80053.687000000005</v>
          </cell>
          <cell r="AT2999">
            <v>6376</v>
          </cell>
          <cell r="AU2999">
            <v>21972.624</v>
          </cell>
          <cell r="AV2999">
            <v>33598.717219999999</v>
          </cell>
          <cell r="AW2999">
            <v>82806.790219999995</v>
          </cell>
        </row>
        <row r="3000">
          <cell r="A3000" t="str">
            <v>680499200101BU0351</v>
          </cell>
          <cell r="L3000">
            <v>0.17435</v>
          </cell>
          <cell r="O3000">
            <v>0.95716999999999997</v>
          </cell>
          <cell r="P3000">
            <v>-5.1759500000000003</v>
          </cell>
          <cell r="Q3000">
            <v>-6.4753100000000003</v>
          </cell>
          <cell r="S3000">
            <v>27.045290000000001</v>
          </cell>
          <cell r="T3000">
            <v>20.91217</v>
          </cell>
          <cell r="U3000">
            <v>18.696739999999998</v>
          </cell>
          <cell r="W3000">
            <v>0.17435</v>
          </cell>
          <cell r="X3000">
            <v>6.9951999999999996</v>
          </cell>
          <cell r="Y3000">
            <v>7.2724200000000003</v>
          </cell>
          <cell r="AV3000">
            <v>0.78281999999999996</v>
          </cell>
          <cell r="AW3000">
            <v>0.78281999999999996</v>
          </cell>
        </row>
        <row r="3001">
          <cell r="A3001" t="str">
            <v>680499200101BU0352</v>
          </cell>
          <cell r="L3001">
            <v>226.76888</v>
          </cell>
          <cell r="M3001">
            <v>600.03242999999998</v>
          </cell>
          <cell r="N3001">
            <v>571.64221999999995</v>
          </cell>
          <cell r="O3001">
            <v>3749.5519399999998</v>
          </cell>
          <cell r="P3001">
            <v>2521.93453</v>
          </cell>
          <cell r="Q3001">
            <v>2614.15164</v>
          </cell>
          <cell r="S3001">
            <v>9694.7440600000009</v>
          </cell>
          <cell r="T3001">
            <v>8467.1266500000002</v>
          </cell>
          <cell r="U3001">
            <v>8543.2598199999993</v>
          </cell>
          <cell r="W3001">
            <v>1758.57988</v>
          </cell>
          <cell r="X3001">
            <v>2354.5230000000001</v>
          </cell>
          <cell r="Y3001">
            <v>2348.2012800000002</v>
          </cell>
          <cell r="AB3001">
            <v>3498.8440000000001</v>
          </cell>
          <cell r="AC3001">
            <v>2700.1469999999999</v>
          </cell>
          <cell r="AD3001">
            <v>12968.001</v>
          </cell>
          <cell r="AT3001">
            <v>914.65700000000004</v>
          </cell>
          <cell r="AU3001">
            <v>3349.2350000000001</v>
          </cell>
          <cell r="AV3001">
            <v>4912.9774600000001</v>
          </cell>
          <cell r="AW3001">
            <v>12362.97946</v>
          </cell>
        </row>
        <row r="3002">
          <cell r="A3002" t="str">
            <v>680499200101BU0353</v>
          </cell>
          <cell r="L3002">
            <v>52.766570000000002</v>
          </cell>
          <cell r="M3002">
            <v>358.85512</v>
          </cell>
          <cell r="N3002">
            <v>341.87608999999998</v>
          </cell>
          <cell r="O3002">
            <v>532.57361000000003</v>
          </cell>
          <cell r="P3002">
            <v>1068.43038</v>
          </cell>
          <cell r="Q3002">
            <v>1103.6191899999999</v>
          </cell>
          <cell r="S3002">
            <v>1842.3449900000001</v>
          </cell>
          <cell r="T3002">
            <v>2378.2017599999999</v>
          </cell>
          <cell r="U3002">
            <v>2407.69704</v>
          </cell>
          <cell r="W3002">
            <v>139.59585999999999</v>
          </cell>
          <cell r="X3002">
            <v>994.45262000000002</v>
          </cell>
          <cell r="Y3002">
            <v>979.70951000000002</v>
          </cell>
          <cell r="AB3002">
            <v>228.26499999999999</v>
          </cell>
          <cell r="AC3002">
            <v>376.83100000000002</v>
          </cell>
          <cell r="AD3002">
            <v>1076.396</v>
          </cell>
          <cell r="AT3002">
            <v>17.844000000000001</v>
          </cell>
          <cell r="AU3002">
            <v>109.797</v>
          </cell>
          <cell r="AV3002">
            <v>360.24128000000002</v>
          </cell>
          <cell r="AW3002">
            <v>891.18427999999994</v>
          </cell>
        </row>
        <row r="3003">
          <cell r="A3003" t="str">
            <v>680499200101BU0349</v>
          </cell>
          <cell r="M3003">
            <v>14.6561</v>
          </cell>
          <cell r="N3003">
            <v>13.96265</v>
          </cell>
          <cell r="P3003">
            <v>77.415229999999994</v>
          </cell>
          <cell r="Q3003">
            <v>79.963980000000006</v>
          </cell>
          <cell r="S3003">
            <v>-25.043140000000001</v>
          </cell>
          <cell r="T3003">
            <v>52.37209</v>
          </cell>
          <cell r="U3003">
            <v>79.967280000000002</v>
          </cell>
          <cell r="X3003">
            <v>51.760890000000003</v>
          </cell>
          <cell r="Y3003">
            <v>52.53792</v>
          </cell>
        </row>
        <row r="3004">
          <cell r="A3004" t="str">
            <v>680499200101BS9051</v>
          </cell>
          <cell r="L3004">
            <v>520.2011</v>
          </cell>
          <cell r="M3004">
            <v>211.87979000000001</v>
          </cell>
          <cell r="N3004">
            <v>201.85480999999999</v>
          </cell>
          <cell r="O3004">
            <v>2549.9865599999998</v>
          </cell>
          <cell r="P3004">
            <v>834.43794000000003</v>
          </cell>
          <cell r="Q3004">
            <v>864.25824999999998</v>
          </cell>
          <cell r="S3004">
            <v>5117.7398999999996</v>
          </cell>
          <cell r="T3004">
            <v>3402.19128</v>
          </cell>
          <cell r="U3004">
            <v>3446.0920500000002</v>
          </cell>
          <cell r="W3004">
            <v>1241.01118</v>
          </cell>
          <cell r="X3004">
            <v>701.74112000000002</v>
          </cell>
          <cell r="Y3004">
            <v>698.68195000000003</v>
          </cell>
          <cell r="AB3004">
            <v>1852.817</v>
          </cell>
          <cell r="AC3004">
            <v>1517.5250000000001</v>
          </cell>
          <cell r="AD3004">
            <v>7098.0159999999996</v>
          </cell>
          <cell r="AT3004">
            <v>625.447</v>
          </cell>
          <cell r="AU3004">
            <v>1724.704</v>
          </cell>
          <cell r="AV3004">
            <v>2641.33275</v>
          </cell>
          <cell r="AW3004">
            <v>6828.5127499999999</v>
          </cell>
        </row>
        <row r="3005">
          <cell r="A3005" t="str">
            <v>680499200101BO0713</v>
          </cell>
          <cell r="L3005">
            <v>520.2011</v>
          </cell>
          <cell r="M3005">
            <v>211.87979000000001</v>
          </cell>
          <cell r="N3005">
            <v>201.85480999999999</v>
          </cell>
          <cell r="O3005">
            <v>2549.9865599999998</v>
          </cell>
          <cell r="P3005">
            <v>834.43794000000003</v>
          </cell>
          <cell r="Q3005">
            <v>864.25824999999998</v>
          </cell>
          <cell r="S3005">
            <v>5117.7398999999996</v>
          </cell>
          <cell r="T3005">
            <v>3402.19128</v>
          </cell>
          <cell r="U3005">
            <v>3446.0920500000002</v>
          </cell>
          <cell r="W3005">
            <v>1241.01118</v>
          </cell>
          <cell r="X3005">
            <v>701.74112000000002</v>
          </cell>
          <cell r="Y3005">
            <v>698.68195000000003</v>
          </cell>
          <cell r="AB3005">
            <v>1852.817</v>
          </cell>
          <cell r="AC3005">
            <v>1517.5250000000001</v>
          </cell>
          <cell r="AD3005">
            <v>7098.0159999999996</v>
          </cell>
          <cell r="AT3005">
            <v>625.447</v>
          </cell>
          <cell r="AU3005">
            <v>1724.704</v>
          </cell>
          <cell r="AV3005">
            <v>2641.33275</v>
          </cell>
          <cell r="AW3005">
            <v>6828.5127499999999</v>
          </cell>
        </row>
        <row r="3006">
          <cell r="A3006" t="str">
            <v>680499200101BU0713</v>
          </cell>
          <cell r="L3006">
            <v>520.2011</v>
          </cell>
          <cell r="M3006">
            <v>211.87979000000001</v>
          </cell>
          <cell r="N3006">
            <v>201.85480999999999</v>
          </cell>
          <cell r="O3006">
            <v>2549.9865599999998</v>
          </cell>
          <cell r="P3006">
            <v>834.43794000000003</v>
          </cell>
          <cell r="Q3006">
            <v>864.25824999999998</v>
          </cell>
          <cell r="S3006">
            <v>5117.7398999999996</v>
          </cell>
          <cell r="T3006">
            <v>3402.19128</v>
          </cell>
          <cell r="U3006">
            <v>3446.0920500000002</v>
          </cell>
          <cell r="W3006">
            <v>1241.01118</v>
          </cell>
          <cell r="X3006">
            <v>701.74112000000002</v>
          </cell>
          <cell r="Y3006">
            <v>698.68195000000003</v>
          </cell>
          <cell r="AB3006">
            <v>1852.817</v>
          </cell>
          <cell r="AC3006">
            <v>1517.5250000000001</v>
          </cell>
          <cell r="AD3006">
            <v>7098.0159999999996</v>
          </cell>
          <cell r="AT3006">
            <v>625.447</v>
          </cell>
          <cell r="AU3006">
            <v>1724.704</v>
          </cell>
          <cell r="AV3006">
            <v>2641.33275</v>
          </cell>
          <cell r="AW3006">
            <v>6828.5127499999999</v>
          </cell>
        </row>
        <row r="3007">
          <cell r="A3007" t="str">
            <v>680499200101BS9050</v>
          </cell>
          <cell r="L3007">
            <v>211.78429</v>
          </cell>
          <cell r="M3007">
            <v>-4.8154500000000002</v>
          </cell>
          <cell r="N3007">
            <v>-4.5876000000000001</v>
          </cell>
          <cell r="O3007">
            <v>473.54930999999999</v>
          </cell>
          <cell r="P3007">
            <v>168.74669</v>
          </cell>
          <cell r="Q3007">
            <v>181.98317</v>
          </cell>
          <cell r="S3007">
            <v>785.80861000000004</v>
          </cell>
          <cell r="T3007">
            <v>481.00599</v>
          </cell>
          <cell r="U3007">
            <v>496.24671000000001</v>
          </cell>
          <cell r="W3007">
            <v>305.66122999999999</v>
          </cell>
          <cell r="X3007">
            <v>88.218190000000007</v>
          </cell>
          <cell r="Y3007">
            <v>89.549840000000003</v>
          </cell>
          <cell r="AB3007">
            <v>570.57600000000002</v>
          </cell>
          <cell r="AC3007">
            <v>329.55200000000002</v>
          </cell>
          <cell r="AD3007">
            <v>2512.002</v>
          </cell>
          <cell r="AT3007">
            <v>171.40899999999999</v>
          </cell>
          <cell r="AU3007">
            <v>498.22399999999999</v>
          </cell>
          <cell r="AV3007">
            <v>604.83866999999998</v>
          </cell>
          <cell r="AW3007">
            <v>2379.22867</v>
          </cell>
        </row>
        <row r="3008">
          <cell r="A3008" t="str">
            <v>680499200101BU0362</v>
          </cell>
          <cell r="L3008">
            <v>211.78429</v>
          </cell>
          <cell r="M3008">
            <v>-4.8154500000000002</v>
          </cell>
          <cell r="N3008">
            <v>-4.5876000000000001</v>
          </cell>
          <cell r="O3008">
            <v>473.54930999999999</v>
          </cell>
          <cell r="P3008">
            <v>168.74669</v>
          </cell>
          <cell r="Q3008">
            <v>181.98317</v>
          </cell>
          <cell r="S3008">
            <v>785.80861000000004</v>
          </cell>
          <cell r="T3008">
            <v>481.00599</v>
          </cell>
          <cell r="U3008">
            <v>496.24671000000001</v>
          </cell>
          <cell r="W3008">
            <v>305.66122999999999</v>
          </cell>
          <cell r="X3008">
            <v>88.218190000000007</v>
          </cell>
          <cell r="Y3008">
            <v>89.549840000000003</v>
          </cell>
          <cell r="AB3008">
            <v>570.57600000000002</v>
          </cell>
          <cell r="AC3008">
            <v>329.55200000000002</v>
          </cell>
          <cell r="AD3008">
            <v>2512.002</v>
          </cell>
          <cell r="AT3008">
            <v>171.40899999999999</v>
          </cell>
          <cell r="AU3008">
            <v>498.22399999999999</v>
          </cell>
          <cell r="AV3008">
            <v>604.83866999999998</v>
          </cell>
          <cell r="AW3008">
            <v>2379.22867</v>
          </cell>
        </row>
        <row r="3009">
          <cell r="A3009" t="str">
            <v>680499200101BS6921</v>
          </cell>
          <cell r="L3009">
            <v>1.01329</v>
          </cell>
          <cell r="M3009">
            <v>0</v>
          </cell>
          <cell r="N3009">
            <v>0</v>
          </cell>
          <cell r="O3009">
            <v>0.68072999999999995</v>
          </cell>
          <cell r="P3009">
            <v>43.565179999999998</v>
          </cell>
          <cell r="Q3009">
            <v>48.310409999999997</v>
          </cell>
          <cell r="S3009">
            <v>-0.55310000000000004</v>
          </cell>
          <cell r="T3009">
            <v>42.33135</v>
          </cell>
          <cell r="U3009">
            <v>47.087060000000001</v>
          </cell>
          <cell r="W3009">
            <v>1.01329</v>
          </cell>
          <cell r="X3009">
            <v>0.70794000000000001</v>
          </cell>
          <cell r="Y3009">
            <v>0.73602000000000001</v>
          </cell>
        </row>
        <row r="3010">
          <cell r="A3010" t="str">
            <v>680499200101BO1228</v>
          </cell>
          <cell r="L3010">
            <v>1.01329</v>
          </cell>
          <cell r="M3010">
            <v>0</v>
          </cell>
          <cell r="N3010">
            <v>0</v>
          </cell>
          <cell r="O3010">
            <v>0.68072999999999995</v>
          </cell>
          <cell r="P3010">
            <v>43.565179999999998</v>
          </cell>
          <cell r="Q3010">
            <v>48.310409999999997</v>
          </cell>
          <cell r="S3010">
            <v>-0.55310000000000004</v>
          </cell>
          <cell r="T3010">
            <v>42.33135</v>
          </cell>
          <cell r="U3010">
            <v>47.087060000000001</v>
          </cell>
          <cell r="W3010">
            <v>1.01329</v>
          </cell>
          <cell r="X3010">
            <v>0.70794000000000001</v>
          </cell>
          <cell r="Y3010">
            <v>0.73602000000000001</v>
          </cell>
        </row>
        <row r="3011">
          <cell r="A3011" t="str">
            <v>680499200101BU1228</v>
          </cell>
          <cell r="L3011">
            <v>1.01329</v>
          </cell>
          <cell r="M3011">
            <v>0</v>
          </cell>
          <cell r="N3011">
            <v>0</v>
          </cell>
          <cell r="O3011">
            <v>0.68072999999999995</v>
          </cell>
          <cell r="P3011">
            <v>43.565179999999998</v>
          </cell>
          <cell r="Q3011">
            <v>48.310409999999997</v>
          </cell>
          <cell r="S3011">
            <v>-0.55310000000000004</v>
          </cell>
          <cell r="T3011">
            <v>42.33135</v>
          </cell>
          <cell r="U3011">
            <v>47.087060000000001</v>
          </cell>
          <cell r="W3011">
            <v>1.01329</v>
          </cell>
          <cell r="X3011">
            <v>0.70794000000000001</v>
          </cell>
          <cell r="Y3011">
            <v>0.73602000000000001</v>
          </cell>
        </row>
        <row r="3012">
          <cell r="A3012" t="str">
            <v>680499200101BS6801</v>
          </cell>
          <cell r="L3012">
            <v>119.77041</v>
          </cell>
          <cell r="M3012">
            <v>133.57114999999999</v>
          </cell>
          <cell r="N3012">
            <v>127.2513</v>
          </cell>
          <cell r="O3012">
            <v>933.54714999999999</v>
          </cell>
          <cell r="P3012">
            <v>831.78809999999999</v>
          </cell>
          <cell r="Q3012">
            <v>887.92925000000002</v>
          </cell>
          <cell r="S3012">
            <v>2361.99478</v>
          </cell>
          <cell r="T3012">
            <v>2260.2357299999999</v>
          </cell>
          <cell r="U3012">
            <v>2285.7304600000002</v>
          </cell>
          <cell r="W3012">
            <v>373.27336000000003</v>
          </cell>
          <cell r="X3012">
            <v>483.69427000000002</v>
          </cell>
          <cell r="Y3012">
            <v>479.54840000000002</v>
          </cell>
          <cell r="AV3012">
            <v>364.64515999999998</v>
          </cell>
          <cell r="AW3012">
            <v>364.64515999999998</v>
          </cell>
        </row>
        <row r="3013">
          <cell r="A3013" t="str">
            <v>680499200101BU1481</v>
          </cell>
          <cell r="L3013">
            <v>119.77041</v>
          </cell>
          <cell r="M3013">
            <v>133.57114999999999</v>
          </cell>
          <cell r="N3013">
            <v>127.2513</v>
          </cell>
          <cell r="O3013">
            <v>933.54714999999999</v>
          </cell>
          <cell r="P3013">
            <v>831.78809999999999</v>
          </cell>
          <cell r="Q3013">
            <v>887.92925000000002</v>
          </cell>
          <cell r="S3013">
            <v>2361.99478</v>
          </cell>
          <cell r="T3013">
            <v>2260.2357299999999</v>
          </cell>
          <cell r="U3013">
            <v>2285.7304600000002</v>
          </cell>
          <cell r="W3013">
            <v>373.27336000000003</v>
          </cell>
          <cell r="X3013">
            <v>483.69427000000002</v>
          </cell>
          <cell r="Y3013">
            <v>479.54840000000002</v>
          </cell>
          <cell r="AV3013">
            <v>364.64515999999998</v>
          </cell>
          <cell r="AW3013">
            <v>364.64515999999998</v>
          </cell>
        </row>
        <row r="3014">
          <cell r="A3014" t="str">
            <v>680499200101BS6903</v>
          </cell>
          <cell r="L3014">
            <v>0.54474999999999996</v>
          </cell>
          <cell r="O3014">
            <v>0.54474999999999996</v>
          </cell>
          <cell r="P3014">
            <v>50.688879999999997</v>
          </cell>
          <cell r="Q3014">
            <v>56.20635</v>
          </cell>
          <cell r="S3014">
            <v>0.70674000000000003</v>
          </cell>
          <cell r="T3014">
            <v>50.85087</v>
          </cell>
          <cell r="U3014">
            <v>56.36515</v>
          </cell>
          <cell r="W3014">
            <v>0.54474999999999996</v>
          </cell>
          <cell r="X3014">
            <v>0.18307999999999999</v>
          </cell>
          <cell r="Y3014">
            <v>0.18073</v>
          </cell>
        </row>
        <row r="3015">
          <cell r="A3015" t="str">
            <v>680499200101BU0664</v>
          </cell>
          <cell r="L3015">
            <v>0.54474999999999996</v>
          </cell>
          <cell r="O3015">
            <v>0.54474999999999996</v>
          </cell>
          <cell r="P3015">
            <v>50.688879999999997</v>
          </cell>
          <cell r="Q3015">
            <v>56.20635</v>
          </cell>
          <cell r="S3015">
            <v>0.70674000000000003</v>
          </cell>
          <cell r="T3015">
            <v>50.85087</v>
          </cell>
          <cell r="U3015">
            <v>56.36515</v>
          </cell>
          <cell r="W3015">
            <v>0.54474999999999996</v>
          </cell>
          <cell r="X3015">
            <v>0.18307999999999999</v>
          </cell>
          <cell r="Y3015">
            <v>0.18073</v>
          </cell>
        </row>
        <row r="3016">
          <cell r="A3016" t="str">
            <v>680499200101201101</v>
          </cell>
          <cell r="L3016">
            <v>30410.132509999999</v>
          </cell>
          <cell r="M3016">
            <v>73173.044290000005</v>
          </cell>
          <cell r="N3016">
            <v>69710.901589999994</v>
          </cell>
          <cell r="O3016">
            <v>174885.54282</v>
          </cell>
          <cell r="P3016">
            <v>213516.03399</v>
          </cell>
          <cell r="Q3016">
            <v>219733.38245999999</v>
          </cell>
          <cell r="S3016">
            <v>400094.60658000002</v>
          </cell>
          <cell r="T3016">
            <v>438725.09775000002</v>
          </cell>
          <cell r="U3016">
            <v>443608.28901000001</v>
          </cell>
          <cell r="W3016">
            <v>69579.120389999996</v>
          </cell>
          <cell r="X3016">
            <v>173154.91123999999</v>
          </cell>
          <cell r="Y3016">
            <v>171048.78421000001</v>
          </cell>
          <cell r="AB3016">
            <v>120520</v>
          </cell>
          <cell r="AC3016">
            <v>93129.998000000007</v>
          </cell>
          <cell r="AD3016">
            <v>480390</v>
          </cell>
          <cell r="AT3016">
            <v>27567.768</v>
          </cell>
          <cell r="AU3016">
            <v>102320.001</v>
          </cell>
          <cell r="AV3016">
            <v>167431.04967000001</v>
          </cell>
          <cell r="AW3016">
            <v>479867.35667000001</v>
          </cell>
        </row>
        <row r="3017">
          <cell r="A3017" t="str">
            <v>680499200101BT6918</v>
          </cell>
          <cell r="L3017">
            <v>30410.132509999999</v>
          </cell>
          <cell r="M3017">
            <v>73173.044290000005</v>
          </cell>
          <cell r="N3017">
            <v>69710.901589999994</v>
          </cell>
          <cell r="O3017">
            <v>174885.54282</v>
          </cell>
          <cell r="P3017">
            <v>213516.03399</v>
          </cell>
          <cell r="Q3017">
            <v>219733.38245999999</v>
          </cell>
          <cell r="S3017">
            <v>400094.60658000002</v>
          </cell>
          <cell r="T3017">
            <v>438725.09775000002</v>
          </cell>
          <cell r="U3017">
            <v>443608.28901000001</v>
          </cell>
          <cell r="W3017">
            <v>69579.120389999996</v>
          </cell>
          <cell r="X3017">
            <v>173154.91123999999</v>
          </cell>
          <cell r="Y3017">
            <v>171048.78421000001</v>
          </cell>
          <cell r="AB3017">
            <v>120520</v>
          </cell>
          <cell r="AC3017">
            <v>93129.998000000007</v>
          </cell>
          <cell r="AD3017">
            <v>480390</v>
          </cell>
          <cell r="AT3017">
            <v>27567.768</v>
          </cell>
          <cell r="AU3017">
            <v>102320.001</v>
          </cell>
          <cell r="AV3017">
            <v>167431.04967000001</v>
          </cell>
          <cell r="AW3017">
            <v>479867.35667000001</v>
          </cell>
        </row>
        <row r="3018">
          <cell r="A3018" t="str">
            <v>680499200101BO0680</v>
          </cell>
          <cell r="L3018">
            <v>30408.911629999999</v>
          </cell>
          <cell r="M3018">
            <v>73173.044290000005</v>
          </cell>
          <cell r="N3018">
            <v>69710.901589999994</v>
          </cell>
          <cell r="O3018">
            <v>174884.32193999999</v>
          </cell>
          <cell r="P3018">
            <v>212896.25438</v>
          </cell>
          <cell r="Q3018">
            <v>219052.42103</v>
          </cell>
          <cell r="S3018">
            <v>400092.25821</v>
          </cell>
          <cell r="T3018">
            <v>438104.19065</v>
          </cell>
          <cell r="U3018">
            <v>442926.11718</v>
          </cell>
          <cell r="W3018">
            <v>69577.899510000003</v>
          </cell>
          <cell r="X3018">
            <v>173012.16880000001</v>
          </cell>
          <cell r="Y3018">
            <v>170900.38484000001</v>
          </cell>
          <cell r="AB3018">
            <v>120520</v>
          </cell>
          <cell r="AC3018">
            <v>93129.998000000007</v>
          </cell>
          <cell r="AD3018">
            <v>480390</v>
          </cell>
          <cell r="AT3018">
            <v>27567.768</v>
          </cell>
          <cell r="AU3018">
            <v>102320.001</v>
          </cell>
          <cell r="AV3018">
            <v>167431.04967000001</v>
          </cell>
          <cell r="AW3018">
            <v>479867.35667000001</v>
          </cell>
        </row>
        <row r="3019">
          <cell r="A3019" t="str">
            <v>680499200101BU0680</v>
          </cell>
          <cell r="L3019">
            <v>30408.911629999999</v>
          </cell>
          <cell r="M3019">
            <v>73173.044290000005</v>
          </cell>
          <cell r="N3019">
            <v>69710.901589999994</v>
          </cell>
          <cell r="O3019">
            <v>174884.32193999999</v>
          </cell>
          <cell r="P3019">
            <v>212896.25438</v>
          </cell>
          <cell r="Q3019">
            <v>219052.42103</v>
          </cell>
          <cell r="S3019">
            <v>400092.25821</v>
          </cell>
          <cell r="T3019">
            <v>438104.19065</v>
          </cell>
          <cell r="U3019">
            <v>442926.11718</v>
          </cell>
          <cell r="W3019">
            <v>69577.899510000003</v>
          </cell>
          <cell r="X3019">
            <v>173012.16880000001</v>
          </cell>
          <cell r="Y3019">
            <v>170900.38484000001</v>
          </cell>
          <cell r="AB3019">
            <v>120520</v>
          </cell>
          <cell r="AC3019">
            <v>93129.998000000007</v>
          </cell>
          <cell r="AD3019">
            <v>480390</v>
          </cell>
          <cell r="AT3019">
            <v>27567.768</v>
          </cell>
          <cell r="AU3019">
            <v>102320.001</v>
          </cell>
          <cell r="AV3019">
            <v>167431.04967000001</v>
          </cell>
          <cell r="AW3019">
            <v>479867.35667000001</v>
          </cell>
        </row>
        <row r="3020">
          <cell r="A3020" t="str">
            <v>680499200101BU0655</v>
          </cell>
          <cell r="L3020">
            <v>1.22088</v>
          </cell>
          <cell r="O3020">
            <v>1.22088</v>
          </cell>
          <cell r="P3020">
            <v>11.40249</v>
          </cell>
          <cell r="Q3020">
            <v>12.81622</v>
          </cell>
          <cell r="S3020">
            <v>2.3483700000000001</v>
          </cell>
          <cell r="T3020">
            <v>12.52998</v>
          </cell>
          <cell r="U3020">
            <v>14.026630000000001</v>
          </cell>
          <cell r="W3020">
            <v>1.22088</v>
          </cell>
          <cell r="X3020">
            <v>0.35555999999999999</v>
          </cell>
          <cell r="Y3020">
            <v>0.36964999999999998</v>
          </cell>
        </row>
        <row r="3021">
          <cell r="A3021" t="str">
            <v>680499200101BU0624</v>
          </cell>
          <cell r="P3021">
            <v>608.37711999999999</v>
          </cell>
          <cell r="Q3021">
            <v>668.14521000000002</v>
          </cell>
          <cell r="T3021">
            <v>608.37711999999999</v>
          </cell>
          <cell r="U3021">
            <v>668.14521000000002</v>
          </cell>
          <cell r="X3021">
            <v>142.38687999999999</v>
          </cell>
          <cell r="Y3021">
            <v>148.02972</v>
          </cell>
        </row>
        <row r="3022">
          <cell r="A3022" t="str">
            <v>680499CLNAMPD202</v>
          </cell>
          <cell r="L3022">
            <v>62123.428169999999</v>
          </cell>
          <cell r="M3022">
            <v>90087.503389999998</v>
          </cell>
          <cell r="N3022">
            <v>77672.615959999996</v>
          </cell>
          <cell r="O3022">
            <v>302713.91039999999</v>
          </cell>
          <cell r="P3022">
            <v>347866.33244999999</v>
          </cell>
          <cell r="Q3022">
            <v>336831.33818000002</v>
          </cell>
          <cell r="S3022">
            <v>913857.51181000005</v>
          </cell>
          <cell r="T3022">
            <v>959009.93385999999</v>
          </cell>
          <cell r="U3022">
            <v>897987.31370000006</v>
          </cell>
          <cell r="W3022">
            <v>137420.68917</v>
          </cell>
          <cell r="X3022">
            <v>226090.9314</v>
          </cell>
          <cell r="Y3022">
            <v>201844.59719999999</v>
          </cell>
          <cell r="AB3022">
            <v>184084.70699999999</v>
          </cell>
          <cell r="AC3022">
            <v>145193.03400000001</v>
          </cell>
          <cell r="AD3022">
            <v>818496.12</v>
          </cell>
          <cell r="AT3022">
            <v>62365.453999999998</v>
          </cell>
          <cell r="AU3022">
            <v>188376.796</v>
          </cell>
          <cell r="AV3022">
            <v>292265.22858</v>
          </cell>
          <cell r="AW3022">
            <v>804504.12257999997</v>
          </cell>
        </row>
        <row r="3023">
          <cell r="A3023" t="str">
            <v>680499CLNAMBS9044</v>
          </cell>
          <cell r="L3023">
            <v>19408.347750000001</v>
          </cell>
          <cell r="M3023">
            <v>24248.166069999999</v>
          </cell>
          <cell r="N3023">
            <v>20968.537209999999</v>
          </cell>
          <cell r="O3023">
            <v>66851.964500000002</v>
          </cell>
          <cell r="P3023">
            <v>69542.936759999997</v>
          </cell>
          <cell r="Q3023">
            <v>66214.853400000007</v>
          </cell>
          <cell r="S3023">
            <v>212538.61694000001</v>
          </cell>
          <cell r="T3023">
            <v>215229.58919999999</v>
          </cell>
          <cell r="U3023">
            <v>201421.39882999999</v>
          </cell>
          <cell r="W3023">
            <v>36116.323819999998</v>
          </cell>
          <cell r="X3023">
            <v>48437.43705</v>
          </cell>
          <cell r="Y3023">
            <v>43512.031230000001</v>
          </cell>
          <cell r="AB3023">
            <v>46954.06</v>
          </cell>
          <cell r="AC3023">
            <v>30979.289000000001</v>
          </cell>
          <cell r="AD3023">
            <v>220306.13200000001</v>
          </cell>
          <cell r="AT3023">
            <v>20782.087</v>
          </cell>
          <cell r="AU3023">
            <v>52969.892999999996</v>
          </cell>
          <cell r="AV3023">
            <v>68499.479330000002</v>
          </cell>
          <cell r="AW3023">
            <v>215831.32933000001</v>
          </cell>
        </row>
        <row r="3024">
          <cell r="A3024" t="str">
            <v>680499CLNAMBU0321</v>
          </cell>
          <cell r="L3024">
            <v>19218.910360000002</v>
          </cell>
          <cell r="M3024">
            <v>23934.009880000001</v>
          </cell>
          <cell r="N3024">
            <v>20686.286049999999</v>
          </cell>
          <cell r="O3024">
            <v>65592.828080000007</v>
          </cell>
          <cell r="P3024">
            <v>67860.958469999998</v>
          </cell>
          <cell r="Q3024">
            <v>64513.572480000003</v>
          </cell>
          <cell r="S3024">
            <v>206350.1882</v>
          </cell>
          <cell r="T3024">
            <v>208618.31859000001</v>
          </cell>
          <cell r="U3024">
            <v>195083.18054</v>
          </cell>
          <cell r="W3024">
            <v>35688.157919999998</v>
          </cell>
          <cell r="X3024">
            <v>47606.942900000002</v>
          </cell>
          <cell r="Y3024">
            <v>42730.655319999998</v>
          </cell>
          <cell r="AB3024">
            <v>46365.192999999999</v>
          </cell>
          <cell r="AC3024">
            <v>30039.248</v>
          </cell>
          <cell r="AD3024">
            <v>212664.27299999999</v>
          </cell>
          <cell r="AT3024">
            <v>20603.38</v>
          </cell>
          <cell r="AU3024">
            <v>52092.697999999997</v>
          </cell>
          <cell r="AV3024">
            <v>67145.734710000004</v>
          </cell>
          <cell r="AW3024">
            <v>208440.12570999999</v>
          </cell>
        </row>
        <row r="3025">
          <cell r="A3025" t="str">
            <v>680499CLNAMBU0323</v>
          </cell>
          <cell r="L3025">
            <v>189.32669000000001</v>
          </cell>
          <cell r="M3025">
            <v>314.02825999999999</v>
          </cell>
          <cell r="N3025">
            <v>282.13215000000002</v>
          </cell>
          <cell r="O3025">
            <v>1258.6072799999999</v>
          </cell>
          <cell r="P3025">
            <v>1680.65164</v>
          </cell>
          <cell r="Q3025">
            <v>1699.8449700000001</v>
          </cell>
          <cell r="S3025">
            <v>6186.2553099999996</v>
          </cell>
          <cell r="T3025">
            <v>6608.2996700000003</v>
          </cell>
          <cell r="U3025">
            <v>6335.17346</v>
          </cell>
          <cell r="W3025">
            <v>427.97116999999997</v>
          </cell>
          <cell r="X3025">
            <v>830.34450000000004</v>
          </cell>
          <cell r="Y3025">
            <v>781.21945000000005</v>
          </cell>
          <cell r="AB3025">
            <v>588.86699999999996</v>
          </cell>
          <cell r="AC3025">
            <v>940.04100000000005</v>
          </cell>
          <cell r="AD3025">
            <v>7641.8590000000004</v>
          </cell>
          <cell r="AT3025">
            <v>178.70699999999999</v>
          </cell>
          <cell r="AU3025">
            <v>877.19500000000005</v>
          </cell>
          <cell r="AV3025">
            <v>1353.5181</v>
          </cell>
          <cell r="AW3025">
            <v>7390.9771000000001</v>
          </cell>
        </row>
        <row r="3026">
          <cell r="A3026" t="str">
            <v>680499CLNAMBU0329</v>
          </cell>
          <cell r="L3026">
            <v>0.11070000000000001</v>
          </cell>
          <cell r="M3026">
            <v>0.12792999999999999</v>
          </cell>
          <cell r="N3026">
            <v>0.11901</v>
          </cell>
          <cell r="O3026">
            <v>0.52914000000000005</v>
          </cell>
          <cell r="P3026">
            <v>1.3266500000000001</v>
          </cell>
          <cell r="Q3026">
            <v>1.4359500000000001</v>
          </cell>
          <cell r="S3026">
            <v>2.1734300000000002</v>
          </cell>
          <cell r="T3026">
            <v>2.9709400000000001</v>
          </cell>
          <cell r="U3026">
            <v>3.0448200000000001</v>
          </cell>
          <cell r="W3026">
            <v>0.19472999999999999</v>
          </cell>
          <cell r="X3026">
            <v>0.14965000000000001</v>
          </cell>
          <cell r="Y3026">
            <v>0.15645000000000001</v>
          </cell>
          <cell r="AV3026">
            <v>0.22652</v>
          </cell>
          <cell r="AW3026">
            <v>0.22652</v>
          </cell>
        </row>
        <row r="3027">
          <cell r="A3027" t="str">
            <v>680499CLNAMBG6912</v>
          </cell>
          <cell r="L3027">
            <v>21441.55631</v>
          </cell>
          <cell r="M3027">
            <v>33217.880319999997</v>
          </cell>
          <cell r="N3027">
            <v>28585.358499999998</v>
          </cell>
          <cell r="O3027">
            <v>104251.63268</v>
          </cell>
          <cell r="P3027">
            <v>154075.36150999999</v>
          </cell>
          <cell r="Q3027">
            <v>150078.69112</v>
          </cell>
          <cell r="S3027">
            <v>377586.88945999998</v>
          </cell>
          <cell r="T3027">
            <v>427410.61829000001</v>
          </cell>
          <cell r="U3027">
            <v>399901.41632000002</v>
          </cell>
          <cell r="W3027">
            <v>43881.11462</v>
          </cell>
          <cell r="X3027">
            <v>99562.910600000003</v>
          </cell>
          <cell r="Y3027">
            <v>88658.869690000007</v>
          </cell>
          <cell r="AB3027">
            <v>57391.870999999999</v>
          </cell>
          <cell r="AC3027">
            <v>46203.044999999998</v>
          </cell>
          <cell r="AD3027">
            <v>261524.55900000001</v>
          </cell>
          <cell r="AT3027">
            <v>19171.061000000002</v>
          </cell>
          <cell r="AU3027">
            <v>56025.802000000003</v>
          </cell>
          <cell r="AV3027">
            <v>95613.787209999995</v>
          </cell>
          <cell r="AW3027">
            <v>258613.15721</v>
          </cell>
        </row>
        <row r="3028">
          <cell r="A3028" t="str">
            <v>680499CLNAMBS6912</v>
          </cell>
          <cell r="L3028">
            <v>8522.0022599999993</v>
          </cell>
          <cell r="M3028">
            <v>13514.91922</v>
          </cell>
          <cell r="N3028">
            <v>11633.481540000001</v>
          </cell>
          <cell r="O3028">
            <v>37123.945</v>
          </cell>
          <cell r="P3028">
            <v>55676.5622</v>
          </cell>
          <cell r="Q3028">
            <v>53751.910329999999</v>
          </cell>
          <cell r="S3028">
            <v>164927.13449</v>
          </cell>
          <cell r="T3028">
            <v>183479.75169</v>
          </cell>
          <cell r="U3028">
            <v>171135.37437999999</v>
          </cell>
          <cell r="W3028">
            <v>17097.85209</v>
          </cell>
          <cell r="X3028">
            <v>39743.111940000003</v>
          </cell>
          <cell r="Y3028">
            <v>35561.645420000001</v>
          </cell>
          <cell r="AB3028">
            <v>29082.657999999999</v>
          </cell>
          <cell r="AC3028">
            <v>20200.447</v>
          </cell>
          <cell r="AD3028">
            <v>131396.087</v>
          </cell>
          <cell r="AT3028">
            <v>9744.1980000000003</v>
          </cell>
          <cell r="AU3028">
            <v>25770.974999999999</v>
          </cell>
          <cell r="AV3028">
            <v>38671.532760000002</v>
          </cell>
          <cell r="AW3028">
            <v>121669.57776</v>
          </cell>
        </row>
        <row r="3029">
          <cell r="A3029" t="str">
            <v>680499CLNAMBO0678</v>
          </cell>
          <cell r="L3029">
            <v>7554.0023000000001</v>
          </cell>
          <cell r="M3029">
            <v>11463.91121</v>
          </cell>
          <cell r="N3029">
            <v>9872.1685500000003</v>
          </cell>
          <cell r="O3029">
            <v>30522.057720000001</v>
          </cell>
          <cell r="P3029">
            <v>45512.406170000002</v>
          </cell>
          <cell r="Q3029">
            <v>43828.584589999999</v>
          </cell>
          <cell r="S3029">
            <v>126944.51002</v>
          </cell>
          <cell r="T3029">
            <v>141934.85847000001</v>
          </cell>
          <cell r="U3029">
            <v>132383.25065999999</v>
          </cell>
          <cell r="W3029">
            <v>14481.242840000001</v>
          </cell>
          <cell r="X3029">
            <v>33744.571100000001</v>
          </cell>
          <cell r="Y3029">
            <v>30223.117740000002</v>
          </cell>
          <cell r="AB3029">
            <v>23145.636999999999</v>
          </cell>
          <cell r="AC3029">
            <v>15243.169</v>
          </cell>
          <cell r="AD3029">
            <v>102261.84</v>
          </cell>
          <cell r="AT3029">
            <v>8229.4230000000007</v>
          </cell>
          <cell r="AU3029">
            <v>20570.138999999999</v>
          </cell>
          <cell r="AV3029">
            <v>30995.495729999999</v>
          </cell>
          <cell r="AW3029">
            <v>99631.257729999998</v>
          </cell>
        </row>
        <row r="3030">
          <cell r="A3030" t="str">
            <v>680499CLNAMBU0654</v>
          </cell>
          <cell r="L3030">
            <v>928.14355999999998</v>
          </cell>
          <cell r="M3030">
            <v>1993.3768600000001</v>
          </cell>
          <cell r="N3030">
            <v>1711.7481499999999</v>
          </cell>
          <cell r="O3030">
            <v>6263.3031499999997</v>
          </cell>
          <cell r="P3030">
            <v>9704.1169200000004</v>
          </cell>
          <cell r="Q3030">
            <v>9463.1493900000005</v>
          </cell>
          <cell r="S3030">
            <v>36439.855649999998</v>
          </cell>
          <cell r="T3030">
            <v>39880.669419999998</v>
          </cell>
          <cell r="U3030">
            <v>37225.646390000002</v>
          </cell>
          <cell r="W3030">
            <v>2421.1152499999998</v>
          </cell>
          <cell r="X3030">
            <v>5728.5709800000004</v>
          </cell>
          <cell r="Y3030">
            <v>5097.5754399999996</v>
          </cell>
          <cell r="AB3030">
            <v>5937.0209999999997</v>
          </cell>
          <cell r="AC3030">
            <v>4957.2780000000002</v>
          </cell>
          <cell r="AD3030">
            <v>29134.246999999999</v>
          </cell>
          <cell r="AT3030">
            <v>1514.7750000000001</v>
          </cell>
          <cell r="AU3030">
            <v>5200.8360000000002</v>
          </cell>
          <cell r="AV3030">
            <v>7579.5591999999997</v>
          </cell>
          <cell r="AW3030">
            <v>21941.842199999999</v>
          </cell>
        </row>
        <row r="3031">
          <cell r="A3031" t="str">
            <v>680499CLNAMBU0659</v>
          </cell>
          <cell r="L3031">
            <v>-8.0479999999999996E-2</v>
          </cell>
          <cell r="M3031">
            <v>1.0802799999999999</v>
          </cell>
          <cell r="N3031">
            <v>1.0500100000000001</v>
          </cell>
          <cell r="O3031">
            <v>0.18339</v>
          </cell>
          <cell r="P3031">
            <v>-101.19602</v>
          </cell>
          <cell r="Q3031">
            <v>-103.30489</v>
          </cell>
          <cell r="S3031">
            <v>-13.02829</v>
          </cell>
          <cell r="T3031">
            <v>-114.40770000000001</v>
          </cell>
          <cell r="U3031">
            <v>-115.22190000000001</v>
          </cell>
          <cell r="W3031">
            <v>-0.18515000000000001</v>
          </cell>
          <cell r="X3031">
            <v>-14.076090000000001</v>
          </cell>
          <cell r="Y3031">
            <v>-13.65863</v>
          </cell>
          <cell r="AV3031">
            <v>0.33222000000000002</v>
          </cell>
          <cell r="AW3031">
            <v>0.33222000000000002</v>
          </cell>
        </row>
        <row r="3032">
          <cell r="A3032" t="str">
            <v>680499CLNAMBU3445</v>
          </cell>
          <cell r="L3032">
            <v>39.936880000000002</v>
          </cell>
          <cell r="M3032">
            <v>56.550870000000003</v>
          </cell>
          <cell r="N3032">
            <v>48.51482</v>
          </cell>
          <cell r="O3032">
            <v>338.40073999999998</v>
          </cell>
          <cell r="P3032">
            <v>561.23513000000003</v>
          </cell>
          <cell r="Q3032">
            <v>563.48123999999996</v>
          </cell>
          <cell r="S3032">
            <v>1555.79711</v>
          </cell>
          <cell r="T3032">
            <v>1778.6315</v>
          </cell>
          <cell r="U3032">
            <v>1641.6992299999999</v>
          </cell>
          <cell r="W3032">
            <v>195.67914999999999</v>
          </cell>
          <cell r="X3032">
            <v>284.04595</v>
          </cell>
          <cell r="Y3032">
            <v>254.61087000000001</v>
          </cell>
          <cell r="AV3032">
            <v>96.145610000000005</v>
          </cell>
          <cell r="AW3032">
            <v>96.145610000000005</v>
          </cell>
        </row>
        <row r="3033">
          <cell r="A3033" t="str">
            <v>680499CLNAMBS6922</v>
          </cell>
          <cell r="L3033">
            <v>12919.554050000001</v>
          </cell>
          <cell r="M3033">
            <v>19702.9611</v>
          </cell>
          <cell r="N3033">
            <v>16951.876960000001</v>
          </cell>
          <cell r="O3033">
            <v>67127.687680000003</v>
          </cell>
          <cell r="P3033">
            <v>98398.799310000002</v>
          </cell>
          <cell r="Q3033">
            <v>96326.780799999993</v>
          </cell>
          <cell r="S3033">
            <v>212659.75497000001</v>
          </cell>
          <cell r="T3033">
            <v>243930.86660000001</v>
          </cell>
          <cell r="U3033">
            <v>228766.04194</v>
          </cell>
          <cell r="W3033">
            <v>26783.26253</v>
          </cell>
          <cell r="X3033">
            <v>59819.79866</v>
          </cell>
          <cell r="Y3033">
            <v>53097.224269999999</v>
          </cell>
          <cell r="AB3033">
            <v>28309.213</v>
          </cell>
          <cell r="AC3033">
            <v>26002.598000000002</v>
          </cell>
          <cell r="AD3033">
            <v>130128.47199999999</v>
          </cell>
          <cell r="AT3033">
            <v>9426.8629999999994</v>
          </cell>
          <cell r="AU3033">
            <v>30254.827000000001</v>
          </cell>
          <cell r="AV3033">
            <v>56942.25445</v>
          </cell>
          <cell r="AW3033">
            <v>136943.57944999999</v>
          </cell>
        </row>
        <row r="3034">
          <cell r="A3034" t="str">
            <v>680499CLNAMBU0630</v>
          </cell>
          <cell r="L3034">
            <v>2878.15346</v>
          </cell>
          <cell r="M3034">
            <v>4291.7609000000002</v>
          </cell>
          <cell r="N3034">
            <v>3681.9624199999998</v>
          </cell>
          <cell r="O3034">
            <v>18406.41072</v>
          </cell>
          <cell r="P3034">
            <v>18113.61177</v>
          </cell>
          <cell r="Q3034">
            <v>17541.609359999999</v>
          </cell>
          <cell r="S3034">
            <v>53164.455909999997</v>
          </cell>
          <cell r="T3034">
            <v>52871.65696</v>
          </cell>
          <cell r="U3034">
            <v>48962.136610000001</v>
          </cell>
          <cell r="W3034">
            <v>6422.6859199999999</v>
          </cell>
          <cell r="X3034">
            <v>14238.121349999999</v>
          </cell>
          <cell r="Y3034">
            <v>12606.232319999999</v>
          </cell>
          <cell r="AV3034">
            <v>8619.6164599999993</v>
          </cell>
          <cell r="AW3034">
            <v>8619.6164599999993</v>
          </cell>
        </row>
        <row r="3035">
          <cell r="A3035" t="str">
            <v>680499CLNAMBU1485</v>
          </cell>
          <cell r="L3035">
            <v>2769.6590799999999</v>
          </cell>
          <cell r="M3035">
            <v>2759.8455899999999</v>
          </cell>
          <cell r="N3035">
            <v>2371.3207699999998</v>
          </cell>
          <cell r="O3035">
            <v>13968.82129</v>
          </cell>
          <cell r="P3035">
            <v>19301.715270000001</v>
          </cell>
          <cell r="Q3035">
            <v>19000.108199999999</v>
          </cell>
          <cell r="S3035">
            <v>48484.006090000003</v>
          </cell>
          <cell r="T3035">
            <v>53816.900070000003</v>
          </cell>
          <cell r="U3035">
            <v>50673.009109999999</v>
          </cell>
          <cell r="W3035">
            <v>6445.9810799999996</v>
          </cell>
          <cell r="X3035">
            <v>9650.5515300000006</v>
          </cell>
          <cell r="Y3035">
            <v>8635.6945799999994</v>
          </cell>
          <cell r="AB3035">
            <v>9902.6610000000001</v>
          </cell>
          <cell r="AC3035">
            <v>6856.1959999999999</v>
          </cell>
          <cell r="AD3035">
            <v>49374.881000000001</v>
          </cell>
          <cell r="AT3035">
            <v>3378.4549999999999</v>
          </cell>
          <cell r="AU3035">
            <v>10350.243</v>
          </cell>
          <cell r="AV3035">
            <v>14754.033740000001</v>
          </cell>
          <cell r="AW3035">
            <v>48457.644740000003</v>
          </cell>
        </row>
        <row r="3036">
          <cell r="A3036" t="str">
            <v>680499CLNAMBU1051</v>
          </cell>
          <cell r="L3036">
            <v>803.04834000000005</v>
          </cell>
          <cell r="M3036">
            <v>793.58205999999996</v>
          </cell>
          <cell r="N3036">
            <v>690.42764</v>
          </cell>
          <cell r="O3036">
            <v>3721.1272899999999</v>
          </cell>
          <cell r="P3036">
            <v>4288.8748999999998</v>
          </cell>
          <cell r="Q3036">
            <v>4212.7200400000002</v>
          </cell>
          <cell r="S3036">
            <v>11146.958710000001</v>
          </cell>
          <cell r="T3036">
            <v>11714.706319999999</v>
          </cell>
          <cell r="U3036">
            <v>10985.69209</v>
          </cell>
          <cell r="W3036">
            <v>1843.26253</v>
          </cell>
          <cell r="X3036">
            <v>3148.4504999999999</v>
          </cell>
          <cell r="Y3036">
            <v>2818.4766300000001</v>
          </cell>
          <cell r="AV3036">
            <v>1334.3291899999999</v>
          </cell>
          <cell r="AW3036">
            <v>1334.3291899999999</v>
          </cell>
        </row>
        <row r="3037">
          <cell r="A3037" t="str">
            <v>680499CLNAMBO0708</v>
          </cell>
          <cell r="L3037">
            <v>-11.609920000000001</v>
          </cell>
          <cell r="M3037">
            <v>5.5744199999999999</v>
          </cell>
          <cell r="N3037">
            <v>9.5274199999999993</v>
          </cell>
          <cell r="O3037">
            <v>-27.841090000000001</v>
          </cell>
          <cell r="P3037">
            <v>1640.1782599999999</v>
          </cell>
          <cell r="Q3037">
            <v>1721.3879300000001</v>
          </cell>
          <cell r="S3037">
            <v>42.024590000000003</v>
          </cell>
          <cell r="T3037">
            <v>1710.04394</v>
          </cell>
          <cell r="U3037">
            <v>1786.03107</v>
          </cell>
          <cell r="W3037">
            <v>-14.525880000000001</v>
          </cell>
          <cell r="X3037">
            <v>-35.818519999999999</v>
          </cell>
          <cell r="Y3037">
            <v>-39.77075</v>
          </cell>
          <cell r="AV3037">
            <v>-13.434089999999999</v>
          </cell>
          <cell r="AW3037">
            <v>-13.434089999999999</v>
          </cell>
        </row>
        <row r="3038">
          <cell r="A3038" t="str">
            <v>680499CLNAMBU0675</v>
          </cell>
          <cell r="L3038">
            <v>4617.4893000000002</v>
          </cell>
          <cell r="M3038">
            <v>9457.7221900000004</v>
          </cell>
          <cell r="N3038">
            <v>8132.0565299999998</v>
          </cell>
          <cell r="O3038">
            <v>21823.471170000001</v>
          </cell>
          <cell r="P3038">
            <v>45556.218800000002</v>
          </cell>
          <cell r="Q3038">
            <v>44653.828849999998</v>
          </cell>
          <cell r="S3038">
            <v>75128.915169999993</v>
          </cell>
          <cell r="T3038">
            <v>98861.662800000006</v>
          </cell>
          <cell r="U3038">
            <v>93040.831560000006</v>
          </cell>
          <cell r="W3038">
            <v>8089.0530900000003</v>
          </cell>
          <cell r="X3038">
            <v>26416.839520000001</v>
          </cell>
          <cell r="Y3038">
            <v>23348.93736</v>
          </cell>
          <cell r="AB3038">
            <v>12143.101000000001</v>
          </cell>
          <cell r="AC3038">
            <v>13670.179</v>
          </cell>
          <cell r="AD3038">
            <v>55338.156000000003</v>
          </cell>
          <cell r="AT3038">
            <v>4191.0519999999997</v>
          </cell>
          <cell r="AU3038">
            <v>13815.040999999999</v>
          </cell>
          <cell r="AV3038">
            <v>23254.14315</v>
          </cell>
          <cell r="AW3038">
            <v>53669.711150000003</v>
          </cell>
        </row>
        <row r="3039">
          <cell r="A3039" t="str">
            <v>680499CLNAMBU0709</v>
          </cell>
          <cell r="L3039">
            <v>34.9358</v>
          </cell>
          <cell r="M3039">
            <v>39.322719999999997</v>
          </cell>
          <cell r="N3039">
            <v>33.731430000000003</v>
          </cell>
          <cell r="O3039">
            <v>197.22907000000001</v>
          </cell>
          <cell r="P3039">
            <v>253.04481000000001</v>
          </cell>
          <cell r="Q3039">
            <v>249.87191000000001</v>
          </cell>
          <cell r="S3039">
            <v>390.89573999999999</v>
          </cell>
          <cell r="T3039">
            <v>446.71147999999999</v>
          </cell>
          <cell r="U3039">
            <v>429.01431000000002</v>
          </cell>
          <cell r="W3039">
            <v>74.22833</v>
          </cell>
          <cell r="X3039">
            <v>117.02701</v>
          </cell>
          <cell r="Y3039">
            <v>105.62045999999999</v>
          </cell>
          <cell r="AV3039">
            <v>86.867509999999996</v>
          </cell>
          <cell r="AW3039">
            <v>86.867509999999996</v>
          </cell>
        </row>
        <row r="3040">
          <cell r="A3040" t="str">
            <v>680499CLNAMBU1123</v>
          </cell>
          <cell r="L3040">
            <v>1827.87799</v>
          </cell>
          <cell r="M3040">
            <v>2355.1532200000001</v>
          </cell>
          <cell r="N3040">
            <v>2032.8507500000001</v>
          </cell>
          <cell r="O3040">
            <v>9038.4692300000006</v>
          </cell>
          <cell r="P3040">
            <v>9245.1555000000008</v>
          </cell>
          <cell r="Q3040">
            <v>8947.2544999999991</v>
          </cell>
          <cell r="S3040">
            <v>24302.498759999999</v>
          </cell>
          <cell r="T3040">
            <v>24509.185030000001</v>
          </cell>
          <cell r="U3040">
            <v>22889.3272</v>
          </cell>
          <cell r="W3040">
            <v>3922.57746</v>
          </cell>
          <cell r="X3040">
            <v>6284.62727</v>
          </cell>
          <cell r="Y3040">
            <v>5622.0336600000001</v>
          </cell>
          <cell r="AB3040">
            <v>6263.451</v>
          </cell>
          <cell r="AC3040">
            <v>5476.223</v>
          </cell>
          <cell r="AD3040">
            <v>25415.435000000001</v>
          </cell>
          <cell r="AT3040">
            <v>1857.356</v>
          </cell>
          <cell r="AU3040">
            <v>6089.5429999999997</v>
          </cell>
          <cell r="AV3040">
            <v>8906.6984900000007</v>
          </cell>
          <cell r="AW3040">
            <v>24788.844489999999</v>
          </cell>
        </row>
        <row r="3041">
          <cell r="A3041" t="str">
            <v>680499CLNAMBS9042</v>
          </cell>
          <cell r="L3041">
            <v>7.7400000000000004E-3</v>
          </cell>
          <cell r="M3041">
            <v>5.3859999999999998E-2</v>
          </cell>
          <cell r="N3041">
            <v>5.0099999999999999E-2</v>
          </cell>
          <cell r="O3041">
            <v>0.52042999999999995</v>
          </cell>
          <cell r="P3041">
            <v>0.30835000000000001</v>
          </cell>
          <cell r="Q3041">
            <v>0.31739000000000001</v>
          </cell>
          <cell r="S3041">
            <v>7.21061</v>
          </cell>
          <cell r="T3041">
            <v>6.9985299999999997</v>
          </cell>
          <cell r="U3041">
            <v>6.88436</v>
          </cell>
          <cell r="W3041">
            <v>0.23366999999999999</v>
          </cell>
          <cell r="X3041">
            <v>0.24224999999999999</v>
          </cell>
          <cell r="Y3041">
            <v>0.22963</v>
          </cell>
          <cell r="AV3041">
            <v>1.6619999999999999E-2</v>
          </cell>
          <cell r="AW3041">
            <v>1.6619999999999999E-2</v>
          </cell>
        </row>
        <row r="3042">
          <cell r="A3042" t="str">
            <v>680499CLNAMBO0341</v>
          </cell>
          <cell r="P3042">
            <v>6.744E-2</v>
          </cell>
          <cell r="Q3042">
            <v>7.1859999999999993E-2</v>
          </cell>
          <cell r="S3042">
            <v>9.3460000000000001E-2</v>
          </cell>
          <cell r="T3042">
            <v>0.16089999999999999</v>
          </cell>
          <cell r="U3042">
            <v>0.16345999999999999</v>
          </cell>
          <cell r="X3042">
            <v>2.7449999999999999E-2</v>
          </cell>
          <cell r="Y3042">
            <v>2.6360000000000001E-2</v>
          </cell>
        </row>
        <row r="3043">
          <cell r="A3043" t="str">
            <v>680499CLNAMBU0341</v>
          </cell>
          <cell r="P3043">
            <v>6.744E-2</v>
          </cell>
          <cell r="Q3043">
            <v>7.1859999999999993E-2</v>
          </cell>
          <cell r="S3043">
            <v>9.3460000000000001E-2</v>
          </cell>
          <cell r="T3043">
            <v>0.16089999999999999</v>
          </cell>
          <cell r="U3043">
            <v>0.16345999999999999</v>
          </cell>
          <cell r="X3043">
            <v>2.7449999999999999E-2</v>
          </cell>
          <cell r="Y3043">
            <v>2.6360000000000001E-2</v>
          </cell>
        </row>
        <row r="3044">
          <cell r="A3044" t="str">
            <v>680499CLNAMBU0351</v>
          </cell>
          <cell r="L3044">
            <v>7.7400000000000004E-3</v>
          </cell>
          <cell r="O3044">
            <v>7.7400000000000004E-3</v>
          </cell>
          <cell r="P3044">
            <v>1.9980000000000001E-2</v>
          </cell>
          <cell r="Q3044">
            <v>1.985E-2</v>
          </cell>
          <cell r="S3044">
            <v>7.7400000000000004E-3</v>
          </cell>
          <cell r="T3044">
            <v>1.9980000000000001E-2</v>
          </cell>
          <cell r="U3044">
            <v>1.985E-2</v>
          </cell>
          <cell r="W3044">
            <v>7.7400000000000004E-3</v>
          </cell>
          <cell r="X3044">
            <v>1.9980000000000001E-2</v>
          </cell>
          <cell r="Y3044">
            <v>1.985E-2</v>
          </cell>
        </row>
        <row r="3045">
          <cell r="A3045" t="str">
            <v>680499CLNAMBU0349</v>
          </cell>
          <cell r="L3045">
            <v>0</v>
          </cell>
          <cell r="M3045">
            <v>5.3859999999999998E-2</v>
          </cell>
          <cell r="N3045">
            <v>5.0099999999999999E-2</v>
          </cell>
          <cell r="O3045">
            <v>0.51268999999999998</v>
          </cell>
          <cell r="P3045">
            <v>0.22092999999999999</v>
          </cell>
          <cell r="Q3045">
            <v>0.22569</v>
          </cell>
          <cell r="S3045">
            <v>7.1094099999999996</v>
          </cell>
          <cell r="T3045">
            <v>6.8176500000000004</v>
          </cell>
          <cell r="U3045">
            <v>6.7010500000000004</v>
          </cell>
          <cell r="W3045">
            <v>0.22592999999999999</v>
          </cell>
          <cell r="X3045">
            <v>0.19481999999999999</v>
          </cell>
          <cell r="Y3045">
            <v>0.18343000000000001</v>
          </cell>
          <cell r="AV3045">
            <v>1.6619999999999999E-2</v>
          </cell>
          <cell r="AW3045">
            <v>1.6619999999999999E-2</v>
          </cell>
        </row>
        <row r="3046">
          <cell r="A3046" t="str">
            <v>680499CLNAMBS9051</v>
          </cell>
          <cell r="L3046">
            <v>0</v>
          </cell>
          <cell r="M3046">
            <v>-0.46517999999999998</v>
          </cell>
          <cell r="N3046">
            <v>-0.40121000000000001</v>
          </cell>
          <cell r="O3046">
            <v>439.52963</v>
          </cell>
          <cell r="P3046">
            <v>680.70064000000002</v>
          </cell>
          <cell r="Q3046">
            <v>698.09328000000005</v>
          </cell>
          <cell r="S3046">
            <v>1286.9976200000001</v>
          </cell>
          <cell r="T3046">
            <v>1528.1686299999999</v>
          </cell>
          <cell r="U3046">
            <v>1470.53746</v>
          </cell>
          <cell r="W3046">
            <v>55.479460000000003</v>
          </cell>
          <cell r="X3046">
            <v>-0.92047999999999996</v>
          </cell>
          <cell r="Y3046">
            <v>-0.82996999999999999</v>
          </cell>
          <cell r="AB3046">
            <v>0.46200000000000002</v>
          </cell>
          <cell r="AC3046">
            <v>107.277</v>
          </cell>
          <cell r="AD3046">
            <v>108.663</v>
          </cell>
          <cell r="AT3046">
            <v>0.14799999999999999</v>
          </cell>
          <cell r="AU3046">
            <v>0.29599999999999999</v>
          </cell>
          <cell r="AV3046">
            <v>131.13215</v>
          </cell>
          <cell r="AW3046">
            <v>132.07615000000001</v>
          </cell>
        </row>
        <row r="3047">
          <cell r="A3047" t="str">
            <v>680499CLNAMBO0713</v>
          </cell>
          <cell r="L3047">
            <v>0</v>
          </cell>
          <cell r="M3047">
            <v>-0.46517999999999998</v>
          </cell>
          <cell r="N3047">
            <v>-0.40121000000000001</v>
          </cell>
          <cell r="O3047">
            <v>429.62391000000002</v>
          </cell>
          <cell r="P3047">
            <v>680.70064000000002</v>
          </cell>
          <cell r="Q3047">
            <v>698.09328000000005</v>
          </cell>
          <cell r="S3047">
            <v>1272.31358</v>
          </cell>
          <cell r="T3047">
            <v>1523.39031</v>
          </cell>
          <cell r="U3047">
            <v>1466.2168799999999</v>
          </cell>
          <cell r="W3047">
            <v>50.563499999999998</v>
          </cell>
          <cell r="X3047">
            <v>-0.92047999999999996</v>
          </cell>
          <cell r="Y3047">
            <v>-0.82996999999999999</v>
          </cell>
          <cell r="AB3047">
            <v>0.46200000000000002</v>
          </cell>
          <cell r="AC3047">
            <v>107.277</v>
          </cell>
          <cell r="AD3047">
            <v>108.663</v>
          </cell>
          <cell r="AT3047">
            <v>0.14799999999999999</v>
          </cell>
          <cell r="AU3047">
            <v>0.29599999999999999</v>
          </cell>
          <cell r="AV3047">
            <v>126.14239000000001</v>
          </cell>
          <cell r="AW3047">
            <v>127.08638999999999</v>
          </cell>
        </row>
        <row r="3048">
          <cell r="A3048" t="str">
            <v>680499CLNAMBU0713</v>
          </cell>
          <cell r="L3048">
            <v>0</v>
          </cell>
          <cell r="M3048">
            <v>-0.46517999999999998</v>
          </cell>
          <cell r="N3048">
            <v>-0.40121000000000001</v>
          </cell>
          <cell r="O3048">
            <v>429.62391000000002</v>
          </cell>
          <cell r="P3048">
            <v>680.70064000000002</v>
          </cell>
          <cell r="Q3048">
            <v>698.09328000000005</v>
          </cell>
          <cell r="S3048">
            <v>1272.31358</v>
          </cell>
          <cell r="T3048">
            <v>1523.39031</v>
          </cell>
          <cell r="U3048">
            <v>1466.2168799999999</v>
          </cell>
          <cell r="W3048">
            <v>50.563499999999998</v>
          </cell>
          <cell r="X3048">
            <v>-0.92047999999999996</v>
          </cell>
          <cell r="Y3048">
            <v>-0.82996999999999999</v>
          </cell>
          <cell r="AB3048">
            <v>0.46200000000000002</v>
          </cell>
          <cell r="AC3048">
            <v>107.277</v>
          </cell>
          <cell r="AD3048">
            <v>108.663</v>
          </cell>
          <cell r="AT3048">
            <v>0.14799999999999999</v>
          </cell>
          <cell r="AU3048">
            <v>0.29599999999999999</v>
          </cell>
          <cell r="AV3048">
            <v>126.14239000000001</v>
          </cell>
          <cell r="AW3048">
            <v>127.08638999999999</v>
          </cell>
        </row>
        <row r="3049">
          <cell r="A3049" t="str">
            <v>680499CLNAMBU0418</v>
          </cell>
          <cell r="L3049">
            <v>0</v>
          </cell>
          <cell r="O3049">
            <v>9.9057200000000005</v>
          </cell>
          <cell r="S3049">
            <v>14.68404</v>
          </cell>
          <cell r="T3049">
            <v>4.7783199999999999</v>
          </cell>
          <cell r="U3049">
            <v>4.3205799999999996</v>
          </cell>
          <cell r="W3049">
            <v>4.9159600000000001</v>
          </cell>
          <cell r="AV3049">
            <v>4.9897600000000004</v>
          </cell>
          <cell r="AW3049">
            <v>4.9897600000000004</v>
          </cell>
        </row>
        <row r="3050">
          <cell r="A3050" t="str">
            <v>680499CLNAMBS9050</v>
          </cell>
          <cell r="L3050">
            <v>21274.489130000002</v>
          </cell>
          <cell r="M3050">
            <v>32621.868320000001</v>
          </cell>
          <cell r="N3050">
            <v>28119.071370000001</v>
          </cell>
          <cell r="O3050">
            <v>131189.41078999999</v>
          </cell>
          <cell r="P3050">
            <v>123565.96</v>
          </cell>
          <cell r="Q3050">
            <v>119838.23512</v>
          </cell>
          <cell r="S3050">
            <v>322457.32380000001</v>
          </cell>
          <cell r="T3050">
            <v>314833.87300999998</v>
          </cell>
          <cell r="U3050">
            <v>295186.27301</v>
          </cell>
          <cell r="W3050">
            <v>57370.435279999998</v>
          </cell>
          <cell r="X3050">
            <v>78091.306660000002</v>
          </cell>
          <cell r="Y3050">
            <v>69674.334690000003</v>
          </cell>
          <cell r="AB3050">
            <v>79738.313999999998</v>
          </cell>
          <cell r="AC3050">
            <v>67903.422999999995</v>
          </cell>
          <cell r="AD3050">
            <v>336556.766</v>
          </cell>
          <cell r="AT3050">
            <v>22412.157999999999</v>
          </cell>
          <cell r="AU3050">
            <v>79380.804999999993</v>
          </cell>
          <cell r="AV3050">
            <v>128034.17459</v>
          </cell>
          <cell r="AW3050">
            <v>329940.90458999999</v>
          </cell>
        </row>
        <row r="3051">
          <cell r="A3051" t="str">
            <v>680499CLNAMBU0331</v>
          </cell>
          <cell r="L3051">
            <v>18003.14228</v>
          </cell>
          <cell r="M3051">
            <v>28800.362079999999</v>
          </cell>
          <cell r="N3051">
            <v>24801.378110000001</v>
          </cell>
          <cell r="O3051">
            <v>112485.21919</v>
          </cell>
          <cell r="P3051">
            <v>106996.54966999999</v>
          </cell>
          <cell r="Q3051">
            <v>103607.34413</v>
          </cell>
          <cell r="S3051">
            <v>278293.31534999999</v>
          </cell>
          <cell r="T3051">
            <v>272804.64582999999</v>
          </cell>
          <cell r="U3051">
            <v>255892.45572999999</v>
          </cell>
          <cell r="W3051">
            <v>50119.060599999997</v>
          </cell>
          <cell r="X3051">
            <v>68142.801579999999</v>
          </cell>
          <cell r="Y3051">
            <v>60770.856789999998</v>
          </cell>
          <cell r="AB3051">
            <v>67709.164999999994</v>
          </cell>
          <cell r="AC3051">
            <v>56538.913999999997</v>
          </cell>
          <cell r="AD3051">
            <v>283863.02</v>
          </cell>
          <cell r="AT3051">
            <v>18783.79</v>
          </cell>
          <cell r="AU3051">
            <v>67887.585999999996</v>
          </cell>
          <cell r="AV3051">
            <v>109214.02391</v>
          </cell>
          <cell r="AW3051">
            <v>279052.20990999998</v>
          </cell>
        </row>
        <row r="3052">
          <cell r="A3052" t="str">
            <v>680499CLNAMBU0362</v>
          </cell>
          <cell r="L3052">
            <v>3271.3468499999999</v>
          </cell>
          <cell r="M3052">
            <v>3821.5062400000002</v>
          </cell>
          <cell r="N3052">
            <v>3317.69326</v>
          </cell>
          <cell r="O3052">
            <v>18704.191599999998</v>
          </cell>
          <cell r="P3052">
            <v>16569.410329999999</v>
          </cell>
          <cell r="Q3052">
            <v>16230.89099</v>
          </cell>
          <cell r="S3052">
            <v>44164.008450000001</v>
          </cell>
          <cell r="T3052">
            <v>42029.227180000002</v>
          </cell>
          <cell r="U3052">
            <v>39293.817280000003</v>
          </cell>
          <cell r="W3052">
            <v>7251.3746799999999</v>
          </cell>
          <cell r="X3052">
            <v>9948.5050800000008</v>
          </cell>
          <cell r="Y3052">
            <v>8903.4778999999999</v>
          </cell>
          <cell r="AB3052">
            <v>12029.148999999999</v>
          </cell>
          <cell r="AC3052">
            <v>11364.509</v>
          </cell>
          <cell r="AD3052">
            <v>52693.745999999999</v>
          </cell>
          <cell r="AT3052">
            <v>3628.3679999999999</v>
          </cell>
          <cell r="AU3052">
            <v>11493.218999999999</v>
          </cell>
          <cell r="AV3052">
            <v>18820.150679999999</v>
          </cell>
          <cell r="AW3052">
            <v>50888.694680000001</v>
          </cell>
        </row>
        <row r="3053">
          <cell r="A3053" t="str">
            <v>680499CLNAMBS6913</v>
          </cell>
          <cell r="S3053">
            <v>-0.29169</v>
          </cell>
          <cell r="T3053">
            <v>-0.29169</v>
          </cell>
          <cell r="U3053">
            <v>-0.26588000000000001</v>
          </cell>
        </row>
        <row r="3054">
          <cell r="A3054" t="str">
            <v>680499CLNAMBU1221</v>
          </cell>
          <cell r="S3054">
            <v>-0.29169</v>
          </cell>
          <cell r="T3054">
            <v>-0.29169</v>
          </cell>
          <cell r="U3054">
            <v>-0.26588000000000001</v>
          </cell>
        </row>
        <row r="3055">
          <cell r="A3055" t="str">
            <v>680499CLNAMBS6801</v>
          </cell>
          <cell r="L3055">
            <v>1.89E-3</v>
          </cell>
          <cell r="O3055">
            <v>6.0699999999999999E-3</v>
          </cell>
          <cell r="P3055">
            <v>1.0651900000000001</v>
          </cell>
          <cell r="Q3055">
            <v>1.14785</v>
          </cell>
          <cell r="S3055">
            <v>6.0699999999999999E-3</v>
          </cell>
          <cell r="T3055">
            <v>1.0651900000000001</v>
          </cell>
          <cell r="U3055">
            <v>1.14785</v>
          </cell>
          <cell r="W3055">
            <v>6.0699999999999999E-3</v>
          </cell>
        </row>
        <row r="3056">
          <cell r="A3056" t="str">
            <v>680499CLNAMBU1481</v>
          </cell>
          <cell r="L3056">
            <v>1.89E-3</v>
          </cell>
          <cell r="O3056">
            <v>6.0699999999999999E-3</v>
          </cell>
          <cell r="P3056">
            <v>1.0651900000000001</v>
          </cell>
          <cell r="Q3056">
            <v>1.14785</v>
          </cell>
          <cell r="S3056">
            <v>6.0699999999999999E-3</v>
          </cell>
          <cell r="T3056">
            <v>1.0651900000000001</v>
          </cell>
          <cell r="U3056">
            <v>1.14785</v>
          </cell>
          <cell r="W3056">
            <v>6.0699999999999999E-3</v>
          </cell>
        </row>
        <row r="3057">
          <cell r="A3057" t="str">
            <v>680499CLNAMBS6903</v>
          </cell>
          <cell r="L3057">
            <v>-0.97465000000000002</v>
          </cell>
          <cell r="O3057">
            <v>-19.153700000000001</v>
          </cell>
          <cell r="S3057">
            <v>-19.241</v>
          </cell>
          <cell r="T3057">
            <v>-8.7300000000000003E-2</v>
          </cell>
          <cell r="U3057">
            <v>-7.8240000000000004E-2</v>
          </cell>
          <cell r="W3057">
            <v>-2.9037500000000001</v>
          </cell>
          <cell r="X3057">
            <v>-4.4679999999999997E-2</v>
          </cell>
          <cell r="Y3057">
            <v>-3.8080000000000003E-2</v>
          </cell>
          <cell r="AV3057">
            <v>-13.361319999999999</v>
          </cell>
          <cell r="AW3057">
            <v>-13.361319999999999</v>
          </cell>
        </row>
        <row r="3058">
          <cell r="A3058" t="str">
            <v>680499CLNAMBU0664</v>
          </cell>
          <cell r="L3058">
            <v>-0.97465000000000002</v>
          </cell>
          <cell r="O3058">
            <v>-19.153700000000001</v>
          </cell>
          <cell r="S3058">
            <v>-19.241</v>
          </cell>
          <cell r="T3058">
            <v>-8.7300000000000003E-2</v>
          </cell>
          <cell r="U3058">
            <v>-7.8240000000000004E-2</v>
          </cell>
          <cell r="W3058">
            <v>-2.9037500000000001</v>
          </cell>
          <cell r="X3058">
            <v>-4.4679999999999997E-2</v>
          </cell>
          <cell r="Y3058">
            <v>-3.8080000000000003E-2</v>
          </cell>
          <cell r="AV3058">
            <v>-13.361319999999999</v>
          </cell>
          <cell r="AW3058">
            <v>-13.361319999999999</v>
          </cell>
        </row>
        <row r="3059">
          <cell r="A3059" t="str">
            <v>680499CLNAM201101</v>
          </cell>
          <cell r="L3059">
            <v>0</v>
          </cell>
          <cell r="M3059">
            <v>508.32049000000001</v>
          </cell>
          <cell r="N3059">
            <v>470.15069999999997</v>
          </cell>
          <cell r="O3059">
            <v>7.3265700000000002</v>
          </cell>
          <cell r="P3059">
            <v>2496.9707800000001</v>
          </cell>
          <cell r="Q3059">
            <v>2528.7031999999999</v>
          </cell>
          <cell r="S3059">
            <v>1294.30682</v>
          </cell>
          <cell r="T3059">
            <v>3783.9510300000002</v>
          </cell>
          <cell r="U3059">
            <v>3731.0030999999999</v>
          </cell>
          <cell r="W3059">
            <v>0.63939999999999997</v>
          </cell>
          <cell r="X3059">
            <v>1898.9093499999999</v>
          </cell>
          <cell r="Y3059">
            <v>1812.61815</v>
          </cell>
          <cell r="AV3059">
            <v>6.6871700000000001</v>
          </cell>
          <cell r="AW3059">
            <v>6.6871700000000001</v>
          </cell>
        </row>
        <row r="3060">
          <cell r="A3060" t="str">
            <v>680499CLNAMBT6918</v>
          </cell>
          <cell r="L3060">
            <v>0</v>
          </cell>
          <cell r="M3060">
            <v>508.32049000000001</v>
          </cell>
          <cell r="N3060">
            <v>470.15069999999997</v>
          </cell>
          <cell r="O3060">
            <v>7.3265700000000002</v>
          </cell>
          <cell r="P3060">
            <v>2496.9707800000001</v>
          </cell>
          <cell r="Q3060">
            <v>2528.7031999999999</v>
          </cell>
          <cell r="S3060">
            <v>1294.30682</v>
          </cell>
          <cell r="T3060">
            <v>3783.9510300000002</v>
          </cell>
          <cell r="U3060">
            <v>3731.0030999999999</v>
          </cell>
          <cell r="W3060">
            <v>0.63939999999999997</v>
          </cell>
          <cell r="X3060">
            <v>1898.9093499999999</v>
          </cell>
          <cell r="Y3060">
            <v>1812.61815</v>
          </cell>
          <cell r="AV3060">
            <v>6.6871700000000001</v>
          </cell>
          <cell r="AW3060">
            <v>6.6871700000000001</v>
          </cell>
        </row>
        <row r="3061">
          <cell r="A3061" t="str">
            <v>680499CLNAMBO0680</v>
          </cell>
          <cell r="L3061">
            <v>0</v>
          </cell>
          <cell r="M3061">
            <v>37.055599999999998</v>
          </cell>
          <cell r="N3061">
            <v>31.757180000000002</v>
          </cell>
          <cell r="O3061">
            <v>0.64686999999999995</v>
          </cell>
          <cell r="P3061">
            <v>218.99791999999999</v>
          </cell>
          <cell r="Q3061">
            <v>211.22855000000001</v>
          </cell>
          <cell r="S3061">
            <v>-40.277149999999999</v>
          </cell>
          <cell r="T3061">
            <v>178.07390000000001</v>
          </cell>
          <cell r="U3061">
            <v>173.43217999999999</v>
          </cell>
          <cell r="W3061">
            <v>0.63939999999999997</v>
          </cell>
          <cell r="X3061">
            <v>124.54281</v>
          </cell>
          <cell r="Y3061">
            <v>114.73889</v>
          </cell>
          <cell r="AV3061">
            <v>7.4700000000000001E-3</v>
          </cell>
          <cell r="AW3061">
            <v>7.4700000000000001E-3</v>
          </cell>
        </row>
        <row r="3062">
          <cell r="A3062" t="str">
            <v>680499CLNAMBU0680</v>
          </cell>
          <cell r="L3062">
            <v>0</v>
          </cell>
          <cell r="M3062">
            <v>37.055599999999998</v>
          </cell>
          <cell r="N3062">
            <v>31.757180000000002</v>
          </cell>
          <cell r="O3062">
            <v>0.64686999999999995</v>
          </cell>
          <cell r="P3062">
            <v>218.99791999999999</v>
          </cell>
          <cell r="Q3062">
            <v>211.22855000000001</v>
          </cell>
          <cell r="S3062">
            <v>-40.277149999999999</v>
          </cell>
          <cell r="T3062">
            <v>178.07390000000001</v>
          </cell>
          <cell r="U3062">
            <v>173.43217999999999</v>
          </cell>
          <cell r="W3062">
            <v>0.63939999999999997</v>
          </cell>
          <cell r="X3062">
            <v>124.54281</v>
          </cell>
          <cell r="Y3062">
            <v>114.73889</v>
          </cell>
          <cell r="AV3062">
            <v>7.4700000000000001E-3</v>
          </cell>
          <cell r="AW3062">
            <v>7.4700000000000001E-3</v>
          </cell>
        </row>
        <row r="3063">
          <cell r="A3063" t="str">
            <v>680499CLNAMBU0624</v>
          </cell>
          <cell r="L3063">
            <v>0</v>
          </cell>
          <cell r="M3063">
            <v>471.26488999999998</v>
          </cell>
          <cell r="N3063">
            <v>438.39352000000002</v>
          </cell>
          <cell r="O3063">
            <v>6.6797000000000004</v>
          </cell>
          <cell r="P3063">
            <v>2277.9728599999999</v>
          </cell>
          <cell r="Q3063">
            <v>2317.4746500000001</v>
          </cell>
          <cell r="S3063">
            <v>1334.5839699999999</v>
          </cell>
          <cell r="T3063">
            <v>3605.8771299999999</v>
          </cell>
          <cell r="U3063">
            <v>3557.5709299999999</v>
          </cell>
          <cell r="W3063">
            <v>0</v>
          </cell>
          <cell r="X3063">
            <v>1774.36654</v>
          </cell>
          <cell r="Y3063">
            <v>1697.8792599999999</v>
          </cell>
          <cell r="AV3063">
            <v>6.6797000000000004</v>
          </cell>
          <cell r="AW3063">
            <v>6.6797000000000004</v>
          </cell>
        </row>
        <row r="3064">
          <cell r="A3064" t="str">
            <v>680499CL_USPD202</v>
          </cell>
          <cell r="L3064">
            <v>56105.708890000002</v>
          </cell>
          <cell r="M3064">
            <v>84639.728029999998</v>
          </cell>
          <cell r="N3064">
            <v>72604.830419999998</v>
          </cell>
          <cell r="O3064">
            <v>282532.04638000001</v>
          </cell>
          <cell r="P3064">
            <v>328560.93855000002</v>
          </cell>
          <cell r="Q3064">
            <v>317122.59957000002</v>
          </cell>
          <cell r="S3064">
            <v>849181.77988000005</v>
          </cell>
          <cell r="T3064">
            <v>895210.67205000005</v>
          </cell>
          <cell r="U3064">
            <v>834948.17492000002</v>
          </cell>
          <cell r="W3064">
            <v>126311.75208000001</v>
          </cell>
          <cell r="X3064">
            <v>211872.04826000001</v>
          </cell>
          <cell r="Y3064">
            <v>188380.55671999999</v>
          </cell>
          <cell r="AB3064">
            <v>170630.28899999999</v>
          </cell>
          <cell r="AC3064">
            <v>135934.91800000001</v>
          </cell>
          <cell r="AD3064">
            <v>753746.08299999998</v>
          </cell>
          <cell r="AT3064">
            <v>56231.036</v>
          </cell>
          <cell r="AU3064">
            <v>172842.88200000001</v>
          </cell>
          <cell r="AV3064">
            <v>271949.05160000001</v>
          </cell>
          <cell r="AW3064">
            <v>741537.31559999997</v>
          </cell>
        </row>
        <row r="3065">
          <cell r="A3065" t="str">
            <v>680499CL_USBS9044</v>
          </cell>
          <cell r="L3065">
            <v>16526.151559999998</v>
          </cell>
          <cell r="M3065">
            <v>21926.04464</v>
          </cell>
          <cell r="N3065">
            <v>18808.386930000001</v>
          </cell>
          <cell r="O3065">
            <v>59899.414479999999</v>
          </cell>
          <cell r="P3065">
            <v>63967.456310000001</v>
          </cell>
          <cell r="Q3065">
            <v>60642.571839999997</v>
          </cell>
          <cell r="S3065">
            <v>185176.85868999999</v>
          </cell>
          <cell r="T3065">
            <v>189244.90052</v>
          </cell>
          <cell r="U3065">
            <v>175893.63548999999</v>
          </cell>
          <cell r="W3065">
            <v>31451.768510000002</v>
          </cell>
          <cell r="X3065">
            <v>43548.682549999998</v>
          </cell>
          <cell r="Y3065">
            <v>38896.564209999997</v>
          </cell>
          <cell r="AB3065">
            <v>42073.569000000003</v>
          </cell>
          <cell r="AC3065">
            <v>28993.892</v>
          </cell>
          <cell r="AD3065">
            <v>192759.26699999999</v>
          </cell>
          <cell r="AT3065">
            <v>17425.34</v>
          </cell>
          <cell r="AU3065">
            <v>46043.678</v>
          </cell>
          <cell r="AV3065">
            <v>60772.764519999997</v>
          </cell>
          <cell r="AW3065">
            <v>189755.52252</v>
          </cell>
        </row>
        <row r="3066">
          <cell r="A3066" t="str">
            <v>680499CL_USBU0321</v>
          </cell>
          <cell r="L3066">
            <v>16405.250660000002</v>
          </cell>
          <cell r="M3066">
            <v>21788.10382</v>
          </cell>
          <cell r="N3066">
            <v>18690.059860000001</v>
          </cell>
          <cell r="O3066">
            <v>58953.008730000001</v>
          </cell>
          <cell r="P3066">
            <v>62946.63768</v>
          </cell>
          <cell r="Q3066">
            <v>59625.497660000001</v>
          </cell>
          <cell r="S3066">
            <v>181220.72656000001</v>
          </cell>
          <cell r="T3066">
            <v>185214.35550999999</v>
          </cell>
          <cell r="U3066">
            <v>172114.93424</v>
          </cell>
          <cell r="W3066">
            <v>31160.559160000001</v>
          </cell>
          <cell r="X3066">
            <v>43098.117200000001</v>
          </cell>
          <cell r="Y3066">
            <v>38478.163280000001</v>
          </cell>
          <cell r="AB3066">
            <v>41740.336000000003</v>
          </cell>
          <cell r="AC3066">
            <v>28357.271000000001</v>
          </cell>
          <cell r="AD3066">
            <v>187785.65100000001</v>
          </cell>
          <cell r="AT3066">
            <v>17308.352999999999</v>
          </cell>
          <cell r="AU3066">
            <v>45600.847000000002</v>
          </cell>
          <cell r="AV3066">
            <v>59888.721089999999</v>
          </cell>
          <cell r="AW3066">
            <v>185034.62708999999</v>
          </cell>
        </row>
        <row r="3067">
          <cell r="A3067" t="str">
            <v>680499CL_USBU0323</v>
          </cell>
          <cell r="L3067">
            <v>120.90089999999999</v>
          </cell>
          <cell r="M3067">
            <v>137.94082</v>
          </cell>
          <cell r="N3067">
            <v>118.32706</v>
          </cell>
          <cell r="O3067">
            <v>946.40575000000001</v>
          </cell>
          <cell r="P3067">
            <v>1020.81885</v>
          </cell>
          <cell r="Q3067">
            <v>1017.0744099999999</v>
          </cell>
          <cell r="S3067">
            <v>3956.13213</v>
          </cell>
          <cell r="T3067">
            <v>4030.5452300000002</v>
          </cell>
          <cell r="U3067">
            <v>3778.70147</v>
          </cell>
          <cell r="W3067">
            <v>291.20934999999997</v>
          </cell>
          <cell r="X3067">
            <v>450.56538</v>
          </cell>
          <cell r="Y3067">
            <v>418.40095000000002</v>
          </cell>
          <cell r="AB3067">
            <v>333.233</v>
          </cell>
          <cell r="AC3067">
            <v>636.62099999999998</v>
          </cell>
          <cell r="AD3067">
            <v>4973.616</v>
          </cell>
          <cell r="AT3067">
            <v>116.98699999999999</v>
          </cell>
          <cell r="AU3067">
            <v>442.83100000000002</v>
          </cell>
          <cell r="AV3067">
            <v>884.04342999999994</v>
          </cell>
          <cell r="AW3067">
            <v>4720.8954299999996</v>
          </cell>
        </row>
        <row r="3068">
          <cell r="A3068" t="str">
            <v>680499CL_USBU0329</v>
          </cell>
          <cell r="P3068">
            <v>-2.2000000000000001E-4</v>
          </cell>
          <cell r="Q3068">
            <v>-2.2000000000000001E-4</v>
          </cell>
          <cell r="T3068">
            <v>-2.2000000000000001E-4</v>
          </cell>
          <cell r="U3068">
            <v>-2.2000000000000001E-4</v>
          </cell>
          <cell r="X3068">
            <v>-3.0000000000000001E-5</v>
          </cell>
          <cell r="Y3068">
            <v>-3.0000000000000001E-5</v>
          </cell>
        </row>
        <row r="3069">
          <cell r="A3069" t="str">
            <v>680499CL_USBG6912</v>
          </cell>
          <cell r="L3069">
            <v>19403.559880000001</v>
          </cell>
          <cell r="M3069">
            <v>31965.52275</v>
          </cell>
          <cell r="N3069">
            <v>27420.354599999999</v>
          </cell>
          <cell r="O3069">
            <v>98315.392540000001</v>
          </cell>
          <cell r="P3069">
            <v>147748.27095999999</v>
          </cell>
          <cell r="Q3069">
            <v>143581.10269</v>
          </cell>
          <cell r="S3069">
            <v>357937.08182999998</v>
          </cell>
          <cell r="T3069">
            <v>407369.96025</v>
          </cell>
          <cell r="U3069">
            <v>380117.91806</v>
          </cell>
          <cell r="W3069">
            <v>40298.238940000003</v>
          </cell>
          <cell r="X3069">
            <v>94791.40105</v>
          </cell>
          <cell r="Y3069">
            <v>84118.393710000004</v>
          </cell>
          <cell r="AB3069">
            <v>53625.24</v>
          </cell>
          <cell r="AC3069">
            <v>43666.239999999998</v>
          </cell>
          <cell r="AD3069">
            <v>244767.185</v>
          </cell>
          <cell r="AT3069">
            <v>17929.237000000001</v>
          </cell>
          <cell r="AU3069">
            <v>52365.587</v>
          </cell>
          <cell r="AV3069">
            <v>90760.324489999999</v>
          </cell>
          <cell r="AW3069">
            <v>241901.09849</v>
          </cell>
        </row>
        <row r="3070">
          <cell r="A3070" t="str">
            <v>680499CL_USBS6912</v>
          </cell>
          <cell r="L3070">
            <v>7430.61193</v>
          </cell>
          <cell r="M3070">
            <v>12959.34778</v>
          </cell>
          <cell r="N3070">
            <v>11116.661959999999</v>
          </cell>
          <cell r="O3070">
            <v>34802.00576</v>
          </cell>
          <cell r="P3070">
            <v>52994.236709999997</v>
          </cell>
          <cell r="Q3070">
            <v>51040.654289999999</v>
          </cell>
          <cell r="S3070">
            <v>154741.37507000001</v>
          </cell>
          <cell r="T3070">
            <v>172933.60602000001</v>
          </cell>
          <cell r="U3070">
            <v>160830.33089000001</v>
          </cell>
          <cell r="W3070">
            <v>15501.47163</v>
          </cell>
          <cell r="X3070">
            <v>37003.055039999999</v>
          </cell>
          <cell r="Y3070">
            <v>32950.557800000002</v>
          </cell>
          <cell r="AB3070">
            <v>26587.88</v>
          </cell>
          <cell r="AC3070">
            <v>19136.627</v>
          </cell>
          <cell r="AD3070">
            <v>120335.41899999999</v>
          </cell>
          <cell r="AT3070">
            <v>8940.9680000000008</v>
          </cell>
          <cell r="AU3070">
            <v>23657.559000000001</v>
          </cell>
          <cell r="AV3070">
            <v>36441.779349999997</v>
          </cell>
          <cell r="AW3070">
            <v>111272.07535</v>
          </cell>
        </row>
        <row r="3071">
          <cell r="A3071" t="str">
            <v>680499CL_USBO0678</v>
          </cell>
          <cell r="L3071">
            <v>6504.6214200000004</v>
          </cell>
          <cell r="M3071">
            <v>10935.082759999999</v>
          </cell>
          <cell r="N3071">
            <v>9380.2265900000002</v>
          </cell>
          <cell r="O3071">
            <v>28313.781279999999</v>
          </cell>
          <cell r="P3071">
            <v>43183.967299999997</v>
          </cell>
          <cell r="Q3071">
            <v>41501.09132</v>
          </cell>
          <cell r="S3071">
            <v>117974.3523</v>
          </cell>
          <cell r="T3071">
            <v>132844.53831999999</v>
          </cell>
          <cell r="U3071">
            <v>123518.50993</v>
          </cell>
          <cell r="W3071">
            <v>12920.17535</v>
          </cell>
          <cell r="X3071">
            <v>31249.817220000001</v>
          </cell>
          <cell r="Y3071">
            <v>27835.52059</v>
          </cell>
          <cell r="AB3071">
            <v>20817.732</v>
          </cell>
          <cell r="AC3071">
            <v>14364.911</v>
          </cell>
          <cell r="AD3071">
            <v>92168.913</v>
          </cell>
          <cell r="AT3071">
            <v>7431.8720000000003</v>
          </cell>
          <cell r="AU3071">
            <v>18505.045999999998</v>
          </cell>
          <cell r="AV3071">
            <v>28912.17481</v>
          </cell>
          <cell r="AW3071">
            <v>89546.94081</v>
          </cell>
        </row>
        <row r="3072">
          <cell r="A3072" t="str">
            <v>680499CL_USBU0654</v>
          </cell>
          <cell r="L3072">
            <v>886.13410999999996</v>
          </cell>
          <cell r="M3072">
            <v>1968.4045000000001</v>
          </cell>
          <cell r="N3072">
            <v>1688.51765</v>
          </cell>
          <cell r="O3072">
            <v>6149.9636899999996</v>
          </cell>
          <cell r="P3072">
            <v>9342.9061500000007</v>
          </cell>
          <cell r="Q3072">
            <v>9071.8122000000003</v>
          </cell>
          <cell r="S3072">
            <v>35236.78368</v>
          </cell>
          <cell r="T3072">
            <v>38429.726139999999</v>
          </cell>
          <cell r="U3072">
            <v>35789.350509999997</v>
          </cell>
          <cell r="W3072">
            <v>2385.8022799999999</v>
          </cell>
          <cell r="X3072">
            <v>5480.9980699999996</v>
          </cell>
          <cell r="Y3072">
            <v>4871.5060299999996</v>
          </cell>
          <cell r="AB3072">
            <v>5770.1480000000001</v>
          </cell>
          <cell r="AC3072">
            <v>4771.7160000000003</v>
          </cell>
          <cell r="AD3072">
            <v>28166.506000000001</v>
          </cell>
          <cell r="AT3072">
            <v>1509.096</v>
          </cell>
          <cell r="AU3072">
            <v>5152.5129999999999</v>
          </cell>
          <cell r="AV3072">
            <v>7433.4557299999997</v>
          </cell>
          <cell r="AW3072">
            <v>21628.98573</v>
          </cell>
        </row>
        <row r="3073">
          <cell r="A3073" t="str">
            <v>680499CL_USBU0659</v>
          </cell>
          <cell r="L3073">
            <v>-8.0479999999999996E-2</v>
          </cell>
          <cell r="M3073">
            <v>-0.62251999999999996</v>
          </cell>
          <cell r="N3073">
            <v>-0.53400999999999998</v>
          </cell>
          <cell r="O3073">
            <v>-0.10253</v>
          </cell>
          <cell r="P3073">
            <v>-93.69408</v>
          </cell>
          <cell r="Q3073">
            <v>-95.553709999999995</v>
          </cell>
          <cell r="S3073">
            <v>-14.53538</v>
          </cell>
          <cell r="T3073">
            <v>-108.12693</v>
          </cell>
          <cell r="U3073">
            <v>-108.74133999999999</v>
          </cell>
          <cell r="W3073">
            <v>-0.18515000000000001</v>
          </cell>
          <cell r="X3073">
            <v>-8.8826999999999998</v>
          </cell>
          <cell r="Y3073">
            <v>-8.4089700000000001</v>
          </cell>
          <cell r="AV3073">
            <v>4.0620000000000003E-2</v>
          </cell>
          <cell r="AW3073">
            <v>4.0620000000000003E-2</v>
          </cell>
        </row>
        <row r="3074">
          <cell r="A3074" t="str">
            <v>680499CL_USBU3445</v>
          </cell>
          <cell r="L3074">
            <v>39.936880000000002</v>
          </cell>
          <cell r="M3074">
            <v>56.483040000000003</v>
          </cell>
          <cell r="N3074">
            <v>48.451720000000002</v>
          </cell>
          <cell r="O3074">
            <v>338.36331999999999</v>
          </cell>
          <cell r="P3074">
            <v>561.05733999999995</v>
          </cell>
          <cell r="Q3074">
            <v>563.30448000000001</v>
          </cell>
          <cell r="S3074">
            <v>1544.7744700000001</v>
          </cell>
          <cell r="T3074">
            <v>1767.46849</v>
          </cell>
          <cell r="U3074">
            <v>1631.2118</v>
          </cell>
          <cell r="W3074">
            <v>195.67914999999999</v>
          </cell>
          <cell r="X3074">
            <v>281.12245000000001</v>
          </cell>
          <cell r="Y3074">
            <v>251.94014999999999</v>
          </cell>
          <cell r="AV3074">
            <v>96.108189999999993</v>
          </cell>
          <cell r="AW3074">
            <v>96.108189999999993</v>
          </cell>
        </row>
        <row r="3075">
          <cell r="A3075" t="str">
            <v>680499CL_USBS6922</v>
          </cell>
          <cell r="L3075">
            <v>11972.94795</v>
          </cell>
          <cell r="M3075">
            <v>19006.17497</v>
          </cell>
          <cell r="N3075">
            <v>16303.692650000001</v>
          </cell>
          <cell r="O3075">
            <v>63513.386780000001</v>
          </cell>
          <cell r="P3075">
            <v>94754.034249999997</v>
          </cell>
          <cell r="Q3075">
            <v>92540.448399999994</v>
          </cell>
          <cell r="S3075">
            <v>203195.70676</v>
          </cell>
          <cell r="T3075">
            <v>234436.35423</v>
          </cell>
          <cell r="U3075">
            <v>219287.58717000001</v>
          </cell>
          <cell r="W3075">
            <v>24796.767309999999</v>
          </cell>
          <cell r="X3075">
            <v>57788.346010000001</v>
          </cell>
          <cell r="Y3075">
            <v>51167.835910000002</v>
          </cell>
          <cell r="AB3075">
            <v>27037.360000000001</v>
          </cell>
          <cell r="AC3075">
            <v>24529.613000000001</v>
          </cell>
          <cell r="AD3075">
            <v>124431.766</v>
          </cell>
          <cell r="AT3075">
            <v>8988.2690000000002</v>
          </cell>
          <cell r="AU3075">
            <v>28708.027999999998</v>
          </cell>
          <cell r="AV3075">
            <v>54318.545140000002</v>
          </cell>
          <cell r="AW3075">
            <v>130629.02314</v>
          </cell>
        </row>
        <row r="3076">
          <cell r="A3076" t="str">
            <v>680499CL_USBU0630</v>
          </cell>
          <cell r="L3076">
            <v>2878.15346</v>
          </cell>
          <cell r="M3076">
            <v>4285.60779</v>
          </cell>
          <cell r="N3076">
            <v>3676.2384999999999</v>
          </cell>
          <cell r="O3076">
            <v>18406.41072</v>
          </cell>
          <cell r="P3076">
            <v>18068.3878</v>
          </cell>
          <cell r="Q3076">
            <v>17494.116480000001</v>
          </cell>
          <cell r="S3076">
            <v>53138.105179999999</v>
          </cell>
          <cell r="T3076">
            <v>52800.082260000003</v>
          </cell>
          <cell r="U3076">
            <v>48889.299099999997</v>
          </cell>
          <cell r="W3076">
            <v>6422.6859199999999</v>
          </cell>
          <cell r="X3076">
            <v>14215.94815</v>
          </cell>
          <cell r="Y3076">
            <v>12585.54689</v>
          </cell>
          <cell r="AV3076">
            <v>8619.6164599999993</v>
          </cell>
          <cell r="AW3076">
            <v>8619.6164599999993</v>
          </cell>
        </row>
        <row r="3077">
          <cell r="A3077" t="str">
            <v>680499CL_USBU1485</v>
          </cell>
          <cell r="L3077">
            <v>2704.9555099999998</v>
          </cell>
          <cell r="M3077">
            <v>2706.05024</v>
          </cell>
          <cell r="N3077">
            <v>2321.2777599999999</v>
          </cell>
          <cell r="O3077">
            <v>13697.19361</v>
          </cell>
          <cell r="P3077">
            <v>19067.97494</v>
          </cell>
          <cell r="Q3077">
            <v>18756.918559999998</v>
          </cell>
          <cell r="S3077">
            <v>47190.346149999998</v>
          </cell>
          <cell r="T3077">
            <v>52561.127480000003</v>
          </cell>
          <cell r="U3077">
            <v>49428.765220000001</v>
          </cell>
          <cell r="W3077">
            <v>6327.2010300000002</v>
          </cell>
          <cell r="X3077">
            <v>9519.2830400000003</v>
          </cell>
          <cell r="Y3077">
            <v>8512.5733799999998</v>
          </cell>
          <cell r="AB3077">
            <v>9730.5769999999993</v>
          </cell>
          <cell r="AC3077">
            <v>6644.3530000000001</v>
          </cell>
          <cell r="AD3077">
            <v>48421.078000000001</v>
          </cell>
          <cell r="AT3077">
            <v>3327.991</v>
          </cell>
          <cell r="AU3077">
            <v>10191.09</v>
          </cell>
          <cell r="AV3077">
            <v>14467.50741</v>
          </cell>
          <cell r="AW3077">
            <v>47507.179409999997</v>
          </cell>
        </row>
        <row r="3078">
          <cell r="A3078" t="str">
            <v>680499CL_USBU1051</v>
          </cell>
          <cell r="L3078">
            <v>680.12707999999998</v>
          </cell>
          <cell r="M3078">
            <v>659.88531999999998</v>
          </cell>
          <cell r="N3078">
            <v>566.05642999999998</v>
          </cell>
          <cell r="O3078">
            <v>2760.7725999999998</v>
          </cell>
          <cell r="P3078">
            <v>3360.1786499999998</v>
          </cell>
          <cell r="Q3078">
            <v>3248.73594</v>
          </cell>
          <cell r="S3078">
            <v>8856.8534</v>
          </cell>
          <cell r="T3078">
            <v>9456.2594499999996</v>
          </cell>
          <cell r="U3078">
            <v>8739.2981899999995</v>
          </cell>
          <cell r="W3078">
            <v>1464.12201</v>
          </cell>
          <cell r="X3078">
            <v>2591.26595</v>
          </cell>
          <cell r="Y3078">
            <v>2289.4944399999999</v>
          </cell>
          <cell r="AV3078">
            <v>940.73211000000003</v>
          </cell>
          <cell r="AW3078">
            <v>940.73211000000003</v>
          </cell>
        </row>
        <row r="3079">
          <cell r="A3079" t="str">
            <v>680499CL_USBO0708</v>
          </cell>
          <cell r="L3079">
            <v>-11.39231</v>
          </cell>
          <cell r="M3079">
            <v>-59.938119999999998</v>
          </cell>
          <cell r="N3079">
            <v>-51.415529999999997</v>
          </cell>
          <cell r="O3079">
            <v>-20.361229999999999</v>
          </cell>
          <cell r="P3079">
            <v>1390.5065500000001</v>
          </cell>
          <cell r="Q3079">
            <v>1450.79692</v>
          </cell>
          <cell r="S3079">
            <v>3.7669299999999999</v>
          </cell>
          <cell r="T3079">
            <v>1414.63471</v>
          </cell>
          <cell r="U3079">
            <v>1470.1060600000001</v>
          </cell>
          <cell r="W3079">
            <v>-13.10688</v>
          </cell>
          <cell r="X3079">
            <v>-49.103819999999999</v>
          </cell>
          <cell r="Y3079">
            <v>-50.049939999999999</v>
          </cell>
          <cell r="AV3079">
            <v>-8.8883600000000005</v>
          </cell>
          <cell r="AW3079">
            <v>-8.8883600000000005</v>
          </cell>
        </row>
        <row r="3080">
          <cell r="A3080" t="str">
            <v>680499CL_USBU0675</v>
          </cell>
          <cell r="L3080">
            <v>4002.8380200000001</v>
          </cell>
          <cell r="M3080">
            <v>9193.7042899999997</v>
          </cell>
          <cell r="N3080">
            <v>7886.45424</v>
          </cell>
          <cell r="O3080">
            <v>20386.648219999999</v>
          </cell>
          <cell r="P3080">
            <v>44222.752740000004</v>
          </cell>
          <cell r="Q3080">
            <v>43268.836730000003</v>
          </cell>
          <cell r="S3080">
            <v>71701.581789999997</v>
          </cell>
          <cell r="T3080">
            <v>95537.686310000005</v>
          </cell>
          <cell r="U3080">
            <v>89706.554990000004</v>
          </cell>
          <cell r="W3080">
            <v>7110.30926</v>
          </cell>
          <cell r="X3080">
            <v>25702.456470000001</v>
          </cell>
          <cell r="Y3080">
            <v>22669.0128</v>
          </cell>
          <cell r="AB3080">
            <v>11631.2</v>
          </cell>
          <cell r="AC3080">
            <v>13146.861999999999</v>
          </cell>
          <cell r="AD3080">
            <v>53257.7</v>
          </cell>
          <cell r="AT3080">
            <v>4005.7689999999998</v>
          </cell>
          <cell r="AU3080">
            <v>13248.942999999999</v>
          </cell>
          <cell r="AV3080">
            <v>22368.831050000001</v>
          </cell>
          <cell r="AW3080">
            <v>51296.657050000002</v>
          </cell>
        </row>
        <row r="3081">
          <cell r="A3081" t="str">
            <v>680499CL_USBU0709</v>
          </cell>
          <cell r="L3081">
            <v>34.855840000000001</v>
          </cell>
          <cell r="M3081">
            <v>39.322719999999997</v>
          </cell>
          <cell r="N3081">
            <v>33.731430000000003</v>
          </cell>
          <cell r="O3081">
            <v>196.06523999999999</v>
          </cell>
          <cell r="P3081">
            <v>252.12291999999999</v>
          </cell>
          <cell r="Q3081">
            <v>248.8956</v>
          </cell>
          <cell r="S3081">
            <v>393.20961</v>
          </cell>
          <cell r="T3081">
            <v>449.26729</v>
          </cell>
          <cell r="U3081">
            <v>431.40535999999997</v>
          </cell>
          <cell r="W3081">
            <v>74.091419999999999</v>
          </cell>
          <cell r="X3081">
            <v>116.54284</v>
          </cell>
          <cell r="Y3081">
            <v>105.13959</v>
          </cell>
          <cell r="AV3081">
            <v>85.909260000000003</v>
          </cell>
          <cell r="AW3081">
            <v>85.909260000000003</v>
          </cell>
        </row>
        <row r="3082">
          <cell r="A3082" t="str">
            <v>680499CL_USBU1123</v>
          </cell>
          <cell r="L3082">
            <v>1683.4103500000001</v>
          </cell>
          <cell r="M3082">
            <v>2181.5427300000001</v>
          </cell>
          <cell r="N3082">
            <v>1871.3498199999999</v>
          </cell>
          <cell r="O3082">
            <v>8086.65762</v>
          </cell>
          <cell r="P3082">
            <v>8392.1106500000005</v>
          </cell>
          <cell r="Q3082">
            <v>8072.14815</v>
          </cell>
          <cell r="S3082">
            <v>21911.843700000001</v>
          </cell>
          <cell r="T3082">
            <v>22217.296729999998</v>
          </cell>
          <cell r="U3082">
            <v>20622.158240000001</v>
          </cell>
          <cell r="W3082">
            <v>3411.4645500000001</v>
          </cell>
          <cell r="X3082">
            <v>5691.9533799999999</v>
          </cell>
          <cell r="Y3082">
            <v>5056.1187600000003</v>
          </cell>
          <cell r="AB3082">
            <v>5675.5829999999996</v>
          </cell>
          <cell r="AC3082">
            <v>4738.3980000000001</v>
          </cell>
          <cell r="AD3082">
            <v>22752.988000000001</v>
          </cell>
          <cell r="AT3082">
            <v>1654.509</v>
          </cell>
          <cell r="AU3082">
            <v>5267.9949999999999</v>
          </cell>
          <cell r="AV3082">
            <v>7844.8372099999997</v>
          </cell>
          <cell r="AW3082">
            <v>22187.817210000001</v>
          </cell>
        </row>
        <row r="3083">
          <cell r="A3083" t="str">
            <v>680499CL_USBS9051</v>
          </cell>
          <cell r="L3083">
            <v>0</v>
          </cell>
          <cell r="M3083">
            <v>-0.43514000000000003</v>
          </cell>
          <cell r="N3083">
            <v>-0.37326999999999999</v>
          </cell>
          <cell r="O3083">
            <v>439.52963</v>
          </cell>
          <cell r="P3083">
            <v>680.76044999999999</v>
          </cell>
          <cell r="Q3083">
            <v>698.15232000000003</v>
          </cell>
          <cell r="S3083">
            <v>1286.9976200000001</v>
          </cell>
          <cell r="T3083">
            <v>1528.2284400000001</v>
          </cell>
          <cell r="U3083">
            <v>1470.5964899999999</v>
          </cell>
          <cell r="W3083">
            <v>55.479460000000003</v>
          </cell>
          <cell r="X3083">
            <v>-0.89044000000000001</v>
          </cell>
          <cell r="Y3083">
            <v>-0.80201999999999996</v>
          </cell>
          <cell r="AB3083">
            <v>0.46200000000000002</v>
          </cell>
          <cell r="AC3083">
            <v>107.277</v>
          </cell>
          <cell r="AD3083">
            <v>108.663</v>
          </cell>
          <cell r="AT3083">
            <v>0.14799999999999999</v>
          </cell>
          <cell r="AU3083">
            <v>0.29599999999999999</v>
          </cell>
          <cell r="AV3083">
            <v>131.13215</v>
          </cell>
          <cell r="AW3083">
            <v>132.07615000000001</v>
          </cell>
        </row>
        <row r="3084">
          <cell r="A3084" t="str">
            <v>680499CL_USBO0713</v>
          </cell>
          <cell r="L3084">
            <v>0</v>
          </cell>
          <cell r="M3084">
            <v>-0.43514000000000003</v>
          </cell>
          <cell r="N3084">
            <v>-0.37326999999999999</v>
          </cell>
          <cell r="O3084">
            <v>429.62391000000002</v>
          </cell>
          <cell r="P3084">
            <v>680.76044999999999</v>
          </cell>
          <cell r="Q3084">
            <v>698.15232000000003</v>
          </cell>
          <cell r="S3084">
            <v>1272.31358</v>
          </cell>
          <cell r="T3084">
            <v>1523.45012</v>
          </cell>
          <cell r="U3084">
            <v>1466.2759100000001</v>
          </cell>
          <cell r="W3084">
            <v>50.563499999999998</v>
          </cell>
          <cell r="X3084">
            <v>-0.89044000000000001</v>
          </cell>
          <cell r="Y3084">
            <v>-0.80201999999999996</v>
          </cell>
          <cell r="AB3084">
            <v>0.46200000000000002</v>
          </cell>
          <cell r="AC3084">
            <v>107.277</v>
          </cell>
          <cell r="AD3084">
            <v>108.663</v>
          </cell>
          <cell r="AT3084">
            <v>0.14799999999999999</v>
          </cell>
          <cell r="AU3084">
            <v>0.29599999999999999</v>
          </cell>
          <cell r="AV3084">
            <v>126.14239000000001</v>
          </cell>
          <cell r="AW3084">
            <v>127.08638999999999</v>
          </cell>
        </row>
        <row r="3085">
          <cell r="A3085" t="str">
            <v>680499CL_USBU0713</v>
          </cell>
          <cell r="L3085">
            <v>0</v>
          </cell>
          <cell r="M3085">
            <v>-0.43514000000000003</v>
          </cell>
          <cell r="N3085">
            <v>-0.37326999999999999</v>
          </cell>
          <cell r="O3085">
            <v>429.62391000000002</v>
          </cell>
          <cell r="P3085">
            <v>680.76044999999999</v>
          </cell>
          <cell r="Q3085">
            <v>698.15232000000003</v>
          </cell>
          <cell r="S3085">
            <v>1272.31358</v>
          </cell>
          <cell r="T3085">
            <v>1523.45012</v>
          </cell>
          <cell r="U3085">
            <v>1466.2759100000001</v>
          </cell>
          <cell r="W3085">
            <v>50.563499999999998</v>
          </cell>
          <cell r="X3085">
            <v>-0.89044000000000001</v>
          </cell>
          <cell r="Y3085">
            <v>-0.80201999999999996</v>
          </cell>
          <cell r="AB3085">
            <v>0.46200000000000002</v>
          </cell>
          <cell r="AC3085">
            <v>107.277</v>
          </cell>
          <cell r="AD3085">
            <v>108.663</v>
          </cell>
          <cell r="AT3085">
            <v>0.14799999999999999</v>
          </cell>
          <cell r="AU3085">
            <v>0.29599999999999999</v>
          </cell>
          <cell r="AV3085">
            <v>126.14239000000001</v>
          </cell>
          <cell r="AW3085">
            <v>127.08638999999999</v>
          </cell>
        </row>
        <row r="3086">
          <cell r="A3086" t="str">
            <v>680499CL_USBU0418</v>
          </cell>
          <cell r="L3086">
            <v>0</v>
          </cell>
          <cell r="O3086">
            <v>9.9057200000000005</v>
          </cell>
          <cell r="S3086">
            <v>14.68404</v>
          </cell>
          <cell r="T3086">
            <v>4.7783199999999999</v>
          </cell>
          <cell r="U3086">
            <v>4.3205799999999996</v>
          </cell>
          <cell r="W3086">
            <v>4.9159600000000001</v>
          </cell>
          <cell r="AV3086">
            <v>4.9897600000000004</v>
          </cell>
          <cell r="AW3086">
            <v>4.9897600000000004</v>
          </cell>
        </row>
        <row r="3087">
          <cell r="A3087" t="str">
            <v>680499CL_USBS9050</v>
          </cell>
          <cell r="L3087">
            <v>20176.93766</v>
          </cell>
          <cell r="M3087">
            <v>30748.59578</v>
          </cell>
          <cell r="N3087">
            <v>26376.462159999999</v>
          </cell>
          <cell r="O3087">
            <v>123896.87809</v>
          </cell>
          <cell r="P3087">
            <v>116163.38563999999</v>
          </cell>
          <cell r="Q3087">
            <v>112199.62486</v>
          </cell>
          <cell r="S3087">
            <v>304800.38909000001</v>
          </cell>
          <cell r="T3087">
            <v>297066.89663999999</v>
          </cell>
          <cell r="U3087">
            <v>277465.22115</v>
          </cell>
          <cell r="W3087">
            <v>54509.107199999999</v>
          </cell>
          <cell r="X3087">
            <v>73532.899780000007</v>
          </cell>
          <cell r="Y3087">
            <v>65366.438909999997</v>
          </cell>
          <cell r="AB3087">
            <v>74931.017999999996</v>
          </cell>
          <cell r="AC3087">
            <v>63167.508999999998</v>
          </cell>
          <cell r="AD3087">
            <v>316110.96799999999</v>
          </cell>
          <cell r="AT3087">
            <v>20876.311000000002</v>
          </cell>
          <cell r="AU3087">
            <v>74433.320999999996</v>
          </cell>
          <cell r="AV3087">
            <v>120298.26814</v>
          </cell>
          <cell r="AW3087">
            <v>309762.05614</v>
          </cell>
        </row>
        <row r="3088">
          <cell r="A3088" t="str">
            <v>680499CL_USBU0331</v>
          </cell>
          <cell r="L3088">
            <v>17070.381379999999</v>
          </cell>
          <cell r="M3088">
            <v>27473.28988</v>
          </cell>
          <cell r="N3088">
            <v>23566.871019999999</v>
          </cell>
          <cell r="O3088">
            <v>106462.56388</v>
          </cell>
          <cell r="P3088">
            <v>101548.49533999999</v>
          </cell>
          <cell r="Q3088">
            <v>97983.640220000001</v>
          </cell>
          <cell r="S3088">
            <v>264256.60797000001</v>
          </cell>
          <cell r="T3088">
            <v>259342.53943</v>
          </cell>
          <cell r="U3088">
            <v>242458.74411</v>
          </cell>
          <cell r="W3088">
            <v>47701.940029999998</v>
          </cell>
          <cell r="X3088">
            <v>64851.42959</v>
          </cell>
          <cell r="Y3088">
            <v>57656.610050000003</v>
          </cell>
          <cell r="AB3088">
            <v>64359.856</v>
          </cell>
          <cell r="AC3088">
            <v>52849.341</v>
          </cell>
          <cell r="AD3088">
            <v>268654.49300000002</v>
          </cell>
          <cell r="AT3088">
            <v>17691.456999999999</v>
          </cell>
          <cell r="AU3088">
            <v>64306.273000000001</v>
          </cell>
          <cell r="AV3088">
            <v>103394.56938</v>
          </cell>
          <cell r="AW3088">
            <v>264124.82737999997</v>
          </cell>
        </row>
        <row r="3089">
          <cell r="A3089" t="str">
            <v>680499CL_USBU0362</v>
          </cell>
          <cell r="L3089">
            <v>3106.5562799999998</v>
          </cell>
          <cell r="M3089">
            <v>3275.3058999999998</v>
          </cell>
          <cell r="N3089">
            <v>2809.59114</v>
          </cell>
          <cell r="O3089">
            <v>17434.31421</v>
          </cell>
          <cell r="P3089">
            <v>14614.890299999999</v>
          </cell>
          <cell r="Q3089">
            <v>14215.984640000001</v>
          </cell>
          <cell r="S3089">
            <v>40543.78112</v>
          </cell>
          <cell r="T3089">
            <v>37724.357210000002</v>
          </cell>
          <cell r="U3089">
            <v>35006.477039999998</v>
          </cell>
          <cell r="W3089">
            <v>6807.1671699999997</v>
          </cell>
          <cell r="X3089">
            <v>8681.47019</v>
          </cell>
          <cell r="Y3089">
            <v>7709.8288599999996</v>
          </cell>
          <cell r="AB3089">
            <v>10571.162</v>
          </cell>
          <cell r="AC3089">
            <v>10318.168</v>
          </cell>
          <cell r="AD3089">
            <v>47456.474999999999</v>
          </cell>
          <cell r="AT3089">
            <v>3184.8539999999998</v>
          </cell>
          <cell r="AU3089">
            <v>10127.048000000001</v>
          </cell>
          <cell r="AV3089">
            <v>16903.698759999999</v>
          </cell>
          <cell r="AW3089">
            <v>45637.228759999998</v>
          </cell>
        </row>
        <row r="3090">
          <cell r="A3090" t="str">
            <v>680499CL_USBS6913</v>
          </cell>
          <cell r="S3090">
            <v>-0.29169</v>
          </cell>
          <cell r="T3090">
            <v>-0.29169</v>
          </cell>
          <cell r="U3090">
            <v>-0.26588000000000001</v>
          </cell>
        </row>
        <row r="3091">
          <cell r="A3091" t="str">
            <v>680499CL_USBU1221</v>
          </cell>
          <cell r="S3091">
            <v>-0.29169</v>
          </cell>
          <cell r="T3091">
            <v>-0.29169</v>
          </cell>
          <cell r="U3091">
            <v>-0.26588000000000001</v>
          </cell>
        </row>
        <row r="3092">
          <cell r="A3092" t="str">
            <v>680499CL_USBS6801</v>
          </cell>
          <cell r="P3092">
            <v>1.0651900000000001</v>
          </cell>
          <cell r="Q3092">
            <v>1.14785</v>
          </cell>
          <cell r="T3092">
            <v>1.0651900000000001</v>
          </cell>
          <cell r="U3092">
            <v>1.14785</v>
          </cell>
        </row>
        <row r="3093">
          <cell r="A3093" t="str">
            <v>680499CL_USBU1481</v>
          </cell>
          <cell r="P3093">
            <v>1.0651900000000001</v>
          </cell>
          <cell r="Q3093">
            <v>1.14785</v>
          </cell>
          <cell r="T3093">
            <v>1.0651900000000001</v>
          </cell>
          <cell r="U3093">
            <v>1.14785</v>
          </cell>
        </row>
        <row r="3094">
          <cell r="A3094" t="str">
            <v>680499CL_USBS6903</v>
          </cell>
          <cell r="L3094">
            <v>-0.94020999999999999</v>
          </cell>
          <cell r="O3094">
            <v>-19.16836</v>
          </cell>
          <cell r="S3094">
            <v>-19.255659999999999</v>
          </cell>
          <cell r="T3094">
            <v>-8.7300000000000003E-2</v>
          </cell>
          <cell r="U3094">
            <v>-7.8240000000000004E-2</v>
          </cell>
          <cell r="W3094">
            <v>-2.8420299999999998</v>
          </cell>
          <cell r="X3094">
            <v>-4.4679999999999997E-2</v>
          </cell>
          <cell r="Y3094">
            <v>-3.8080000000000003E-2</v>
          </cell>
          <cell r="AV3094">
            <v>-13.4377</v>
          </cell>
          <cell r="AW3094">
            <v>-13.4377</v>
          </cell>
        </row>
        <row r="3095">
          <cell r="A3095" t="str">
            <v>680499CL_USBU0664</v>
          </cell>
          <cell r="L3095">
            <v>-0.94020999999999999</v>
          </cell>
          <cell r="O3095">
            <v>-19.16836</v>
          </cell>
          <cell r="S3095">
            <v>-19.255659999999999</v>
          </cell>
          <cell r="T3095">
            <v>-8.7300000000000003E-2</v>
          </cell>
          <cell r="U3095">
            <v>-7.8240000000000004E-2</v>
          </cell>
          <cell r="W3095">
            <v>-2.8420299999999998</v>
          </cell>
          <cell r="X3095">
            <v>-4.4679999999999997E-2</v>
          </cell>
          <cell r="Y3095">
            <v>-3.8080000000000003E-2</v>
          </cell>
          <cell r="AV3095">
            <v>-13.4377</v>
          </cell>
          <cell r="AW3095">
            <v>-13.4377</v>
          </cell>
        </row>
        <row r="3096">
          <cell r="A3096" t="str">
            <v>680499CL_US201101</v>
          </cell>
          <cell r="L3096">
            <v>0</v>
          </cell>
          <cell r="M3096">
            <v>37.462850000000003</v>
          </cell>
          <cell r="N3096">
            <v>32.136020000000002</v>
          </cell>
          <cell r="O3096">
            <v>0.64686999999999995</v>
          </cell>
          <cell r="P3096">
            <v>222.13979</v>
          </cell>
          <cell r="Q3096">
            <v>214.33503999999999</v>
          </cell>
          <cell r="S3096">
            <v>-39.362409999999997</v>
          </cell>
          <cell r="T3096">
            <v>182.13050999999999</v>
          </cell>
          <cell r="U3096">
            <v>177.38446999999999</v>
          </cell>
          <cell r="W3096">
            <v>0.63939999999999997</v>
          </cell>
          <cell r="X3096">
            <v>126.95385</v>
          </cell>
          <cell r="Y3096">
            <v>117.10786</v>
          </cell>
          <cell r="AV3096">
            <v>7.4700000000000001E-3</v>
          </cell>
          <cell r="AW3096">
            <v>7.4700000000000001E-3</v>
          </cell>
        </row>
        <row r="3097">
          <cell r="A3097" t="str">
            <v>680499CL_USBT6918</v>
          </cell>
          <cell r="L3097">
            <v>0</v>
          </cell>
          <cell r="M3097">
            <v>37.462850000000003</v>
          </cell>
          <cell r="N3097">
            <v>32.136020000000002</v>
          </cell>
          <cell r="O3097">
            <v>0.64686999999999995</v>
          </cell>
          <cell r="P3097">
            <v>222.13979</v>
          </cell>
          <cell r="Q3097">
            <v>214.33503999999999</v>
          </cell>
          <cell r="S3097">
            <v>-39.362409999999997</v>
          </cell>
          <cell r="T3097">
            <v>182.13050999999999</v>
          </cell>
          <cell r="U3097">
            <v>177.38446999999999</v>
          </cell>
          <cell r="W3097">
            <v>0.63939999999999997</v>
          </cell>
          <cell r="X3097">
            <v>126.95385</v>
          </cell>
          <cell r="Y3097">
            <v>117.10786</v>
          </cell>
          <cell r="AV3097">
            <v>7.4700000000000001E-3</v>
          </cell>
          <cell r="AW3097">
            <v>7.4700000000000001E-3</v>
          </cell>
        </row>
        <row r="3098">
          <cell r="A3098" t="str">
            <v>680499CL_USBO0680</v>
          </cell>
          <cell r="L3098">
            <v>0</v>
          </cell>
          <cell r="M3098">
            <v>37.462850000000003</v>
          </cell>
          <cell r="N3098">
            <v>32.136020000000002</v>
          </cell>
          <cell r="O3098">
            <v>0.64686999999999995</v>
          </cell>
          <cell r="P3098">
            <v>222.13979</v>
          </cell>
          <cell r="Q3098">
            <v>214.33503999999999</v>
          </cell>
          <cell r="S3098">
            <v>-39.654110000000003</v>
          </cell>
          <cell r="T3098">
            <v>181.83881</v>
          </cell>
          <cell r="U3098">
            <v>177.11859000000001</v>
          </cell>
          <cell r="W3098">
            <v>0.63939999999999997</v>
          </cell>
          <cell r="X3098">
            <v>126.95385</v>
          </cell>
          <cell r="Y3098">
            <v>117.10786</v>
          </cell>
          <cell r="AV3098">
            <v>7.4700000000000001E-3</v>
          </cell>
          <cell r="AW3098">
            <v>7.4700000000000001E-3</v>
          </cell>
        </row>
        <row r="3099">
          <cell r="A3099" t="str">
            <v>680499CL_USBU0680</v>
          </cell>
          <cell r="L3099">
            <v>0</v>
          </cell>
          <cell r="M3099">
            <v>37.462850000000003</v>
          </cell>
          <cell r="N3099">
            <v>32.136020000000002</v>
          </cell>
          <cell r="O3099">
            <v>0.64686999999999995</v>
          </cell>
          <cell r="P3099">
            <v>222.13979</v>
          </cell>
          <cell r="Q3099">
            <v>214.33503999999999</v>
          </cell>
          <cell r="S3099">
            <v>-39.654110000000003</v>
          </cell>
          <cell r="T3099">
            <v>181.83881</v>
          </cell>
          <cell r="U3099">
            <v>177.11859000000001</v>
          </cell>
          <cell r="W3099">
            <v>0.63939999999999997</v>
          </cell>
          <cell r="X3099">
            <v>126.95385</v>
          </cell>
          <cell r="Y3099">
            <v>117.10786</v>
          </cell>
          <cell r="AV3099">
            <v>7.4700000000000001E-3</v>
          </cell>
          <cell r="AW3099">
            <v>7.4700000000000001E-3</v>
          </cell>
        </row>
        <row r="3100">
          <cell r="A3100" t="str">
            <v>680499CL_USBU0624</v>
          </cell>
          <cell r="P3100">
            <v>0</v>
          </cell>
          <cell r="Q3100">
            <v>0</v>
          </cell>
          <cell r="S3100">
            <v>0.29170000000000001</v>
          </cell>
          <cell r="T3100">
            <v>0.29170000000000001</v>
          </cell>
          <cell r="U3100">
            <v>0.26588000000000001</v>
          </cell>
        </row>
        <row r="3101">
          <cell r="A3101" t="str">
            <v>680499130218PD202</v>
          </cell>
          <cell r="M3101">
            <v>54855.748010000003</v>
          </cell>
          <cell r="N3101">
            <v>47055.825629999999</v>
          </cell>
          <cell r="P3101">
            <v>189192.63540999999</v>
          </cell>
          <cell r="Q3101">
            <v>181632.5148</v>
          </cell>
          <cell r="S3101">
            <v>21698.185239999999</v>
          </cell>
          <cell r="T3101">
            <v>210890.82065000001</v>
          </cell>
          <cell r="U3101">
            <v>201283.58478</v>
          </cell>
          <cell r="X3101">
            <v>100875.58869</v>
          </cell>
          <cell r="Y3101">
            <v>90567.162620000003</v>
          </cell>
          <cell r="AB3101">
            <v>9082.2630000000008</v>
          </cell>
          <cell r="AC3101">
            <v>8799.5949999999993</v>
          </cell>
          <cell r="AD3101">
            <v>39995.375</v>
          </cell>
        </row>
        <row r="3102">
          <cell r="A3102" t="str">
            <v>680499130218BS9044</v>
          </cell>
          <cell r="M3102">
            <v>21926.04464</v>
          </cell>
          <cell r="N3102">
            <v>18808.386930000001</v>
          </cell>
          <cell r="P3102">
            <v>63956.378669999998</v>
          </cell>
          <cell r="Q3102">
            <v>60662.589469999999</v>
          </cell>
          <cell r="S3102">
            <v>-76.315539999999999</v>
          </cell>
          <cell r="T3102">
            <v>63880.063130000002</v>
          </cell>
          <cell r="U3102">
            <v>60596.88495</v>
          </cell>
          <cell r="X3102">
            <v>37742.144619999999</v>
          </cell>
          <cell r="Y3102">
            <v>33858.416830000002</v>
          </cell>
        </row>
        <row r="3103">
          <cell r="A3103" t="str">
            <v>680499130218BU0321</v>
          </cell>
          <cell r="M3103">
            <v>21788.10382</v>
          </cell>
          <cell r="N3103">
            <v>18690.059860000001</v>
          </cell>
          <cell r="P3103">
            <v>62935.560039999997</v>
          </cell>
          <cell r="Q3103">
            <v>59645.51528</v>
          </cell>
          <cell r="S3103">
            <v>-76.315539999999999</v>
          </cell>
          <cell r="T3103">
            <v>62859.244500000001</v>
          </cell>
          <cell r="U3103">
            <v>59579.81076</v>
          </cell>
          <cell r="X3103">
            <v>37264.085850000003</v>
          </cell>
          <cell r="Y3103">
            <v>33416.584860000003</v>
          </cell>
        </row>
        <row r="3104">
          <cell r="A3104" t="str">
            <v>680499130218BU0323</v>
          </cell>
          <cell r="M3104">
            <v>137.94082</v>
          </cell>
          <cell r="N3104">
            <v>118.32706</v>
          </cell>
          <cell r="P3104">
            <v>1020.81885</v>
          </cell>
          <cell r="Q3104">
            <v>1017.0744099999999</v>
          </cell>
          <cell r="T3104">
            <v>1020.81885</v>
          </cell>
          <cell r="U3104">
            <v>1017.0744099999999</v>
          </cell>
          <cell r="X3104">
            <v>478.05880000000002</v>
          </cell>
          <cell r="Y3104">
            <v>441.83199000000002</v>
          </cell>
        </row>
        <row r="3105">
          <cell r="A3105" t="str">
            <v>680499130218BU0329</v>
          </cell>
          <cell r="P3105">
            <v>-2.2000000000000001E-4</v>
          </cell>
          <cell r="Q3105">
            <v>-2.2000000000000001E-4</v>
          </cell>
          <cell r="T3105">
            <v>-2.2000000000000001E-4</v>
          </cell>
          <cell r="U3105">
            <v>-2.2000000000000001E-4</v>
          </cell>
          <cell r="X3105">
            <v>-3.0000000000000001E-5</v>
          </cell>
          <cell r="Y3105">
            <v>-3.0000000000000001E-5</v>
          </cell>
        </row>
        <row r="3106">
          <cell r="A3106" t="str">
            <v>680499130218BG6912</v>
          </cell>
          <cell r="M3106">
            <v>2181.5427300000001</v>
          </cell>
          <cell r="N3106">
            <v>1871.3498199999999</v>
          </cell>
          <cell r="P3106">
            <v>8392.1106500000005</v>
          </cell>
          <cell r="Q3106">
            <v>8072.14815</v>
          </cell>
          <cell r="S3106">
            <v>-0.33998</v>
          </cell>
          <cell r="T3106">
            <v>8391.7706699999999</v>
          </cell>
          <cell r="U3106">
            <v>8071.8484600000002</v>
          </cell>
          <cell r="X3106">
            <v>4133.0838299999996</v>
          </cell>
          <cell r="Y3106">
            <v>3727.5852300000001</v>
          </cell>
        </row>
        <row r="3107">
          <cell r="A3107" t="str">
            <v>680499130218BS6922</v>
          </cell>
          <cell r="M3107">
            <v>2181.5427300000001</v>
          </cell>
          <cell r="N3107">
            <v>1871.3498199999999</v>
          </cell>
          <cell r="P3107">
            <v>8392.1106500000005</v>
          </cell>
          <cell r="Q3107">
            <v>8072.14815</v>
          </cell>
          <cell r="S3107">
            <v>-0.33998</v>
          </cell>
          <cell r="T3107">
            <v>8391.7706699999999</v>
          </cell>
          <cell r="U3107">
            <v>8071.8484600000002</v>
          </cell>
          <cell r="X3107">
            <v>4133.0838299999996</v>
          </cell>
          <cell r="Y3107">
            <v>3727.5852300000001</v>
          </cell>
        </row>
        <row r="3108">
          <cell r="A3108" t="str">
            <v>680499130218BU1123</v>
          </cell>
          <cell r="M3108">
            <v>2181.5427300000001</v>
          </cell>
          <cell r="N3108">
            <v>1871.3498199999999</v>
          </cell>
          <cell r="P3108">
            <v>8392.1106500000005</v>
          </cell>
          <cell r="Q3108">
            <v>8072.14815</v>
          </cell>
          <cell r="S3108">
            <v>-0.33998</v>
          </cell>
          <cell r="T3108">
            <v>8391.7706699999999</v>
          </cell>
          <cell r="U3108">
            <v>8071.8484600000002</v>
          </cell>
          <cell r="X3108">
            <v>4133.0838299999996</v>
          </cell>
          <cell r="Y3108">
            <v>3727.5852300000001</v>
          </cell>
        </row>
        <row r="3109">
          <cell r="A3109" t="str">
            <v>680499130218BS9051</v>
          </cell>
          <cell r="M3109">
            <v>-0.43514000000000003</v>
          </cell>
          <cell r="N3109">
            <v>-0.37326999999999999</v>
          </cell>
          <cell r="P3109">
            <v>680.76044999999999</v>
          </cell>
          <cell r="Q3109">
            <v>698.15232000000003</v>
          </cell>
          <cell r="T3109">
            <v>680.76044999999999</v>
          </cell>
          <cell r="U3109">
            <v>698.15232000000003</v>
          </cell>
          <cell r="X3109">
            <v>-0.84697</v>
          </cell>
          <cell r="Y3109">
            <v>-0.76497999999999999</v>
          </cell>
        </row>
        <row r="3110">
          <cell r="A3110" t="str">
            <v>680499130218BO0713</v>
          </cell>
          <cell r="M3110">
            <v>-0.43514000000000003</v>
          </cell>
          <cell r="N3110">
            <v>-0.37326999999999999</v>
          </cell>
          <cell r="P3110">
            <v>680.76044999999999</v>
          </cell>
          <cell r="Q3110">
            <v>698.15232000000003</v>
          </cell>
          <cell r="T3110">
            <v>680.76044999999999</v>
          </cell>
          <cell r="U3110">
            <v>698.15232000000003</v>
          </cell>
          <cell r="X3110">
            <v>-0.84697</v>
          </cell>
          <cell r="Y3110">
            <v>-0.76497999999999999</v>
          </cell>
        </row>
        <row r="3111">
          <cell r="A3111" t="str">
            <v>680499130218BU0713</v>
          </cell>
          <cell r="M3111">
            <v>-0.43514000000000003</v>
          </cell>
          <cell r="N3111">
            <v>-0.37326999999999999</v>
          </cell>
          <cell r="P3111">
            <v>680.76044999999999</v>
          </cell>
          <cell r="Q3111">
            <v>698.15232000000003</v>
          </cell>
          <cell r="T3111">
            <v>680.76044999999999</v>
          </cell>
          <cell r="U3111">
            <v>698.15232000000003</v>
          </cell>
          <cell r="X3111">
            <v>-0.84697</v>
          </cell>
          <cell r="Y3111">
            <v>-0.76497999999999999</v>
          </cell>
        </row>
        <row r="3112">
          <cell r="A3112" t="str">
            <v>680499130218BS9050</v>
          </cell>
          <cell r="M3112">
            <v>30748.59578</v>
          </cell>
          <cell r="N3112">
            <v>26376.462159999999</v>
          </cell>
          <cell r="P3112">
            <v>116163.38563999999</v>
          </cell>
          <cell r="Q3112">
            <v>112199.62486</v>
          </cell>
          <cell r="S3112">
            <v>21774.840759999999</v>
          </cell>
          <cell r="T3112">
            <v>137938.22640000001</v>
          </cell>
          <cell r="U3112">
            <v>131916.69905</v>
          </cell>
          <cell r="X3112">
            <v>59001.20721</v>
          </cell>
          <cell r="Y3112">
            <v>52981.925539999997</v>
          </cell>
          <cell r="AB3112">
            <v>9082.2630000000008</v>
          </cell>
          <cell r="AC3112">
            <v>8799.5949999999993</v>
          </cell>
          <cell r="AD3112">
            <v>39995.375</v>
          </cell>
        </row>
        <row r="3113">
          <cell r="A3113" t="str">
            <v>680499130218BU0331</v>
          </cell>
          <cell r="M3113">
            <v>27473.28988</v>
          </cell>
          <cell r="N3113">
            <v>23566.871019999999</v>
          </cell>
          <cell r="P3113">
            <v>101548.49533999999</v>
          </cell>
          <cell r="Q3113">
            <v>97983.640220000001</v>
          </cell>
          <cell r="S3113">
            <v>21729.11924</v>
          </cell>
          <cell r="T3113">
            <v>123277.61457999999</v>
          </cell>
          <cell r="U3113">
            <v>117661.7883</v>
          </cell>
          <cell r="X3113">
            <v>52718.54898</v>
          </cell>
          <cell r="Y3113">
            <v>47316.464099999997</v>
          </cell>
          <cell r="AB3113">
            <v>9082.2630000000008</v>
          </cell>
          <cell r="AC3113">
            <v>8799.5949999999993</v>
          </cell>
          <cell r="AD3113">
            <v>39995.375</v>
          </cell>
        </row>
        <row r="3114">
          <cell r="A3114" t="str">
            <v>680499130218BU0362</v>
          </cell>
          <cell r="M3114">
            <v>3275.3058999999998</v>
          </cell>
          <cell r="N3114">
            <v>2809.59114</v>
          </cell>
          <cell r="P3114">
            <v>14614.890299999999</v>
          </cell>
          <cell r="Q3114">
            <v>14215.984640000001</v>
          </cell>
          <cell r="S3114">
            <v>45.721519999999998</v>
          </cell>
          <cell r="T3114">
            <v>14660.61182</v>
          </cell>
          <cell r="U3114">
            <v>14254.910760000001</v>
          </cell>
          <cell r="X3114">
            <v>6282.65823</v>
          </cell>
          <cell r="Y3114">
            <v>5665.46144</v>
          </cell>
        </row>
        <row r="3115">
          <cell r="A3115" t="str">
            <v>680499130320PD202</v>
          </cell>
          <cell r="L3115">
            <v>56105.708890000002</v>
          </cell>
          <cell r="M3115">
            <v>29783.980019999999</v>
          </cell>
          <cell r="N3115">
            <v>25549.004779999999</v>
          </cell>
          <cell r="O3115">
            <v>282532.04638000001</v>
          </cell>
          <cell r="P3115">
            <v>139368.30314</v>
          </cell>
          <cell r="Q3115">
            <v>135490.08476999999</v>
          </cell>
          <cell r="S3115">
            <v>827483.59464000002</v>
          </cell>
          <cell r="T3115">
            <v>684319.85140000004</v>
          </cell>
          <cell r="U3115">
            <v>633664.59013999999</v>
          </cell>
          <cell r="W3115">
            <v>126311.75208000001</v>
          </cell>
          <cell r="X3115">
            <v>110996.45957000001</v>
          </cell>
          <cell r="Y3115">
            <v>97813.394100000005</v>
          </cell>
          <cell r="AB3115">
            <v>161548.02600000001</v>
          </cell>
          <cell r="AC3115">
            <v>127135.323</v>
          </cell>
          <cell r="AD3115">
            <v>713750.70799999998</v>
          </cell>
          <cell r="AT3115">
            <v>56231.036</v>
          </cell>
          <cell r="AU3115">
            <v>172842.88200000001</v>
          </cell>
          <cell r="AV3115">
            <v>271949.05160000001</v>
          </cell>
          <cell r="AW3115">
            <v>741537.31559999997</v>
          </cell>
        </row>
        <row r="3116">
          <cell r="A3116" t="str">
            <v>680499130320BS9044</v>
          </cell>
          <cell r="L3116">
            <v>16526.151559999998</v>
          </cell>
          <cell r="O3116">
            <v>59899.414479999999</v>
          </cell>
          <cell r="P3116">
            <v>11.077640000000001</v>
          </cell>
          <cell r="Q3116">
            <v>-20.017620000000001</v>
          </cell>
          <cell r="S3116">
            <v>185253.17423</v>
          </cell>
          <cell r="T3116">
            <v>125364.83739</v>
          </cell>
          <cell r="U3116">
            <v>115296.75053999999</v>
          </cell>
          <cell r="W3116">
            <v>31451.768510000002</v>
          </cell>
          <cell r="X3116">
            <v>5806.5379300000004</v>
          </cell>
          <cell r="Y3116">
            <v>5038.1473800000003</v>
          </cell>
          <cell r="AB3116">
            <v>42073.569000000003</v>
          </cell>
          <cell r="AC3116">
            <v>28993.892</v>
          </cell>
          <cell r="AD3116">
            <v>192759.26699999999</v>
          </cell>
          <cell r="AT3116">
            <v>17425.34</v>
          </cell>
          <cell r="AU3116">
            <v>46043.678</v>
          </cell>
          <cell r="AV3116">
            <v>60772.764519999997</v>
          </cell>
          <cell r="AW3116">
            <v>189755.52252</v>
          </cell>
        </row>
        <row r="3117">
          <cell r="A3117" t="str">
            <v>680499130320BU0321</v>
          </cell>
          <cell r="L3117">
            <v>16405.250660000002</v>
          </cell>
          <cell r="O3117">
            <v>58953.008730000001</v>
          </cell>
          <cell r="P3117">
            <v>11.077640000000001</v>
          </cell>
          <cell r="Q3117">
            <v>-20.017620000000001</v>
          </cell>
          <cell r="S3117">
            <v>181297.04209999999</v>
          </cell>
          <cell r="T3117">
            <v>122355.11100999999</v>
          </cell>
          <cell r="U3117">
            <v>112535.12347999999</v>
          </cell>
          <cell r="W3117">
            <v>31160.559160000001</v>
          </cell>
          <cell r="X3117">
            <v>5834.0313500000002</v>
          </cell>
          <cell r="Y3117">
            <v>5061.5784199999998</v>
          </cell>
          <cell r="AB3117">
            <v>41740.336000000003</v>
          </cell>
          <cell r="AC3117">
            <v>28357.271000000001</v>
          </cell>
          <cell r="AD3117">
            <v>187785.65100000001</v>
          </cell>
          <cell r="AT3117">
            <v>17308.352999999999</v>
          </cell>
          <cell r="AU3117">
            <v>45600.847000000002</v>
          </cell>
          <cell r="AV3117">
            <v>59888.721089999999</v>
          </cell>
          <cell r="AW3117">
            <v>185034.62708999999</v>
          </cell>
        </row>
        <row r="3118">
          <cell r="A3118" t="str">
            <v>680499130320BU0323</v>
          </cell>
          <cell r="L3118">
            <v>120.90089999999999</v>
          </cell>
          <cell r="O3118">
            <v>946.40575000000001</v>
          </cell>
          <cell r="S3118">
            <v>3956.13213</v>
          </cell>
          <cell r="T3118">
            <v>3009.7263800000001</v>
          </cell>
          <cell r="U3118">
            <v>2761.62707</v>
          </cell>
          <cell r="W3118">
            <v>291.20934999999997</v>
          </cell>
          <cell r="X3118">
            <v>-27.49342</v>
          </cell>
          <cell r="Y3118">
            <v>-23.431039999999999</v>
          </cell>
          <cell r="AB3118">
            <v>333.233</v>
          </cell>
          <cell r="AC3118">
            <v>636.62099999999998</v>
          </cell>
          <cell r="AD3118">
            <v>4973.616</v>
          </cell>
          <cell r="AT3118">
            <v>116.98699999999999</v>
          </cell>
          <cell r="AU3118">
            <v>442.83100000000002</v>
          </cell>
          <cell r="AV3118">
            <v>884.04342999999994</v>
          </cell>
          <cell r="AW3118">
            <v>4720.8954299999996</v>
          </cell>
        </row>
        <row r="3119">
          <cell r="A3119" t="str">
            <v>680499130320BG6912</v>
          </cell>
          <cell r="L3119">
            <v>19403.559880000001</v>
          </cell>
          <cell r="M3119">
            <v>29783.980019999999</v>
          </cell>
          <cell r="N3119">
            <v>25549.004779999999</v>
          </cell>
          <cell r="O3119">
            <v>98315.392540000001</v>
          </cell>
          <cell r="P3119">
            <v>139356.16031000001</v>
          </cell>
          <cell r="Q3119">
            <v>135508.95454000001</v>
          </cell>
          <cell r="S3119">
            <v>357937.42181000003</v>
          </cell>
          <cell r="T3119">
            <v>398978.18958000001</v>
          </cell>
          <cell r="U3119">
            <v>372046.06959999999</v>
          </cell>
          <cell r="W3119">
            <v>40298.238940000003</v>
          </cell>
          <cell r="X3119">
            <v>90658.317219999997</v>
          </cell>
          <cell r="Y3119">
            <v>80390.808480000007</v>
          </cell>
          <cell r="AB3119">
            <v>53625.24</v>
          </cell>
          <cell r="AC3119">
            <v>43666.239999999998</v>
          </cell>
          <cell r="AD3119">
            <v>244767.185</v>
          </cell>
          <cell r="AT3119">
            <v>17929.237000000001</v>
          </cell>
          <cell r="AU3119">
            <v>52365.587</v>
          </cell>
          <cell r="AV3119">
            <v>90760.324489999999</v>
          </cell>
          <cell r="AW3119">
            <v>241901.09849</v>
          </cell>
        </row>
        <row r="3120">
          <cell r="A3120" t="str">
            <v>680499130320BS6912</v>
          </cell>
          <cell r="L3120">
            <v>7430.61193</v>
          </cell>
          <cell r="M3120">
            <v>12959.34778</v>
          </cell>
          <cell r="N3120">
            <v>11116.661959999999</v>
          </cell>
          <cell r="O3120">
            <v>34802.00576</v>
          </cell>
          <cell r="P3120">
            <v>52994.236709999997</v>
          </cell>
          <cell r="Q3120">
            <v>51040.654289999999</v>
          </cell>
          <cell r="S3120">
            <v>154741.37507000001</v>
          </cell>
          <cell r="T3120">
            <v>172933.60602000001</v>
          </cell>
          <cell r="U3120">
            <v>160830.33089000001</v>
          </cell>
          <cell r="W3120">
            <v>15501.47163</v>
          </cell>
          <cell r="X3120">
            <v>37003.055039999999</v>
          </cell>
          <cell r="Y3120">
            <v>32950.557800000002</v>
          </cell>
          <cell r="AB3120">
            <v>26587.88</v>
          </cell>
          <cell r="AC3120">
            <v>19136.627</v>
          </cell>
          <cell r="AD3120">
            <v>120335.41899999999</v>
          </cell>
          <cell r="AT3120">
            <v>8940.9680000000008</v>
          </cell>
          <cell r="AU3120">
            <v>23657.559000000001</v>
          </cell>
          <cell r="AV3120">
            <v>36441.779349999997</v>
          </cell>
          <cell r="AW3120">
            <v>111272.07535</v>
          </cell>
        </row>
        <row r="3121">
          <cell r="A3121" t="str">
            <v>680499130320BO0678</v>
          </cell>
          <cell r="L3121">
            <v>6504.6214200000004</v>
          </cell>
          <cell r="M3121">
            <v>10935.082759999999</v>
          </cell>
          <cell r="N3121">
            <v>9380.2265900000002</v>
          </cell>
          <cell r="O3121">
            <v>28313.781279999999</v>
          </cell>
          <cell r="P3121">
            <v>43183.967299999997</v>
          </cell>
          <cell r="Q3121">
            <v>41501.09132</v>
          </cell>
          <cell r="S3121">
            <v>117974.3523</v>
          </cell>
          <cell r="T3121">
            <v>132844.53831999999</v>
          </cell>
          <cell r="U3121">
            <v>123518.50993</v>
          </cell>
          <cell r="W3121">
            <v>12920.17535</v>
          </cell>
          <cell r="X3121">
            <v>31249.817220000001</v>
          </cell>
          <cell r="Y3121">
            <v>27835.52059</v>
          </cell>
          <cell r="AB3121">
            <v>20817.732</v>
          </cell>
          <cell r="AC3121">
            <v>14364.911</v>
          </cell>
          <cell r="AD3121">
            <v>92168.913</v>
          </cell>
          <cell r="AT3121">
            <v>7431.8720000000003</v>
          </cell>
          <cell r="AU3121">
            <v>18505.045999999998</v>
          </cell>
          <cell r="AV3121">
            <v>28912.17481</v>
          </cell>
          <cell r="AW3121">
            <v>89546.94081</v>
          </cell>
        </row>
        <row r="3122">
          <cell r="A3122" t="str">
            <v>680499130320BU0654</v>
          </cell>
          <cell r="L3122">
            <v>886.13410999999996</v>
          </cell>
          <cell r="M3122">
            <v>1968.4045000000001</v>
          </cell>
          <cell r="N3122">
            <v>1688.51765</v>
          </cell>
          <cell r="O3122">
            <v>6149.9636899999996</v>
          </cell>
          <cell r="P3122">
            <v>9342.9061500000007</v>
          </cell>
          <cell r="Q3122">
            <v>9071.8122000000003</v>
          </cell>
          <cell r="S3122">
            <v>35236.78368</v>
          </cell>
          <cell r="T3122">
            <v>38429.726139999999</v>
          </cell>
          <cell r="U3122">
            <v>35789.350509999997</v>
          </cell>
          <cell r="W3122">
            <v>2385.8022799999999</v>
          </cell>
          <cell r="X3122">
            <v>5480.9980699999996</v>
          </cell>
          <cell r="Y3122">
            <v>4871.5060299999996</v>
          </cell>
          <cell r="AB3122">
            <v>5770.1480000000001</v>
          </cell>
          <cell r="AC3122">
            <v>4771.7160000000003</v>
          </cell>
          <cell r="AD3122">
            <v>28166.506000000001</v>
          </cell>
          <cell r="AT3122">
            <v>1509.096</v>
          </cell>
          <cell r="AU3122">
            <v>5152.5129999999999</v>
          </cell>
          <cell r="AV3122">
            <v>7433.4557299999997</v>
          </cell>
          <cell r="AW3122">
            <v>21628.98573</v>
          </cell>
        </row>
        <row r="3123">
          <cell r="A3123" t="str">
            <v>680499130320BU0659</v>
          </cell>
          <cell r="L3123">
            <v>-8.0479999999999996E-2</v>
          </cell>
          <cell r="M3123">
            <v>-0.62251999999999996</v>
          </cell>
          <cell r="N3123">
            <v>-0.53400999999999998</v>
          </cell>
          <cell r="O3123">
            <v>-0.10253</v>
          </cell>
          <cell r="P3123">
            <v>-93.69408</v>
          </cell>
          <cell r="Q3123">
            <v>-95.553709999999995</v>
          </cell>
          <cell r="S3123">
            <v>-14.53538</v>
          </cell>
          <cell r="T3123">
            <v>-108.12693</v>
          </cell>
          <cell r="U3123">
            <v>-108.74133999999999</v>
          </cell>
          <cell r="W3123">
            <v>-0.18515000000000001</v>
          </cell>
          <cell r="X3123">
            <v>-8.8826999999999998</v>
          </cell>
          <cell r="Y3123">
            <v>-8.4089700000000001</v>
          </cell>
          <cell r="AV3123">
            <v>4.0620000000000003E-2</v>
          </cell>
          <cell r="AW3123">
            <v>4.0620000000000003E-2</v>
          </cell>
        </row>
        <row r="3124">
          <cell r="A3124" t="str">
            <v>680499130320BU3445</v>
          </cell>
          <cell r="L3124">
            <v>39.936880000000002</v>
          </cell>
          <cell r="M3124">
            <v>56.483040000000003</v>
          </cell>
          <cell r="N3124">
            <v>48.451720000000002</v>
          </cell>
          <cell r="O3124">
            <v>338.36331999999999</v>
          </cell>
          <cell r="P3124">
            <v>561.05733999999995</v>
          </cell>
          <cell r="Q3124">
            <v>563.30448000000001</v>
          </cell>
          <cell r="S3124">
            <v>1544.7744700000001</v>
          </cell>
          <cell r="T3124">
            <v>1767.46849</v>
          </cell>
          <cell r="U3124">
            <v>1631.2118</v>
          </cell>
          <cell r="W3124">
            <v>195.67914999999999</v>
          </cell>
          <cell r="X3124">
            <v>281.12245000000001</v>
          </cell>
          <cell r="Y3124">
            <v>251.94014999999999</v>
          </cell>
          <cell r="AV3124">
            <v>96.108189999999993</v>
          </cell>
          <cell r="AW3124">
            <v>96.108189999999993</v>
          </cell>
        </row>
        <row r="3125">
          <cell r="A3125" t="str">
            <v>680499130320BS6922</v>
          </cell>
          <cell r="L3125">
            <v>11972.94795</v>
          </cell>
          <cell r="M3125">
            <v>16824.632239999999</v>
          </cell>
          <cell r="N3125">
            <v>14432.34283</v>
          </cell>
          <cell r="O3125">
            <v>63513.386780000001</v>
          </cell>
          <cell r="P3125">
            <v>86361.923599999995</v>
          </cell>
          <cell r="Q3125">
            <v>84468.30025</v>
          </cell>
          <cell r="S3125">
            <v>203196.04673999999</v>
          </cell>
          <cell r="T3125">
            <v>226044.58356</v>
          </cell>
          <cell r="U3125">
            <v>211215.73871000001</v>
          </cell>
          <cell r="W3125">
            <v>24796.767309999999</v>
          </cell>
          <cell r="X3125">
            <v>53655.262179999998</v>
          </cell>
          <cell r="Y3125">
            <v>47440.250679999997</v>
          </cell>
          <cell r="AB3125">
            <v>27037.360000000001</v>
          </cell>
          <cell r="AC3125">
            <v>24529.613000000001</v>
          </cell>
          <cell r="AD3125">
            <v>124431.766</v>
          </cell>
          <cell r="AT3125">
            <v>8988.2690000000002</v>
          </cell>
          <cell r="AU3125">
            <v>28708.027999999998</v>
          </cell>
          <cell r="AV3125">
            <v>54318.545140000002</v>
          </cell>
          <cell r="AW3125">
            <v>130629.02314</v>
          </cell>
        </row>
        <row r="3126">
          <cell r="A3126" t="str">
            <v>680499130320BU0630</v>
          </cell>
          <cell r="L3126">
            <v>2878.15346</v>
          </cell>
          <cell r="M3126">
            <v>4285.60779</v>
          </cell>
          <cell r="N3126">
            <v>3676.2384999999999</v>
          </cell>
          <cell r="O3126">
            <v>18406.41072</v>
          </cell>
          <cell r="P3126">
            <v>18068.3878</v>
          </cell>
          <cell r="Q3126">
            <v>17494.116480000001</v>
          </cell>
          <cell r="S3126">
            <v>53138.105179999999</v>
          </cell>
          <cell r="T3126">
            <v>52800.082260000003</v>
          </cell>
          <cell r="U3126">
            <v>48889.299099999997</v>
          </cell>
          <cell r="W3126">
            <v>6422.6859199999999</v>
          </cell>
          <cell r="X3126">
            <v>14215.94815</v>
          </cell>
          <cell r="Y3126">
            <v>12585.54689</v>
          </cell>
          <cell r="AV3126">
            <v>8619.6164599999993</v>
          </cell>
          <cell r="AW3126">
            <v>8619.6164599999993</v>
          </cell>
        </row>
        <row r="3127">
          <cell r="A3127" t="str">
            <v>680499130320BU1485</v>
          </cell>
          <cell r="L3127">
            <v>2704.9555099999998</v>
          </cell>
          <cell r="M3127">
            <v>2706.05024</v>
          </cell>
          <cell r="N3127">
            <v>2321.2777599999999</v>
          </cell>
          <cell r="O3127">
            <v>13697.19361</v>
          </cell>
          <cell r="P3127">
            <v>19067.97494</v>
          </cell>
          <cell r="Q3127">
            <v>18756.918559999998</v>
          </cell>
          <cell r="S3127">
            <v>47190.346149999998</v>
          </cell>
          <cell r="T3127">
            <v>52561.127480000003</v>
          </cell>
          <cell r="U3127">
            <v>49428.765220000001</v>
          </cell>
          <cell r="W3127">
            <v>6327.2010300000002</v>
          </cell>
          <cell r="X3127">
            <v>9519.2830400000003</v>
          </cell>
          <cell r="Y3127">
            <v>8512.5733799999998</v>
          </cell>
          <cell r="AB3127">
            <v>9730.5769999999993</v>
          </cell>
          <cell r="AC3127">
            <v>6644.3530000000001</v>
          </cell>
          <cell r="AD3127">
            <v>48421.078000000001</v>
          </cell>
          <cell r="AT3127">
            <v>3327.991</v>
          </cell>
          <cell r="AU3127">
            <v>10191.09</v>
          </cell>
          <cell r="AV3127">
            <v>14467.50741</v>
          </cell>
          <cell r="AW3127">
            <v>47507.179409999997</v>
          </cell>
        </row>
        <row r="3128">
          <cell r="A3128" t="str">
            <v>680499130320BU1051</v>
          </cell>
          <cell r="L3128">
            <v>680.12707999999998</v>
          </cell>
          <cell r="M3128">
            <v>659.88531999999998</v>
          </cell>
          <cell r="N3128">
            <v>566.05642999999998</v>
          </cell>
          <cell r="O3128">
            <v>2760.7725999999998</v>
          </cell>
          <cell r="P3128">
            <v>3360.1786499999998</v>
          </cell>
          <cell r="Q3128">
            <v>3248.73594</v>
          </cell>
          <cell r="S3128">
            <v>8856.8534</v>
          </cell>
          <cell r="T3128">
            <v>9456.2594499999996</v>
          </cell>
          <cell r="U3128">
            <v>8739.2981899999995</v>
          </cell>
          <cell r="W3128">
            <v>1464.12201</v>
          </cell>
          <cell r="X3128">
            <v>2591.26595</v>
          </cell>
          <cell r="Y3128">
            <v>2289.4944399999999</v>
          </cell>
          <cell r="AV3128">
            <v>940.73211000000003</v>
          </cell>
          <cell r="AW3128">
            <v>940.73211000000003</v>
          </cell>
        </row>
        <row r="3129">
          <cell r="A3129" t="str">
            <v>680499130320BO0708</v>
          </cell>
          <cell r="L3129">
            <v>-11.39231</v>
          </cell>
          <cell r="M3129">
            <v>-59.938119999999998</v>
          </cell>
          <cell r="N3129">
            <v>-51.415529999999997</v>
          </cell>
          <cell r="O3129">
            <v>-20.361229999999999</v>
          </cell>
          <cell r="P3129">
            <v>1390.5065500000001</v>
          </cell>
          <cell r="Q3129">
            <v>1450.79692</v>
          </cell>
          <cell r="S3129">
            <v>3.7669299999999999</v>
          </cell>
          <cell r="T3129">
            <v>1414.63471</v>
          </cell>
          <cell r="U3129">
            <v>1470.1060600000001</v>
          </cell>
          <cell r="W3129">
            <v>-13.10688</v>
          </cell>
          <cell r="X3129">
            <v>-49.103819999999999</v>
          </cell>
          <cell r="Y3129">
            <v>-50.049939999999999</v>
          </cell>
          <cell r="AV3129">
            <v>-8.8883600000000005</v>
          </cell>
          <cell r="AW3129">
            <v>-8.8883600000000005</v>
          </cell>
        </row>
        <row r="3130">
          <cell r="A3130" t="str">
            <v>680499130320BU0675</v>
          </cell>
          <cell r="L3130">
            <v>4002.8380200000001</v>
          </cell>
          <cell r="M3130">
            <v>9193.7042899999997</v>
          </cell>
          <cell r="N3130">
            <v>7886.45424</v>
          </cell>
          <cell r="O3130">
            <v>20386.648219999999</v>
          </cell>
          <cell r="P3130">
            <v>44222.752740000004</v>
          </cell>
          <cell r="Q3130">
            <v>43268.836730000003</v>
          </cell>
          <cell r="S3130">
            <v>71701.581789999997</v>
          </cell>
          <cell r="T3130">
            <v>95537.686310000005</v>
          </cell>
          <cell r="U3130">
            <v>89706.554990000004</v>
          </cell>
          <cell r="W3130">
            <v>7110.30926</v>
          </cell>
          <cell r="X3130">
            <v>25702.456470000001</v>
          </cell>
          <cell r="Y3130">
            <v>22669.0128</v>
          </cell>
          <cell r="AB3130">
            <v>11631.2</v>
          </cell>
          <cell r="AC3130">
            <v>13146.861999999999</v>
          </cell>
          <cell r="AD3130">
            <v>53257.7</v>
          </cell>
          <cell r="AT3130">
            <v>4005.7689999999998</v>
          </cell>
          <cell r="AU3130">
            <v>13248.942999999999</v>
          </cell>
          <cell r="AV3130">
            <v>22368.831050000001</v>
          </cell>
          <cell r="AW3130">
            <v>51296.657050000002</v>
          </cell>
        </row>
        <row r="3131">
          <cell r="A3131" t="str">
            <v>680499130320BU0709</v>
          </cell>
          <cell r="L3131">
            <v>34.855840000000001</v>
          </cell>
          <cell r="M3131">
            <v>39.322719999999997</v>
          </cell>
          <cell r="N3131">
            <v>33.731430000000003</v>
          </cell>
          <cell r="O3131">
            <v>196.06523999999999</v>
          </cell>
          <cell r="P3131">
            <v>252.12291999999999</v>
          </cell>
          <cell r="Q3131">
            <v>248.8956</v>
          </cell>
          <cell r="S3131">
            <v>393.20961</v>
          </cell>
          <cell r="T3131">
            <v>449.26729</v>
          </cell>
          <cell r="U3131">
            <v>431.40535999999997</v>
          </cell>
          <cell r="W3131">
            <v>74.091419999999999</v>
          </cell>
          <cell r="X3131">
            <v>116.54284</v>
          </cell>
          <cell r="Y3131">
            <v>105.13959</v>
          </cell>
          <cell r="AV3131">
            <v>85.909260000000003</v>
          </cell>
          <cell r="AW3131">
            <v>85.909260000000003</v>
          </cell>
        </row>
        <row r="3132">
          <cell r="A3132" t="str">
            <v>680499130320BU1123</v>
          </cell>
          <cell r="L3132">
            <v>1683.4103500000001</v>
          </cell>
          <cell r="O3132">
            <v>8086.65762</v>
          </cell>
          <cell r="S3132">
            <v>21912.183679999998</v>
          </cell>
          <cell r="T3132">
            <v>13825.52606</v>
          </cell>
          <cell r="U3132">
            <v>12550.30978</v>
          </cell>
          <cell r="W3132">
            <v>3411.4645500000001</v>
          </cell>
          <cell r="X3132">
            <v>1558.8695499999999</v>
          </cell>
          <cell r="Y3132">
            <v>1328.5335299999999</v>
          </cell>
          <cell r="AB3132">
            <v>5675.5829999999996</v>
          </cell>
          <cell r="AC3132">
            <v>4738.3980000000001</v>
          </cell>
          <cell r="AD3132">
            <v>22752.988000000001</v>
          </cell>
          <cell r="AT3132">
            <v>1654.509</v>
          </cell>
          <cell r="AU3132">
            <v>5267.9949999999999</v>
          </cell>
          <cell r="AV3132">
            <v>7844.8372099999997</v>
          </cell>
          <cell r="AW3132">
            <v>22187.817210000001</v>
          </cell>
        </row>
        <row r="3133">
          <cell r="A3133" t="str">
            <v>680499130320BS9051</v>
          </cell>
          <cell r="L3133">
            <v>0</v>
          </cell>
          <cell r="O3133">
            <v>439.52963</v>
          </cell>
          <cell r="S3133">
            <v>1286.9976200000001</v>
          </cell>
          <cell r="T3133">
            <v>847.46798999999999</v>
          </cell>
          <cell r="U3133">
            <v>772.44417999999996</v>
          </cell>
          <cell r="W3133">
            <v>55.479460000000003</v>
          </cell>
          <cell r="X3133">
            <v>-4.3470000000000002E-2</v>
          </cell>
          <cell r="Y3133">
            <v>-3.7039999999999997E-2</v>
          </cell>
          <cell r="AB3133">
            <v>0.46200000000000002</v>
          </cell>
          <cell r="AC3133">
            <v>107.277</v>
          </cell>
          <cell r="AD3133">
            <v>108.663</v>
          </cell>
          <cell r="AT3133">
            <v>0.14799999999999999</v>
          </cell>
          <cell r="AU3133">
            <v>0.29599999999999999</v>
          </cell>
          <cell r="AV3133">
            <v>131.13215</v>
          </cell>
          <cell r="AW3133">
            <v>132.07615000000001</v>
          </cell>
        </row>
        <row r="3134">
          <cell r="A3134" t="str">
            <v>680499130320BO0713</v>
          </cell>
          <cell r="L3134">
            <v>0</v>
          </cell>
          <cell r="O3134">
            <v>429.62391000000002</v>
          </cell>
          <cell r="S3134">
            <v>1272.31358</v>
          </cell>
          <cell r="T3134">
            <v>842.68966999999998</v>
          </cell>
          <cell r="U3134">
            <v>768.12359000000004</v>
          </cell>
          <cell r="W3134">
            <v>50.563499999999998</v>
          </cell>
          <cell r="X3134">
            <v>-4.3470000000000002E-2</v>
          </cell>
          <cell r="Y3134">
            <v>-3.7039999999999997E-2</v>
          </cell>
          <cell r="AB3134">
            <v>0.46200000000000002</v>
          </cell>
          <cell r="AC3134">
            <v>107.277</v>
          </cell>
          <cell r="AD3134">
            <v>108.663</v>
          </cell>
          <cell r="AT3134">
            <v>0.14799999999999999</v>
          </cell>
          <cell r="AU3134">
            <v>0.29599999999999999</v>
          </cell>
          <cell r="AV3134">
            <v>126.14239000000001</v>
          </cell>
          <cell r="AW3134">
            <v>127.08638999999999</v>
          </cell>
        </row>
        <row r="3135">
          <cell r="A3135" t="str">
            <v>680499130320BU0713</v>
          </cell>
          <cell r="L3135">
            <v>0</v>
          </cell>
          <cell r="O3135">
            <v>429.62391000000002</v>
          </cell>
          <cell r="S3135">
            <v>1272.31358</v>
          </cell>
          <cell r="T3135">
            <v>842.68966999999998</v>
          </cell>
          <cell r="U3135">
            <v>768.12359000000004</v>
          </cell>
          <cell r="W3135">
            <v>50.563499999999998</v>
          </cell>
          <cell r="X3135">
            <v>-4.3470000000000002E-2</v>
          </cell>
          <cell r="Y3135">
            <v>-3.7039999999999997E-2</v>
          </cell>
          <cell r="AB3135">
            <v>0.46200000000000002</v>
          </cell>
          <cell r="AC3135">
            <v>107.277</v>
          </cell>
          <cell r="AD3135">
            <v>108.663</v>
          </cell>
          <cell r="AT3135">
            <v>0.14799999999999999</v>
          </cell>
          <cell r="AU3135">
            <v>0.29599999999999999</v>
          </cell>
          <cell r="AV3135">
            <v>126.14239000000001</v>
          </cell>
          <cell r="AW3135">
            <v>127.08638999999999</v>
          </cell>
        </row>
        <row r="3136">
          <cell r="A3136" t="str">
            <v>680499130320BU0418</v>
          </cell>
          <cell r="L3136">
            <v>0</v>
          </cell>
          <cell r="O3136">
            <v>9.9057200000000005</v>
          </cell>
          <cell r="S3136">
            <v>14.68404</v>
          </cell>
          <cell r="T3136">
            <v>4.7783199999999999</v>
          </cell>
          <cell r="U3136">
            <v>4.3205799999999996</v>
          </cell>
          <cell r="W3136">
            <v>4.9159600000000001</v>
          </cell>
          <cell r="AV3136">
            <v>4.9897600000000004</v>
          </cell>
          <cell r="AW3136">
            <v>4.9897600000000004</v>
          </cell>
        </row>
        <row r="3137">
          <cell r="A3137" t="str">
            <v>680499130320BS9050</v>
          </cell>
          <cell r="L3137">
            <v>20176.93766</v>
          </cell>
          <cell r="O3137">
            <v>123896.87809</v>
          </cell>
          <cell r="S3137">
            <v>283025.54833000002</v>
          </cell>
          <cell r="T3137">
            <v>159128.67024000001</v>
          </cell>
          <cell r="U3137">
            <v>145548.52209000001</v>
          </cell>
          <cell r="W3137">
            <v>54509.107199999999</v>
          </cell>
          <cell r="X3137">
            <v>14531.692569999999</v>
          </cell>
          <cell r="Y3137">
            <v>12384.513360000001</v>
          </cell>
          <cell r="AB3137">
            <v>65848.755000000005</v>
          </cell>
          <cell r="AC3137">
            <v>54367.913999999997</v>
          </cell>
          <cell r="AD3137">
            <v>276115.59299999999</v>
          </cell>
          <cell r="AT3137">
            <v>20876.311000000002</v>
          </cell>
          <cell r="AU3137">
            <v>74433.320999999996</v>
          </cell>
          <cell r="AV3137">
            <v>120298.26814</v>
          </cell>
          <cell r="AW3137">
            <v>309762.05614</v>
          </cell>
        </row>
        <row r="3138">
          <cell r="A3138" t="str">
            <v>680499130320BU0331</v>
          </cell>
          <cell r="L3138">
            <v>17070.381379999999</v>
          </cell>
          <cell r="O3138">
            <v>106462.56388</v>
          </cell>
          <cell r="S3138">
            <v>242527.48873000001</v>
          </cell>
          <cell r="T3138">
            <v>136064.92485000001</v>
          </cell>
          <cell r="U3138">
            <v>124796.95581</v>
          </cell>
          <cell r="W3138">
            <v>47701.940029999998</v>
          </cell>
          <cell r="X3138">
            <v>12132.88061</v>
          </cell>
          <cell r="Y3138">
            <v>10340.14595</v>
          </cell>
          <cell r="AB3138">
            <v>55277.593000000001</v>
          </cell>
          <cell r="AC3138">
            <v>44049.745999999999</v>
          </cell>
          <cell r="AD3138">
            <v>228659.11799999999</v>
          </cell>
          <cell r="AT3138">
            <v>17691.456999999999</v>
          </cell>
          <cell r="AU3138">
            <v>64306.273000000001</v>
          </cell>
          <cell r="AV3138">
            <v>103394.56938</v>
          </cell>
          <cell r="AW3138">
            <v>264124.82737999997</v>
          </cell>
        </row>
        <row r="3139">
          <cell r="A3139" t="str">
            <v>680499130320BU0362</v>
          </cell>
          <cell r="L3139">
            <v>3106.5562799999998</v>
          </cell>
          <cell r="O3139">
            <v>17434.31421</v>
          </cell>
          <cell r="S3139">
            <v>40498.059600000001</v>
          </cell>
          <cell r="T3139">
            <v>23063.74539</v>
          </cell>
          <cell r="U3139">
            <v>20751.566279999999</v>
          </cell>
          <cell r="W3139">
            <v>6807.1671699999997</v>
          </cell>
          <cell r="X3139">
            <v>2398.81196</v>
          </cell>
          <cell r="Y3139">
            <v>2044.36742</v>
          </cell>
          <cell r="AB3139">
            <v>10571.162</v>
          </cell>
          <cell r="AC3139">
            <v>10318.168</v>
          </cell>
          <cell r="AD3139">
            <v>47456.474999999999</v>
          </cell>
          <cell r="AT3139">
            <v>3184.8539999999998</v>
          </cell>
          <cell r="AU3139">
            <v>10127.048000000001</v>
          </cell>
          <cell r="AV3139">
            <v>16903.698759999999</v>
          </cell>
          <cell r="AW3139">
            <v>45637.228759999998</v>
          </cell>
        </row>
        <row r="3140">
          <cell r="A3140" t="str">
            <v>680499130320BS6913</v>
          </cell>
          <cell r="S3140">
            <v>-0.29169</v>
          </cell>
          <cell r="T3140">
            <v>-0.29169</v>
          </cell>
          <cell r="U3140">
            <v>-0.26588000000000001</v>
          </cell>
        </row>
        <row r="3141">
          <cell r="A3141" t="str">
            <v>680499130320BU1221</v>
          </cell>
          <cell r="S3141">
            <v>-0.29169</v>
          </cell>
          <cell r="T3141">
            <v>-0.29169</v>
          </cell>
          <cell r="U3141">
            <v>-0.26588000000000001</v>
          </cell>
        </row>
        <row r="3142">
          <cell r="A3142" t="str">
            <v>680499130320BS6801</v>
          </cell>
          <cell r="P3142">
            <v>1.0651900000000001</v>
          </cell>
          <cell r="Q3142">
            <v>1.14785</v>
          </cell>
          <cell r="T3142">
            <v>1.0651900000000001</v>
          </cell>
          <cell r="U3142">
            <v>1.14785</v>
          </cell>
        </row>
        <row r="3143">
          <cell r="A3143" t="str">
            <v>680499130320BU1481</v>
          </cell>
          <cell r="P3143">
            <v>1.0651900000000001</v>
          </cell>
          <cell r="Q3143">
            <v>1.14785</v>
          </cell>
          <cell r="T3143">
            <v>1.0651900000000001</v>
          </cell>
          <cell r="U3143">
            <v>1.14785</v>
          </cell>
        </row>
        <row r="3144">
          <cell r="A3144" t="str">
            <v>680499130320BS6903</v>
          </cell>
          <cell r="L3144">
            <v>-0.94020999999999999</v>
          </cell>
          <cell r="O3144">
            <v>-19.16836</v>
          </cell>
          <cell r="S3144">
            <v>-19.255659999999999</v>
          </cell>
          <cell r="T3144">
            <v>-8.7300000000000003E-2</v>
          </cell>
          <cell r="U3144">
            <v>-7.8240000000000004E-2</v>
          </cell>
          <cell r="W3144">
            <v>-2.8420299999999998</v>
          </cell>
          <cell r="X3144">
            <v>-4.4679999999999997E-2</v>
          </cell>
          <cell r="Y3144">
            <v>-3.8080000000000003E-2</v>
          </cell>
          <cell r="AV3144">
            <v>-13.4377</v>
          </cell>
          <cell r="AW3144">
            <v>-13.4377</v>
          </cell>
        </row>
        <row r="3145">
          <cell r="A3145" t="str">
            <v>680499130320BU0664</v>
          </cell>
          <cell r="L3145">
            <v>-0.94020999999999999</v>
          </cell>
          <cell r="O3145">
            <v>-19.16836</v>
          </cell>
          <cell r="S3145">
            <v>-19.255659999999999</v>
          </cell>
          <cell r="T3145">
            <v>-8.7300000000000003E-2</v>
          </cell>
          <cell r="U3145">
            <v>-7.8240000000000004E-2</v>
          </cell>
          <cell r="W3145">
            <v>-2.8420299999999998</v>
          </cell>
          <cell r="X3145">
            <v>-4.4679999999999997E-2</v>
          </cell>
          <cell r="Y3145">
            <v>-3.8080000000000003E-2</v>
          </cell>
          <cell r="AV3145">
            <v>-13.4377</v>
          </cell>
          <cell r="AW3145">
            <v>-13.4377</v>
          </cell>
        </row>
        <row r="3146">
          <cell r="A3146" t="str">
            <v>680499130320201101</v>
          </cell>
          <cell r="L3146">
            <v>0</v>
          </cell>
          <cell r="M3146">
            <v>37.462850000000003</v>
          </cell>
          <cell r="N3146">
            <v>32.136020000000002</v>
          </cell>
          <cell r="O3146">
            <v>0.64686999999999995</v>
          </cell>
          <cell r="P3146">
            <v>222.13979</v>
          </cell>
          <cell r="Q3146">
            <v>214.33503999999999</v>
          </cell>
          <cell r="S3146">
            <v>-39.362409999999997</v>
          </cell>
          <cell r="T3146">
            <v>182.13050999999999</v>
          </cell>
          <cell r="U3146">
            <v>177.38446999999999</v>
          </cell>
          <cell r="W3146">
            <v>0.63939999999999997</v>
          </cell>
          <cell r="X3146">
            <v>126.95385</v>
          </cell>
          <cell r="Y3146">
            <v>117.10786</v>
          </cell>
          <cell r="AV3146">
            <v>7.4700000000000001E-3</v>
          </cell>
          <cell r="AW3146">
            <v>7.4700000000000001E-3</v>
          </cell>
        </row>
        <row r="3147">
          <cell r="A3147" t="str">
            <v>680499130320BT6918</v>
          </cell>
          <cell r="L3147">
            <v>0</v>
          </cell>
          <cell r="M3147">
            <v>37.462850000000003</v>
          </cell>
          <cell r="N3147">
            <v>32.136020000000002</v>
          </cell>
          <cell r="O3147">
            <v>0.64686999999999995</v>
          </cell>
          <cell r="P3147">
            <v>222.13979</v>
          </cell>
          <cell r="Q3147">
            <v>214.33503999999999</v>
          </cell>
          <cell r="S3147">
            <v>-39.362409999999997</v>
          </cell>
          <cell r="T3147">
            <v>182.13050999999999</v>
          </cell>
          <cell r="U3147">
            <v>177.38446999999999</v>
          </cell>
          <cell r="W3147">
            <v>0.63939999999999997</v>
          </cell>
          <cell r="X3147">
            <v>126.95385</v>
          </cell>
          <cell r="Y3147">
            <v>117.10786</v>
          </cell>
          <cell r="AV3147">
            <v>7.4700000000000001E-3</v>
          </cell>
          <cell r="AW3147">
            <v>7.4700000000000001E-3</v>
          </cell>
        </row>
        <row r="3148">
          <cell r="A3148" t="str">
            <v>680499130320BO0680</v>
          </cell>
          <cell r="L3148">
            <v>0</v>
          </cell>
          <cell r="M3148">
            <v>37.462850000000003</v>
          </cell>
          <cell r="N3148">
            <v>32.136020000000002</v>
          </cell>
          <cell r="O3148">
            <v>0.64686999999999995</v>
          </cell>
          <cell r="P3148">
            <v>222.13979</v>
          </cell>
          <cell r="Q3148">
            <v>214.33503999999999</v>
          </cell>
          <cell r="S3148">
            <v>-39.654110000000003</v>
          </cell>
          <cell r="T3148">
            <v>181.83881</v>
          </cell>
          <cell r="U3148">
            <v>177.11859000000001</v>
          </cell>
          <cell r="W3148">
            <v>0.63939999999999997</v>
          </cell>
          <cell r="X3148">
            <v>126.95385</v>
          </cell>
          <cell r="Y3148">
            <v>117.10786</v>
          </cell>
          <cell r="AV3148">
            <v>7.4700000000000001E-3</v>
          </cell>
          <cell r="AW3148">
            <v>7.4700000000000001E-3</v>
          </cell>
        </row>
        <row r="3149">
          <cell r="A3149" t="str">
            <v>680499130320BU0680</v>
          </cell>
          <cell r="L3149">
            <v>0</v>
          </cell>
          <cell r="M3149">
            <v>37.462850000000003</v>
          </cell>
          <cell r="N3149">
            <v>32.136020000000002</v>
          </cell>
          <cell r="O3149">
            <v>0.64686999999999995</v>
          </cell>
          <cell r="P3149">
            <v>222.13979</v>
          </cell>
          <cell r="Q3149">
            <v>214.33503999999999</v>
          </cell>
          <cell r="S3149">
            <v>-39.654110000000003</v>
          </cell>
          <cell r="T3149">
            <v>181.83881</v>
          </cell>
          <cell r="U3149">
            <v>177.11859000000001</v>
          </cell>
          <cell r="W3149">
            <v>0.63939999999999997</v>
          </cell>
          <cell r="X3149">
            <v>126.95385</v>
          </cell>
          <cell r="Y3149">
            <v>117.10786</v>
          </cell>
          <cell r="AV3149">
            <v>7.4700000000000001E-3</v>
          </cell>
          <cell r="AW3149">
            <v>7.4700000000000001E-3</v>
          </cell>
        </row>
        <row r="3150">
          <cell r="A3150" t="str">
            <v>680499130320BU0624</v>
          </cell>
          <cell r="P3150">
            <v>0</v>
          </cell>
          <cell r="Q3150">
            <v>0</v>
          </cell>
          <cell r="S3150">
            <v>0.29170000000000001</v>
          </cell>
          <cell r="T3150">
            <v>0.29170000000000001</v>
          </cell>
          <cell r="U3150">
            <v>0.26588000000000001</v>
          </cell>
        </row>
        <row r="3151">
          <cell r="A3151" t="str">
            <v>680499CL_CAPD202</v>
          </cell>
          <cell r="L3151">
            <v>6017.7192800000003</v>
          </cell>
          <cell r="M3151">
            <v>5447.7753599999996</v>
          </cell>
          <cell r="N3151">
            <v>5067.7855399999999</v>
          </cell>
          <cell r="O3151">
            <v>20181.864020000001</v>
          </cell>
          <cell r="P3151">
            <v>19305.393899999999</v>
          </cell>
          <cell r="Q3151">
            <v>19708.73861</v>
          </cell>
          <cell r="S3151">
            <v>64675.731930000002</v>
          </cell>
          <cell r="T3151">
            <v>63799.261810000004</v>
          </cell>
          <cell r="U3151">
            <v>63039.138789999997</v>
          </cell>
          <cell r="W3151">
            <v>11108.937089999999</v>
          </cell>
          <cell r="X3151">
            <v>14218.88314</v>
          </cell>
          <cell r="Y3151">
            <v>13464.04048</v>
          </cell>
          <cell r="AB3151">
            <v>13454.418</v>
          </cell>
          <cell r="AC3151">
            <v>9258.116</v>
          </cell>
          <cell r="AD3151">
            <v>64750.036999999997</v>
          </cell>
          <cell r="AT3151">
            <v>6134.4179999999997</v>
          </cell>
          <cell r="AU3151">
            <v>15533.914000000001</v>
          </cell>
          <cell r="AV3151">
            <v>20316.17698</v>
          </cell>
          <cell r="AW3151">
            <v>62966.806980000001</v>
          </cell>
        </row>
        <row r="3152">
          <cell r="A3152" t="str">
            <v>680499CL_CABS9044</v>
          </cell>
          <cell r="L3152">
            <v>2882.1961900000001</v>
          </cell>
          <cell r="M3152">
            <v>2322.1214300000001</v>
          </cell>
          <cell r="N3152">
            <v>2160.1502799999998</v>
          </cell>
          <cell r="O3152">
            <v>6952.5500199999997</v>
          </cell>
          <cell r="P3152">
            <v>5575.48045</v>
          </cell>
          <cell r="Q3152">
            <v>5572.2815600000004</v>
          </cell>
          <cell r="S3152">
            <v>27361.758249999999</v>
          </cell>
          <cell r="T3152">
            <v>25984.688679999999</v>
          </cell>
          <cell r="U3152">
            <v>25527.763330000002</v>
          </cell>
          <cell r="W3152">
            <v>4664.5553099999997</v>
          </cell>
          <cell r="X3152">
            <v>4888.7545</v>
          </cell>
          <cell r="Y3152">
            <v>4615.46702</v>
          </cell>
          <cell r="AB3152">
            <v>4880.491</v>
          </cell>
          <cell r="AC3152">
            <v>1985.3969999999999</v>
          </cell>
          <cell r="AD3152">
            <v>27546.865000000002</v>
          </cell>
          <cell r="AT3152">
            <v>3356.7469999999998</v>
          </cell>
          <cell r="AU3152">
            <v>6926.2150000000001</v>
          </cell>
          <cell r="AV3152">
            <v>7726.7148100000004</v>
          </cell>
          <cell r="AW3152">
            <v>26075.806809999998</v>
          </cell>
        </row>
        <row r="3153">
          <cell r="A3153" t="str">
            <v>680499CL_CABU0321</v>
          </cell>
          <cell r="L3153">
            <v>2813.6597000000002</v>
          </cell>
          <cell r="M3153">
            <v>2145.9060599999998</v>
          </cell>
          <cell r="N3153">
            <v>1996.2261800000001</v>
          </cell>
          <cell r="O3153">
            <v>6639.8193499999998</v>
          </cell>
          <cell r="P3153">
            <v>4914.3207899999998</v>
          </cell>
          <cell r="Q3153">
            <v>4888.0748299999996</v>
          </cell>
          <cell r="S3153">
            <v>25129.461640000001</v>
          </cell>
          <cell r="T3153">
            <v>23403.963080000001</v>
          </cell>
          <cell r="U3153">
            <v>22968.246309999999</v>
          </cell>
          <cell r="W3153">
            <v>4527.5987599999999</v>
          </cell>
          <cell r="X3153">
            <v>4508.8257000000003</v>
          </cell>
          <cell r="Y3153">
            <v>4252.4920400000001</v>
          </cell>
          <cell r="AB3153">
            <v>4624.857</v>
          </cell>
          <cell r="AC3153">
            <v>1681.9770000000001</v>
          </cell>
          <cell r="AD3153">
            <v>24878.621999999999</v>
          </cell>
          <cell r="AT3153">
            <v>3295.027</v>
          </cell>
          <cell r="AU3153">
            <v>6491.8509999999997</v>
          </cell>
          <cell r="AV3153">
            <v>7257.0136199999997</v>
          </cell>
          <cell r="AW3153">
            <v>23405.498619999998</v>
          </cell>
        </row>
        <row r="3154">
          <cell r="A3154" t="str">
            <v>680499CL_CABU0323</v>
          </cell>
          <cell r="L3154">
            <v>68.425790000000006</v>
          </cell>
          <cell r="M3154">
            <v>176.08743999999999</v>
          </cell>
          <cell r="N3154">
            <v>163.80509000000001</v>
          </cell>
          <cell r="O3154">
            <v>312.20152999999999</v>
          </cell>
          <cell r="P3154">
            <v>659.83279000000005</v>
          </cell>
          <cell r="Q3154">
            <v>682.77056000000005</v>
          </cell>
          <cell r="S3154">
            <v>2230.12318</v>
          </cell>
          <cell r="T3154">
            <v>2577.7544400000002</v>
          </cell>
          <cell r="U3154">
            <v>2556.47199</v>
          </cell>
          <cell r="W3154">
            <v>136.76182</v>
          </cell>
          <cell r="X3154">
            <v>379.77911999999998</v>
          </cell>
          <cell r="Y3154">
            <v>362.81849999999997</v>
          </cell>
          <cell r="AB3154">
            <v>255.63399999999999</v>
          </cell>
          <cell r="AC3154">
            <v>303.42</v>
          </cell>
          <cell r="AD3154">
            <v>2668.2429999999999</v>
          </cell>
          <cell r="AT3154">
            <v>61.72</v>
          </cell>
          <cell r="AU3154">
            <v>434.36399999999998</v>
          </cell>
          <cell r="AV3154">
            <v>469.47467</v>
          </cell>
          <cell r="AW3154">
            <v>2670.08167</v>
          </cell>
        </row>
        <row r="3155">
          <cell r="A3155" t="str">
            <v>680499CL_CABU0329</v>
          </cell>
          <cell r="L3155">
            <v>0.11070000000000001</v>
          </cell>
          <cell r="M3155">
            <v>0.12792999999999999</v>
          </cell>
          <cell r="N3155">
            <v>0.11901</v>
          </cell>
          <cell r="O3155">
            <v>0.52914000000000005</v>
          </cell>
          <cell r="P3155">
            <v>1.32687</v>
          </cell>
          <cell r="Q3155">
            <v>1.4361699999999999</v>
          </cell>
          <cell r="S3155">
            <v>2.1734300000000002</v>
          </cell>
          <cell r="T3155">
            <v>2.9711599999999998</v>
          </cell>
          <cell r="U3155">
            <v>3.0450400000000002</v>
          </cell>
          <cell r="W3155">
            <v>0.19472999999999999</v>
          </cell>
          <cell r="X3155">
            <v>0.14968000000000001</v>
          </cell>
          <cell r="Y3155">
            <v>0.15648000000000001</v>
          </cell>
          <cell r="AV3155">
            <v>0.22652</v>
          </cell>
          <cell r="AW3155">
            <v>0.22652</v>
          </cell>
        </row>
        <row r="3156">
          <cell r="A3156" t="str">
            <v>680499CL_CABG6912</v>
          </cell>
          <cell r="L3156">
            <v>2037.9964299999999</v>
          </cell>
          <cell r="M3156">
            <v>1252.3575699999999</v>
          </cell>
          <cell r="N3156">
            <v>1165.00389</v>
          </cell>
          <cell r="O3156">
            <v>5936.2401399999999</v>
          </cell>
          <cell r="P3156">
            <v>6327.0905499999999</v>
          </cell>
          <cell r="Q3156">
            <v>6497.5884299999998</v>
          </cell>
          <cell r="S3156">
            <v>19649.807629999999</v>
          </cell>
          <cell r="T3156">
            <v>20040.658039999998</v>
          </cell>
          <cell r="U3156">
            <v>19783.49826</v>
          </cell>
          <cell r="W3156">
            <v>3582.8756800000001</v>
          </cell>
          <cell r="X3156">
            <v>4771.5095499999998</v>
          </cell>
          <cell r="Y3156">
            <v>4540.4759800000002</v>
          </cell>
          <cell r="AB3156">
            <v>3766.6309999999999</v>
          </cell>
          <cell r="AC3156">
            <v>2536.8049999999998</v>
          </cell>
          <cell r="AD3156">
            <v>16757.374</v>
          </cell>
          <cell r="AT3156">
            <v>1241.8240000000001</v>
          </cell>
          <cell r="AU3156">
            <v>3660.2150000000001</v>
          </cell>
          <cell r="AV3156">
            <v>4853.4627200000004</v>
          </cell>
          <cell r="AW3156">
            <v>16712.058720000001</v>
          </cell>
        </row>
        <row r="3157">
          <cell r="A3157" t="str">
            <v>680499CL_CABS6912</v>
          </cell>
          <cell r="L3157">
            <v>1091.3903299999999</v>
          </cell>
          <cell r="M3157">
            <v>555.57144000000005</v>
          </cell>
          <cell r="N3157">
            <v>516.81957999999997</v>
          </cell>
          <cell r="O3157">
            <v>2321.9392400000002</v>
          </cell>
          <cell r="P3157">
            <v>2682.3254900000002</v>
          </cell>
          <cell r="Q3157">
            <v>2711.2560400000002</v>
          </cell>
          <cell r="S3157">
            <v>10185.75942</v>
          </cell>
          <cell r="T3157">
            <v>10546.14567</v>
          </cell>
          <cell r="U3157">
            <v>10305.04349</v>
          </cell>
          <cell r="W3157">
            <v>1596.3804600000001</v>
          </cell>
          <cell r="X3157">
            <v>2740.0569</v>
          </cell>
          <cell r="Y3157">
            <v>2611.0876199999998</v>
          </cell>
          <cell r="AB3157">
            <v>2494.7779999999998</v>
          </cell>
          <cell r="AC3157">
            <v>1063.82</v>
          </cell>
          <cell r="AD3157">
            <v>11060.668</v>
          </cell>
          <cell r="AT3157">
            <v>803.23</v>
          </cell>
          <cell r="AU3157">
            <v>2113.4160000000002</v>
          </cell>
          <cell r="AV3157">
            <v>2229.7534099999998</v>
          </cell>
          <cell r="AW3157">
            <v>10397.502409999999</v>
          </cell>
        </row>
        <row r="3158">
          <cell r="A3158" t="str">
            <v>680499CL_CABO0678</v>
          </cell>
          <cell r="L3158">
            <v>1049.3808799999999</v>
          </cell>
          <cell r="M3158">
            <v>528.82844999999998</v>
          </cell>
          <cell r="N3158">
            <v>491.94195999999999</v>
          </cell>
          <cell r="O3158">
            <v>2208.2764400000001</v>
          </cell>
          <cell r="P3158">
            <v>2328.43887</v>
          </cell>
          <cell r="Q3158">
            <v>2327.4932699999999</v>
          </cell>
          <cell r="S3158">
            <v>8970.1577199999992</v>
          </cell>
          <cell r="T3158">
            <v>9090.3201499999996</v>
          </cell>
          <cell r="U3158">
            <v>8864.7407299999995</v>
          </cell>
          <cell r="W3158">
            <v>1561.0674899999999</v>
          </cell>
          <cell r="X3158">
            <v>2494.7538800000002</v>
          </cell>
          <cell r="Y3158">
            <v>2387.5971500000001</v>
          </cell>
          <cell r="AB3158">
            <v>2327.9050000000002</v>
          </cell>
          <cell r="AC3158">
            <v>878.25800000000004</v>
          </cell>
          <cell r="AD3158">
            <v>10092.927</v>
          </cell>
          <cell r="AT3158">
            <v>797.55100000000004</v>
          </cell>
          <cell r="AU3158">
            <v>2065.0929999999998</v>
          </cell>
          <cell r="AV3158">
            <v>2083.3209200000001</v>
          </cell>
          <cell r="AW3158">
            <v>10084.316919999999</v>
          </cell>
        </row>
        <row r="3159">
          <cell r="A3159" t="str">
            <v>680499CL_CABU0654</v>
          </cell>
          <cell r="L3159">
            <v>42.009450000000001</v>
          </cell>
          <cell r="M3159">
            <v>24.972359999999998</v>
          </cell>
          <cell r="N3159">
            <v>23.230499999999999</v>
          </cell>
          <cell r="O3159">
            <v>113.33946</v>
          </cell>
          <cell r="P3159">
            <v>361.21077000000002</v>
          </cell>
          <cell r="Q3159">
            <v>391.3372</v>
          </cell>
          <cell r="S3159">
            <v>1203.07197</v>
          </cell>
          <cell r="T3159">
            <v>1450.94328</v>
          </cell>
          <cell r="U3159">
            <v>1436.2958799999999</v>
          </cell>
          <cell r="W3159">
            <v>35.31297</v>
          </cell>
          <cell r="X3159">
            <v>247.57291000000001</v>
          </cell>
          <cell r="Y3159">
            <v>226.06942000000001</v>
          </cell>
          <cell r="AB3159">
            <v>166.87299999999999</v>
          </cell>
          <cell r="AC3159">
            <v>185.56200000000001</v>
          </cell>
          <cell r="AD3159">
            <v>967.74099999999999</v>
          </cell>
          <cell r="AT3159">
            <v>5.6790000000000003</v>
          </cell>
          <cell r="AU3159">
            <v>48.323</v>
          </cell>
          <cell r="AV3159">
            <v>146.10346999999999</v>
          </cell>
          <cell r="AW3159">
            <v>312.85647</v>
          </cell>
        </row>
        <row r="3160">
          <cell r="A3160" t="str">
            <v>680499CL_CABU0659</v>
          </cell>
          <cell r="L3160">
            <v>0</v>
          </cell>
          <cell r="M3160">
            <v>1.7028000000000001</v>
          </cell>
          <cell r="N3160">
            <v>1.58402</v>
          </cell>
          <cell r="O3160">
            <v>0.28592000000000001</v>
          </cell>
          <cell r="P3160">
            <v>-7.5019400000000003</v>
          </cell>
          <cell r="Q3160">
            <v>-7.7511900000000002</v>
          </cell>
          <cell r="S3160">
            <v>1.50709</v>
          </cell>
          <cell r="T3160">
            <v>-6.2807700000000004</v>
          </cell>
          <cell r="U3160">
            <v>-6.4805599999999997</v>
          </cell>
          <cell r="W3160">
            <v>0</v>
          </cell>
          <cell r="X3160">
            <v>-5.19339</v>
          </cell>
          <cell r="Y3160">
            <v>-5.2496600000000004</v>
          </cell>
          <cell r="AV3160">
            <v>0.29160000000000003</v>
          </cell>
          <cell r="AW3160">
            <v>0.29160000000000003</v>
          </cell>
        </row>
        <row r="3161">
          <cell r="A3161" t="str">
            <v>680499CL_CABU3445</v>
          </cell>
          <cell r="L3161">
            <v>0</v>
          </cell>
          <cell r="M3161">
            <v>6.7830000000000001E-2</v>
          </cell>
          <cell r="N3161">
            <v>6.3100000000000003E-2</v>
          </cell>
          <cell r="O3161">
            <v>3.7420000000000002E-2</v>
          </cell>
          <cell r="P3161">
            <v>0.17779</v>
          </cell>
          <cell r="Q3161">
            <v>0.17674999999999999</v>
          </cell>
          <cell r="S3161">
            <v>11.022640000000001</v>
          </cell>
          <cell r="T3161">
            <v>11.16301</v>
          </cell>
          <cell r="U3161">
            <v>10.487439999999999</v>
          </cell>
          <cell r="W3161">
            <v>0</v>
          </cell>
          <cell r="X3161">
            <v>2.9235000000000002</v>
          </cell>
          <cell r="Y3161">
            <v>2.6707200000000002</v>
          </cell>
          <cell r="AV3161">
            <v>3.7420000000000002E-2</v>
          </cell>
          <cell r="AW3161">
            <v>3.7420000000000002E-2</v>
          </cell>
        </row>
        <row r="3162">
          <cell r="A3162" t="str">
            <v>680499CL_CABS6922</v>
          </cell>
          <cell r="L3162">
            <v>946.60609999999997</v>
          </cell>
          <cell r="M3162">
            <v>696.78612999999996</v>
          </cell>
          <cell r="N3162">
            <v>648.18430999999998</v>
          </cell>
          <cell r="O3162">
            <v>3614.3009000000002</v>
          </cell>
          <cell r="P3162">
            <v>3644.7650600000002</v>
          </cell>
          <cell r="Q3162">
            <v>3786.33239</v>
          </cell>
          <cell r="S3162">
            <v>9464.0482100000008</v>
          </cell>
          <cell r="T3162">
            <v>9494.5123700000004</v>
          </cell>
          <cell r="U3162">
            <v>9478.45478</v>
          </cell>
          <cell r="W3162">
            <v>1986.49522</v>
          </cell>
          <cell r="X3162">
            <v>2031.4526499999999</v>
          </cell>
          <cell r="Y3162">
            <v>1929.3883599999999</v>
          </cell>
          <cell r="AB3162">
            <v>1271.8530000000001</v>
          </cell>
          <cell r="AC3162">
            <v>1472.9849999999999</v>
          </cell>
          <cell r="AD3162">
            <v>5696.7060000000001</v>
          </cell>
          <cell r="AT3162">
            <v>438.59399999999999</v>
          </cell>
          <cell r="AU3162">
            <v>1546.799</v>
          </cell>
          <cell r="AV3162">
            <v>2623.7093100000002</v>
          </cell>
          <cell r="AW3162">
            <v>6314.5563099999999</v>
          </cell>
        </row>
        <row r="3163">
          <cell r="A3163" t="str">
            <v>680499CL_CABU0630</v>
          </cell>
          <cell r="M3163">
            <v>6.1531099999999999</v>
          </cell>
          <cell r="N3163">
            <v>5.7239199999999997</v>
          </cell>
          <cell r="P3163">
            <v>45.223970000000001</v>
          </cell>
          <cell r="Q3163">
            <v>47.49288</v>
          </cell>
          <cell r="S3163">
            <v>26.350729999999999</v>
          </cell>
          <cell r="T3163">
            <v>71.574700000000007</v>
          </cell>
          <cell r="U3163">
            <v>72.837509999999995</v>
          </cell>
          <cell r="X3163">
            <v>22.173200000000001</v>
          </cell>
          <cell r="Y3163">
            <v>20.68544</v>
          </cell>
        </row>
        <row r="3164">
          <cell r="A3164" t="str">
            <v>680499CL_CABU1485</v>
          </cell>
          <cell r="L3164">
            <v>64.703569999999999</v>
          </cell>
          <cell r="M3164">
            <v>53.795349999999999</v>
          </cell>
          <cell r="N3164">
            <v>50.043010000000002</v>
          </cell>
          <cell r="O3164">
            <v>271.62768</v>
          </cell>
          <cell r="P3164">
            <v>233.74033</v>
          </cell>
          <cell r="Q3164">
            <v>243.18964</v>
          </cell>
          <cell r="S3164">
            <v>1293.65994</v>
          </cell>
          <cell r="T3164">
            <v>1255.77259</v>
          </cell>
          <cell r="U3164">
            <v>1244.2438999999999</v>
          </cell>
          <cell r="W3164">
            <v>118.78005</v>
          </cell>
          <cell r="X3164">
            <v>131.26849000000001</v>
          </cell>
          <cell r="Y3164">
            <v>123.12121</v>
          </cell>
          <cell r="AB3164">
            <v>172.084</v>
          </cell>
          <cell r="AC3164">
            <v>211.84299999999999</v>
          </cell>
          <cell r="AD3164">
            <v>953.803</v>
          </cell>
          <cell r="AT3164">
            <v>50.463999999999999</v>
          </cell>
          <cell r="AU3164">
            <v>159.15299999999999</v>
          </cell>
          <cell r="AV3164">
            <v>286.52632999999997</v>
          </cell>
          <cell r="AW3164">
            <v>950.46532999999999</v>
          </cell>
        </row>
        <row r="3165">
          <cell r="A3165" t="str">
            <v>680499CL_CABU1051</v>
          </cell>
          <cell r="L3165">
            <v>122.92126</v>
          </cell>
          <cell r="M3165">
            <v>133.69674000000001</v>
          </cell>
          <cell r="N3165">
            <v>124.3712</v>
          </cell>
          <cell r="O3165">
            <v>960.35469000000001</v>
          </cell>
          <cell r="P3165">
            <v>928.69624999999996</v>
          </cell>
          <cell r="Q3165">
            <v>963.98410000000001</v>
          </cell>
          <cell r="S3165">
            <v>2290.1053099999999</v>
          </cell>
          <cell r="T3165">
            <v>2258.4468700000002</v>
          </cell>
          <cell r="U3165">
            <v>2246.3938899999998</v>
          </cell>
          <cell r="W3165">
            <v>379.14051999999998</v>
          </cell>
          <cell r="X3165">
            <v>557.18454999999994</v>
          </cell>
          <cell r="Y3165">
            <v>528.98218999999995</v>
          </cell>
          <cell r="AV3165">
            <v>393.59708000000001</v>
          </cell>
          <cell r="AW3165">
            <v>393.59708000000001</v>
          </cell>
        </row>
        <row r="3166">
          <cell r="A3166" t="str">
            <v>680499CL_CABO0708</v>
          </cell>
          <cell r="L3166">
            <v>-0.21761</v>
          </cell>
          <cell r="M3166">
            <v>65.512540000000001</v>
          </cell>
          <cell r="N3166">
            <v>60.942950000000003</v>
          </cell>
          <cell r="O3166">
            <v>-7.4798600000000004</v>
          </cell>
          <cell r="P3166">
            <v>249.67170999999999</v>
          </cell>
          <cell r="Q3166">
            <v>270.59100999999998</v>
          </cell>
          <cell r="S3166">
            <v>38.257660000000001</v>
          </cell>
          <cell r="T3166">
            <v>295.40922999999998</v>
          </cell>
          <cell r="U3166">
            <v>315.92500999999999</v>
          </cell>
          <cell r="W3166">
            <v>-1.419</v>
          </cell>
          <cell r="X3166">
            <v>13.285299999999999</v>
          </cell>
          <cell r="Y3166">
            <v>10.279199999999999</v>
          </cell>
          <cell r="AV3166">
            <v>-4.5457299999999998</v>
          </cell>
          <cell r="AW3166">
            <v>-4.5457299999999998</v>
          </cell>
        </row>
        <row r="3167">
          <cell r="A3167" t="str">
            <v>680499CL_CABU0675</v>
          </cell>
          <cell r="L3167">
            <v>614.65128000000004</v>
          </cell>
          <cell r="M3167">
            <v>264.0179</v>
          </cell>
          <cell r="N3167">
            <v>245.60230000000001</v>
          </cell>
          <cell r="O3167">
            <v>1436.82295</v>
          </cell>
          <cell r="P3167">
            <v>1333.46606</v>
          </cell>
          <cell r="Q3167">
            <v>1384.9921200000001</v>
          </cell>
          <cell r="S3167">
            <v>3427.33338</v>
          </cell>
          <cell r="T3167">
            <v>3323.97649</v>
          </cell>
          <cell r="U3167">
            <v>3334.2765599999998</v>
          </cell>
          <cell r="W3167">
            <v>978.74383</v>
          </cell>
          <cell r="X3167">
            <v>714.38305000000003</v>
          </cell>
          <cell r="Y3167">
            <v>679.92456000000004</v>
          </cell>
          <cell r="AB3167">
            <v>511.90100000000001</v>
          </cell>
          <cell r="AC3167">
            <v>523.31700000000001</v>
          </cell>
          <cell r="AD3167">
            <v>2080.4560000000001</v>
          </cell>
          <cell r="AT3167">
            <v>185.28299999999999</v>
          </cell>
          <cell r="AU3167">
            <v>566.09799999999996</v>
          </cell>
          <cell r="AV3167">
            <v>885.31209999999999</v>
          </cell>
          <cell r="AW3167">
            <v>2373.0540999999998</v>
          </cell>
        </row>
        <row r="3168">
          <cell r="A3168" t="str">
            <v>680499CL_CABU0709</v>
          </cell>
          <cell r="L3168">
            <v>7.9960000000000003E-2</v>
          </cell>
          <cell r="O3168">
            <v>1.1638299999999999</v>
          </cell>
          <cell r="P3168">
            <v>0.92188999999999999</v>
          </cell>
          <cell r="Q3168">
            <v>0.97629999999999995</v>
          </cell>
          <cell r="S3168">
            <v>-2.3138700000000001</v>
          </cell>
          <cell r="T3168">
            <v>-2.5558100000000001</v>
          </cell>
          <cell r="U3168">
            <v>-2.3910499999999999</v>
          </cell>
          <cell r="W3168">
            <v>0.13691</v>
          </cell>
          <cell r="X3168">
            <v>0.48416999999999999</v>
          </cell>
          <cell r="Y3168">
            <v>0.48087000000000002</v>
          </cell>
          <cell r="AV3168">
            <v>0.95825000000000005</v>
          </cell>
          <cell r="AW3168">
            <v>0.95825000000000005</v>
          </cell>
        </row>
        <row r="3169">
          <cell r="A3169" t="str">
            <v>680499CL_CABU1123</v>
          </cell>
          <cell r="L3169">
            <v>144.46763999999999</v>
          </cell>
          <cell r="M3169">
            <v>173.61049</v>
          </cell>
          <cell r="N3169">
            <v>161.50093000000001</v>
          </cell>
          <cell r="O3169">
            <v>951.81160999999997</v>
          </cell>
          <cell r="P3169">
            <v>853.04485</v>
          </cell>
          <cell r="Q3169">
            <v>875.10635000000002</v>
          </cell>
          <cell r="S3169">
            <v>2390.65506</v>
          </cell>
          <cell r="T3169">
            <v>2291.8883000000001</v>
          </cell>
          <cell r="U3169">
            <v>2267.16896</v>
          </cell>
          <cell r="W3169">
            <v>511.11291</v>
          </cell>
          <cell r="X3169">
            <v>592.67389000000003</v>
          </cell>
          <cell r="Y3169">
            <v>565.91489999999999</v>
          </cell>
          <cell r="AB3169">
            <v>587.86800000000005</v>
          </cell>
          <cell r="AC3169">
            <v>737.82500000000005</v>
          </cell>
          <cell r="AD3169">
            <v>2662.4470000000001</v>
          </cell>
          <cell r="AT3169">
            <v>202.84700000000001</v>
          </cell>
          <cell r="AU3169">
            <v>821.548</v>
          </cell>
          <cell r="AV3169">
            <v>1061.8612800000001</v>
          </cell>
          <cell r="AW3169">
            <v>2601.0272799999998</v>
          </cell>
        </row>
        <row r="3170">
          <cell r="A3170" t="str">
            <v>680499CL_CABS9042</v>
          </cell>
          <cell r="L3170">
            <v>7.7400000000000004E-3</v>
          </cell>
          <cell r="M3170">
            <v>5.3859999999999998E-2</v>
          </cell>
          <cell r="N3170">
            <v>5.0099999999999999E-2</v>
          </cell>
          <cell r="O3170">
            <v>0.52042999999999995</v>
          </cell>
          <cell r="P3170">
            <v>0.30835000000000001</v>
          </cell>
          <cell r="Q3170">
            <v>0.31739000000000001</v>
          </cell>
          <cell r="S3170">
            <v>7.21061</v>
          </cell>
          <cell r="T3170">
            <v>6.9985299999999997</v>
          </cell>
          <cell r="U3170">
            <v>6.88436</v>
          </cell>
          <cell r="W3170">
            <v>0.23366999999999999</v>
          </cell>
          <cell r="X3170">
            <v>0.24224999999999999</v>
          </cell>
          <cell r="Y3170">
            <v>0.22963</v>
          </cell>
          <cell r="AV3170">
            <v>1.6619999999999999E-2</v>
          </cell>
          <cell r="AW3170">
            <v>1.6619999999999999E-2</v>
          </cell>
        </row>
        <row r="3171">
          <cell r="A3171" t="str">
            <v>680499CL_CABO0341</v>
          </cell>
          <cell r="P3171">
            <v>6.744E-2</v>
          </cell>
          <cell r="Q3171">
            <v>7.1859999999999993E-2</v>
          </cell>
          <cell r="S3171">
            <v>9.3460000000000001E-2</v>
          </cell>
          <cell r="T3171">
            <v>0.16089999999999999</v>
          </cell>
          <cell r="U3171">
            <v>0.16345999999999999</v>
          </cell>
          <cell r="X3171">
            <v>2.7449999999999999E-2</v>
          </cell>
          <cell r="Y3171">
            <v>2.6360000000000001E-2</v>
          </cell>
        </row>
        <row r="3172">
          <cell r="A3172" t="str">
            <v>680499CL_CABU0341</v>
          </cell>
          <cell r="P3172">
            <v>6.744E-2</v>
          </cell>
          <cell r="Q3172">
            <v>7.1859999999999993E-2</v>
          </cell>
          <cell r="S3172">
            <v>9.3460000000000001E-2</v>
          </cell>
          <cell r="T3172">
            <v>0.16089999999999999</v>
          </cell>
          <cell r="U3172">
            <v>0.16345999999999999</v>
          </cell>
          <cell r="X3172">
            <v>2.7449999999999999E-2</v>
          </cell>
          <cell r="Y3172">
            <v>2.6360000000000001E-2</v>
          </cell>
        </row>
        <row r="3173">
          <cell r="A3173" t="str">
            <v>680499CL_CABU0351</v>
          </cell>
          <cell r="L3173">
            <v>7.7400000000000004E-3</v>
          </cell>
          <cell r="O3173">
            <v>7.7400000000000004E-3</v>
          </cell>
          <cell r="P3173">
            <v>1.9980000000000001E-2</v>
          </cell>
          <cell r="Q3173">
            <v>1.985E-2</v>
          </cell>
          <cell r="S3173">
            <v>7.7400000000000004E-3</v>
          </cell>
          <cell r="T3173">
            <v>1.9980000000000001E-2</v>
          </cell>
          <cell r="U3173">
            <v>1.985E-2</v>
          </cell>
          <cell r="W3173">
            <v>7.7400000000000004E-3</v>
          </cell>
          <cell r="X3173">
            <v>1.9980000000000001E-2</v>
          </cell>
          <cell r="Y3173">
            <v>1.985E-2</v>
          </cell>
        </row>
        <row r="3174">
          <cell r="A3174" t="str">
            <v>680499CL_CABU0349</v>
          </cell>
          <cell r="L3174">
            <v>0</v>
          </cell>
          <cell r="M3174">
            <v>5.3859999999999998E-2</v>
          </cell>
          <cell r="N3174">
            <v>5.0099999999999999E-2</v>
          </cell>
          <cell r="O3174">
            <v>0.51268999999999998</v>
          </cell>
          <cell r="P3174">
            <v>0.22092999999999999</v>
          </cell>
          <cell r="Q3174">
            <v>0.22569</v>
          </cell>
          <cell r="S3174">
            <v>7.1094099999999996</v>
          </cell>
          <cell r="T3174">
            <v>6.8176500000000004</v>
          </cell>
          <cell r="U3174">
            <v>6.7010500000000004</v>
          </cell>
          <cell r="W3174">
            <v>0.22592999999999999</v>
          </cell>
          <cell r="X3174">
            <v>0.19481999999999999</v>
          </cell>
          <cell r="Y3174">
            <v>0.18343000000000001</v>
          </cell>
          <cell r="AV3174">
            <v>1.6619999999999999E-2</v>
          </cell>
          <cell r="AW3174">
            <v>1.6619999999999999E-2</v>
          </cell>
        </row>
        <row r="3175">
          <cell r="A3175" t="str">
            <v>680499CL_CABS9051</v>
          </cell>
          <cell r="M3175">
            <v>-3.0040000000000001E-2</v>
          </cell>
          <cell r="N3175">
            <v>-2.794E-2</v>
          </cell>
          <cell r="P3175">
            <v>-5.9810000000000002E-2</v>
          </cell>
          <cell r="Q3175">
            <v>-5.9029999999999999E-2</v>
          </cell>
          <cell r="T3175">
            <v>-5.9810000000000002E-2</v>
          </cell>
          <cell r="U3175">
            <v>-5.9029999999999999E-2</v>
          </cell>
          <cell r="X3175">
            <v>-3.0040000000000001E-2</v>
          </cell>
          <cell r="Y3175">
            <v>-2.794E-2</v>
          </cell>
        </row>
        <row r="3176">
          <cell r="A3176" t="str">
            <v>680499CL_CABO0713</v>
          </cell>
          <cell r="M3176">
            <v>-3.0040000000000001E-2</v>
          </cell>
          <cell r="N3176">
            <v>-2.794E-2</v>
          </cell>
          <cell r="P3176">
            <v>-5.9810000000000002E-2</v>
          </cell>
          <cell r="Q3176">
            <v>-5.9029999999999999E-2</v>
          </cell>
          <cell r="T3176">
            <v>-5.9810000000000002E-2</v>
          </cell>
          <cell r="U3176">
            <v>-5.9029999999999999E-2</v>
          </cell>
          <cell r="X3176">
            <v>-3.0040000000000001E-2</v>
          </cell>
          <cell r="Y3176">
            <v>-2.794E-2</v>
          </cell>
        </row>
        <row r="3177">
          <cell r="A3177" t="str">
            <v>680499CL_CABU0713</v>
          </cell>
          <cell r="M3177">
            <v>-3.0040000000000001E-2</v>
          </cell>
          <cell r="N3177">
            <v>-2.794E-2</v>
          </cell>
          <cell r="P3177">
            <v>-5.9810000000000002E-2</v>
          </cell>
          <cell r="Q3177">
            <v>-5.9029999999999999E-2</v>
          </cell>
          <cell r="T3177">
            <v>-5.9810000000000002E-2</v>
          </cell>
          <cell r="U3177">
            <v>-5.9029999999999999E-2</v>
          </cell>
          <cell r="X3177">
            <v>-3.0040000000000001E-2</v>
          </cell>
          <cell r="Y3177">
            <v>-2.794E-2</v>
          </cell>
        </row>
        <row r="3178">
          <cell r="A3178" t="str">
            <v>680499CL_CABS9050</v>
          </cell>
          <cell r="L3178">
            <v>1097.5514700000001</v>
          </cell>
          <cell r="M3178">
            <v>1873.2725399999999</v>
          </cell>
          <cell r="N3178">
            <v>1742.6092100000001</v>
          </cell>
          <cell r="O3178">
            <v>7292.5326999999997</v>
          </cell>
          <cell r="P3178">
            <v>7402.5743599999996</v>
          </cell>
          <cell r="Q3178">
            <v>7638.6102600000004</v>
          </cell>
          <cell r="S3178">
            <v>17656.934710000001</v>
          </cell>
          <cell r="T3178">
            <v>17766.97637</v>
          </cell>
          <cell r="U3178">
            <v>17721.05186</v>
          </cell>
          <cell r="W3178">
            <v>2861.3280800000002</v>
          </cell>
          <cell r="X3178">
            <v>4558.4068799999995</v>
          </cell>
          <cell r="Y3178">
            <v>4307.8957899999996</v>
          </cell>
          <cell r="AB3178">
            <v>4807.2960000000003</v>
          </cell>
          <cell r="AC3178">
            <v>4735.9139999999998</v>
          </cell>
          <cell r="AD3178">
            <v>20445.797999999999</v>
          </cell>
          <cell r="AT3178">
            <v>1535.847</v>
          </cell>
          <cell r="AU3178">
            <v>4947.4840000000004</v>
          </cell>
          <cell r="AV3178">
            <v>7735.9064500000004</v>
          </cell>
          <cell r="AW3178">
            <v>20178.848450000001</v>
          </cell>
        </row>
        <row r="3179">
          <cell r="A3179" t="str">
            <v>680499CL_CABU0331</v>
          </cell>
          <cell r="L3179">
            <v>932.76089999999999</v>
          </cell>
          <cell r="M3179">
            <v>1327.0722000000001</v>
          </cell>
          <cell r="N3179">
            <v>1234.5070900000001</v>
          </cell>
          <cell r="O3179">
            <v>6022.6553100000001</v>
          </cell>
          <cell r="P3179">
            <v>5448.0543299999999</v>
          </cell>
          <cell r="Q3179">
            <v>5623.7039199999999</v>
          </cell>
          <cell r="S3179">
            <v>14036.70738</v>
          </cell>
          <cell r="T3179">
            <v>13462.106400000001</v>
          </cell>
          <cell r="U3179">
            <v>13433.71163</v>
          </cell>
          <cell r="W3179">
            <v>2417.12057</v>
          </cell>
          <cell r="X3179">
            <v>3291.3719900000001</v>
          </cell>
          <cell r="Y3179">
            <v>3114.24674</v>
          </cell>
          <cell r="AB3179">
            <v>3349.3090000000002</v>
          </cell>
          <cell r="AC3179">
            <v>3689.5729999999999</v>
          </cell>
          <cell r="AD3179">
            <v>15208.527</v>
          </cell>
          <cell r="AT3179">
            <v>1092.3330000000001</v>
          </cell>
          <cell r="AU3179">
            <v>3581.3130000000001</v>
          </cell>
          <cell r="AV3179">
            <v>5819.45453</v>
          </cell>
          <cell r="AW3179">
            <v>14927.382530000001</v>
          </cell>
        </row>
        <row r="3180">
          <cell r="A3180" t="str">
            <v>680499CL_CABU0362</v>
          </cell>
          <cell r="L3180">
            <v>164.79057</v>
          </cell>
          <cell r="M3180">
            <v>546.20033999999998</v>
          </cell>
          <cell r="N3180">
            <v>508.10212000000001</v>
          </cell>
          <cell r="O3180">
            <v>1269.8773900000001</v>
          </cell>
          <cell r="P3180">
            <v>1954.5200299999999</v>
          </cell>
          <cell r="Q3180">
            <v>2014.90635</v>
          </cell>
          <cell r="S3180">
            <v>3620.2273300000002</v>
          </cell>
          <cell r="T3180">
            <v>4304.8699699999997</v>
          </cell>
          <cell r="U3180">
            <v>4287.3402299999998</v>
          </cell>
          <cell r="W3180">
            <v>444.20751000000001</v>
          </cell>
          <cell r="X3180">
            <v>1267.0348899999999</v>
          </cell>
          <cell r="Y3180">
            <v>1193.64904</v>
          </cell>
          <cell r="AB3180">
            <v>1457.9870000000001</v>
          </cell>
          <cell r="AC3180">
            <v>1046.3409999999999</v>
          </cell>
          <cell r="AD3180">
            <v>5237.2709999999997</v>
          </cell>
          <cell r="AT3180">
            <v>443.51400000000001</v>
          </cell>
          <cell r="AU3180">
            <v>1366.171</v>
          </cell>
          <cell r="AV3180">
            <v>1916.45192</v>
          </cell>
          <cell r="AW3180">
            <v>5251.4659199999996</v>
          </cell>
        </row>
        <row r="3181">
          <cell r="A3181" t="str">
            <v>680499CL_CABS6801</v>
          </cell>
          <cell r="L3181">
            <v>1.89E-3</v>
          </cell>
          <cell r="O3181">
            <v>6.0699999999999999E-3</v>
          </cell>
          <cell r="S3181">
            <v>6.0699999999999999E-3</v>
          </cell>
          <cell r="W3181">
            <v>6.0699999999999999E-3</v>
          </cell>
        </row>
        <row r="3182">
          <cell r="A3182" t="str">
            <v>680499CL_CABU1481</v>
          </cell>
          <cell r="L3182">
            <v>1.89E-3</v>
          </cell>
          <cell r="O3182">
            <v>6.0699999999999999E-3</v>
          </cell>
          <cell r="S3182">
            <v>6.0699999999999999E-3</v>
          </cell>
          <cell r="W3182">
            <v>6.0699999999999999E-3</v>
          </cell>
        </row>
        <row r="3183">
          <cell r="A3183" t="str">
            <v>680499CL_CABS6903</v>
          </cell>
          <cell r="L3183">
            <v>-3.4439999999999998E-2</v>
          </cell>
          <cell r="O3183">
            <v>1.4659999999999999E-2</v>
          </cell>
          <cell r="S3183">
            <v>1.4659999999999999E-2</v>
          </cell>
          <cell r="W3183">
            <v>-6.1719999999999997E-2</v>
          </cell>
          <cell r="AV3183">
            <v>7.6380000000000003E-2</v>
          </cell>
          <cell r="AW3183">
            <v>7.6380000000000003E-2</v>
          </cell>
        </row>
        <row r="3184">
          <cell r="A3184" t="str">
            <v>680499CL_CABU0664</v>
          </cell>
          <cell r="L3184">
            <v>-3.4439999999999998E-2</v>
          </cell>
          <cell r="O3184">
            <v>1.4659999999999999E-2</v>
          </cell>
          <cell r="S3184">
            <v>1.4659999999999999E-2</v>
          </cell>
          <cell r="W3184">
            <v>-6.1719999999999997E-2</v>
          </cell>
          <cell r="AV3184">
            <v>7.6380000000000003E-2</v>
          </cell>
          <cell r="AW3184">
            <v>7.6380000000000003E-2</v>
          </cell>
        </row>
        <row r="3185">
          <cell r="A3185" t="str">
            <v>680499CL_CA201101</v>
          </cell>
          <cell r="L3185">
            <v>0</v>
          </cell>
          <cell r="M3185">
            <v>470.85764</v>
          </cell>
          <cell r="N3185">
            <v>438.01468999999997</v>
          </cell>
          <cell r="O3185">
            <v>6.6797000000000004</v>
          </cell>
          <cell r="P3185">
            <v>2274.8309899999999</v>
          </cell>
          <cell r="Q3185">
            <v>2314.3681700000002</v>
          </cell>
          <cell r="S3185">
            <v>1333.66923</v>
          </cell>
          <cell r="T3185">
            <v>3601.8205200000002</v>
          </cell>
          <cell r="U3185">
            <v>3553.6186299999999</v>
          </cell>
          <cell r="W3185">
            <v>0</v>
          </cell>
          <cell r="X3185">
            <v>1771.9555</v>
          </cell>
          <cell r="Y3185">
            <v>1695.5102899999999</v>
          </cell>
          <cell r="AV3185">
            <v>6.6797000000000004</v>
          </cell>
          <cell r="AW3185">
            <v>6.6797000000000004</v>
          </cell>
        </row>
        <row r="3186">
          <cell r="A3186" t="str">
            <v>680499CL_CABT6918</v>
          </cell>
          <cell r="L3186">
            <v>0</v>
          </cell>
          <cell r="M3186">
            <v>470.85764</v>
          </cell>
          <cell r="N3186">
            <v>438.01468999999997</v>
          </cell>
          <cell r="O3186">
            <v>6.6797000000000004</v>
          </cell>
          <cell r="P3186">
            <v>2274.8309899999999</v>
          </cell>
          <cell r="Q3186">
            <v>2314.3681700000002</v>
          </cell>
          <cell r="S3186">
            <v>1333.66923</v>
          </cell>
          <cell r="T3186">
            <v>3601.8205200000002</v>
          </cell>
          <cell r="U3186">
            <v>3553.6186299999999</v>
          </cell>
          <cell r="W3186">
            <v>0</v>
          </cell>
          <cell r="X3186">
            <v>1771.9555</v>
          </cell>
          <cell r="Y3186">
            <v>1695.5102899999999</v>
          </cell>
          <cell r="AV3186">
            <v>6.6797000000000004</v>
          </cell>
          <cell r="AW3186">
            <v>6.6797000000000004</v>
          </cell>
        </row>
        <row r="3187">
          <cell r="A3187" t="str">
            <v>680499CL_CABO0680</v>
          </cell>
          <cell r="M3187">
            <v>-0.40725</v>
          </cell>
          <cell r="N3187">
            <v>-0.37884000000000001</v>
          </cell>
          <cell r="P3187">
            <v>-3.1418699999999999</v>
          </cell>
          <cell r="Q3187">
            <v>-3.10649</v>
          </cell>
          <cell r="S3187">
            <v>-0.62304000000000004</v>
          </cell>
          <cell r="T3187">
            <v>-3.76491</v>
          </cell>
          <cell r="U3187">
            <v>-3.68641</v>
          </cell>
          <cell r="X3187">
            <v>-2.4110399999999998</v>
          </cell>
          <cell r="Y3187">
            <v>-2.36897</v>
          </cell>
        </row>
        <row r="3188">
          <cell r="A3188" t="str">
            <v>680499CL_CABU0680</v>
          </cell>
          <cell r="M3188">
            <v>-0.40725</v>
          </cell>
          <cell r="N3188">
            <v>-0.37884000000000001</v>
          </cell>
          <cell r="P3188">
            <v>-3.1418699999999999</v>
          </cell>
          <cell r="Q3188">
            <v>-3.10649</v>
          </cell>
          <cell r="S3188">
            <v>-0.62304000000000004</v>
          </cell>
          <cell r="T3188">
            <v>-3.76491</v>
          </cell>
          <cell r="U3188">
            <v>-3.68641</v>
          </cell>
          <cell r="X3188">
            <v>-2.4110399999999998</v>
          </cell>
          <cell r="Y3188">
            <v>-2.36897</v>
          </cell>
        </row>
        <row r="3189">
          <cell r="A3189" t="str">
            <v>680499CL_CABU0624</v>
          </cell>
          <cell r="L3189">
            <v>0</v>
          </cell>
          <cell r="M3189">
            <v>471.26488999999998</v>
          </cell>
          <cell r="N3189">
            <v>438.39352000000002</v>
          </cell>
          <cell r="O3189">
            <v>6.6797000000000004</v>
          </cell>
          <cell r="P3189">
            <v>2277.9728599999999</v>
          </cell>
          <cell r="Q3189">
            <v>2317.4746500000001</v>
          </cell>
          <cell r="S3189">
            <v>1334.2922699999999</v>
          </cell>
          <cell r="T3189">
            <v>3605.5854300000001</v>
          </cell>
          <cell r="U3189">
            <v>3557.3050400000002</v>
          </cell>
          <cell r="W3189">
            <v>0</v>
          </cell>
          <cell r="X3189">
            <v>1774.36654</v>
          </cell>
          <cell r="Y3189">
            <v>1697.8792599999999</v>
          </cell>
          <cell r="AV3189">
            <v>6.6797000000000004</v>
          </cell>
          <cell r="AW3189">
            <v>6.6797000000000004</v>
          </cell>
        </row>
        <row r="3190">
          <cell r="A3190" t="str">
            <v>680499230048PD202</v>
          </cell>
          <cell r="L3190">
            <v>6017.7192800000003</v>
          </cell>
          <cell r="M3190">
            <v>4999.5562600000003</v>
          </cell>
          <cell r="N3190">
            <v>4650.8303400000004</v>
          </cell>
          <cell r="O3190">
            <v>20181.864020000001</v>
          </cell>
          <cell r="P3190">
            <v>17514.479719999999</v>
          </cell>
          <cell r="Q3190">
            <v>17855.732360000002</v>
          </cell>
          <cell r="S3190">
            <v>62447.42355</v>
          </cell>
          <cell r="T3190">
            <v>59780.039250000002</v>
          </cell>
          <cell r="U3190">
            <v>59027.060570000001</v>
          </cell>
          <cell r="W3190">
            <v>11108.937089999999</v>
          </cell>
          <cell r="X3190">
            <v>13079.19166</v>
          </cell>
          <cell r="Y3190">
            <v>12386.704680000001</v>
          </cell>
          <cell r="AB3190">
            <v>12226.523999999999</v>
          </cell>
          <cell r="AC3190">
            <v>8117.6189999999997</v>
          </cell>
          <cell r="AD3190">
            <v>59891.767</v>
          </cell>
          <cell r="AT3190">
            <v>6134.4179999999997</v>
          </cell>
          <cell r="AU3190">
            <v>15533.914000000001</v>
          </cell>
          <cell r="AV3190">
            <v>20316.17698</v>
          </cell>
          <cell r="AW3190">
            <v>62966.806980000001</v>
          </cell>
        </row>
        <row r="3191">
          <cell r="A3191" t="str">
            <v>680499230048BS9044</v>
          </cell>
          <cell r="L3191">
            <v>2882.1961900000001</v>
          </cell>
          <cell r="M3191">
            <v>2322.1214300000001</v>
          </cell>
          <cell r="N3191">
            <v>2160.1502799999998</v>
          </cell>
          <cell r="O3191">
            <v>6952.5500199999997</v>
          </cell>
          <cell r="P3191">
            <v>5575.48045</v>
          </cell>
          <cell r="Q3191">
            <v>5572.2815600000004</v>
          </cell>
          <cell r="S3191">
            <v>27361.758249999999</v>
          </cell>
          <cell r="T3191">
            <v>25984.688679999999</v>
          </cell>
          <cell r="U3191">
            <v>25527.763330000002</v>
          </cell>
          <cell r="W3191">
            <v>4664.5553099999997</v>
          </cell>
          <cell r="X3191">
            <v>4888.7545</v>
          </cell>
          <cell r="Y3191">
            <v>4615.46702</v>
          </cell>
          <cell r="AB3191">
            <v>4880.491</v>
          </cell>
          <cell r="AC3191">
            <v>1985.3969999999999</v>
          </cell>
          <cell r="AD3191">
            <v>27546.865000000002</v>
          </cell>
          <cell r="AT3191">
            <v>3356.7469999999998</v>
          </cell>
          <cell r="AU3191">
            <v>6926.2150000000001</v>
          </cell>
          <cell r="AV3191">
            <v>7726.7148100000004</v>
          </cell>
          <cell r="AW3191">
            <v>26075.806809999998</v>
          </cell>
        </row>
        <row r="3192">
          <cell r="A3192" t="str">
            <v>680499230048BU0321</v>
          </cell>
          <cell r="L3192">
            <v>2813.6597000000002</v>
          </cell>
          <cell r="M3192">
            <v>2145.9060599999998</v>
          </cell>
          <cell r="N3192">
            <v>1996.2261800000001</v>
          </cell>
          <cell r="O3192">
            <v>6639.8193499999998</v>
          </cell>
          <cell r="P3192">
            <v>4914.3207899999998</v>
          </cell>
          <cell r="Q3192">
            <v>4888.0748299999996</v>
          </cell>
          <cell r="S3192">
            <v>25129.461640000001</v>
          </cell>
          <cell r="T3192">
            <v>23403.963080000001</v>
          </cell>
          <cell r="U3192">
            <v>22968.246309999999</v>
          </cell>
          <cell r="W3192">
            <v>4527.5987599999999</v>
          </cell>
          <cell r="X3192">
            <v>4508.8257000000003</v>
          </cell>
          <cell r="Y3192">
            <v>4252.4920400000001</v>
          </cell>
          <cell r="AB3192">
            <v>4624.857</v>
          </cell>
          <cell r="AC3192">
            <v>1681.9770000000001</v>
          </cell>
          <cell r="AD3192">
            <v>24878.621999999999</v>
          </cell>
          <cell r="AT3192">
            <v>3295.027</v>
          </cell>
          <cell r="AU3192">
            <v>6491.8509999999997</v>
          </cell>
          <cell r="AV3192">
            <v>7257.0136199999997</v>
          </cell>
          <cell r="AW3192">
            <v>23405.498619999998</v>
          </cell>
        </row>
        <row r="3193">
          <cell r="A3193" t="str">
            <v>680499230048BU0323</v>
          </cell>
          <cell r="L3193">
            <v>68.425790000000006</v>
          </cell>
          <cell r="M3193">
            <v>176.08743999999999</v>
          </cell>
          <cell r="N3193">
            <v>163.80509000000001</v>
          </cell>
          <cell r="O3193">
            <v>312.20152999999999</v>
          </cell>
          <cell r="P3193">
            <v>659.83279000000005</v>
          </cell>
          <cell r="Q3193">
            <v>682.77056000000005</v>
          </cell>
          <cell r="S3193">
            <v>2230.12318</v>
          </cell>
          <cell r="T3193">
            <v>2577.7544400000002</v>
          </cell>
          <cell r="U3193">
            <v>2556.47199</v>
          </cell>
          <cell r="W3193">
            <v>136.76182</v>
          </cell>
          <cell r="X3193">
            <v>379.77911999999998</v>
          </cell>
          <cell r="Y3193">
            <v>362.81849999999997</v>
          </cell>
          <cell r="AB3193">
            <v>255.63399999999999</v>
          </cell>
          <cell r="AC3193">
            <v>303.42</v>
          </cell>
          <cell r="AD3193">
            <v>2668.2429999999999</v>
          </cell>
          <cell r="AT3193">
            <v>61.72</v>
          </cell>
          <cell r="AU3193">
            <v>434.36399999999998</v>
          </cell>
          <cell r="AV3193">
            <v>469.47467</v>
          </cell>
          <cell r="AW3193">
            <v>2670.08167</v>
          </cell>
        </row>
        <row r="3194">
          <cell r="A3194" t="str">
            <v>680499230048BU0329</v>
          </cell>
          <cell r="L3194">
            <v>0.11070000000000001</v>
          </cell>
          <cell r="M3194">
            <v>0.12792999999999999</v>
          </cell>
          <cell r="N3194">
            <v>0.11901</v>
          </cell>
          <cell r="O3194">
            <v>0.52914000000000005</v>
          </cell>
          <cell r="P3194">
            <v>1.32687</v>
          </cell>
          <cell r="Q3194">
            <v>1.4361699999999999</v>
          </cell>
          <cell r="S3194">
            <v>2.1734300000000002</v>
          </cell>
          <cell r="T3194">
            <v>2.9711599999999998</v>
          </cell>
          <cell r="U3194">
            <v>3.0450400000000002</v>
          </cell>
          <cell r="W3194">
            <v>0.19472999999999999</v>
          </cell>
          <cell r="X3194">
            <v>0.14968000000000001</v>
          </cell>
          <cell r="Y3194">
            <v>0.15648000000000001</v>
          </cell>
          <cell r="AV3194">
            <v>0.22652</v>
          </cell>
          <cell r="AW3194">
            <v>0.22652</v>
          </cell>
        </row>
        <row r="3195">
          <cell r="A3195" t="str">
            <v>680499230048BG6912</v>
          </cell>
          <cell r="L3195">
            <v>2037.9964299999999</v>
          </cell>
          <cell r="M3195">
            <v>1252.3575699999999</v>
          </cell>
          <cell r="N3195">
            <v>1165.00389</v>
          </cell>
          <cell r="O3195">
            <v>5936.2401399999999</v>
          </cell>
          <cell r="P3195">
            <v>6327.0905499999999</v>
          </cell>
          <cell r="Q3195">
            <v>6497.5884299999998</v>
          </cell>
          <cell r="S3195">
            <v>19649.807629999999</v>
          </cell>
          <cell r="T3195">
            <v>20040.658039999998</v>
          </cell>
          <cell r="U3195">
            <v>19783.49826</v>
          </cell>
          <cell r="W3195">
            <v>3582.8756800000001</v>
          </cell>
          <cell r="X3195">
            <v>4771.5095499999998</v>
          </cell>
          <cell r="Y3195">
            <v>4540.4759800000002</v>
          </cell>
          <cell r="AB3195">
            <v>3766.6309999999999</v>
          </cell>
          <cell r="AC3195">
            <v>2536.8049999999998</v>
          </cell>
          <cell r="AD3195">
            <v>16757.374</v>
          </cell>
          <cell r="AT3195">
            <v>1241.8240000000001</v>
          </cell>
          <cell r="AU3195">
            <v>3660.2150000000001</v>
          </cell>
          <cell r="AV3195">
            <v>4853.4627200000004</v>
          </cell>
          <cell r="AW3195">
            <v>16712.058720000001</v>
          </cell>
        </row>
        <row r="3196">
          <cell r="A3196" t="str">
            <v>680499230048BS6912</v>
          </cell>
          <cell r="L3196">
            <v>1091.3903299999999</v>
          </cell>
          <cell r="M3196">
            <v>555.57144000000005</v>
          </cell>
          <cell r="N3196">
            <v>516.81957999999997</v>
          </cell>
          <cell r="O3196">
            <v>2321.9392400000002</v>
          </cell>
          <cell r="P3196">
            <v>2682.3254900000002</v>
          </cell>
          <cell r="Q3196">
            <v>2711.2560400000002</v>
          </cell>
          <cell r="S3196">
            <v>10185.75942</v>
          </cell>
          <cell r="T3196">
            <v>10546.14567</v>
          </cell>
          <cell r="U3196">
            <v>10305.04349</v>
          </cell>
          <cell r="W3196">
            <v>1596.3804600000001</v>
          </cell>
          <cell r="X3196">
            <v>2740.0569</v>
          </cell>
          <cell r="Y3196">
            <v>2611.0876199999998</v>
          </cell>
          <cell r="AB3196">
            <v>2494.7779999999998</v>
          </cell>
          <cell r="AC3196">
            <v>1063.82</v>
          </cell>
          <cell r="AD3196">
            <v>11060.668</v>
          </cell>
          <cell r="AT3196">
            <v>803.23</v>
          </cell>
          <cell r="AU3196">
            <v>2113.4160000000002</v>
          </cell>
          <cell r="AV3196">
            <v>2229.7534099999998</v>
          </cell>
          <cell r="AW3196">
            <v>10397.502409999999</v>
          </cell>
        </row>
        <row r="3197">
          <cell r="A3197" t="str">
            <v>680499230048BO0678</v>
          </cell>
          <cell r="L3197">
            <v>1049.3808799999999</v>
          </cell>
          <cell r="M3197">
            <v>528.82844999999998</v>
          </cell>
          <cell r="N3197">
            <v>491.94195999999999</v>
          </cell>
          <cell r="O3197">
            <v>2208.2764400000001</v>
          </cell>
          <cell r="P3197">
            <v>2328.43887</v>
          </cell>
          <cell r="Q3197">
            <v>2327.4932699999999</v>
          </cell>
          <cell r="S3197">
            <v>8970.1577199999992</v>
          </cell>
          <cell r="T3197">
            <v>9090.3201499999996</v>
          </cell>
          <cell r="U3197">
            <v>8864.7407299999995</v>
          </cell>
          <cell r="W3197">
            <v>1561.0674899999999</v>
          </cell>
          <cell r="X3197">
            <v>2494.7538800000002</v>
          </cell>
          <cell r="Y3197">
            <v>2387.5971500000001</v>
          </cell>
          <cell r="AB3197">
            <v>2327.9050000000002</v>
          </cell>
          <cell r="AC3197">
            <v>878.25800000000004</v>
          </cell>
          <cell r="AD3197">
            <v>10092.927</v>
          </cell>
          <cell r="AT3197">
            <v>797.55100000000004</v>
          </cell>
          <cell r="AU3197">
            <v>2065.0929999999998</v>
          </cell>
          <cell r="AV3197">
            <v>2083.3209200000001</v>
          </cell>
          <cell r="AW3197">
            <v>10084.316919999999</v>
          </cell>
        </row>
        <row r="3198">
          <cell r="A3198" t="str">
            <v>680499230048BU0654</v>
          </cell>
          <cell r="L3198">
            <v>42.009450000000001</v>
          </cell>
          <cell r="M3198">
            <v>24.972359999999998</v>
          </cell>
          <cell r="N3198">
            <v>23.230499999999999</v>
          </cell>
          <cell r="O3198">
            <v>113.33946</v>
          </cell>
          <cell r="P3198">
            <v>361.21077000000002</v>
          </cell>
          <cell r="Q3198">
            <v>391.3372</v>
          </cell>
          <cell r="S3198">
            <v>1203.07197</v>
          </cell>
          <cell r="T3198">
            <v>1450.94328</v>
          </cell>
          <cell r="U3198">
            <v>1436.2958799999999</v>
          </cell>
          <cell r="W3198">
            <v>35.31297</v>
          </cell>
          <cell r="X3198">
            <v>247.57291000000001</v>
          </cell>
          <cell r="Y3198">
            <v>226.06942000000001</v>
          </cell>
          <cell r="AB3198">
            <v>166.87299999999999</v>
          </cell>
          <cell r="AC3198">
            <v>185.56200000000001</v>
          </cell>
          <cell r="AD3198">
            <v>967.74099999999999</v>
          </cell>
          <cell r="AT3198">
            <v>5.6790000000000003</v>
          </cell>
          <cell r="AU3198">
            <v>48.323</v>
          </cell>
          <cell r="AV3198">
            <v>146.10346999999999</v>
          </cell>
          <cell r="AW3198">
            <v>312.85647</v>
          </cell>
        </row>
        <row r="3199">
          <cell r="A3199" t="str">
            <v>680499230048BU0659</v>
          </cell>
          <cell r="L3199">
            <v>0</v>
          </cell>
          <cell r="M3199">
            <v>1.7028000000000001</v>
          </cell>
          <cell r="N3199">
            <v>1.58402</v>
          </cell>
          <cell r="O3199">
            <v>0.28592000000000001</v>
          </cell>
          <cell r="P3199">
            <v>-7.5019400000000003</v>
          </cell>
          <cell r="Q3199">
            <v>-7.7511900000000002</v>
          </cell>
          <cell r="S3199">
            <v>1.50709</v>
          </cell>
          <cell r="T3199">
            <v>-6.2807700000000004</v>
          </cell>
          <cell r="U3199">
            <v>-6.4805599999999997</v>
          </cell>
          <cell r="W3199">
            <v>0</v>
          </cell>
          <cell r="X3199">
            <v>-5.19339</v>
          </cell>
          <cell r="Y3199">
            <v>-5.2496600000000004</v>
          </cell>
          <cell r="AV3199">
            <v>0.29160000000000003</v>
          </cell>
          <cell r="AW3199">
            <v>0.29160000000000003</v>
          </cell>
        </row>
        <row r="3200">
          <cell r="A3200" t="str">
            <v>680499230048BU3445</v>
          </cell>
          <cell r="L3200">
            <v>0</v>
          </cell>
          <cell r="M3200">
            <v>6.7830000000000001E-2</v>
          </cell>
          <cell r="N3200">
            <v>6.3100000000000003E-2</v>
          </cell>
          <cell r="O3200">
            <v>3.7420000000000002E-2</v>
          </cell>
          <cell r="P3200">
            <v>0.17779</v>
          </cell>
          <cell r="Q3200">
            <v>0.17674999999999999</v>
          </cell>
          <cell r="S3200">
            <v>11.022640000000001</v>
          </cell>
          <cell r="T3200">
            <v>11.16301</v>
          </cell>
          <cell r="U3200">
            <v>10.487439999999999</v>
          </cell>
          <cell r="W3200">
            <v>0</v>
          </cell>
          <cell r="X3200">
            <v>2.9235000000000002</v>
          </cell>
          <cell r="Y3200">
            <v>2.6707200000000002</v>
          </cell>
          <cell r="AV3200">
            <v>3.7420000000000002E-2</v>
          </cell>
          <cell r="AW3200">
            <v>3.7420000000000002E-2</v>
          </cell>
        </row>
        <row r="3201">
          <cell r="A3201" t="str">
            <v>680499230048BS6922</v>
          </cell>
          <cell r="L3201">
            <v>946.60609999999997</v>
          </cell>
          <cell r="M3201">
            <v>696.78612999999996</v>
          </cell>
          <cell r="N3201">
            <v>648.18430999999998</v>
          </cell>
          <cell r="O3201">
            <v>3614.3009000000002</v>
          </cell>
          <cell r="P3201">
            <v>3644.7650600000002</v>
          </cell>
          <cell r="Q3201">
            <v>3786.33239</v>
          </cell>
          <cell r="S3201">
            <v>9464.0482100000008</v>
          </cell>
          <cell r="T3201">
            <v>9494.5123700000004</v>
          </cell>
          <cell r="U3201">
            <v>9478.45478</v>
          </cell>
          <cell r="W3201">
            <v>1986.49522</v>
          </cell>
          <cell r="X3201">
            <v>2031.4526499999999</v>
          </cell>
          <cell r="Y3201">
            <v>1929.3883599999999</v>
          </cell>
          <cell r="AB3201">
            <v>1271.8530000000001</v>
          </cell>
          <cell r="AC3201">
            <v>1472.9849999999999</v>
          </cell>
          <cell r="AD3201">
            <v>5696.7060000000001</v>
          </cell>
          <cell r="AT3201">
            <v>438.59399999999999</v>
          </cell>
          <cell r="AU3201">
            <v>1546.799</v>
          </cell>
          <cell r="AV3201">
            <v>2623.7093100000002</v>
          </cell>
          <cell r="AW3201">
            <v>6314.5563099999999</v>
          </cell>
        </row>
        <row r="3202">
          <cell r="A3202" t="str">
            <v>680499230048BU0630</v>
          </cell>
          <cell r="M3202">
            <v>6.1531099999999999</v>
          </cell>
          <cell r="N3202">
            <v>5.7239199999999997</v>
          </cell>
          <cell r="P3202">
            <v>45.223970000000001</v>
          </cell>
          <cell r="Q3202">
            <v>47.49288</v>
          </cell>
          <cell r="S3202">
            <v>26.350729999999999</v>
          </cell>
          <cell r="T3202">
            <v>71.574700000000007</v>
          </cell>
          <cell r="U3202">
            <v>72.837509999999995</v>
          </cell>
          <cell r="X3202">
            <v>22.173200000000001</v>
          </cell>
          <cell r="Y3202">
            <v>20.68544</v>
          </cell>
        </row>
        <row r="3203">
          <cell r="A3203" t="str">
            <v>680499230048BU1485</v>
          </cell>
          <cell r="L3203">
            <v>64.703569999999999</v>
          </cell>
          <cell r="M3203">
            <v>53.795349999999999</v>
          </cell>
          <cell r="N3203">
            <v>50.043010000000002</v>
          </cell>
          <cell r="O3203">
            <v>271.62768</v>
          </cell>
          <cell r="P3203">
            <v>233.74033</v>
          </cell>
          <cell r="Q3203">
            <v>243.18964</v>
          </cell>
          <cell r="S3203">
            <v>1293.65994</v>
          </cell>
          <cell r="T3203">
            <v>1255.77259</v>
          </cell>
          <cell r="U3203">
            <v>1244.2438999999999</v>
          </cell>
          <cell r="W3203">
            <v>118.78005</v>
          </cell>
          <cell r="X3203">
            <v>131.26849000000001</v>
          </cell>
          <cell r="Y3203">
            <v>123.12121</v>
          </cell>
          <cell r="AB3203">
            <v>172.084</v>
          </cell>
          <cell r="AC3203">
            <v>211.84299999999999</v>
          </cell>
          <cell r="AD3203">
            <v>953.803</v>
          </cell>
          <cell r="AT3203">
            <v>50.463999999999999</v>
          </cell>
          <cell r="AU3203">
            <v>159.15299999999999</v>
          </cell>
          <cell r="AV3203">
            <v>286.52632999999997</v>
          </cell>
          <cell r="AW3203">
            <v>950.46532999999999</v>
          </cell>
        </row>
        <row r="3204">
          <cell r="A3204" t="str">
            <v>680499230048BU1051</v>
          </cell>
          <cell r="L3204">
            <v>122.92126</v>
          </cell>
          <cell r="M3204">
            <v>133.69674000000001</v>
          </cell>
          <cell r="N3204">
            <v>124.3712</v>
          </cell>
          <cell r="O3204">
            <v>960.35469000000001</v>
          </cell>
          <cell r="P3204">
            <v>928.69624999999996</v>
          </cell>
          <cell r="Q3204">
            <v>963.98410000000001</v>
          </cell>
          <cell r="S3204">
            <v>2290.1053099999999</v>
          </cell>
          <cell r="T3204">
            <v>2258.4468700000002</v>
          </cell>
          <cell r="U3204">
            <v>2246.3938899999998</v>
          </cell>
          <cell r="W3204">
            <v>379.14051999999998</v>
          </cell>
          <cell r="X3204">
            <v>557.18454999999994</v>
          </cell>
          <cell r="Y3204">
            <v>528.98218999999995</v>
          </cell>
          <cell r="AV3204">
            <v>393.59708000000001</v>
          </cell>
          <cell r="AW3204">
            <v>393.59708000000001</v>
          </cell>
        </row>
        <row r="3205">
          <cell r="A3205" t="str">
            <v>680499230048BO0708</v>
          </cell>
          <cell r="L3205">
            <v>-0.21761</v>
          </cell>
          <cell r="M3205">
            <v>65.512540000000001</v>
          </cell>
          <cell r="N3205">
            <v>60.942950000000003</v>
          </cell>
          <cell r="O3205">
            <v>-7.4798600000000004</v>
          </cell>
          <cell r="P3205">
            <v>249.67170999999999</v>
          </cell>
          <cell r="Q3205">
            <v>270.59100999999998</v>
          </cell>
          <cell r="S3205">
            <v>38.257660000000001</v>
          </cell>
          <cell r="T3205">
            <v>295.40922999999998</v>
          </cell>
          <cell r="U3205">
            <v>315.92500999999999</v>
          </cell>
          <cell r="W3205">
            <v>-1.419</v>
          </cell>
          <cell r="X3205">
            <v>13.285299999999999</v>
          </cell>
          <cell r="Y3205">
            <v>10.279199999999999</v>
          </cell>
          <cell r="AV3205">
            <v>-4.5457299999999998</v>
          </cell>
          <cell r="AW3205">
            <v>-4.5457299999999998</v>
          </cell>
        </row>
        <row r="3206">
          <cell r="A3206" t="str">
            <v>680499230048BU0675</v>
          </cell>
          <cell r="L3206">
            <v>614.65128000000004</v>
          </cell>
          <cell r="M3206">
            <v>264.0179</v>
          </cell>
          <cell r="N3206">
            <v>245.60230000000001</v>
          </cell>
          <cell r="O3206">
            <v>1436.82295</v>
          </cell>
          <cell r="P3206">
            <v>1333.46606</v>
          </cell>
          <cell r="Q3206">
            <v>1384.9921200000001</v>
          </cell>
          <cell r="S3206">
            <v>3427.33338</v>
          </cell>
          <cell r="T3206">
            <v>3323.97649</v>
          </cell>
          <cell r="U3206">
            <v>3334.2765599999998</v>
          </cell>
          <cell r="W3206">
            <v>978.74383</v>
          </cell>
          <cell r="X3206">
            <v>714.38305000000003</v>
          </cell>
          <cell r="Y3206">
            <v>679.92456000000004</v>
          </cell>
          <cell r="AB3206">
            <v>511.90100000000001</v>
          </cell>
          <cell r="AC3206">
            <v>523.31700000000001</v>
          </cell>
          <cell r="AD3206">
            <v>2080.4560000000001</v>
          </cell>
          <cell r="AT3206">
            <v>185.28299999999999</v>
          </cell>
          <cell r="AU3206">
            <v>566.09799999999996</v>
          </cell>
          <cell r="AV3206">
            <v>885.31209999999999</v>
          </cell>
          <cell r="AW3206">
            <v>2373.0540999999998</v>
          </cell>
        </row>
        <row r="3207">
          <cell r="A3207" t="str">
            <v>680499230048BU0709</v>
          </cell>
          <cell r="L3207">
            <v>7.9960000000000003E-2</v>
          </cell>
          <cell r="O3207">
            <v>1.1638299999999999</v>
          </cell>
          <cell r="P3207">
            <v>0.92188999999999999</v>
          </cell>
          <cell r="Q3207">
            <v>0.97629999999999995</v>
          </cell>
          <cell r="S3207">
            <v>-2.3138700000000001</v>
          </cell>
          <cell r="T3207">
            <v>-2.5558100000000001</v>
          </cell>
          <cell r="U3207">
            <v>-2.3910499999999999</v>
          </cell>
          <cell r="W3207">
            <v>0.13691</v>
          </cell>
          <cell r="X3207">
            <v>0.48416999999999999</v>
          </cell>
          <cell r="Y3207">
            <v>0.48087000000000002</v>
          </cell>
          <cell r="AV3207">
            <v>0.95825000000000005</v>
          </cell>
          <cell r="AW3207">
            <v>0.95825000000000005</v>
          </cell>
        </row>
        <row r="3208">
          <cell r="A3208" t="str">
            <v>680499230048BU1123</v>
          </cell>
          <cell r="L3208">
            <v>144.46763999999999</v>
          </cell>
          <cell r="M3208">
            <v>173.61049</v>
          </cell>
          <cell r="N3208">
            <v>161.50093000000001</v>
          </cell>
          <cell r="O3208">
            <v>951.81160999999997</v>
          </cell>
          <cell r="P3208">
            <v>853.04485</v>
          </cell>
          <cell r="Q3208">
            <v>875.10635000000002</v>
          </cell>
          <cell r="S3208">
            <v>2390.65506</v>
          </cell>
          <cell r="T3208">
            <v>2291.8883000000001</v>
          </cell>
          <cell r="U3208">
            <v>2267.16896</v>
          </cell>
          <cell r="W3208">
            <v>511.11291</v>
          </cell>
          <cell r="X3208">
            <v>592.67389000000003</v>
          </cell>
          <cell r="Y3208">
            <v>565.91489999999999</v>
          </cell>
          <cell r="AB3208">
            <v>587.86800000000005</v>
          </cell>
          <cell r="AC3208">
            <v>737.82500000000005</v>
          </cell>
          <cell r="AD3208">
            <v>2662.4470000000001</v>
          </cell>
          <cell r="AT3208">
            <v>202.84700000000001</v>
          </cell>
          <cell r="AU3208">
            <v>821.548</v>
          </cell>
          <cell r="AV3208">
            <v>1061.8612800000001</v>
          </cell>
          <cell r="AW3208">
            <v>2601.0272799999998</v>
          </cell>
        </row>
        <row r="3209">
          <cell r="A3209" t="str">
            <v>680499230048BS9042</v>
          </cell>
          <cell r="L3209">
            <v>7.7400000000000004E-3</v>
          </cell>
          <cell r="M3209">
            <v>5.3859999999999998E-2</v>
          </cell>
          <cell r="N3209">
            <v>5.0099999999999999E-2</v>
          </cell>
          <cell r="O3209">
            <v>0.52042999999999995</v>
          </cell>
          <cell r="P3209">
            <v>0.30835000000000001</v>
          </cell>
          <cell r="Q3209">
            <v>0.31739000000000001</v>
          </cell>
          <cell r="S3209">
            <v>7.21061</v>
          </cell>
          <cell r="T3209">
            <v>6.9985299999999997</v>
          </cell>
          <cell r="U3209">
            <v>6.88436</v>
          </cell>
          <cell r="W3209">
            <v>0.23366999999999999</v>
          </cell>
          <cell r="X3209">
            <v>0.24224999999999999</v>
          </cell>
          <cell r="Y3209">
            <v>0.22963</v>
          </cell>
          <cell r="AV3209">
            <v>1.6619999999999999E-2</v>
          </cell>
          <cell r="AW3209">
            <v>1.6619999999999999E-2</v>
          </cell>
        </row>
        <row r="3210">
          <cell r="A3210" t="str">
            <v>680499230048BO0341</v>
          </cell>
          <cell r="P3210">
            <v>6.744E-2</v>
          </cell>
          <cell r="Q3210">
            <v>7.1859999999999993E-2</v>
          </cell>
          <cell r="S3210">
            <v>9.3460000000000001E-2</v>
          </cell>
          <cell r="T3210">
            <v>0.16089999999999999</v>
          </cell>
          <cell r="U3210">
            <v>0.16345999999999999</v>
          </cell>
          <cell r="X3210">
            <v>2.7449999999999999E-2</v>
          </cell>
          <cell r="Y3210">
            <v>2.6360000000000001E-2</v>
          </cell>
        </row>
        <row r="3211">
          <cell r="A3211" t="str">
            <v>680499230048BU0341</v>
          </cell>
          <cell r="P3211">
            <v>6.744E-2</v>
          </cell>
          <cell r="Q3211">
            <v>7.1859999999999993E-2</v>
          </cell>
          <cell r="S3211">
            <v>9.3460000000000001E-2</v>
          </cell>
          <cell r="T3211">
            <v>0.16089999999999999</v>
          </cell>
          <cell r="U3211">
            <v>0.16345999999999999</v>
          </cell>
          <cell r="X3211">
            <v>2.7449999999999999E-2</v>
          </cell>
          <cell r="Y3211">
            <v>2.6360000000000001E-2</v>
          </cell>
        </row>
        <row r="3212">
          <cell r="A3212" t="str">
            <v>680499230048BU0351</v>
          </cell>
          <cell r="L3212">
            <v>7.7400000000000004E-3</v>
          </cell>
          <cell r="O3212">
            <v>7.7400000000000004E-3</v>
          </cell>
          <cell r="P3212">
            <v>1.9980000000000001E-2</v>
          </cell>
          <cell r="Q3212">
            <v>1.985E-2</v>
          </cell>
          <cell r="S3212">
            <v>7.7400000000000004E-3</v>
          </cell>
          <cell r="T3212">
            <v>1.9980000000000001E-2</v>
          </cell>
          <cell r="U3212">
            <v>1.985E-2</v>
          </cell>
          <cell r="W3212">
            <v>7.7400000000000004E-3</v>
          </cell>
          <cell r="X3212">
            <v>1.9980000000000001E-2</v>
          </cell>
          <cell r="Y3212">
            <v>1.985E-2</v>
          </cell>
        </row>
        <row r="3213">
          <cell r="A3213" t="str">
            <v>680499230048BU0349</v>
          </cell>
          <cell r="L3213">
            <v>0</v>
          </cell>
          <cell r="M3213">
            <v>5.3859999999999998E-2</v>
          </cell>
          <cell r="N3213">
            <v>5.0099999999999999E-2</v>
          </cell>
          <cell r="O3213">
            <v>0.51268999999999998</v>
          </cell>
          <cell r="P3213">
            <v>0.22092999999999999</v>
          </cell>
          <cell r="Q3213">
            <v>0.22569</v>
          </cell>
          <cell r="S3213">
            <v>7.1094099999999996</v>
          </cell>
          <cell r="T3213">
            <v>6.8176500000000004</v>
          </cell>
          <cell r="U3213">
            <v>6.7010500000000004</v>
          </cell>
          <cell r="W3213">
            <v>0.22592999999999999</v>
          </cell>
          <cell r="X3213">
            <v>0.19481999999999999</v>
          </cell>
          <cell r="Y3213">
            <v>0.18343000000000001</v>
          </cell>
          <cell r="AV3213">
            <v>1.6619999999999999E-2</v>
          </cell>
          <cell r="AW3213">
            <v>1.6619999999999999E-2</v>
          </cell>
        </row>
        <row r="3214">
          <cell r="A3214" t="str">
            <v>680499230048BS9051</v>
          </cell>
          <cell r="M3214">
            <v>-3.0040000000000001E-2</v>
          </cell>
          <cell r="N3214">
            <v>-2.794E-2</v>
          </cell>
          <cell r="P3214">
            <v>-5.9810000000000002E-2</v>
          </cell>
          <cell r="Q3214">
            <v>-5.9029999999999999E-2</v>
          </cell>
          <cell r="T3214">
            <v>-5.9810000000000002E-2</v>
          </cell>
          <cell r="U3214">
            <v>-5.9029999999999999E-2</v>
          </cell>
          <cell r="X3214">
            <v>-3.0040000000000001E-2</v>
          </cell>
          <cell r="Y3214">
            <v>-2.794E-2</v>
          </cell>
        </row>
        <row r="3215">
          <cell r="A3215" t="str">
            <v>680499230048BO0713</v>
          </cell>
          <cell r="M3215">
            <v>-3.0040000000000001E-2</v>
          </cell>
          <cell r="N3215">
            <v>-2.794E-2</v>
          </cell>
          <cell r="P3215">
            <v>-5.9810000000000002E-2</v>
          </cell>
          <cell r="Q3215">
            <v>-5.9029999999999999E-2</v>
          </cell>
          <cell r="T3215">
            <v>-5.9810000000000002E-2</v>
          </cell>
          <cell r="U3215">
            <v>-5.9029999999999999E-2</v>
          </cell>
          <cell r="X3215">
            <v>-3.0040000000000001E-2</v>
          </cell>
          <cell r="Y3215">
            <v>-2.794E-2</v>
          </cell>
        </row>
        <row r="3216">
          <cell r="A3216" t="str">
            <v>680499230048BU0713</v>
          </cell>
          <cell r="M3216">
            <v>-3.0040000000000001E-2</v>
          </cell>
          <cell r="N3216">
            <v>-2.794E-2</v>
          </cell>
          <cell r="P3216">
            <v>-5.9810000000000002E-2</v>
          </cell>
          <cell r="Q3216">
            <v>-5.9029999999999999E-2</v>
          </cell>
          <cell r="T3216">
            <v>-5.9810000000000002E-2</v>
          </cell>
          <cell r="U3216">
            <v>-5.9029999999999999E-2</v>
          </cell>
          <cell r="X3216">
            <v>-3.0040000000000001E-2</v>
          </cell>
          <cell r="Y3216">
            <v>-2.794E-2</v>
          </cell>
        </row>
        <row r="3217">
          <cell r="A3217" t="str">
            <v>680499230048BS9050</v>
          </cell>
          <cell r="L3217">
            <v>1097.5514700000001</v>
          </cell>
          <cell r="M3217">
            <v>1425.0534399999999</v>
          </cell>
          <cell r="N3217">
            <v>1325.65401</v>
          </cell>
          <cell r="O3217">
            <v>7292.5326999999997</v>
          </cell>
          <cell r="P3217">
            <v>5611.6601799999999</v>
          </cell>
          <cell r="Q3217">
            <v>5785.60401</v>
          </cell>
          <cell r="S3217">
            <v>15428.626329999999</v>
          </cell>
          <cell r="T3217">
            <v>13747.75381</v>
          </cell>
          <cell r="U3217">
            <v>13708.97364</v>
          </cell>
          <cell r="W3217">
            <v>2861.3280800000002</v>
          </cell>
          <cell r="X3217">
            <v>3418.7154</v>
          </cell>
          <cell r="Y3217">
            <v>3230.5599900000002</v>
          </cell>
          <cell r="AB3217">
            <v>3579.402</v>
          </cell>
          <cell r="AC3217">
            <v>3595.4169999999999</v>
          </cell>
          <cell r="AD3217">
            <v>15587.528</v>
          </cell>
          <cell r="AT3217">
            <v>1535.847</v>
          </cell>
          <cell r="AU3217">
            <v>4947.4840000000004</v>
          </cell>
          <cell r="AV3217">
            <v>7735.9064500000004</v>
          </cell>
          <cell r="AW3217">
            <v>20178.848450000001</v>
          </cell>
        </row>
        <row r="3218">
          <cell r="A3218" t="str">
            <v>680499230048BU0331</v>
          </cell>
          <cell r="L3218">
            <v>932.76089999999999</v>
          </cell>
          <cell r="M3218">
            <v>878.85310000000004</v>
          </cell>
          <cell r="N3218">
            <v>817.55188999999996</v>
          </cell>
          <cell r="O3218">
            <v>6022.6553100000001</v>
          </cell>
          <cell r="P3218">
            <v>3657.1401500000002</v>
          </cell>
          <cell r="Q3218">
            <v>3770.6976599999998</v>
          </cell>
          <cell r="S3218">
            <v>11808.398999999999</v>
          </cell>
          <cell r="T3218">
            <v>9442.8838400000004</v>
          </cell>
          <cell r="U3218">
            <v>9421.6334000000006</v>
          </cell>
          <cell r="W3218">
            <v>2417.12057</v>
          </cell>
          <cell r="X3218">
            <v>2151.6805100000001</v>
          </cell>
          <cell r="Y3218">
            <v>2036.91095</v>
          </cell>
          <cell r="AB3218">
            <v>2121.415</v>
          </cell>
          <cell r="AC3218">
            <v>2549.076</v>
          </cell>
          <cell r="AD3218">
            <v>10350.257</v>
          </cell>
          <cell r="AT3218">
            <v>1092.3330000000001</v>
          </cell>
          <cell r="AU3218">
            <v>3581.3130000000001</v>
          </cell>
          <cell r="AV3218">
            <v>5819.45453</v>
          </cell>
          <cell r="AW3218">
            <v>14927.382530000001</v>
          </cell>
        </row>
        <row r="3219">
          <cell r="A3219" t="str">
            <v>680499230048BU0362</v>
          </cell>
          <cell r="L3219">
            <v>164.79057</v>
          </cell>
          <cell r="M3219">
            <v>546.20033999999998</v>
          </cell>
          <cell r="N3219">
            <v>508.10212000000001</v>
          </cell>
          <cell r="O3219">
            <v>1269.8773900000001</v>
          </cell>
          <cell r="P3219">
            <v>1954.5200299999999</v>
          </cell>
          <cell r="Q3219">
            <v>2014.90635</v>
          </cell>
          <cell r="S3219">
            <v>3620.2273300000002</v>
          </cell>
          <cell r="T3219">
            <v>4304.8699699999997</v>
          </cell>
          <cell r="U3219">
            <v>4287.3402299999998</v>
          </cell>
          <cell r="W3219">
            <v>444.20751000000001</v>
          </cell>
          <cell r="X3219">
            <v>1267.0348899999999</v>
          </cell>
          <cell r="Y3219">
            <v>1193.64904</v>
          </cell>
          <cell r="AB3219">
            <v>1457.9870000000001</v>
          </cell>
          <cell r="AC3219">
            <v>1046.3409999999999</v>
          </cell>
          <cell r="AD3219">
            <v>5237.2709999999997</v>
          </cell>
          <cell r="AT3219">
            <v>443.51400000000001</v>
          </cell>
          <cell r="AU3219">
            <v>1366.171</v>
          </cell>
          <cell r="AV3219">
            <v>1916.45192</v>
          </cell>
          <cell r="AW3219">
            <v>5251.4659199999996</v>
          </cell>
        </row>
        <row r="3220">
          <cell r="A3220" t="str">
            <v>680499230048BS6801</v>
          </cell>
          <cell r="L3220">
            <v>1.89E-3</v>
          </cell>
          <cell r="O3220">
            <v>6.0699999999999999E-3</v>
          </cell>
          <cell r="S3220">
            <v>6.0699999999999999E-3</v>
          </cell>
          <cell r="W3220">
            <v>6.0699999999999999E-3</v>
          </cell>
        </row>
        <row r="3221">
          <cell r="A3221" t="str">
            <v>680499230048BU1481</v>
          </cell>
          <cell r="L3221">
            <v>1.89E-3</v>
          </cell>
          <cell r="O3221">
            <v>6.0699999999999999E-3</v>
          </cell>
          <cell r="S3221">
            <v>6.0699999999999999E-3</v>
          </cell>
          <cell r="W3221">
            <v>6.0699999999999999E-3</v>
          </cell>
        </row>
        <row r="3222">
          <cell r="A3222" t="str">
            <v>680499230048BS6903</v>
          </cell>
          <cell r="L3222">
            <v>-3.4439999999999998E-2</v>
          </cell>
          <cell r="O3222">
            <v>1.4659999999999999E-2</v>
          </cell>
          <cell r="S3222">
            <v>1.4659999999999999E-2</v>
          </cell>
          <cell r="W3222">
            <v>-6.1719999999999997E-2</v>
          </cell>
          <cell r="AV3222">
            <v>7.6380000000000003E-2</v>
          </cell>
          <cell r="AW3222">
            <v>7.6380000000000003E-2</v>
          </cell>
        </row>
        <row r="3223">
          <cell r="A3223" t="str">
            <v>680499230048BU0664</v>
          </cell>
          <cell r="L3223">
            <v>-3.4439999999999998E-2</v>
          </cell>
          <cell r="O3223">
            <v>1.4659999999999999E-2</v>
          </cell>
          <cell r="S3223">
            <v>1.4659999999999999E-2</v>
          </cell>
          <cell r="W3223">
            <v>-6.1719999999999997E-2</v>
          </cell>
          <cell r="AV3223">
            <v>7.6380000000000003E-2</v>
          </cell>
          <cell r="AW3223">
            <v>7.6380000000000003E-2</v>
          </cell>
        </row>
        <row r="3224">
          <cell r="A3224" t="str">
            <v>680499230048201101</v>
          </cell>
          <cell r="L3224">
            <v>0</v>
          </cell>
          <cell r="M3224">
            <v>470.85764</v>
          </cell>
          <cell r="N3224">
            <v>438.01468999999997</v>
          </cell>
          <cell r="O3224">
            <v>6.6797000000000004</v>
          </cell>
          <cell r="P3224">
            <v>2274.8309899999999</v>
          </cell>
          <cell r="Q3224">
            <v>2314.3681700000002</v>
          </cell>
          <cell r="S3224">
            <v>1333.66923</v>
          </cell>
          <cell r="T3224">
            <v>3601.8205200000002</v>
          </cell>
          <cell r="U3224">
            <v>3553.6186299999999</v>
          </cell>
          <cell r="W3224">
            <v>0</v>
          </cell>
          <cell r="X3224">
            <v>1771.9555</v>
          </cell>
          <cell r="Y3224">
            <v>1695.5102899999999</v>
          </cell>
          <cell r="AV3224">
            <v>6.6797000000000004</v>
          </cell>
          <cell r="AW3224">
            <v>6.6797000000000004</v>
          </cell>
        </row>
        <row r="3225">
          <cell r="A3225" t="str">
            <v>680499230048BT6918</v>
          </cell>
          <cell r="L3225">
            <v>0</v>
          </cell>
          <cell r="M3225">
            <v>470.85764</v>
          </cell>
          <cell r="N3225">
            <v>438.01468999999997</v>
          </cell>
          <cell r="O3225">
            <v>6.6797000000000004</v>
          </cell>
          <cell r="P3225">
            <v>2274.8309899999999</v>
          </cell>
          <cell r="Q3225">
            <v>2314.3681700000002</v>
          </cell>
          <cell r="S3225">
            <v>1333.66923</v>
          </cell>
          <cell r="T3225">
            <v>3601.8205200000002</v>
          </cell>
          <cell r="U3225">
            <v>3553.6186299999999</v>
          </cell>
          <cell r="W3225">
            <v>0</v>
          </cell>
          <cell r="X3225">
            <v>1771.9555</v>
          </cell>
          <cell r="Y3225">
            <v>1695.5102899999999</v>
          </cell>
          <cell r="AV3225">
            <v>6.6797000000000004</v>
          </cell>
          <cell r="AW3225">
            <v>6.6797000000000004</v>
          </cell>
        </row>
        <row r="3226">
          <cell r="A3226" t="str">
            <v>680499230048BO0680</v>
          </cell>
          <cell r="M3226">
            <v>-0.40725</v>
          </cell>
          <cell r="N3226">
            <v>-0.37884000000000001</v>
          </cell>
          <cell r="P3226">
            <v>-3.1418699999999999</v>
          </cell>
          <cell r="Q3226">
            <v>-3.10649</v>
          </cell>
          <cell r="S3226">
            <v>-0.62304000000000004</v>
          </cell>
          <cell r="T3226">
            <v>-3.76491</v>
          </cell>
          <cell r="U3226">
            <v>-3.68641</v>
          </cell>
          <cell r="X3226">
            <v>-2.4110399999999998</v>
          </cell>
          <cell r="Y3226">
            <v>-2.36897</v>
          </cell>
        </row>
        <row r="3227">
          <cell r="A3227" t="str">
            <v>680499230048BU0680</v>
          </cell>
          <cell r="M3227">
            <v>-0.40725</v>
          </cell>
          <cell r="N3227">
            <v>-0.37884000000000001</v>
          </cell>
          <cell r="P3227">
            <v>-3.1418699999999999</v>
          </cell>
          <cell r="Q3227">
            <v>-3.10649</v>
          </cell>
          <cell r="S3227">
            <v>-0.62304000000000004</v>
          </cell>
          <cell r="T3227">
            <v>-3.76491</v>
          </cell>
          <cell r="U3227">
            <v>-3.68641</v>
          </cell>
          <cell r="X3227">
            <v>-2.4110399999999998</v>
          </cell>
          <cell r="Y3227">
            <v>-2.36897</v>
          </cell>
        </row>
        <row r="3228">
          <cell r="A3228" t="str">
            <v>680499230048BU0624</v>
          </cell>
          <cell r="L3228">
            <v>0</v>
          </cell>
          <cell r="M3228">
            <v>471.26488999999998</v>
          </cell>
          <cell r="N3228">
            <v>438.39352000000002</v>
          </cell>
          <cell r="O3228">
            <v>6.6797000000000004</v>
          </cell>
          <cell r="P3228">
            <v>2277.9728599999999</v>
          </cell>
          <cell r="Q3228">
            <v>2317.4746500000001</v>
          </cell>
          <cell r="S3228">
            <v>1334.2922699999999</v>
          </cell>
          <cell r="T3228">
            <v>3605.5854300000001</v>
          </cell>
          <cell r="U3228">
            <v>3557.3050400000002</v>
          </cell>
          <cell r="W3228">
            <v>0</v>
          </cell>
          <cell r="X3228">
            <v>1774.36654</v>
          </cell>
          <cell r="Y3228">
            <v>1697.8792599999999</v>
          </cell>
          <cell r="AV3228">
            <v>6.6797000000000004</v>
          </cell>
          <cell r="AW3228">
            <v>6.6797000000000004</v>
          </cell>
        </row>
        <row r="3229">
          <cell r="A3229" t="str">
            <v>680499230592PD202</v>
          </cell>
          <cell r="M3229">
            <v>448.21910000000003</v>
          </cell>
          <cell r="N3229">
            <v>416.95519999999999</v>
          </cell>
          <cell r="P3229">
            <v>1790.91418</v>
          </cell>
          <cell r="Q3229">
            <v>1853.0062499999999</v>
          </cell>
          <cell r="S3229">
            <v>2228.3083799999999</v>
          </cell>
          <cell r="T3229">
            <v>4019.2225600000002</v>
          </cell>
          <cell r="U3229">
            <v>4012.0782199999999</v>
          </cell>
          <cell r="X3229">
            <v>1139.69148</v>
          </cell>
          <cell r="Y3229">
            <v>1077.3358000000001</v>
          </cell>
          <cell r="AB3229">
            <v>1227.894</v>
          </cell>
          <cell r="AC3229">
            <v>1140.4970000000001</v>
          </cell>
          <cell r="AD3229">
            <v>4858.2700000000004</v>
          </cell>
        </row>
        <row r="3230">
          <cell r="A3230" t="str">
            <v>680499230592BS9050</v>
          </cell>
          <cell r="M3230">
            <v>448.21910000000003</v>
          </cell>
          <cell r="N3230">
            <v>416.95519999999999</v>
          </cell>
          <cell r="P3230">
            <v>1790.91418</v>
          </cell>
          <cell r="Q3230">
            <v>1853.0062499999999</v>
          </cell>
          <cell r="S3230">
            <v>2228.3083799999999</v>
          </cell>
          <cell r="T3230">
            <v>4019.2225600000002</v>
          </cell>
          <cell r="U3230">
            <v>4012.0782199999999</v>
          </cell>
          <cell r="X3230">
            <v>1139.69148</v>
          </cell>
          <cell r="Y3230">
            <v>1077.3358000000001</v>
          </cell>
          <cell r="AB3230">
            <v>1227.894</v>
          </cell>
          <cell r="AC3230">
            <v>1140.4970000000001</v>
          </cell>
          <cell r="AD3230">
            <v>4858.2700000000004</v>
          </cell>
        </row>
        <row r="3231">
          <cell r="A3231" t="str">
            <v>680499230592BU0331</v>
          </cell>
          <cell r="M3231">
            <v>448.21910000000003</v>
          </cell>
          <cell r="N3231">
            <v>416.95519999999999</v>
          </cell>
          <cell r="P3231">
            <v>1790.91418</v>
          </cell>
          <cell r="Q3231">
            <v>1853.0062499999999</v>
          </cell>
          <cell r="S3231">
            <v>2228.3083799999999</v>
          </cell>
          <cell r="T3231">
            <v>4019.2225600000002</v>
          </cell>
          <cell r="U3231">
            <v>4012.0782199999999</v>
          </cell>
          <cell r="X3231">
            <v>1139.69148</v>
          </cell>
          <cell r="Y3231">
            <v>1077.3358000000001</v>
          </cell>
          <cell r="AB3231">
            <v>1227.894</v>
          </cell>
          <cell r="AC3231">
            <v>1140.4970000000001</v>
          </cell>
          <cell r="AD3231">
            <v>4858.2700000000004</v>
          </cell>
        </row>
        <row r="3232">
          <cell r="A3232" t="str">
            <v>680499CLPLATPD202</v>
          </cell>
          <cell r="L3232">
            <v>10765.565409999999</v>
          </cell>
          <cell r="M3232">
            <v>10368.180109999999</v>
          </cell>
          <cell r="N3232">
            <v>8613.5363899999993</v>
          </cell>
          <cell r="O3232">
            <v>51208.098400000003</v>
          </cell>
          <cell r="P3232">
            <v>42860.087650000001</v>
          </cell>
          <cell r="Q3232">
            <v>39944.053260000001</v>
          </cell>
          <cell r="S3232">
            <v>128399.0134</v>
          </cell>
          <cell r="T3232">
            <v>120051.00264999999</v>
          </cell>
          <cell r="U3232">
            <v>108273.22159</v>
          </cell>
          <cell r="W3232">
            <v>25768.623500000002</v>
          </cell>
          <cell r="X3232">
            <v>32647.777310000001</v>
          </cell>
          <cell r="Y3232">
            <v>28224.065610000001</v>
          </cell>
          <cell r="AB3232">
            <v>36573.254000000001</v>
          </cell>
          <cell r="AC3232">
            <v>23769.276999999998</v>
          </cell>
          <cell r="AD3232">
            <v>134827.535</v>
          </cell>
          <cell r="AT3232">
            <v>13768.041999999999</v>
          </cell>
          <cell r="AU3232">
            <v>39681.968000000001</v>
          </cell>
          <cell r="AV3232">
            <v>55851.766089999997</v>
          </cell>
          <cell r="AW3232">
            <v>136784.58708999999</v>
          </cell>
        </row>
        <row r="3233">
          <cell r="A3233" t="str">
            <v>680499CLPLATBS9044</v>
          </cell>
          <cell r="L3233">
            <v>4272.2352199999996</v>
          </cell>
          <cell r="M3233">
            <v>3912.18968</v>
          </cell>
          <cell r="N3233">
            <v>3251.3332099999998</v>
          </cell>
          <cell r="O3233">
            <v>15663.70672</v>
          </cell>
          <cell r="P3233">
            <v>11714.410029999999</v>
          </cell>
          <cell r="Q3233">
            <v>10735.15346</v>
          </cell>
          <cell r="S3233">
            <v>32378.77823</v>
          </cell>
          <cell r="T3233">
            <v>28429.481540000001</v>
          </cell>
          <cell r="U3233">
            <v>25474.70552</v>
          </cell>
          <cell r="W3233">
            <v>9589.6348799999996</v>
          </cell>
          <cell r="X3233">
            <v>9374.1102100000007</v>
          </cell>
          <cell r="Y3233">
            <v>8093.77549</v>
          </cell>
          <cell r="AB3233">
            <v>9634.9079999999994</v>
          </cell>
          <cell r="AC3233">
            <v>5499.0249999999996</v>
          </cell>
          <cell r="AD3233">
            <v>30385.72</v>
          </cell>
          <cell r="AT3233">
            <v>5696.174</v>
          </cell>
          <cell r="AU3233">
            <v>13374.455</v>
          </cell>
          <cell r="AV3233">
            <v>16153.710160000001</v>
          </cell>
          <cell r="AW3233">
            <v>33198.864159999997</v>
          </cell>
        </row>
        <row r="3234">
          <cell r="A3234" t="str">
            <v>680499CLPLATBU0321</v>
          </cell>
          <cell r="L3234">
            <v>3228.3643400000001</v>
          </cell>
          <cell r="M3234">
            <v>3162.3969299999999</v>
          </cell>
          <cell r="N3234">
            <v>2627.3431399999999</v>
          </cell>
          <cell r="O3234">
            <v>10068.91732</v>
          </cell>
          <cell r="P3234">
            <v>7820.3564399999996</v>
          </cell>
          <cell r="Q3234">
            <v>7048.1387699999996</v>
          </cell>
          <cell r="S3234">
            <v>17266.53198</v>
          </cell>
          <cell r="T3234">
            <v>15017.971100000001</v>
          </cell>
          <cell r="U3234">
            <v>13424.32085</v>
          </cell>
          <cell r="W3234">
            <v>6950.1787700000004</v>
          </cell>
          <cell r="X3234">
            <v>6946.7623400000002</v>
          </cell>
          <cell r="Y3234">
            <v>5998.6135299999996</v>
          </cell>
          <cell r="AB3234">
            <v>6170.1580000000004</v>
          </cell>
          <cell r="AC3234">
            <v>2632.4920000000002</v>
          </cell>
          <cell r="AD3234">
            <v>14608.771000000001</v>
          </cell>
          <cell r="AT3234">
            <v>3463.39</v>
          </cell>
          <cell r="AU3234">
            <v>7674.0870000000004</v>
          </cell>
          <cell r="AV3234">
            <v>9609.3226900000009</v>
          </cell>
          <cell r="AW3234">
            <v>15270.24469</v>
          </cell>
        </row>
        <row r="3235">
          <cell r="A3235" t="str">
            <v>680499CLPLATBU0323</v>
          </cell>
          <cell r="L3235">
            <v>1043.8708799999999</v>
          </cell>
          <cell r="M3235">
            <v>749.79274999999996</v>
          </cell>
          <cell r="N3235">
            <v>623.99006999999995</v>
          </cell>
          <cell r="O3235">
            <v>5594.7893999999997</v>
          </cell>
          <cell r="P3235">
            <v>3894.05359</v>
          </cell>
          <cell r="Q3235">
            <v>3687.01469</v>
          </cell>
          <cell r="S3235">
            <v>15112.24625</v>
          </cell>
          <cell r="T3235">
            <v>13411.51044</v>
          </cell>
          <cell r="U3235">
            <v>12050.384669999999</v>
          </cell>
          <cell r="W3235">
            <v>2639.4561100000001</v>
          </cell>
          <cell r="X3235">
            <v>2427.3478700000001</v>
          </cell>
          <cell r="Y3235">
            <v>2095.1619500000002</v>
          </cell>
          <cell r="AB3235">
            <v>3464.75</v>
          </cell>
          <cell r="AC3235">
            <v>2866.5329999999999</v>
          </cell>
          <cell r="AD3235">
            <v>15776.949000000001</v>
          </cell>
          <cell r="AT3235">
            <v>2232.7840000000001</v>
          </cell>
          <cell r="AU3235">
            <v>5700.3680000000004</v>
          </cell>
          <cell r="AV3235">
            <v>6544.3874699999997</v>
          </cell>
          <cell r="AW3235">
            <v>16602.261470000001</v>
          </cell>
        </row>
        <row r="3236">
          <cell r="A3236" t="str">
            <v>680499CLPLATBU0648</v>
          </cell>
          <cell r="AW3236">
            <v>1326.3579999999999</v>
          </cell>
        </row>
        <row r="3237">
          <cell r="A3237" t="str">
            <v>680499CLPLATBG6912</v>
          </cell>
          <cell r="L3237">
            <v>3895.9761800000001</v>
          </cell>
          <cell r="M3237">
            <v>3921.1292400000002</v>
          </cell>
          <cell r="N3237">
            <v>3267.8286499999999</v>
          </cell>
          <cell r="O3237">
            <v>23319.328000000001</v>
          </cell>
          <cell r="P3237">
            <v>16788.099340000001</v>
          </cell>
          <cell r="Q3237">
            <v>15729.9434</v>
          </cell>
          <cell r="S3237">
            <v>53289.67699</v>
          </cell>
          <cell r="T3237">
            <v>46758.448329999999</v>
          </cell>
          <cell r="U3237">
            <v>42427.33842</v>
          </cell>
          <cell r="W3237">
            <v>10441.69594</v>
          </cell>
          <cell r="X3237">
            <v>12128.11058</v>
          </cell>
          <cell r="Y3237">
            <v>10496.06366</v>
          </cell>
          <cell r="AB3237">
            <v>14132.61</v>
          </cell>
          <cell r="AC3237">
            <v>11107.675999999999</v>
          </cell>
          <cell r="AD3237">
            <v>52982.542000000001</v>
          </cell>
          <cell r="AT3237">
            <v>3902.6509999999998</v>
          </cell>
          <cell r="AU3237">
            <v>14544.484</v>
          </cell>
          <cell r="AV3237">
            <v>23831.413329999999</v>
          </cell>
          <cell r="AW3237">
            <v>54525.359329999999</v>
          </cell>
        </row>
        <row r="3238">
          <cell r="A3238" t="str">
            <v>680499CLPLATBS6912</v>
          </cell>
          <cell r="L3238">
            <v>3153.9239200000002</v>
          </cell>
          <cell r="M3238">
            <v>3342.7625800000001</v>
          </cell>
          <cell r="N3238">
            <v>2778.3143399999999</v>
          </cell>
          <cell r="O3238">
            <v>20462.446309999999</v>
          </cell>
          <cell r="P3238">
            <v>14068.989320000001</v>
          </cell>
          <cell r="Q3238">
            <v>13156.7256</v>
          </cell>
          <cell r="S3238">
            <v>45965.39847</v>
          </cell>
          <cell r="T3238">
            <v>39571.941480000001</v>
          </cell>
          <cell r="U3238">
            <v>35856.895669999998</v>
          </cell>
          <cell r="W3238">
            <v>8969.0235799999991</v>
          </cell>
          <cell r="X3238">
            <v>10480.98465</v>
          </cell>
          <cell r="Y3238">
            <v>9053.2949399999998</v>
          </cell>
          <cell r="AB3238">
            <v>11758.953</v>
          </cell>
          <cell r="AC3238">
            <v>9739.6209999999992</v>
          </cell>
          <cell r="AD3238">
            <v>44443.902999999998</v>
          </cell>
          <cell r="AT3238">
            <v>3109.9569999999999</v>
          </cell>
          <cell r="AU3238">
            <v>12138.721</v>
          </cell>
          <cell r="AV3238">
            <v>20955.423269999999</v>
          </cell>
          <cell r="AW3238">
            <v>45792.897270000001</v>
          </cell>
        </row>
        <row r="3239">
          <cell r="A3239" t="str">
            <v>680499CLPLATBO0678</v>
          </cell>
          <cell r="L3239">
            <v>2891.6111000000001</v>
          </cell>
          <cell r="M3239">
            <v>2771.7417799999998</v>
          </cell>
          <cell r="N3239">
            <v>2306.09069</v>
          </cell>
          <cell r="O3239">
            <v>17495.493320000001</v>
          </cell>
          <cell r="P3239">
            <v>11621.624040000001</v>
          </cell>
          <cell r="Q3239">
            <v>10883.193149999999</v>
          </cell>
          <cell r="S3239">
            <v>40132.235699999997</v>
          </cell>
          <cell r="T3239">
            <v>34258.366419999998</v>
          </cell>
          <cell r="U3239">
            <v>31020.924070000001</v>
          </cell>
          <cell r="W3239">
            <v>7792.3256000000001</v>
          </cell>
          <cell r="X3239">
            <v>8931.1108100000001</v>
          </cell>
          <cell r="Y3239">
            <v>7705.0287799999996</v>
          </cell>
          <cell r="AB3239">
            <v>10143.102000000001</v>
          </cell>
          <cell r="AC3239">
            <v>8249.8549999999996</v>
          </cell>
          <cell r="AD3239">
            <v>38166.411</v>
          </cell>
          <cell r="AT3239">
            <v>2608.6120000000001</v>
          </cell>
          <cell r="AU3239">
            <v>10384.085999999999</v>
          </cell>
          <cell r="AV3239">
            <v>17900.080620000001</v>
          </cell>
          <cell r="AW3239">
            <v>38643.516620000002</v>
          </cell>
        </row>
        <row r="3240">
          <cell r="A3240" t="str">
            <v>680499CLPLATBU0654</v>
          </cell>
          <cell r="L3240">
            <v>86.955179999999999</v>
          </cell>
          <cell r="M3240">
            <v>92.616309999999999</v>
          </cell>
          <cell r="N3240">
            <v>76.951319999999996</v>
          </cell>
          <cell r="O3240">
            <v>943.11770999999999</v>
          </cell>
          <cell r="P3240">
            <v>590.26255000000003</v>
          </cell>
          <cell r="Q3240">
            <v>566.36587999999995</v>
          </cell>
          <cell r="S3240">
            <v>2101.84121</v>
          </cell>
          <cell r="T3240">
            <v>1748.98605</v>
          </cell>
          <cell r="U3240">
            <v>1594.44317</v>
          </cell>
          <cell r="W3240">
            <v>511.76357000000002</v>
          </cell>
          <cell r="X3240">
            <v>385.72262000000001</v>
          </cell>
          <cell r="Y3240">
            <v>335.24590000000001</v>
          </cell>
          <cell r="AB3240">
            <v>459.25900000000001</v>
          </cell>
          <cell r="AC3240">
            <v>512.44299999999998</v>
          </cell>
          <cell r="AD3240">
            <v>2304.7179999999998</v>
          </cell>
          <cell r="AT3240">
            <v>225.505</v>
          </cell>
          <cell r="AU3240">
            <v>754.33900000000006</v>
          </cell>
          <cell r="AV3240">
            <v>973.21939999999995</v>
          </cell>
          <cell r="AW3240">
            <v>2916.7474000000002</v>
          </cell>
        </row>
        <row r="3241">
          <cell r="A3241" t="str">
            <v>680499CLPLATBU0659</v>
          </cell>
          <cell r="L3241">
            <v>175.35764</v>
          </cell>
          <cell r="M3241">
            <v>478.40449000000001</v>
          </cell>
          <cell r="N3241">
            <v>395.27233000000001</v>
          </cell>
          <cell r="O3241">
            <v>2023.83528</v>
          </cell>
          <cell r="P3241">
            <v>1857.1027300000001</v>
          </cell>
          <cell r="Q3241">
            <v>1707.1665800000001</v>
          </cell>
          <cell r="S3241">
            <v>3731.29259</v>
          </cell>
          <cell r="T3241">
            <v>3564.5600399999998</v>
          </cell>
          <cell r="U3241">
            <v>3241.50191</v>
          </cell>
          <cell r="W3241">
            <v>664.93440999999996</v>
          </cell>
          <cell r="X3241">
            <v>1164.15122</v>
          </cell>
          <cell r="Y3241">
            <v>1013.02026</v>
          </cell>
          <cell r="AB3241">
            <v>1156.5920000000001</v>
          </cell>
          <cell r="AC3241">
            <v>977.32299999999998</v>
          </cell>
          <cell r="AD3241">
            <v>3972.7739999999999</v>
          </cell>
          <cell r="AT3241">
            <v>275.83999999999997</v>
          </cell>
          <cell r="AU3241">
            <v>1000.296</v>
          </cell>
          <cell r="AV3241">
            <v>2082.1232500000001</v>
          </cell>
          <cell r="AW3241">
            <v>4232.6332499999999</v>
          </cell>
        </row>
        <row r="3242">
          <cell r="A3242" t="str">
            <v>680499CLPLATBU3445</v>
          </cell>
          <cell r="L3242">
            <v>0</v>
          </cell>
          <cell r="O3242">
            <v>0</v>
          </cell>
          <cell r="S3242">
            <v>2.8969999999999999E-2</v>
          </cell>
          <cell r="T3242">
            <v>2.8969999999999999E-2</v>
          </cell>
          <cell r="U3242">
            <v>2.6519999999999998E-2</v>
          </cell>
          <cell r="W3242">
            <v>0</v>
          </cell>
          <cell r="X3242">
            <v>0</v>
          </cell>
          <cell r="Y3242">
            <v>0</v>
          </cell>
          <cell r="AV3242">
            <v>0</v>
          </cell>
          <cell r="AW3242">
            <v>0</v>
          </cell>
        </row>
        <row r="3243">
          <cell r="A3243" t="str">
            <v>680499CLPLATBS6922</v>
          </cell>
          <cell r="L3243">
            <v>742.05226000000005</v>
          </cell>
          <cell r="M3243">
            <v>578.36666000000002</v>
          </cell>
          <cell r="N3243">
            <v>489.51431000000002</v>
          </cell>
          <cell r="O3243">
            <v>2856.8816900000002</v>
          </cell>
          <cell r="P3243">
            <v>2719.1100200000001</v>
          </cell>
          <cell r="Q3243">
            <v>2573.2177900000002</v>
          </cell>
          <cell r="S3243">
            <v>7324.2785199999998</v>
          </cell>
          <cell r="T3243">
            <v>7186.5068499999998</v>
          </cell>
          <cell r="U3243">
            <v>6570.4427500000002</v>
          </cell>
          <cell r="W3243">
            <v>1472.67236</v>
          </cell>
          <cell r="X3243">
            <v>1647.1259299999999</v>
          </cell>
          <cell r="Y3243">
            <v>1442.76872</v>
          </cell>
          <cell r="AB3243">
            <v>2373.6570000000002</v>
          </cell>
          <cell r="AC3243">
            <v>1368.0550000000001</v>
          </cell>
          <cell r="AD3243">
            <v>8538.6389999999992</v>
          </cell>
          <cell r="AT3243">
            <v>792.69399999999996</v>
          </cell>
          <cell r="AU3243">
            <v>2405.7629999999999</v>
          </cell>
          <cell r="AV3243">
            <v>2875.9900600000001</v>
          </cell>
          <cell r="AW3243">
            <v>8732.4620599999998</v>
          </cell>
        </row>
        <row r="3244">
          <cell r="A3244" t="str">
            <v>680499CLPLATBU1485</v>
          </cell>
          <cell r="L3244">
            <v>491.87243000000001</v>
          </cell>
          <cell r="M3244">
            <v>252.36239</v>
          </cell>
          <cell r="N3244">
            <v>216.47907000000001</v>
          </cell>
          <cell r="O3244">
            <v>1010.5502</v>
          </cell>
          <cell r="P3244">
            <v>968.00585999999998</v>
          </cell>
          <cell r="Q3244">
            <v>932.78003000000001</v>
          </cell>
          <cell r="S3244">
            <v>2556.2738399999998</v>
          </cell>
          <cell r="T3244">
            <v>2513.7294999999999</v>
          </cell>
          <cell r="U3244">
            <v>2339.9617499999999</v>
          </cell>
          <cell r="W3244">
            <v>725.22337000000005</v>
          </cell>
          <cell r="X3244">
            <v>513.74276999999995</v>
          </cell>
          <cell r="Y3244">
            <v>451.93193000000002</v>
          </cell>
          <cell r="AB3244">
            <v>1148.742</v>
          </cell>
          <cell r="AC3244">
            <v>387.04300000000001</v>
          </cell>
          <cell r="AD3244">
            <v>3534.7640000000001</v>
          </cell>
          <cell r="AT3244">
            <v>373.57299999999998</v>
          </cell>
          <cell r="AU3244">
            <v>1193.5429999999999</v>
          </cell>
          <cell r="AV3244">
            <v>1025.76044</v>
          </cell>
          <cell r="AW3244">
            <v>3862.7504399999998</v>
          </cell>
        </row>
        <row r="3245">
          <cell r="A3245" t="str">
            <v>680499CLPLATBU1051</v>
          </cell>
          <cell r="L3245">
            <v>1.0369200000000001</v>
          </cell>
          <cell r="O3245">
            <v>93.173609999999996</v>
          </cell>
          <cell r="P3245">
            <v>18.897220000000001</v>
          </cell>
          <cell r="Q3245">
            <v>18.619679999999999</v>
          </cell>
          <cell r="S3245">
            <v>133.27005</v>
          </cell>
          <cell r="T3245">
            <v>58.993659999999998</v>
          </cell>
          <cell r="U3245">
            <v>54.246270000000003</v>
          </cell>
          <cell r="W3245">
            <v>17.471509999999999</v>
          </cell>
          <cell r="AT3245">
            <v>51.848999999999997</v>
          </cell>
          <cell r="AU3245">
            <v>51.848999999999997</v>
          </cell>
          <cell r="AV3245">
            <v>153.10033000000001</v>
          </cell>
          <cell r="AW3245">
            <v>153.10033000000001</v>
          </cell>
        </row>
        <row r="3246">
          <cell r="A3246" t="str">
            <v>680499CLPLATBO0708</v>
          </cell>
          <cell r="L3246">
            <v>252.48035999999999</v>
          </cell>
          <cell r="M3246">
            <v>193.34020000000001</v>
          </cell>
          <cell r="N3246">
            <v>160.46876</v>
          </cell>
          <cell r="O3246">
            <v>1623.7127399999999</v>
          </cell>
          <cell r="P3246">
            <v>1177.73667</v>
          </cell>
          <cell r="Q3246">
            <v>1095.95093</v>
          </cell>
          <cell r="S3246">
            <v>4030.4675499999998</v>
          </cell>
          <cell r="T3246">
            <v>3584.4914800000001</v>
          </cell>
          <cell r="U3246">
            <v>3229.7985399999998</v>
          </cell>
          <cell r="W3246">
            <v>627.07944999999995</v>
          </cell>
          <cell r="X3246">
            <v>865.66732000000002</v>
          </cell>
          <cell r="Y3246">
            <v>758.11749999999995</v>
          </cell>
          <cell r="AB3246">
            <v>976.96199999999999</v>
          </cell>
          <cell r="AC3246">
            <v>824.745</v>
          </cell>
          <cell r="AD3246">
            <v>4080.6439999999998</v>
          </cell>
          <cell r="AT3246">
            <v>331.49799999999999</v>
          </cell>
          <cell r="AU3246">
            <v>951.37699999999995</v>
          </cell>
          <cell r="AV3246">
            <v>1502.51773</v>
          </cell>
          <cell r="AW3246">
            <v>4039.1367300000002</v>
          </cell>
        </row>
        <row r="3247">
          <cell r="A3247" t="str">
            <v>680499CLPLATBU0675</v>
          </cell>
          <cell r="L3247">
            <v>0</v>
          </cell>
          <cell r="M3247">
            <v>41.190770000000001</v>
          </cell>
          <cell r="N3247">
            <v>35.333860000000001</v>
          </cell>
          <cell r="O3247">
            <v>145.41078999999999</v>
          </cell>
          <cell r="P3247">
            <v>195.52153000000001</v>
          </cell>
          <cell r="Q3247">
            <v>188.58713</v>
          </cell>
          <cell r="S3247">
            <v>359.38274000000001</v>
          </cell>
          <cell r="T3247">
            <v>409.49347999999998</v>
          </cell>
          <cell r="U3247">
            <v>381.41037999999998</v>
          </cell>
          <cell r="W3247">
            <v>101.34699000000001</v>
          </cell>
          <cell r="X3247">
            <v>87.626009999999994</v>
          </cell>
          <cell r="Y3247">
            <v>77.795910000000006</v>
          </cell>
          <cell r="AB3247">
            <v>174.917</v>
          </cell>
          <cell r="AC3247">
            <v>89.915000000000006</v>
          </cell>
          <cell r="AD3247">
            <v>644.47799999999995</v>
          </cell>
          <cell r="AT3247">
            <v>11.752000000000001</v>
          </cell>
          <cell r="AU3247">
            <v>136.928</v>
          </cell>
          <cell r="AV3247">
            <v>144.779</v>
          </cell>
          <cell r="AW3247">
            <v>459.48200000000003</v>
          </cell>
        </row>
        <row r="3248">
          <cell r="A3248" t="str">
            <v>680499CLPLATBU0709</v>
          </cell>
          <cell r="M3248">
            <v>66.579149999999998</v>
          </cell>
          <cell r="N3248">
            <v>57.112279999999998</v>
          </cell>
          <cell r="P3248">
            <v>220.25232</v>
          </cell>
          <cell r="Q3248">
            <v>210.96746999999999</v>
          </cell>
          <cell r="S3248">
            <v>184.47924</v>
          </cell>
          <cell r="T3248">
            <v>404.73156</v>
          </cell>
          <cell r="U3248">
            <v>373.47349000000003</v>
          </cell>
          <cell r="X3248">
            <v>130.43433999999999</v>
          </cell>
          <cell r="Y3248">
            <v>113.21389000000001</v>
          </cell>
        </row>
        <row r="3249">
          <cell r="A3249" t="str">
            <v>680499CLPLATBU1123</v>
          </cell>
          <cell r="L3249">
            <v>-3.33745</v>
          </cell>
          <cell r="M3249">
            <v>24.89415</v>
          </cell>
          <cell r="N3249">
            <v>20.120339999999999</v>
          </cell>
          <cell r="O3249">
            <v>-15.96565</v>
          </cell>
          <cell r="P3249">
            <v>138.69641999999999</v>
          </cell>
          <cell r="Q3249">
            <v>126.31256999999999</v>
          </cell>
          <cell r="S3249">
            <v>60.405099999999997</v>
          </cell>
          <cell r="T3249">
            <v>215.06717</v>
          </cell>
          <cell r="U3249">
            <v>191.55233000000001</v>
          </cell>
          <cell r="W3249">
            <v>1.55104</v>
          </cell>
          <cell r="X3249">
            <v>49.65549</v>
          </cell>
          <cell r="Y3249">
            <v>41.709499999999998</v>
          </cell>
          <cell r="AB3249">
            <v>73.036000000000001</v>
          </cell>
          <cell r="AC3249">
            <v>66.352000000000004</v>
          </cell>
          <cell r="AD3249">
            <v>278.75299999999999</v>
          </cell>
          <cell r="AT3249">
            <v>24.021999999999998</v>
          </cell>
          <cell r="AU3249">
            <v>72.066000000000003</v>
          </cell>
          <cell r="AV3249">
            <v>49.832560000000001</v>
          </cell>
          <cell r="AW3249">
            <v>217.99256</v>
          </cell>
        </row>
        <row r="3250">
          <cell r="A3250" t="str">
            <v>680499CLPLATBS9042</v>
          </cell>
          <cell r="L3250">
            <v>2187.8809999999999</v>
          </cell>
          <cell r="M3250">
            <v>2292.14921</v>
          </cell>
          <cell r="N3250">
            <v>1895.3926200000001</v>
          </cell>
          <cell r="O3250">
            <v>10204.76657</v>
          </cell>
          <cell r="P3250">
            <v>13333.212240000001</v>
          </cell>
          <cell r="Q3250">
            <v>12514.19607</v>
          </cell>
          <cell r="S3250">
            <v>38659.808089999999</v>
          </cell>
          <cell r="T3250">
            <v>41788.25376</v>
          </cell>
          <cell r="U3250">
            <v>37603.47767</v>
          </cell>
          <cell r="W3250">
            <v>4697.7748099999999</v>
          </cell>
          <cell r="X3250">
            <v>10505.89338</v>
          </cell>
          <cell r="Y3250">
            <v>9087.3517400000001</v>
          </cell>
          <cell r="AB3250">
            <v>11260.557000000001</v>
          </cell>
          <cell r="AC3250">
            <v>6368.3590000000004</v>
          </cell>
          <cell r="AD3250">
            <v>44342.42</v>
          </cell>
          <cell r="AT3250">
            <v>3626.3029999999999</v>
          </cell>
          <cell r="AU3250">
            <v>10541.807000000001</v>
          </cell>
          <cell r="AV3250">
            <v>14111.47963</v>
          </cell>
          <cell r="AW3250">
            <v>42823.961629999998</v>
          </cell>
        </row>
        <row r="3251">
          <cell r="A3251" t="str">
            <v>680499CLPLATBO0341</v>
          </cell>
          <cell r="L3251">
            <v>1899.73035</v>
          </cell>
          <cell r="M3251">
            <v>1650.6381899999999</v>
          </cell>
          <cell r="N3251">
            <v>1366.3067100000001</v>
          </cell>
          <cell r="O3251">
            <v>8511.9613800000006</v>
          </cell>
          <cell r="P3251">
            <v>9911.3495299999995</v>
          </cell>
          <cell r="Q3251">
            <v>9355.2749999999996</v>
          </cell>
          <cell r="S3251">
            <v>30151.435720000001</v>
          </cell>
          <cell r="T3251">
            <v>31550.82387</v>
          </cell>
          <cell r="U3251">
            <v>28461.579010000001</v>
          </cell>
          <cell r="W3251">
            <v>4081.1670800000002</v>
          </cell>
          <cell r="X3251">
            <v>7521.3713500000003</v>
          </cell>
          <cell r="Y3251">
            <v>6493.2035599999999</v>
          </cell>
          <cell r="AB3251">
            <v>8229.7180000000008</v>
          </cell>
          <cell r="AC3251">
            <v>4632.8890000000001</v>
          </cell>
          <cell r="AD3251">
            <v>33260.184999999998</v>
          </cell>
          <cell r="AT3251">
            <v>2771.636</v>
          </cell>
          <cell r="AU3251">
            <v>8121.2110000000002</v>
          </cell>
          <cell r="AV3251">
            <v>10692.00758</v>
          </cell>
          <cell r="AW3251">
            <v>32435.579580000001</v>
          </cell>
        </row>
        <row r="3252">
          <cell r="A3252" t="str">
            <v>680499CLPLATBU0341</v>
          </cell>
          <cell r="L3252">
            <v>1899.73035</v>
          </cell>
          <cell r="M3252">
            <v>1650.6381899999999</v>
          </cell>
          <cell r="N3252">
            <v>1366.3067100000001</v>
          </cell>
          <cell r="O3252">
            <v>8511.9613800000006</v>
          </cell>
          <cell r="P3252">
            <v>9911.3495299999995</v>
          </cell>
          <cell r="Q3252">
            <v>9355.2749999999996</v>
          </cell>
          <cell r="S3252">
            <v>30151.435720000001</v>
          </cell>
          <cell r="T3252">
            <v>31550.82387</v>
          </cell>
          <cell r="U3252">
            <v>28461.579010000001</v>
          </cell>
          <cell r="W3252">
            <v>4081.1670800000002</v>
          </cell>
          <cell r="X3252">
            <v>7521.3713500000003</v>
          </cell>
          <cell r="Y3252">
            <v>6493.2035599999999</v>
          </cell>
          <cell r="AB3252">
            <v>8229.7180000000008</v>
          </cell>
          <cell r="AC3252">
            <v>4632.8890000000001</v>
          </cell>
          <cell r="AD3252">
            <v>33260.184999999998</v>
          </cell>
          <cell r="AT3252">
            <v>2771.636</v>
          </cell>
          <cell r="AU3252">
            <v>8121.2110000000002</v>
          </cell>
          <cell r="AV3252">
            <v>10692.00758</v>
          </cell>
          <cell r="AW3252">
            <v>32435.579580000001</v>
          </cell>
        </row>
        <row r="3253">
          <cell r="A3253" t="str">
            <v>680499CLPLATBU0351</v>
          </cell>
          <cell r="L3253">
            <v>160.79617999999999</v>
          </cell>
          <cell r="M3253">
            <v>110.5675</v>
          </cell>
          <cell r="N3253">
            <v>91.576830000000001</v>
          </cell>
          <cell r="O3253">
            <v>1038.94514</v>
          </cell>
          <cell r="P3253">
            <v>925.42079000000001</v>
          </cell>
          <cell r="Q3253">
            <v>880.30804000000001</v>
          </cell>
          <cell r="S3253">
            <v>3008.1829299999999</v>
          </cell>
          <cell r="T3253">
            <v>2894.6585799999998</v>
          </cell>
          <cell r="U3253">
            <v>2582.88805</v>
          </cell>
          <cell r="W3253">
            <v>383.53500000000003</v>
          </cell>
          <cell r="X3253">
            <v>688.44863999999995</v>
          </cell>
          <cell r="Y3253">
            <v>591.03258000000005</v>
          </cell>
          <cell r="AB3253">
            <v>593.32500000000005</v>
          </cell>
          <cell r="AC3253">
            <v>553.721</v>
          </cell>
          <cell r="AD3253">
            <v>2533.4760000000001</v>
          </cell>
          <cell r="AT3253">
            <v>184.15799999999999</v>
          </cell>
          <cell r="AU3253">
            <v>552.98199999999997</v>
          </cell>
          <cell r="AV3253">
            <v>1128.7982300000001</v>
          </cell>
          <cell r="AW3253">
            <v>2399.4802300000001</v>
          </cell>
        </row>
        <row r="3254">
          <cell r="A3254" t="str">
            <v>680499CLPLATBU0352</v>
          </cell>
          <cell r="L3254">
            <v>77.813119999999998</v>
          </cell>
          <cell r="M3254">
            <v>520.84208000000001</v>
          </cell>
          <cell r="N3254">
            <v>429.22764999999998</v>
          </cell>
          <cell r="O3254">
            <v>301.55311</v>
          </cell>
          <cell r="P3254">
            <v>2252.2511199999999</v>
          </cell>
          <cell r="Q3254">
            <v>2043.58374</v>
          </cell>
          <cell r="S3254">
            <v>4746.2671700000001</v>
          </cell>
          <cell r="T3254">
            <v>6696.9651800000001</v>
          </cell>
          <cell r="U3254">
            <v>5971.0981499999998</v>
          </cell>
          <cell r="W3254">
            <v>117.03398</v>
          </cell>
          <cell r="X3254">
            <v>2247.9565699999998</v>
          </cell>
          <cell r="Y3254">
            <v>1960.7557999999999</v>
          </cell>
          <cell r="AB3254">
            <v>2007.9459999999999</v>
          </cell>
          <cell r="AC3254">
            <v>876.17499999999995</v>
          </cell>
          <cell r="AD3254">
            <v>7386.1589999999997</v>
          </cell>
          <cell r="AT3254">
            <v>579.66899999999998</v>
          </cell>
          <cell r="AU3254">
            <v>1583.37</v>
          </cell>
          <cell r="AV3254">
            <v>1805.9967999999999</v>
          </cell>
          <cell r="AW3254">
            <v>7264.9827999999998</v>
          </cell>
        </row>
        <row r="3255">
          <cell r="A3255" t="str">
            <v>680499CLPLATBU0353</v>
          </cell>
          <cell r="L3255">
            <v>49.541350000000001</v>
          </cell>
          <cell r="M3255">
            <v>10.10144</v>
          </cell>
          <cell r="N3255">
            <v>8.2814399999999999</v>
          </cell>
          <cell r="O3255">
            <v>351.57231999999999</v>
          </cell>
          <cell r="P3255">
            <v>244.1908</v>
          </cell>
          <cell r="Q3255">
            <v>235.02929</v>
          </cell>
          <cell r="S3255">
            <v>753.26314000000002</v>
          </cell>
          <cell r="T3255">
            <v>645.88162</v>
          </cell>
          <cell r="U3255">
            <v>587.86531000000002</v>
          </cell>
          <cell r="W3255">
            <v>116.03874999999999</v>
          </cell>
          <cell r="X3255">
            <v>48.116819999999997</v>
          </cell>
          <cell r="Y3255">
            <v>42.3598</v>
          </cell>
          <cell r="AB3255">
            <v>429.56799999999998</v>
          </cell>
          <cell r="AC3255">
            <v>305.57400000000001</v>
          </cell>
          <cell r="AD3255">
            <v>1162.5999999999999</v>
          </cell>
          <cell r="AT3255">
            <v>90.84</v>
          </cell>
          <cell r="AU3255">
            <v>284.24400000000003</v>
          </cell>
          <cell r="AV3255">
            <v>483.94240000000002</v>
          </cell>
          <cell r="AW3255">
            <v>723.18439999999998</v>
          </cell>
        </row>
        <row r="3256">
          <cell r="A3256" t="str">
            <v>680499CLPLATBU0349</v>
          </cell>
          <cell r="L3256">
            <v>0</v>
          </cell>
          <cell r="O3256">
            <v>0.73462000000000005</v>
          </cell>
          <cell r="S3256">
            <v>0.65912999999999999</v>
          </cell>
          <cell r="T3256">
            <v>-7.5490000000000002E-2</v>
          </cell>
          <cell r="U3256">
            <v>4.7149999999999997E-2</v>
          </cell>
          <cell r="W3256">
            <v>0</v>
          </cell>
          <cell r="AV3256">
            <v>0.73462000000000005</v>
          </cell>
          <cell r="AW3256">
            <v>0.73462000000000005</v>
          </cell>
        </row>
        <row r="3257">
          <cell r="A3257" t="str">
            <v>680499CLPLATBS9051</v>
          </cell>
          <cell r="L3257">
            <v>245.61868999999999</v>
          </cell>
          <cell r="M3257">
            <v>79.703010000000006</v>
          </cell>
          <cell r="N3257">
            <v>65.342709999999997</v>
          </cell>
          <cell r="O3257">
            <v>1028.8786399999999</v>
          </cell>
          <cell r="P3257">
            <v>337.68387999999999</v>
          </cell>
          <cell r="Q3257">
            <v>311.02015999999998</v>
          </cell>
          <cell r="S3257">
            <v>1988.75756</v>
          </cell>
          <cell r="T3257">
            <v>1297.5627999999999</v>
          </cell>
          <cell r="U3257">
            <v>1144.1939199999999</v>
          </cell>
          <cell r="W3257">
            <v>612.59942000000001</v>
          </cell>
          <cell r="X3257">
            <v>266.75830000000002</v>
          </cell>
          <cell r="Y3257">
            <v>226.47271000000001</v>
          </cell>
          <cell r="AB3257">
            <v>662.53399999999999</v>
          </cell>
          <cell r="AC3257">
            <v>421.68400000000003</v>
          </cell>
          <cell r="AD3257">
            <v>4259.5770000000002</v>
          </cell>
          <cell r="AT3257">
            <v>255.53899999999999</v>
          </cell>
          <cell r="AU3257">
            <v>597.154</v>
          </cell>
          <cell r="AV3257">
            <v>858.77729999999997</v>
          </cell>
          <cell r="AW3257">
            <v>4010.0963000000002</v>
          </cell>
        </row>
        <row r="3258">
          <cell r="A3258" t="str">
            <v>680499CLPLATBO0713</v>
          </cell>
          <cell r="L3258">
            <v>190.53341</v>
          </cell>
          <cell r="M3258">
            <v>79.703010000000006</v>
          </cell>
          <cell r="N3258">
            <v>65.342709999999997</v>
          </cell>
          <cell r="O3258">
            <v>510.12094999999999</v>
          </cell>
          <cell r="P3258">
            <v>337.68387999999999</v>
          </cell>
          <cell r="Q3258">
            <v>311.02015999999998</v>
          </cell>
          <cell r="S3258">
            <v>1078.2237700000001</v>
          </cell>
          <cell r="T3258">
            <v>905.7867</v>
          </cell>
          <cell r="U3258">
            <v>800.12660000000005</v>
          </cell>
          <cell r="W3258">
            <v>292.20609999999999</v>
          </cell>
          <cell r="X3258">
            <v>266.75830000000002</v>
          </cell>
          <cell r="Y3258">
            <v>226.47271000000001</v>
          </cell>
          <cell r="AB3258">
            <v>198.691</v>
          </cell>
          <cell r="AC3258">
            <v>159.70400000000001</v>
          </cell>
          <cell r="AD3258">
            <v>2199.931</v>
          </cell>
          <cell r="AT3258">
            <v>176.654</v>
          </cell>
          <cell r="AU3258">
            <v>360.00700000000001</v>
          </cell>
          <cell r="AV3258">
            <v>479.09546999999998</v>
          </cell>
          <cell r="AW3258">
            <v>2478.2044700000001</v>
          </cell>
        </row>
        <row r="3259">
          <cell r="A3259" t="str">
            <v>680499CLPLATBU0713</v>
          </cell>
          <cell r="L3259">
            <v>190.53341</v>
          </cell>
          <cell r="M3259">
            <v>79.703010000000006</v>
          </cell>
          <cell r="N3259">
            <v>65.342709999999997</v>
          </cell>
          <cell r="O3259">
            <v>510.12094999999999</v>
          </cell>
          <cell r="P3259">
            <v>337.68387999999999</v>
          </cell>
          <cell r="Q3259">
            <v>311.02015999999998</v>
          </cell>
          <cell r="S3259">
            <v>1078.2237700000001</v>
          </cell>
          <cell r="T3259">
            <v>905.7867</v>
          </cell>
          <cell r="U3259">
            <v>800.12660000000005</v>
          </cell>
          <cell r="W3259">
            <v>292.20609999999999</v>
          </cell>
          <cell r="X3259">
            <v>266.75830000000002</v>
          </cell>
          <cell r="Y3259">
            <v>226.47271000000001</v>
          </cell>
          <cell r="AB3259">
            <v>198.691</v>
          </cell>
          <cell r="AC3259">
            <v>159.70400000000001</v>
          </cell>
          <cell r="AD3259">
            <v>2199.931</v>
          </cell>
          <cell r="AT3259">
            <v>176.654</v>
          </cell>
          <cell r="AU3259">
            <v>360.00700000000001</v>
          </cell>
          <cell r="AV3259">
            <v>479.09546999999998</v>
          </cell>
          <cell r="AW3259">
            <v>2478.2044700000001</v>
          </cell>
        </row>
        <row r="3260">
          <cell r="A3260" t="str">
            <v>680499CLPLATBU0418</v>
          </cell>
          <cell r="L3260">
            <v>55.085279999999997</v>
          </cell>
          <cell r="O3260">
            <v>518.75769000000003</v>
          </cell>
          <cell r="S3260">
            <v>910.53378999999995</v>
          </cell>
          <cell r="T3260">
            <v>391.77609999999999</v>
          </cell>
          <cell r="U3260">
            <v>344.06732</v>
          </cell>
          <cell r="W3260">
            <v>320.39332000000002</v>
          </cell>
          <cell r="AB3260">
            <v>463.84300000000002</v>
          </cell>
          <cell r="AC3260">
            <v>261.98</v>
          </cell>
          <cell r="AD3260">
            <v>2059.6460000000002</v>
          </cell>
          <cell r="AT3260">
            <v>78.885000000000005</v>
          </cell>
          <cell r="AU3260">
            <v>237.14699999999999</v>
          </cell>
          <cell r="AV3260">
            <v>379.68182999999999</v>
          </cell>
          <cell r="AW3260">
            <v>1531.89183</v>
          </cell>
        </row>
        <row r="3261">
          <cell r="A3261" t="str">
            <v>680499CLPLATBS9050</v>
          </cell>
          <cell r="L3261">
            <v>148.91061999999999</v>
          </cell>
          <cell r="M3261">
            <v>163.00897000000001</v>
          </cell>
          <cell r="N3261">
            <v>133.63919999999999</v>
          </cell>
          <cell r="O3261">
            <v>887.36909000000003</v>
          </cell>
          <cell r="P3261">
            <v>520.73247000000003</v>
          </cell>
          <cell r="Q3261">
            <v>488.77462000000003</v>
          </cell>
          <cell r="S3261">
            <v>1986.83952</v>
          </cell>
          <cell r="T3261">
            <v>1620.2029</v>
          </cell>
          <cell r="U3261">
            <v>1470.8236099999999</v>
          </cell>
          <cell r="W3261">
            <v>373.32276000000002</v>
          </cell>
          <cell r="X3261">
            <v>272.27283999999997</v>
          </cell>
          <cell r="Y3261">
            <v>233.07366999999999</v>
          </cell>
          <cell r="AB3261">
            <v>882.64499999999998</v>
          </cell>
          <cell r="AC3261">
            <v>372.53300000000002</v>
          </cell>
          <cell r="AD3261">
            <v>2857.2759999999998</v>
          </cell>
          <cell r="AT3261">
            <v>287.375</v>
          </cell>
          <cell r="AU3261">
            <v>624.06799999999998</v>
          </cell>
          <cell r="AV3261">
            <v>851.49508000000003</v>
          </cell>
          <cell r="AW3261">
            <v>2181.4150800000002</v>
          </cell>
        </row>
        <row r="3262">
          <cell r="A3262" t="str">
            <v>680499CLPLATBU0362</v>
          </cell>
          <cell r="L3262">
            <v>148.91061999999999</v>
          </cell>
          <cell r="M3262">
            <v>163.00897000000001</v>
          </cell>
          <cell r="N3262">
            <v>133.63919999999999</v>
          </cell>
          <cell r="O3262">
            <v>887.36909000000003</v>
          </cell>
          <cell r="P3262">
            <v>520.73247000000003</v>
          </cell>
          <cell r="Q3262">
            <v>488.77462000000003</v>
          </cell>
          <cell r="S3262">
            <v>1986.83952</v>
          </cell>
          <cell r="T3262">
            <v>1620.2029</v>
          </cell>
          <cell r="U3262">
            <v>1470.8236099999999</v>
          </cell>
          <cell r="W3262">
            <v>373.32276000000002</v>
          </cell>
          <cell r="X3262">
            <v>272.27283999999997</v>
          </cell>
          <cell r="Y3262">
            <v>233.07366999999999</v>
          </cell>
          <cell r="AB3262">
            <v>882.64499999999998</v>
          </cell>
          <cell r="AC3262">
            <v>372.53300000000002</v>
          </cell>
          <cell r="AD3262">
            <v>2857.2759999999998</v>
          </cell>
          <cell r="AT3262">
            <v>287.375</v>
          </cell>
          <cell r="AU3262">
            <v>624.06799999999998</v>
          </cell>
          <cell r="AV3262">
            <v>851.49508000000003</v>
          </cell>
          <cell r="AW3262">
            <v>2181.4150800000002</v>
          </cell>
        </row>
        <row r="3263">
          <cell r="A3263" t="str">
            <v>680499CLPLATBS6801</v>
          </cell>
          <cell r="L3263">
            <v>14.9437</v>
          </cell>
          <cell r="O3263">
            <v>104.04938</v>
          </cell>
          <cell r="P3263">
            <v>165.94969</v>
          </cell>
          <cell r="Q3263">
            <v>164.96555000000001</v>
          </cell>
          <cell r="S3263">
            <v>105.30404</v>
          </cell>
          <cell r="T3263">
            <v>167.20435000000001</v>
          </cell>
          <cell r="U3263">
            <v>161.97279</v>
          </cell>
          <cell r="W3263">
            <v>53.595689999999998</v>
          </cell>
          <cell r="X3263">
            <v>100.63200000000001</v>
          </cell>
          <cell r="Y3263">
            <v>87.32835</v>
          </cell>
          <cell r="AV3263">
            <v>44.890590000000003</v>
          </cell>
          <cell r="AW3263">
            <v>44.890590000000003</v>
          </cell>
        </row>
        <row r="3264">
          <cell r="A3264" t="str">
            <v>680499CLPLATBU1481</v>
          </cell>
          <cell r="L3264">
            <v>14.9437</v>
          </cell>
          <cell r="O3264">
            <v>104.04938</v>
          </cell>
          <cell r="P3264">
            <v>165.94969</v>
          </cell>
          <cell r="Q3264">
            <v>164.96555000000001</v>
          </cell>
          <cell r="S3264">
            <v>105.30404</v>
          </cell>
          <cell r="T3264">
            <v>167.20435000000001</v>
          </cell>
          <cell r="U3264">
            <v>161.97279</v>
          </cell>
          <cell r="W3264">
            <v>53.595689999999998</v>
          </cell>
          <cell r="X3264">
            <v>100.63200000000001</v>
          </cell>
          <cell r="Y3264">
            <v>87.32835</v>
          </cell>
          <cell r="AV3264">
            <v>44.890590000000003</v>
          </cell>
          <cell r="AW3264">
            <v>44.890590000000003</v>
          </cell>
        </row>
        <row r="3265">
          <cell r="A3265" t="str">
            <v>680499CLPLATBS6903</v>
          </cell>
          <cell r="P3265">
            <v>0</v>
          </cell>
          <cell r="Q3265">
            <v>0</v>
          </cell>
          <cell r="S3265">
            <v>-10.15103</v>
          </cell>
          <cell r="T3265">
            <v>-10.15103</v>
          </cell>
          <cell r="U3265">
            <v>-9.2903400000000005</v>
          </cell>
        </row>
        <row r="3266">
          <cell r="A3266" t="str">
            <v>680499CLPLATBU0664</v>
          </cell>
          <cell r="P3266">
            <v>0</v>
          </cell>
          <cell r="Q3266">
            <v>0</v>
          </cell>
          <cell r="S3266">
            <v>-10.15103</v>
          </cell>
          <cell r="T3266">
            <v>-10.15103</v>
          </cell>
          <cell r="U3266">
            <v>-9.2903400000000005</v>
          </cell>
        </row>
        <row r="3267">
          <cell r="A3267" t="str">
            <v>680499CLPLAT201101</v>
          </cell>
          <cell r="L3267">
            <v>14297.662840000001</v>
          </cell>
          <cell r="M3267">
            <v>16035.555920000001</v>
          </cell>
          <cell r="N3267">
            <v>13194.87617</v>
          </cell>
          <cell r="O3267">
            <v>50824.844929999999</v>
          </cell>
          <cell r="P3267">
            <v>70884.696639999995</v>
          </cell>
          <cell r="Q3267">
            <v>65070.441639999997</v>
          </cell>
          <cell r="S3267">
            <v>118730.18337</v>
          </cell>
          <cell r="T3267">
            <v>138790.03508</v>
          </cell>
          <cell r="U3267">
            <v>124416.78227</v>
          </cell>
          <cell r="W3267">
            <v>26445.729340000002</v>
          </cell>
          <cell r="X3267">
            <v>47574.408130000003</v>
          </cell>
          <cell r="Y3267">
            <v>40748.299870000003</v>
          </cell>
          <cell r="AB3267">
            <v>45059.08</v>
          </cell>
          <cell r="AC3267">
            <v>23532.334999999999</v>
          </cell>
          <cell r="AD3267">
            <v>160078.88800000001</v>
          </cell>
          <cell r="AT3267">
            <v>14497.575999999999</v>
          </cell>
          <cell r="AU3267">
            <v>45793.362999999998</v>
          </cell>
          <cell r="AV3267">
            <v>52146.31781</v>
          </cell>
          <cell r="AW3267">
            <v>150489.07881000001</v>
          </cell>
        </row>
        <row r="3268">
          <cell r="A3268" t="str">
            <v>680499CLPLATBT6918</v>
          </cell>
          <cell r="L3268">
            <v>14297.662840000001</v>
          </cell>
          <cell r="M3268">
            <v>16035.555920000001</v>
          </cell>
          <cell r="N3268">
            <v>13194.87617</v>
          </cell>
          <cell r="O3268">
            <v>50824.844929999999</v>
          </cell>
          <cell r="P3268">
            <v>70884.696639999995</v>
          </cell>
          <cell r="Q3268">
            <v>65070.441639999997</v>
          </cell>
          <cell r="S3268">
            <v>118730.18337</v>
          </cell>
          <cell r="T3268">
            <v>138790.03508</v>
          </cell>
          <cell r="U3268">
            <v>124416.78227</v>
          </cell>
          <cell r="W3268">
            <v>26445.729340000002</v>
          </cell>
          <cell r="X3268">
            <v>47574.408130000003</v>
          </cell>
          <cell r="Y3268">
            <v>40748.299870000003</v>
          </cell>
          <cell r="AB3268">
            <v>45059.08</v>
          </cell>
          <cell r="AC3268">
            <v>23532.334999999999</v>
          </cell>
          <cell r="AD3268">
            <v>160078.88800000001</v>
          </cell>
          <cell r="AT3268">
            <v>14497.575999999999</v>
          </cell>
          <cell r="AU3268">
            <v>45793.362999999998</v>
          </cell>
          <cell r="AV3268">
            <v>52146.31781</v>
          </cell>
          <cell r="AW3268">
            <v>150489.07881000001</v>
          </cell>
        </row>
        <row r="3269">
          <cell r="A3269" t="str">
            <v>680499CLPLATBO0680</v>
          </cell>
          <cell r="L3269">
            <v>14297.662840000001</v>
          </cell>
          <cell r="M3269">
            <v>16035.555920000001</v>
          </cell>
          <cell r="N3269">
            <v>13194.87617</v>
          </cell>
          <cell r="O3269">
            <v>50824.844929999999</v>
          </cell>
          <cell r="P3269">
            <v>70878.310759999993</v>
          </cell>
          <cell r="Q3269">
            <v>65063.669370000003</v>
          </cell>
          <cell r="S3269">
            <v>118730.18337</v>
          </cell>
          <cell r="T3269">
            <v>138783.64920000001</v>
          </cell>
          <cell r="U3269">
            <v>124410.01</v>
          </cell>
          <cell r="W3269">
            <v>26445.729340000002</v>
          </cell>
          <cell r="X3269">
            <v>47575.998500000002</v>
          </cell>
          <cell r="Y3269">
            <v>40749.747179999998</v>
          </cell>
          <cell r="AB3269">
            <v>45059.08</v>
          </cell>
          <cell r="AC3269">
            <v>23532.334999999999</v>
          </cell>
          <cell r="AD3269">
            <v>160078.88800000001</v>
          </cell>
          <cell r="AT3269">
            <v>14497.575999999999</v>
          </cell>
          <cell r="AU3269">
            <v>45793.362999999998</v>
          </cell>
          <cell r="AV3269">
            <v>52146.31781</v>
          </cell>
          <cell r="AW3269">
            <v>150489.07881000001</v>
          </cell>
        </row>
        <row r="3270">
          <cell r="A3270" t="str">
            <v>680499CLPLATBU0680</v>
          </cell>
          <cell r="L3270">
            <v>14297.662840000001</v>
          </cell>
          <cell r="M3270">
            <v>16035.555920000001</v>
          </cell>
          <cell r="N3270">
            <v>13194.87617</v>
          </cell>
          <cell r="O3270">
            <v>50824.844929999999</v>
          </cell>
          <cell r="P3270">
            <v>70878.310759999993</v>
          </cell>
          <cell r="Q3270">
            <v>65063.669370000003</v>
          </cell>
          <cell r="S3270">
            <v>118730.18337</v>
          </cell>
          <cell r="T3270">
            <v>138783.64920000001</v>
          </cell>
          <cell r="U3270">
            <v>124410.01</v>
          </cell>
          <cell r="W3270">
            <v>26445.729340000002</v>
          </cell>
          <cell r="X3270">
            <v>47575.998500000002</v>
          </cell>
          <cell r="Y3270">
            <v>40749.747179999998</v>
          </cell>
          <cell r="AB3270">
            <v>45059.08</v>
          </cell>
          <cell r="AC3270">
            <v>23532.334999999999</v>
          </cell>
          <cell r="AD3270">
            <v>160078.88800000001</v>
          </cell>
          <cell r="AT3270">
            <v>14497.575999999999</v>
          </cell>
          <cell r="AU3270">
            <v>45793.362999999998</v>
          </cell>
          <cell r="AV3270">
            <v>52146.31781</v>
          </cell>
          <cell r="AW3270">
            <v>150489.07881000001</v>
          </cell>
        </row>
        <row r="3271">
          <cell r="A3271" t="str">
            <v>680499CLPLATBU0655</v>
          </cell>
          <cell r="L3271">
            <v>0</v>
          </cell>
          <cell r="O3271">
            <v>0</v>
          </cell>
          <cell r="P3271">
            <v>-0.74733000000000005</v>
          </cell>
          <cell r="Q3271">
            <v>-0.76075000000000004</v>
          </cell>
          <cell r="S3271">
            <v>0</v>
          </cell>
          <cell r="T3271">
            <v>-0.74733000000000005</v>
          </cell>
          <cell r="U3271">
            <v>-0.76075000000000004</v>
          </cell>
          <cell r="W3271">
            <v>0</v>
          </cell>
        </row>
        <row r="3272">
          <cell r="A3272" t="str">
            <v>680499CLPLATBU0624</v>
          </cell>
          <cell r="P3272">
            <v>7.1332100000000001</v>
          </cell>
          <cell r="Q3272">
            <v>7.5330199999999996</v>
          </cell>
          <cell r="T3272">
            <v>7.1332100000000001</v>
          </cell>
          <cell r="U3272">
            <v>7.5330199999999996</v>
          </cell>
          <cell r="X3272">
            <v>-1.5903700000000001</v>
          </cell>
          <cell r="Y3272">
            <v>-1.4473</v>
          </cell>
        </row>
        <row r="3273">
          <cell r="A3273" t="str">
            <v>680499CL_ARPD202</v>
          </cell>
          <cell r="L3273">
            <v>7763.2285899999997</v>
          </cell>
          <cell r="M3273">
            <v>7382.1309799999999</v>
          </cell>
          <cell r="N3273">
            <v>6052.0726699999996</v>
          </cell>
          <cell r="O3273">
            <v>37961.632440000001</v>
          </cell>
          <cell r="P3273">
            <v>32085.319909999998</v>
          </cell>
          <cell r="Q3273">
            <v>29650.275409999998</v>
          </cell>
          <cell r="S3273">
            <v>94777.297200000001</v>
          </cell>
          <cell r="T3273">
            <v>88900.984670000005</v>
          </cell>
          <cell r="U3273">
            <v>79404.775519999996</v>
          </cell>
          <cell r="W3273">
            <v>19221.40825</v>
          </cell>
          <cell r="X3273">
            <v>24170.62429</v>
          </cell>
          <cell r="Y3273">
            <v>20716.224549999999</v>
          </cell>
          <cell r="AB3273">
            <v>27569.612000000001</v>
          </cell>
          <cell r="AC3273">
            <v>16994.46</v>
          </cell>
          <cell r="AD3273">
            <v>107244.144</v>
          </cell>
          <cell r="AT3273">
            <v>10622.460999999999</v>
          </cell>
          <cell r="AU3273">
            <v>30132.789000000001</v>
          </cell>
          <cell r="AV3273">
            <v>42778.961450000003</v>
          </cell>
          <cell r="AW3273">
            <v>107804.52744999999</v>
          </cell>
        </row>
        <row r="3274">
          <cell r="A3274" t="str">
            <v>680499CL_ARBS9044</v>
          </cell>
          <cell r="L3274">
            <v>3186.8818099999999</v>
          </cell>
          <cell r="M3274">
            <v>2753.4274599999999</v>
          </cell>
          <cell r="N3274">
            <v>2257.3350500000001</v>
          </cell>
          <cell r="O3274">
            <v>12224.39939</v>
          </cell>
          <cell r="P3274">
            <v>8941.7316100000007</v>
          </cell>
          <cell r="Q3274">
            <v>8146.5955999999996</v>
          </cell>
          <cell r="S3274">
            <v>24479.5373</v>
          </cell>
          <cell r="T3274">
            <v>21196.86952</v>
          </cell>
          <cell r="U3274">
            <v>18857.06208</v>
          </cell>
          <cell r="W3274">
            <v>7647.9642800000001</v>
          </cell>
          <cell r="X3274">
            <v>6654.4427299999998</v>
          </cell>
          <cell r="Y3274">
            <v>5693.8686500000003</v>
          </cell>
          <cell r="AB3274">
            <v>8377.6830000000009</v>
          </cell>
          <cell r="AC3274">
            <v>4234.4089999999997</v>
          </cell>
          <cell r="AD3274">
            <v>26895.031999999999</v>
          </cell>
          <cell r="AT3274">
            <v>4968.8519999999999</v>
          </cell>
          <cell r="AU3274">
            <v>12169.253000000001</v>
          </cell>
          <cell r="AV3274">
            <v>13938.27211</v>
          </cell>
          <cell r="AW3274">
            <v>30108.849109999999</v>
          </cell>
        </row>
        <row r="3275">
          <cell r="A3275" t="str">
            <v>680499CL_ARBU0321</v>
          </cell>
          <cell r="L3275">
            <v>2304.1159699999998</v>
          </cell>
          <cell r="M3275">
            <v>2248.2046599999999</v>
          </cell>
          <cell r="N3275">
            <v>1843.13959</v>
          </cell>
          <cell r="O3275">
            <v>7405.8320000000003</v>
          </cell>
          <cell r="P3275">
            <v>5860.7637800000002</v>
          </cell>
          <cell r="Q3275">
            <v>5238.3055199999999</v>
          </cell>
          <cell r="S3275">
            <v>11534.69512</v>
          </cell>
          <cell r="T3275">
            <v>9989.6268999999993</v>
          </cell>
          <cell r="U3275">
            <v>8851.2119999999995</v>
          </cell>
          <cell r="W3275">
            <v>5323.6206599999996</v>
          </cell>
          <cell r="X3275">
            <v>4862.5165100000004</v>
          </cell>
          <cell r="Y3275">
            <v>4160.0827200000003</v>
          </cell>
          <cell r="AB3275">
            <v>5341.4369999999999</v>
          </cell>
          <cell r="AC3275">
            <v>1821.568</v>
          </cell>
          <cell r="AD3275">
            <v>12297.352000000001</v>
          </cell>
          <cell r="AT3275">
            <v>2925.2</v>
          </cell>
          <cell r="AU3275">
            <v>6851.1809999999996</v>
          </cell>
          <cell r="AV3275">
            <v>8160.3561300000001</v>
          </cell>
          <cell r="AW3275">
            <v>13184.38113</v>
          </cell>
        </row>
        <row r="3276">
          <cell r="A3276" t="str">
            <v>680499CL_ARBU0323</v>
          </cell>
          <cell r="L3276">
            <v>882.76584000000003</v>
          </cell>
          <cell r="M3276">
            <v>505.22280000000001</v>
          </cell>
          <cell r="N3276">
            <v>414.19546000000003</v>
          </cell>
          <cell r="O3276">
            <v>4818.5673900000002</v>
          </cell>
          <cell r="P3276">
            <v>3080.96783</v>
          </cell>
          <cell r="Q3276">
            <v>2908.2900800000002</v>
          </cell>
          <cell r="S3276">
            <v>12944.84218</v>
          </cell>
          <cell r="T3276">
            <v>11207.242620000001</v>
          </cell>
          <cell r="U3276">
            <v>10005.85008</v>
          </cell>
          <cell r="W3276">
            <v>2324.3436200000001</v>
          </cell>
          <cell r="X3276">
            <v>1791.9262200000001</v>
          </cell>
          <cell r="Y3276">
            <v>1533.78593</v>
          </cell>
          <cell r="AB3276">
            <v>3036.2460000000001</v>
          </cell>
          <cell r="AC3276">
            <v>2412.8409999999999</v>
          </cell>
          <cell r="AD3276">
            <v>14597.68</v>
          </cell>
          <cell r="AT3276">
            <v>2043.652</v>
          </cell>
          <cell r="AU3276">
            <v>5318.0720000000001</v>
          </cell>
          <cell r="AV3276">
            <v>5777.9159799999998</v>
          </cell>
          <cell r="AW3276">
            <v>15598.109979999999</v>
          </cell>
        </row>
        <row r="3277">
          <cell r="A3277" t="str">
            <v>680499CL_ARBU0648</v>
          </cell>
          <cell r="AW3277">
            <v>1326.3579999999999</v>
          </cell>
        </row>
        <row r="3278">
          <cell r="A3278" t="str">
            <v>680499CL_ARBG6912</v>
          </cell>
          <cell r="L3278">
            <v>2405.7042799999999</v>
          </cell>
          <cell r="M3278">
            <v>2521.03568</v>
          </cell>
          <cell r="N3278">
            <v>2066.8139500000002</v>
          </cell>
          <cell r="O3278">
            <v>15729.372310000001</v>
          </cell>
          <cell r="P3278">
            <v>10852.381160000001</v>
          </cell>
          <cell r="Q3278">
            <v>10017.68433</v>
          </cell>
          <cell r="S3278">
            <v>33483.773090000002</v>
          </cell>
          <cell r="T3278">
            <v>28606.781940000001</v>
          </cell>
          <cell r="U3278">
            <v>25529.809819999999</v>
          </cell>
          <cell r="W3278">
            <v>6595.2321599999996</v>
          </cell>
          <cell r="X3278">
            <v>7921.1180199999999</v>
          </cell>
          <cell r="Y3278">
            <v>6776.4093599999997</v>
          </cell>
          <cell r="AB3278">
            <v>8147.04</v>
          </cell>
          <cell r="AC3278">
            <v>6744.1509999999998</v>
          </cell>
          <cell r="AD3278">
            <v>34221.512000000002</v>
          </cell>
          <cell r="AT3278">
            <v>2188.174</v>
          </cell>
          <cell r="AU3278">
            <v>7968.86</v>
          </cell>
          <cell r="AV3278">
            <v>15331.741190000001</v>
          </cell>
          <cell r="AW3278">
            <v>33909.005190000003</v>
          </cell>
        </row>
        <row r="3279">
          <cell r="A3279" t="str">
            <v>680499CL_ARBS6912</v>
          </cell>
          <cell r="L3279">
            <v>2151.2183</v>
          </cell>
          <cell r="M3279">
            <v>2346.8900899999999</v>
          </cell>
          <cell r="N3279">
            <v>1924.0446199999999</v>
          </cell>
          <cell r="O3279">
            <v>14219.47291</v>
          </cell>
          <cell r="P3279">
            <v>9745.1552300000003</v>
          </cell>
          <cell r="Q3279">
            <v>8995.9032399999996</v>
          </cell>
          <cell r="S3279">
            <v>30145.884269999999</v>
          </cell>
          <cell r="T3279">
            <v>25671.566589999999</v>
          </cell>
          <cell r="U3279">
            <v>22918.498439999999</v>
          </cell>
          <cell r="W3279">
            <v>5979.6741000000002</v>
          </cell>
          <cell r="X3279">
            <v>7185.2493800000002</v>
          </cell>
          <cell r="Y3279">
            <v>6136.8443100000004</v>
          </cell>
          <cell r="AB3279">
            <v>7267.3090000000002</v>
          </cell>
          <cell r="AC3279">
            <v>6101.143</v>
          </cell>
          <cell r="AD3279">
            <v>30620.673999999999</v>
          </cell>
          <cell r="AT3279">
            <v>1869.9680000000001</v>
          </cell>
          <cell r="AU3279">
            <v>7138.3050000000003</v>
          </cell>
          <cell r="AV3279">
            <v>14033.67742</v>
          </cell>
          <cell r="AW3279">
            <v>30401.699420000001</v>
          </cell>
        </row>
        <row r="3280">
          <cell r="A3280" t="str">
            <v>680499CL_ARBO0678</v>
          </cell>
          <cell r="L3280">
            <v>1957.9439500000001</v>
          </cell>
          <cell r="M3280">
            <v>1883.42192</v>
          </cell>
          <cell r="N3280">
            <v>1544.0807500000001</v>
          </cell>
          <cell r="O3280">
            <v>12129.76122</v>
          </cell>
          <cell r="P3280">
            <v>7806.0833899999998</v>
          </cell>
          <cell r="Q3280">
            <v>7210.8384900000001</v>
          </cell>
          <cell r="S3280">
            <v>26039.051719999999</v>
          </cell>
          <cell r="T3280">
            <v>21715.373889999999</v>
          </cell>
          <cell r="U3280">
            <v>19352.157190000002</v>
          </cell>
          <cell r="W3280">
            <v>5190.9324800000004</v>
          </cell>
          <cell r="X3280">
            <v>5984.9589900000001</v>
          </cell>
          <cell r="Y3280">
            <v>5104.13681</v>
          </cell>
          <cell r="AB3280">
            <v>6128.7539999999999</v>
          </cell>
          <cell r="AC3280">
            <v>5226.0309999999999</v>
          </cell>
          <cell r="AD3280">
            <v>26137.648000000001</v>
          </cell>
          <cell r="AT3280">
            <v>1530.829</v>
          </cell>
          <cell r="AU3280">
            <v>5850.9780000000001</v>
          </cell>
          <cell r="AV3280">
            <v>11746.847</v>
          </cell>
          <cell r="AW3280">
            <v>25120.429</v>
          </cell>
        </row>
        <row r="3281">
          <cell r="A3281" t="str">
            <v>680499CL_ARBU0654</v>
          </cell>
          <cell r="L3281">
            <v>56.881720000000001</v>
          </cell>
          <cell r="M3281">
            <v>65.711470000000006</v>
          </cell>
          <cell r="N3281">
            <v>53.872059999999998</v>
          </cell>
          <cell r="O3281">
            <v>521.36868000000004</v>
          </cell>
          <cell r="P3281">
            <v>397.84093000000001</v>
          </cell>
          <cell r="Q3281">
            <v>378.76148999999998</v>
          </cell>
          <cell r="S3281">
            <v>1315.93463</v>
          </cell>
          <cell r="T3281">
            <v>1192.40688</v>
          </cell>
          <cell r="U3281">
            <v>1073.20129</v>
          </cell>
          <cell r="W3281">
            <v>228.74492000000001</v>
          </cell>
          <cell r="X3281">
            <v>265.51740000000001</v>
          </cell>
          <cell r="Y3281">
            <v>226.46391</v>
          </cell>
          <cell r="AB3281">
            <v>314.64299999999997</v>
          </cell>
          <cell r="AC3281">
            <v>318.46899999999999</v>
          </cell>
          <cell r="AD3281">
            <v>1657.701</v>
          </cell>
          <cell r="AT3281">
            <v>175.32</v>
          </cell>
          <cell r="AU3281">
            <v>606.62400000000002</v>
          </cell>
          <cell r="AV3281">
            <v>722.02624000000003</v>
          </cell>
          <cell r="AW3281">
            <v>2310.85824</v>
          </cell>
        </row>
        <row r="3282">
          <cell r="A3282" t="str">
            <v>680499CL_ARBU0659</v>
          </cell>
          <cell r="L3282">
            <v>136.39263</v>
          </cell>
          <cell r="M3282">
            <v>397.75670000000002</v>
          </cell>
          <cell r="N3282">
            <v>326.09181000000001</v>
          </cell>
          <cell r="O3282">
            <v>1568.34301</v>
          </cell>
          <cell r="P3282">
            <v>1541.23091</v>
          </cell>
          <cell r="Q3282">
            <v>1406.3032499999999</v>
          </cell>
          <cell r="S3282">
            <v>2790.86895</v>
          </cell>
          <cell r="T3282">
            <v>2763.7568500000002</v>
          </cell>
          <cell r="U3282">
            <v>2493.1134400000001</v>
          </cell>
          <cell r="W3282">
            <v>559.99670000000003</v>
          </cell>
          <cell r="X3282">
            <v>934.77299000000005</v>
          </cell>
          <cell r="Y3282">
            <v>806.24359000000004</v>
          </cell>
          <cell r="AB3282">
            <v>823.91200000000003</v>
          </cell>
          <cell r="AC3282">
            <v>556.64300000000003</v>
          </cell>
          <cell r="AD3282">
            <v>2825.3249999999998</v>
          </cell>
          <cell r="AT3282">
            <v>163.81899999999999</v>
          </cell>
          <cell r="AU3282">
            <v>680.70299999999997</v>
          </cell>
          <cell r="AV3282">
            <v>1564.8041800000001</v>
          </cell>
          <cell r="AW3282">
            <v>2970.4121799999998</v>
          </cell>
        </row>
        <row r="3283">
          <cell r="A3283" t="str">
            <v>680499CL_ARBU3445</v>
          </cell>
          <cell r="L3283">
            <v>0</v>
          </cell>
          <cell r="O3283">
            <v>0</v>
          </cell>
          <cell r="S3283">
            <v>2.8969999999999999E-2</v>
          </cell>
          <cell r="T3283">
            <v>2.8969999999999999E-2</v>
          </cell>
          <cell r="U3283">
            <v>2.6519999999999998E-2</v>
          </cell>
          <cell r="W3283">
            <v>0</v>
          </cell>
          <cell r="X3283">
            <v>0</v>
          </cell>
          <cell r="Y3283">
            <v>0</v>
          </cell>
          <cell r="AV3283">
            <v>0</v>
          </cell>
          <cell r="AW3283">
            <v>0</v>
          </cell>
        </row>
        <row r="3284">
          <cell r="A3284" t="str">
            <v>680499CL_ARBS6922</v>
          </cell>
          <cell r="L3284">
            <v>254.48598000000001</v>
          </cell>
          <cell r="M3284">
            <v>174.14559</v>
          </cell>
          <cell r="N3284">
            <v>142.76931999999999</v>
          </cell>
          <cell r="O3284">
            <v>1509.8994</v>
          </cell>
          <cell r="P3284">
            <v>1107.2259300000001</v>
          </cell>
          <cell r="Q3284">
            <v>1021.7810899999999</v>
          </cell>
          <cell r="S3284">
            <v>3337.8888200000001</v>
          </cell>
          <cell r="T3284">
            <v>2935.2153499999999</v>
          </cell>
          <cell r="U3284">
            <v>2611.3113800000001</v>
          </cell>
          <cell r="W3284">
            <v>615.55805999999995</v>
          </cell>
          <cell r="X3284">
            <v>735.86864000000003</v>
          </cell>
          <cell r="Y3284">
            <v>639.56505000000004</v>
          </cell>
          <cell r="AB3284">
            <v>879.73099999999999</v>
          </cell>
          <cell r="AC3284">
            <v>643.00800000000004</v>
          </cell>
          <cell r="AD3284">
            <v>3600.8380000000002</v>
          </cell>
          <cell r="AT3284">
            <v>318.20600000000002</v>
          </cell>
          <cell r="AU3284">
            <v>830.55499999999995</v>
          </cell>
          <cell r="AV3284">
            <v>1298.06377</v>
          </cell>
          <cell r="AW3284">
            <v>3507.3057699999999</v>
          </cell>
        </row>
        <row r="3285">
          <cell r="A3285" t="str">
            <v>680499CL_ARBU1485</v>
          </cell>
          <cell r="P3285">
            <v>0</v>
          </cell>
          <cell r="Q3285">
            <v>0</v>
          </cell>
          <cell r="S3285">
            <v>-0.48263</v>
          </cell>
          <cell r="T3285">
            <v>-0.48263</v>
          </cell>
          <cell r="U3285">
            <v>-0.41930000000000001</v>
          </cell>
          <cell r="AT3285">
            <v>-14.516</v>
          </cell>
          <cell r="AU3285">
            <v>-46.942999999999998</v>
          </cell>
          <cell r="AV3285">
            <v>-31.295000000000002</v>
          </cell>
          <cell r="AW3285">
            <v>-130.215</v>
          </cell>
        </row>
        <row r="3286">
          <cell r="A3286" t="str">
            <v>680499CL_ARBU1051</v>
          </cell>
          <cell r="L3286">
            <v>1.0369200000000001</v>
          </cell>
          <cell r="O3286">
            <v>93.173609999999996</v>
          </cell>
          <cell r="S3286">
            <v>133.27005</v>
          </cell>
          <cell r="T3286">
            <v>40.096440000000001</v>
          </cell>
          <cell r="U3286">
            <v>35.62659</v>
          </cell>
          <cell r="W3286">
            <v>17.471509999999999</v>
          </cell>
          <cell r="AT3286">
            <v>51.848999999999997</v>
          </cell>
          <cell r="AU3286">
            <v>51.848999999999997</v>
          </cell>
          <cell r="AV3286">
            <v>153.10033000000001</v>
          </cell>
          <cell r="AW3286">
            <v>153.10033000000001</v>
          </cell>
        </row>
        <row r="3287">
          <cell r="A3287" t="str">
            <v>680499CL_ARBO0708</v>
          </cell>
          <cell r="L3287">
            <v>252.48035999999999</v>
          </cell>
          <cell r="M3287">
            <v>141.65450000000001</v>
          </cell>
          <cell r="N3287">
            <v>116.13223000000001</v>
          </cell>
          <cell r="O3287">
            <v>1382.1666700000001</v>
          </cell>
          <cell r="P3287">
            <v>953.35167000000001</v>
          </cell>
          <cell r="Q3287">
            <v>881.81105000000002</v>
          </cell>
          <cell r="S3287">
            <v>3022.7761999999998</v>
          </cell>
          <cell r="T3287">
            <v>2593.9612000000002</v>
          </cell>
          <cell r="U3287">
            <v>2308.3244800000002</v>
          </cell>
          <cell r="W3287">
            <v>585.67017999999996</v>
          </cell>
          <cell r="X3287">
            <v>660.90922</v>
          </cell>
          <cell r="Y3287">
            <v>575.09144000000003</v>
          </cell>
          <cell r="AB3287">
            <v>809.35900000000004</v>
          </cell>
          <cell r="AC3287">
            <v>578.09799999999996</v>
          </cell>
          <cell r="AD3287">
            <v>3334.7280000000001</v>
          </cell>
          <cell r="AT3287">
            <v>257.23</v>
          </cell>
          <cell r="AU3287">
            <v>757.87699999999995</v>
          </cell>
          <cell r="AV3287">
            <v>1093.3768500000001</v>
          </cell>
          <cell r="AW3287">
            <v>3243.2348499999998</v>
          </cell>
        </row>
        <row r="3288">
          <cell r="A3288" t="str">
            <v>680499CL_ARBU0675</v>
          </cell>
          <cell r="AT3288">
            <v>-0.379</v>
          </cell>
          <cell r="AU3288">
            <v>-4.2939999999999996</v>
          </cell>
          <cell r="AV3288">
            <v>-4.5259999999999998</v>
          </cell>
          <cell r="AW3288">
            <v>-14.382</v>
          </cell>
        </row>
        <row r="3289">
          <cell r="A3289" t="str">
            <v>680499CL_ARBU1123</v>
          </cell>
          <cell r="L3289">
            <v>0.96870000000000001</v>
          </cell>
          <cell r="M3289">
            <v>32.49109</v>
          </cell>
          <cell r="N3289">
            <v>26.637090000000001</v>
          </cell>
          <cell r="O3289">
            <v>34.55912</v>
          </cell>
          <cell r="P3289">
            <v>153.87425999999999</v>
          </cell>
          <cell r="Q3289">
            <v>139.97004000000001</v>
          </cell>
          <cell r="S3289">
            <v>182.3252</v>
          </cell>
          <cell r="T3289">
            <v>301.64033999999998</v>
          </cell>
          <cell r="U3289">
            <v>267.77960000000002</v>
          </cell>
          <cell r="W3289">
            <v>12.416370000000001</v>
          </cell>
          <cell r="X3289">
            <v>74.959419999999994</v>
          </cell>
          <cell r="Y3289">
            <v>64.473609999999994</v>
          </cell>
          <cell r="AB3289">
            <v>70.372</v>
          </cell>
          <cell r="AC3289">
            <v>64.91</v>
          </cell>
          <cell r="AD3289">
            <v>266.11</v>
          </cell>
          <cell r="AT3289">
            <v>24.021999999999998</v>
          </cell>
          <cell r="AU3289">
            <v>72.066000000000003</v>
          </cell>
          <cell r="AV3289">
            <v>87.407589999999999</v>
          </cell>
          <cell r="AW3289">
            <v>255.56759</v>
          </cell>
        </row>
        <row r="3290">
          <cell r="A3290" t="str">
            <v>680499CL_ARBS9042</v>
          </cell>
          <cell r="L3290">
            <v>1789.7166299999999</v>
          </cell>
          <cell r="M3290">
            <v>1864.95586</v>
          </cell>
          <cell r="N3290">
            <v>1528.9417599999999</v>
          </cell>
          <cell r="O3290">
            <v>8110.62248</v>
          </cell>
          <cell r="P3290">
            <v>11303.269899999999</v>
          </cell>
          <cell r="Q3290">
            <v>10557.139639999999</v>
          </cell>
          <cell r="S3290">
            <v>33079.31381</v>
          </cell>
          <cell r="T3290">
            <v>36271.961230000001</v>
          </cell>
          <cell r="U3290">
            <v>32480.300579999999</v>
          </cell>
          <cell r="W3290">
            <v>3975.2900300000001</v>
          </cell>
          <cell r="X3290">
            <v>8955.4260300000005</v>
          </cell>
          <cell r="Y3290">
            <v>7699.0961900000002</v>
          </cell>
          <cell r="AB3290">
            <v>9661.6779999999999</v>
          </cell>
          <cell r="AC3290">
            <v>5306.1459999999997</v>
          </cell>
          <cell r="AD3290">
            <v>39582.620000000003</v>
          </cell>
          <cell r="AT3290">
            <v>2989.672</v>
          </cell>
          <cell r="AU3290">
            <v>8882.7250000000004</v>
          </cell>
          <cell r="AV3290">
            <v>11927.570959999999</v>
          </cell>
          <cell r="AW3290">
            <v>37920.305959999998</v>
          </cell>
        </row>
        <row r="3291">
          <cell r="A3291" t="str">
            <v>680499CL_ARBO0341</v>
          </cell>
          <cell r="L3291">
            <v>1610.5752600000001</v>
          </cell>
          <cell r="M3291">
            <v>1306.5780400000001</v>
          </cell>
          <cell r="N3291">
            <v>1071.1683700000001</v>
          </cell>
          <cell r="O3291">
            <v>6859.4731000000002</v>
          </cell>
          <cell r="P3291">
            <v>8230.6779100000003</v>
          </cell>
          <cell r="Q3291">
            <v>7731.0419000000002</v>
          </cell>
          <cell r="S3291">
            <v>25665.01684</v>
          </cell>
          <cell r="T3291">
            <v>27036.221649999999</v>
          </cell>
          <cell r="U3291">
            <v>24261.69598</v>
          </cell>
          <cell r="W3291">
            <v>3522.9028199999998</v>
          </cell>
          <cell r="X3291">
            <v>6263.1945699999997</v>
          </cell>
          <cell r="Y3291">
            <v>5366.3581299999996</v>
          </cell>
          <cell r="AB3291">
            <v>6962.2420000000002</v>
          </cell>
          <cell r="AC3291">
            <v>3808.6880000000001</v>
          </cell>
          <cell r="AD3291">
            <v>29480.971000000001</v>
          </cell>
          <cell r="AT3291">
            <v>2237.5920000000001</v>
          </cell>
          <cell r="AU3291">
            <v>6803.665</v>
          </cell>
          <cell r="AV3291">
            <v>8956.3976600000005</v>
          </cell>
          <cell r="AW3291">
            <v>28450.34966</v>
          </cell>
        </row>
        <row r="3292">
          <cell r="A3292" t="str">
            <v>680499CL_ARBU0341</v>
          </cell>
          <cell r="L3292">
            <v>1610.5752600000001</v>
          </cell>
          <cell r="M3292">
            <v>1306.5780400000001</v>
          </cell>
          <cell r="N3292">
            <v>1071.1683700000001</v>
          </cell>
          <cell r="O3292">
            <v>6859.4731000000002</v>
          </cell>
          <cell r="P3292">
            <v>8230.6779100000003</v>
          </cell>
          <cell r="Q3292">
            <v>7731.0419000000002</v>
          </cell>
          <cell r="S3292">
            <v>25665.01684</v>
          </cell>
          <cell r="T3292">
            <v>27036.221649999999</v>
          </cell>
          <cell r="U3292">
            <v>24261.69598</v>
          </cell>
          <cell r="W3292">
            <v>3522.9028199999998</v>
          </cell>
          <cell r="X3292">
            <v>6263.1945699999997</v>
          </cell>
          <cell r="Y3292">
            <v>5366.3581299999996</v>
          </cell>
          <cell r="AB3292">
            <v>6962.2420000000002</v>
          </cell>
          <cell r="AC3292">
            <v>3808.6880000000001</v>
          </cell>
          <cell r="AD3292">
            <v>29480.971000000001</v>
          </cell>
          <cell r="AT3292">
            <v>2237.5920000000001</v>
          </cell>
          <cell r="AU3292">
            <v>6803.665</v>
          </cell>
          <cell r="AV3292">
            <v>8956.3976600000005</v>
          </cell>
          <cell r="AW3292">
            <v>28450.34966</v>
          </cell>
        </row>
        <row r="3293">
          <cell r="A3293" t="str">
            <v>680499CL_ARBU0351</v>
          </cell>
          <cell r="L3293">
            <v>132.00478000000001</v>
          </cell>
          <cell r="M3293">
            <v>86.067899999999995</v>
          </cell>
          <cell r="N3293">
            <v>70.560820000000007</v>
          </cell>
          <cell r="O3293">
            <v>927.48932000000002</v>
          </cell>
          <cell r="P3293">
            <v>811.41148999999996</v>
          </cell>
          <cell r="Q3293">
            <v>771.37543000000005</v>
          </cell>
          <cell r="S3293">
            <v>2694.7062799999999</v>
          </cell>
          <cell r="T3293">
            <v>2578.6284500000002</v>
          </cell>
          <cell r="U3293">
            <v>2289.2370099999998</v>
          </cell>
          <cell r="W3293">
            <v>346.11124000000001</v>
          </cell>
          <cell r="X3293">
            <v>596.07259999999997</v>
          </cell>
          <cell r="Y3293">
            <v>507.51490999999999</v>
          </cell>
          <cell r="AB3293">
            <v>511.70699999999999</v>
          </cell>
          <cell r="AC3293">
            <v>487.54199999999997</v>
          </cell>
          <cell r="AD3293">
            <v>2232.8270000000002</v>
          </cell>
          <cell r="AT3293">
            <v>159.33000000000001</v>
          </cell>
          <cell r="AU3293">
            <v>473.27300000000002</v>
          </cell>
          <cell r="AV3293">
            <v>994.93484999999998</v>
          </cell>
          <cell r="AW3293">
            <v>2107.5898499999998</v>
          </cell>
        </row>
        <row r="3294">
          <cell r="A3294" t="str">
            <v>680499CL_ARBU0352</v>
          </cell>
          <cell r="L3294">
            <v>-0.94257999999999997</v>
          </cell>
          <cell r="M3294">
            <v>462.20848000000001</v>
          </cell>
          <cell r="N3294">
            <v>378.93114000000003</v>
          </cell>
          <cell r="O3294">
            <v>-10.27233</v>
          </cell>
          <cell r="P3294">
            <v>2017.1772100000001</v>
          </cell>
          <cell r="Q3294">
            <v>1819.89509</v>
          </cell>
          <cell r="S3294">
            <v>3985.24953</v>
          </cell>
          <cell r="T3294">
            <v>6012.6990699999997</v>
          </cell>
          <cell r="U3294">
            <v>5342.9396999999999</v>
          </cell>
          <cell r="W3294">
            <v>-5.1260000000000003</v>
          </cell>
          <cell r="X3294">
            <v>2048.0420399999998</v>
          </cell>
          <cell r="Y3294">
            <v>1782.8633500000001</v>
          </cell>
          <cell r="AB3294">
            <v>1758.683</v>
          </cell>
          <cell r="AC3294">
            <v>710.25699999999995</v>
          </cell>
          <cell r="AD3294">
            <v>6714.2340000000004</v>
          </cell>
          <cell r="AT3294">
            <v>502.50200000000001</v>
          </cell>
          <cell r="AU3294">
            <v>1326.249</v>
          </cell>
          <cell r="AV3294">
            <v>1501.68517</v>
          </cell>
          <cell r="AW3294">
            <v>6648.5711700000002</v>
          </cell>
        </row>
        <row r="3295">
          <cell r="A3295" t="str">
            <v>680499CL_ARBU0353</v>
          </cell>
          <cell r="L3295">
            <v>48.079169999999998</v>
          </cell>
          <cell r="M3295">
            <v>10.10144</v>
          </cell>
          <cell r="N3295">
            <v>8.2814399999999999</v>
          </cell>
          <cell r="O3295">
            <v>333.93239</v>
          </cell>
          <cell r="P3295">
            <v>244.00328999999999</v>
          </cell>
          <cell r="Q3295">
            <v>234.82722999999999</v>
          </cell>
          <cell r="S3295">
            <v>734.34115999999995</v>
          </cell>
          <cell r="T3295">
            <v>644.41206</v>
          </cell>
          <cell r="U3295">
            <v>586.42789000000005</v>
          </cell>
          <cell r="W3295">
            <v>111.40197000000001</v>
          </cell>
          <cell r="X3295">
            <v>48.116819999999997</v>
          </cell>
          <cell r="Y3295">
            <v>42.3598</v>
          </cell>
          <cell r="AB3295">
            <v>429.04599999999999</v>
          </cell>
          <cell r="AC3295">
            <v>299.65899999999999</v>
          </cell>
          <cell r="AD3295">
            <v>1154.588</v>
          </cell>
          <cell r="AT3295">
            <v>90.248000000000005</v>
          </cell>
          <cell r="AU3295">
            <v>279.53800000000001</v>
          </cell>
          <cell r="AV3295">
            <v>474.55327999999997</v>
          </cell>
          <cell r="AW3295">
            <v>713.79528000000005</v>
          </cell>
        </row>
        <row r="3296">
          <cell r="A3296" t="str">
            <v>680499CL_ARBS9051</v>
          </cell>
          <cell r="L3296">
            <v>217.07155</v>
          </cell>
          <cell r="M3296">
            <v>79.703010000000006</v>
          </cell>
          <cell r="N3296">
            <v>65.342709999999997</v>
          </cell>
          <cell r="O3296">
            <v>947.07602999999995</v>
          </cell>
          <cell r="P3296">
            <v>337.53255000000001</v>
          </cell>
          <cell r="Q3296">
            <v>310.86032999999998</v>
          </cell>
          <cell r="S3296">
            <v>1878.7279900000001</v>
          </cell>
          <cell r="T3296">
            <v>1269.18451</v>
          </cell>
          <cell r="U3296">
            <v>1118.08458</v>
          </cell>
          <cell r="W3296">
            <v>576.00333000000001</v>
          </cell>
          <cell r="X3296">
            <v>266.73266999999998</v>
          </cell>
          <cell r="Y3296">
            <v>226.44833</v>
          </cell>
          <cell r="AB3296">
            <v>605.31200000000001</v>
          </cell>
          <cell r="AC3296">
            <v>375.42599999999999</v>
          </cell>
          <cell r="AD3296">
            <v>4082.8710000000001</v>
          </cell>
          <cell r="AT3296">
            <v>232.65899999999999</v>
          </cell>
          <cell r="AU3296">
            <v>532.154</v>
          </cell>
          <cell r="AV3296">
            <v>760.64452000000006</v>
          </cell>
          <cell r="AW3296">
            <v>3814.5255200000001</v>
          </cell>
        </row>
        <row r="3297">
          <cell r="A3297" t="str">
            <v>680499CL_ARBO0713</v>
          </cell>
          <cell r="L3297">
            <v>161.98626999999999</v>
          </cell>
          <cell r="M3297">
            <v>79.703010000000006</v>
          </cell>
          <cell r="N3297">
            <v>65.342709999999997</v>
          </cell>
          <cell r="O3297">
            <v>428.31833999999998</v>
          </cell>
          <cell r="P3297">
            <v>337.53255000000001</v>
          </cell>
          <cell r="Q3297">
            <v>310.86032999999998</v>
          </cell>
          <cell r="S3297">
            <v>968.19420000000002</v>
          </cell>
          <cell r="T3297">
            <v>877.40841</v>
          </cell>
          <cell r="U3297">
            <v>774.01725999999996</v>
          </cell>
          <cell r="W3297">
            <v>255.61000999999999</v>
          </cell>
          <cell r="X3297">
            <v>266.73266999999998</v>
          </cell>
          <cell r="Y3297">
            <v>226.44833</v>
          </cell>
          <cell r="AB3297">
            <v>141.46899999999999</v>
          </cell>
          <cell r="AC3297">
            <v>113.446</v>
          </cell>
          <cell r="AD3297">
            <v>2023.2249999999999</v>
          </cell>
          <cell r="AT3297">
            <v>153.774</v>
          </cell>
          <cell r="AU3297">
            <v>295.00700000000001</v>
          </cell>
          <cell r="AV3297">
            <v>380.96269000000001</v>
          </cell>
          <cell r="AW3297">
            <v>2282.6336900000001</v>
          </cell>
        </row>
        <row r="3298">
          <cell r="A3298" t="str">
            <v>680499CL_ARBU0713</v>
          </cell>
          <cell r="L3298">
            <v>161.98626999999999</v>
          </cell>
          <cell r="M3298">
            <v>79.703010000000006</v>
          </cell>
          <cell r="N3298">
            <v>65.342709999999997</v>
          </cell>
          <cell r="O3298">
            <v>428.31833999999998</v>
          </cell>
          <cell r="P3298">
            <v>337.53255000000001</v>
          </cell>
          <cell r="Q3298">
            <v>310.86032999999998</v>
          </cell>
          <cell r="S3298">
            <v>968.19420000000002</v>
          </cell>
          <cell r="T3298">
            <v>877.40841</v>
          </cell>
          <cell r="U3298">
            <v>774.01725999999996</v>
          </cell>
          <cell r="W3298">
            <v>255.61000999999999</v>
          </cell>
          <cell r="X3298">
            <v>266.73266999999998</v>
          </cell>
          <cell r="Y3298">
            <v>226.44833</v>
          </cell>
          <cell r="AB3298">
            <v>141.46899999999999</v>
          </cell>
          <cell r="AC3298">
            <v>113.446</v>
          </cell>
          <cell r="AD3298">
            <v>2023.2249999999999</v>
          </cell>
          <cell r="AT3298">
            <v>153.774</v>
          </cell>
          <cell r="AU3298">
            <v>295.00700000000001</v>
          </cell>
          <cell r="AV3298">
            <v>380.96269000000001</v>
          </cell>
          <cell r="AW3298">
            <v>2282.6336900000001</v>
          </cell>
        </row>
        <row r="3299">
          <cell r="A3299" t="str">
            <v>680499CL_ARBU0418</v>
          </cell>
          <cell r="L3299">
            <v>55.085279999999997</v>
          </cell>
          <cell r="O3299">
            <v>518.75769000000003</v>
          </cell>
          <cell r="S3299">
            <v>910.53378999999995</v>
          </cell>
          <cell r="T3299">
            <v>391.77609999999999</v>
          </cell>
          <cell r="U3299">
            <v>344.06732</v>
          </cell>
          <cell r="W3299">
            <v>320.39332000000002</v>
          </cell>
          <cell r="AB3299">
            <v>463.84300000000002</v>
          </cell>
          <cell r="AC3299">
            <v>261.98</v>
          </cell>
          <cell r="AD3299">
            <v>2059.6460000000002</v>
          </cell>
          <cell r="AT3299">
            <v>78.885000000000005</v>
          </cell>
          <cell r="AU3299">
            <v>237.14699999999999</v>
          </cell>
          <cell r="AV3299">
            <v>379.68182999999999</v>
          </cell>
          <cell r="AW3299">
            <v>1531.89183</v>
          </cell>
        </row>
        <row r="3300">
          <cell r="A3300" t="str">
            <v>680499CL_ARBS9050</v>
          </cell>
          <cell r="L3300">
            <v>148.91061999999999</v>
          </cell>
          <cell r="M3300">
            <v>163.00897000000001</v>
          </cell>
          <cell r="N3300">
            <v>133.63919999999999</v>
          </cell>
          <cell r="O3300">
            <v>846.11284999999998</v>
          </cell>
          <cell r="P3300">
            <v>484.45499999999998</v>
          </cell>
          <cell r="Q3300">
            <v>453.02996000000002</v>
          </cell>
          <cell r="S3300">
            <v>1760.7919999999999</v>
          </cell>
          <cell r="T3300">
            <v>1399.1341500000001</v>
          </cell>
          <cell r="U3300">
            <v>1266.83602</v>
          </cell>
          <cell r="W3300">
            <v>373.32276000000002</v>
          </cell>
          <cell r="X3300">
            <v>272.27283999999997</v>
          </cell>
          <cell r="Y3300">
            <v>233.07366999999999</v>
          </cell>
          <cell r="AB3300">
            <v>777.899</v>
          </cell>
          <cell r="AC3300">
            <v>334.32799999999997</v>
          </cell>
          <cell r="AD3300">
            <v>2462.1089999999999</v>
          </cell>
          <cell r="AT3300">
            <v>243.10400000000001</v>
          </cell>
          <cell r="AU3300">
            <v>579.79700000000003</v>
          </cell>
          <cell r="AV3300">
            <v>775.84208000000001</v>
          </cell>
          <cell r="AW3300">
            <v>2006.95108</v>
          </cell>
        </row>
        <row r="3301">
          <cell r="A3301" t="str">
            <v>680499CL_ARBU0362</v>
          </cell>
          <cell r="L3301">
            <v>148.91061999999999</v>
          </cell>
          <cell r="M3301">
            <v>163.00897000000001</v>
          </cell>
          <cell r="N3301">
            <v>133.63919999999999</v>
          </cell>
          <cell r="O3301">
            <v>846.11284999999998</v>
          </cell>
          <cell r="P3301">
            <v>484.45499999999998</v>
          </cell>
          <cell r="Q3301">
            <v>453.02996000000002</v>
          </cell>
          <cell r="S3301">
            <v>1760.7919999999999</v>
          </cell>
          <cell r="T3301">
            <v>1399.1341500000001</v>
          </cell>
          <cell r="U3301">
            <v>1266.83602</v>
          </cell>
          <cell r="W3301">
            <v>373.32276000000002</v>
          </cell>
          <cell r="X3301">
            <v>272.27283999999997</v>
          </cell>
          <cell r="Y3301">
            <v>233.07366999999999</v>
          </cell>
          <cell r="AB3301">
            <v>777.899</v>
          </cell>
          <cell r="AC3301">
            <v>334.32799999999997</v>
          </cell>
          <cell r="AD3301">
            <v>2462.1089999999999</v>
          </cell>
          <cell r="AT3301">
            <v>243.10400000000001</v>
          </cell>
          <cell r="AU3301">
            <v>579.79700000000003</v>
          </cell>
          <cell r="AV3301">
            <v>775.84208000000001</v>
          </cell>
          <cell r="AW3301">
            <v>2006.95108</v>
          </cell>
        </row>
        <row r="3302">
          <cell r="A3302" t="str">
            <v>680499CL_ARBS6801</v>
          </cell>
          <cell r="L3302">
            <v>14.9437</v>
          </cell>
          <cell r="O3302">
            <v>104.04938</v>
          </cell>
          <cell r="P3302">
            <v>165.94969</v>
          </cell>
          <cell r="Q3302">
            <v>164.96555000000001</v>
          </cell>
          <cell r="S3302">
            <v>105.30404</v>
          </cell>
          <cell r="T3302">
            <v>167.20435000000001</v>
          </cell>
          <cell r="U3302">
            <v>161.97279</v>
          </cell>
          <cell r="W3302">
            <v>53.595689999999998</v>
          </cell>
          <cell r="X3302">
            <v>100.63200000000001</v>
          </cell>
          <cell r="Y3302">
            <v>87.32835</v>
          </cell>
          <cell r="AV3302">
            <v>44.890590000000003</v>
          </cell>
          <cell r="AW3302">
            <v>44.890590000000003</v>
          </cell>
        </row>
        <row r="3303">
          <cell r="A3303" t="str">
            <v>680499CL_ARBU1481</v>
          </cell>
          <cell r="L3303">
            <v>14.9437</v>
          </cell>
          <cell r="O3303">
            <v>104.04938</v>
          </cell>
          <cell r="P3303">
            <v>165.94969</v>
          </cell>
          <cell r="Q3303">
            <v>164.96555000000001</v>
          </cell>
          <cell r="S3303">
            <v>105.30404</v>
          </cell>
          <cell r="T3303">
            <v>167.20435000000001</v>
          </cell>
          <cell r="U3303">
            <v>161.97279</v>
          </cell>
          <cell r="W3303">
            <v>53.595689999999998</v>
          </cell>
          <cell r="X3303">
            <v>100.63200000000001</v>
          </cell>
          <cell r="Y3303">
            <v>87.32835</v>
          </cell>
          <cell r="AV3303">
            <v>44.890590000000003</v>
          </cell>
          <cell r="AW3303">
            <v>44.890590000000003</v>
          </cell>
        </row>
        <row r="3304">
          <cell r="A3304" t="str">
            <v>680499CL_ARBS6903</v>
          </cell>
          <cell r="P3304">
            <v>0</v>
          </cell>
          <cell r="Q3304">
            <v>0</v>
          </cell>
          <cell r="S3304">
            <v>-10.15103</v>
          </cell>
          <cell r="T3304">
            <v>-10.15103</v>
          </cell>
          <cell r="U3304">
            <v>-9.2903400000000005</v>
          </cell>
        </row>
        <row r="3305">
          <cell r="A3305" t="str">
            <v>680499CL_ARBU0664</v>
          </cell>
          <cell r="P3305">
            <v>0</v>
          </cell>
          <cell r="Q3305">
            <v>0</v>
          </cell>
          <cell r="S3305">
            <v>-10.15103</v>
          </cell>
          <cell r="T3305">
            <v>-10.15103</v>
          </cell>
          <cell r="U3305">
            <v>-9.2903400000000005</v>
          </cell>
        </row>
        <row r="3306">
          <cell r="A3306" t="str">
            <v>680499CL_AR201101</v>
          </cell>
          <cell r="L3306">
            <v>14271.562819999999</v>
          </cell>
          <cell r="M3306">
            <v>14758.94958</v>
          </cell>
          <cell r="N3306">
            <v>12099.790129999999</v>
          </cell>
          <cell r="O3306">
            <v>50419.275390000003</v>
          </cell>
          <cell r="P3306">
            <v>66986.93707</v>
          </cell>
          <cell r="Q3306">
            <v>61377.652439999998</v>
          </cell>
          <cell r="S3306">
            <v>116764.65809</v>
          </cell>
          <cell r="T3306">
            <v>133332.31977</v>
          </cell>
          <cell r="U3306">
            <v>119356.99717</v>
          </cell>
          <cell r="W3306">
            <v>26217.008880000001</v>
          </cell>
          <cell r="X3306">
            <v>44996.253640000003</v>
          </cell>
          <cell r="Y3306">
            <v>38466.835950000001</v>
          </cell>
          <cell r="AB3306">
            <v>44443.425999999999</v>
          </cell>
          <cell r="AC3306">
            <v>22670.632000000001</v>
          </cell>
          <cell r="AD3306">
            <v>155612.82500000001</v>
          </cell>
          <cell r="AT3306">
            <v>14246.129000000001</v>
          </cell>
          <cell r="AU3306">
            <v>45142.23</v>
          </cell>
          <cell r="AV3306">
            <v>51046.73115</v>
          </cell>
          <cell r="AW3306">
            <v>146366.48615000001</v>
          </cell>
        </row>
        <row r="3307">
          <cell r="A3307" t="str">
            <v>680499CL_ARBT6918</v>
          </cell>
          <cell r="L3307">
            <v>14271.562819999999</v>
          </cell>
          <cell r="M3307">
            <v>14758.94958</v>
          </cell>
          <cell r="N3307">
            <v>12099.790129999999</v>
          </cell>
          <cell r="O3307">
            <v>50419.275390000003</v>
          </cell>
          <cell r="P3307">
            <v>66986.93707</v>
          </cell>
          <cell r="Q3307">
            <v>61377.652439999998</v>
          </cell>
          <cell r="S3307">
            <v>116764.65809</v>
          </cell>
          <cell r="T3307">
            <v>133332.31977</v>
          </cell>
          <cell r="U3307">
            <v>119356.99717</v>
          </cell>
          <cell r="W3307">
            <v>26217.008880000001</v>
          </cell>
          <cell r="X3307">
            <v>44996.253640000003</v>
          </cell>
          <cell r="Y3307">
            <v>38466.835950000001</v>
          </cell>
          <cell r="AB3307">
            <v>44443.425999999999</v>
          </cell>
          <cell r="AC3307">
            <v>22670.632000000001</v>
          </cell>
          <cell r="AD3307">
            <v>155612.82500000001</v>
          </cell>
          <cell r="AT3307">
            <v>14246.129000000001</v>
          </cell>
          <cell r="AU3307">
            <v>45142.23</v>
          </cell>
          <cell r="AV3307">
            <v>51046.73115</v>
          </cell>
          <cell r="AW3307">
            <v>146366.48615000001</v>
          </cell>
        </row>
        <row r="3308">
          <cell r="A3308" t="str">
            <v>680499CL_ARBO0680</v>
          </cell>
          <cell r="L3308">
            <v>14271.562819999999</v>
          </cell>
          <cell r="M3308">
            <v>14758.94958</v>
          </cell>
          <cell r="N3308">
            <v>12099.790129999999</v>
          </cell>
          <cell r="O3308">
            <v>50419.275390000003</v>
          </cell>
          <cell r="P3308">
            <v>66980.551189999998</v>
          </cell>
          <cell r="Q3308">
            <v>61370.880169999997</v>
          </cell>
          <cell r="S3308">
            <v>116764.65809</v>
          </cell>
          <cell r="T3308">
            <v>133325.93388999999</v>
          </cell>
          <cell r="U3308">
            <v>119350.2249</v>
          </cell>
          <cell r="W3308">
            <v>26217.008880000001</v>
          </cell>
          <cell r="X3308">
            <v>44997.844010000001</v>
          </cell>
          <cell r="Y3308">
            <v>38468.283259999997</v>
          </cell>
          <cell r="AB3308">
            <v>44443.425999999999</v>
          </cell>
          <cell r="AC3308">
            <v>22670.632000000001</v>
          </cell>
          <cell r="AD3308">
            <v>155612.82500000001</v>
          </cell>
          <cell r="AT3308">
            <v>14246.129000000001</v>
          </cell>
          <cell r="AU3308">
            <v>45142.23</v>
          </cell>
          <cell r="AV3308">
            <v>51046.73115</v>
          </cell>
          <cell r="AW3308">
            <v>146366.48615000001</v>
          </cell>
        </row>
        <row r="3309">
          <cell r="A3309" t="str">
            <v>680499CL_ARBU0680</v>
          </cell>
          <cell r="L3309">
            <v>14271.562819999999</v>
          </cell>
          <cell r="M3309">
            <v>14758.94958</v>
          </cell>
          <cell r="N3309">
            <v>12099.790129999999</v>
          </cell>
          <cell r="O3309">
            <v>50419.275390000003</v>
          </cell>
          <cell r="P3309">
            <v>66980.551189999998</v>
          </cell>
          <cell r="Q3309">
            <v>61370.880169999997</v>
          </cell>
          <cell r="S3309">
            <v>116764.65809</v>
          </cell>
          <cell r="T3309">
            <v>133325.93388999999</v>
          </cell>
          <cell r="U3309">
            <v>119350.2249</v>
          </cell>
          <cell r="W3309">
            <v>26217.008880000001</v>
          </cell>
          <cell r="X3309">
            <v>44997.844010000001</v>
          </cell>
          <cell r="Y3309">
            <v>38468.283259999997</v>
          </cell>
          <cell r="AB3309">
            <v>44443.425999999999</v>
          </cell>
          <cell r="AC3309">
            <v>22670.632000000001</v>
          </cell>
          <cell r="AD3309">
            <v>155612.82500000001</v>
          </cell>
          <cell r="AT3309">
            <v>14246.129000000001</v>
          </cell>
          <cell r="AU3309">
            <v>45142.23</v>
          </cell>
          <cell r="AV3309">
            <v>51046.73115</v>
          </cell>
          <cell r="AW3309">
            <v>146366.48615000001</v>
          </cell>
        </row>
        <row r="3310">
          <cell r="A3310" t="str">
            <v>680499CL_ARBU0655</v>
          </cell>
          <cell r="L3310">
            <v>0</v>
          </cell>
          <cell r="O3310">
            <v>0</v>
          </cell>
          <cell r="P3310">
            <v>-0.74733000000000005</v>
          </cell>
          <cell r="Q3310">
            <v>-0.76075000000000004</v>
          </cell>
          <cell r="S3310">
            <v>0</v>
          </cell>
          <cell r="T3310">
            <v>-0.74733000000000005</v>
          </cell>
          <cell r="U3310">
            <v>-0.76075000000000004</v>
          </cell>
          <cell r="W3310">
            <v>0</v>
          </cell>
        </row>
        <row r="3311">
          <cell r="A3311" t="str">
            <v>680499CL_ARBU0624</v>
          </cell>
          <cell r="P3311">
            <v>7.1332100000000001</v>
          </cell>
          <cell r="Q3311">
            <v>7.5330199999999996</v>
          </cell>
          <cell r="T3311">
            <v>7.1332100000000001</v>
          </cell>
          <cell r="U3311">
            <v>7.5330199999999996</v>
          </cell>
          <cell r="X3311">
            <v>-1.5903700000000001</v>
          </cell>
          <cell r="Y3311">
            <v>-1.4473</v>
          </cell>
        </row>
        <row r="3312">
          <cell r="A3312" t="str">
            <v>680499140395PD202</v>
          </cell>
          <cell r="L3312">
            <v>2209.1400800000001</v>
          </cell>
          <cell r="M3312">
            <v>2295.0641799999999</v>
          </cell>
          <cell r="N3312">
            <v>1881.5563299999999</v>
          </cell>
          <cell r="O3312">
            <v>10646.378259999999</v>
          </cell>
          <cell r="P3312">
            <v>7950.0556200000001</v>
          </cell>
          <cell r="Q3312">
            <v>7217.17641</v>
          </cell>
          <cell r="S3312">
            <v>23203.822319999999</v>
          </cell>
          <cell r="T3312">
            <v>20507.499680000001</v>
          </cell>
          <cell r="U3312">
            <v>18190.341540000001</v>
          </cell>
          <cell r="W3312">
            <v>6172.3844600000002</v>
          </cell>
          <cell r="X3312">
            <v>6768.1759400000001</v>
          </cell>
          <cell r="Y3312">
            <v>5794.8629899999996</v>
          </cell>
          <cell r="AV3312">
            <v>3047.6089999999999</v>
          </cell>
          <cell r="AW3312">
            <v>3047.6089999999999</v>
          </cell>
        </row>
        <row r="3313">
          <cell r="A3313" t="str">
            <v>680499140395BS9044</v>
          </cell>
          <cell r="L3313">
            <v>1500.2279900000001</v>
          </cell>
          <cell r="M3313">
            <v>1664.06963</v>
          </cell>
          <cell r="N3313">
            <v>1364.2497499999999</v>
          </cell>
          <cell r="O3313">
            <v>6043.1261699999995</v>
          </cell>
          <cell r="P3313">
            <v>4894.6620599999997</v>
          </cell>
          <cell r="Q3313">
            <v>4406.3043699999998</v>
          </cell>
          <cell r="S3313">
            <v>10373.07732</v>
          </cell>
          <cell r="T3313">
            <v>9224.6132099999995</v>
          </cell>
          <cell r="U3313">
            <v>8201.4526299999998</v>
          </cell>
          <cell r="W3313">
            <v>4011.69614</v>
          </cell>
          <cell r="X3313">
            <v>3830.41795</v>
          </cell>
          <cell r="Y3313">
            <v>3294.3271199999999</v>
          </cell>
          <cell r="AV3313">
            <v>1430.8012900000001</v>
          </cell>
          <cell r="AW3313">
            <v>1430.8012900000001</v>
          </cell>
        </row>
        <row r="3314">
          <cell r="A3314" t="str">
            <v>680499140395BU0321</v>
          </cell>
          <cell r="L3314">
            <v>1358.23767</v>
          </cell>
          <cell r="M3314">
            <v>1623.7019499999999</v>
          </cell>
          <cell r="N3314">
            <v>1331.1552200000001</v>
          </cell>
          <cell r="O3314">
            <v>4758.4666699999998</v>
          </cell>
          <cell r="P3314">
            <v>4180.9653099999996</v>
          </cell>
          <cell r="Q3314">
            <v>3721.3087700000001</v>
          </cell>
          <cell r="S3314">
            <v>7124.2878099999998</v>
          </cell>
          <cell r="T3314">
            <v>6546.7864499999996</v>
          </cell>
          <cell r="U3314">
            <v>5791.4419900000003</v>
          </cell>
          <cell r="W3314">
            <v>3520.7189100000001</v>
          </cell>
          <cell r="X3314">
            <v>3508.1623500000001</v>
          </cell>
          <cell r="Y3314">
            <v>3014.8064599999998</v>
          </cell>
          <cell r="AV3314">
            <v>874.53119000000004</v>
          </cell>
          <cell r="AW3314">
            <v>874.53119000000004</v>
          </cell>
        </row>
        <row r="3315">
          <cell r="A3315" t="str">
            <v>680499140395BU0323</v>
          </cell>
          <cell r="L3315">
            <v>141.99032</v>
          </cell>
          <cell r="M3315">
            <v>40.36768</v>
          </cell>
          <cell r="N3315">
            <v>33.094529999999999</v>
          </cell>
          <cell r="O3315">
            <v>1284.6595</v>
          </cell>
          <cell r="P3315">
            <v>713.69674999999995</v>
          </cell>
          <cell r="Q3315">
            <v>684.99559999999997</v>
          </cell>
          <cell r="S3315">
            <v>3248.7895100000001</v>
          </cell>
          <cell r="T3315">
            <v>2677.8267599999999</v>
          </cell>
          <cell r="U3315">
            <v>2410.01064</v>
          </cell>
          <cell r="W3315">
            <v>490.97723000000002</v>
          </cell>
          <cell r="X3315">
            <v>322.25560000000002</v>
          </cell>
          <cell r="Y3315">
            <v>279.52066000000002</v>
          </cell>
          <cell r="AV3315">
            <v>556.27009999999996</v>
          </cell>
          <cell r="AW3315">
            <v>556.27009999999996</v>
          </cell>
        </row>
        <row r="3316">
          <cell r="A3316" t="str">
            <v>680499140395BG6912</v>
          </cell>
          <cell r="L3316">
            <v>646.89362000000006</v>
          </cell>
          <cell r="M3316">
            <v>365.31594000000001</v>
          </cell>
          <cell r="N3316">
            <v>299.49599999999998</v>
          </cell>
          <cell r="O3316">
            <v>4403.2418200000002</v>
          </cell>
          <cell r="P3316">
            <v>1667.3440000000001</v>
          </cell>
          <cell r="Q3316">
            <v>1519.4184499999999</v>
          </cell>
          <cell r="S3316">
            <v>9311.0248100000008</v>
          </cell>
          <cell r="T3316">
            <v>6575.1269899999998</v>
          </cell>
          <cell r="U3316">
            <v>5796.7066199999999</v>
          </cell>
          <cell r="W3316">
            <v>1986.3821800000001</v>
          </cell>
          <cell r="X3316">
            <v>1884.9115999999999</v>
          </cell>
          <cell r="Y3316">
            <v>1608.00451</v>
          </cell>
          <cell r="AV3316">
            <v>1593.4243200000001</v>
          </cell>
          <cell r="AW3316">
            <v>1593.4243200000001</v>
          </cell>
        </row>
        <row r="3317">
          <cell r="A3317" t="str">
            <v>680499140395BS6912</v>
          </cell>
          <cell r="L3317">
            <v>646.89362000000006</v>
          </cell>
          <cell r="M3317">
            <v>365.31594000000001</v>
          </cell>
          <cell r="N3317">
            <v>299.49599999999998</v>
          </cell>
          <cell r="O3317">
            <v>4403.2418200000002</v>
          </cell>
          <cell r="P3317">
            <v>1667.3627200000001</v>
          </cell>
          <cell r="Q3317">
            <v>1519.5917099999999</v>
          </cell>
          <cell r="S3317">
            <v>9311.0248100000008</v>
          </cell>
          <cell r="T3317">
            <v>6575.1457099999998</v>
          </cell>
          <cell r="U3317">
            <v>5796.8798900000002</v>
          </cell>
          <cell r="W3317">
            <v>1986.3821800000001</v>
          </cell>
          <cell r="X3317">
            <v>1884.9115999999999</v>
          </cell>
          <cell r="Y3317">
            <v>1608.00451</v>
          </cell>
          <cell r="AV3317">
            <v>1593.4243200000001</v>
          </cell>
          <cell r="AW3317">
            <v>1593.4243200000001</v>
          </cell>
        </row>
        <row r="3318">
          <cell r="A3318" t="str">
            <v>680499140395BO0678</v>
          </cell>
          <cell r="L3318">
            <v>589.85721000000001</v>
          </cell>
          <cell r="M3318">
            <v>298.28026999999997</v>
          </cell>
          <cell r="N3318">
            <v>244.53832</v>
          </cell>
          <cell r="O3318">
            <v>3877.2422200000001</v>
          </cell>
          <cell r="P3318">
            <v>1508.51145</v>
          </cell>
          <cell r="Q3318">
            <v>1380.9408100000001</v>
          </cell>
          <cell r="S3318">
            <v>7982.8881700000002</v>
          </cell>
          <cell r="T3318">
            <v>5614.1574000000001</v>
          </cell>
          <cell r="U3318">
            <v>4957.4938099999999</v>
          </cell>
          <cell r="W3318">
            <v>1757.7364</v>
          </cell>
          <cell r="X3318">
            <v>1627.67913</v>
          </cell>
          <cell r="Y3318">
            <v>1389.2913100000001</v>
          </cell>
          <cell r="AV3318">
            <v>1413.8048200000001</v>
          </cell>
          <cell r="AW3318">
            <v>1413.8048200000001</v>
          </cell>
        </row>
        <row r="3319">
          <cell r="A3319" t="str">
            <v>680499140395BU0654</v>
          </cell>
          <cell r="L3319">
            <v>57.270510000000002</v>
          </cell>
          <cell r="M3319">
            <v>67.294650000000004</v>
          </cell>
          <cell r="N3319">
            <v>55.17</v>
          </cell>
          <cell r="O3319">
            <v>524.52940000000001</v>
          </cell>
          <cell r="P3319">
            <v>154.66166000000001</v>
          </cell>
          <cell r="Q3319">
            <v>134.67744999999999</v>
          </cell>
          <cell r="S3319">
            <v>1325.1393599999999</v>
          </cell>
          <cell r="T3319">
            <v>955.27161999999998</v>
          </cell>
          <cell r="U3319">
            <v>834.38000999999997</v>
          </cell>
          <cell r="W3319">
            <v>229.41529</v>
          </cell>
          <cell r="X3319">
            <v>259.39913999999999</v>
          </cell>
          <cell r="Y3319">
            <v>220.54028</v>
          </cell>
          <cell r="AV3319">
            <v>177.32387</v>
          </cell>
          <cell r="AW3319">
            <v>177.32387</v>
          </cell>
        </row>
        <row r="3320">
          <cell r="A3320" t="str">
            <v>680499140395BU0659</v>
          </cell>
          <cell r="L3320">
            <v>-0.2341</v>
          </cell>
          <cell r="M3320">
            <v>-0.25897999999999999</v>
          </cell>
          <cell r="N3320">
            <v>-0.21232000000000001</v>
          </cell>
          <cell r="O3320">
            <v>1.4702</v>
          </cell>
          <cell r="P3320">
            <v>4.1896100000000001</v>
          </cell>
          <cell r="Q3320">
            <v>3.9734500000000001</v>
          </cell>
          <cell r="S3320">
            <v>2.9972799999999999</v>
          </cell>
          <cell r="T3320">
            <v>5.7166899999999998</v>
          </cell>
          <cell r="U3320">
            <v>5.0060599999999997</v>
          </cell>
          <cell r="W3320">
            <v>-0.76951000000000003</v>
          </cell>
          <cell r="X3320">
            <v>-2.1666699999999999</v>
          </cell>
          <cell r="Y3320">
            <v>-1.82708</v>
          </cell>
          <cell r="AV3320">
            <v>2.2956300000000001</v>
          </cell>
          <cell r="AW3320">
            <v>2.2956300000000001</v>
          </cell>
        </row>
        <row r="3321">
          <cell r="A3321" t="str">
            <v>680499140395BS6922</v>
          </cell>
          <cell r="P3321">
            <v>-1.8720000000000001E-2</v>
          </cell>
          <cell r="Q3321">
            <v>-0.17327000000000001</v>
          </cell>
          <cell r="T3321">
            <v>-1.8720000000000001E-2</v>
          </cell>
          <cell r="U3321">
            <v>-0.17327000000000001</v>
          </cell>
          <cell r="X3321">
            <v>0</v>
          </cell>
          <cell r="Y3321">
            <v>0</v>
          </cell>
        </row>
        <row r="3322">
          <cell r="A3322" t="str">
            <v>680499140395BU1485</v>
          </cell>
          <cell r="P3322">
            <v>0</v>
          </cell>
          <cell r="Q3322">
            <v>0</v>
          </cell>
          <cell r="T3322">
            <v>0</v>
          </cell>
          <cell r="U3322">
            <v>0</v>
          </cell>
        </row>
        <row r="3323">
          <cell r="A3323" t="str">
            <v>680499140395BO0708</v>
          </cell>
          <cell r="P3323">
            <v>0</v>
          </cell>
          <cell r="Q3323">
            <v>0</v>
          </cell>
          <cell r="T3323">
            <v>0</v>
          </cell>
          <cell r="U3323">
            <v>0</v>
          </cell>
          <cell r="X3323">
            <v>0</v>
          </cell>
          <cell r="Y3323">
            <v>0</v>
          </cell>
        </row>
        <row r="3324">
          <cell r="A3324" t="str">
            <v>680499140395BU1123</v>
          </cell>
          <cell r="P3324">
            <v>-1.8720000000000001E-2</v>
          </cell>
          <cell r="Q3324">
            <v>-0.17327000000000001</v>
          </cell>
          <cell r="T3324">
            <v>-1.8720000000000001E-2</v>
          </cell>
          <cell r="U3324">
            <v>-0.17327000000000001</v>
          </cell>
        </row>
        <row r="3325">
          <cell r="A3325" t="str">
            <v>680499140395BS9042</v>
          </cell>
          <cell r="L3325">
            <v>62.018470000000001</v>
          </cell>
          <cell r="M3325">
            <v>265.67860999999999</v>
          </cell>
          <cell r="N3325">
            <v>217.81058999999999</v>
          </cell>
          <cell r="O3325">
            <v>190.93724</v>
          </cell>
          <cell r="P3325">
            <v>1388.0495599999999</v>
          </cell>
          <cell r="Q3325">
            <v>1291.4535900000001</v>
          </cell>
          <cell r="S3325">
            <v>3535.1139800000001</v>
          </cell>
          <cell r="T3325">
            <v>4732.2263000000003</v>
          </cell>
          <cell r="U3325">
            <v>4214.5451000000003</v>
          </cell>
          <cell r="W3325">
            <v>167.44904</v>
          </cell>
          <cell r="X3325">
            <v>1052.8463899999999</v>
          </cell>
          <cell r="Y3325">
            <v>892.53135999999995</v>
          </cell>
          <cell r="AV3325">
            <v>21.167459999999998</v>
          </cell>
          <cell r="AW3325">
            <v>21.167459999999998</v>
          </cell>
        </row>
        <row r="3326">
          <cell r="A3326" t="str">
            <v>680499140395BO0341</v>
          </cell>
          <cell r="L3326">
            <v>62.018470000000001</v>
          </cell>
          <cell r="M3326">
            <v>265.67860999999999</v>
          </cell>
          <cell r="N3326">
            <v>217.81058999999999</v>
          </cell>
          <cell r="O3326">
            <v>190.93724</v>
          </cell>
          <cell r="P3326">
            <v>1388.14897</v>
          </cell>
          <cell r="Q3326">
            <v>1291.54718</v>
          </cell>
          <cell r="S3326">
            <v>3535.01712</v>
          </cell>
          <cell r="T3326">
            <v>4732.2288500000004</v>
          </cell>
          <cell r="U3326">
            <v>4214.5500400000001</v>
          </cell>
          <cell r="W3326">
            <v>167.44904</v>
          </cell>
          <cell r="X3326">
            <v>1052.84638</v>
          </cell>
          <cell r="Y3326">
            <v>892.53134999999997</v>
          </cell>
          <cell r="AV3326">
            <v>21.167459999999998</v>
          </cell>
          <cell r="AW3326">
            <v>21.167459999999998</v>
          </cell>
        </row>
        <row r="3327">
          <cell r="A3327" t="str">
            <v>680499140395BU0341</v>
          </cell>
          <cell r="L3327">
            <v>62.018470000000001</v>
          </cell>
          <cell r="M3327">
            <v>265.67860999999999</v>
          </cell>
          <cell r="N3327">
            <v>217.81058999999999</v>
          </cell>
          <cell r="O3327">
            <v>190.93724</v>
          </cell>
          <cell r="P3327">
            <v>1388.14897</v>
          </cell>
          <cell r="Q3327">
            <v>1291.54718</v>
          </cell>
          <cell r="S3327">
            <v>3535.01712</v>
          </cell>
          <cell r="T3327">
            <v>4732.2288500000004</v>
          </cell>
          <cell r="U3327">
            <v>4214.5500400000001</v>
          </cell>
          <cell r="W3327">
            <v>167.44904</v>
          </cell>
          <cell r="X3327">
            <v>1052.84638</v>
          </cell>
          <cell r="Y3327">
            <v>892.53134999999997</v>
          </cell>
          <cell r="AV3327">
            <v>21.167459999999998</v>
          </cell>
          <cell r="AW3327">
            <v>21.167459999999998</v>
          </cell>
        </row>
        <row r="3328">
          <cell r="A3328" t="str">
            <v>680499140395BU0351</v>
          </cell>
          <cell r="P3328">
            <v>0</v>
          </cell>
          <cell r="Q3328">
            <v>0</v>
          </cell>
          <cell r="T3328">
            <v>0</v>
          </cell>
          <cell r="U3328">
            <v>0</v>
          </cell>
          <cell r="X3328">
            <v>0</v>
          </cell>
          <cell r="Y3328">
            <v>0</v>
          </cell>
        </row>
        <row r="3329">
          <cell r="A3329" t="str">
            <v>680499140395BU0352</v>
          </cell>
          <cell r="M3329">
            <v>0</v>
          </cell>
          <cell r="N3329">
            <v>0</v>
          </cell>
          <cell r="P3329">
            <v>-9.9409999999999998E-2</v>
          </cell>
          <cell r="Q3329">
            <v>-9.3600000000000003E-2</v>
          </cell>
          <cell r="S3329">
            <v>9.6860000000000002E-2</v>
          </cell>
          <cell r="T3329">
            <v>-2.5500000000000002E-3</v>
          </cell>
          <cell r="U3329">
            <v>-4.9500000000000004E-3</v>
          </cell>
          <cell r="X3329">
            <v>1.0000000000000001E-5</v>
          </cell>
          <cell r="Y3329">
            <v>0</v>
          </cell>
        </row>
        <row r="3330">
          <cell r="A3330" t="str">
            <v>680499140395BU0353</v>
          </cell>
          <cell r="P3330">
            <v>0</v>
          </cell>
          <cell r="Q3330">
            <v>0</v>
          </cell>
          <cell r="T3330">
            <v>0</v>
          </cell>
          <cell r="U3330">
            <v>0</v>
          </cell>
        </row>
        <row r="3331">
          <cell r="A3331" t="str">
            <v>680499140395BS9051</v>
          </cell>
          <cell r="P3331">
            <v>0</v>
          </cell>
          <cell r="Q3331">
            <v>0</v>
          </cell>
          <cell r="S3331">
            <v>0</v>
          </cell>
          <cell r="T3331">
            <v>0</v>
          </cell>
          <cell r="U3331">
            <v>0</v>
          </cell>
        </row>
        <row r="3332">
          <cell r="A3332" t="str">
            <v>680499140395BO0713</v>
          </cell>
          <cell r="P3332">
            <v>0</v>
          </cell>
          <cell r="Q3332">
            <v>0</v>
          </cell>
          <cell r="S3332">
            <v>0</v>
          </cell>
          <cell r="T3332">
            <v>0</v>
          </cell>
          <cell r="U3332">
            <v>0</v>
          </cell>
        </row>
        <row r="3333">
          <cell r="A3333" t="str">
            <v>680499140395BU0713</v>
          </cell>
          <cell r="P3333">
            <v>0</v>
          </cell>
          <cell r="Q3333">
            <v>0</v>
          </cell>
          <cell r="S3333">
            <v>0</v>
          </cell>
          <cell r="T3333">
            <v>0</v>
          </cell>
          <cell r="U3333">
            <v>0</v>
          </cell>
        </row>
        <row r="3334">
          <cell r="A3334" t="str">
            <v>680499140395BS9050</v>
          </cell>
          <cell r="M3334">
            <v>0</v>
          </cell>
          <cell r="N3334">
            <v>0</v>
          </cell>
          <cell r="P3334">
            <v>0</v>
          </cell>
          <cell r="Q3334">
            <v>0</v>
          </cell>
          <cell r="T3334">
            <v>0</v>
          </cell>
          <cell r="U3334">
            <v>0</v>
          </cell>
          <cell r="X3334">
            <v>0</v>
          </cell>
          <cell r="Y3334">
            <v>0</v>
          </cell>
        </row>
        <row r="3335">
          <cell r="A3335" t="str">
            <v>680499140395BU0362</v>
          </cell>
          <cell r="M3335">
            <v>0</v>
          </cell>
          <cell r="N3335">
            <v>0</v>
          </cell>
          <cell r="P3335">
            <v>0</v>
          </cell>
          <cell r="Q3335">
            <v>0</v>
          </cell>
          <cell r="T3335">
            <v>0</v>
          </cell>
          <cell r="U3335">
            <v>0</v>
          </cell>
          <cell r="X3335">
            <v>0</v>
          </cell>
          <cell r="Y3335">
            <v>0</v>
          </cell>
        </row>
        <row r="3336">
          <cell r="A3336" t="str">
            <v>680499140395BS6801</v>
          </cell>
          <cell r="L3336">
            <v>0</v>
          </cell>
          <cell r="O3336">
            <v>9.0730299999999993</v>
          </cell>
          <cell r="S3336">
            <v>11.62262</v>
          </cell>
          <cell r="T3336">
            <v>2.5495899999999998</v>
          </cell>
          <cell r="U3336">
            <v>2.36293</v>
          </cell>
          <cell r="W3336">
            <v>6.8571</v>
          </cell>
          <cell r="AV3336">
            <v>2.2159300000000002</v>
          </cell>
          <cell r="AW3336">
            <v>2.2159300000000002</v>
          </cell>
        </row>
        <row r="3337">
          <cell r="A3337" t="str">
            <v>680499140395BU1481</v>
          </cell>
          <cell r="L3337">
            <v>0</v>
          </cell>
          <cell r="O3337">
            <v>9.0730299999999993</v>
          </cell>
          <cell r="S3337">
            <v>11.62262</v>
          </cell>
          <cell r="T3337">
            <v>2.5495899999999998</v>
          </cell>
          <cell r="U3337">
            <v>2.36293</v>
          </cell>
          <cell r="W3337">
            <v>6.8571</v>
          </cell>
          <cell r="AV3337">
            <v>2.2159300000000002</v>
          </cell>
          <cell r="AW3337">
            <v>2.2159300000000002</v>
          </cell>
        </row>
        <row r="3338">
          <cell r="A3338" t="str">
            <v>680499140395BS6903</v>
          </cell>
          <cell r="P3338">
            <v>0</v>
          </cell>
          <cell r="Q3338">
            <v>0</v>
          </cell>
          <cell r="S3338">
            <v>-27.01641</v>
          </cell>
          <cell r="T3338">
            <v>-27.01641</v>
          </cell>
          <cell r="U3338">
            <v>-24.725729999999999</v>
          </cell>
        </row>
        <row r="3339">
          <cell r="A3339" t="str">
            <v>680499140395BU0664</v>
          </cell>
          <cell r="P3339">
            <v>0</v>
          </cell>
          <cell r="Q3339">
            <v>0</v>
          </cell>
          <cell r="S3339">
            <v>-27.01641</v>
          </cell>
          <cell r="T3339">
            <v>-27.01641</v>
          </cell>
          <cell r="U3339">
            <v>-24.725729999999999</v>
          </cell>
        </row>
        <row r="3340">
          <cell r="A3340" t="str">
            <v>680499140395201101</v>
          </cell>
          <cell r="L3340">
            <v>12239.738380000001</v>
          </cell>
          <cell r="M3340">
            <v>13219.57481</v>
          </cell>
          <cell r="N3340">
            <v>10837.76863</v>
          </cell>
          <cell r="O3340">
            <v>44226.375379999998</v>
          </cell>
          <cell r="P3340">
            <v>57561.763720000003</v>
          </cell>
          <cell r="Q3340">
            <v>52679.34762</v>
          </cell>
          <cell r="S3340">
            <v>99234.359809999994</v>
          </cell>
          <cell r="T3340">
            <v>112569.74815</v>
          </cell>
          <cell r="U3340">
            <v>100725.17385000001</v>
          </cell>
          <cell r="W3340">
            <v>23300.087800000001</v>
          </cell>
          <cell r="X3340">
            <v>37216.374739999999</v>
          </cell>
          <cell r="Y3340">
            <v>31782.08483</v>
          </cell>
          <cell r="AV3340">
            <v>10629.78174</v>
          </cell>
          <cell r="AW3340">
            <v>10629.78174</v>
          </cell>
        </row>
        <row r="3341">
          <cell r="A3341" t="str">
            <v>680499140395BT6918</v>
          </cell>
          <cell r="L3341">
            <v>12239.738380000001</v>
          </cell>
          <cell r="M3341">
            <v>13219.57481</v>
          </cell>
          <cell r="N3341">
            <v>10837.76863</v>
          </cell>
          <cell r="O3341">
            <v>44226.375379999998</v>
          </cell>
          <cell r="P3341">
            <v>57561.763720000003</v>
          </cell>
          <cell r="Q3341">
            <v>52679.34762</v>
          </cell>
          <cell r="S3341">
            <v>99234.359809999994</v>
          </cell>
          <cell r="T3341">
            <v>112569.74815</v>
          </cell>
          <cell r="U3341">
            <v>100725.17385000001</v>
          </cell>
          <cell r="W3341">
            <v>23300.087800000001</v>
          </cell>
          <cell r="X3341">
            <v>37216.374739999999</v>
          </cell>
          <cell r="Y3341">
            <v>31782.08483</v>
          </cell>
          <cell r="AV3341">
            <v>10629.78174</v>
          </cell>
          <cell r="AW3341">
            <v>10629.78174</v>
          </cell>
        </row>
        <row r="3342">
          <cell r="A3342" t="str">
            <v>680499140395BO0680</v>
          </cell>
          <cell r="L3342">
            <v>12239.738380000001</v>
          </cell>
          <cell r="M3342">
            <v>13219.57481</v>
          </cell>
          <cell r="N3342">
            <v>10837.76863</v>
          </cell>
          <cell r="O3342">
            <v>44226.375379999998</v>
          </cell>
          <cell r="P3342">
            <v>57556.996079999997</v>
          </cell>
          <cell r="Q3342">
            <v>52674.2503</v>
          </cell>
          <cell r="S3342">
            <v>99234.359809999994</v>
          </cell>
          <cell r="T3342">
            <v>112564.98050999999</v>
          </cell>
          <cell r="U3342">
            <v>100720.07652</v>
          </cell>
          <cell r="W3342">
            <v>23300.087800000001</v>
          </cell>
          <cell r="X3342">
            <v>37217.787859999997</v>
          </cell>
          <cell r="Y3342">
            <v>31783.37083</v>
          </cell>
          <cell r="AV3342">
            <v>10629.78174</v>
          </cell>
          <cell r="AW3342">
            <v>10629.78174</v>
          </cell>
        </row>
        <row r="3343">
          <cell r="A3343" t="str">
            <v>680499140395BU0680</v>
          </cell>
          <cell r="L3343">
            <v>12239.738380000001</v>
          </cell>
          <cell r="M3343">
            <v>13219.57481</v>
          </cell>
          <cell r="N3343">
            <v>10837.76863</v>
          </cell>
          <cell r="O3343">
            <v>44226.375379999998</v>
          </cell>
          <cell r="P3343">
            <v>57556.996079999997</v>
          </cell>
          <cell r="Q3343">
            <v>52674.2503</v>
          </cell>
          <cell r="S3343">
            <v>99234.359809999994</v>
          </cell>
          <cell r="T3343">
            <v>112564.98050999999</v>
          </cell>
          <cell r="U3343">
            <v>100720.07652</v>
          </cell>
          <cell r="W3343">
            <v>23300.087800000001</v>
          </cell>
          <cell r="X3343">
            <v>37217.787859999997</v>
          </cell>
          <cell r="Y3343">
            <v>31783.37083</v>
          </cell>
          <cell r="AV3343">
            <v>10629.78174</v>
          </cell>
          <cell r="AW3343">
            <v>10629.78174</v>
          </cell>
        </row>
        <row r="3344">
          <cell r="A3344" t="str">
            <v>680499140395BU0624</v>
          </cell>
          <cell r="P3344">
            <v>4.7676400000000001</v>
          </cell>
          <cell r="Q3344">
            <v>5.0973199999999999</v>
          </cell>
          <cell r="T3344">
            <v>4.7676400000000001</v>
          </cell>
          <cell r="U3344">
            <v>5.0973199999999999</v>
          </cell>
          <cell r="X3344">
            <v>-1.4131199999999999</v>
          </cell>
          <cell r="Y3344">
            <v>-1.286</v>
          </cell>
        </row>
        <row r="3345">
          <cell r="A3345" t="str">
            <v>680499140666PD202</v>
          </cell>
          <cell r="L3345">
            <v>5554.0885099999996</v>
          </cell>
          <cell r="M3345">
            <v>5087.0667999999996</v>
          </cell>
          <cell r="N3345">
            <v>4170.5163300000004</v>
          </cell>
          <cell r="O3345">
            <v>27315.25418</v>
          </cell>
          <cell r="P3345">
            <v>24135.264289999999</v>
          </cell>
          <cell r="Q3345">
            <v>22433.098999999998</v>
          </cell>
          <cell r="S3345">
            <v>71573.474879999994</v>
          </cell>
          <cell r="T3345">
            <v>68393.484989999997</v>
          </cell>
          <cell r="U3345">
            <v>61214.433980000002</v>
          </cell>
          <cell r="W3345">
            <v>13049.023789999999</v>
          </cell>
          <cell r="X3345">
            <v>17402.448349999999</v>
          </cell>
          <cell r="Y3345">
            <v>14921.361559999999</v>
          </cell>
          <cell r="AB3345">
            <v>27569.612000000001</v>
          </cell>
          <cell r="AC3345">
            <v>16994.46</v>
          </cell>
          <cell r="AD3345">
            <v>107244.144</v>
          </cell>
          <cell r="AT3345">
            <v>10622.460999999999</v>
          </cell>
          <cell r="AU3345">
            <v>30132.789000000001</v>
          </cell>
          <cell r="AV3345">
            <v>39731.352449999998</v>
          </cell>
          <cell r="AW3345">
            <v>104756.91845</v>
          </cell>
        </row>
        <row r="3346">
          <cell r="A3346" t="str">
            <v>680499140666BS9044</v>
          </cell>
          <cell r="L3346">
            <v>1686.65382</v>
          </cell>
          <cell r="M3346">
            <v>1089.3578299999999</v>
          </cell>
          <cell r="N3346">
            <v>893.08529999999996</v>
          </cell>
          <cell r="O3346">
            <v>6181.27322</v>
          </cell>
          <cell r="P3346">
            <v>4047.0695500000002</v>
          </cell>
          <cell r="Q3346">
            <v>3740.2912299999998</v>
          </cell>
          <cell r="S3346">
            <v>14106.45998</v>
          </cell>
          <cell r="T3346">
            <v>11972.256310000001</v>
          </cell>
          <cell r="U3346">
            <v>10655.60945</v>
          </cell>
          <cell r="W3346">
            <v>3636.2681400000001</v>
          </cell>
          <cell r="X3346">
            <v>2824.0247800000002</v>
          </cell>
          <cell r="Y3346">
            <v>2399.54153</v>
          </cell>
          <cell r="AB3346">
            <v>8377.6830000000009</v>
          </cell>
          <cell r="AC3346">
            <v>4234.4089999999997</v>
          </cell>
          <cell r="AD3346">
            <v>26895.031999999999</v>
          </cell>
          <cell r="AT3346">
            <v>4968.8519999999999</v>
          </cell>
          <cell r="AU3346">
            <v>12169.253000000001</v>
          </cell>
          <cell r="AV3346">
            <v>12507.47082</v>
          </cell>
          <cell r="AW3346">
            <v>28678.04782</v>
          </cell>
        </row>
        <row r="3347">
          <cell r="A3347" t="str">
            <v>680499140666BU0321</v>
          </cell>
          <cell r="L3347">
            <v>945.87829999999997</v>
          </cell>
          <cell r="M3347">
            <v>624.50270999999998</v>
          </cell>
          <cell r="N3347">
            <v>511.98437000000001</v>
          </cell>
          <cell r="O3347">
            <v>2647.3653300000001</v>
          </cell>
          <cell r="P3347">
            <v>1679.79847</v>
          </cell>
          <cell r="Q3347">
            <v>1516.99675</v>
          </cell>
          <cell r="S3347">
            <v>4410.4073099999996</v>
          </cell>
          <cell r="T3347">
            <v>3442.8404500000001</v>
          </cell>
          <cell r="U3347">
            <v>3059.7700100000002</v>
          </cell>
          <cell r="W3347">
            <v>1802.90175</v>
          </cell>
          <cell r="X3347">
            <v>1354.3541600000001</v>
          </cell>
          <cell r="Y3347">
            <v>1145.2762600000001</v>
          </cell>
          <cell r="AB3347">
            <v>5341.4369999999999</v>
          </cell>
          <cell r="AC3347">
            <v>1821.568</v>
          </cell>
          <cell r="AD3347">
            <v>12297.352000000001</v>
          </cell>
          <cell r="AT3347">
            <v>2925.2</v>
          </cell>
          <cell r="AU3347">
            <v>6851.1809999999996</v>
          </cell>
          <cell r="AV3347">
            <v>7285.8249400000004</v>
          </cell>
          <cell r="AW3347">
            <v>12309.84994</v>
          </cell>
        </row>
        <row r="3348">
          <cell r="A3348" t="str">
            <v>680499140666BU0323</v>
          </cell>
          <cell r="L3348">
            <v>740.77552000000003</v>
          </cell>
          <cell r="M3348">
            <v>464.85512</v>
          </cell>
          <cell r="N3348">
            <v>381.10093000000001</v>
          </cell>
          <cell r="O3348">
            <v>3533.90789</v>
          </cell>
          <cell r="P3348">
            <v>2367.27108</v>
          </cell>
          <cell r="Q3348">
            <v>2223.29448</v>
          </cell>
          <cell r="S3348">
            <v>9696.0526699999991</v>
          </cell>
          <cell r="T3348">
            <v>8529.4158599999992</v>
          </cell>
          <cell r="U3348">
            <v>7595.8394399999997</v>
          </cell>
          <cell r="W3348">
            <v>1833.3663899999999</v>
          </cell>
          <cell r="X3348">
            <v>1469.6706200000001</v>
          </cell>
          <cell r="Y3348">
            <v>1254.2652700000001</v>
          </cell>
          <cell r="AB3348">
            <v>3036.2460000000001</v>
          </cell>
          <cell r="AC3348">
            <v>2412.8409999999999</v>
          </cell>
          <cell r="AD3348">
            <v>14597.68</v>
          </cell>
          <cell r="AT3348">
            <v>2043.652</v>
          </cell>
          <cell r="AU3348">
            <v>5318.0720000000001</v>
          </cell>
          <cell r="AV3348">
            <v>5221.64588</v>
          </cell>
          <cell r="AW3348">
            <v>15041.83988</v>
          </cell>
        </row>
        <row r="3349">
          <cell r="A3349" t="str">
            <v>680499140666BU0648</v>
          </cell>
          <cell r="AW3349">
            <v>1326.3579999999999</v>
          </cell>
        </row>
        <row r="3350">
          <cell r="A3350" t="str">
            <v>680499140666BG6912</v>
          </cell>
          <cell r="L3350">
            <v>1758.8106600000001</v>
          </cell>
          <cell r="M3350">
            <v>2155.71974</v>
          </cell>
          <cell r="N3350">
            <v>1767.3179399999999</v>
          </cell>
          <cell r="O3350">
            <v>11326.13049</v>
          </cell>
          <cell r="P3350">
            <v>9185.0371599999999</v>
          </cell>
          <cell r="Q3350">
            <v>8498.2658900000006</v>
          </cell>
          <cell r="S3350">
            <v>24172.74828</v>
          </cell>
          <cell r="T3350">
            <v>22031.65495</v>
          </cell>
          <cell r="U3350">
            <v>19733.103200000001</v>
          </cell>
          <cell r="W3350">
            <v>4608.84998</v>
          </cell>
          <cell r="X3350">
            <v>6036.2064200000004</v>
          </cell>
          <cell r="Y3350">
            <v>5168.4048499999999</v>
          </cell>
          <cell r="AB3350">
            <v>8147.04</v>
          </cell>
          <cell r="AC3350">
            <v>6744.1509999999998</v>
          </cell>
          <cell r="AD3350">
            <v>34221.512000000002</v>
          </cell>
          <cell r="AT3350">
            <v>2188.174</v>
          </cell>
          <cell r="AU3350">
            <v>7968.86</v>
          </cell>
          <cell r="AV3350">
            <v>13738.316870000001</v>
          </cell>
          <cell r="AW3350">
            <v>32315.580870000002</v>
          </cell>
        </row>
        <row r="3351">
          <cell r="A3351" t="str">
            <v>680499140666BS6912</v>
          </cell>
          <cell r="L3351">
            <v>1504.3246799999999</v>
          </cell>
          <cell r="M3351">
            <v>1981.5741499999999</v>
          </cell>
          <cell r="N3351">
            <v>1624.54862</v>
          </cell>
          <cell r="O3351">
            <v>9816.2310899999993</v>
          </cell>
          <cell r="P3351">
            <v>8077.7925100000002</v>
          </cell>
          <cell r="Q3351">
            <v>7476.3115200000002</v>
          </cell>
          <cell r="S3351">
            <v>20834.85946</v>
          </cell>
          <cell r="T3351">
            <v>19096.420880000001</v>
          </cell>
          <cell r="U3351">
            <v>17121.618559999999</v>
          </cell>
          <cell r="W3351">
            <v>3993.2919200000001</v>
          </cell>
          <cell r="X3351">
            <v>5300.3377799999998</v>
          </cell>
          <cell r="Y3351">
            <v>4528.8397999999997</v>
          </cell>
          <cell r="AB3351">
            <v>7267.3090000000002</v>
          </cell>
          <cell r="AC3351">
            <v>6101.143</v>
          </cell>
          <cell r="AD3351">
            <v>30620.673999999999</v>
          </cell>
          <cell r="AT3351">
            <v>1869.9680000000001</v>
          </cell>
          <cell r="AU3351">
            <v>7138.3050000000003</v>
          </cell>
          <cell r="AV3351">
            <v>12440.2531</v>
          </cell>
          <cell r="AW3351">
            <v>28808.275099999999</v>
          </cell>
        </row>
        <row r="3352">
          <cell r="A3352" t="str">
            <v>680499140666BO0678</v>
          </cell>
          <cell r="L3352">
            <v>1368.08674</v>
          </cell>
          <cell r="M3352">
            <v>1585.14165</v>
          </cell>
          <cell r="N3352">
            <v>1299.54243</v>
          </cell>
          <cell r="O3352">
            <v>8252.5190000000002</v>
          </cell>
          <cell r="P3352">
            <v>6297.5719399999998</v>
          </cell>
          <cell r="Q3352">
            <v>5829.89768</v>
          </cell>
          <cell r="S3352">
            <v>18056.163550000001</v>
          </cell>
          <cell r="T3352">
            <v>16101.216490000001</v>
          </cell>
          <cell r="U3352">
            <v>14394.66338</v>
          </cell>
          <cell r="W3352">
            <v>3433.1960800000002</v>
          </cell>
          <cell r="X3352">
            <v>4357.2798599999996</v>
          </cell>
          <cell r="Y3352">
            <v>3714.8455100000001</v>
          </cell>
          <cell r="AB3352">
            <v>6128.7539999999999</v>
          </cell>
          <cell r="AC3352">
            <v>5226.0309999999999</v>
          </cell>
          <cell r="AD3352">
            <v>26137.648000000001</v>
          </cell>
          <cell r="AT3352">
            <v>1530.829</v>
          </cell>
          <cell r="AU3352">
            <v>5850.9780000000001</v>
          </cell>
          <cell r="AV3352">
            <v>10333.04218</v>
          </cell>
          <cell r="AW3352">
            <v>23706.624179999999</v>
          </cell>
        </row>
        <row r="3353">
          <cell r="A3353" t="str">
            <v>680499140666BU0654</v>
          </cell>
          <cell r="L3353">
            <v>-0.38879000000000002</v>
          </cell>
          <cell r="M3353">
            <v>-1.58318</v>
          </cell>
          <cell r="N3353">
            <v>-1.29793</v>
          </cell>
          <cell r="O3353">
            <v>-3.16072</v>
          </cell>
          <cell r="P3353">
            <v>243.17927</v>
          </cell>
          <cell r="Q3353">
            <v>244.08403999999999</v>
          </cell>
          <cell r="S3353">
            <v>-9.2047299999999996</v>
          </cell>
          <cell r="T3353">
            <v>237.13525999999999</v>
          </cell>
          <cell r="U3353">
            <v>238.82128</v>
          </cell>
          <cell r="W3353">
            <v>-0.67037000000000002</v>
          </cell>
          <cell r="X3353">
            <v>6.1182600000000003</v>
          </cell>
          <cell r="Y3353">
            <v>5.9236199999999997</v>
          </cell>
          <cell r="AB3353">
            <v>314.64299999999997</v>
          </cell>
          <cell r="AC3353">
            <v>318.46899999999999</v>
          </cell>
          <cell r="AD3353">
            <v>1657.701</v>
          </cell>
          <cell r="AT3353">
            <v>175.32</v>
          </cell>
          <cell r="AU3353">
            <v>606.62400000000002</v>
          </cell>
          <cell r="AV3353">
            <v>544.70236999999997</v>
          </cell>
          <cell r="AW3353">
            <v>2133.5343699999999</v>
          </cell>
        </row>
        <row r="3354">
          <cell r="A3354" t="str">
            <v>680499140666BU0659</v>
          </cell>
          <cell r="L3354">
            <v>136.62673000000001</v>
          </cell>
          <cell r="M3354">
            <v>398.01567999999997</v>
          </cell>
          <cell r="N3354">
            <v>326.30412999999999</v>
          </cell>
          <cell r="O3354">
            <v>1566.8728100000001</v>
          </cell>
          <cell r="P3354">
            <v>1537.0413000000001</v>
          </cell>
          <cell r="Q3354">
            <v>1402.3298</v>
          </cell>
          <cell r="S3354">
            <v>2787.87167</v>
          </cell>
          <cell r="T3354">
            <v>2758.04016</v>
          </cell>
          <cell r="U3354">
            <v>2488.1073799999999</v>
          </cell>
          <cell r="W3354">
            <v>560.76621</v>
          </cell>
          <cell r="X3354">
            <v>936.93966</v>
          </cell>
          <cell r="Y3354">
            <v>808.07066999999995</v>
          </cell>
          <cell r="AB3354">
            <v>823.91200000000003</v>
          </cell>
          <cell r="AC3354">
            <v>556.64300000000003</v>
          </cell>
          <cell r="AD3354">
            <v>2825.3249999999998</v>
          </cell>
          <cell r="AT3354">
            <v>163.81899999999999</v>
          </cell>
          <cell r="AU3354">
            <v>680.70299999999997</v>
          </cell>
          <cell r="AV3354">
            <v>1562.50855</v>
          </cell>
          <cell r="AW3354">
            <v>2968.1165500000002</v>
          </cell>
        </row>
        <row r="3355">
          <cell r="A3355" t="str">
            <v>680499140666BU3445</v>
          </cell>
          <cell r="L3355">
            <v>0</v>
          </cell>
          <cell r="O3355">
            <v>0</v>
          </cell>
          <cell r="S3355">
            <v>2.8969999999999999E-2</v>
          </cell>
          <cell r="T3355">
            <v>2.8969999999999999E-2</v>
          </cell>
          <cell r="U3355">
            <v>2.6519999999999998E-2</v>
          </cell>
          <cell r="W3355">
            <v>0</v>
          </cell>
          <cell r="X3355">
            <v>0</v>
          </cell>
          <cell r="Y3355">
            <v>0</v>
          </cell>
          <cell r="AV3355">
            <v>0</v>
          </cell>
          <cell r="AW3355">
            <v>0</v>
          </cell>
        </row>
        <row r="3356">
          <cell r="A3356" t="str">
            <v>680499140666BS6922</v>
          </cell>
          <cell r="L3356">
            <v>254.48598000000001</v>
          </cell>
          <cell r="M3356">
            <v>174.14559</v>
          </cell>
          <cell r="N3356">
            <v>142.76931999999999</v>
          </cell>
          <cell r="O3356">
            <v>1509.8994</v>
          </cell>
          <cell r="P3356">
            <v>1107.2446500000001</v>
          </cell>
          <cell r="Q3356">
            <v>1021.95436</v>
          </cell>
          <cell r="S3356">
            <v>3337.8888200000001</v>
          </cell>
          <cell r="T3356">
            <v>2935.23407</v>
          </cell>
          <cell r="U3356">
            <v>2611.4846400000001</v>
          </cell>
          <cell r="W3356">
            <v>615.55805999999995</v>
          </cell>
          <cell r="X3356">
            <v>735.86864000000003</v>
          </cell>
          <cell r="Y3356">
            <v>639.56505000000004</v>
          </cell>
          <cell r="AB3356">
            <v>879.73099999999999</v>
          </cell>
          <cell r="AC3356">
            <v>643.00800000000004</v>
          </cell>
          <cell r="AD3356">
            <v>3600.8380000000002</v>
          </cell>
          <cell r="AT3356">
            <v>318.20600000000002</v>
          </cell>
          <cell r="AU3356">
            <v>830.55499999999995</v>
          </cell>
          <cell r="AV3356">
            <v>1298.06377</v>
          </cell>
          <cell r="AW3356">
            <v>3507.3057699999999</v>
          </cell>
        </row>
        <row r="3357">
          <cell r="A3357" t="str">
            <v>680499140666BU1485</v>
          </cell>
          <cell r="S3357">
            <v>-0.48263</v>
          </cell>
          <cell r="T3357">
            <v>-0.48263</v>
          </cell>
          <cell r="U3357">
            <v>-0.41930000000000001</v>
          </cell>
          <cell r="AT3357">
            <v>-14.516</v>
          </cell>
          <cell r="AU3357">
            <v>-46.942999999999998</v>
          </cell>
          <cell r="AV3357">
            <v>-31.295000000000002</v>
          </cell>
          <cell r="AW3357">
            <v>-130.215</v>
          </cell>
        </row>
        <row r="3358">
          <cell r="A3358" t="str">
            <v>680499140666BU1051</v>
          </cell>
          <cell r="L3358">
            <v>1.0369200000000001</v>
          </cell>
          <cell r="O3358">
            <v>93.173609999999996</v>
          </cell>
          <cell r="S3358">
            <v>133.27005</v>
          </cell>
          <cell r="T3358">
            <v>40.096440000000001</v>
          </cell>
          <cell r="U3358">
            <v>35.62659</v>
          </cell>
          <cell r="W3358">
            <v>17.471509999999999</v>
          </cell>
          <cell r="AT3358">
            <v>51.848999999999997</v>
          </cell>
          <cell r="AU3358">
            <v>51.848999999999997</v>
          </cell>
          <cell r="AV3358">
            <v>153.10033000000001</v>
          </cell>
          <cell r="AW3358">
            <v>153.10033000000001</v>
          </cell>
        </row>
        <row r="3359">
          <cell r="A3359" t="str">
            <v>680499140666BO0708</v>
          </cell>
          <cell r="L3359">
            <v>252.48035999999999</v>
          </cell>
          <cell r="M3359">
            <v>141.65450000000001</v>
          </cell>
          <cell r="N3359">
            <v>116.13223000000001</v>
          </cell>
          <cell r="O3359">
            <v>1382.1666700000001</v>
          </cell>
          <cell r="P3359">
            <v>953.35167000000001</v>
          </cell>
          <cell r="Q3359">
            <v>881.81105000000002</v>
          </cell>
          <cell r="S3359">
            <v>3022.7761999999998</v>
          </cell>
          <cell r="T3359">
            <v>2593.9612000000002</v>
          </cell>
          <cell r="U3359">
            <v>2308.3244800000002</v>
          </cell>
          <cell r="W3359">
            <v>585.67017999999996</v>
          </cell>
          <cell r="X3359">
            <v>660.90922</v>
          </cell>
          <cell r="Y3359">
            <v>575.09144000000003</v>
          </cell>
          <cell r="AB3359">
            <v>809.35900000000004</v>
          </cell>
          <cell r="AC3359">
            <v>578.09799999999996</v>
          </cell>
          <cell r="AD3359">
            <v>3334.7280000000001</v>
          </cell>
          <cell r="AT3359">
            <v>257.23</v>
          </cell>
          <cell r="AU3359">
            <v>757.87699999999995</v>
          </cell>
          <cell r="AV3359">
            <v>1093.3768500000001</v>
          </cell>
          <cell r="AW3359">
            <v>3243.2348499999998</v>
          </cell>
        </row>
        <row r="3360">
          <cell r="A3360" t="str">
            <v>680499140666BU0675</v>
          </cell>
          <cell r="AT3360">
            <v>-0.379</v>
          </cell>
          <cell r="AU3360">
            <v>-4.2939999999999996</v>
          </cell>
          <cell r="AV3360">
            <v>-4.5259999999999998</v>
          </cell>
          <cell r="AW3360">
            <v>-14.382</v>
          </cell>
        </row>
        <row r="3361">
          <cell r="A3361" t="str">
            <v>680499140666BU1123</v>
          </cell>
          <cell r="L3361">
            <v>0.96870000000000001</v>
          </cell>
          <cell r="M3361">
            <v>32.49109</v>
          </cell>
          <cell r="N3361">
            <v>26.637090000000001</v>
          </cell>
          <cell r="O3361">
            <v>34.55912</v>
          </cell>
          <cell r="P3361">
            <v>153.89297999999999</v>
          </cell>
          <cell r="Q3361">
            <v>140.14331000000001</v>
          </cell>
          <cell r="S3361">
            <v>182.3252</v>
          </cell>
          <cell r="T3361">
            <v>301.65906000000001</v>
          </cell>
          <cell r="U3361">
            <v>267.95287000000002</v>
          </cell>
          <cell r="W3361">
            <v>12.416370000000001</v>
          </cell>
          <cell r="X3361">
            <v>74.959419999999994</v>
          </cell>
          <cell r="Y3361">
            <v>64.473609999999994</v>
          </cell>
          <cell r="AB3361">
            <v>70.372</v>
          </cell>
          <cell r="AC3361">
            <v>64.91</v>
          </cell>
          <cell r="AD3361">
            <v>266.11</v>
          </cell>
          <cell r="AT3361">
            <v>24.021999999999998</v>
          </cell>
          <cell r="AU3361">
            <v>72.066000000000003</v>
          </cell>
          <cell r="AV3361">
            <v>87.407589999999999</v>
          </cell>
          <cell r="AW3361">
            <v>255.56759</v>
          </cell>
        </row>
        <row r="3362">
          <cell r="A3362" t="str">
            <v>680499140666BS9042</v>
          </cell>
          <cell r="L3362">
            <v>1727.6981599999999</v>
          </cell>
          <cell r="M3362">
            <v>1599.2772500000001</v>
          </cell>
          <cell r="N3362">
            <v>1311.1311800000001</v>
          </cell>
          <cell r="O3362">
            <v>7919.6852399999998</v>
          </cell>
          <cell r="P3362">
            <v>9915.2203399999999</v>
          </cell>
          <cell r="Q3362">
            <v>9265.6860500000003</v>
          </cell>
          <cell r="S3362">
            <v>29544.199830000001</v>
          </cell>
          <cell r="T3362">
            <v>31539.734929999999</v>
          </cell>
          <cell r="U3362">
            <v>28265.75549</v>
          </cell>
          <cell r="W3362">
            <v>3807.8409900000001</v>
          </cell>
          <cell r="X3362">
            <v>7902.5796399999999</v>
          </cell>
          <cell r="Y3362">
            <v>6806.5648300000003</v>
          </cell>
          <cell r="AB3362">
            <v>9661.6779999999999</v>
          </cell>
          <cell r="AC3362">
            <v>5306.1459999999997</v>
          </cell>
          <cell r="AD3362">
            <v>39582.620000000003</v>
          </cell>
          <cell r="AT3362">
            <v>2989.672</v>
          </cell>
          <cell r="AU3362">
            <v>8882.7250000000004</v>
          </cell>
          <cell r="AV3362">
            <v>11906.4035</v>
          </cell>
          <cell r="AW3362">
            <v>37899.138500000001</v>
          </cell>
        </row>
        <row r="3363">
          <cell r="A3363" t="str">
            <v>680499140666BO0341</v>
          </cell>
          <cell r="L3363">
            <v>1548.5567900000001</v>
          </cell>
          <cell r="M3363">
            <v>1040.8994299999999</v>
          </cell>
          <cell r="N3363">
            <v>853.35778000000005</v>
          </cell>
          <cell r="O3363">
            <v>6668.53586</v>
          </cell>
          <cell r="P3363">
            <v>6842.5289400000001</v>
          </cell>
          <cell r="Q3363">
            <v>6439.4947099999999</v>
          </cell>
          <cell r="S3363">
            <v>22129.99972</v>
          </cell>
          <cell r="T3363">
            <v>22303.9928</v>
          </cell>
          <cell r="U3363">
            <v>20047.145939999999</v>
          </cell>
          <cell r="W3363">
            <v>3355.4537799999998</v>
          </cell>
          <cell r="X3363">
            <v>5210.3481899999997</v>
          </cell>
          <cell r="Y3363">
            <v>4473.8267800000003</v>
          </cell>
          <cell r="AB3363">
            <v>6962.2420000000002</v>
          </cell>
          <cell r="AC3363">
            <v>3808.6880000000001</v>
          </cell>
          <cell r="AD3363">
            <v>29480.971000000001</v>
          </cell>
          <cell r="AT3363">
            <v>2237.5920000000001</v>
          </cell>
          <cell r="AU3363">
            <v>6803.665</v>
          </cell>
          <cell r="AV3363">
            <v>8935.2302</v>
          </cell>
          <cell r="AW3363">
            <v>28429.182199999999</v>
          </cell>
        </row>
        <row r="3364">
          <cell r="A3364" t="str">
            <v>680499140666BU0341</v>
          </cell>
          <cell r="L3364">
            <v>1548.5567900000001</v>
          </cell>
          <cell r="M3364">
            <v>1040.8994299999999</v>
          </cell>
          <cell r="N3364">
            <v>853.35778000000005</v>
          </cell>
          <cell r="O3364">
            <v>6668.53586</v>
          </cell>
          <cell r="P3364">
            <v>6842.5289400000001</v>
          </cell>
          <cell r="Q3364">
            <v>6439.4947099999999</v>
          </cell>
          <cell r="S3364">
            <v>22129.99972</v>
          </cell>
          <cell r="T3364">
            <v>22303.9928</v>
          </cell>
          <cell r="U3364">
            <v>20047.145939999999</v>
          </cell>
          <cell r="W3364">
            <v>3355.4537799999998</v>
          </cell>
          <cell r="X3364">
            <v>5210.3481899999997</v>
          </cell>
          <cell r="Y3364">
            <v>4473.8267800000003</v>
          </cell>
          <cell r="AB3364">
            <v>6962.2420000000002</v>
          </cell>
          <cell r="AC3364">
            <v>3808.6880000000001</v>
          </cell>
          <cell r="AD3364">
            <v>29480.971000000001</v>
          </cell>
          <cell r="AT3364">
            <v>2237.5920000000001</v>
          </cell>
          <cell r="AU3364">
            <v>6803.665</v>
          </cell>
          <cell r="AV3364">
            <v>8935.2302</v>
          </cell>
          <cell r="AW3364">
            <v>28429.182199999999</v>
          </cell>
        </row>
        <row r="3365">
          <cell r="A3365" t="str">
            <v>680499140666BU0351</v>
          </cell>
          <cell r="L3365">
            <v>132.00478000000001</v>
          </cell>
          <cell r="M3365">
            <v>86.067899999999995</v>
          </cell>
          <cell r="N3365">
            <v>70.560820000000007</v>
          </cell>
          <cell r="O3365">
            <v>927.48932000000002</v>
          </cell>
          <cell r="P3365">
            <v>811.41148999999996</v>
          </cell>
          <cell r="Q3365">
            <v>771.37541999999996</v>
          </cell>
          <cell r="S3365">
            <v>2694.7062799999999</v>
          </cell>
          <cell r="T3365">
            <v>2578.6284500000002</v>
          </cell>
          <cell r="U3365">
            <v>2289.2370099999998</v>
          </cell>
          <cell r="W3365">
            <v>346.11124000000001</v>
          </cell>
          <cell r="X3365">
            <v>596.07259999999997</v>
          </cell>
          <cell r="Y3365">
            <v>507.51490000000001</v>
          </cell>
          <cell r="AB3365">
            <v>511.70699999999999</v>
          </cell>
          <cell r="AC3365">
            <v>487.54199999999997</v>
          </cell>
          <cell r="AD3365">
            <v>2232.8270000000002</v>
          </cell>
          <cell r="AT3365">
            <v>159.33000000000001</v>
          </cell>
          <cell r="AU3365">
            <v>473.27300000000002</v>
          </cell>
          <cell r="AV3365">
            <v>994.93484999999998</v>
          </cell>
          <cell r="AW3365">
            <v>2107.5898499999998</v>
          </cell>
        </row>
        <row r="3366">
          <cell r="A3366" t="str">
            <v>680499140666BU0352</v>
          </cell>
          <cell r="L3366">
            <v>-0.94257999999999997</v>
          </cell>
          <cell r="M3366">
            <v>462.20848000000001</v>
          </cell>
          <cell r="N3366">
            <v>378.93114000000003</v>
          </cell>
          <cell r="O3366">
            <v>-10.27233</v>
          </cell>
          <cell r="P3366">
            <v>2017.2766200000001</v>
          </cell>
          <cell r="Q3366">
            <v>1819.9886799999999</v>
          </cell>
          <cell r="S3366">
            <v>3985.1526699999999</v>
          </cell>
          <cell r="T3366">
            <v>6012.7016199999998</v>
          </cell>
          <cell r="U3366">
            <v>5342.9446500000004</v>
          </cell>
          <cell r="W3366">
            <v>-5.1260000000000003</v>
          </cell>
          <cell r="X3366">
            <v>2048.0420300000001</v>
          </cell>
          <cell r="Y3366">
            <v>1782.8633500000001</v>
          </cell>
          <cell r="AB3366">
            <v>1758.683</v>
          </cell>
          <cell r="AC3366">
            <v>710.25699999999995</v>
          </cell>
          <cell r="AD3366">
            <v>6714.2340000000004</v>
          </cell>
          <cell r="AT3366">
            <v>502.50200000000001</v>
          </cell>
          <cell r="AU3366">
            <v>1326.249</v>
          </cell>
          <cell r="AV3366">
            <v>1501.68517</v>
          </cell>
          <cell r="AW3366">
            <v>6648.5711700000002</v>
          </cell>
        </row>
        <row r="3367">
          <cell r="A3367" t="str">
            <v>680499140666BU0353</v>
          </cell>
          <cell r="L3367">
            <v>48.079169999999998</v>
          </cell>
          <cell r="M3367">
            <v>10.10144</v>
          </cell>
          <cell r="N3367">
            <v>8.2814399999999999</v>
          </cell>
          <cell r="O3367">
            <v>333.93239</v>
          </cell>
          <cell r="P3367">
            <v>244.00328999999999</v>
          </cell>
          <cell r="Q3367">
            <v>234.82722999999999</v>
          </cell>
          <cell r="S3367">
            <v>734.34115999999995</v>
          </cell>
          <cell r="T3367">
            <v>644.41206</v>
          </cell>
          <cell r="U3367">
            <v>586.42789000000005</v>
          </cell>
          <cell r="W3367">
            <v>111.40197000000001</v>
          </cell>
          <cell r="X3367">
            <v>48.116819999999997</v>
          </cell>
          <cell r="Y3367">
            <v>42.3598</v>
          </cell>
          <cell r="AB3367">
            <v>429.04599999999999</v>
          </cell>
          <cell r="AC3367">
            <v>299.65899999999999</v>
          </cell>
          <cell r="AD3367">
            <v>1154.588</v>
          </cell>
          <cell r="AT3367">
            <v>90.248000000000005</v>
          </cell>
          <cell r="AU3367">
            <v>279.53800000000001</v>
          </cell>
          <cell r="AV3367">
            <v>474.55327999999997</v>
          </cell>
          <cell r="AW3367">
            <v>713.79528000000005</v>
          </cell>
        </row>
        <row r="3368">
          <cell r="A3368" t="str">
            <v>680499140666BS9051</v>
          </cell>
          <cell r="L3368">
            <v>217.07155</v>
          </cell>
          <cell r="M3368">
            <v>79.703010000000006</v>
          </cell>
          <cell r="N3368">
            <v>65.342709999999997</v>
          </cell>
          <cell r="O3368">
            <v>947.07602999999995</v>
          </cell>
          <cell r="P3368">
            <v>337.53255000000001</v>
          </cell>
          <cell r="Q3368">
            <v>310.86032999999998</v>
          </cell>
          <cell r="S3368">
            <v>1878.7279900000001</v>
          </cell>
          <cell r="T3368">
            <v>1269.18451</v>
          </cell>
          <cell r="U3368">
            <v>1118.08458</v>
          </cell>
          <cell r="W3368">
            <v>576.00333000000001</v>
          </cell>
          <cell r="X3368">
            <v>266.73266999999998</v>
          </cell>
          <cell r="Y3368">
            <v>226.44833</v>
          </cell>
          <cell r="AB3368">
            <v>605.31200000000001</v>
          </cell>
          <cell r="AC3368">
            <v>375.42599999999999</v>
          </cell>
          <cell r="AD3368">
            <v>4082.8710000000001</v>
          </cell>
          <cell r="AT3368">
            <v>232.65899999999999</v>
          </cell>
          <cell r="AU3368">
            <v>532.154</v>
          </cell>
          <cell r="AV3368">
            <v>760.64452000000006</v>
          </cell>
          <cell r="AW3368">
            <v>3814.5255200000001</v>
          </cell>
        </row>
        <row r="3369">
          <cell r="A3369" t="str">
            <v>680499140666BO0713</v>
          </cell>
          <cell r="L3369">
            <v>161.98626999999999</v>
          </cell>
          <cell r="M3369">
            <v>79.703010000000006</v>
          </cell>
          <cell r="N3369">
            <v>65.342709999999997</v>
          </cell>
          <cell r="O3369">
            <v>428.31833999999998</v>
          </cell>
          <cell r="P3369">
            <v>337.53255000000001</v>
          </cell>
          <cell r="Q3369">
            <v>310.86032999999998</v>
          </cell>
          <cell r="S3369">
            <v>968.19420000000002</v>
          </cell>
          <cell r="T3369">
            <v>877.40841</v>
          </cell>
          <cell r="U3369">
            <v>774.01725999999996</v>
          </cell>
          <cell r="W3369">
            <v>255.61000999999999</v>
          </cell>
          <cell r="X3369">
            <v>266.73266999999998</v>
          </cell>
          <cell r="Y3369">
            <v>226.44833</v>
          </cell>
          <cell r="AB3369">
            <v>141.46899999999999</v>
          </cell>
          <cell r="AC3369">
            <v>113.446</v>
          </cell>
          <cell r="AD3369">
            <v>2023.2249999999999</v>
          </cell>
          <cell r="AT3369">
            <v>153.774</v>
          </cell>
          <cell r="AU3369">
            <v>295.00700000000001</v>
          </cell>
          <cell r="AV3369">
            <v>380.96269000000001</v>
          </cell>
          <cell r="AW3369">
            <v>2282.6336900000001</v>
          </cell>
        </row>
        <row r="3370">
          <cell r="A3370" t="str">
            <v>680499140666BU0713</v>
          </cell>
          <cell r="L3370">
            <v>161.98626999999999</v>
          </cell>
          <cell r="M3370">
            <v>79.703010000000006</v>
          </cell>
          <cell r="N3370">
            <v>65.342709999999997</v>
          </cell>
          <cell r="O3370">
            <v>428.31833999999998</v>
          </cell>
          <cell r="P3370">
            <v>337.53255000000001</v>
          </cell>
          <cell r="Q3370">
            <v>310.86032999999998</v>
          </cell>
          <cell r="S3370">
            <v>968.19420000000002</v>
          </cell>
          <cell r="T3370">
            <v>877.40841</v>
          </cell>
          <cell r="U3370">
            <v>774.01725999999996</v>
          </cell>
          <cell r="W3370">
            <v>255.61000999999999</v>
          </cell>
          <cell r="X3370">
            <v>266.73266999999998</v>
          </cell>
          <cell r="Y3370">
            <v>226.44833</v>
          </cell>
          <cell r="AB3370">
            <v>141.46899999999999</v>
          </cell>
          <cell r="AC3370">
            <v>113.446</v>
          </cell>
          <cell r="AD3370">
            <v>2023.2249999999999</v>
          </cell>
          <cell r="AT3370">
            <v>153.774</v>
          </cell>
          <cell r="AU3370">
            <v>295.00700000000001</v>
          </cell>
          <cell r="AV3370">
            <v>380.96269000000001</v>
          </cell>
          <cell r="AW3370">
            <v>2282.6336900000001</v>
          </cell>
        </row>
        <row r="3371">
          <cell r="A3371" t="str">
            <v>680499140666BU0418</v>
          </cell>
          <cell r="L3371">
            <v>55.085279999999997</v>
          </cell>
          <cell r="O3371">
            <v>518.75769000000003</v>
          </cell>
          <cell r="S3371">
            <v>910.53378999999995</v>
          </cell>
          <cell r="T3371">
            <v>391.77609999999999</v>
          </cell>
          <cell r="U3371">
            <v>344.06732</v>
          </cell>
          <cell r="W3371">
            <v>320.39332000000002</v>
          </cell>
          <cell r="AB3371">
            <v>463.84300000000002</v>
          </cell>
          <cell r="AC3371">
            <v>261.98</v>
          </cell>
          <cell r="AD3371">
            <v>2059.6460000000002</v>
          </cell>
          <cell r="AT3371">
            <v>78.885000000000005</v>
          </cell>
          <cell r="AU3371">
            <v>237.14699999999999</v>
          </cell>
          <cell r="AV3371">
            <v>379.68182999999999</v>
          </cell>
          <cell r="AW3371">
            <v>1531.89183</v>
          </cell>
        </row>
        <row r="3372">
          <cell r="A3372" t="str">
            <v>680499140666BS9050</v>
          </cell>
          <cell r="L3372">
            <v>148.91061999999999</v>
          </cell>
          <cell r="M3372">
            <v>163.00897000000001</v>
          </cell>
          <cell r="N3372">
            <v>133.63919999999999</v>
          </cell>
          <cell r="O3372">
            <v>846.11284999999998</v>
          </cell>
          <cell r="P3372">
            <v>484.45499999999998</v>
          </cell>
          <cell r="Q3372">
            <v>453.02996000000002</v>
          </cell>
          <cell r="S3372">
            <v>1760.7919999999999</v>
          </cell>
          <cell r="T3372">
            <v>1399.1341500000001</v>
          </cell>
          <cell r="U3372">
            <v>1266.83602</v>
          </cell>
          <cell r="W3372">
            <v>373.32276000000002</v>
          </cell>
          <cell r="X3372">
            <v>272.27283999999997</v>
          </cell>
          <cell r="Y3372">
            <v>233.07366999999999</v>
          </cell>
          <cell r="AB3372">
            <v>777.899</v>
          </cell>
          <cell r="AC3372">
            <v>334.32799999999997</v>
          </cell>
          <cell r="AD3372">
            <v>2462.1089999999999</v>
          </cell>
          <cell r="AT3372">
            <v>243.10400000000001</v>
          </cell>
          <cell r="AU3372">
            <v>579.79700000000003</v>
          </cell>
          <cell r="AV3372">
            <v>775.84208000000001</v>
          </cell>
          <cell r="AW3372">
            <v>2006.95108</v>
          </cell>
        </row>
        <row r="3373">
          <cell r="A3373" t="str">
            <v>680499140666BU0362</v>
          </cell>
          <cell r="L3373">
            <v>148.91061999999999</v>
          </cell>
          <cell r="M3373">
            <v>163.00897000000001</v>
          </cell>
          <cell r="N3373">
            <v>133.63919999999999</v>
          </cell>
          <cell r="O3373">
            <v>846.11284999999998</v>
          </cell>
          <cell r="P3373">
            <v>484.45499999999998</v>
          </cell>
          <cell r="Q3373">
            <v>453.02996000000002</v>
          </cell>
          <cell r="S3373">
            <v>1760.7919999999999</v>
          </cell>
          <cell r="T3373">
            <v>1399.1341500000001</v>
          </cell>
          <cell r="U3373">
            <v>1266.83602</v>
          </cell>
          <cell r="W3373">
            <v>373.32276000000002</v>
          </cell>
          <cell r="X3373">
            <v>272.27283999999997</v>
          </cell>
          <cell r="Y3373">
            <v>233.07366999999999</v>
          </cell>
          <cell r="AB3373">
            <v>777.899</v>
          </cell>
          <cell r="AC3373">
            <v>334.32799999999997</v>
          </cell>
          <cell r="AD3373">
            <v>2462.1089999999999</v>
          </cell>
          <cell r="AT3373">
            <v>243.10400000000001</v>
          </cell>
          <cell r="AU3373">
            <v>579.79700000000003</v>
          </cell>
          <cell r="AV3373">
            <v>775.84208000000001</v>
          </cell>
          <cell r="AW3373">
            <v>2006.95108</v>
          </cell>
        </row>
        <row r="3374">
          <cell r="A3374" t="str">
            <v>680499140666BS6801</v>
          </cell>
          <cell r="L3374">
            <v>14.9437</v>
          </cell>
          <cell r="O3374">
            <v>94.976349999999996</v>
          </cell>
          <cell r="P3374">
            <v>165.94969</v>
          </cell>
          <cell r="Q3374">
            <v>164.96555000000001</v>
          </cell>
          <cell r="S3374">
            <v>93.681420000000003</v>
          </cell>
          <cell r="T3374">
            <v>164.65476000000001</v>
          </cell>
          <cell r="U3374">
            <v>159.60984999999999</v>
          </cell>
          <cell r="W3374">
            <v>46.738590000000002</v>
          </cell>
          <cell r="X3374">
            <v>100.63200000000001</v>
          </cell>
          <cell r="Y3374">
            <v>87.32835</v>
          </cell>
          <cell r="AV3374">
            <v>42.674660000000003</v>
          </cell>
          <cell r="AW3374">
            <v>42.674660000000003</v>
          </cell>
        </row>
        <row r="3375">
          <cell r="A3375" t="str">
            <v>680499140666BU1481</v>
          </cell>
          <cell r="L3375">
            <v>14.9437</v>
          </cell>
          <cell r="O3375">
            <v>94.976349999999996</v>
          </cell>
          <cell r="P3375">
            <v>165.94969</v>
          </cell>
          <cell r="Q3375">
            <v>164.96555000000001</v>
          </cell>
          <cell r="S3375">
            <v>93.681420000000003</v>
          </cell>
          <cell r="T3375">
            <v>164.65476000000001</v>
          </cell>
          <cell r="U3375">
            <v>159.60984999999999</v>
          </cell>
          <cell r="W3375">
            <v>46.738590000000002</v>
          </cell>
          <cell r="X3375">
            <v>100.63200000000001</v>
          </cell>
          <cell r="Y3375">
            <v>87.32835</v>
          </cell>
          <cell r="AV3375">
            <v>42.674660000000003</v>
          </cell>
          <cell r="AW3375">
            <v>42.674660000000003</v>
          </cell>
        </row>
        <row r="3376">
          <cell r="A3376" t="str">
            <v>680499140666BS6903</v>
          </cell>
          <cell r="P3376">
            <v>0</v>
          </cell>
          <cell r="Q3376">
            <v>0</v>
          </cell>
          <cell r="S3376">
            <v>16.865379999999998</v>
          </cell>
          <cell r="T3376">
            <v>16.865379999999998</v>
          </cell>
          <cell r="U3376">
            <v>15.43539</v>
          </cell>
        </row>
        <row r="3377">
          <cell r="A3377" t="str">
            <v>680499140666BU0664</v>
          </cell>
          <cell r="P3377">
            <v>0</v>
          </cell>
          <cell r="Q3377">
            <v>0</v>
          </cell>
          <cell r="S3377">
            <v>16.865379999999998</v>
          </cell>
          <cell r="T3377">
            <v>16.865379999999998</v>
          </cell>
          <cell r="U3377">
            <v>15.43539</v>
          </cell>
        </row>
        <row r="3378">
          <cell r="A3378" t="str">
            <v>680499140666201101</v>
          </cell>
          <cell r="L3378">
            <v>2031.8244400000001</v>
          </cell>
          <cell r="M3378">
            <v>1539.3747699999999</v>
          </cell>
          <cell r="N3378">
            <v>1262.0215000000001</v>
          </cell>
          <cell r="O3378">
            <v>6192.9000100000003</v>
          </cell>
          <cell r="P3378">
            <v>9425.1733499999991</v>
          </cell>
          <cell r="Q3378">
            <v>8698.3048199999994</v>
          </cell>
          <cell r="S3378">
            <v>17530.298279999999</v>
          </cell>
          <cell r="T3378">
            <v>20762.571619999999</v>
          </cell>
          <cell r="U3378">
            <v>18631.82332</v>
          </cell>
          <cell r="W3378">
            <v>2916.9210800000001</v>
          </cell>
          <cell r="X3378">
            <v>7779.8788999999997</v>
          </cell>
          <cell r="Y3378">
            <v>6684.7511199999999</v>
          </cell>
          <cell r="AB3378">
            <v>44443.425999999999</v>
          </cell>
          <cell r="AC3378">
            <v>22670.632000000001</v>
          </cell>
          <cell r="AD3378">
            <v>155612.82500000001</v>
          </cell>
          <cell r="AT3378">
            <v>14246.129000000001</v>
          </cell>
          <cell r="AU3378">
            <v>45142.23</v>
          </cell>
          <cell r="AV3378">
            <v>40416.949410000001</v>
          </cell>
          <cell r="AW3378">
            <v>135736.70441000001</v>
          </cell>
        </row>
        <row r="3379">
          <cell r="A3379" t="str">
            <v>680499140666BT6918</v>
          </cell>
          <cell r="L3379">
            <v>2031.8244400000001</v>
          </cell>
          <cell r="M3379">
            <v>1539.3747699999999</v>
          </cell>
          <cell r="N3379">
            <v>1262.0215000000001</v>
          </cell>
          <cell r="O3379">
            <v>6192.9000100000003</v>
          </cell>
          <cell r="P3379">
            <v>9425.1733499999991</v>
          </cell>
          <cell r="Q3379">
            <v>8698.3048199999994</v>
          </cell>
          <cell r="S3379">
            <v>17530.298279999999</v>
          </cell>
          <cell r="T3379">
            <v>20762.571619999999</v>
          </cell>
          <cell r="U3379">
            <v>18631.82332</v>
          </cell>
          <cell r="W3379">
            <v>2916.9210800000001</v>
          </cell>
          <cell r="X3379">
            <v>7779.8788999999997</v>
          </cell>
          <cell r="Y3379">
            <v>6684.7511199999999</v>
          </cell>
          <cell r="AB3379">
            <v>44443.425999999999</v>
          </cell>
          <cell r="AC3379">
            <v>22670.632000000001</v>
          </cell>
          <cell r="AD3379">
            <v>155612.82500000001</v>
          </cell>
          <cell r="AT3379">
            <v>14246.129000000001</v>
          </cell>
          <cell r="AU3379">
            <v>45142.23</v>
          </cell>
          <cell r="AV3379">
            <v>40416.949410000001</v>
          </cell>
          <cell r="AW3379">
            <v>135736.70441000001</v>
          </cell>
        </row>
        <row r="3380">
          <cell r="A3380" t="str">
            <v>680499140666BO0680</v>
          </cell>
          <cell r="L3380">
            <v>2031.8244400000001</v>
          </cell>
          <cell r="M3380">
            <v>1539.3747699999999</v>
          </cell>
          <cell r="N3380">
            <v>1262.0215000000001</v>
          </cell>
          <cell r="O3380">
            <v>6192.9000100000003</v>
          </cell>
          <cell r="P3380">
            <v>9423.5551099999993</v>
          </cell>
          <cell r="Q3380">
            <v>8696.6298700000007</v>
          </cell>
          <cell r="S3380">
            <v>17530.298279999999</v>
          </cell>
          <cell r="T3380">
            <v>20760.953379999999</v>
          </cell>
          <cell r="U3380">
            <v>18630.148369999999</v>
          </cell>
          <cell r="W3380">
            <v>2916.9210800000001</v>
          </cell>
          <cell r="X3380">
            <v>7780.0561500000003</v>
          </cell>
          <cell r="Y3380">
            <v>6684.9124199999997</v>
          </cell>
          <cell r="AB3380">
            <v>44443.425999999999</v>
          </cell>
          <cell r="AC3380">
            <v>22670.632000000001</v>
          </cell>
          <cell r="AD3380">
            <v>155612.82500000001</v>
          </cell>
          <cell r="AT3380">
            <v>14246.129000000001</v>
          </cell>
          <cell r="AU3380">
            <v>45142.23</v>
          </cell>
          <cell r="AV3380">
            <v>40416.949410000001</v>
          </cell>
          <cell r="AW3380">
            <v>135736.70441000001</v>
          </cell>
        </row>
        <row r="3381">
          <cell r="A3381" t="str">
            <v>680499140666BU0680</v>
          </cell>
          <cell r="L3381">
            <v>2031.8244400000001</v>
          </cell>
          <cell r="M3381">
            <v>1539.3747699999999</v>
          </cell>
          <cell r="N3381">
            <v>1262.0215000000001</v>
          </cell>
          <cell r="O3381">
            <v>6192.9000100000003</v>
          </cell>
          <cell r="P3381">
            <v>9423.5551099999993</v>
          </cell>
          <cell r="Q3381">
            <v>8696.6298700000007</v>
          </cell>
          <cell r="S3381">
            <v>17530.298279999999</v>
          </cell>
          <cell r="T3381">
            <v>20760.953379999999</v>
          </cell>
          <cell r="U3381">
            <v>18630.148369999999</v>
          </cell>
          <cell r="W3381">
            <v>2916.9210800000001</v>
          </cell>
          <cell r="X3381">
            <v>7780.0561500000003</v>
          </cell>
          <cell r="Y3381">
            <v>6684.9124199999997</v>
          </cell>
          <cell r="AB3381">
            <v>44443.425999999999</v>
          </cell>
          <cell r="AC3381">
            <v>22670.632000000001</v>
          </cell>
          <cell r="AD3381">
            <v>155612.82500000001</v>
          </cell>
          <cell r="AT3381">
            <v>14246.129000000001</v>
          </cell>
          <cell r="AU3381">
            <v>45142.23</v>
          </cell>
          <cell r="AV3381">
            <v>40416.949410000001</v>
          </cell>
          <cell r="AW3381">
            <v>135736.70441000001</v>
          </cell>
        </row>
        <row r="3382">
          <cell r="A3382" t="str">
            <v>680499140666BU0655</v>
          </cell>
          <cell r="L3382">
            <v>0</v>
          </cell>
          <cell r="O3382">
            <v>0</v>
          </cell>
          <cell r="P3382">
            <v>-0.74733000000000005</v>
          </cell>
          <cell r="Q3382">
            <v>-0.76075000000000004</v>
          </cell>
          <cell r="S3382">
            <v>0</v>
          </cell>
          <cell r="T3382">
            <v>-0.74733000000000005</v>
          </cell>
          <cell r="U3382">
            <v>-0.76075000000000004</v>
          </cell>
          <cell r="W3382">
            <v>0</v>
          </cell>
        </row>
        <row r="3383">
          <cell r="A3383" t="str">
            <v>680499140666BU0624</v>
          </cell>
          <cell r="P3383">
            <v>2.36557</v>
          </cell>
          <cell r="Q3383">
            <v>2.4357000000000002</v>
          </cell>
          <cell r="T3383">
            <v>2.36557</v>
          </cell>
          <cell r="U3383">
            <v>2.4357000000000002</v>
          </cell>
          <cell r="X3383">
            <v>-0.17724999999999999</v>
          </cell>
          <cell r="Y3383">
            <v>-0.1613</v>
          </cell>
        </row>
        <row r="3384">
          <cell r="A3384" t="str">
            <v>680499CL_UYPD202</v>
          </cell>
          <cell r="L3384">
            <v>3002.33682</v>
          </cell>
          <cell r="M3384">
            <v>2986.0491299999999</v>
          </cell>
          <cell r="N3384">
            <v>2561.4637200000002</v>
          </cell>
          <cell r="O3384">
            <v>13246.46596</v>
          </cell>
          <cell r="P3384">
            <v>10774.767739999999</v>
          </cell>
          <cell r="Q3384">
            <v>10293.77785</v>
          </cell>
          <cell r="S3384">
            <v>33621.716200000003</v>
          </cell>
          <cell r="T3384">
            <v>31150.017980000001</v>
          </cell>
          <cell r="U3384">
            <v>28868.446059999998</v>
          </cell>
          <cell r="W3384">
            <v>6547.2152500000002</v>
          </cell>
          <cell r="X3384">
            <v>8477.1530199999997</v>
          </cell>
          <cell r="Y3384">
            <v>7507.8410599999997</v>
          </cell>
          <cell r="AB3384">
            <v>9003.6419999999998</v>
          </cell>
          <cell r="AC3384">
            <v>6774.817</v>
          </cell>
          <cell r="AD3384">
            <v>27583.391</v>
          </cell>
          <cell r="AT3384">
            <v>3145.5810000000001</v>
          </cell>
          <cell r="AU3384">
            <v>9549.1790000000001</v>
          </cell>
          <cell r="AV3384">
            <v>13072.80464</v>
          </cell>
          <cell r="AW3384">
            <v>28980.059639999999</v>
          </cell>
        </row>
        <row r="3385">
          <cell r="A3385" t="str">
            <v>680499CL_UYBS9044</v>
          </cell>
          <cell r="L3385">
            <v>1085.3534099999999</v>
          </cell>
          <cell r="M3385">
            <v>1158.7622200000001</v>
          </cell>
          <cell r="N3385">
            <v>993.99815999999998</v>
          </cell>
          <cell r="O3385">
            <v>3439.3073300000001</v>
          </cell>
          <cell r="P3385">
            <v>2772.6784200000002</v>
          </cell>
          <cell r="Q3385">
            <v>2588.5578599999999</v>
          </cell>
          <cell r="S3385">
            <v>7899.2409299999999</v>
          </cell>
          <cell r="T3385">
            <v>7232.6120199999996</v>
          </cell>
          <cell r="U3385">
            <v>6617.6434399999998</v>
          </cell>
          <cell r="W3385">
            <v>1941.6705999999999</v>
          </cell>
          <cell r="X3385">
            <v>2719.6674800000001</v>
          </cell>
          <cell r="Y3385">
            <v>2399.9068400000001</v>
          </cell>
          <cell r="AB3385">
            <v>1257.2249999999999</v>
          </cell>
          <cell r="AC3385">
            <v>1264.616</v>
          </cell>
          <cell r="AD3385">
            <v>3490.6880000000001</v>
          </cell>
          <cell r="AT3385">
            <v>727.322</v>
          </cell>
          <cell r="AU3385">
            <v>1205.202</v>
          </cell>
          <cell r="AV3385">
            <v>2215.4380500000002</v>
          </cell>
          <cell r="AW3385">
            <v>3090.01505</v>
          </cell>
        </row>
        <row r="3386">
          <cell r="A3386" t="str">
            <v>680499CL_UYBU0321</v>
          </cell>
          <cell r="L3386">
            <v>924.24837000000002</v>
          </cell>
          <cell r="M3386">
            <v>914.19227000000001</v>
          </cell>
          <cell r="N3386">
            <v>784.20354999999995</v>
          </cell>
          <cell r="O3386">
            <v>2663.0853200000001</v>
          </cell>
          <cell r="P3386">
            <v>1959.59266</v>
          </cell>
          <cell r="Q3386">
            <v>1809.8332499999999</v>
          </cell>
          <cell r="S3386">
            <v>5731.8368600000003</v>
          </cell>
          <cell r="T3386">
            <v>5028.3441999999995</v>
          </cell>
          <cell r="U3386">
            <v>4573.1088499999996</v>
          </cell>
          <cell r="W3386">
            <v>1626.5581099999999</v>
          </cell>
          <cell r="X3386">
            <v>2084.2458299999998</v>
          </cell>
          <cell r="Y3386">
            <v>1838.53081</v>
          </cell>
          <cell r="AB3386">
            <v>828.721</v>
          </cell>
          <cell r="AC3386">
            <v>810.92399999999998</v>
          </cell>
          <cell r="AD3386">
            <v>2311.4189999999999</v>
          </cell>
          <cell r="AT3386">
            <v>538.19000000000005</v>
          </cell>
          <cell r="AU3386">
            <v>822.90599999999995</v>
          </cell>
          <cell r="AV3386">
            <v>1448.9665600000001</v>
          </cell>
          <cell r="AW3386">
            <v>2085.8635599999998</v>
          </cell>
        </row>
        <row r="3387">
          <cell r="A3387" t="str">
            <v>680499CL_UYBU0323</v>
          </cell>
          <cell r="L3387">
            <v>161.10504</v>
          </cell>
          <cell r="M3387">
            <v>244.56995000000001</v>
          </cell>
          <cell r="N3387">
            <v>209.79461000000001</v>
          </cell>
          <cell r="O3387">
            <v>776.22200999999995</v>
          </cell>
          <cell r="P3387">
            <v>813.08576000000005</v>
          </cell>
          <cell r="Q3387">
            <v>778.72460000000001</v>
          </cell>
          <cell r="S3387">
            <v>2167.40407</v>
          </cell>
          <cell r="T3387">
            <v>2204.26782</v>
          </cell>
          <cell r="U3387">
            <v>2044.53459</v>
          </cell>
          <cell r="W3387">
            <v>315.11248999999998</v>
          </cell>
          <cell r="X3387">
            <v>635.42165</v>
          </cell>
          <cell r="Y3387">
            <v>561.37602000000004</v>
          </cell>
          <cell r="AB3387">
            <v>428.50400000000002</v>
          </cell>
          <cell r="AC3387">
            <v>453.69200000000001</v>
          </cell>
          <cell r="AD3387">
            <v>1179.269</v>
          </cell>
          <cell r="AT3387">
            <v>189.13200000000001</v>
          </cell>
          <cell r="AU3387">
            <v>382.29599999999999</v>
          </cell>
          <cell r="AV3387">
            <v>766.47149000000002</v>
          </cell>
          <cell r="AW3387">
            <v>1004.15149</v>
          </cell>
        </row>
        <row r="3388">
          <cell r="A3388" t="str">
            <v>680499CL_UYBG6912</v>
          </cell>
          <cell r="L3388">
            <v>1490.2719</v>
          </cell>
          <cell r="M3388">
            <v>1400.09356</v>
          </cell>
          <cell r="N3388">
            <v>1201.0147099999999</v>
          </cell>
          <cell r="O3388">
            <v>7589.9556899999998</v>
          </cell>
          <cell r="P3388">
            <v>5935.7181799999998</v>
          </cell>
          <cell r="Q3388">
            <v>5712.2590700000001</v>
          </cell>
          <cell r="S3388">
            <v>19805.903900000001</v>
          </cell>
          <cell r="T3388">
            <v>18151.666389999999</v>
          </cell>
          <cell r="U3388">
            <v>16897.528600000001</v>
          </cell>
          <cell r="W3388">
            <v>3846.46378</v>
          </cell>
          <cell r="X3388">
            <v>4206.9925599999997</v>
          </cell>
          <cell r="Y3388">
            <v>3719.6542899999999</v>
          </cell>
          <cell r="AB3388">
            <v>5985.57</v>
          </cell>
          <cell r="AC3388">
            <v>4363.5249999999996</v>
          </cell>
          <cell r="AD3388">
            <v>18761.03</v>
          </cell>
          <cell r="AT3388">
            <v>1714.4770000000001</v>
          </cell>
          <cell r="AU3388">
            <v>6575.6239999999998</v>
          </cell>
          <cell r="AV3388">
            <v>8499.6721400000006</v>
          </cell>
          <cell r="AW3388">
            <v>20616.354139999999</v>
          </cell>
        </row>
        <row r="3389">
          <cell r="A3389" t="str">
            <v>680499CL_UYBS6912</v>
          </cell>
          <cell r="L3389">
            <v>1002.70562</v>
          </cell>
          <cell r="M3389">
            <v>995.87248999999997</v>
          </cell>
          <cell r="N3389">
            <v>854.26972000000001</v>
          </cell>
          <cell r="O3389">
            <v>6242.9733999999999</v>
          </cell>
          <cell r="P3389">
            <v>4323.8340900000003</v>
          </cell>
          <cell r="Q3389">
            <v>4160.8223699999999</v>
          </cell>
          <cell r="S3389">
            <v>15819.5142</v>
          </cell>
          <cell r="T3389">
            <v>13900.374889999999</v>
          </cell>
          <cell r="U3389">
            <v>12938.397220000001</v>
          </cell>
          <cell r="W3389">
            <v>2989.3494799999999</v>
          </cell>
          <cell r="X3389">
            <v>3295.7352700000001</v>
          </cell>
          <cell r="Y3389">
            <v>2916.4506200000001</v>
          </cell>
          <cell r="AB3389">
            <v>4491.6440000000002</v>
          </cell>
          <cell r="AC3389">
            <v>3638.4780000000001</v>
          </cell>
          <cell r="AD3389">
            <v>13823.228999999999</v>
          </cell>
          <cell r="AT3389">
            <v>1239.989</v>
          </cell>
          <cell r="AU3389">
            <v>5000.4160000000002</v>
          </cell>
          <cell r="AV3389">
            <v>6921.7458500000002</v>
          </cell>
          <cell r="AW3389">
            <v>15391.19785</v>
          </cell>
        </row>
        <row r="3390">
          <cell r="A3390" t="str">
            <v>680499CL_UYBO0678</v>
          </cell>
          <cell r="L3390">
            <v>933.66714999999999</v>
          </cell>
          <cell r="M3390">
            <v>888.31985999999995</v>
          </cell>
          <cell r="N3390">
            <v>762.00994000000003</v>
          </cell>
          <cell r="O3390">
            <v>5365.7321000000002</v>
          </cell>
          <cell r="P3390">
            <v>3815.5406499999999</v>
          </cell>
          <cell r="Q3390">
            <v>3672.3546500000002</v>
          </cell>
          <cell r="S3390">
            <v>14093.18398</v>
          </cell>
          <cell r="T3390">
            <v>12542.99253</v>
          </cell>
          <cell r="U3390">
            <v>11668.766879999999</v>
          </cell>
          <cell r="W3390">
            <v>2601.3931200000002</v>
          </cell>
          <cell r="X3390">
            <v>2946.15182</v>
          </cell>
          <cell r="Y3390">
            <v>2600.8919599999999</v>
          </cell>
          <cell r="AB3390">
            <v>4014.348</v>
          </cell>
          <cell r="AC3390">
            <v>3023.8240000000001</v>
          </cell>
          <cell r="AD3390">
            <v>12028.763000000001</v>
          </cell>
          <cell r="AT3390">
            <v>1077.7829999999999</v>
          </cell>
          <cell r="AU3390">
            <v>4533.1080000000002</v>
          </cell>
          <cell r="AV3390">
            <v>6153.23362</v>
          </cell>
          <cell r="AW3390">
            <v>13523.08762</v>
          </cell>
        </row>
        <row r="3391">
          <cell r="A3391" t="str">
            <v>680499CL_UYBU0654</v>
          </cell>
          <cell r="L3391">
            <v>30.073460000000001</v>
          </cell>
          <cell r="M3391">
            <v>26.90484</v>
          </cell>
          <cell r="N3391">
            <v>23.079249999999998</v>
          </cell>
          <cell r="O3391">
            <v>421.74903</v>
          </cell>
          <cell r="P3391">
            <v>192.42161999999999</v>
          </cell>
          <cell r="Q3391">
            <v>187.60439</v>
          </cell>
          <cell r="S3391">
            <v>785.90657999999996</v>
          </cell>
          <cell r="T3391">
            <v>556.57916999999998</v>
          </cell>
          <cell r="U3391">
            <v>521.24188000000004</v>
          </cell>
          <cell r="W3391">
            <v>283.01864999999998</v>
          </cell>
          <cell r="X3391">
            <v>120.20522</v>
          </cell>
          <cell r="Y3391">
            <v>108.78198999999999</v>
          </cell>
          <cell r="AB3391">
            <v>144.61600000000001</v>
          </cell>
          <cell r="AC3391">
            <v>193.97399999999999</v>
          </cell>
          <cell r="AD3391">
            <v>647.01700000000005</v>
          </cell>
          <cell r="AT3391">
            <v>50.185000000000002</v>
          </cell>
          <cell r="AU3391">
            <v>147.715</v>
          </cell>
          <cell r="AV3391">
            <v>251.19316000000001</v>
          </cell>
          <cell r="AW3391">
            <v>605.88915999999995</v>
          </cell>
        </row>
        <row r="3392">
          <cell r="A3392" t="str">
            <v>680499CL_UYBU0659</v>
          </cell>
          <cell r="L3392">
            <v>38.965009999999999</v>
          </cell>
          <cell r="M3392">
            <v>80.647790000000001</v>
          </cell>
          <cell r="N3392">
            <v>69.180520000000001</v>
          </cell>
          <cell r="O3392">
            <v>455.49227000000002</v>
          </cell>
          <cell r="P3392">
            <v>315.87182000000001</v>
          </cell>
          <cell r="Q3392">
            <v>300.86333000000002</v>
          </cell>
          <cell r="S3392">
            <v>940.42363999999998</v>
          </cell>
          <cell r="T3392">
            <v>800.80318999999997</v>
          </cell>
          <cell r="U3392">
            <v>748.38846000000001</v>
          </cell>
          <cell r="W3392">
            <v>104.93771</v>
          </cell>
          <cell r="X3392">
            <v>229.37823</v>
          </cell>
          <cell r="Y3392">
            <v>206.77665999999999</v>
          </cell>
          <cell r="AB3392">
            <v>332.68</v>
          </cell>
          <cell r="AC3392">
            <v>420.68</v>
          </cell>
          <cell r="AD3392">
            <v>1147.4490000000001</v>
          </cell>
          <cell r="AT3392">
            <v>112.021</v>
          </cell>
          <cell r="AU3392">
            <v>319.59300000000002</v>
          </cell>
          <cell r="AV3392">
            <v>517.31907000000001</v>
          </cell>
          <cell r="AW3392">
            <v>1262.2210700000001</v>
          </cell>
        </row>
        <row r="3393">
          <cell r="A3393" t="str">
            <v>680499CL_UYBS6922</v>
          </cell>
          <cell r="L3393">
            <v>487.56628000000001</v>
          </cell>
          <cell r="M3393">
            <v>404.22107</v>
          </cell>
          <cell r="N3393">
            <v>346.74498999999997</v>
          </cell>
          <cell r="O3393">
            <v>1346.9822899999999</v>
          </cell>
          <cell r="P3393">
            <v>1611.88409</v>
          </cell>
          <cell r="Q3393">
            <v>1551.4367</v>
          </cell>
          <cell r="S3393">
            <v>3986.3897000000002</v>
          </cell>
          <cell r="T3393">
            <v>4251.2915000000003</v>
          </cell>
          <cell r="U3393">
            <v>3959.1313799999998</v>
          </cell>
          <cell r="W3393">
            <v>857.11429999999996</v>
          </cell>
          <cell r="X3393">
            <v>911.25729000000001</v>
          </cell>
          <cell r="Y3393">
            <v>803.20366999999999</v>
          </cell>
          <cell r="AB3393">
            <v>1493.9259999999999</v>
          </cell>
          <cell r="AC3393">
            <v>725.04700000000003</v>
          </cell>
          <cell r="AD3393">
            <v>4937.8010000000004</v>
          </cell>
          <cell r="AT3393">
            <v>474.488</v>
          </cell>
          <cell r="AU3393">
            <v>1575.2080000000001</v>
          </cell>
          <cell r="AV3393">
            <v>1577.9262900000001</v>
          </cell>
          <cell r="AW3393">
            <v>5225.1562899999999</v>
          </cell>
        </row>
        <row r="3394">
          <cell r="A3394" t="str">
            <v>680499CL_UYBU1485</v>
          </cell>
          <cell r="L3394">
            <v>491.87243000000001</v>
          </cell>
          <cell r="M3394">
            <v>252.36239</v>
          </cell>
          <cell r="N3394">
            <v>216.47907000000001</v>
          </cell>
          <cell r="O3394">
            <v>1010.5502</v>
          </cell>
          <cell r="P3394">
            <v>968.00585999999998</v>
          </cell>
          <cell r="Q3394">
            <v>932.78003000000001</v>
          </cell>
          <cell r="S3394">
            <v>2556.7564699999998</v>
          </cell>
          <cell r="T3394">
            <v>2514.2121299999999</v>
          </cell>
          <cell r="U3394">
            <v>2340.3810400000002</v>
          </cell>
          <cell r="W3394">
            <v>725.22337000000005</v>
          </cell>
          <cell r="X3394">
            <v>513.74276999999995</v>
          </cell>
          <cell r="Y3394">
            <v>451.93193000000002</v>
          </cell>
          <cell r="AB3394">
            <v>1148.742</v>
          </cell>
          <cell r="AC3394">
            <v>387.04300000000001</v>
          </cell>
          <cell r="AD3394">
            <v>3534.7640000000001</v>
          </cell>
          <cell r="AT3394">
            <v>388.089</v>
          </cell>
          <cell r="AU3394">
            <v>1240.4860000000001</v>
          </cell>
          <cell r="AV3394">
            <v>1057.0554400000001</v>
          </cell>
          <cell r="AW3394">
            <v>3992.9654399999999</v>
          </cell>
        </row>
        <row r="3395">
          <cell r="A3395" t="str">
            <v>680499CL_UYBU1051</v>
          </cell>
          <cell r="P3395">
            <v>18.897220000000001</v>
          </cell>
          <cell r="Q3395">
            <v>18.619679999999999</v>
          </cell>
          <cell r="T3395">
            <v>18.897220000000001</v>
          </cell>
          <cell r="U3395">
            <v>18.619679999999999</v>
          </cell>
        </row>
        <row r="3396">
          <cell r="A3396" t="str">
            <v>680499CL_UYBO0708</v>
          </cell>
          <cell r="L3396">
            <v>0</v>
          </cell>
          <cell r="M3396">
            <v>51.685699999999997</v>
          </cell>
          <cell r="N3396">
            <v>44.336530000000003</v>
          </cell>
          <cell r="O3396">
            <v>241.54606999999999</v>
          </cell>
          <cell r="P3396">
            <v>224.38499999999999</v>
          </cell>
          <cell r="Q3396">
            <v>214.13988000000001</v>
          </cell>
          <cell r="S3396">
            <v>1007.6913500000001</v>
          </cell>
          <cell r="T3396">
            <v>990.53027999999995</v>
          </cell>
          <cell r="U3396">
            <v>921.47406000000001</v>
          </cell>
          <cell r="W3396">
            <v>41.409269999999999</v>
          </cell>
          <cell r="X3396">
            <v>204.75810000000001</v>
          </cell>
          <cell r="Y3396">
            <v>183.02606</v>
          </cell>
          <cell r="AB3396">
            <v>167.60300000000001</v>
          </cell>
          <cell r="AC3396">
            <v>246.64699999999999</v>
          </cell>
          <cell r="AD3396">
            <v>745.91600000000005</v>
          </cell>
          <cell r="AT3396">
            <v>74.268000000000001</v>
          </cell>
          <cell r="AU3396">
            <v>193.5</v>
          </cell>
          <cell r="AV3396">
            <v>409.14087999999998</v>
          </cell>
          <cell r="AW3396">
            <v>795.90188000000001</v>
          </cell>
        </row>
        <row r="3397">
          <cell r="A3397" t="str">
            <v>680499CL_UYBU0675</v>
          </cell>
          <cell r="L3397">
            <v>0</v>
          </cell>
          <cell r="M3397">
            <v>41.190770000000001</v>
          </cell>
          <cell r="N3397">
            <v>35.333860000000001</v>
          </cell>
          <cell r="O3397">
            <v>145.41078999999999</v>
          </cell>
          <cell r="P3397">
            <v>195.52153000000001</v>
          </cell>
          <cell r="Q3397">
            <v>188.58713</v>
          </cell>
          <cell r="S3397">
            <v>359.38274000000001</v>
          </cell>
          <cell r="T3397">
            <v>409.49347999999998</v>
          </cell>
          <cell r="U3397">
            <v>381.41037999999998</v>
          </cell>
          <cell r="W3397">
            <v>101.34699000000001</v>
          </cell>
          <cell r="X3397">
            <v>87.626009999999994</v>
          </cell>
          <cell r="Y3397">
            <v>77.795910000000006</v>
          </cell>
          <cell r="AB3397">
            <v>174.917</v>
          </cell>
          <cell r="AC3397">
            <v>89.915000000000006</v>
          </cell>
          <cell r="AD3397">
            <v>644.47799999999995</v>
          </cell>
          <cell r="AT3397">
            <v>12.131</v>
          </cell>
          <cell r="AU3397">
            <v>141.22200000000001</v>
          </cell>
          <cell r="AV3397">
            <v>149.30500000000001</v>
          </cell>
          <cell r="AW3397">
            <v>473.86399999999998</v>
          </cell>
        </row>
        <row r="3398">
          <cell r="A3398" t="str">
            <v>680499CL_UYBU0709</v>
          </cell>
          <cell r="M3398">
            <v>66.579149999999998</v>
          </cell>
          <cell r="N3398">
            <v>57.112279999999998</v>
          </cell>
          <cell r="P3398">
            <v>220.25232</v>
          </cell>
          <cell r="Q3398">
            <v>210.96746999999999</v>
          </cell>
          <cell r="S3398">
            <v>184.47924</v>
          </cell>
          <cell r="T3398">
            <v>404.73156</v>
          </cell>
          <cell r="U3398">
            <v>373.47349000000003</v>
          </cell>
          <cell r="X3398">
            <v>130.43433999999999</v>
          </cell>
          <cell r="Y3398">
            <v>113.21389000000001</v>
          </cell>
        </row>
        <row r="3399">
          <cell r="A3399" t="str">
            <v>680499CL_UYBU1123</v>
          </cell>
          <cell r="L3399">
            <v>-4.3061499999999997</v>
          </cell>
          <cell r="M3399">
            <v>-7.59694</v>
          </cell>
          <cell r="N3399">
            <v>-6.5167400000000004</v>
          </cell>
          <cell r="O3399">
            <v>-50.524769999999997</v>
          </cell>
          <cell r="P3399">
            <v>-15.17784</v>
          </cell>
          <cell r="Q3399">
            <v>-13.65748</v>
          </cell>
          <cell r="S3399">
            <v>-121.92010000000001</v>
          </cell>
          <cell r="T3399">
            <v>-86.573170000000005</v>
          </cell>
          <cell r="U3399">
            <v>-76.227270000000004</v>
          </cell>
          <cell r="W3399">
            <v>-10.86533</v>
          </cell>
          <cell r="X3399">
            <v>-25.303930000000001</v>
          </cell>
          <cell r="Y3399">
            <v>-22.764109999999999</v>
          </cell>
          <cell r="AB3399">
            <v>2.6640000000000001</v>
          </cell>
          <cell r="AC3399">
            <v>1.4419999999999999</v>
          </cell>
          <cell r="AD3399">
            <v>12.643000000000001</v>
          </cell>
          <cell r="AV3399">
            <v>-37.575029999999998</v>
          </cell>
          <cell r="AW3399">
            <v>-37.575029999999998</v>
          </cell>
        </row>
        <row r="3400">
          <cell r="A3400" t="str">
            <v>680499CL_UYBS9042</v>
          </cell>
          <cell r="L3400">
            <v>398.16437000000002</v>
          </cell>
          <cell r="M3400">
            <v>427.19335000000001</v>
          </cell>
          <cell r="N3400">
            <v>366.45085999999998</v>
          </cell>
          <cell r="O3400">
            <v>2094.1440899999998</v>
          </cell>
          <cell r="P3400">
            <v>2029.9423400000001</v>
          </cell>
          <cell r="Q3400">
            <v>1957.0564400000001</v>
          </cell>
          <cell r="S3400">
            <v>5580.4942799999999</v>
          </cell>
          <cell r="T3400">
            <v>5516.2925299999997</v>
          </cell>
          <cell r="U3400">
            <v>5123.1770900000001</v>
          </cell>
          <cell r="W3400">
            <v>722.48478</v>
          </cell>
          <cell r="X3400">
            <v>1550.4673499999999</v>
          </cell>
          <cell r="Y3400">
            <v>1388.2555500000001</v>
          </cell>
          <cell r="AB3400">
            <v>1598.8789999999999</v>
          </cell>
          <cell r="AC3400">
            <v>1062.213</v>
          </cell>
          <cell r="AD3400">
            <v>4759.8</v>
          </cell>
          <cell r="AT3400">
            <v>636.63099999999997</v>
          </cell>
          <cell r="AU3400">
            <v>1659.0820000000001</v>
          </cell>
          <cell r="AV3400">
            <v>2183.9086699999998</v>
          </cell>
          <cell r="AW3400">
            <v>4903.6556700000001</v>
          </cell>
        </row>
        <row r="3401">
          <cell r="A3401" t="str">
            <v>680499CL_UYBO0341</v>
          </cell>
          <cell r="L3401">
            <v>289.15508999999997</v>
          </cell>
          <cell r="M3401">
            <v>344.06015000000002</v>
          </cell>
          <cell r="N3401">
            <v>295.13834000000003</v>
          </cell>
          <cell r="O3401">
            <v>1652.48828</v>
          </cell>
          <cell r="P3401">
            <v>1680.6716200000001</v>
          </cell>
          <cell r="Q3401">
            <v>1624.2330999999999</v>
          </cell>
          <cell r="S3401">
            <v>4486.4188800000002</v>
          </cell>
          <cell r="T3401">
            <v>4514.6022199999998</v>
          </cell>
          <cell r="U3401">
            <v>4199.88303</v>
          </cell>
          <cell r="W3401">
            <v>558.26426000000004</v>
          </cell>
          <cell r="X3401">
            <v>1258.17678</v>
          </cell>
          <cell r="Y3401">
            <v>1126.8454300000001</v>
          </cell>
          <cell r="AB3401">
            <v>1267.4760000000001</v>
          </cell>
          <cell r="AC3401">
            <v>824.20100000000002</v>
          </cell>
          <cell r="AD3401">
            <v>3779.2139999999999</v>
          </cell>
          <cell r="AT3401">
            <v>534.04399999999998</v>
          </cell>
          <cell r="AU3401">
            <v>1317.546</v>
          </cell>
          <cell r="AV3401">
            <v>1735.6099200000001</v>
          </cell>
          <cell r="AW3401">
            <v>3985.2299200000002</v>
          </cell>
        </row>
        <row r="3402">
          <cell r="A3402" t="str">
            <v>680499CL_UYBU0341</v>
          </cell>
          <cell r="L3402">
            <v>289.15508999999997</v>
          </cell>
          <cell r="M3402">
            <v>344.06015000000002</v>
          </cell>
          <cell r="N3402">
            <v>295.13834000000003</v>
          </cell>
          <cell r="O3402">
            <v>1652.48828</v>
          </cell>
          <cell r="P3402">
            <v>1680.6716200000001</v>
          </cell>
          <cell r="Q3402">
            <v>1624.2330999999999</v>
          </cell>
          <cell r="S3402">
            <v>4486.4188800000002</v>
          </cell>
          <cell r="T3402">
            <v>4514.6022199999998</v>
          </cell>
          <cell r="U3402">
            <v>4199.88303</v>
          </cell>
          <cell r="W3402">
            <v>558.26426000000004</v>
          </cell>
          <cell r="X3402">
            <v>1258.17678</v>
          </cell>
          <cell r="Y3402">
            <v>1126.8454300000001</v>
          </cell>
          <cell r="AB3402">
            <v>1267.4760000000001</v>
          </cell>
          <cell r="AC3402">
            <v>824.20100000000002</v>
          </cell>
          <cell r="AD3402">
            <v>3779.2139999999999</v>
          </cell>
          <cell r="AT3402">
            <v>534.04399999999998</v>
          </cell>
          <cell r="AU3402">
            <v>1317.546</v>
          </cell>
          <cell r="AV3402">
            <v>1735.6099200000001</v>
          </cell>
          <cell r="AW3402">
            <v>3985.2299200000002</v>
          </cell>
        </row>
        <row r="3403">
          <cell r="A3403" t="str">
            <v>680499CL_UYBU0351</v>
          </cell>
          <cell r="L3403">
            <v>28.791399999999999</v>
          </cell>
          <cell r="M3403">
            <v>24.499600000000001</v>
          </cell>
          <cell r="N3403">
            <v>21.016010000000001</v>
          </cell>
          <cell r="O3403">
            <v>111.45582</v>
          </cell>
          <cell r="P3403">
            <v>114.0093</v>
          </cell>
          <cell r="Q3403">
            <v>108.93262</v>
          </cell>
          <cell r="S3403">
            <v>313.47665000000001</v>
          </cell>
          <cell r="T3403">
            <v>316.03012999999999</v>
          </cell>
          <cell r="U3403">
            <v>293.65104000000002</v>
          </cell>
          <cell r="W3403">
            <v>37.423760000000001</v>
          </cell>
          <cell r="X3403">
            <v>92.376040000000003</v>
          </cell>
          <cell r="Y3403">
            <v>83.517669999999995</v>
          </cell>
          <cell r="AB3403">
            <v>81.617999999999995</v>
          </cell>
          <cell r="AC3403">
            <v>66.179000000000002</v>
          </cell>
          <cell r="AD3403">
            <v>300.649</v>
          </cell>
          <cell r="AT3403">
            <v>24.827999999999999</v>
          </cell>
          <cell r="AU3403">
            <v>79.709000000000003</v>
          </cell>
          <cell r="AV3403">
            <v>133.86338000000001</v>
          </cell>
          <cell r="AW3403">
            <v>291.89037999999999</v>
          </cell>
        </row>
        <row r="3404">
          <cell r="A3404" t="str">
            <v>680499CL_UYBU0352</v>
          </cell>
          <cell r="L3404">
            <v>78.755700000000004</v>
          </cell>
          <cell r="M3404">
            <v>58.633600000000001</v>
          </cell>
          <cell r="N3404">
            <v>50.296509999999998</v>
          </cell>
          <cell r="O3404">
            <v>311.82544000000001</v>
          </cell>
          <cell r="P3404">
            <v>235.07391000000001</v>
          </cell>
          <cell r="Q3404">
            <v>223.68866</v>
          </cell>
          <cell r="S3404">
            <v>761.01764000000003</v>
          </cell>
          <cell r="T3404">
            <v>684.26611000000003</v>
          </cell>
          <cell r="U3404">
            <v>628.15845000000002</v>
          </cell>
          <cell r="W3404">
            <v>122.15998</v>
          </cell>
          <cell r="X3404">
            <v>199.91453000000001</v>
          </cell>
          <cell r="Y3404">
            <v>177.89243999999999</v>
          </cell>
          <cell r="AB3404">
            <v>249.26300000000001</v>
          </cell>
          <cell r="AC3404">
            <v>165.91800000000001</v>
          </cell>
          <cell r="AD3404">
            <v>671.92499999999995</v>
          </cell>
          <cell r="AT3404">
            <v>77.167000000000002</v>
          </cell>
          <cell r="AU3404">
            <v>257.12099999999998</v>
          </cell>
          <cell r="AV3404">
            <v>304.31162999999998</v>
          </cell>
          <cell r="AW3404">
            <v>616.41162999999995</v>
          </cell>
        </row>
        <row r="3405">
          <cell r="A3405" t="str">
            <v>680499CL_UYBU0353</v>
          </cell>
          <cell r="L3405">
            <v>1.46218</v>
          </cell>
          <cell r="O3405">
            <v>17.63993</v>
          </cell>
          <cell r="P3405">
            <v>0.18751000000000001</v>
          </cell>
          <cell r="Q3405">
            <v>0.20205999999999999</v>
          </cell>
          <cell r="S3405">
            <v>18.921980000000001</v>
          </cell>
          <cell r="T3405">
            <v>1.46956</v>
          </cell>
          <cell r="U3405">
            <v>1.4374199999999999</v>
          </cell>
          <cell r="W3405">
            <v>4.6367799999999999</v>
          </cell>
          <cell r="AB3405">
            <v>0.52200000000000002</v>
          </cell>
          <cell r="AC3405">
            <v>5.915</v>
          </cell>
          <cell r="AD3405">
            <v>8.0120000000000005</v>
          </cell>
          <cell r="AT3405">
            <v>0.59199999999999997</v>
          </cell>
          <cell r="AU3405">
            <v>4.7060000000000004</v>
          </cell>
          <cell r="AV3405">
            <v>9.3891200000000001</v>
          </cell>
          <cell r="AW3405">
            <v>9.3891200000000001</v>
          </cell>
        </row>
        <row r="3406">
          <cell r="A3406" t="str">
            <v>680499CL_UYBU0349</v>
          </cell>
          <cell r="L3406">
            <v>0</v>
          </cell>
          <cell r="O3406">
            <v>0.73462000000000005</v>
          </cell>
          <cell r="S3406">
            <v>0.65912999999999999</v>
          </cell>
          <cell r="T3406">
            <v>-7.5490000000000002E-2</v>
          </cell>
          <cell r="U3406">
            <v>4.7149999999999997E-2</v>
          </cell>
          <cell r="W3406">
            <v>0</v>
          </cell>
          <cell r="AV3406">
            <v>0.73462000000000005</v>
          </cell>
          <cell r="AW3406">
            <v>0.73462000000000005</v>
          </cell>
        </row>
        <row r="3407">
          <cell r="A3407" t="str">
            <v>680499CL_UYBS9051</v>
          </cell>
          <cell r="L3407">
            <v>28.547139999999999</v>
          </cell>
          <cell r="M3407">
            <v>0</v>
          </cell>
          <cell r="N3407">
            <v>0</v>
          </cell>
          <cell r="O3407">
            <v>81.802610000000001</v>
          </cell>
          <cell r="P3407">
            <v>0.15132999999999999</v>
          </cell>
          <cell r="Q3407">
            <v>0.15984000000000001</v>
          </cell>
          <cell r="S3407">
            <v>110.02957000000001</v>
          </cell>
          <cell r="T3407">
            <v>28.37829</v>
          </cell>
          <cell r="U3407">
            <v>26.10934</v>
          </cell>
          <cell r="W3407">
            <v>36.596089999999997</v>
          </cell>
          <cell r="X3407">
            <v>2.563E-2</v>
          </cell>
          <cell r="Y3407">
            <v>2.4379999999999999E-2</v>
          </cell>
          <cell r="AB3407">
            <v>57.222000000000001</v>
          </cell>
          <cell r="AC3407">
            <v>46.258000000000003</v>
          </cell>
          <cell r="AD3407">
            <v>176.70599999999999</v>
          </cell>
          <cell r="AT3407">
            <v>22.88</v>
          </cell>
          <cell r="AU3407">
            <v>65</v>
          </cell>
          <cell r="AV3407">
            <v>98.132779999999997</v>
          </cell>
          <cell r="AW3407">
            <v>195.57078000000001</v>
          </cell>
        </row>
        <row r="3408">
          <cell r="A3408" t="str">
            <v>680499CL_UYBO0713</v>
          </cell>
          <cell r="L3408">
            <v>28.547139999999999</v>
          </cell>
          <cell r="M3408">
            <v>0</v>
          </cell>
          <cell r="N3408">
            <v>0</v>
          </cell>
          <cell r="O3408">
            <v>81.802610000000001</v>
          </cell>
          <cell r="P3408">
            <v>0.15132999999999999</v>
          </cell>
          <cell r="Q3408">
            <v>0.15984000000000001</v>
          </cell>
          <cell r="S3408">
            <v>110.02957000000001</v>
          </cell>
          <cell r="T3408">
            <v>28.37829</v>
          </cell>
          <cell r="U3408">
            <v>26.10934</v>
          </cell>
          <cell r="W3408">
            <v>36.596089999999997</v>
          </cell>
          <cell r="X3408">
            <v>2.563E-2</v>
          </cell>
          <cell r="Y3408">
            <v>2.4379999999999999E-2</v>
          </cell>
          <cell r="AB3408">
            <v>57.222000000000001</v>
          </cell>
          <cell r="AC3408">
            <v>46.258000000000003</v>
          </cell>
          <cell r="AD3408">
            <v>176.70599999999999</v>
          </cell>
          <cell r="AT3408">
            <v>22.88</v>
          </cell>
          <cell r="AU3408">
            <v>65</v>
          </cell>
          <cell r="AV3408">
            <v>98.132779999999997</v>
          </cell>
          <cell r="AW3408">
            <v>195.57078000000001</v>
          </cell>
        </row>
        <row r="3409">
          <cell r="A3409" t="str">
            <v>680499CL_UYBU0713</v>
          </cell>
          <cell r="L3409">
            <v>28.547139999999999</v>
          </cell>
          <cell r="M3409">
            <v>0</v>
          </cell>
          <cell r="N3409">
            <v>0</v>
          </cell>
          <cell r="O3409">
            <v>81.802610000000001</v>
          </cell>
          <cell r="P3409">
            <v>0.15132999999999999</v>
          </cell>
          <cell r="Q3409">
            <v>0.15984000000000001</v>
          </cell>
          <cell r="S3409">
            <v>110.02957000000001</v>
          </cell>
          <cell r="T3409">
            <v>28.37829</v>
          </cell>
          <cell r="U3409">
            <v>26.10934</v>
          </cell>
          <cell r="W3409">
            <v>36.596089999999997</v>
          </cell>
          <cell r="X3409">
            <v>2.563E-2</v>
          </cell>
          <cell r="Y3409">
            <v>2.4379999999999999E-2</v>
          </cell>
          <cell r="AB3409">
            <v>57.222000000000001</v>
          </cell>
          <cell r="AC3409">
            <v>46.258000000000003</v>
          </cell>
          <cell r="AD3409">
            <v>176.70599999999999</v>
          </cell>
          <cell r="AT3409">
            <v>22.88</v>
          </cell>
          <cell r="AU3409">
            <v>65</v>
          </cell>
          <cell r="AV3409">
            <v>98.132779999999997</v>
          </cell>
          <cell r="AW3409">
            <v>195.57078000000001</v>
          </cell>
        </row>
        <row r="3410">
          <cell r="A3410" t="str">
            <v>680499CL_UYBS9050</v>
          </cell>
          <cell r="L3410">
            <v>0</v>
          </cell>
          <cell r="O3410">
            <v>41.256239999999998</v>
          </cell>
          <cell r="P3410">
            <v>36.277470000000001</v>
          </cell>
          <cell r="Q3410">
            <v>35.74465</v>
          </cell>
          <cell r="S3410">
            <v>226.04751999999999</v>
          </cell>
          <cell r="T3410">
            <v>221.06874999999999</v>
          </cell>
          <cell r="U3410">
            <v>203.98759999999999</v>
          </cell>
          <cell r="W3410">
            <v>0</v>
          </cell>
          <cell r="AB3410">
            <v>104.746</v>
          </cell>
          <cell r="AC3410">
            <v>38.204999999999998</v>
          </cell>
          <cell r="AD3410">
            <v>395.16699999999997</v>
          </cell>
          <cell r="AT3410">
            <v>44.271000000000001</v>
          </cell>
          <cell r="AU3410">
            <v>44.271000000000001</v>
          </cell>
          <cell r="AV3410">
            <v>75.653000000000006</v>
          </cell>
          <cell r="AW3410">
            <v>174.464</v>
          </cell>
        </row>
        <row r="3411">
          <cell r="A3411" t="str">
            <v>680499CL_UYBU0362</v>
          </cell>
          <cell r="L3411">
            <v>0</v>
          </cell>
          <cell r="O3411">
            <v>41.256239999999998</v>
          </cell>
          <cell r="P3411">
            <v>36.277470000000001</v>
          </cell>
          <cell r="Q3411">
            <v>35.74465</v>
          </cell>
          <cell r="S3411">
            <v>226.04751999999999</v>
          </cell>
          <cell r="T3411">
            <v>221.06874999999999</v>
          </cell>
          <cell r="U3411">
            <v>203.98759999999999</v>
          </cell>
          <cell r="W3411">
            <v>0</v>
          </cell>
          <cell r="AB3411">
            <v>104.746</v>
          </cell>
          <cell r="AC3411">
            <v>38.204999999999998</v>
          </cell>
          <cell r="AD3411">
            <v>395.16699999999997</v>
          </cell>
          <cell r="AT3411">
            <v>44.271000000000001</v>
          </cell>
          <cell r="AU3411">
            <v>44.271000000000001</v>
          </cell>
          <cell r="AV3411">
            <v>75.653000000000006</v>
          </cell>
          <cell r="AW3411">
            <v>174.464</v>
          </cell>
        </row>
        <row r="3412">
          <cell r="A3412" t="str">
            <v>680499CL_UY201101</v>
          </cell>
          <cell r="L3412">
            <v>26.100020000000001</v>
          </cell>
          <cell r="M3412">
            <v>1276.60634</v>
          </cell>
          <cell r="N3412">
            <v>1095.0860499999999</v>
          </cell>
          <cell r="O3412">
            <v>405.56954000000002</v>
          </cell>
          <cell r="P3412">
            <v>3897.7595700000002</v>
          </cell>
          <cell r="Q3412">
            <v>3692.7892000000002</v>
          </cell>
          <cell r="S3412">
            <v>1965.5252800000001</v>
          </cell>
          <cell r="T3412">
            <v>5457.7153099999996</v>
          </cell>
          <cell r="U3412">
            <v>5059.7851099999998</v>
          </cell>
          <cell r="W3412">
            <v>228.72046</v>
          </cell>
          <cell r="X3412">
            <v>2578.1544899999999</v>
          </cell>
          <cell r="Y3412">
            <v>2281.4639200000001</v>
          </cell>
          <cell r="AB3412">
            <v>615.654</v>
          </cell>
          <cell r="AC3412">
            <v>861.70299999999997</v>
          </cell>
          <cell r="AD3412">
            <v>4466.0630000000001</v>
          </cell>
          <cell r="AT3412">
            <v>251.447</v>
          </cell>
          <cell r="AU3412">
            <v>651.13300000000004</v>
          </cell>
          <cell r="AV3412">
            <v>1099.5866599999999</v>
          </cell>
          <cell r="AW3412">
            <v>4122.5926600000003</v>
          </cell>
        </row>
        <row r="3413">
          <cell r="A3413" t="str">
            <v>680499CL_UYBT6918</v>
          </cell>
          <cell r="L3413">
            <v>26.100020000000001</v>
          </cell>
          <cell r="M3413">
            <v>1276.60634</v>
          </cell>
          <cell r="N3413">
            <v>1095.0860499999999</v>
          </cell>
          <cell r="O3413">
            <v>405.56954000000002</v>
          </cell>
          <cell r="P3413">
            <v>3897.7595700000002</v>
          </cell>
          <cell r="Q3413">
            <v>3692.7892000000002</v>
          </cell>
          <cell r="S3413">
            <v>1965.5252800000001</v>
          </cell>
          <cell r="T3413">
            <v>5457.7153099999996</v>
          </cell>
          <cell r="U3413">
            <v>5059.7851099999998</v>
          </cell>
          <cell r="W3413">
            <v>228.72046</v>
          </cell>
          <cell r="X3413">
            <v>2578.1544899999999</v>
          </cell>
          <cell r="Y3413">
            <v>2281.4639200000001</v>
          </cell>
          <cell r="AB3413">
            <v>615.654</v>
          </cell>
          <cell r="AC3413">
            <v>861.70299999999997</v>
          </cell>
          <cell r="AD3413">
            <v>4466.0630000000001</v>
          </cell>
          <cell r="AT3413">
            <v>251.447</v>
          </cell>
          <cell r="AU3413">
            <v>651.13300000000004</v>
          </cell>
          <cell r="AV3413">
            <v>1099.5866599999999</v>
          </cell>
          <cell r="AW3413">
            <v>4122.5926600000003</v>
          </cell>
        </row>
        <row r="3414">
          <cell r="A3414" t="str">
            <v>680499CL_UYBO0680</v>
          </cell>
          <cell r="L3414">
            <v>26.100020000000001</v>
          </cell>
          <cell r="M3414">
            <v>1276.60634</v>
          </cell>
          <cell r="N3414">
            <v>1095.0860499999999</v>
          </cell>
          <cell r="O3414">
            <v>405.56954000000002</v>
          </cell>
          <cell r="P3414">
            <v>3897.7595700000002</v>
          </cell>
          <cell r="Q3414">
            <v>3692.7892000000002</v>
          </cell>
          <cell r="S3414">
            <v>1965.5252800000001</v>
          </cell>
          <cell r="T3414">
            <v>5457.7153099999996</v>
          </cell>
          <cell r="U3414">
            <v>5059.7851099999998</v>
          </cell>
          <cell r="W3414">
            <v>228.72046</v>
          </cell>
          <cell r="X3414">
            <v>2578.1544899999999</v>
          </cell>
          <cell r="Y3414">
            <v>2281.4639200000001</v>
          </cell>
          <cell r="AB3414">
            <v>615.654</v>
          </cell>
          <cell r="AC3414">
            <v>861.70299999999997</v>
          </cell>
          <cell r="AD3414">
            <v>4466.0630000000001</v>
          </cell>
          <cell r="AT3414">
            <v>251.447</v>
          </cell>
          <cell r="AU3414">
            <v>651.13300000000004</v>
          </cell>
          <cell r="AV3414">
            <v>1099.5866599999999</v>
          </cell>
          <cell r="AW3414">
            <v>4122.5926600000003</v>
          </cell>
        </row>
        <row r="3415">
          <cell r="A3415" t="str">
            <v>680499CL_UYBU0680</v>
          </cell>
          <cell r="L3415">
            <v>26.100020000000001</v>
          </cell>
          <cell r="M3415">
            <v>1276.60634</v>
          </cell>
          <cell r="N3415">
            <v>1095.0860499999999</v>
          </cell>
          <cell r="O3415">
            <v>405.56954000000002</v>
          </cell>
          <cell r="P3415">
            <v>3897.7595700000002</v>
          </cell>
          <cell r="Q3415">
            <v>3692.7892000000002</v>
          </cell>
          <cell r="S3415">
            <v>1965.5252800000001</v>
          </cell>
          <cell r="T3415">
            <v>5457.7153099999996</v>
          </cell>
          <cell r="U3415">
            <v>5059.7851099999998</v>
          </cell>
          <cell r="W3415">
            <v>228.72046</v>
          </cell>
          <cell r="X3415">
            <v>2578.1544899999999</v>
          </cell>
          <cell r="Y3415">
            <v>2281.4639200000001</v>
          </cell>
          <cell r="AB3415">
            <v>615.654</v>
          </cell>
          <cell r="AC3415">
            <v>861.70299999999997</v>
          </cell>
          <cell r="AD3415">
            <v>4466.0630000000001</v>
          </cell>
          <cell r="AT3415">
            <v>251.447</v>
          </cell>
          <cell r="AU3415">
            <v>651.13300000000004</v>
          </cell>
          <cell r="AV3415">
            <v>1099.5866599999999</v>
          </cell>
          <cell r="AW3415">
            <v>4122.5926600000003</v>
          </cell>
        </row>
        <row r="3416">
          <cell r="A3416" t="str">
            <v>680499930151PD202</v>
          </cell>
          <cell r="L3416">
            <v>3002.33682</v>
          </cell>
          <cell r="M3416">
            <v>2986.0491299999999</v>
          </cell>
          <cell r="N3416">
            <v>2561.4637200000002</v>
          </cell>
          <cell r="O3416">
            <v>13246.46596</v>
          </cell>
          <cell r="P3416">
            <v>10774.767739999999</v>
          </cell>
          <cell r="Q3416">
            <v>10293.77785</v>
          </cell>
          <cell r="S3416">
            <v>33621.716200000003</v>
          </cell>
          <cell r="T3416">
            <v>31150.017980000001</v>
          </cell>
          <cell r="U3416">
            <v>28868.446059999998</v>
          </cell>
          <cell r="W3416">
            <v>6547.2152500000002</v>
          </cell>
          <cell r="X3416">
            <v>8477.1530199999997</v>
          </cell>
          <cell r="Y3416">
            <v>7507.8410599999997</v>
          </cell>
          <cell r="AB3416">
            <v>9003.6419999999998</v>
          </cell>
          <cell r="AC3416">
            <v>6774.817</v>
          </cell>
          <cell r="AD3416">
            <v>27583.391</v>
          </cell>
          <cell r="AT3416">
            <v>3145.5810000000001</v>
          </cell>
          <cell r="AU3416">
            <v>9549.1790000000001</v>
          </cell>
          <cell r="AV3416">
            <v>13072.80464</v>
          </cell>
          <cell r="AW3416">
            <v>28980.059639999999</v>
          </cell>
        </row>
        <row r="3417">
          <cell r="A3417" t="str">
            <v>680499930151BS9044</v>
          </cell>
          <cell r="L3417">
            <v>1085.3534099999999</v>
          </cell>
          <cell r="M3417">
            <v>1158.7622200000001</v>
          </cell>
          <cell r="N3417">
            <v>993.99815999999998</v>
          </cell>
          <cell r="O3417">
            <v>3439.3073300000001</v>
          </cell>
          <cell r="P3417">
            <v>2772.6784200000002</v>
          </cell>
          <cell r="Q3417">
            <v>2588.5578599999999</v>
          </cell>
          <cell r="S3417">
            <v>7899.2409299999999</v>
          </cell>
          <cell r="T3417">
            <v>7232.6120199999996</v>
          </cell>
          <cell r="U3417">
            <v>6617.6434399999998</v>
          </cell>
          <cell r="W3417">
            <v>1941.6705999999999</v>
          </cell>
          <cell r="X3417">
            <v>2719.6674800000001</v>
          </cell>
          <cell r="Y3417">
            <v>2399.9068400000001</v>
          </cell>
          <cell r="AB3417">
            <v>1257.2249999999999</v>
          </cell>
          <cell r="AC3417">
            <v>1264.616</v>
          </cell>
          <cell r="AD3417">
            <v>3490.6880000000001</v>
          </cell>
          <cell r="AT3417">
            <v>727.322</v>
          </cell>
          <cell r="AU3417">
            <v>1205.202</v>
          </cell>
          <cell r="AV3417">
            <v>2215.4380500000002</v>
          </cell>
          <cell r="AW3417">
            <v>3090.01505</v>
          </cell>
        </row>
        <row r="3418">
          <cell r="A3418" t="str">
            <v>680499930151BU0321</v>
          </cell>
          <cell r="L3418">
            <v>924.24837000000002</v>
          </cell>
          <cell r="M3418">
            <v>914.19227000000001</v>
          </cell>
          <cell r="N3418">
            <v>784.20354999999995</v>
          </cell>
          <cell r="O3418">
            <v>2663.0853200000001</v>
          </cell>
          <cell r="P3418">
            <v>1959.59266</v>
          </cell>
          <cell r="Q3418">
            <v>1809.8332499999999</v>
          </cell>
          <cell r="S3418">
            <v>5731.8368600000003</v>
          </cell>
          <cell r="T3418">
            <v>5028.3441999999995</v>
          </cell>
          <cell r="U3418">
            <v>4573.1088499999996</v>
          </cell>
          <cell r="W3418">
            <v>1626.5581099999999</v>
          </cell>
          <cell r="X3418">
            <v>2084.2458299999998</v>
          </cell>
          <cell r="Y3418">
            <v>1838.53081</v>
          </cell>
          <cell r="AB3418">
            <v>828.721</v>
          </cell>
          <cell r="AC3418">
            <v>810.92399999999998</v>
          </cell>
          <cell r="AD3418">
            <v>2311.4189999999999</v>
          </cell>
          <cell r="AT3418">
            <v>538.19000000000005</v>
          </cell>
          <cell r="AU3418">
            <v>822.90599999999995</v>
          </cell>
          <cell r="AV3418">
            <v>1448.9665600000001</v>
          </cell>
          <cell r="AW3418">
            <v>2085.8635599999998</v>
          </cell>
        </row>
        <row r="3419">
          <cell r="A3419" t="str">
            <v>680499930151BU0323</v>
          </cell>
          <cell r="L3419">
            <v>161.10504</v>
          </cell>
          <cell r="M3419">
            <v>244.56995000000001</v>
          </cell>
          <cell r="N3419">
            <v>209.79461000000001</v>
          </cell>
          <cell r="O3419">
            <v>776.22200999999995</v>
          </cell>
          <cell r="P3419">
            <v>813.08576000000005</v>
          </cell>
          <cell r="Q3419">
            <v>778.72460000000001</v>
          </cell>
          <cell r="S3419">
            <v>2167.40407</v>
          </cell>
          <cell r="T3419">
            <v>2204.26782</v>
          </cell>
          <cell r="U3419">
            <v>2044.53459</v>
          </cell>
          <cell r="W3419">
            <v>315.11248999999998</v>
          </cell>
          <cell r="X3419">
            <v>635.42165</v>
          </cell>
          <cell r="Y3419">
            <v>561.37602000000004</v>
          </cell>
          <cell r="AB3419">
            <v>428.50400000000002</v>
          </cell>
          <cell r="AC3419">
            <v>453.69200000000001</v>
          </cell>
          <cell r="AD3419">
            <v>1179.269</v>
          </cell>
          <cell r="AT3419">
            <v>189.13200000000001</v>
          </cell>
          <cell r="AU3419">
            <v>382.29599999999999</v>
          </cell>
          <cell r="AV3419">
            <v>766.47149000000002</v>
          </cell>
          <cell r="AW3419">
            <v>1004.15149</v>
          </cell>
        </row>
        <row r="3420">
          <cell r="A3420" t="str">
            <v>680499930151BG6912</v>
          </cell>
          <cell r="L3420">
            <v>1490.2719</v>
          </cell>
          <cell r="M3420">
            <v>1400.09356</v>
          </cell>
          <cell r="N3420">
            <v>1201.0147099999999</v>
          </cell>
          <cell r="O3420">
            <v>7589.9556899999998</v>
          </cell>
          <cell r="P3420">
            <v>5935.7181799999998</v>
          </cell>
          <cell r="Q3420">
            <v>5712.2590700000001</v>
          </cell>
          <cell r="S3420">
            <v>19805.903900000001</v>
          </cell>
          <cell r="T3420">
            <v>18151.666389999999</v>
          </cell>
          <cell r="U3420">
            <v>16897.528600000001</v>
          </cell>
          <cell r="W3420">
            <v>3846.46378</v>
          </cell>
          <cell r="X3420">
            <v>4206.9925599999997</v>
          </cell>
          <cell r="Y3420">
            <v>3719.6542899999999</v>
          </cell>
          <cell r="AB3420">
            <v>5985.57</v>
          </cell>
          <cell r="AC3420">
            <v>4363.5249999999996</v>
          </cell>
          <cell r="AD3420">
            <v>18761.03</v>
          </cell>
          <cell r="AT3420">
            <v>1714.4770000000001</v>
          </cell>
          <cell r="AU3420">
            <v>6575.6239999999998</v>
          </cell>
          <cell r="AV3420">
            <v>8499.6721400000006</v>
          </cell>
          <cell r="AW3420">
            <v>20616.354139999999</v>
          </cell>
        </row>
        <row r="3421">
          <cell r="A3421" t="str">
            <v>680499930151BS6912</v>
          </cell>
          <cell r="L3421">
            <v>1002.70562</v>
          </cell>
          <cell r="M3421">
            <v>995.87248999999997</v>
          </cell>
          <cell r="N3421">
            <v>854.26972000000001</v>
          </cell>
          <cell r="O3421">
            <v>6242.9733999999999</v>
          </cell>
          <cell r="P3421">
            <v>4323.8340900000003</v>
          </cell>
          <cell r="Q3421">
            <v>4160.8223699999999</v>
          </cell>
          <cell r="S3421">
            <v>15819.5142</v>
          </cell>
          <cell r="T3421">
            <v>13900.374889999999</v>
          </cell>
          <cell r="U3421">
            <v>12938.397220000001</v>
          </cell>
          <cell r="W3421">
            <v>2989.3494799999999</v>
          </cell>
          <cell r="X3421">
            <v>3295.7352700000001</v>
          </cell>
          <cell r="Y3421">
            <v>2916.4506200000001</v>
          </cell>
          <cell r="AB3421">
            <v>4491.6440000000002</v>
          </cell>
          <cell r="AC3421">
            <v>3638.4780000000001</v>
          </cell>
          <cell r="AD3421">
            <v>13823.228999999999</v>
          </cell>
          <cell r="AT3421">
            <v>1239.989</v>
          </cell>
          <cell r="AU3421">
            <v>5000.4160000000002</v>
          </cell>
          <cell r="AV3421">
            <v>6921.7458500000002</v>
          </cell>
          <cell r="AW3421">
            <v>15391.19785</v>
          </cell>
        </row>
        <row r="3422">
          <cell r="A3422" t="str">
            <v>680499930151BO0678</v>
          </cell>
          <cell r="L3422">
            <v>933.66714999999999</v>
          </cell>
          <cell r="M3422">
            <v>888.31985999999995</v>
          </cell>
          <cell r="N3422">
            <v>762.00994000000003</v>
          </cell>
          <cell r="O3422">
            <v>5365.7321000000002</v>
          </cell>
          <cell r="P3422">
            <v>3815.5406499999999</v>
          </cell>
          <cell r="Q3422">
            <v>3672.3546500000002</v>
          </cell>
          <cell r="S3422">
            <v>14093.18398</v>
          </cell>
          <cell r="T3422">
            <v>12542.99253</v>
          </cell>
          <cell r="U3422">
            <v>11668.766879999999</v>
          </cell>
          <cell r="W3422">
            <v>2601.3931200000002</v>
          </cell>
          <cell r="X3422">
            <v>2946.15182</v>
          </cell>
          <cell r="Y3422">
            <v>2600.8919599999999</v>
          </cell>
          <cell r="AB3422">
            <v>4014.348</v>
          </cell>
          <cell r="AC3422">
            <v>3023.8240000000001</v>
          </cell>
          <cell r="AD3422">
            <v>12028.763000000001</v>
          </cell>
          <cell r="AT3422">
            <v>1077.7829999999999</v>
          </cell>
          <cell r="AU3422">
            <v>4533.1080000000002</v>
          </cell>
          <cell r="AV3422">
            <v>6153.23362</v>
          </cell>
          <cell r="AW3422">
            <v>13523.08762</v>
          </cell>
        </row>
        <row r="3423">
          <cell r="A3423" t="str">
            <v>680499930151BU0654</v>
          </cell>
          <cell r="L3423">
            <v>30.073460000000001</v>
          </cell>
          <cell r="M3423">
            <v>26.90484</v>
          </cell>
          <cell r="N3423">
            <v>23.079249999999998</v>
          </cell>
          <cell r="O3423">
            <v>421.74903</v>
          </cell>
          <cell r="P3423">
            <v>192.42161999999999</v>
          </cell>
          <cell r="Q3423">
            <v>187.60439</v>
          </cell>
          <cell r="S3423">
            <v>785.90657999999996</v>
          </cell>
          <cell r="T3423">
            <v>556.57916999999998</v>
          </cell>
          <cell r="U3423">
            <v>521.24188000000004</v>
          </cell>
          <cell r="W3423">
            <v>283.01864999999998</v>
          </cell>
          <cell r="X3423">
            <v>120.20522</v>
          </cell>
          <cell r="Y3423">
            <v>108.78198999999999</v>
          </cell>
          <cell r="AB3423">
            <v>144.61600000000001</v>
          </cell>
          <cell r="AC3423">
            <v>193.97399999999999</v>
          </cell>
          <cell r="AD3423">
            <v>647.01700000000005</v>
          </cell>
          <cell r="AT3423">
            <v>50.185000000000002</v>
          </cell>
          <cell r="AU3423">
            <v>147.715</v>
          </cell>
          <cell r="AV3423">
            <v>251.19316000000001</v>
          </cell>
          <cell r="AW3423">
            <v>605.88915999999995</v>
          </cell>
        </row>
        <row r="3424">
          <cell r="A3424" t="str">
            <v>680499930151BU0659</v>
          </cell>
          <cell r="L3424">
            <v>38.965009999999999</v>
          </cell>
          <cell r="M3424">
            <v>80.647790000000001</v>
          </cell>
          <cell r="N3424">
            <v>69.180520000000001</v>
          </cell>
          <cell r="O3424">
            <v>455.49227000000002</v>
          </cell>
          <cell r="P3424">
            <v>315.87182000000001</v>
          </cell>
          <cell r="Q3424">
            <v>300.86333000000002</v>
          </cell>
          <cell r="S3424">
            <v>940.42363999999998</v>
          </cell>
          <cell r="T3424">
            <v>800.80318999999997</v>
          </cell>
          <cell r="U3424">
            <v>748.38846000000001</v>
          </cell>
          <cell r="W3424">
            <v>104.93771</v>
          </cell>
          <cell r="X3424">
            <v>229.37823</v>
          </cell>
          <cell r="Y3424">
            <v>206.77665999999999</v>
          </cell>
          <cell r="AB3424">
            <v>332.68</v>
          </cell>
          <cell r="AC3424">
            <v>420.68</v>
          </cell>
          <cell r="AD3424">
            <v>1147.4490000000001</v>
          </cell>
          <cell r="AT3424">
            <v>112.021</v>
          </cell>
          <cell r="AU3424">
            <v>319.59300000000002</v>
          </cell>
          <cell r="AV3424">
            <v>517.31907000000001</v>
          </cell>
          <cell r="AW3424">
            <v>1262.2210700000001</v>
          </cell>
        </row>
        <row r="3425">
          <cell r="A3425" t="str">
            <v>680499930151BS6922</v>
          </cell>
          <cell r="L3425">
            <v>487.56628000000001</v>
          </cell>
          <cell r="M3425">
            <v>404.22107</v>
          </cell>
          <cell r="N3425">
            <v>346.74498999999997</v>
          </cell>
          <cell r="O3425">
            <v>1346.9822899999999</v>
          </cell>
          <cell r="P3425">
            <v>1611.88409</v>
          </cell>
          <cell r="Q3425">
            <v>1551.4367</v>
          </cell>
          <cell r="S3425">
            <v>3986.3897000000002</v>
          </cell>
          <cell r="T3425">
            <v>4251.2915000000003</v>
          </cell>
          <cell r="U3425">
            <v>3959.1313799999998</v>
          </cell>
          <cell r="W3425">
            <v>857.11429999999996</v>
          </cell>
          <cell r="X3425">
            <v>911.25729000000001</v>
          </cell>
          <cell r="Y3425">
            <v>803.20366999999999</v>
          </cell>
          <cell r="AB3425">
            <v>1493.9259999999999</v>
          </cell>
          <cell r="AC3425">
            <v>725.04700000000003</v>
          </cell>
          <cell r="AD3425">
            <v>4937.8010000000004</v>
          </cell>
          <cell r="AT3425">
            <v>474.488</v>
          </cell>
          <cell r="AU3425">
            <v>1575.2080000000001</v>
          </cell>
          <cell r="AV3425">
            <v>1577.9262900000001</v>
          </cell>
          <cell r="AW3425">
            <v>5225.1562899999999</v>
          </cell>
        </row>
        <row r="3426">
          <cell r="A3426" t="str">
            <v>680499930151BU1485</v>
          </cell>
          <cell r="L3426">
            <v>491.87243000000001</v>
          </cell>
          <cell r="M3426">
            <v>252.36239</v>
          </cell>
          <cell r="N3426">
            <v>216.47907000000001</v>
          </cell>
          <cell r="O3426">
            <v>1010.5502</v>
          </cell>
          <cell r="P3426">
            <v>968.00585999999998</v>
          </cell>
          <cell r="Q3426">
            <v>932.78003000000001</v>
          </cell>
          <cell r="S3426">
            <v>2556.7564699999998</v>
          </cell>
          <cell r="T3426">
            <v>2514.2121299999999</v>
          </cell>
          <cell r="U3426">
            <v>2340.3810400000002</v>
          </cell>
          <cell r="W3426">
            <v>725.22337000000005</v>
          </cell>
          <cell r="X3426">
            <v>513.74276999999995</v>
          </cell>
          <cell r="Y3426">
            <v>451.93193000000002</v>
          </cell>
          <cell r="AB3426">
            <v>1148.742</v>
          </cell>
          <cell r="AC3426">
            <v>387.04300000000001</v>
          </cell>
          <cell r="AD3426">
            <v>3534.7640000000001</v>
          </cell>
          <cell r="AT3426">
            <v>388.089</v>
          </cell>
          <cell r="AU3426">
            <v>1240.4860000000001</v>
          </cell>
          <cell r="AV3426">
            <v>1057.0554400000001</v>
          </cell>
          <cell r="AW3426">
            <v>3992.9654399999999</v>
          </cell>
        </row>
        <row r="3427">
          <cell r="A3427" t="str">
            <v>680499930151BU1051</v>
          </cell>
          <cell r="P3427">
            <v>18.897220000000001</v>
          </cell>
          <cell r="Q3427">
            <v>18.619679999999999</v>
          </cell>
          <cell r="T3427">
            <v>18.897220000000001</v>
          </cell>
          <cell r="U3427">
            <v>18.619679999999999</v>
          </cell>
        </row>
        <row r="3428">
          <cell r="A3428" t="str">
            <v>680499930151BO0708</v>
          </cell>
          <cell r="L3428">
            <v>0</v>
          </cell>
          <cell r="M3428">
            <v>51.685699999999997</v>
          </cell>
          <cell r="N3428">
            <v>44.336530000000003</v>
          </cell>
          <cell r="O3428">
            <v>241.54606999999999</v>
          </cell>
          <cell r="P3428">
            <v>224.38499999999999</v>
          </cell>
          <cell r="Q3428">
            <v>214.13988000000001</v>
          </cell>
          <cell r="S3428">
            <v>1007.6913500000001</v>
          </cell>
          <cell r="T3428">
            <v>990.53027999999995</v>
          </cell>
          <cell r="U3428">
            <v>921.47406000000001</v>
          </cell>
          <cell r="W3428">
            <v>41.409269999999999</v>
          </cell>
          <cell r="X3428">
            <v>204.75810000000001</v>
          </cell>
          <cell r="Y3428">
            <v>183.02606</v>
          </cell>
          <cell r="AB3428">
            <v>167.60300000000001</v>
          </cell>
          <cell r="AC3428">
            <v>246.64699999999999</v>
          </cell>
          <cell r="AD3428">
            <v>745.91600000000005</v>
          </cell>
          <cell r="AT3428">
            <v>74.268000000000001</v>
          </cell>
          <cell r="AU3428">
            <v>193.5</v>
          </cell>
          <cell r="AV3428">
            <v>409.14087999999998</v>
          </cell>
          <cell r="AW3428">
            <v>795.90188000000001</v>
          </cell>
        </row>
        <row r="3429">
          <cell r="A3429" t="str">
            <v>680499930151BU0675</v>
          </cell>
          <cell r="L3429">
            <v>0</v>
          </cell>
          <cell r="M3429">
            <v>41.190770000000001</v>
          </cell>
          <cell r="N3429">
            <v>35.333860000000001</v>
          </cell>
          <cell r="O3429">
            <v>145.41078999999999</v>
          </cell>
          <cell r="P3429">
            <v>195.52153000000001</v>
          </cell>
          <cell r="Q3429">
            <v>188.58713</v>
          </cell>
          <cell r="S3429">
            <v>359.38274000000001</v>
          </cell>
          <cell r="T3429">
            <v>409.49347999999998</v>
          </cell>
          <cell r="U3429">
            <v>381.41037999999998</v>
          </cell>
          <cell r="W3429">
            <v>101.34699000000001</v>
          </cell>
          <cell r="X3429">
            <v>87.626009999999994</v>
          </cell>
          <cell r="Y3429">
            <v>77.795910000000006</v>
          </cell>
          <cell r="AB3429">
            <v>174.917</v>
          </cell>
          <cell r="AC3429">
            <v>89.915000000000006</v>
          </cell>
          <cell r="AD3429">
            <v>644.47799999999995</v>
          </cell>
          <cell r="AT3429">
            <v>12.131</v>
          </cell>
          <cell r="AU3429">
            <v>141.22200000000001</v>
          </cell>
          <cell r="AV3429">
            <v>149.30500000000001</v>
          </cell>
          <cell r="AW3429">
            <v>473.86399999999998</v>
          </cell>
        </row>
        <row r="3430">
          <cell r="A3430" t="str">
            <v>680499930151BU0709</v>
          </cell>
          <cell r="M3430">
            <v>66.579149999999998</v>
          </cell>
          <cell r="N3430">
            <v>57.112279999999998</v>
          </cell>
          <cell r="P3430">
            <v>220.25232</v>
          </cell>
          <cell r="Q3430">
            <v>210.96746999999999</v>
          </cell>
          <cell r="S3430">
            <v>184.47924</v>
          </cell>
          <cell r="T3430">
            <v>404.73156</v>
          </cell>
          <cell r="U3430">
            <v>373.47349000000003</v>
          </cell>
          <cell r="X3430">
            <v>130.43433999999999</v>
          </cell>
          <cell r="Y3430">
            <v>113.21389000000001</v>
          </cell>
        </row>
        <row r="3431">
          <cell r="A3431" t="str">
            <v>680499930151BU1123</v>
          </cell>
          <cell r="L3431">
            <v>-4.3061499999999997</v>
          </cell>
          <cell r="M3431">
            <v>-7.59694</v>
          </cell>
          <cell r="N3431">
            <v>-6.5167400000000004</v>
          </cell>
          <cell r="O3431">
            <v>-50.524769999999997</v>
          </cell>
          <cell r="P3431">
            <v>-15.17784</v>
          </cell>
          <cell r="Q3431">
            <v>-13.65748</v>
          </cell>
          <cell r="S3431">
            <v>-121.92010000000001</v>
          </cell>
          <cell r="T3431">
            <v>-86.573170000000005</v>
          </cell>
          <cell r="U3431">
            <v>-76.227270000000004</v>
          </cell>
          <cell r="W3431">
            <v>-10.86533</v>
          </cell>
          <cell r="X3431">
            <v>-25.303930000000001</v>
          </cell>
          <cell r="Y3431">
            <v>-22.764109999999999</v>
          </cell>
          <cell r="AB3431">
            <v>2.6640000000000001</v>
          </cell>
          <cell r="AC3431">
            <v>1.4419999999999999</v>
          </cell>
          <cell r="AD3431">
            <v>12.643000000000001</v>
          </cell>
          <cell r="AV3431">
            <v>-37.575029999999998</v>
          </cell>
          <cell r="AW3431">
            <v>-37.575029999999998</v>
          </cell>
        </row>
        <row r="3432">
          <cell r="A3432" t="str">
            <v>680499930151BS9042</v>
          </cell>
          <cell r="L3432">
            <v>398.16437000000002</v>
          </cell>
          <cell r="M3432">
            <v>427.19335000000001</v>
          </cell>
          <cell r="N3432">
            <v>366.45085999999998</v>
          </cell>
          <cell r="O3432">
            <v>2094.1440899999998</v>
          </cell>
          <cell r="P3432">
            <v>2029.9423400000001</v>
          </cell>
          <cell r="Q3432">
            <v>1957.0564400000001</v>
          </cell>
          <cell r="S3432">
            <v>5580.4942799999999</v>
          </cell>
          <cell r="T3432">
            <v>5516.2925299999997</v>
          </cell>
          <cell r="U3432">
            <v>5123.1770900000001</v>
          </cell>
          <cell r="W3432">
            <v>722.48478</v>
          </cell>
          <cell r="X3432">
            <v>1550.4673499999999</v>
          </cell>
          <cell r="Y3432">
            <v>1388.2555500000001</v>
          </cell>
          <cell r="AB3432">
            <v>1598.8789999999999</v>
          </cell>
          <cell r="AC3432">
            <v>1062.213</v>
          </cell>
          <cell r="AD3432">
            <v>4759.8</v>
          </cell>
          <cell r="AT3432">
            <v>636.63099999999997</v>
          </cell>
          <cell r="AU3432">
            <v>1659.0820000000001</v>
          </cell>
          <cell r="AV3432">
            <v>2183.9086699999998</v>
          </cell>
          <cell r="AW3432">
            <v>4903.6556700000001</v>
          </cell>
        </row>
        <row r="3433">
          <cell r="A3433" t="str">
            <v>680499930151BO0341</v>
          </cell>
          <cell r="L3433">
            <v>289.15508999999997</v>
          </cell>
          <cell r="M3433">
            <v>344.06015000000002</v>
          </cell>
          <cell r="N3433">
            <v>295.13834000000003</v>
          </cell>
          <cell r="O3433">
            <v>1652.48828</v>
          </cell>
          <cell r="P3433">
            <v>1680.6716200000001</v>
          </cell>
          <cell r="Q3433">
            <v>1624.2330999999999</v>
          </cell>
          <cell r="S3433">
            <v>4486.4188800000002</v>
          </cell>
          <cell r="T3433">
            <v>4514.6022199999998</v>
          </cell>
          <cell r="U3433">
            <v>4199.88303</v>
          </cell>
          <cell r="W3433">
            <v>558.26426000000004</v>
          </cell>
          <cell r="X3433">
            <v>1258.17678</v>
          </cell>
          <cell r="Y3433">
            <v>1126.8454300000001</v>
          </cell>
          <cell r="AB3433">
            <v>1267.4760000000001</v>
          </cell>
          <cell r="AC3433">
            <v>824.20100000000002</v>
          </cell>
          <cell r="AD3433">
            <v>3779.2139999999999</v>
          </cell>
          <cell r="AT3433">
            <v>534.04399999999998</v>
          </cell>
          <cell r="AU3433">
            <v>1317.546</v>
          </cell>
          <cell r="AV3433">
            <v>1735.6099200000001</v>
          </cell>
          <cell r="AW3433">
            <v>3985.2299200000002</v>
          </cell>
        </row>
        <row r="3434">
          <cell r="A3434" t="str">
            <v>680499930151BU0341</v>
          </cell>
          <cell r="L3434">
            <v>289.15508999999997</v>
          </cell>
          <cell r="M3434">
            <v>344.06015000000002</v>
          </cell>
          <cell r="N3434">
            <v>295.13834000000003</v>
          </cell>
          <cell r="O3434">
            <v>1652.48828</v>
          </cell>
          <cell r="P3434">
            <v>1680.6716200000001</v>
          </cell>
          <cell r="Q3434">
            <v>1624.2330999999999</v>
          </cell>
          <cell r="S3434">
            <v>4486.4188800000002</v>
          </cell>
          <cell r="T3434">
            <v>4514.6022199999998</v>
          </cell>
          <cell r="U3434">
            <v>4199.88303</v>
          </cell>
          <cell r="W3434">
            <v>558.26426000000004</v>
          </cell>
          <cell r="X3434">
            <v>1258.17678</v>
          </cell>
          <cell r="Y3434">
            <v>1126.8454300000001</v>
          </cell>
          <cell r="AB3434">
            <v>1267.4760000000001</v>
          </cell>
          <cell r="AC3434">
            <v>824.20100000000002</v>
          </cell>
          <cell r="AD3434">
            <v>3779.2139999999999</v>
          </cell>
          <cell r="AT3434">
            <v>534.04399999999998</v>
          </cell>
          <cell r="AU3434">
            <v>1317.546</v>
          </cell>
          <cell r="AV3434">
            <v>1735.6099200000001</v>
          </cell>
          <cell r="AW3434">
            <v>3985.2299200000002</v>
          </cell>
        </row>
        <row r="3435">
          <cell r="A3435" t="str">
            <v>680499930151BU0351</v>
          </cell>
          <cell r="L3435">
            <v>28.791399999999999</v>
          </cell>
          <cell r="M3435">
            <v>24.499600000000001</v>
          </cell>
          <cell r="N3435">
            <v>21.016010000000001</v>
          </cell>
          <cell r="O3435">
            <v>111.45582</v>
          </cell>
          <cell r="P3435">
            <v>114.0093</v>
          </cell>
          <cell r="Q3435">
            <v>108.93262</v>
          </cell>
          <cell r="S3435">
            <v>313.47665000000001</v>
          </cell>
          <cell r="T3435">
            <v>316.03012999999999</v>
          </cell>
          <cell r="U3435">
            <v>293.65104000000002</v>
          </cell>
          <cell r="W3435">
            <v>37.423760000000001</v>
          </cell>
          <cell r="X3435">
            <v>92.376040000000003</v>
          </cell>
          <cell r="Y3435">
            <v>83.517669999999995</v>
          </cell>
          <cell r="AB3435">
            <v>81.617999999999995</v>
          </cell>
          <cell r="AC3435">
            <v>66.179000000000002</v>
          </cell>
          <cell r="AD3435">
            <v>300.649</v>
          </cell>
          <cell r="AT3435">
            <v>24.827999999999999</v>
          </cell>
          <cell r="AU3435">
            <v>79.709000000000003</v>
          </cell>
          <cell r="AV3435">
            <v>133.86338000000001</v>
          </cell>
          <cell r="AW3435">
            <v>291.89037999999999</v>
          </cell>
        </row>
        <row r="3436">
          <cell r="A3436" t="str">
            <v>680499930151BU0352</v>
          </cell>
          <cell r="L3436">
            <v>78.755700000000004</v>
          </cell>
          <cell r="M3436">
            <v>58.633600000000001</v>
          </cell>
          <cell r="N3436">
            <v>50.296509999999998</v>
          </cell>
          <cell r="O3436">
            <v>311.82544000000001</v>
          </cell>
          <cell r="P3436">
            <v>235.07391000000001</v>
          </cell>
          <cell r="Q3436">
            <v>223.68866</v>
          </cell>
          <cell r="S3436">
            <v>761.01764000000003</v>
          </cell>
          <cell r="T3436">
            <v>684.26611000000003</v>
          </cell>
          <cell r="U3436">
            <v>628.15845000000002</v>
          </cell>
          <cell r="W3436">
            <v>122.15998</v>
          </cell>
          <cell r="X3436">
            <v>199.91453000000001</v>
          </cell>
          <cell r="Y3436">
            <v>177.89243999999999</v>
          </cell>
          <cell r="AB3436">
            <v>249.26300000000001</v>
          </cell>
          <cell r="AC3436">
            <v>165.91800000000001</v>
          </cell>
          <cell r="AD3436">
            <v>671.92499999999995</v>
          </cell>
          <cell r="AT3436">
            <v>77.167000000000002</v>
          </cell>
          <cell r="AU3436">
            <v>257.12099999999998</v>
          </cell>
          <cell r="AV3436">
            <v>304.31162999999998</v>
          </cell>
          <cell r="AW3436">
            <v>616.41162999999995</v>
          </cell>
        </row>
        <row r="3437">
          <cell r="A3437" t="str">
            <v>680499930151BU0353</v>
          </cell>
          <cell r="L3437">
            <v>1.46218</v>
          </cell>
          <cell r="O3437">
            <v>17.63993</v>
          </cell>
          <cell r="P3437">
            <v>0.18751000000000001</v>
          </cell>
          <cell r="Q3437">
            <v>0.20205999999999999</v>
          </cell>
          <cell r="S3437">
            <v>18.921980000000001</v>
          </cell>
          <cell r="T3437">
            <v>1.46956</v>
          </cell>
          <cell r="U3437">
            <v>1.4374199999999999</v>
          </cell>
          <cell r="W3437">
            <v>4.6367799999999999</v>
          </cell>
          <cell r="AB3437">
            <v>0.52200000000000002</v>
          </cell>
          <cell r="AC3437">
            <v>5.915</v>
          </cell>
          <cell r="AD3437">
            <v>8.0120000000000005</v>
          </cell>
          <cell r="AT3437">
            <v>0.59199999999999997</v>
          </cell>
          <cell r="AU3437">
            <v>4.7060000000000004</v>
          </cell>
          <cell r="AV3437">
            <v>9.3891200000000001</v>
          </cell>
          <cell r="AW3437">
            <v>9.3891200000000001</v>
          </cell>
        </row>
        <row r="3438">
          <cell r="A3438" t="str">
            <v>680499930151BU0349</v>
          </cell>
          <cell r="L3438">
            <v>0</v>
          </cell>
          <cell r="O3438">
            <v>0.73462000000000005</v>
          </cell>
          <cell r="S3438">
            <v>0.65912999999999999</v>
          </cell>
          <cell r="T3438">
            <v>-7.5490000000000002E-2</v>
          </cell>
          <cell r="U3438">
            <v>4.7149999999999997E-2</v>
          </cell>
          <cell r="W3438">
            <v>0</v>
          </cell>
          <cell r="AV3438">
            <v>0.73462000000000005</v>
          </cell>
          <cell r="AW3438">
            <v>0.73462000000000005</v>
          </cell>
        </row>
        <row r="3439">
          <cell r="A3439" t="str">
            <v>680499930151BS9051</v>
          </cell>
          <cell r="L3439">
            <v>28.547139999999999</v>
          </cell>
          <cell r="M3439">
            <v>0</v>
          </cell>
          <cell r="N3439">
            <v>0</v>
          </cell>
          <cell r="O3439">
            <v>81.802610000000001</v>
          </cell>
          <cell r="P3439">
            <v>0.15132999999999999</v>
          </cell>
          <cell r="Q3439">
            <v>0.15984000000000001</v>
          </cell>
          <cell r="S3439">
            <v>110.02957000000001</v>
          </cell>
          <cell r="T3439">
            <v>28.37829</v>
          </cell>
          <cell r="U3439">
            <v>26.10934</v>
          </cell>
          <cell r="W3439">
            <v>36.596089999999997</v>
          </cell>
          <cell r="X3439">
            <v>2.563E-2</v>
          </cell>
          <cell r="Y3439">
            <v>2.4379999999999999E-2</v>
          </cell>
          <cell r="AB3439">
            <v>57.222000000000001</v>
          </cell>
          <cell r="AC3439">
            <v>46.258000000000003</v>
          </cell>
          <cell r="AD3439">
            <v>176.70599999999999</v>
          </cell>
          <cell r="AT3439">
            <v>22.88</v>
          </cell>
          <cell r="AU3439">
            <v>65</v>
          </cell>
          <cell r="AV3439">
            <v>98.132779999999997</v>
          </cell>
          <cell r="AW3439">
            <v>195.57078000000001</v>
          </cell>
        </row>
        <row r="3440">
          <cell r="A3440" t="str">
            <v>680499930151BO0713</v>
          </cell>
          <cell r="L3440">
            <v>28.547139999999999</v>
          </cell>
          <cell r="M3440">
            <v>0</v>
          </cell>
          <cell r="N3440">
            <v>0</v>
          </cell>
          <cell r="O3440">
            <v>81.802610000000001</v>
          </cell>
          <cell r="P3440">
            <v>0.15132999999999999</v>
          </cell>
          <cell r="Q3440">
            <v>0.15984000000000001</v>
          </cell>
          <cell r="S3440">
            <v>110.02957000000001</v>
          </cell>
          <cell r="T3440">
            <v>28.37829</v>
          </cell>
          <cell r="U3440">
            <v>26.10934</v>
          </cell>
          <cell r="W3440">
            <v>36.596089999999997</v>
          </cell>
          <cell r="X3440">
            <v>2.563E-2</v>
          </cell>
          <cell r="Y3440">
            <v>2.4379999999999999E-2</v>
          </cell>
          <cell r="AB3440">
            <v>57.222000000000001</v>
          </cell>
          <cell r="AC3440">
            <v>46.258000000000003</v>
          </cell>
          <cell r="AD3440">
            <v>176.70599999999999</v>
          </cell>
          <cell r="AT3440">
            <v>22.88</v>
          </cell>
          <cell r="AU3440">
            <v>65</v>
          </cell>
          <cell r="AV3440">
            <v>98.132779999999997</v>
          </cell>
          <cell r="AW3440">
            <v>195.57078000000001</v>
          </cell>
        </row>
        <row r="3441">
          <cell r="A3441" t="str">
            <v>680499930151BU0713</v>
          </cell>
          <cell r="L3441">
            <v>28.547139999999999</v>
          </cell>
          <cell r="M3441">
            <v>0</v>
          </cell>
          <cell r="N3441">
            <v>0</v>
          </cell>
          <cell r="O3441">
            <v>81.802610000000001</v>
          </cell>
          <cell r="P3441">
            <v>0.15132999999999999</v>
          </cell>
          <cell r="Q3441">
            <v>0.15984000000000001</v>
          </cell>
          <cell r="S3441">
            <v>110.02957000000001</v>
          </cell>
          <cell r="T3441">
            <v>28.37829</v>
          </cell>
          <cell r="U3441">
            <v>26.10934</v>
          </cell>
          <cell r="W3441">
            <v>36.596089999999997</v>
          </cell>
          <cell r="X3441">
            <v>2.563E-2</v>
          </cell>
          <cell r="Y3441">
            <v>2.4379999999999999E-2</v>
          </cell>
          <cell r="AB3441">
            <v>57.222000000000001</v>
          </cell>
          <cell r="AC3441">
            <v>46.258000000000003</v>
          </cell>
          <cell r="AD3441">
            <v>176.70599999999999</v>
          </cell>
          <cell r="AT3441">
            <v>22.88</v>
          </cell>
          <cell r="AU3441">
            <v>65</v>
          </cell>
          <cell r="AV3441">
            <v>98.132779999999997</v>
          </cell>
          <cell r="AW3441">
            <v>195.57078000000001</v>
          </cell>
        </row>
        <row r="3442">
          <cell r="A3442" t="str">
            <v>680499930151BS9050</v>
          </cell>
          <cell r="L3442">
            <v>0</v>
          </cell>
          <cell r="O3442">
            <v>41.256239999999998</v>
          </cell>
          <cell r="P3442">
            <v>36.277470000000001</v>
          </cell>
          <cell r="Q3442">
            <v>35.74465</v>
          </cell>
          <cell r="S3442">
            <v>226.04751999999999</v>
          </cell>
          <cell r="T3442">
            <v>221.06874999999999</v>
          </cell>
          <cell r="U3442">
            <v>203.98759999999999</v>
          </cell>
          <cell r="W3442">
            <v>0</v>
          </cell>
          <cell r="AB3442">
            <v>104.746</v>
          </cell>
          <cell r="AC3442">
            <v>38.204999999999998</v>
          </cell>
          <cell r="AD3442">
            <v>395.16699999999997</v>
          </cell>
          <cell r="AT3442">
            <v>44.271000000000001</v>
          </cell>
          <cell r="AU3442">
            <v>44.271000000000001</v>
          </cell>
          <cell r="AV3442">
            <v>75.653000000000006</v>
          </cell>
          <cell r="AW3442">
            <v>174.464</v>
          </cell>
        </row>
        <row r="3443">
          <cell r="A3443" t="str">
            <v>680499930151BU0362</v>
          </cell>
          <cell r="L3443">
            <v>0</v>
          </cell>
          <cell r="O3443">
            <v>41.256239999999998</v>
          </cell>
          <cell r="P3443">
            <v>36.277470000000001</v>
          </cell>
          <cell r="Q3443">
            <v>35.74465</v>
          </cell>
          <cell r="S3443">
            <v>226.04751999999999</v>
          </cell>
          <cell r="T3443">
            <v>221.06874999999999</v>
          </cell>
          <cell r="U3443">
            <v>203.98759999999999</v>
          </cell>
          <cell r="W3443">
            <v>0</v>
          </cell>
          <cell r="AB3443">
            <v>104.746</v>
          </cell>
          <cell r="AC3443">
            <v>38.204999999999998</v>
          </cell>
          <cell r="AD3443">
            <v>395.16699999999997</v>
          </cell>
          <cell r="AT3443">
            <v>44.271000000000001</v>
          </cell>
          <cell r="AU3443">
            <v>44.271000000000001</v>
          </cell>
          <cell r="AV3443">
            <v>75.653000000000006</v>
          </cell>
          <cell r="AW3443">
            <v>174.464</v>
          </cell>
        </row>
        <row r="3444">
          <cell r="A3444" t="str">
            <v>680499930151201101</v>
          </cell>
          <cell r="L3444">
            <v>26.100020000000001</v>
          </cell>
          <cell r="M3444">
            <v>1276.60634</v>
          </cell>
          <cell r="N3444">
            <v>1095.0860499999999</v>
          </cell>
          <cell r="O3444">
            <v>405.56954000000002</v>
          </cell>
          <cell r="P3444">
            <v>3897.7595700000002</v>
          </cell>
          <cell r="Q3444">
            <v>3692.7892000000002</v>
          </cell>
          <cell r="S3444">
            <v>1965.5252800000001</v>
          </cell>
          <cell r="T3444">
            <v>5457.7153099999996</v>
          </cell>
          <cell r="U3444">
            <v>5059.7851099999998</v>
          </cell>
          <cell r="W3444">
            <v>228.72046</v>
          </cell>
          <cell r="X3444">
            <v>2578.1544899999999</v>
          </cell>
          <cell r="Y3444">
            <v>2281.4639200000001</v>
          </cell>
          <cell r="AB3444">
            <v>615.654</v>
          </cell>
          <cell r="AC3444">
            <v>861.70299999999997</v>
          </cell>
          <cell r="AD3444">
            <v>4466.0630000000001</v>
          </cell>
          <cell r="AT3444">
            <v>251.447</v>
          </cell>
          <cell r="AU3444">
            <v>651.13300000000004</v>
          </cell>
          <cell r="AV3444">
            <v>1099.5866599999999</v>
          </cell>
          <cell r="AW3444">
            <v>4122.5926600000003</v>
          </cell>
        </row>
        <row r="3445">
          <cell r="A3445" t="str">
            <v>680499930151BT6918</v>
          </cell>
          <cell r="L3445">
            <v>26.100020000000001</v>
          </cell>
          <cell r="M3445">
            <v>1276.60634</v>
          </cell>
          <cell r="N3445">
            <v>1095.0860499999999</v>
          </cell>
          <cell r="O3445">
            <v>405.56954000000002</v>
          </cell>
          <cell r="P3445">
            <v>3897.7595700000002</v>
          </cell>
          <cell r="Q3445">
            <v>3692.7892000000002</v>
          </cell>
          <cell r="S3445">
            <v>1965.5252800000001</v>
          </cell>
          <cell r="T3445">
            <v>5457.7153099999996</v>
          </cell>
          <cell r="U3445">
            <v>5059.7851099999998</v>
          </cell>
          <cell r="W3445">
            <v>228.72046</v>
          </cell>
          <cell r="X3445">
            <v>2578.1544899999999</v>
          </cell>
          <cell r="Y3445">
            <v>2281.4639200000001</v>
          </cell>
          <cell r="AB3445">
            <v>615.654</v>
          </cell>
          <cell r="AC3445">
            <v>861.70299999999997</v>
          </cell>
          <cell r="AD3445">
            <v>4466.0630000000001</v>
          </cell>
          <cell r="AT3445">
            <v>251.447</v>
          </cell>
          <cell r="AU3445">
            <v>651.13300000000004</v>
          </cell>
          <cell r="AV3445">
            <v>1099.5866599999999</v>
          </cell>
          <cell r="AW3445">
            <v>4122.5926600000003</v>
          </cell>
        </row>
        <row r="3446">
          <cell r="A3446" t="str">
            <v>680499930151BO0680</v>
          </cell>
          <cell r="L3446">
            <v>26.100020000000001</v>
          </cell>
          <cell r="M3446">
            <v>1276.60634</v>
          </cell>
          <cell r="N3446">
            <v>1095.0860499999999</v>
          </cell>
          <cell r="O3446">
            <v>405.56954000000002</v>
          </cell>
          <cell r="P3446">
            <v>3897.7595700000002</v>
          </cell>
          <cell r="Q3446">
            <v>3692.7892000000002</v>
          </cell>
          <cell r="S3446">
            <v>1965.5252800000001</v>
          </cell>
          <cell r="T3446">
            <v>5457.7153099999996</v>
          </cell>
          <cell r="U3446">
            <v>5059.7851099999998</v>
          </cell>
          <cell r="W3446">
            <v>228.72046</v>
          </cell>
          <cell r="X3446">
            <v>2578.1544899999999</v>
          </cell>
          <cell r="Y3446">
            <v>2281.4639200000001</v>
          </cell>
          <cell r="AB3446">
            <v>615.654</v>
          </cell>
          <cell r="AC3446">
            <v>861.70299999999997</v>
          </cell>
          <cell r="AD3446">
            <v>4466.0630000000001</v>
          </cell>
          <cell r="AT3446">
            <v>251.447</v>
          </cell>
          <cell r="AU3446">
            <v>651.13300000000004</v>
          </cell>
          <cell r="AV3446">
            <v>1099.5866599999999</v>
          </cell>
          <cell r="AW3446">
            <v>4122.5926600000003</v>
          </cell>
        </row>
        <row r="3447">
          <cell r="A3447" t="str">
            <v>680499930151BU0680</v>
          </cell>
          <cell r="L3447">
            <v>26.100020000000001</v>
          </cell>
          <cell r="M3447">
            <v>1276.60634</v>
          </cell>
          <cell r="N3447">
            <v>1095.0860499999999</v>
          </cell>
          <cell r="O3447">
            <v>405.56954000000002</v>
          </cell>
          <cell r="P3447">
            <v>3897.7595700000002</v>
          </cell>
          <cell r="Q3447">
            <v>3692.7892000000002</v>
          </cell>
          <cell r="S3447">
            <v>1965.5252800000001</v>
          </cell>
          <cell r="T3447">
            <v>5457.7153099999996</v>
          </cell>
          <cell r="U3447">
            <v>5059.7851099999998</v>
          </cell>
          <cell r="W3447">
            <v>228.72046</v>
          </cell>
          <cell r="X3447">
            <v>2578.1544899999999</v>
          </cell>
          <cell r="Y3447">
            <v>2281.4639200000001</v>
          </cell>
          <cell r="AB3447">
            <v>615.654</v>
          </cell>
          <cell r="AC3447">
            <v>861.70299999999997</v>
          </cell>
          <cell r="AD3447">
            <v>4466.0630000000001</v>
          </cell>
          <cell r="AT3447">
            <v>251.447</v>
          </cell>
          <cell r="AU3447">
            <v>651.13300000000004</v>
          </cell>
          <cell r="AV3447">
            <v>1099.5866599999999</v>
          </cell>
          <cell r="AW3447">
            <v>4122.5926600000003</v>
          </cell>
        </row>
        <row r="3448">
          <cell r="A3448" t="str">
            <v>680499CLLATAPD202</v>
          </cell>
          <cell r="L3448">
            <v>10804.027700000001</v>
          </cell>
          <cell r="M3448">
            <v>11850.9542</v>
          </cell>
          <cell r="N3448">
            <v>10958.744479999999</v>
          </cell>
          <cell r="O3448">
            <v>44857.355029999999</v>
          </cell>
          <cell r="P3448">
            <v>44110.623919999998</v>
          </cell>
          <cell r="Q3448">
            <v>44708.550790000001</v>
          </cell>
          <cell r="S3448">
            <v>136832.51321999999</v>
          </cell>
          <cell r="T3448">
            <v>136085.78211</v>
          </cell>
          <cell r="U3448">
            <v>131661.81252000001</v>
          </cell>
          <cell r="W3448">
            <v>21735.330249999999</v>
          </cell>
          <cell r="X3448">
            <v>34087.719689999998</v>
          </cell>
          <cell r="Y3448">
            <v>32000.534609999999</v>
          </cell>
          <cell r="AB3448">
            <v>39488.264000000003</v>
          </cell>
          <cell r="AC3448">
            <v>23240.069</v>
          </cell>
          <cell r="AD3448">
            <v>153967.48798000001</v>
          </cell>
          <cell r="AT3448">
            <v>12742.242</v>
          </cell>
          <cell r="AU3448">
            <v>35473.216</v>
          </cell>
          <cell r="AV3448">
            <v>46901.180740000003</v>
          </cell>
          <cell r="AW3448">
            <v>145939.69873999999</v>
          </cell>
        </row>
        <row r="3449">
          <cell r="A3449" t="str">
            <v>680499CLLATABS9044</v>
          </cell>
          <cell r="L3449">
            <v>2012.9474499999999</v>
          </cell>
          <cell r="M3449">
            <v>1933.2320299999999</v>
          </cell>
          <cell r="N3449">
            <v>1786.4022600000001</v>
          </cell>
          <cell r="O3449">
            <v>7713.2700400000003</v>
          </cell>
          <cell r="P3449">
            <v>8607.5613900000008</v>
          </cell>
          <cell r="Q3449">
            <v>8720.7503899999992</v>
          </cell>
          <cell r="S3449">
            <v>20047.977780000001</v>
          </cell>
          <cell r="T3449">
            <v>20942.269130000001</v>
          </cell>
          <cell r="U3449">
            <v>20491.208699999999</v>
          </cell>
          <cell r="W3449">
            <v>4019.3266199999998</v>
          </cell>
          <cell r="X3449">
            <v>5815.9945900000002</v>
          </cell>
          <cell r="Y3449">
            <v>5575.2968000000001</v>
          </cell>
          <cell r="AB3449">
            <v>6278.6719999999996</v>
          </cell>
          <cell r="AC3449">
            <v>3627.7570000000001</v>
          </cell>
          <cell r="AD3449">
            <v>23868.435000000001</v>
          </cell>
          <cell r="AT3449">
            <v>2221.0079999999998</v>
          </cell>
          <cell r="AU3449">
            <v>6065.665</v>
          </cell>
          <cell r="AV3449">
            <v>8209.6907300000003</v>
          </cell>
          <cell r="AW3449">
            <v>22482.437730000001</v>
          </cell>
        </row>
        <row r="3450">
          <cell r="A3450" t="str">
            <v>680499CLLATABU0321</v>
          </cell>
          <cell r="L3450">
            <v>1649.9941100000001</v>
          </cell>
          <cell r="M3450">
            <v>1443.6319000000001</v>
          </cell>
          <cell r="N3450">
            <v>1321.02079</v>
          </cell>
          <cell r="O3450">
            <v>4763.36564</v>
          </cell>
          <cell r="P3450">
            <v>5954.4024900000004</v>
          </cell>
          <cell r="Q3450">
            <v>5980.8422600000004</v>
          </cell>
          <cell r="S3450">
            <v>12337.904909999999</v>
          </cell>
          <cell r="T3450">
            <v>13528.94176</v>
          </cell>
          <cell r="U3450">
            <v>13136.08958</v>
          </cell>
          <cell r="W3450">
            <v>2614.0473299999999</v>
          </cell>
          <cell r="X3450">
            <v>3879.0843</v>
          </cell>
          <cell r="Y3450">
            <v>3675.3060300000002</v>
          </cell>
          <cell r="AB3450">
            <v>4169.5479999999998</v>
          </cell>
          <cell r="AC3450">
            <v>2111.4969999999998</v>
          </cell>
          <cell r="AD3450">
            <v>14652.958000000001</v>
          </cell>
          <cell r="AT3450">
            <v>1539.174</v>
          </cell>
          <cell r="AU3450">
            <v>3908.0219999999999</v>
          </cell>
          <cell r="AV3450">
            <v>5030.6784900000002</v>
          </cell>
          <cell r="AW3450">
            <v>13650.342490000001</v>
          </cell>
        </row>
        <row r="3451">
          <cell r="A3451" t="str">
            <v>680499CLLATABU0323</v>
          </cell>
          <cell r="L3451">
            <v>362.95334000000003</v>
          </cell>
          <cell r="M3451">
            <v>489.60012999999998</v>
          </cell>
          <cell r="N3451">
            <v>465.38146999999998</v>
          </cell>
          <cell r="O3451">
            <v>2949.9043999999999</v>
          </cell>
          <cell r="P3451">
            <v>2653.1462299999998</v>
          </cell>
          <cell r="Q3451">
            <v>2739.8944700000002</v>
          </cell>
          <cell r="S3451">
            <v>7710.07287</v>
          </cell>
          <cell r="T3451">
            <v>7413.3146999999999</v>
          </cell>
          <cell r="U3451">
            <v>7355.1054599999998</v>
          </cell>
          <cell r="W3451">
            <v>1405.2792899999999</v>
          </cell>
          <cell r="X3451">
            <v>1936.91038</v>
          </cell>
          <cell r="Y3451">
            <v>1899.9908499999999</v>
          </cell>
          <cell r="AB3451">
            <v>2109.1239999999998</v>
          </cell>
          <cell r="AC3451">
            <v>1516.26</v>
          </cell>
          <cell r="AD3451">
            <v>9215.4770000000008</v>
          </cell>
          <cell r="AT3451">
            <v>681.83399999999995</v>
          </cell>
          <cell r="AU3451">
            <v>2157.643</v>
          </cell>
          <cell r="AV3451">
            <v>3179.01224</v>
          </cell>
          <cell r="AW3451">
            <v>8832.0952400000006</v>
          </cell>
        </row>
        <row r="3452">
          <cell r="A3452" t="str">
            <v>680499CLLATABU0329</v>
          </cell>
          <cell r="P3452">
            <v>1.2670000000000001E-2</v>
          </cell>
          <cell r="Q3452">
            <v>1.366E-2</v>
          </cell>
          <cell r="T3452">
            <v>1.2670000000000001E-2</v>
          </cell>
          <cell r="U3452">
            <v>1.366E-2</v>
          </cell>
          <cell r="X3452">
            <v>-9.0000000000000006E-5</v>
          </cell>
          <cell r="Y3452">
            <v>-8.0000000000000007E-5</v>
          </cell>
        </row>
        <row r="3453">
          <cell r="A3453" t="str">
            <v>680499CLLATABG6912</v>
          </cell>
          <cell r="L3453">
            <v>6860.1028699999997</v>
          </cell>
          <cell r="M3453">
            <v>7885.0078599999997</v>
          </cell>
          <cell r="N3453">
            <v>7296.1389799999997</v>
          </cell>
          <cell r="O3453">
            <v>28539.135699999999</v>
          </cell>
          <cell r="P3453">
            <v>27796.822380000001</v>
          </cell>
          <cell r="Q3453">
            <v>28208.305240000002</v>
          </cell>
          <cell r="S3453">
            <v>93610.553419999997</v>
          </cell>
          <cell r="T3453">
            <v>92868.240099999995</v>
          </cell>
          <cell r="U3453">
            <v>89686.765830000004</v>
          </cell>
          <cell r="W3453">
            <v>13890.122960000001</v>
          </cell>
          <cell r="X3453">
            <v>21969.645479999999</v>
          </cell>
          <cell r="Y3453">
            <v>20547.6855</v>
          </cell>
          <cell r="AB3453">
            <v>25355.80199</v>
          </cell>
          <cell r="AC3453">
            <v>15151.579</v>
          </cell>
          <cell r="AD3453">
            <v>101997.01099</v>
          </cell>
          <cell r="AT3453">
            <v>7970.0550000000003</v>
          </cell>
          <cell r="AU3453">
            <v>22395.17</v>
          </cell>
          <cell r="AV3453">
            <v>29868.763370000001</v>
          </cell>
          <cell r="AW3453">
            <v>96482.572369999994</v>
          </cell>
        </row>
        <row r="3454">
          <cell r="A3454" t="str">
            <v>680499CLLATABS6912</v>
          </cell>
          <cell r="L3454">
            <v>5739.9735600000004</v>
          </cell>
          <cell r="M3454">
            <v>6746.1306299999997</v>
          </cell>
          <cell r="N3454">
            <v>6249.4648500000003</v>
          </cell>
          <cell r="O3454">
            <v>24935.37671</v>
          </cell>
          <cell r="P3454">
            <v>23749.162840000001</v>
          </cell>
          <cell r="Q3454">
            <v>24108.67353</v>
          </cell>
          <cell r="S3454">
            <v>82778.534409999993</v>
          </cell>
          <cell r="T3454">
            <v>81592.320540000001</v>
          </cell>
          <cell r="U3454">
            <v>78831.386490000004</v>
          </cell>
          <cell r="W3454">
            <v>12287.24929</v>
          </cell>
          <cell r="X3454">
            <v>19342.276699999999</v>
          </cell>
          <cell r="Y3454">
            <v>18140.445220000001</v>
          </cell>
          <cell r="AB3454">
            <v>21453.39</v>
          </cell>
          <cell r="AC3454">
            <v>13130.379000000001</v>
          </cell>
          <cell r="AD3454">
            <v>87101.703989999995</v>
          </cell>
          <cell r="AT3454">
            <v>7017.9459999999999</v>
          </cell>
          <cell r="AU3454">
            <v>19777.675999999999</v>
          </cell>
          <cell r="AV3454">
            <v>26280.97795</v>
          </cell>
          <cell r="AW3454">
            <v>83267.76195</v>
          </cell>
        </row>
        <row r="3455">
          <cell r="A3455" t="str">
            <v>680499CLLATABO0678</v>
          </cell>
          <cell r="L3455">
            <v>4170.0099600000003</v>
          </cell>
          <cell r="M3455">
            <v>5772.1479799999997</v>
          </cell>
          <cell r="N3455">
            <v>5336.0860000000002</v>
          </cell>
          <cell r="O3455">
            <v>19193.285039999999</v>
          </cell>
          <cell r="P3455">
            <v>19455.931039999999</v>
          </cell>
          <cell r="Q3455">
            <v>19662.528760000001</v>
          </cell>
          <cell r="S3455">
            <v>65731.766749999995</v>
          </cell>
          <cell r="T3455">
            <v>65994.412750000003</v>
          </cell>
          <cell r="U3455">
            <v>63556.035210000002</v>
          </cell>
          <cell r="W3455">
            <v>9306.2015699999993</v>
          </cell>
          <cell r="X3455">
            <v>16183.674000000001</v>
          </cell>
          <cell r="Y3455">
            <v>15116.56149</v>
          </cell>
          <cell r="AB3455">
            <v>16365.317999999999</v>
          </cell>
          <cell r="AC3455">
            <v>10155.057000000001</v>
          </cell>
          <cell r="AD3455">
            <v>63633.750999999997</v>
          </cell>
          <cell r="AT3455">
            <v>5183.2139999999999</v>
          </cell>
          <cell r="AU3455">
            <v>14886.126</v>
          </cell>
          <cell r="AV3455">
            <v>20098.840540000001</v>
          </cell>
          <cell r="AW3455">
            <v>63632.285539999997</v>
          </cell>
        </row>
        <row r="3456">
          <cell r="A3456" t="str">
            <v>680499CLLATABU0654</v>
          </cell>
          <cell r="L3456">
            <v>778.26458000000002</v>
          </cell>
          <cell r="M3456">
            <v>732.23478999999998</v>
          </cell>
          <cell r="N3456">
            <v>694.00149999999996</v>
          </cell>
          <cell r="O3456">
            <v>2801.6517699999999</v>
          </cell>
          <cell r="P3456">
            <v>2400.82168</v>
          </cell>
          <cell r="Q3456">
            <v>2481.7806</v>
          </cell>
          <cell r="S3456">
            <v>9464.3149300000005</v>
          </cell>
          <cell r="T3456">
            <v>9063.4848399999992</v>
          </cell>
          <cell r="U3456">
            <v>8820.1732699999993</v>
          </cell>
          <cell r="W3456">
            <v>1457.46372</v>
          </cell>
          <cell r="X3456">
            <v>1912.3248100000001</v>
          </cell>
          <cell r="Y3456">
            <v>1827.7759900000001</v>
          </cell>
          <cell r="AB3456">
            <v>2768.32</v>
          </cell>
          <cell r="AC3456">
            <v>1485.5509999999999</v>
          </cell>
          <cell r="AD3456">
            <v>13669.258</v>
          </cell>
          <cell r="AT3456">
            <v>820.92100000000005</v>
          </cell>
          <cell r="AU3456">
            <v>2233.529</v>
          </cell>
          <cell r="AV3456">
            <v>2958.6733399999998</v>
          </cell>
          <cell r="AW3456">
            <v>10956.21134</v>
          </cell>
        </row>
        <row r="3457">
          <cell r="A3457" t="str">
            <v>680499CLLATABU0659</v>
          </cell>
          <cell r="L3457">
            <v>791.21704999999997</v>
          </cell>
          <cell r="M3457">
            <v>231.96143000000001</v>
          </cell>
          <cell r="N3457">
            <v>210.98245</v>
          </cell>
          <cell r="O3457">
            <v>2924.5971800000002</v>
          </cell>
          <cell r="P3457">
            <v>1869.4664600000001</v>
          </cell>
          <cell r="Q3457">
            <v>1943.0718400000001</v>
          </cell>
          <cell r="S3457">
            <v>7536.3540300000004</v>
          </cell>
          <cell r="T3457">
            <v>6481.2233100000003</v>
          </cell>
          <cell r="U3457">
            <v>6405.9911599999996</v>
          </cell>
          <cell r="W3457">
            <v>1515.75197</v>
          </cell>
          <cell r="X3457">
            <v>1225.96515</v>
          </cell>
          <cell r="Y3457">
            <v>1178.02054</v>
          </cell>
          <cell r="AB3457">
            <v>2319.752</v>
          </cell>
          <cell r="AC3457">
            <v>1489.771</v>
          </cell>
          <cell r="AD3457">
            <v>9798.69499</v>
          </cell>
          <cell r="AT3457">
            <v>1013.811</v>
          </cell>
          <cell r="AU3457">
            <v>2658.0210000000002</v>
          </cell>
          <cell r="AV3457">
            <v>3217.8068899999998</v>
          </cell>
          <cell r="AW3457">
            <v>8673.6078899999993</v>
          </cell>
        </row>
        <row r="3458">
          <cell r="A3458" t="str">
            <v>680499CLLATABU3445</v>
          </cell>
          <cell r="L3458">
            <v>0.48197000000000001</v>
          </cell>
          <cell r="M3458">
            <v>9.7864299999999993</v>
          </cell>
          <cell r="N3458">
            <v>8.3949099999999994</v>
          </cell>
          <cell r="O3458">
            <v>15.84272</v>
          </cell>
          <cell r="P3458">
            <v>22.943660000000001</v>
          </cell>
          <cell r="Q3458">
            <v>21.29232</v>
          </cell>
          <cell r="S3458">
            <v>46.098700000000001</v>
          </cell>
          <cell r="T3458">
            <v>53.199640000000002</v>
          </cell>
          <cell r="U3458">
            <v>49.186860000000003</v>
          </cell>
          <cell r="W3458">
            <v>7.8320299999999996</v>
          </cell>
          <cell r="X3458">
            <v>20.312740000000002</v>
          </cell>
          <cell r="Y3458">
            <v>18.087199999999999</v>
          </cell>
          <cell r="AV3458">
            <v>5.6571800000000003</v>
          </cell>
          <cell r="AW3458">
            <v>5.6571800000000003</v>
          </cell>
        </row>
        <row r="3459">
          <cell r="A3459" t="str">
            <v>680499CLLATABS6922</v>
          </cell>
          <cell r="L3459">
            <v>1120.12931</v>
          </cell>
          <cell r="M3459">
            <v>1138.8772300000001</v>
          </cell>
          <cell r="N3459">
            <v>1046.6741300000001</v>
          </cell>
          <cell r="O3459">
            <v>3603.7589899999998</v>
          </cell>
          <cell r="P3459">
            <v>4047.6595400000001</v>
          </cell>
          <cell r="Q3459">
            <v>4099.6317200000003</v>
          </cell>
          <cell r="S3459">
            <v>10832.01901</v>
          </cell>
          <cell r="T3459">
            <v>11275.91956</v>
          </cell>
          <cell r="U3459">
            <v>10855.37933</v>
          </cell>
          <cell r="W3459">
            <v>1602.8736699999999</v>
          </cell>
          <cell r="X3459">
            <v>2627.3687799999998</v>
          </cell>
          <cell r="Y3459">
            <v>2407.24028</v>
          </cell>
          <cell r="AB3459">
            <v>3902.4119900000001</v>
          </cell>
          <cell r="AC3459">
            <v>2021.2</v>
          </cell>
          <cell r="AD3459">
            <v>14895.307000000001</v>
          </cell>
          <cell r="AT3459">
            <v>952.10900000000004</v>
          </cell>
          <cell r="AU3459">
            <v>2617.4940000000001</v>
          </cell>
          <cell r="AV3459">
            <v>3587.7854200000002</v>
          </cell>
          <cell r="AW3459">
            <v>13214.81042</v>
          </cell>
        </row>
        <row r="3460">
          <cell r="A3460" t="str">
            <v>680499CLLATABU1485</v>
          </cell>
          <cell r="L3460">
            <v>604.40428999999995</v>
          </cell>
          <cell r="M3460">
            <v>713.35979999999995</v>
          </cell>
          <cell r="N3460">
            <v>650.94059000000004</v>
          </cell>
          <cell r="O3460">
            <v>2242.2428</v>
          </cell>
          <cell r="P3460">
            <v>1422.3629800000001</v>
          </cell>
          <cell r="Q3460">
            <v>1417.3045300000001</v>
          </cell>
          <cell r="S3460">
            <v>5794.4946900000004</v>
          </cell>
          <cell r="T3460">
            <v>4974.6148700000003</v>
          </cell>
          <cell r="U3460">
            <v>4781.0139300000001</v>
          </cell>
          <cell r="W3460">
            <v>852.09285999999997</v>
          </cell>
          <cell r="X3460">
            <v>1329.5237199999999</v>
          </cell>
          <cell r="Y3460">
            <v>1217.9692700000001</v>
          </cell>
          <cell r="AB3460">
            <v>1989.0029999999999</v>
          </cell>
          <cell r="AC3460">
            <v>1328.768</v>
          </cell>
          <cell r="AD3460">
            <v>7807.7449999999999</v>
          </cell>
          <cell r="AT3460">
            <v>554.96199999999999</v>
          </cell>
          <cell r="AU3460">
            <v>1466.1379999999999</v>
          </cell>
          <cell r="AV3460">
            <v>2240.3022299999998</v>
          </cell>
          <cell r="AW3460">
            <v>6568.1222299999999</v>
          </cell>
        </row>
        <row r="3461">
          <cell r="A3461" t="str">
            <v>680499CLLATABU1051</v>
          </cell>
          <cell r="L3461">
            <v>28.58765</v>
          </cell>
          <cell r="O3461">
            <v>59.585099999999997</v>
          </cell>
          <cell r="S3461">
            <v>99.083029999999994</v>
          </cell>
          <cell r="T3461">
            <v>39.497929999999997</v>
          </cell>
          <cell r="U3461">
            <v>37.048999999999999</v>
          </cell>
          <cell r="W3461">
            <v>28.58765</v>
          </cell>
          <cell r="AT3461">
            <v>13.45</v>
          </cell>
          <cell r="AU3461">
            <v>13.45</v>
          </cell>
          <cell r="AV3461">
            <v>44.444519999999997</v>
          </cell>
          <cell r="AW3461">
            <v>119.33452</v>
          </cell>
        </row>
        <row r="3462">
          <cell r="A3462" t="str">
            <v>680499CLLATABO0708</v>
          </cell>
          <cell r="L3462">
            <v>361.50938000000002</v>
          </cell>
          <cell r="M3462">
            <v>388.56229999999999</v>
          </cell>
          <cell r="N3462">
            <v>362.24007999999998</v>
          </cell>
          <cell r="O3462">
            <v>1038.71226</v>
          </cell>
          <cell r="P3462">
            <v>1329.6422500000001</v>
          </cell>
          <cell r="Q3462">
            <v>1368.58098</v>
          </cell>
          <cell r="S3462">
            <v>3799.9310099999998</v>
          </cell>
          <cell r="T3462">
            <v>4090.8609999999999</v>
          </cell>
          <cell r="U3462">
            <v>3931.8466600000002</v>
          </cell>
          <cell r="W3462">
            <v>538.29922999999997</v>
          </cell>
          <cell r="X3462">
            <v>1111.66382</v>
          </cell>
          <cell r="Y3462">
            <v>1025.2687699999999</v>
          </cell>
          <cell r="AB3462">
            <v>1158.693</v>
          </cell>
          <cell r="AC3462">
            <v>522.78399999999999</v>
          </cell>
          <cell r="AD3462">
            <v>4548.57</v>
          </cell>
          <cell r="AT3462">
            <v>223.744</v>
          </cell>
          <cell r="AU3462">
            <v>575.29899999999998</v>
          </cell>
          <cell r="AV3462">
            <v>909.83402999999998</v>
          </cell>
          <cell r="AW3462">
            <v>2695.3500300000001</v>
          </cell>
        </row>
        <row r="3463">
          <cell r="A3463" t="str">
            <v>680499CLLATABU0675</v>
          </cell>
          <cell r="L3463">
            <v>89.010869999999997</v>
          </cell>
          <cell r="M3463">
            <v>27.961480000000002</v>
          </cell>
          <cell r="N3463">
            <v>25.32583</v>
          </cell>
          <cell r="O3463">
            <v>173.73269999999999</v>
          </cell>
          <cell r="P3463">
            <v>1254.34599</v>
          </cell>
          <cell r="Q3463">
            <v>1271.5788399999999</v>
          </cell>
          <cell r="S3463">
            <v>963.25859000000003</v>
          </cell>
          <cell r="T3463">
            <v>2043.8718799999999</v>
          </cell>
          <cell r="U3463">
            <v>1983.8157100000001</v>
          </cell>
          <cell r="W3463">
            <v>128.75376</v>
          </cell>
          <cell r="X3463">
            <v>152.41202999999999</v>
          </cell>
          <cell r="Y3463">
            <v>132.28323</v>
          </cell>
          <cell r="AB3463">
            <v>721.05799999999999</v>
          </cell>
          <cell r="AC3463">
            <v>129.875</v>
          </cell>
          <cell r="AD3463">
            <v>2423.3690099999999</v>
          </cell>
          <cell r="AT3463">
            <v>136.02799999999999</v>
          </cell>
          <cell r="AU3463">
            <v>421.733</v>
          </cell>
          <cell r="AV3463">
            <v>195.964</v>
          </cell>
          <cell r="AW3463">
            <v>3571.4609999999998</v>
          </cell>
        </row>
        <row r="3464">
          <cell r="A3464" t="str">
            <v>680499CLLATABU0709</v>
          </cell>
          <cell r="L3464">
            <v>0</v>
          </cell>
          <cell r="O3464">
            <v>2.0889899999999999</v>
          </cell>
          <cell r="S3464">
            <v>2.9335900000000001</v>
          </cell>
          <cell r="T3464">
            <v>0.84460000000000002</v>
          </cell>
          <cell r="U3464">
            <v>0.87497999999999998</v>
          </cell>
          <cell r="W3464">
            <v>0</v>
          </cell>
          <cell r="AV3464">
            <v>1.2605</v>
          </cell>
          <cell r="AW3464">
            <v>1.2605</v>
          </cell>
        </row>
        <row r="3465">
          <cell r="A3465" t="str">
            <v>680499CLLATABU1123</v>
          </cell>
          <cell r="L3465">
            <v>36.61712</v>
          </cell>
          <cell r="M3465">
            <v>8.9936500000000006</v>
          </cell>
          <cell r="N3465">
            <v>8.1676400000000005</v>
          </cell>
          <cell r="O3465">
            <v>87.397139999999993</v>
          </cell>
          <cell r="P3465">
            <v>41.308320000000002</v>
          </cell>
          <cell r="Q3465">
            <v>42.167369999999998</v>
          </cell>
          <cell r="S3465">
            <v>172.31809999999999</v>
          </cell>
          <cell r="T3465">
            <v>126.22928</v>
          </cell>
          <cell r="U3465">
            <v>120.77905</v>
          </cell>
          <cell r="W3465">
            <v>55.140169999999998</v>
          </cell>
          <cell r="X3465">
            <v>33.769210000000001</v>
          </cell>
          <cell r="Y3465">
            <v>31.71902</v>
          </cell>
          <cell r="AB3465">
            <v>33.657989999999998</v>
          </cell>
          <cell r="AC3465">
            <v>39.773000000000003</v>
          </cell>
          <cell r="AD3465">
            <v>115.62299</v>
          </cell>
          <cell r="AT3465">
            <v>23.925000000000001</v>
          </cell>
          <cell r="AU3465">
            <v>140.874</v>
          </cell>
          <cell r="AV3465">
            <v>195.98014000000001</v>
          </cell>
          <cell r="AW3465">
            <v>259.28214000000003</v>
          </cell>
        </row>
        <row r="3466">
          <cell r="A3466" t="str">
            <v>680499CLLATABS9042</v>
          </cell>
          <cell r="L3466">
            <v>928.47176000000002</v>
          </cell>
          <cell r="M3466">
            <v>1211.2121500000001</v>
          </cell>
          <cell r="N3466">
            <v>1157.2019299999999</v>
          </cell>
          <cell r="O3466">
            <v>4244.3924299999999</v>
          </cell>
          <cell r="P3466">
            <v>3764.7864399999999</v>
          </cell>
          <cell r="Q3466">
            <v>3884.02034</v>
          </cell>
          <cell r="S3466">
            <v>10904.12298</v>
          </cell>
          <cell r="T3466">
            <v>10424.51699</v>
          </cell>
          <cell r="U3466">
            <v>10368.81999</v>
          </cell>
          <cell r="W3466">
            <v>2081.2808799999998</v>
          </cell>
          <cell r="X3466">
            <v>2955.3836900000001</v>
          </cell>
          <cell r="Y3466">
            <v>2878.16302</v>
          </cell>
          <cell r="AB3466">
            <v>3721.1950000000002</v>
          </cell>
          <cell r="AC3466">
            <v>2065.5259999999998</v>
          </cell>
          <cell r="AD3466">
            <v>13541.855</v>
          </cell>
          <cell r="AT3466">
            <v>1206.1379999999999</v>
          </cell>
          <cell r="AU3466">
            <v>3181.741</v>
          </cell>
          <cell r="AV3466">
            <v>4203.4036800000003</v>
          </cell>
          <cell r="AW3466">
            <v>13047.44868</v>
          </cell>
        </row>
        <row r="3467">
          <cell r="A3467" t="str">
            <v>680499CLLATABO0341</v>
          </cell>
          <cell r="L3467">
            <v>580.62883999999997</v>
          </cell>
          <cell r="M3467">
            <v>912.07012999999995</v>
          </cell>
          <cell r="N3467">
            <v>870.22774000000004</v>
          </cell>
          <cell r="O3467">
            <v>3095.71027</v>
          </cell>
          <cell r="P3467">
            <v>3004.27684</v>
          </cell>
          <cell r="Q3467">
            <v>3109.7520800000002</v>
          </cell>
          <cell r="S3467">
            <v>8377.8623299999999</v>
          </cell>
          <cell r="T3467">
            <v>8286.4289000000008</v>
          </cell>
          <cell r="U3467">
            <v>8248.7952499999992</v>
          </cell>
          <cell r="W3467">
            <v>1407.1186600000001</v>
          </cell>
          <cell r="X3467">
            <v>2338.55285</v>
          </cell>
          <cell r="Y3467">
            <v>2276.9064800000001</v>
          </cell>
          <cell r="AB3467">
            <v>2978.0749999999998</v>
          </cell>
          <cell r="AC3467">
            <v>1689.4570000000001</v>
          </cell>
          <cell r="AD3467">
            <v>10953.876</v>
          </cell>
          <cell r="AT3467">
            <v>940.85</v>
          </cell>
          <cell r="AU3467">
            <v>2585.6289999999999</v>
          </cell>
          <cell r="AV3467">
            <v>3390.1223199999999</v>
          </cell>
          <cell r="AW3467">
            <v>10445.56632</v>
          </cell>
        </row>
        <row r="3468">
          <cell r="A3468" t="str">
            <v>680499CLLATABU0341</v>
          </cell>
          <cell r="L3468">
            <v>580.62883999999997</v>
          </cell>
          <cell r="M3468">
            <v>912.07012999999995</v>
          </cell>
          <cell r="N3468">
            <v>870.22774000000004</v>
          </cell>
          <cell r="O3468">
            <v>3095.71027</v>
          </cell>
          <cell r="P3468">
            <v>3004.27684</v>
          </cell>
          <cell r="Q3468">
            <v>3109.7520800000002</v>
          </cell>
          <cell r="S3468">
            <v>8377.8623299999999</v>
          </cell>
          <cell r="T3468">
            <v>8286.4289000000008</v>
          </cell>
          <cell r="U3468">
            <v>8248.7952499999992</v>
          </cell>
          <cell r="W3468">
            <v>1407.1186600000001</v>
          </cell>
          <cell r="X3468">
            <v>2338.55285</v>
          </cell>
          <cell r="Y3468">
            <v>2276.9064800000001</v>
          </cell>
          <cell r="AB3468">
            <v>2978.0749999999998</v>
          </cell>
          <cell r="AC3468">
            <v>1689.4570000000001</v>
          </cell>
          <cell r="AD3468">
            <v>10953.876</v>
          </cell>
          <cell r="AT3468">
            <v>940.85</v>
          </cell>
          <cell r="AU3468">
            <v>2585.6289999999999</v>
          </cell>
          <cell r="AV3468">
            <v>3390.1223199999999</v>
          </cell>
          <cell r="AW3468">
            <v>10445.56632</v>
          </cell>
        </row>
        <row r="3469">
          <cell r="A3469" t="str">
            <v>680499CLLATABU0351</v>
          </cell>
          <cell r="L3469">
            <v>46.343600000000002</v>
          </cell>
          <cell r="M3469">
            <v>54.31973</v>
          </cell>
          <cell r="N3469">
            <v>52.617379999999997</v>
          </cell>
          <cell r="O3469">
            <v>46.343609999999998</v>
          </cell>
          <cell r="P3469">
            <v>54.448279999999997</v>
          </cell>
          <cell r="Q3469">
            <v>52.754539999999999</v>
          </cell>
          <cell r="S3469">
            <v>101.09275</v>
          </cell>
          <cell r="T3469">
            <v>109.19741999999999</v>
          </cell>
          <cell r="U3469">
            <v>108.18168</v>
          </cell>
          <cell r="W3469">
            <v>46.343609999999998</v>
          </cell>
          <cell r="X3469">
            <v>54.357959999999999</v>
          </cell>
          <cell r="Y3469">
            <v>52.654879999999999</v>
          </cell>
          <cell r="AV3469">
            <v>42.496000000000002</v>
          </cell>
          <cell r="AW3469">
            <v>296.10899999999998</v>
          </cell>
        </row>
        <row r="3470">
          <cell r="A3470" t="str">
            <v>680499CLLATABU0352</v>
          </cell>
          <cell r="L3470">
            <v>300.12515999999999</v>
          </cell>
          <cell r="M3470">
            <v>244.69332</v>
          </cell>
          <cell r="N3470">
            <v>234.23555999999999</v>
          </cell>
          <cell r="O3470">
            <v>1086.33953</v>
          </cell>
          <cell r="P3470">
            <v>706.54061000000002</v>
          </cell>
          <cell r="Q3470">
            <v>721.28120000000001</v>
          </cell>
          <cell r="S3470">
            <v>2401.92562</v>
          </cell>
          <cell r="T3470">
            <v>2022.1267</v>
          </cell>
          <cell r="U3470">
            <v>2004.61295</v>
          </cell>
          <cell r="W3470">
            <v>611.71725000000004</v>
          </cell>
          <cell r="X3470">
            <v>569.71202000000005</v>
          </cell>
          <cell r="Y3470">
            <v>555.69066999999995</v>
          </cell>
          <cell r="AB3470">
            <v>743.12</v>
          </cell>
          <cell r="AC3470">
            <v>376.06900000000002</v>
          </cell>
          <cell r="AD3470">
            <v>2587.9789999999998</v>
          </cell>
          <cell r="AT3470">
            <v>265.28800000000001</v>
          </cell>
          <cell r="AU3470">
            <v>596.11199999999997</v>
          </cell>
          <cell r="AV3470">
            <v>770.8877</v>
          </cell>
          <cell r="AW3470">
            <v>2305.8757000000001</v>
          </cell>
        </row>
        <row r="3471">
          <cell r="A3471" t="str">
            <v>680499CLLATABU0353</v>
          </cell>
          <cell r="M3471">
            <v>0.12897</v>
          </cell>
          <cell r="N3471">
            <v>0.12125</v>
          </cell>
          <cell r="P3471">
            <v>-3.2486000000000002</v>
          </cell>
          <cell r="Q3471">
            <v>-2.6438799999999998</v>
          </cell>
          <cell r="S3471">
            <v>1.2353499999999999</v>
          </cell>
          <cell r="T3471">
            <v>-2.0132500000000002</v>
          </cell>
          <cell r="U3471">
            <v>-1.4031899999999999</v>
          </cell>
          <cell r="X3471">
            <v>-8.8894000000000002</v>
          </cell>
          <cell r="Y3471">
            <v>-8.7980400000000003</v>
          </cell>
        </row>
        <row r="3472">
          <cell r="A3472" t="str">
            <v>680499CLLATABU0349</v>
          </cell>
          <cell r="L3472">
            <v>1.37416</v>
          </cell>
          <cell r="O3472">
            <v>15.99902</v>
          </cell>
          <cell r="P3472">
            <v>2.7693099999999999</v>
          </cell>
          <cell r="Q3472">
            <v>2.8764099999999999</v>
          </cell>
          <cell r="S3472">
            <v>22.006930000000001</v>
          </cell>
          <cell r="T3472">
            <v>8.7772199999999998</v>
          </cell>
          <cell r="U3472">
            <v>8.6333099999999998</v>
          </cell>
          <cell r="W3472">
            <v>16.10136</v>
          </cell>
          <cell r="X3472">
            <v>1.6502600000000001</v>
          </cell>
          <cell r="Y3472">
            <v>1.7090399999999999</v>
          </cell>
          <cell r="AV3472">
            <v>-0.10234</v>
          </cell>
          <cell r="AW3472">
            <v>-0.10234</v>
          </cell>
        </row>
        <row r="3473">
          <cell r="A3473" t="str">
            <v>680499CLLATABS9051</v>
          </cell>
          <cell r="L3473">
            <v>3.8062399999999998</v>
          </cell>
          <cell r="M3473">
            <v>0</v>
          </cell>
          <cell r="N3473">
            <v>0</v>
          </cell>
          <cell r="O3473">
            <v>28.73189</v>
          </cell>
          <cell r="P3473">
            <v>0</v>
          </cell>
          <cell r="Q3473">
            <v>0</v>
          </cell>
          <cell r="S3473">
            <v>53.293849999999999</v>
          </cell>
          <cell r="T3473">
            <v>24.561959999999999</v>
          </cell>
          <cell r="U3473">
            <v>24.088460000000001</v>
          </cell>
          <cell r="W3473">
            <v>16.64546</v>
          </cell>
          <cell r="X3473">
            <v>0</v>
          </cell>
          <cell r="Y3473">
            <v>0</v>
          </cell>
          <cell r="AB3473">
            <v>52.61</v>
          </cell>
          <cell r="AC3473">
            <v>17.548999999999999</v>
          </cell>
          <cell r="AD3473">
            <v>230.91799</v>
          </cell>
          <cell r="AT3473">
            <v>18.187999999999999</v>
          </cell>
          <cell r="AU3473">
            <v>43.988999999999997</v>
          </cell>
          <cell r="AV3473">
            <v>44.899009999999997</v>
          </cell>
          <cell r="AW3473">
            <v>193.17201</v>
          </cell>
        </row>
        <row r="3474">
          <cell r="A3474" t="str">
            <v>680499CLLATABO0713</v>
          </cell>
          <cell r="L3474">
            <v>3.8062399999999998</v>
          </cell>
          <cell r="M3474">
            <v>0</v>
          </cell>
          <cell r="N3474">
            <v>0</v>
          </cell>
          <cell r="O3474">
            <v>28.73189</v>
          </cell>
          <cell r="P3474">
            <v>0</v>
          </cell>
          <cell r="Q3474">
            <v>0</v>
          </cell>
          <cell r="S3474">
            <v>53.293849999999999</v>
          </cell>
          <cell r="T3474">
            <v>24.561959999999999</v>
          </cell>
          <cell r="U3474">
            <v>24.088460000000001</v>
          </cell>
          <cell r="W3474">
            <v>16.64546</v>
          </cell>
          <cell r="X3474">
            <v>0</v>
          </cell>
          <cell r="Y3474">
            <v>0</v>
          </cell>
          <cell r="AB3474">
            <v>52.61</v>
          </cell>
          <cell r="AC3474">
            <v>17.548999999999999</v>
          </cell>
          <cell r="AD3474">
            <v>230.91799</v>
          </cell>
          <cell r="AT3474">
            <v>18.187999999999999</v>
          </cell>
          <cell r="AU3474">
            <v>43.988999999999997</v>
          </cell>
          <cell r="AV3474">
            <v>44.899009999999997</v>
          </cell>
          <cell r="AW3474">
            <v>193.17201</v>
          </cell>
        </row>
        <row r="3475">
          <cell r="A3475" t="str">
            <v>680499CLLATABU0713</v>
          </cell>
          <cell r="L3475">
            <v>3.8062399999999998</v>
          </cell>
          <cell r="M3475">
            <v>0</v>
          </cell>
          <cell r="N3475">
            <v>0</v>
          </cell>
          <cell r="O3475">
            <v>28.73189</v>
          </cell>
          <cell r="P3475">
            <v>0</v>
          </cell>
          <cell r="Q3475">
            <v>0</v>
          </cell>
          <cell r="S3475">
            <v>53.293849999999999</v>
          </cell>
          <cell r="T3475">
            <v>24.561959999999999</v>
          </cell>
          <cell r="U3475">
            <v>24.088460000000001</v>
          </cell>
          <cell r="W3475">
            <v>16.64546</v>
          </cell>
          <cell r="X3475">
            <v>0</v>
          </cell>
          <cell r="Y3475">
            <v>0</v>
          </cell>
          <cell r="AB3475">
            <v>52.61</v>
          </cell>
          <cell r="AC3475">
            <v>17.548999999999999</v>
          </cell>
          <cell r="AD3475">
            <v>230.91799</v>
          </cell>
          <cell r="AT3475">
            <v>18.187999999999999</v>
          </cell>
          <cell r="AU3475">
            <v>43.988999999999997</v>
          </cell>
          <cell r="AV3475">
            <v>44.899009999999997</v>
          </cell>
          <cell r="AW3475">
            <v>193.17201</v>
          </cell>
        </row>
        <row r="3476">
          <cell r="A3476" t="str">
            <v>680499CLLATABS9050</v>
          </cell>
          <cell r="L3476">
            <v>994.07615999999996</v>
          </cell>
          <cell r="M3476">
            <v>813.30128000000002</v>
          </cell>
          <cell r="N3476">
            <v>711.96650999999997</v>
          </cell>
          <cell r="O3476">
            <v>4292.7529100000002</v>
          </cell>
          <cell r="P3476">
            <v>3869.3615399999999</v>
          </cell>
          <cell r="Q3476">
            <v>3822.9187900000002</v>
          </cell>
          <cell r="S3476">
            <v>11994.209080000001</v>
          </cell>
          <cell r="T3476">
            <v>11570.817709999999</v>
          </cell>
          <cell r="U3476">
            <v>10853.88351</v>
          </cell>
          <cell r="W3476">
            <v>1716.8528100000001</v>
          </cell>
          <cell r="X3476">
            <v>3309.6173800000001</v>
          </cell>
          <cell r="Y3476">
            <v>2966.1918300000002</v>
          </cell>
          <cell r="AB3476">
            <v>4079.9850099999999</v>
          </cell>
          <cell r="AC3476">
            <v>2377.6579999999999</v>
          </cell>
          <cell r="AD3476">
            <v>14329.269</v>
          </cell>
          <cell r="AT3476">
            <v>1326.8530000000001</v>
          </cell>
          <cell r="AU3476">
            <v>3786.6509999999998</v>
          </cell>
          <cell r="AV3476">
            <v>4550.9925400000002</v>
          </cell>
          <cell r="AW3476">
            <v>13710.63654</v>
          </cell>
        </row>
        <row r="3477">
          <cell r="A3477" t="str">
            <v>680499CLLATABU0331</v>
          </cell>
          <cell r="L3477">
            <v>40.349350000000001</v>
          </cell>
          <cell r="O3477">
            <v>103.04756</v>
          </cell>
          <cell r="S3477">
            <v>103.04756</v>
          </cell>
          <cell r="W3477">
            <v>40.349350000000001</v>
          </cell>
          <cell r="AB3477">
            <v>44.671999999999997</v>
          </cell>
          <cell r="AC3477">
            <v>8.843</v>
          </cell>
          <cell r="AD3477">
            <v>334.48099000000002</v>
          </cell>
          <cell r="AT3477">
            <v>10.724</v>
          </cell>
          <cell r="AU3477">
            <v>77.938000000000002</v>
          </cell>
          <cell r="AV3477">
            <v>134.72521</v>
          </cell>
          <cell r="AW3477">
            <v>339.65620999999999</v>
          </cell>
        </row>
        <row r="3478">
          <cell r="A3478" t="str">
            <v>680499CLLATABU0362</v>
          </cell>
          <cell r="L3478">
            <v>953.72681</v>
          </cell>
          <cell r="M3478">
            <v>813.30128000000002</v>
          </cell>
          <cell r="N3478">
            <v>711.96650999999997</v>
          </cell>
          <cell r="O3478">
            <v>4189.7053500000002</v>
          </cell>
          <cell r="P3478">
            <v>3869.3615399999999</v>
          </cell>
          <cell r="Q3478">
            <v>3822.9187900000002</v>
          </cell>
          <cell r="S3478">
            <v>11891.16152</v>
          </cell>
          <cell r="T3478">
            <v>11570.817709999999</v>
          </cell>
          <cell r="U3478">
            <v>10853.88351</v>
          </cell>
          <cell r="W3478">
            <v>1676.5034599999999</v>
          </cell>
          <cell r="X3478">
            <v>3309.6173800000001</v>
          </cell>
          <cell r="Y3478">
            <v>2966.1918300000002</v>
          </cell>
          <cell r="AB3478">
            <v>4035.3130099999998</v>
          </cell>
          <cell r="AC3478">
            <v>2368.8150000000001</v>
          </cell>
          <cell r="AD3478">
            <v>13994.78801</v>
          </cell>
          <cell r="AT3478">
            <v>1316.1289999999999</v>
          </cell>
          <cell r="AU3478">
            <v>3708.7130000000002</v>
          </cell>
          <cell r="AV3478">
            <v>4416.2673299999997</v>
          </cell>
          <cell r="AW3478">
            <v>13370.98033</v>
          </cell>
        </row>
        <row r="3479">
          <cell r="A3479" t="str">
            <v>680499CLLATABS6801</v>
          </cell>
          <cell r="L3479">
            <v>4.6232199999999999</v>
          </cell>
          <cell r="M3479">
            <v>8.2008799999999997</v>
          </cell>
          <cell r="N3479">
            <v>7.0347999999999997</v>
          </cell>
          <cell r="O3479">
            <v>39.07206</v>
          </cell>
          <cell r="P3479">
            <v>72.092169999999996</v>
          </cell>
          <cell r="Q3479">
            <v>72.556030000000007</v>
          </cell>
          <cell r="S3479">
            <v>222.35611</v>
          </cell>
          <cell r="T3479">
            <v>255.37621999999999</v>
          </cell>
          <cell r="U3479">
            <v>237.04604</v>
          </cell>
          <cell r="W3479">
            <v>11.101520000000001</v>
          </cell>
          <cell r="X3479">
            <v>37.07855</v>
          </cell>
          <cell r="Y3479">
            <v>33.197470000000003</v>
          </cell>
          <cell r="AV3479">
            <v>23.43141</v>
          </cell>
          <cell r="AW3479">
            <v>23.43141</v>
          </cell>
        </row>
        <row r="3480">
          <cell r="A3480" t="str">
            <v>680499CLLATABU1481</v>
          </cell>
          <cell r="L3480">
            <v>4.6232199999999999</v>
          </cell>
          <cell r="M3480">
            <v>8.2008799999999997</v>
          </cell>
          <cell r="N3480">
            <v>7.0347999999999997</v>
          </cell>
          <cell r="O3480">
            <v>39.07206</v>
          </cell>
          <cell r="P3480">
            <v>72.092169999999996</v>
          </cell>
          <cell r="Q3480">
            <v>72.556030000000007</v>
          </cell>
          <cell r="S3480">
            <v>222.35611</v>
          </cell>
          <cell r="T3480">
            <v>255.37621999999999</v>
          </cell>
          <cell r="U3480">
            <v>237.04604</v>
          </cell>
          <cell r="W3480">
            <v>11.101520000000001</v>
          </cell>
          <cell r="X3480">
            <v>37.07855</v>
          </cell>
          <cell r="Y3480">
            <v>33.197470000000003</v>
          </cell>
          <cell r="AV3480">
            <v>23.43141</v>
          </cell>
          <cell r="AW3480">
            <v>23.43141</v>
          </cell>
        </row>
        <row r="3481">
          <cell r="A3481" t="str">
            <v>680499CLLATABS6903</v>
          </cell>
          <cell r="P3481">
            <v>0</v>
          </cell>
          <cell r="Q3481">
            <v>0</v>
          </cell>
          <cell r="T3481">
            <v>0</v>
          </cell>
          <cell r="U3481">
            <v>0</v>
          </cell>
          <cell r="X3481">
            <v>0</v>
          </cell>
          <cell r="Y3481">
            <v>0</v>
          </cell>
        </row>
        <row r="3482">
          <cell r="A3482" t="str">
            <v>680499CLLATABU0664</v>
          </cell>
          <cell r="P3482">
            <v>0</v>
          </cell>
          <cell r="Q3482">
            <v>0</v>
          </cell>
          <cell r="T3482">
            <v>0</v>
          </cell>
          <cell r="U3482">
            <v>0</v>
          </cell>
          <cell r="X3482">
            <v>0</v>
          </cell>
          <cell r="Y3482">
            <v>0</v>
          </cell>
        </row>
        <row r="3483">
          <cell r="A3483" t="str">
            <v>680499CLLATA201101</v>
          </cell>
          <cell r="L3483">
            <v>9.7000000000000003E-2</v>
          </cell>
          <cell r="M3483">
            <v>1648.175</v>
          </cell>
          <cell r="N3483">
            <v>1468.17354</v>
          </cell>
          <cell r="O3483">
            <v>2.7890299999999999</v>
          </cell>
          <cell r="P3483">
            <v>6500.0695100000003</v>
          </cell>
          <cell r="Q3483">
            <v>6592.2341100000003</v>
          </cell>
          <cell r="S3483">
            <v>1690.33727</v>
          </cell>
          <cell r="T3483">
            <v>8187.6177500000003</v>
          </cell>
          <cell r="U3483">
            <v>8054.0333600000004</v>
          </cell>
          <cell r="W3483">
            <v>0.55820000000000003</v>
          </cell>
          <cell r="X3483">
            <v>4258.3823700000003</v>
          </cell>
          <cell r="Y3483">
            <v>3817.8448199999998</v>
          </cell>
          <cell r="AV3483">
            <v>0.23239000000000001</v>
          </cell>
          <cell r="AW3483">
            <v>0.23239000000000001</v>
          </cell>
        </row>
        <row r="3484">
          <cell r="A3484" t="str">
            <v>680499CLLATABT6918</v>
          </cell>
          <cell r="L3484">
            <v>9.7000000000000003E-2</v>
          </cell>
          <cell r="M3484">
            <v>1648.175</v>
          </cell>
          <cell r="N3484">
            <v>1468.17354</v>
          </cell>
          <cell r="O3484">
            <v>2.7890299999999999</v>
          </cell>
          <cell r="P3484">
            <v>6500.0695100000003</v>
          </cell>
          <cell r="Q3484">
            <v>6592.2341100000003</v>
          </cell>
          <cell r="S3484">
            <v>1690.33727</v>
          </cell>
          <cell r="T3484">
            <v>8187.6177500000003</v>
          </cell>
          <cell r="U3484">
            <v>8054.0333600000004</v>
          </cell>
          <cell r="W3484">
            <v>0.55820000000000003</v>
          </cell>
          <cell r="X3484">
            <v>4258.3823700000003</v>
          </cell>
          <cell r="Y3484">
            <v>3817.8448199999998</v>
          </cell>
          <cell r="AV3484">
            <v>0.23239000000000001</v>
          </cell>
          <cell r="AW3484">
            <v>0.23239000000000001</v>
          </cell>
        </row>
        <row r="3485">
          <cell r="A3485" t="str">
            <v>680499CLLATABO0680</v>
          </cell>
          <cell r="L3485">
            <v>9.7000000000000003E-2</v>
          </cell>
          <cell r="M3485">
            <v>1648.175</v>
          </cell>
          <cell r="N3485">
            <v>1468.17354</v>
          </cell>
          <cell r="O3485">
            <v>2.7890299999999999</v>
          </cell>
          <cell r="P3485">
            <v>6500.0695100000003</v>
          </cell>
          <cell r="Q3485">
            <v>6592.2341100000003</v>
          </cell>
          <cell r="S3485">
            <v>1690.33727</v>
          </cell>
          <cell r="T3485">
            <v>8187.6177500000003</v>
          </cell>
          <cell r="U3485">
            <v>8054.0333600000004</v>
          </cell>
          <cell r="W3485">
            <v>0.55820000000000003</v>
          </cell>
          <cell r="X3485">
            <v>4258.3823700000003</v>
          </cell>
          <cell r="Y3485">
            <v>3817.8448199999998</v>
          </cell>
          <cell r="AV3485">
            <v>0.23239000000000001</v>
          </cell>
          <cell r="AW3485">
            <v>0.23239000000000001</v>
          </cell>
        </row>
        <row r="3486">
          <cell r="A3486" t="str">
            <v>680499CLLATABU0680</v>
          </cell>
          <cell r="L3486">
            <v>9.7000000000000003E-2</v>
          </cell>
          <cell r="M3486">
            <v>1648.175</v>
          </cell>
          <cell r="N3486">
            <v>1468.17354</v>
          </cell>
          <cell r="O3486">
            <v>2.7890299999999999</v>
          </cell>
          <cell r="P3486">
            <v>6500.0695100000003</v>
          </cell>
          <cell r="Q3486">
            <v>6592.2341100000003</v>
          </cell>
          <cell r="S3486">
            <v>1690.33727</v>
          </cell>
          <cell r="T3486">
            <v>8187.6177500000003</v>
          </cell>
          <cell r="U3486">
            <v>8054.0333600000004</v>
          </cell>
          <cell r="W3486">
            <v>0.55820000000000003</v>
          </cell>
          <cell r="X3486">
            <v>4258.3823700000003</v>
          </cell>
          <cell r="Y3486">
            <v>3817.8448199999998</v>
          </cell>
          <cell r="AV3486">
            <v>0.23239000000000001</v>
          </cell>
          <cell r="AW3486">
            <v>0.23239000000000001</v>
          </cell>
        </row>
        <row r="3487">
          <cell r="A3487" t="str">
            <v>680499CLLATABU0624</v>
          </cell>
          <cell r="M3487">
            <v>0</v>
          </cell>
          <cell r="N3487">
            <v>0</v>
          </cell>
          <cell r="P3487">
            <v>0</v>
          </cell>
          <cell r="Q3487">
            <v>0</v>
          </cell>
          <cell r="S3487">
            <v>0</v>
          </cell>
          <cell r="T3487">
            <v>0</v>
          </cell>
          <cell r="U3487">
            <v>0</v>
          </cell>
          <cell r="X3487">
            <v>0</v>
          </cell>
          <cell r="Y3487">
            <v>0</v>
          </cell>
        </row>
        <row r="3488">
          <cell r="A3488" t="str">
            <v>680499CL_MXPD202</v>
          </cell>
          <cell r="L3488">
            <v>0</v>
          </cell>
          <cell r="M3488">
            <v>1.52051</v>
          </cell>
          <cell r="N3488">
            <v>1.42954</v>
          </cell>
          <cell r="O3488">
            <v>0</v>
          </cell>
          <cell r="P3488">
            <v>644.32618000000002</v>
          </cell>
          <cell r="Q3488">
            <v>661.61255000000006</v>
          </cell>
          <cell r="S3488">
            <v>6.1192399999999996</v>
          </cell>
          <cell r="T3488">
            <v>650.44542000000001</v>
          </cell>
          <cell r="U3488">
            <v>667.82236</v>
          </cell>
          <cell r="W3488">
            <v>0</v>
          </cell>
          <cell r="X3488">
            <v>407.85356999999999</v>
          </cell>
          <cell r="Y3488">
            <v>403.23683999999997</v>
          </cell>
          <cell r="AV3488">
            <v>0</v>
          </cell>
          <cell r="AW3488">
            <v>0</v>
          </cell>
        </row>
        <row r="3489">
          <cell r="A3489" t="str">
            <v>680499CL_MXBS9044</v>
          </cell>
          <cell r="L3489">
            <v>0</v>
          </cell>
          <cell r="M3489">
            <v>0.95945000000000003</v>
          </cell>
          <cell r="N3489">
            <v>0.90205000000000002</v>
          </cell>
          <cell r="O3489">
            <v>0</v>
          </cell>
          <cell r="P3489">
            <v>629.54085999999995</v>
          </cell>
          <cell r="Q3489">
            <v>646.12887999999998</v>
          </cell>
          <cell r="S3489">
            <v>0</v>
          </cell>
          <cell r="T3489">
            <v>629.54085999999995</v>
          </cell>
          <cell r="U3489">
            <v>646.12887999999998</v>
          </cell>
          <cell r="W3489">
            <v>0</v>
          </cell>
          <cell r="X3489">
            <v>405.21717999999998</v>
          </cell>
          <cell r="Y3489">
            <v>400.66046</v>
          </cell>
        </row>
        <row r="3490">
          <cell r="A3490" t="str">
            <v>680499CL_MXBU0321</v>
          </cell>
          <cell r="L3490">
            <v>0</v>
          </cell>
          <cell r="M3490">
            <v>0.52580000000000005</v>
          </cell>
          <cell r="N3490">
            <v>0.49435000000000001</v>
          </cell>
          <cell r="O3490">
            <v>0</v>
          </cell>
          <cell r="P3490">
            <v>443.82279</v>
          </cell>
          <cell r="Q3490">
            <v>457.98827</v>
          </cell>
          <cell r="S3490">
            <v>0.74238000000000004</v>
          </cell>
          <cell r="T3490">
            <v>444.56517000000002</v>
          </cell>
          <cell r="U3490">
            <v>458.69164000000001</v>
          </cell>
          <cell r="W3490">
            <v>0</v>
          </cell>
          <cell r="X3490">
            <v>262.9982</v>
          </cell>
          <cell r="Y3490">
            <v>260.04548</v>
          </cell>
        </row>
        <row r="3491">
          <cell r="A3491" t="str">
            <v>680499CL_MXBU0323</v>
          </cell>
          <cell r="L3491">
            <v>0</v>
          </cell>
          <cell r="M3491">
            <v>0.43364999999999998</v>
          </cell>
          <cell r="N3491">
            <v>0.40771000000000002</v>
          </cell>
          <cell r="O3491">
            <v>0</v>
          </cell>
          <cell r="P3491">
            <v>185.71807000000001</v>
          </cell>
          <cell r="Q3491">
            <v>188.14061000000001</v>
          </cell>
          <cell r="S3491">
            <v>-0.74238000000000004</v>
          </cell>
          <cell r="T3491">
            <v>184.97568999999999</v>
          </cell>
          <cell r="U3491">
            <v>187.43724</v>
          </cell>
          <cell r="W3491">
            <v>0</v>
          </cell>
          <cell r="X3491">
            <v>142.21897999999999</v>
          </cell>
          <cell r="Y3491">
            <v>140.61499000000001</v>
          </cell>
        </row>
        <row r="3492">
          <cell r="A3492" t="str">
            <v>680499CL_MXBG6912</v>
          </cell>
          <cell r="L3492">
            <v>0</v>
          </cell>
          <cell r="M3492">
            <v>0.43208999999999997</v>
          </cell>
          <cell r="N3492">
            <v>0.40623999999999999</v>
          </cell>
          <cell r="O3492">
            <v>0</v>
          </cell>
          <cell r="P3492">
            <v>20.376950000000001</v>
          </cell>
          <cell r="Q3492">
            <v>20.792539999999999</v>
          </cell>
          <cell r="S3492">
            <v>4.8838900000000001</v>
          </cell>
          <cell r="T3492">
            <v>25.260840000000002</v>
          </cell>
          <cell r="U3492">
            <v>25.761659999999999</v>
          </cell>
          <cell r="W3492">
            <v>0</v>
          </cell>
          <cell r="X3492">
            <v>11.525790000000001</v>
          </cell>
          <cell r="Y3492">
            <v>11.374409999999999</v>
          </cell>
          <cell r="AV3492">
            <v>0</v>
          </cell>
          <cell r="AW3492">
            <v>0</v>
          </cell>
        </row>
        <row r="3493">
          <cell r="A3493" t="str">
            <v>680499CL_MXBS6912</v>
          </cell>
          <cell r="L3493">
            <v>0</v>
          </cell>
          <cell r="M3493">
            <v>1.0000000000000001E-5</v>
          </cell>
          <cell r="N3493">
            <v>0</v>
          </cell>
          <cell r="O3493">
            <v>0</v>
          </cell>
          <cell r="P3493">
            <v>3.0000000000000001E-5</v>
          </cell>
          <cell r="Q3493">
            <v>0</v>
          </cell>
          <cell r="S3493">
            <v>0</v>
          </cell>
          <cell r="T3493">
            <v>3.0000000000000001E-5</v>
          </cell>
          <cell r="U3493">
            <v>1.0000000000000001E-5</v>
          </cell>
          <cell r="W3493">
            <v>0</v>
          </cell>
          <cell r="X3493">
            <v>-1.0000000000000001E-5</v>
          </cell>
          <cell r="Y3493">
            <v>0</v>
          </cell>
          <cell r="AV3493">
            <v>0</v>
          </cell>
          <cell r="AW3493">
            <v>0</v>
          </cell>
        </row>
        <row r="3494">
          <cell r="A3494" t="str">
            <v>680499CL_MXBO0678</v>
          </cell>
          <cell r="L3494">
            <v>-0.252</v>
          </cell>
          <cell r="M3494">
            <v>1.06145</v>
          </cell>
          <cell r="N3494">
            <v>0.99795</v>
          </cell>
          <cell r="O3494">
            <v>-0.252</v>
          </cell>
          <cell r="P3494">
            <v>-9.3298199999999998</v>
          </cell>
          <cell r="Q3494">
            <v>-11.049720000000001</v>
          </cell>
          <cell r="S3494">
            <v>1.20451</v>
          </cell>
          <cell r="T3494">
            <v>-7.87331</v>
          </cell>
          <cell r="U3494">
            <v>-9.5775400000000008</v>
          </cell>
          <cell r="W3494">
            <v>-0.252</v>
          </cell>
          <cell r="X3494">
            <v>1.53728</v>
          </cell>
          <cell r="Y3494">
            <v>1.45774</v>
          </cell>
          <cell r="AV3494">
            <v>0</v>
          </cell>
          <cell r="AW3494">
            <v>0</v>
          </cell>
        </row>
        <row r="3495">
          <cell r="A3495" t="str">
            <v>680499CL_MXBU0654</v>
          </cell>
          <cell r="L3495">
            <v>0.252</v>
          </cell>
          <cell r="M3495">
            <v>-1.0579499999999999</v>
          </cell>
          <cell r="N3495">
            <v>-0.99465999999999999</v>
          </cell>
          <cell r="O3495">
            <v>0.252</v>
          </cell>
          <cell r="P3495">
            <v>10.20233</v>
          </cell>
          <cell r="Q3495">
            <v>11.99915</v>
          </cell>
          <cell r="S3495">
            <v>-1.13653</v>
          </cell>
          <cell r="T3495">
            <v>8.8138000000000005</v>
          </cell>
          <cell r="U3495">
            <v>10.593389999999999</v>
          </cell>
          <cell r="W3495">
            <v>0.252</v>
          </cell>
          <cell r="X3495">
            <v>-1.53386</v>
          </cell>
          <cell r="Y3495">
            <v>-1.45451</v>
          </cell>
        </row>
        <row r="3496">
          <cell r="A3496" t="str">
            <v>680499CL_MXBU0659</v>
          </cell>
          <cell r="M3496">
            <v>-3.49E-3</v>
          </cell>
          <cell r="N3496">
            <v>-3.29E-3</v>
          </cell>
          <cell r="P3496">
            <v>-0.87248000000000003</v>
          </cell>
          <cell r="Q3496">
            <v>-0.94943</v>
          </cell>
          <cell r="S3496">
            <v>2.0000000000000002E-5</v>
          </cell>
          <cell r="T3496">
            <v>-0.87246000000000001</v>
          </cell>
          <cell r="U3496">
            <v>-0.94940999999999998</v>
          </cell>
          <cell r="X3496">
            <v>-3.4299999999999999E-3</v>
          </cell>
          <cell r="Y3496">
            <v>-3.2200000000000002E-3</v>
          </cell>
        </row>
        <row r="3497">
          <cell r="A3497" t="str">
            <v>680499CL_MXBU3445</v>
          </cell>
          <cell r="S3497">
            <v>-6.8000000000000005E-2</v>
          </cell>
          <cell r="T3497">
            <v>-6.8000000000000005E-2</v>
          </cell>
          <cell r="U3497">
            <v>-6.6439999999999999E-2</v>
          </cell>
        </row>
        <row r="3498">
          <cell r="A3498" t="str">
            <v>680499CL_MXBS6922</v>
          </cell>
          <cell r="L3498">
            <v>0</v>
          </cell>
          <cell r="M3498">
            <v>0.43208000000000002</v>
          </cell>
          <cell r="N3498">
            <v>0.40623999999999999</v>
          </cell>
          <cell r="O3498">
            <v>0</v>
          </cell>
          <cell r="P3498">
            <v>20.376919999999998</v>
          </cell>
          <cell r="Q3498">
            <v>20.792539999999999</v>
          </cell>
          <cell r="S3498">
            <v>4.8838900000000001</v>
          </cell>
          <cell r="T3498">
            <v>25.260809999999999</v>
          </cell>
          <cell r="U3498">
            <v>25.761649999999999</v>
          </cell>
          <cell r="W3498">
            <v>0</v>
          </cell>
          <cell r="X3498">
            <v>11.5258</v>
          </cell>
          <cell r="Y3498">
            <v>11.374409999999999</v>
          </cell>
        </row>
        <row r="3499">
          <cell r="A3499" t="str">
            <v>680499CL_MXBU1485</v>
          </cell>
          <cell r="L3499">
            <v>0</v>
          </cell>
          <cell r="M3499">
            <v>0</v>
          </cell>
          <cell r="N3499">
            <v>0</v>
          </cell>
          <cell r="O3499">
            <v>0</v>
          </cell>
          <cell r="P3499">
            <v>0</v>
          </cell>
          <cell r="Q3499">
            <v>0</v>
          </cell>
          <cell r="S3499">
            <v>0</v>
          </cell>
          <cell r="T3499">
            <v>0</v>
          </cell>
          <cell r="U3499">
            <v>0</v>
          </cell>
          <cell r="W3499">
            <v>0</v>
          </cell>
          <cell r="X3499">
            <v>0</v>
          </cell>
          <cell r="Y3499">
            <v>0</v>
          </cell>
        </row>
        <row r="3500">
          <cell r="A3500" t="str">
            <v>680499CL_MXBO0708</v>
          </cell>
          <cell r="L3500">
            <v>0</v>
          </cell>
          <cell r="M3500">
            <v>0</v>
          </cell>
          <cell r="N3500">
            <v>0</v>
          </cell>
          <cell r="O3500">
            <v>0</v>
          </cell>
          <cell r="P3500">
            <v>-1.02024</v>
          </cell>
          <cell r="Q3500">
            <v>-1.0870599999999999</v>
          </cell>
          <cell r="S3500">
            <v>6.9999999999999994E-5</v>
          </cell>
          <cell r="T3500">
            <v>-1.02017</v>
          </cell>
          <cell r="U3500">
            <v>-1.0869899999999999</v>
          </cell>
          <cell r="W3500">
            <v>0</v>
          </cell>
          <cell r="X3500">
            <v>-0.16864000000000001</v>
          </cell>
          <cell r="Y3500">
            <v>-0.16675999999999999</v>
          </cell>
        </row>
        <row r="3501">
          <cell r="A3501" t="str">
            <v>680499CL_MXBU1123</v>
          </cell>
          <cell r="M3501">
            <v>0.43208000000000002</v>
          </cell>
          <cell r="N3501">
            <v>0.40623999999999999</v>
          </cell>
          <cell r="P3501">
            <v>21.39716</v>
          </cell>
          <cell r="Q3501">
            <v>21.87961</v>
          </cell>
          <cell r="S3501">
            <v>4.8838200000000001</v>
          </cell>
          <cell r="T3501">
            <v>26.28098</v>
          </cell>
          <cell r="U3501">
            <v>26.84864</v>
          </cell>
          <cell r="X3501">
            <v>11.69444</v>
          </cell>
          <cell r="Y3501">
            <v>11.541169999999999</v>
          </cell>
        </row>
        <row r="3502">
          <cell r="A3502" t="str">
            <v>680499CL_MXBS9042</v>
          </cell>
          <cell r="M3502">
            <v>0.12897</v>
          </cell>
          <cell r="N3502">
            <v>0.12125</v>
          </cell>
          <cell r="P3502">
            <v>-5.5927800000000003</v>
          </cell>
          <cell r="Q3502">
            <v>-5.3101700000000003</v>
          </cell>
          <cell r="S3502">
            <v>1.2353499999999999</v>
          </cell>
          <cell r="T3502">
            <v>-4.3574299999999999</v>
          </cell>
          <cell r="U3502">
            <v>-4.0694800000000004</v>
          </cell>
          <cell r="X3502">
            <v>-8.8894000000000002</v>
          </cell>
          <cell r="Y3502">
            <v>-8.7980400000000003</v>
          </cell>
        </row>
        <row r="3503">
          <cell r="A3503" t="str">
            <v>680499CL_MXBO0341</v>
          </cell>
          <cell r="P3503">
            <v>-2.3441800000000002</v>
          </cell>
          <cell r="Q3503">
            <v>-2.66629</v>
          </cell>
          <cell r="T3503">
            <v>-2.3441800000000002</v>
          </cell>
          <cell r="U3503">
            <v>-2.66629</v>
          </cell>
        </row>
        <row r="3504">
          <cell r="A3504" t="str">
            <v>680499CL_MXBU0341</v>
          </cell>
          <cell r="P3504">
            <v>-2.3441800000000002</v>
          </cell>
          <cell r="Q3504">
            <v>-2.66629</v>
          </cell>
          <cell r="T3504">
            <v>-2.3441800000000002</v>
          </cell>
          <cell r="U3504">
            <v>-2.66629</v>
          </cell>
        </row>
        <row r="3505">
          <cell r="A3505" t="str">
            <v>680499CL_MXBU0353</v>
          </cell>
          <cell r="M3505">
            <v>0.12897</v>
          </cell>
          <cell r="N3505">
            <v>0.12125</v>
          </cell>
          <cell r="P3505">
            <v>-3.2486000000000002</v>
          </cell>
          <cell r="Q3505">
            <v>-2.6438799999999998</v>
          </cell>
          <cell r="S3505">
            <v>1.2353499999999999</v>
          </cell>
          <cell r="T3505">
            <v>-2.0132500000000002</v>
          </cell>
          <cell r="U3505">
            <v>-1.4031899999999999</v>
          </cell>
          <cell r="X3505">
            <v>-8.8894000000000002</v>
          </cell>
          <cell r="Y3505">
            <v>-8.7980400000000003</v>
          </cell>
        </row>
        <row r="3506">
          <cell r="A3506" t="str">
            <v>680499CL_MXBS6801</v>
          </cell>
          <cell r="L3506">
            <v>0</v>
          </cell>
          <cell r="O3506">
            <v>0</v>
          </cell>
          <cell r="P3506">
            <v>1.15E-3</v>
          </cell>
          <cell r="Q3506">
            <v>1.31E-3</v>
          </cell>
          <cell r="S3506">
            <v>0</v>
          </cell>
          <cell r="T3506">
            <v>1.15E-3</v>
          </cell>
          <cell r="U3506">
            <v>1.31E-3</v>
          </cell>
          <cell r="W3506">
            <v>0</v>
          </cell>
        </row>
        <row r="3507">
          <cell r="A3507" t="str">
            <v>680499CL_MXBU1481</v>
          </cell>
          <cell r="L3507">
            <v>0</v>
          </cell>
          <cell r="O3507">
            <v>0</v>
          </cell>
          <cell r="P3507">
            <v>1.15E-3</v>
          </cell>
          <cell r="Q3507">
            <v>1.31E-3</v>
          </cell>
          <cell r="S3507">
            <v>0</v>
          </cell>
          <cell r="T3507">
            <v>1.15E-3</v>
          </cell>
          <cell r="U3507">
            <v>1.31E-3</v>
          </cell>
          <cell r="W3507">
            <v>0</v>
          </cell>
        </row>
        <row r="3508">
          <cell r="A3508" t="str">
            <v>680499CL_MXBS6903</v>
          </cell>
          <cell r="P3508">
            <v>0</v>
          </cell>
          <cell r="Q3508">
            <v>0</v>
          </cell>
          <cell r="T3508">
            <v>0</v>
          </cell>
          <cell r="U3508">
            <v>0</v>
          </cell>
          <cell r="X3508">
            <v>0</v>
          </cell>
          <cell r="Y3508">
            <v>0</v>
          </cell>
        </row>
        <row r="3509">
          <cell r="A3509" t="str">
            <v>680499CL_MXBU0664</v>
          </cell>
          <cell r="P3509">
            <v>0</v>
          </cell>
          <cell r="Q3509">
            <v>0</v>
          </cell>
          <cell r="T3509">
            <v>0</v>
          </cell>
          <cell r="U3509">
            <v>0</v>
          </cell>
          <cell r="X3509">
            <v>0</v>
          </cell>
          <cell r="Y3509">
            <v>0</v>
          </cell>
        </row>
        <row r="3510">
          <cell r="A3510" t="str">
            <v>680499CL_MX201101</v>
          </cell>
          <cell r="L3510">
            <v>0</v>
          </cell>
          <cell r="M3510">
            <v>0</v>
          </cell>
          <cell r="N3510">
            <v>0</v>
          </cell>
          <cell r="O3510">
            <v>0</v>
          </cell>
          <cell r="P3510">
            <v>-3.0000000000000001E-5</v>
          </cell>
          <cell r="Q3510">
            <v>0</v>
          </cell>
          <cell r="S3510">
            <v>-2.8997899999999999</v>
          </cell>
          <cell r="T3510">
            <v>-2.8998200000000001</v>
          </cell>
          <cell r="U3510">
            <v>-3.0219999999999998</v>
          </cell>
          <cell r="W3510">
            <v>0</v>
          </cell>
          <cell r="X3510">
            <v>0</v>
          </cell>
          <cell r="Y3510">
            <v>0</v>
          </cell>
          <cell r="AV3510">
            <v>0</v>
          </cell>
          <cell r="AW3510">
            <v>0</v>
          </cell>
        </row>
        <row r="3511">
          <cell r="A3511" t="str">
            <v>680499CL_MXBT6918</v>
          </cell>
          <cell r="L3511">
            <v>0</v>
          </cell>
          <cell r="M3511">
            <v>0</v>
          </cell>
          <cell r="N3511">
            <v>0</v>
          </cell>
          <cell r="O3511">
            <v>0</v>
          </cell>
          <cell r="P3511">
            <v>-3.0000000000000001E-5</v>
          </cell>
          <cell r="Q3511">
            <v>0</v>
          </cell>
          <cell r="S3511">
            <v>-2.8997899999999999</v>
          </cell>
          <cell r="T3511">
            <v>-2.8998200000000001</v>
          </cell>
          <cell r="U3511">
            <v>-3.0219999999999998</v>
          </cell>
          <cell r="W3511">
            <v>0</v>
          </cell>
          <cell r="X3511">
            <v>0</v>
          </cell>
          <cell r="Y3511">
            <v>0</v>
          </cell>
          <cell r="AV3511">
            <v>0</v>
          </cell>
          <cell r="AW3511">
            <v>0</v>
          </cell>
        </row>
        <row r="3512">
          <cell r="A3512" t="str">
            <v>680499CL_MXBO0680</v>
          </cell>
          <cell r="L3512">
            <v>0</v>
          </cell>
          <cell r="M3512">
            <v>0</v>
          </cell>
          <cell r="N3512">
            <v>0</v>
          </cell>
          <cell r="O3512">
            <v>0</v>
          </cell>
          <cell r="P3512">
            <v>-3.0000000000000001E-5</v>
          </cell>
          <cell r="Q3512">
            <v>0</v>
          </cell>
          <cell r="S3512">
            <v>-2.8997899999999999</v>
          </cell>
          <cell r="T3512">
            <v>-2.8998200000000001</v>
          </cell>
          <cell r="U3512">
            <v>-3.0219999999999998</v>
          </cell>
          <cell r="W3512">
            <v>0</v>
          </cell>
          <cell r="X3512">
            <v>0</v>
          </cell>
          <cell r="Y3512">
            <v>0</v>
          </cell>
          <cell r="AV3512">
            <v>0</v>
          </cell>
          <cell r="AW3512">
            <v>0</v>
          </cell>
        </row>
        <row r="3513">
          <cell r="A3513" t="str">
            <v>680499CL_MXBU0680</v>
          </cell>
          <cell r="L3513">
            <v>0</v>
          </cell>
          <cell r="M3513">
            <v>0</v>
          </cell>
          <cell r="N3513">
            <v>0</v>
          </cell>
          <cell r="O3513">
            <v>0</v>
          </cell>
          <cell r="P3513">
            <v>-3.0000000000000001E-5</v>
          </cell>
          <cell r="Q3513">
            <v>0</v>
          </cell>
          <cell r="S3513">
            <v>-2.8997899999999999</v>
          </cell>
          <cell r="T3513">
            <v>-2.8998200000000001</v>
          </cell>
          <cell r="U3513">
            <v>-3.0219999999999998</v>
          </cell>
          <cell r="W3513">
            <v>0</v>
          </cell>
          <cell r="X3513">
            <v>0</v>
          </cell>
          <cell r="Y3513">
            <v>0</v>
          </cell>
          <cell r="AV3513">
            <v>0</v>
          </cell>
          <cell r="AW3513">
            <v>0</v>
          </cell>
        </row>
        <row r="3514">
          <cell r="A3514" t="str">
            <v>680499CL_MXBU0624</v>
          </cell>
          <cell r="M3514">
            <v>0</v>
          </cell>
          <cell r="N3514">
            <v>0</v>
          </cell>
          <cell r="P3514">
            <v>0</v>
          </cell>
          <cell r="Q3514">
            <v>0</v>
          </cell>
          <cell r="S3514">
            <v>0</v>
          </cell>
          <cell r="T3514">
            <v>0</v>
          </cell>
          <cell r="U3514">
            <v>0</v>
          </cell>
          <cell r="X3514">
            <v>0</v>
          </cell>
          <cell r="Y3514">
            <v>0</v>
          </cell>
        </row>
        <row r="3515">
          <cell r="A3515" t="str">
            <v>680499660104PD202</v>
          </cell>
          <cell r="L3515">
            <v>0</v>
          </cell>
          <cell r="M3515">
            <v>1.52051</v>
          </cell>
          <cell r="N3515">
            <v>1.42954</v>
          </cell>
          <cell r="O3515">
            <v>0</v>
          </cell>
          <cell r="P3515">
            <v>644.32618000000002</v>
          </cell>
          <cell r="Q3515">
            <v>661.61255000000006</v>
          </cell>
          <cell r="S3515">
            <v>6.1192399999999996</v>
          </cell>
          <cell r="T3515">
            <v>650.44542000000001</v>
          </cell>
          <cell r="U3515">
            <v>667.82236</v>
          </cell>
          <cell r="W3515">
            <v>0</v>
          </cell>
          <cell r="X3515">
            <v>407.85356999999999</v>
          </cell>
          <cell r="Y3515">
            <v>403.23683999999997</v>
          </cell>
          <cell r="AV3515">
            <v>0</v>
          </cell>
          <cell r="AW3515">
            <v>0</v>
          </cell>
        </row>
        <row r="3516">
          <cell r="A3516" t="str">
            <v>680499660104BS9044</v>
          </cell>
          <cell r="L3516">
            <v>0</v>
          </cell>
          <cell r="M3516">
            <v>0.95945000000000003</v>
          </cell>
          <cell r="N3516">
            <v>0.90205000000000002</v>
          </cell>
          <cell r="O3516">
            <v>0</v>
          </cell>
          <cell r="P3516">
            <v>629.54085999999995</v>
          </cell>
          <cell r="Q3516">
            <v>646.12887999999998</v>
          </cell>
          <cell r="S3516">
            <v>0</v>
          </cell>
          <cell r="T3516">
            <v>629.54085999999995</v>
          </cell>
          <cell r="U3516">
            <v>646.12887999999998</v>
          </cell>
          <cell r="W3516">
            <v>0</v>
          </cell>
          <cell r="X3516">
            <v>405.21717999999998</v>
          </cell>
          <cell r="Y3516">
            <v>400.66046</v>
          </cell>
        </row>
        <row r="3517">
          <cell r="A3517" t="str">
            <v>680499660104BU0321</v>
          </cell>
          <cell r="L3517">
            <v>0</v>
          </cell>
          <cell r="M3517">
            <v>0.52580000000000005</v>
          </cell>
          <cell r="N3517">
            <v>0.49435000000000001</v>
          </cell>
          <cell r="O3517">
            <v>0</v>
          </cell>
          <cell r="P3517">
            <v>443.82279</v>
          </cell>
          <cell r="Q3517">
            <v>457.98827</v>
          </cell>
          <cell r="S3517">
            <v>0.74238000000000004</v>
          </cell>
          <cell r="T3517">
            <v>444.56517000000002</v>
          </cell>
          <cell r="U3517">
            <v>458.69164000000001</v>
          </cell>
          <cell r="W3517">
            <v>0</v>
          </cell>
          <cell r="X3517">
            <v>262.9982</v>
          </cell>
          <cell r="Y3517">
            <v>260.04548</v>
          </cell>
        </row>
        <row r="3518">
          <cell r="A3518" t="str">
            <v>680499660104BU0323</v>
          </cell>
          <cell r="L3518">
            <v>0</v>
          </cell>
          <cell r="M3518">
            <v>0.43364999999999998</v>
          </cell>
          <cell r="N3518">
            <v>0.40771000000000002</v>
          </cell>
          <cell r="O3518">
            <v>0</v>
          </cell>
          <cell r="P3518">
            <v>185.71807000000001</v>
          </cell>
          <cell r="Q3518">
            <v>188.14061000000001</v>
          </cell>
          <cell r="S3518">
            <v>-0.74238000000000004</v>
          </cell>
          <cell r="T3518">
            <v>184.97568999999999</v>
          </cell>
          <cell r="U3518">
            <v>187.43724</v>
          </cell>
          <cell r="W3518">
            <v>0</v>
          </cell>
          <cell r="X3518">
            <v>142.21897999999999</v>
          </cell>
          <cell r="Y3518">
            <v>140.61499000000001</v>
          </cell>
        </row>
        <row r="3519">
          <cell r="A3519" t="str">
            <v>680499660104BG6912</v>
          </cell>
          <cell r="L3519">
            <v>0</v>
          </cell>
          <cell r="M3519">
            <v>0.43208999999999997</v>
          </cell>
          <cell r="N3519">
            <v>0.40623999999999999</v>
          </cell>
          <cell r="O3519">
            <v>0</v>
          </cell>
          <cell r="P3519">
            <v>20.376950000000001</v>
          </cell>
          <cell r="Q3519">
            <v>20.792539999999999</v>
          </cell>
          <cell r="S3519">
            <v>4.8838900000000001</v>
          </cell>
          <cell r="T3519">
            <v>25.260840000000002</v>
          </cell>
          <cell r="U3519">
            <v>25.761659999999999</v>
          </cell>
          <cell r="W3519">
            <v>0</v>
          </cell>
          <cell r="X3519">
            <v>11.525790000000001</v>
          </cell>
          <cell r="Y3519">
            <v>11.374409999999999</v>
          </cell>
          <cell r="AV3519">
            <v>0</v>
          </cell>
          <cell r="AW3519">
            <v>0</v>
          </cell>
        </row>
        <row r="3520">
          <cell r="A3520" t="str">
            <v>680499660104BS6912</v>
          </cell>
          <cell r="L3520">
            <v>0</v>
          </cell>
          <cell r="M3520">
            <v>1.0000000000000001E-5</v>
          </cell>
          <cell r="N3520">
            <v>0</v>
          </cell>
          <cell r="O3520">
            <v>0</v>
          </cell>
          <cell r="P3520">
            <v>3.0000000000000001E-5</v>
          </cell>
          <cell r="Q3520">
            <v>0</v>
          </cell>
          <cell r="S3520">
            <v>0</v>
          </cell>
          <cell r="T3520">
            <v>3.0000000000000001E-5</v>
          </cell>
          <cell r="U3520">
            <v>1.0000000000000001E-5</v>
          </cell>
          <cell r="W3520">
            <v>0</v>
          </cell>
          <cell r="X3520">
            <v>-1.0000000000000001E-5</v>
          </cell>
          <cell r="Y3520">
            <v>0</v>
          </cell>
          <cell r="AV3520">
            <v>0</v>
          </cell>
          <cell r="AW3520">
            <v>0</v>
          </cell>
        </row>
        <row r="3521">
          <cell r="A3521" t="str">
            <v>680499660104BO0678</v>
          </cell>
          <cell r="L3521">
            <v>-0.252</v>
          </cell>
          <cell r="M3521">
            <v>1.06145</v>
          </cell>
          <cell r="N3521">
            <v>0.99795</v>
          </cell>
          <cell r="O3521">
            <v>-0.252</v>
          </cell>
          <cell r="P3521">
            <v>-9.3298199999999998</v>
          </cell>
          <cell r="Q3521">
            <v>-11.049720000000001</v>
          </cell>
          <cell r="S3521">
            <v>1.20451</v>
          </cell>
          <cell r="T3521">
            <v>-7.87331</v>
          </cell>
          <cell r="U3521">
            <v>-9.5775400000000008</v>
          </cell>
          <cell r="W3521">
            <v>-0.252</v>
          </cell>
          <cell r="X3521">
            <v>1.53728</v>
          </cell>
          <cell r="Y3521">
            <v>1.45774</v>
          </cell>
          <cell r="AV3521">
            <v>0</v>
          </cell>
          <cell r="AW3521">
            <v>0</v>
          </cell>
        </row>
        <row r="3522">
          <cell r="A3522" t="str">
            <v>680499660104BU0654</v>
          </cell>
          <cell r="L3522">
            <v>0.252</v>
          </cell>
          <cell r="M3522">
            <v>-1.0579499999999999</v>
          </cell>
          <cell r="N3522">
            <v>-0.99465999999999999</v>
          </cell>
          <cell r="O3522">
            <v>0.252</v>
          </cell>
          <cell r="P3522">
            <v>10.20233</v>
          </cell>
          <cell r="Q3522">
            <v>11.99915</v>
          </cell>
          <cell r="S3522">
            <v>-1.13653</v>
          </cell>
          <cell r="T3522">
            <v>8.8138000000000005</v>
          </cell>
          <cell r="U3522">
            <v>10.593389999999999</v>
          </cell>
          <cell r="W3522">
            <v>0.252</v>
          </cell>
          <cell r="X3522">
            <v>-1.53386</v>
          </cell>
          <cell r="Y3522">
            <v>-1.45451</v>
          </cell>
        </row>
        <row r="3523">
          <cell r="A3523" t="str">
            <v>680499660104BU0659</v>
          </cell>
          <cell r="M3523">
            <v>-3.49E-3</v>
          </cell>
          <cell r="N3523">
            <v>-3.29E-3</v>
          </cell>
          <cell r="P3523">
            <v>-0.87248000000000003</v>
          </cell>
          <cell r="Q3523">
            <v>-0.94943</v>
          </cell>
          <cell r="S3523">
            <v>2.0000000000000002E-5</v>
          </cell>
          <cell r="T3523">
            <v>-0.87246000000000001</v>
          </cell>
          <cell r="U3523">
            <v>-0.94940999999999998</v>
          </cell>
          <cell r="X3523">
            <v>-3.4299999999999999E-3</v>
          </cell>
          <cell r="Y3523">
            <v>-3.2200000000000002E-3</v>
          </cell>
        </row>
        <row r="3524">
          <cell r="A3524" t="str">
            <v>680499660104BU3445</v>
          </cell>
          <cell r="S3524">
            <v>-6.8000000000000005E-2</v>
          </cell>
          <cell r="T3524">
            <v>-6.8000000000000005E-2</v>
          </cell>
          <cell r="U3524">
            <v>-6.6439999999999999E-2</v>
          </cell>
        </row>
        <row r="3525">
          <cell r="A3525" t="str">
            <v>680499660104BS6922</v>
          </cell>
          <cell r="L3525">
            <v>0</v>
          </cell>
          <cell r="M3525">
            <v>0.43208000000000002</v>
          </cell>
          <cell r="N3525">
            <v>0.40623999999999999</v>
          </cell>
          <cell r="O3525">
            <v>0</v>
          </cell>
          <cell r="P3525">
            <v>20.376919999999998</v>
          </cell>
          <cell r="Q3525">
            <v>20.792539999999999</v>
          </cell>
          <cell r="S3525">
            <v>4.8838900000000001</v>
          </cell>
          <cell r="T3525">
            <v>25.260809999999999</v>
          </cell>
          <cell r="U3525">
            <v>25.761649999999999</v>
          </cell>
          <cell r="W3525">
            <v>0</v>
          </cell>
          <cell r="X3525">
            <v>11.5258</v>
          </cell>
          <cell r="Y3525">
            <v>11.374409999999999</v>
          </cell>
        </row>
        <row r="3526">
          <cell r="A3526" t="str">
            <v>680499660104BU1485</v>
          </cell>
          <cell r="L3526">
            <v>0</v>
          </cell>
          <cell r="M3526">
            <v>0</v>
          </cell>
          <cell r="N3526">
            <v>0</v>
          </cell>
          <cell r="O3526">
            <v>0</v>
          </cell>
          <cell r="P3526">
            <v>0</v>
          </cell>
          <cell r="Q3526">
            <v>0</v>
          </cell>
          <cell r="S3526">
            <v>0</v>
          </cell>
          <cell r="T3526">
            <v>0</v>
          </cell>
          <cell r="U3526">
            <v>0</v>
          </cell>
          <cell r="W3526">
            <v>0</v>
          </cell>
          <cell r="X3526">
            <v>0</v>
          </cell>
          <cell r="Y3526">
            <v>0</v>
          </cell>
        </row>
        <row r="3527">
          <cell r="A3527" t="str">
            <v>680499660104BO0708</v>
          </cell>
          <cell r="L3527">
            <v>0</v>
          </cell>
          <cell r="M3527">
            <v>0</v>
          </cell>
          <cell r="N3527">
            <v>0</v>
          </cell>
          <cell r="O3527">
            <v>0</v>
          </cell>
          <cell r="P3527">
            <v>-1.02024</v>
          </cell>
          <cell r="Q3527">
            <v>-1.0870599999999999</v>
          </cell>
          <cell r="S3527">
            <v>6.9999999999999994E-5</v>
          </cell>
          <cell r="T3527">
            <v>-1.02017</v>
          </cell>
          <cell r="U3527">
            <v>-1.0869899999999999</v>
          </cell>
          <cell r="W3527">
            <v>0</v>
          </cell>
          <cell r="X3527">
            <v>-0.16864000000000001</v>
          </cell>
          <cell r="Y3527">
            <v>-0.16675999999999999</v>
          </cell>
        </row>
        <row r="3528">
          <cell r="A3528" t="str">
            <v>680499660104BU1123</v>
          </cell>
          <cell r="M3528">
            <v>0.43208000000000002</v>
          </cell>
          <cell r="N3528">
            <v>0.40623999999999999</v>
          </cell>
          <cell r="P3528">
            <v>21.39716</v>
          </cell>
          <cell r="Q3528">
            <v>21.87961</v>
          </cell>
          <cell r="S3528">
            <v>4.8838200000000001</v>
          </cell>
          <cell r="T3528">
            <v>26.28098</v>
          </cell>
          <cell r="U3528">
            <v>26.84864</v>
          </cell>
          <cell r="X3528">
            <v>11.69444</v>
          </cell>
          <cell r="Y3528">
            <v>11.541169999999999</v>
          </cell>
        </row>
        <row r="3529">
          <cell r="A3529" t="str">
            <v>680499660104BS9042</v>
          </cell>
          <cell r="M3529">
            <v>0.12897</v>
          </cell>
          <cell r="N3529">
            <v>0.12125</v>
          </cell>
          <cell r="P3529">
            <v>-5.5927800000000003</v>
          </cell>
          <cell r="Q3529">
            <v>-5.3101700000000003</v>
          </cell>
          <cell r="S3529">
            <v>1.2353499999999999</v>
          </cell>
          <cell r="T3529">
            <v>-4.3574299999999999</v>
          </cell>
          <cell r="U3529">
            <v>-4.0694800000000004</v>
          </cell>
          <cell r="X3529">
            <v>-8.8894000000000002</v>
          </cell>
          <cell r="Y3529">
            <v>-8.7980400000000003</v>
          </cell>
        </row>
        <row r="3530">
          <cell r="A3530" t="str">
            <v>680499660104BO0341</v>
          </cell>
          <cell r="P3530">
            <v>-2.3441800000000002</v>
          </cell>
          <cell r="Q3530">
            <v>-2.66629</v>
          </cell>
          <cell r="T3530">
            <v>-2.3441800000000002</v>
          </cell>
          <cell r="U3530">
            <v>-2.66629</v>
          </cell>
        </row>
        <row r="3531">
          <cell r="A3531" t="str">
            <v>680499660104BU0341</v>
          </cell>
          <cell r="P3531">
            <v>-2.3441800000000002</v>
          </cell>
          <cell r="Q3531">
            <v>-2.66629</v>
          </cell>
          <cell r="T3531">
            <v>-2.3441800000000002</v>
          </cell>
          <cell r="U3531">
            <v>-2.66629</v>
          </cell>
        </row>
        <row r="3532">
          <cell r="A3532" t="str">
            <v>680499660104BU0353</v>
          </cell>
          <cell r="M3532">
            <v>0.12897</v>
          </cell>
          <cell r="N3532">
            <v>0.12125</v>
          </cell>
          <cell r="P3532">
            <v>-3.2486000000000002</v>
          </cell>
          <cell r="Q3532">
            <v>-2.6438799999999998</v>
          </cell>
          <cell r="S3532">
            <v>1.2353499999999999</v>
          </cell>
          <cell r="T3532">
            <v>-2.0132500000000002</v>
          </cell>
          <cell r="U3532">
            <v>-1.4031899999999999</v>
          </cell>
          <cell r="X3532">
            <v>-8.8894000000000002</v>
          </cell>
          <cell r="Y3532">
            <v>-8.7980400000000003</v>
          </cell>
        </row>
        <row r="3533">
          <cell r="A3533" t="str">
            <v>680499660104BS6801</v>
          </cell>
          <cell r="L3533">
            <v>0</v>
          </cell>
          <cell r="O3533">
            <v>0</v>
          </cell>
          <cell r="P3533">
            <v>1.15E-3</v>
          </cell>
          <cell r="Q3533">
            <v>1.31E-3</v>
          </cell>
          <cell r="S3533">
            <v>0</v>
          </cell>
          <cell r="T3533">
            <v>1.15E-3</v>
          </cell>
          <cell r="U3533">
            <v>1.31E-3</v>
          </cell>
          <cell r="W3533">
            <v>0</v>
          </cell>
        </row>
        <row r="3534">
          <cell r="A3534" t="str">
            <v>680499660104BU1481</v>
          </cell>
          <cell r="L3534">
            <v>0</v>
          </cell>
          <cell r="O3534">
            <v>0</v>
          </cell>
          <cell r="P3534">
            <v>1.15E-3</v>
          </cell>
          <cell r="Q3534">
            <v>1.31E-3</v>
          </cell>
          <cell r="S3534">
            <v>0</v>
          </cell>
          <cell r="T3534">
            <v>1.15E-3</v>
          </cell>
          <cell r="U3534">
            <v>1.31E-3</v>
          </cell>
          <cell r="W3534">
            <v>0</v>
          </cell>
        </row>
        <row r="3535">
          <cell r="A3535" t="str">
            <v>680499660104BS6903</v>
          </cell>
          <cell r="P3535">
            <v>0</v>
          </cell>
          <cell r="Q3535">
            <v>0</v>
          </cell>
          <cell r="T3535">
            <v>0</v>
          </cell>
          <cell r="U3535">
            <v>0</v>
          </cell>
          <cell r="X3535">
            <v>0</v>
          </cell>
          <cell r="Y3535">
            <v>0</v>
          </cell>
        </row>
        <row r="3536">
          <cell r="A3536" t="str">
            <v>680499660104BU0664</v>
          </cell>
          <cell r="P3536">
            <v>0</v>
          </cell>
          <cell r="Q3536">
            <v>0</v>
          </cell>
          <cell r="T3536">
            <v>0</v>
          </cell>
          <cell r="U3536">
            <v>0</v>
          </cell>
          <cell r="X3536">
            <v>0</v>
          </cell>
          <cell r="Y3536">
            <v>0</v>
          </cell>
        </row>
        <row r="3537">
          <cell r="A3537" t="str">
            <v>680499660104201101</v>
          </cell>
          <cell r="L3537">
            <v>0</v>
          </cell>
          <cell r="M3537">
            <v>0</v>
          </cell>
          <cell r="N3537">
            <v>0</v>
          </cell>
          <cell r="O3537">
            <v>0</v>
          </cell>
          <cell r="P3537">
            <v>-3.0000000000000001E-5</v>
          </cell>
          <cell r="Q3537">
            <v>0</v>
          </cell>
          <cell r="S3537">
            <v>-2.8997899999999999</v>
          </cell>
          <cell r="T3537">
            <v>-2.8998200000000001</v>
          </cell>
          <cell r="U3537">
            <v>-3.0219999999999998</v>
          </cell>
          <cell r="W3537">
            <v>0</v>
          </cell>
          <cell r="X3537">
            <v>0</v>
          </cell>
          <cell r="Y3537">
            <v>0</v>
          </cell>
          <cell r="AV3537">
            <v>0</v>
          </cell>
          <cell r="AW3537">
            <v>0</v>
          </cell>
        </row>
        <row r="3538">
          <cell r="A3538" t="str">
            <v>680499660104BT6918</v>
          </cell>
          <cell r="L3538">
            <v>0</v>
          </cell>
          <cell r="M3538">
            <v>0</v>
          </cell>
          <cell r="N3538">
            <v>0</v>
          </cell>
          <cell r="O3538">
            <v>0</v>
          </cell>
          <cell r="P3538">
            <v>-3.0000000000000001E-5</v>
          </cell>
          <cell r="Q3538">
            <v>0</v>
          </cell>
          <cell r="S3538">
            <v>-2.8997899999999999</v>
          </cell>
          <cell r="T3538">
            <v>-2.8998200000000001</v>
          </cell>
          <cell r="U3538">
            <v>-3.0219999999999998</v>
          </cell>
          <cell r="W3538">
            <v>0</v>
          </cell>
          <cell r="X3538">
            <v>0</v>
          </cell>
          <cell r="Y3538">
            <v>0</v>
          </cell>
          <cell r="AV3538">
            <v>0</v>
          </cell>
          <cell r="AW3538">
            <v>0</v>
          </cell>
        </row>
        <row r="3539">
          <cell r="A3539" t="str">
            <v>680499660104BO0680</v>
          </cell>
          <cell r="L3539">
            <v>0</v>
          </cell>
          <cell r="M3539">
            <v>0</v>
          </cell>
          <cell r="N3539">
            <v>0</v>
          </cell>
          <cell r="O3539">
            <v>0</v>
          </cell>
          <cell r="P3539">
            <v>-3.0000000000000001E-5</v>
          </cell>
          <cell r="Q3539">
            <v>0</v>
          </cell>
          <cell r="S3539">
            <v>-2.8997899999999999</v>
          </cell>
          <cell r="T3539">
            <v>-2.8998200000000001</v>
          </cell>
          <cell r="U3539">
            <v>-3.0219999999999998</v>
          </cell>
          <cell r="W3539">
            <v>0</v>
          </cell>
          <cell r="X3539">
            <v>0</v>
          </cell>
          <cell r="Y3539">
            <v>0</v>
          </cell>
          <cell r="AV3539">
            <v>0</v>
          </cell>
          <cell r="AW3539">
            <v>0</v>
          </cell>
        </row>
        <row r="3540">
          <cell r="A3540" t="str">
            <v>680499660104BU0680</v>
          </cell>
          <cell r="L3540">
            <v>0</v>
          </cell>
          <cell r="M3540">
            <v>0</v>
          </cell>
          <cell r="N3540">
            <v>0</v>
          </cell>
          <cell r="O3540">
            <v>0</v>
          </cell>
          <cell r="P3540">
            <v>-3.0000000000000001E-5</v>
          </cell>
          <cell r="Q3540">
            <v>0</v>
          </cell>
          <cell r="S3540">
            <v>-2.8997899999999999</v>
          </cell>
          <cell r="T3540">
            <v>-2.8998200000000001</v>
          </cell>
          <cell r="U3540">
            <v>-3.0219999999999998</v>
          </cell>
          <cell r="W3540">
            <v>0</v>
          </cell>
          <cell r="X3540">
            <v>0</v>
          </cell>
          <cell r="Y3540">
            <v>0</v>
          </cell>
          <cell r="AV3540">
            <v>0</v>
          </cell>
          <cell r="AW3540">
            <v>0</v>
          </cell>
        </row>
        <row r="3541">
          <cell r="A3541" t="str">
            <v>680499660104BU0624</v>
          </cell>
          <cell r="M3541">
            <v>0</v>
          </cell>
          <cell r="N3541">
            <v>0</v>
          </cell>
          <cell r="P3541">
            <v>0</v>
          </cell>
          <cell r="Q3541">
            <v>0</v>
          </cell>
          <cell r="S3541">
            <v>0</v>
          </cell>
          <cell r="T3541">
            <v>0</v>
          </cell>
          <cell r="U3541">
            <v>0</v>
          </cell>
          <cell r="X3541">
            <v>0</v>
          </cell>
          <cell r="Y3541">
            <v>0</v>
          </cell>
        </row>
        <row r="3542">
          <cell r="A3542" t="str">
            <v>680499CL_PAPD202</v>
          </cell>
          <cell r="L3542">
            <v>3223.91014</v>
          </cell>
          <cell r="M3542">
            <v>3387.03575</v>
          </cell>
          <cell r="N3542">
            <v>2905.4342299999998</v>
          </cell>
          <cell r="O3542">
            <v>13851.14867</v>
          </cell>
          <cell r="P3542">
            <v>15676.254569999999</v>
          </cell>
          <cell r="Q3542">
            <v>15221.335940000001</v>
          </cell>
          <cell r="S3542">
            <v>47729.348279999998</v>
          </cell>
          <cell r="T3542">
            <v>49554.454180000001</v>
          </cell>
          <cell r="U3542">
            <v>45519.692560000003</v>
          </cell>
          <cell r="W3542">
            <v>6663.9771099999998</v>
          </cell>
          <cell r="X3542">
            <v>12064.87724</v>
          </cell>
          <cell r="Y3542">
            <v>10673.96005</v>
          </cell>
          <cell r="AB3542">
            <v>16204.523999999999</v>
          </cell>
          <cell r="AC3542">
            <v>7172.5870000000004</v>
          </cell>
          <cell r="AD3542">
            <v>64357.506979999998</v>
          </cell>
          <cell r="AT3542">
            <v>3952.9920000000002</v>
          </cell>
          <cell r="AU3542">
            <v>11723.319</v>
          </cell>
          <cell r="AV3542">
            <v>15071.1927</v>
          </cell>
          <cell r="AW3542">
            <v>53786.995699999999</v>
          </cell>
        </row>
        <row r="3543">
          <cell r="A3543" t="str">
            <v>680499CL_PABS9044</v>
          </cell>
          <cell r="L3543">
            <v>630.08714999999995</v>
          </cell>
          <cell r="M3543">
            <v>604.89715999999999</v>
          </cell>
          <cell r="N3543">
            <v>518.88702999999998</v>
          </cell>
          <cell r="O3543">
            <v>2348.5477099999998</v>
          </cell>
          <cell r="P3543">
            <v>3458.7677600000002</v>
          </cell>
          <cell r="Q3543">
            <v>3397.1732999999999</v>
          </cell>
          <cell r="S3543">
            <v>6388.7999200000004</v>
          </cell>
          <cell r="T3543">
            <v>7499.0199700000003</v>
          </cell>
          <cell r="U3543">
            <v>6996.36204</v>
          </cell>
          <cell r="W3543">
            <v>1180.96074</v>
          </cell>
          <cell r="X3543">
            <v>1745.44498</v>
          </cell>
          <cell r="Y3543">
            <v>1574.8930399999999</v>
          </cell>
          <cell r="AB3543">
            <v>1878.1780000000001</v>
          </cell>
          <cell r="AC3543">
            <v>1029.29</v>
          </cell>
          <cell r="AD3543">
            <v>8093.2460000000001</v>
          </cell>
          <cell r="AT3543">
            <v>725.40200000000004</v>
          </cell>
          <cell r="AU3543">
            <v>1952.9739999999999</v>
          </cell>
          <cell r="AV3543">
            <v>2723.5206600000001</v>
          </cell>
          <cell r="AW3543">
            <v>7870.3396599999996</v>
          </cell>
        </row>
        <row r="3544">
          <cell r="A3544" t="str">
            <v>680499CL_PABU0321</v>
          </cell>
          <cell r="L3544">
            <v>533.81489999999997</v>
          </cell>
          <cell r="M3544">
            <v>577.08714999999995</v>
          </cell>
          <cell r="N3544">
            <v>495.03129999999999</v>
          </cell>
          <cell r="O3544">
            <v>1748.63985</v>
          </cell>
          <cell r="P3544">
            <v>3245.9803000000002</v>
          </cell>
          <cell r="Q3544">
            <v>3192.3112099999998</v>
          </cell>
          <cell r="S3544">
            <v>4988.9220500000001</v>
          </cell>
          <cell r="T3544">
            <v>6486.2624999999998</v>
          </cell>
          <cell r="U3544">
            <v>6075.5694800000001</v>
          </cell>
          <cell r="W3544">
            <v>932.01044000000002</v>
          </cell>
          <cell r="X3544">
            <v>1567.7136499999999</v>
          </cell>
          <cell r="Y3544">
            <v>1413.87582</v>
          </cell>
          <cell r="AB3544">
            <v>1551.261</v>
          </cell>
          <cell r="AC3544">
            <v>739.07799999999997</v>
          </cell>
          <cell r="AD3544">
            <v>5942.8720000000003</v>
          </cell>
          <cell r="AT3544">
            <v>591.68700000000001</v>
          </cell>
          <cell r="AU3544">
            <v>1542.6120000000001</v>
          </cell>
          <cell r="AV3544">
            <v>2060.9271899999999</v>
          </cell>
          <cell r="AW3544">
            <v>5759.3961900000004</v>
          </cell>
        </row>
        <row r="3545">
          <cell r="A3545" t="str">
            <v>680499CL_PABU0323</v>
          </cell>
          <cell r="L3545">
            <v>96.27225</v>
          </cell>
          <cell r="M3545">
            <v>27.810009999999998</v>
          </cell>
          <cell r="N3545">
            <v>23.855720000000002</v>
          </cell>
          <cell r="O3545">
            <v>599.90786000000003</v>
          </cell>
          <cell r="P3545">
            <v>212.78746000000001</v>
          </cell>
          <cell r="Q3545">
            <v>204.86208999999999</v>
          </cell>
          <cell r="S3545">
            <v>1399.87787</v>
          </cell>
          <cell r="T3545">
            <v>1012.75747</v>
          </cell>
          <cell r="U3545">
            <v>920.79255999999998</v>
          </cell>
          <cell r="W3545">
            <v>248.9503</v>
          </cell>
          <cell r="X3545">
            <v>177.73133000000001</v>
          </cell>
          <cell r="Y3545">
            <v>161.01723000000001</v>
          </cell>
          <cell r="AB3545">
            <v>326.91699999999997</v>
          </cell>
          <cell r="AC3545">
            <v>290.21199999999999</v>
          </cell>
          <cell r="AD3545">
            <v>2150.3739999999998</v>
          </cell>
          <cell r="AT3545">
            <v>133.715</v>
          </cell>
          <cell r="AU3545">
            <v>410.36200000000002</v>
          </cell>
          <cell r="AV3545">
            <v>662.59347000000002</v>
          </cell>
          <cell r="AW3545">
            <v>2110.9434700000002</v>
          </cell>
        </row>
        <row r="3546">
          <cell r="A3546" t="str">
            <v>680499CL_PABG6912</v>
          </cell>
          <cell r="L3546">
            <v>1705.6486600000001</v>
          </cell>
          <cell r="M3546">
            <v>2089.6860299999998</v>
          </cell>
          <cell r="N3546">
            <v>1792.5542600000001</v>
          </cell>
          <cell r="O3546">
            <v>7766.2165800000002</v>
          </cell>
          <cell r="P3546">
            <v>8864.3295099999996</v>
          </cell>
          <cell r="Q3546">
            <v>8552.9188099999992</v>
          </cell>
          <cell r="S3546">
            <v>30937.986219999999</v>
          </cell>
          <cell r="T3546">
            <v>32036.099149999998</v>
          </cell>
          <cell r="U3546">
            <v>29263.72925</v>
          </cell>
          <cell r="W3546">
            <v>3995.2417099999998</v>
          </cell>
          <cell r="X3546">
            <v>7535.6903000000002</v>
          </cell>
          <cell r="Y3546">
            <v>6658.0672400000003</v>
          </cell>
          <cell r="AB3546">
            <v>10667.95299</v>
          </cell>
          <cell r="AC3546">
            <v>4144.6549999999997</v>
          </cell>
          <cell r="AD3546">
            <v>42982.076990000001</v>
          </cell>
          <cell r="AT3546">
            <v>2114.2289999999998</v>
          </cell>
          <cell r="AU3546">
            <v>6577.866</v>
          </cell>
          <cell r="AV3546">
            <v>8424.3338399999993</v>
          </cell>
          <cell r="AW3546">
            <v>34447.869839999999</v>
          </cell>
        </row>
        <row r="3547">
          <cell r="A3547" t="str">
            <v>680499CL_PABS6912</v>
          </cell>
          <cell r="L3547">
            <v>1237.8638000000001</v>
          </cell>
          <cell r="M3547">
            <v>1628.65059</v>
          </cell>
          <cell r="N3547">
            <v>1397.0733</v>
          </cell>
          <cell r="O3547">
            <v>6513.85196</v>
          </cell>
          <cell r="P3547">
            <v>6607.6376300000002</v>
          </cell>
          <cell r="Q3547">
            <v>6326.01181</v>
          </cell>
          <cell r="S3547">
            <v>26330.779060000001</v>
          </cell>
          <cell r="T3547">
            <v>26424.564729999998</v>
          </cell>
          <cell r="U3547">
            <v>24076.749619999999</v>
          </cell>
          <cell r="W3547">
            <v>3390.8287099999998</v>
          </cell>
          <cell r="X3547">
            <v>6329.9017000000003</v>
          </cell>
          <cell r="Y3547">
            <v>5627.4729299999999</v>
          </cell>
          <cell r="AB3547">
            <v>7976.5249999999996</v>
          </cell>
          <cell r="AC3547">
            <v>3594.3409999999999</v>
          </cell>
          <cell r="AD3547">
            <v>33514.116990000002</v>
          </cell>
          <cell r="AT3547">
            <v>1801.933</v>
          </cell>
          <cell r="AU3547">
            <v>5476.9070000000002</v>
          </cell>
          <cell r="AV3547">
            <v>7275.4206100000001</v>
          </cell>
          <cell r="AW3547">
            <v>26756.55661</v>
          </cell>
        </row>
        <row r="3548">
          <cell r="A3548" t="str">
            <v>680499CL_PABO0678</v>
          </cell>
          <cell r="L3548">
            <v>864.39594</v>
          </cell>
          <cell r="M3548">
            <v>1450.0185300000001</v>
          </cell>
          <cell r="N3548">
            <v>1243.84086</v>
          </cell>
          <cell r="O3548">
            <v>5333.3117400000001</v>
          </cell>
          <cell r="P3548">
            <v>5804.89</v>
          </cell>
          <cell r="Q3548">
            <v>5550.4238100000002</v>
          </cell>
          <cell r="S3548">
            <v>22411.156709999999</v>
          </cell>
          <cell r="T3548">
            <v>22882.734970000001</v>
          </cell>
          <cell r="U3548">
            <v>20898.351269999999</v>
          </cell>
          <cell r="W3548">
            <v>2795.4202100000002</v>
          </cell>
          <cell r="X3548">
            <v>5710.9535299999998</v>
          </cell>
          <cell r="Y3548">
            <v>5074.6310000000003</v>
          </cell>
          <cell r="AB3548">
            <v>6494.07</v>
          </cell>
          <cell r="AC3548">
            <v>3011.5439999999999</v>
          </cell>
          <cell r="AD3548">
            <v>25207.767</v>
          </cell>
          <cell r="AT3548">
            <v>1397.165</v>
          </cell>
          <cell r="AU3548">
            <v>4274.0820000000003</v>
          </cell>
          <cell r="AV3548">
            <v>5934.57143</v>
          </cell>
          <cell r="AW3548">
            <v>21105.806430000001</v>
          </cell>
        </row>
        <row r="3549">
          <cell r="A3549" t="str">
            <v>680499CL_PABU0654</v>
          </cell>
          <cell r="L3549">
            <v>45.025779999999997</v>
          </cell>
          <cell r="M3549">
            <v>44.307029999999997</v>
          </cell>
          <cell r="N3549">
            <v>38.00703</v>
          </cell>
          <cell r="O3549">
            <v>192.38276999999999</v>
          </cell>
          <cell r="P3549">
            <v>144.92898</v>
          </cell>
          <cell r="Q3549">
            <v>138.52937</v>
          </cell>
          <cell r="S3549">
            <v>1847.63339</v>
          </cell>
          <cell r="T3549">
            <v>1800.1795999999999</v>
          </cell>
          <cell r="U3549">
            <v>1578.4618700000001</v>
          </cell>
          <cell r="W3549">
            <v>111.65252</v>
          </cell>
          <cell r="X3549">
            <v>104.99854999999999</v>
          </cell>
          <cell r="Y3549">
            <v>93.108680000000007</v>
          </cell>
          <cell r="AB3549">
            <v>697.82600000000002</v>
          </cell>
          <cell r="AC3549">
            <v>146.601</v>
          </cell>
          <cell r="AD3549">
            <v>5161.2340000000004</v>
          </cell>
          <cell r="AT3549">
            <v>84.183999999999997</v>
          </cell>
          <cell r="AU3549">
            <v>227.13300000000001</v>
          </cell>
          <cell r="AV3549">
            <v>294.1241</v>
          </cell>
          <cell r="AW3549">
            <v>2934.5850999999998</v>
          </cell>
        </row>
        <row r="3550">
          <cell r="A3550" t="str">
            <v>680499CL_PABU0659</v>
          </cell>
          <cell r="L3550">
            <v>327.96010999999999</v>
          </cell>
          <cell r="M3550">
            <v>124.5386</v>
          </cell>
          <cell r="N3550">
            <v>106.83051</v>
          </cell>
          <cell r="O3550">
            <v>972.31473000000005</v>
          </cell>
          <cell r="P3550">
            <v>634.87499000000003</v>
          </cell>
          <cell r="Q3550">
            <v>615.76630999999998</v>
          </cell>
          <cell r="S3550">
            <v>2025.8222599999999</v>
          </cell>
          <cell r="T3550">
            <v>1688.3825200000001</v>
          </cell>
          <cell r="U3550">
            <v>1550.68319</v>
          </cell>
          <cell r="W3550">
            <v>475.92394999999999</v>
          </cell>
          <cell r="X3550">
            <v>493.63688000000002</v>
          </cell>
          <cell r="Y3550">
            <v>441.64605</v>
          </cell>
          <cell r="AB3550">
            <v>784.62900000000002</v>
          </cell>
          <cell r="AC3550">
            <v>436.19600000000003</v>
          </cell>
          <cell r="AD3550">
            <v>3145.1159899999998</v>
          </cell>
          <cell r="AT3550">
            <v>320.584</v>
          </cell>
          <cell r="AU3550">
            <v>975.69200000000001</v>
          </cell>
          <cell r="AV3550">
            <v>1041.0679</v>
          </cell>
          <cell r="AW3550">
            <v>2710.5079000000001</v>
          </cell>
        </row>
        <row r="3551">
          <cell r="A3551" t="str">
            <v>680499CL_PABU3445</v>
          </cell>
          <cell r="L3551">
            <v>0.48197000000000001</v>
          </cell>
          <cell r="M3551">
            <v>9.7864299999999993</v>
          </cell>
          <cell r="N3551">
            <v>8.3949099999999994</v>
          </cell>
          <cell r="O3551">
            <v>15.84272</v>
          </cell>
          <cell r="P3551">
            <v>22.943660000000001</v>
          </cell>
          <cell r="Q3551">
            <v>21.29232</v>
          </cell>
          <cell r="S3551">
            <v>46.166699999999999</v>
          </cell>
          <cell r="T3551">
            <v>53.26764</v>
          </cell>
          <cell r="U3551">
            <v>49.25329</v>
          </cell>
          <cell r="W3551">
            <v>7.8320299999999996</v>
          </cell>
          <cell r="X3551">
            <v>20.312740000000002</v>
          </cell>
          <cell r="Y3551">
            <v>18.087199999999999</v>
          </cell>
          <cell r="AV3551">
            <v>5.6571800000000003</v>
          </cell>
          <cell r="AW3551">
            <v>5.6571800000000003</v>
          </cell>
        </row>
        <row r="3552">
          <cell r="A3552" t="str">
            <v>680499CL_PABS6922</v>
          </cell>
          <cell r="L3552">
            <v>467.78485999999998</v>
          </cell>
          <cell r="M3552">
            <v>461.03543999999999</v>
          </cell>
          <cell r="N3552">
            <v>395.48095000000001</v>
          </cell>
          <cell r="O3552">
            <v>1252.3646200000001</v>
          </cell>
          <cell r="P3552">
            <v>2256.6918799999999</v>
          </cell>
          <cell r="Q3552">
            <v>2226.9070000000002</v>
          </cell>
          <cell r="S3552">
            <v>4607.2071599999999</v>
          </cell>
          <cell r="T3552">
            <v>5611.53442</v>
          </cell>
          <cell r="U3552">
            <v>5186.9796299999998</v>
          </cell>
          <cell r="W3552">
            <v>604.41300000000001</v>
          </cell>
          <cell r="X3552">
            <v>1205.7886000000001</v>
          </cell>
          <cell r="Y3552">
            <v>1030.59431</v>
          </cell>
          <cell r="AB3552">
            <v>2691.4279900000001</v>
          </cell>
          <cell r="AC3552">
            <v>550.31399999999996</v>
          </cell>
          <cell r="AD3552">
            <v>9467.9599999999991</v>
          </cell>
          <cell r="AT3552">
            <v>312.29599999999999</v>
          </cell>
          <cell r="AU3552">
            <v>1100.9590000000001</v>
          </cell>
          <cell r="AV3552">
            <v>1148.9132300000001</v>
          </cell>
          <cell r="AW3552">
            <v>7691.3132299999997</v>
          </cell>
        </row>
        <row r="3553">
          <cell r="A3553" t="str">
            <v>680499CL_PABU1485</v>
          </cell>
          <cell r="L3553">
            <v>131.71753000000001</v>
          </cell>
          <cell r="M3553">
            <v>317.30497000000003</v>
          </cell>
          <cell r="N3553">
            <v>272.18745999999999</v>
          </cell>
          <cell r="O3553">
            <v>425.23966000000001</v>
          </cell>
          <cell r="P3553">
            <v>529.51688000000001</v>
          </cell>
          <cell r="Q3553">
            <v>490.93704000000002</v>
          </cell>
          <cell r="S3553">
            <v>1416.80818</v>
          </cell>
          <cell r="T3553">
            <v>1521.0853999999999</v>
          </cell>
          <cell r="U3553">
            <v>1352.0713699999999</v>
          </cell>
          <cell r="W3553">
            <v>158.89152000000001</v>
          </cell>
          <cell r="X3553">
            <v>557.34190000000001</v>
          </cell>
          <cell r="Y3553">
            <v>476.75693999999999</v>
          </cell>
          <cell r="AB3553">
            <v>1027.8019999999999</v>
          </cell>
          <cell r="AC3553">
            <v>144.226</v>
          </cell>
          <cell r="AD3553">
            <v>3565.712</v>
          </cell>
          <cell r="AT3553">
            <v>79.882999999999996</v>
          </cell>
          <cell r="AU3553">
            <v>405.88</v>
          </cell>
          <cell r="AV3553">
            <v>366.24400000000003</v>
          </cell>
          <cell r="AW3553">
            <v>2464.328</v>
          </cell>
        </row>
        <row r="3554">
          <cell r="A3554" t="str">
            <v>680499CL_PABU1051</v>
          </cell>
          <cell r="S3554">
            <v>14.57451</v>
          </cell>
          <cell r="T3554">
            <v>14.57451</v>
          </cell>
          <cell r="U3554">
            <v>14.34291</v>
          </cell>
        </row>
        <row r="3555">
          <cell r="A3555" t="str">
            <v>680499CL_PABO0708</v>
          </cell>
          <cell r="L3555">
            <v>270.93038999999999</v>
          </cell>
          <cell r="M3555">
            <v>127.60342</v>
          </cell>
          <cell r="N3555">
            <v>109.45953</v>
          </cell>
          <cell r="O3555">
            <v>697.89579000000003</v>
          </cell>
          <cell r="P3555">
            <v>491.97568000000001</v>
          </cell>
          <cell r="Q3555">
            <v>483.56027999999998</v>
          </cell>
          <cell r="S3555">
            <v>2345.6221300000002</v>
          </cell>
          <cell r="T3555">
            <v>2139.7020200000002</v>
          </cell>
          <cell r="U3555">
            <v>1943.7595699999999</v>
          </cell>
          <cell r="W3555">
            <v>352.00272000000001</v>
          </cell>
          <cell r="X3555">
            <v>515.19128000000001</v>
          </cell>
          <cell r="Y3555">
            <v>440.18173000000002</v>
          </cell>
          <cell r="AB3555">
            <v>973.88099999999997</v>
          </cell>
          <cell r="AC3555">
            <v>306.38400000000001</v>
          </cell>
          <cell r="AD3555">
            <v>3569.6030000000001</v>
          </cell>
          <cell r="AT3555">
            <v>141.84100000000001</v>
          </cell>
          <cell r="AU3555">
            <v>283.80099999999999</v>
          </cell>
          <cell r="AV3555">
            <v>581.44840999999997</v>
          </cell>
          <cell r="AW3555">
            <v>1682.0954099999999</v>
          </cell>
        </row>
        <row r="3556">
          <cell r="A3556" t="str">
            <v>680499CL_PABU0675</v>
          </cell>
          <cell r="L3556">
            <v>60.456859999999999</v>
          </cell>
          <cell r="M3556">
            <v>11.329179999999999</v>
          </cell>
          <cell r="N3556">
            <v>9.7182999999999993</v>
          </cell>
          <cell r="O3556">
            <v>96.556229999999999</v>
          </cell>
          <cell r="P3556">
            <v>1229.2312099999999</v>
          </cell>
          <cell r="Q3556">
            <v>1247.0739599999999</v>
          </cell>
          <cell r="S3556">
            <v>746.85578999999996</v>
          </cell>
          <cell r="T3556">
            <v>1879.5307700000001</v>
          </cell>
          <cell r="U3556">
            <v>1826.81411</v>
          </cell>
          <cell r="W3556">
            <v>78.698229999999995</v>
          </cell>
          <cell r="X3556">
            <v>120.68082</v>
          </cell>
          <cell r="Y3556">
            <v>102.91231999999999</v>
          </cell>
          <cell r="AB3556">
            <v>656.08699999999999</v>
          </cell>
          <cell r="AC3556">
            <v>64.573999999999998</v>
          </cell>
          <cell r="AD3556">
            <v>2221.6650100000002</v>
          </cell>
          <cell r="AT3556">
            <v>73.013999999999996</v>
          </cell>
          <cell r="AU3556">
            <v>321.291</v>
          </cell>
          <cell r="AV3556">
            <v>88.352999999999994</v>
          </cell>
          <cell r="AW3556">
            <v>3375.8560000000002</v>
          </cell>
        </row>
        <row r="3557">
          <cell r="A3557" t="str">
            <v>680499CL_PABU1123</v>
          </cell>
          <cell r="L3557">
            <v>4.6800800000000002</v>
          </cell>
          <cell r="M3557">
            <v>4.7978699999999996</v>
          </cell>
          <cell r="N3557">
            <v>4.1156600000000001</v>
          </cell>
          <cell r="O3557">
            <v>32.672939999999997</v>
          </cell>
          <cell r="P3557">
            <v>5.9681100000000002</v>
          </cell>
          <cell r="Q3557">
            <v>5.3357200000000002</v>
          </cell>
          <cell r="S3557">
            <v>83.346549999999993</v>
          </cell>
          <cell r="T3557">
            <v>56.641719999999999</v>
          </cell>
          <cell r="U3557">
            <v>49.991669999999999</v>
          </cell>
          <cell r="W3557">
            <v>14.82053</v>
          </cell>
          <cell r="X3557">
            <v>12.5746</v>
          </cell>
          <cell r="Y3557">
            <v>10.743320000000001</v>
          </cell>
          <cell r="AB3557">
            <v>33.657989999999998</v>
          </cell>
          <cell r="AC3557">
            <v>35.130000000000003</v>
          </cell>
          <cell r="AD3557">
            <v>110.97999</v>
          </cell>
          <cell r="AT3557">
            <v>17.558</v>
          </cell>
          <cell r="AU3557">
            <v>89.986999999999995</v>
          </cell>
          <cell r="AV3557">
            <v>112.86781999999999</v>
          </cell>
          <cell r="AW3557">
            <v>169.03381999999999</v>
          </cell>
        </row>
        <row r="3558">
          <cell r="A3558" t="str">
            <v>680499CL_PABS9042</v>
          </cell>
          <cell r="L3558">
            <v>0</v>
          </cell>
          <cell r="M3558">
            <v>2.8209999999999999E-2</v>
          </cell>
          <cell r="N3558">
            <v>2.4199999999999999E-2</v>
          </cell>
          <cell r="O3558">
            <v>0.13822999999999999</v>
          </cell>
          <cell r="P3558">
            <v>15.29753</v>
          </cell>
          <cell r="Q3558">
            <v>15.84496</v>
          </cell>
          <cell r="S3558">
            <v>0.14798</v>
          </cell>
          <cell r="T3558">
            <v>15.30728</v>
          </cell>
          <cell r="U3558">
            <v>15.85327</v>
          </cell>
          <cell r="W3558">
            <v>0</v>
          </cell>
          <cell r="X3558">
            <v>4.6859999999999999E-2</v>
          </cell>
          <cell r="Y3558">
            <v>4.0969999999999999E-2</v>
          </cell>
          <cell r="AB3558">
            <v>177.15</v>
          </cell>
          <cell r="AD3558">
            <v>1030.79</v>
          </cell>
          <cell r="AV3558">
            <v>0.12537000000000001</v>
          </cell>
          <cell r="AW3558">
            <v>0.12537000000000001</v>
          </cell>
        </row>
        <row r="3559">
          <cell r="A3559" t="str">
            <v>680499CL_PABO0341</v>
          </cell>
          <cell r="L3559">
            <v>0</v>
          </cell>
          <cell r="O3559">
            <v>0.13822999999999999</v>
          </cell>
          <cell r="S3559">
            <v>0.13822999999999999</v>
          </cell>
          <cell r="W3559">
            <v>0</v>
          </cell>
          <cell r="AB3559">
            <v>141.78</v>
          </cell>
          <cell r="AD3559">
            <v>858.4</v>
          </cell>
          <cell r="AV3559">
            <v>0.12537000000000001</v>
          </cell>
          <cell r="AW3559">
            <v>0.12537000000000001</v>
          </cell>
        </row>
        <row r="3560">
          <cell r="A3560" t="str">
            <v>680499CL_PABU0341</v>
          </cell>
          <cell r="L3560">
            <v>0</v>
          </cell>
          <cell r="O3560">
            <v>0.13822999999999999</v>
          </cell>
          <cell r="S3560">
            <v>0.13822999999999999</v>
          </cell>
          <cell r="W3560">
            <v>0</v>
          </cell>
          <cell r="AB3560">
            <v>141.78</v>
          </cell>
          <cell r="AD3560">
            <v>858.4</v>
          </cell>
          <cell r="AV3560">
            <v>0.12537000000000001</v>
          </cell>
          <cell r="AW3560">
            <v>0.12537000000000001</v>
          </cell>
        </row>
        <row r="3561">
          <cell r="A3561" t="str">
            <v>680499CL_PABU0352</v>
          </cell>
          <cell r="M3561">
            <v>2.8209999999999999E-2</v>
          </cell>
          <cell r="N3561">
            <v>2.4199999999999999E-2</v>
          </cell>
          <cell r="P3561">
            <v>15.29753</v>
          </cell>
          <cell r="Q3561">
            <v>15.84496</v>
          </cell>
          <cell r="S3561">
            <v>9.75E-3</v>
          </cell>
          <cell r="T3561">
            <v>15.30728</v>
          </cell>
          <cell r="U3561">
            <v>15.85327</v>
          </cell>
          <cell r="X3561">
            <v>4.6859999999999999E-2</v>
          </cell>
          <cell r="Y3561">
            <v>4.0969999999999999E-2</v>
          </cell>
          <cell r="AB3561">
            <v>35.369999999999997</v>
          </cell>
          <cell r="AD3561">
            <v>172.39</v>
          </cell>
        </row>
        <row r="3562">
          <cell r="A3562" t="str">
            <v>680499CL_PABS9051</v>
          </cell>
          <cell r="AB3562">
            <v>2.5</v>
          </cell>
          <cell r="AD3562">
            <v>21.549990000000001</v>
          </cell>
        </row>
        <row r="3563">
          <cell r="A3563" t="str">
            <v>680499CL_PABO0713</v>
          </cell>
          <cell r="AB3563">
            <v>2.5</v>
          </cell>
          <cell r="AD3563">
            <v>21.549990000000001</v>
          </cell>
        </row>
        <row r="3564">
          <cell r="A3564" t="str">
            <v>680499CL_PABU0713</v>
          </cell>
          <cell r="AB3564">
            <v>2.5</v>
          </cell>
          <cell r="AD3564">
            <v>21.549990000000001</v>
          </cell>
        </row>
        <row r="3565">
          <cell r="A3565" t="str">
            <v>680499CL_PABS9050</v>
          </cell>
          <cell r="L3565">
            <v>883.70528999999999</v>
          </cell>
          <cell r="M3565">
            <v>684.22347000000002</v>
          </cell>
          <cell r="N3565">
            <v>586.93394999999998</v>
          </cell>
          <cell r="O3565">
            <v>3704.2996899999998</v>
          </cell>
          <cell r="P3565">
            <v>3277.8928999999998</v>
          </cell>
          <cell r="Q3565">
            <v>3196.1256600000002</v>
          </cell>
          <cell r="S3565">
            <v>10200.582969999999</v>
          </cell>
          <cell r="T3565">
            <v>9774.1761800000004</v>
          </cell>
          <cell r="U3565">
            <v>9033.0920000000006</v>
          </cell>
          <cell r="W3565">
            <v>1477.8222000000001</v>
          </cell>
          <cell r="X3565">
            <v>2747.70874</v>
          </cell>
          <cell r="Y3565">
            <v>2408.8325100000002</v>
          </cell>
          <cell r="AB3565">
            <v>3478.7430100000001</v>
          </cell>
          <cell r="AC3565">
            <v>1998.6420000000001</v>
          </cell>
          <cell r="AD3565">
            <v>12229.843999999999</v>
          </cell>
          <cell r="AT3565">
            <v>1113.3610000000001</v>
          </cell>
          <cell r="AU3565">
            <v>3192.4789999999998</v>
          </cell>
          <cell r="AV3565">
            <v>3905.5439999999999</v>
          </cell>
          <cell r="AW3565">
            <v>11450.992</v>
          </cell>
        </row>
        <row r="3566">
          <cell r="A3566" t="str">
            <v>680499CL_PABU0331</v>
          </cell>
          <cell r="L3566">
            <v>40.349350000000001</v>
          </cell>
          <cell r="O3566">
            <v>103.04756</v>
          </cell>
          <cell r="S3566">
            <v>103.04756</v>
          </cell>
          <cell r="W3566">
            <v>40.349350000000001</v>
          </cell>
          <cell r="AB3566">
            <v>44.671999999999997</v>
          </cell>
          <cell r="AC3566">
            <v>8.843</v>
          </cell>
          <cell r="AD3566">
            <v>334.48099000000002</v>
          </cell>
          <cell r="AU3566">
            <v>50.579000000000001</v>
          </cell>
          <cell r="AV3566">
            <v>113.27721</v>
          </cell>
          <cell r="AW3566">
            <v>265.01420999999999</v>
          </cell>
        </row>
        <row r="3567">
          <cell r="A3567" t="str">
            <v>680499CL_PABU0362</v>
          </cell>
          <cell r="L3567">
            <v>843.35594000000003</v>
          </cell>
          <cell r="M3567">
            <v>684.22347000000002</v>
          </cell>
          <cell r="N3567">
            <v>586.93394999999998</v>
          </cell>
          <cell r="O3567">
            <v>3601.2521299999999</v>
          </cell>
          <cell r="P3567">
            <v>3277.8928999999998</v>
          </cell>
          <cell r="Q3567">
            <v>3196.1256600000002</v>
          </cell>
          <cell r="S3567">
            <v>10097.53541</v>
          </cell>
          <cell r="T3567">
            <v>9774.1761800000004</v>
          </cell>
          <cell r="U3567">
            <v>9033.0920000000006</v>
          </cell>
          <cell r="W3567">
            <v>1437.4728500000001</v>
          </cell>
          <cell r="X3567">
            <v>2747.70874</v>
          </cell>
          <cell r="Y3567">
            <v>2408.8325100000002</v>
          </cell>
          <cell r="AB3567">
            <v>3434.0710100000001</v>
          </cell>
          <cell r="AC3567">
            <v>1989.799</v>
          </cell>
          <cell r="AD3567">
            <v>11895.363009999999</v>
          </cell>
          <cell r="AT3567">
            <v>1113.3610000000001</v>
          </cell>
          <cell r="AU3567">
            <v>3141.9</v>
          </cell>
          <cell r="AV3567">
            <v>3792.2667900000001</v>
          </cell>
          <cell r="AW3567">
            <v>11185.977790000001</v>
          </cell>
        </row>
        <row r="3568">
          <cell r="A3568" t="str">
            <v>680499CL_PABS6801</v>
          </cell>
          <cell r="L3568">
            <v>4.4690399999999997</v>
          </cell>
          <cell r="M3568">
            <v>8.2008799999999997</v>
          </cell>
          <cell r="N3568">
            <v>7.0347999999999997</v>
          </cell>
          <cell r="O3568">
            <v>31.946459999999998</v>
          </cell>
          <cell r="P3568">
            <v>59.96687</v>
          </cell>
          <cell r="Q3568">
            <v>59.273209999999999</v>
          </cell>
          <cell r="S3568">
            <v>201.83118999999999</v>
          </cell>
          <cell r="T3568">
            <v>229.85159999999999</v>
          </cell>
          <cell r="U3568">
            <v>210.65601000000001</v>
          </cell>
          <cell r="W3568">
            <v>9.9524600000000003</v>
          </cell>
          <cell r="X3568">
            <v>35.986359999999998</v>
          </cell>
          <cell r="Y3568">
            <v>32.126289999999997</v>
          </cell>
          <cell r="AV3568">
            <v>17.66883</v>
          </cell>
          <cell r="AW3568">
            <v>17.66883</v>
          </cell>
        </row>
        <row r="3569">
          <cell r="A3569" t="str">
            <v>680499CL_PABU1481</v>
          </cell>
          <cell r="L3569">
            <v>4.4690399999999997</v>
          </cell>
          <cell r="M3569">
            <v>8.2008799999999997</v>
          </cell>
          <cell r="N3569">
            <v>7.0347999999999997</v>
          </cell>
          <cell r="O3569">
            <v>31.946459999999998</v>
          </cell>
          <cell r="P3569">
            <v>59.96687</v>
          </cell>
          <cell r="Q3569">
            <v>59.273209999999999</v>
          </cell>
          <cell r="S3569">
            <v>201.83118999999999</v>
          </cell>
          <cell r="T3569">
            <v>229.85159999999999</v>
          </cell>
          <cell r="U3569">
            <v>210.65601000000001</v>
          </cell>
          <cell r="W3569">
            <v>9.9524600000000003</v>
          </cell>
          <cell r="X3569">
            <v>35.986359999999998</v>
          </cell>
          <cell r="Y3569">
            <v>32.126289999999997</v>
          </cell>
          <cell r="AV3569">
            <v>17.66883</v>
          </cell>
          <cell r="AW3569">
            <v>17.66883</v>
          </cell>
        </row>
        <row r="3570">
          <cell r="A3570" t="str">
            <v>680499CL_PA201101</v>
          </cell>
          <cell r="L3570">
            <v>0</v>
          </cell>
          <cell r="M3570">
            <v>793.45948999999996</v>
          </cell>
          <cell r="N3570">
            <v>680.63773000000003</v>
          </cell>
          <cell r="O3570">
            <v>0.67168000000000005</v>
          </cell>
          <cell r="P3570">
            <v>2489.7404799999999</v>
          </cell>
          <cell r="Q3570">
            <v>2330.0716299999999</v>
          </cell>
          <cell r="S3570">
            <v>99.868319999999997</v>
          </cell>
          <cell r="T3570">
            <v>2588.93712</v>
          </cell>
          <cell r="U3570">
            <v>2414.55051</v>
          </cell>
          <cell r="W3570">
            <v>0</v>
          </cell>
          <cell r="X3570">
            <v>1899.1771100000001</v>
          </cell>
          <cell r="Y3570">
            <v>1722.8577299999999</v>
          </cell>
        </row>
        <row r="3571">
          <cell r="A3571" t="str">
            <v>680499CL_PABT6918</v>
          </cell>
          <cell r="L3571">
            <v>0</v>
          </cell>
          <cell r="M3571">
            <v>793.45948999999996</v>
          </cell>
          <cell r="N3571">
            <v>680.63773000000003</v>
          </cell>
          <cell r="O3571">
            <v>0.67168000000000005</v>
          </cell>
          <cell r="P3571">
            <v>2489.7404799999999</v>
          </cell>
          <cell r="Q3571">
            <v>2330.0716299999999</v>
          </cell>
          <cell r="S3571">
            <v>99.868319999999997</v>
          </cell>
          <cell r="T3571">
            <v>2588.93712</v>
          </cell>
          <cell r="U3571">
            <v>2414.55051</v>
          </cell>
          <cell r="W3571">
            <v>0</v>
          </cell>
          <cell r="X3571">
            <v>1899.1771100000001</v>
          </cell>
          <cell r="Y3571">
            <v>1722.8577299999999</v>
          </cell>
        </row>
        <row r="3572">
          <cell r="A3572" t="str">
            <v>680499CL_PABO0680</v>
          </cell>
          <cell r="L3572">
            <v>0</v>
          </cell>
          <cell r="M3572">
            <v>793.45948999999996</v>
          </cell>
          <cell r="N3572">
            <v>680.63773000000003</v>
          </cell>
          <cell r="O3572">
            <v>0.67168000000000005</v>
          </cell>
          <cell r="P3572">
            <v>2489.7404799999999</v>
          </cell>
          <cell r="Q3572">
            <v>2330.0716299999999</v>
          </cell>
          <cell r="S3572">
            <v>99.868319999999997</v>
          </cell>
          <cell r="T3572">
            <v>2588.93712</v>
          </cell>
          <cell r="U3572">
            <v>2414.55051</v>
          </cell>
          <cell r="W3572">
            <v>0</v>
          </cell>
          <cell r="X3572">
            <v>1899.1771100000001</v>
          </cell>
          <cell r="Y3572">
            <v>1722.8577299999999</v>
          </cell>
        </row>
        <row r="3573">
          <cell r="A3573" t="str">
            <v>680499CL_PABU0680</v>
          </cell>
          <cell r="L3573">
            <v>0</v>
          </cell>
          <cell r="M3573">
            <v>793.45948999999996</v>
          </cell>
          <cell r="N3573">
            <v>680.63773000000003</v>
          </cell>
          <cell r="O3573">
            <v>0.67168000000000005</v>
          </cell>
          <cell r="P3573">
            <v>2489.7404799999999</v>
          </cell>
          <cell r="Q3573">
            <v>2330.0716299999999</v>
          </cell>
          <cell r="S3573">
            <v>99.868319999999997</v>
          </cell>
          <cell r="T3573">
            <v>2588.93712</v>
          </cell>
          <cell r="U3573">
            <v>2414.55051</v>
          </cell>
          <cell r="W3573">
            <v>0</v>
          </cell>
          <cell r="X3573">
            <v>1899.1771100000001</v>
          </cell>
          <cell r="Y3573">
            <v>1722.8577299999999</v>
          </cell>
        </row>
        <row r="3574">
          <cell r="A3574" t="str">
            <v>680499740059PD202</v>
          </cell>
          <cell r="L3574">
            <v>3223.91014</v>
          </cell>
          <cell r="M3574">
            <v>3387.03575</v>
          </cell>
          <cell r="N3574">
            <v>2905.4342299999998</v>
          </cell>
          <cell r="O3574">
            <v>13851.14867</v>
          </cell>
          <cell r="P3574">
            <v>15676.254569999999</v>
          </cell>
          <cell r="Q3574">
            <v>15221.335940000001</v>
          </cell>
          <cell r="S3574">
            <v>47729.348279999998</v>
          </cell>
          <cell r="T3574">
            <v>49554.454180000001</v>
          </cell>
          <cell r="U3574">
            <v>45519.692560000003</v>
          </cell>
          <cell r="W3574">
            <v>6663.9771099999998</v>
          </cell>
          <cell r="X3574">
            <v>12064.87724</v>
          </cell>
          <cell r="Y3574">
            <v>10673.96005</v>
          </cell>
          <cell r="AB3574">
            <v>16204.523999999999</v>
          </cell>
          <cell r="AC3574">
            <v>7172.5870000000004</v>
          </cell>
          <cell r="AD3574">
            <v>64357.506979999998</v>
          </cell>
          <cell r="AT3574">
            <v>3952.9920000000002</v>
          </cell>
          <cell r="AU3574">
            <v>11723.319</v>
          </cell>
          <cell r="AV3574">
            <v>15071.1927</v>
          </cell>
          <cell r="AW3574">
            <v>53786.995699999999</v>
          </cell>
        </row>
        <row r="3575">
          <cell r="A3575" t="str">
            <v>680499740059BS9044</v>
          </cell>
          <cell r="L3575">
            <v>630.08714999999995</v>
          </cell>
          <cell r="M3575">
            <v>604.89715999999999</v>
          </cell>
          <cell r="N3575">
            <v>518.88702999999998</v>
          </cell>
          <cell r="O3575">
            <v>2348.5477099999998</v>
          </cell>
          <cell r="P3575">
            <v>3458.7677600000002</v>
          </cell>
          <cell r="Q3575">
            <v>3397.1732999999999</v>
          </cell>
          <cell r="S3575">
            <v>6388.7999200000004</v>
          </cell>
          <cell r="T3575">
            <v>7499.0199700000003</v>
          </cell>
          <cell r="U3575">
            <v>6996.36204</v>
          </cell>
          <cell r="W3575">
            <v>1180.96074</v>
          </cell>
          <cell r="X3575">
            <v>1745.44498</v>
          </cell>
          <cell r="Y3575">
            <v>1574.8930399999999</v>
          </cell>
          <cell r="AB3575">
            <v>1878.1780000000001</v>
          </cell>
          <cell r="AC3575">
            <v>1029.29</v>
          </cell>
          <cell r="AD3575">
            <v>8093.2460000000001</v>
          </cell>
          <cell r="AT3575">
            <v>725.40200000000004</v>
          </cell>
          <cell r="AU3575">
            <v>1952.9739999999999</v>
          </cell>
          <cell r="AV3575">
            <v>2723.5206600000001</v>
          </cell>
          <cell r="AW3575">
            <v>7870.3396599999996</v>
          </cell>
        </row>
        <row r="3576">
          <cell r="A3576" t="str">
            <v>680499740059BU0321</v>
          </cell>
          <cell r="L3576">
            <v>533.81489999999997</v>
          </cell>
          <cell r="M3576">
            <v>577.08714999999995</v>
          </cell>
          <cell r="N3576">
            <v>495.03129999999999</v>
          </cell>
          <cell r="O3576">
            <v>1748.63985</v>
          </cell>
          <cell r="P3576">
            <v>3245.9803000000002</v>
          </cell>
          <cell r="Q3576">
            <v>3192.3112099999998</v>
          </cell>
          <cell r="S3576">
            <v>4988.9220500000001</v>
          </cell>
          <cell r="T3576">
            <v>6486.2624999999998</v>
          </cell>
          <cell r="U3576">
            <v>6075.5694800000001</v>
          </cell>
          <cell r="W3576">
            <v>932.01044000000002</v>
          </cell>
          <cell r="X3576">
            <v>1567.7136499999999</v>
          </cell>
          <cell r="Y3576">
            <v>1413.87582</v>
          </cell>
          <cell r="AB3576">
            <v>1551.261</v>
          </cell>
          <cell r="AC3576">
            <v>739.07799999999997</v>
          </cell>
          <cell r="AD3576">
            <v>5942.8720000000003</v>
          </cell>
          <cell r="AT3576">
            <v>591.68700000000001</v>
          </cell>
          <cell r="AU3576">
            <v>1542.6120000000001</v>
          </cell>
          <cell r="AV3576">
            <v>2060.9271899999999</v>
          </cell>
          <cell r="AW3576">
            <v>5759.3961900000004</v>
          </cell>
        </row>
        <row r="3577">
          <cell r="A3577" t="str">
            <v>680499740059BU0323</v>
          </cell>
          <cell r="L3577">
            <v>96.27225</v>
          </cell>
          <cell r="M3577">
            <v>27.810009999999998</v>
          </cell>
          <cell r="N3577">
            <v>23.855720000000002</v>
          </cell>
          <cell r="O3577">
            <v>599.90786000000003</v>
          </cell>
          <cell r="P3577">
            <v>212.78746000000001</v>
          </cell>
          <cell r="Q3577">
            <v>204.86208999999999</v>
          </cell>
          <cell r="S3577">
            <v>1399.87787</v>
          </cell>
          <cell r="T3577">
            <v>1012.75747</v>
          </cell>
          <cell r="U3577">
            <v>920.79255999999998</v>
          </cell>
          <cell r="W3577">
            <v>248.9503</v>
          </cell>
          <cell r="X3577">
            <v>177.73133000000001</v>
          </cell>
          <cell r="Y3577">
            <v>161.01723000000001</v>
          </cell>
          <cell r="AB3577">
            <v>326.91699999999997</v>
          </cell>
          <cell r="AC3577">
            <v>290.21199999999999</v>
          </cell>
          <cell r="AD3577">
            <v>2150.3739999999998</v>
          </cell>
          <cell r="AT3577">
            <v>133.715</v>
          </cell>
          <cell r="AU3577">
            <v>410.36200000000002</v>
          </cell>
          <cell r="AV3577">
            <v>662.59347000000002</v>
          </cell>
          <cell r="AW3577">
            <v>2110.9434700000002</v>
          </cell>
        </row>
        <row r="3578">
          <cell r="A3578" t="str">
            <v>680499740059BG6912</v>
          </cell>
          <cell r="L3578">
            <v>1705.6486600000001</v>
          </cell>
          <cell r="M3578">
            <v>2089.6860299999998</v>
          </cell>
          <cell r="N3578">
            <v>1792.5542600000001</v>
          </cell>
          <cell r="O3578">
            <v>7766.2165800000002</v>
          </cell>
          <cell r="P3578">
            <v>8864.3295099999996</v>
          </cell>
          <cell r="Q3578">
            <v>8552.9188099999992</v>
          </cell>
          <cell r="S3578">
            <v>30937.986219999999</v>
          </cell>
          <cell r="T3578">
            <v>32036.099149999998</v>
          </cell>
          <cell r="U3578">
            <v>29263.72925</v>
          </cell>
          <cell r="W3578">
            <v>3995.2417099999998</v>
          </cell>
          <cell r="X3578">
            <v>7535.6903000000002</v>
          </cell>
          <cell r="Y3578">
            <v>6658.0672400000003</v>
          </cell>
          <cell r="AB3578">
            <v>10667.95299</v>
          </cell>
          <cell r="AC3578">
            <v>4144.6549999999997</v>
          </cell>
          <cell r="AD3578">
            <v>42982.076990000001</v>
          </cell>
          <cell r="AT3578">
            <v>2114.2289999999998</v>
          </cell>
          <cell r="AU3578">
            <v>6577.866</v>
          </cell>
          <cell r="AV3578">
            <v>8424.3338399999993</v>
          </cell>
          <cell r="AW3578">
            <v>34447.869839999999</v>
          </cell>
        </row>
        <row r="3579">
          <cell r="A3579" t="str">
            <v>680499740059BS6912</v>
          </cell>
          <cell r="L3579">
            <v>1237.8638000000001</v>
          </cell>
          <cell r="M3579">
            <v>1628.65059</v>
          </cell>
          <cell r="N3579">
            <v>1397.0733</v>
          </cell>
          <cell r="O3579">
            <v>6513.85196</v>
          </cell>
          <cell r="P3579">
            <v>6607.6376300000002</v>
          </cell>
          <cell r="Q3579">
            <v>6326.01181</v>
          </cell>
          <cell r="S3579">
            <v>26330.779060000001</v>
          </cell>
          <cell r="T3579">
            <v>26424.564729999998</v>
          </cell>
          <cell r="U3579">
            <v>24076.749619999999</v>
          </cell>
          <cell r="W3579">
            <v>3390.8287099999998</v>
          </cell>
          <cell r="X3579">
            <v>6329.9017000000003</v>
          </cell>
          <cell r="Y3579">
            <v>5627.4729299999999</v>
          </cell>
          <cell r="AB3579">
            <v>7976.5249999999996</v>
          </cell>
          <cell r="AC3579">
            <v>3594.3409999999999</v>
          </cell>
          <cell r="AD3579">
            <v>33514.116990000002</v>
          </cell>
          <cell r="AT3579">
            <v>1801.933</v>
          </cell>
          <cell r="AU3579">
            <v>5476.9070000000002</v>
          </cell>
          <cell r="AV3579">
            <v>7275.4206100000001</v>
          </cell>
          <cell r="AW3579">
            <v>26756.55661</v>
          </cell>
        </row>
        <row r="3580">
          <cell r="A3580" t="str">
            <v>680499740059BO0678</v>
          </cell>
          <cell r="L3580">
            <v>864.39594</v>
          </cell>
          <cell r="M3580">
            <v>1450.0185300000001</v>
          </cell>
          <cell r="N3580">
            <v>1243.84086</v>
          </cell>
          <cell r="O3580">
            <v>5333.3117400000001</v>
          </cell>
          <cell r="P3580">
            <v>5804.89</v>
          </cell>
          <cell r="Q3580">
            <v>5550.4238100000002</v>
          </cell>
          <cell r="S3580">
            <v>22411.156709999999</v>
          </cell>
          <cell r="T3580">
            <v>22882.734970000001</v>
          </cell>
          <cell r="U3580">
            <v>20898.351269999999</v>
          </cell>
          <cell r="W3580">
            <v>2795.4202100000002</v>
          </cell>
          <cell r="X3580">
            <v>5710.9535299999998</v>
          </cell>
          <cell r="Y3580">
            <v>5074.6310000000003</v>
          </cell>
          <cell r="AB3580">
            <v>6494.07</v>
          </cell>
          <cell r="AC3580">
            <v>3011.5439999999999</v>
          </cell>
          <cell r="AD3580">
            <v>25207.767</v>
          </cell>
          <cell r="AT3580">
            <v>1397.165</v>
          </cell>
          <cell r="AU3580">
            <v>4274.0820000000003</v>
          </cell>
          <cell r="AV3580">
            <v>5934.57143</v>
          </cell>
          <cell r="AW3580">
            <v>21105.806430000001</v>
          </cell>
        </row>
        <row r="3581">
          <cell r="A3581" t="str">
            <v>680499740059BU0654</v>
          </cell>
          <cell r="L3581">
            <v>45.025779999999997</v>
          </cell>
          <cell r="M3581">
            <v>44.307029999999997</v>
          </cell>
          <cell r="N3581">
            <v>38.00703</v>
          </cell>
          <cell r="O3581">
            <v>192.38276999999999</v>
          </cell>
          <cell r="P3581">
            <v>144.92898</v>
          </cell>
          <cell r="Q3581">
            <v>138.52937</v>
          </cell>
          <cell r="S3581">
            <v>1847.63339</v>
          </cell>
          <cell r="T3581">
            <v>1800.1795999999999</v>
          </cell>
          <cell r="U3581">
            <v>1578.4618700000001</v>
          </cell>
          <cell r="W3581">
            <v>111.65252</v>
          </cell>
          <cell r="X3581">
            <v>104.99854999999999</v>
          </cell>
          <cell r="Y3581">
            <v>93.108680000000007</v>
          </cell>
          <cell r="AB3581">
            <v>697.82600000000002</v>
          </cell>
          <cell r="AC3581">
            <v>146.601</v>
          </cell>
          <cell r="AD3581">
            <v>5161.2340000000004</v>
          </cell>
          <cell r="AT3581">
            <v>84.183999999999997</v>
          </cell>
          <cell r="AU3581">
            <v>227.13300000000001</v>
          </cell>
          <cell r="AV3581">
            <v>294.1241</v>
          </cell>
          <cell r="AW3581">
            <v>2934.5850999999998</v>
          </cell>
        </row>
        <row r="3582">
          <cell r="A3582" t="str">
            <v>680499740059BU0659</v>
          </cell>
          <cell r="L3582">
            <v>327.96010999999999</v>
          </cell>
          <cell r="M3582">
            <v>124.5386</v>
          </cell>
          <cell r="N3582">
            <v>106.83051</v>
          </cell>
          <cell r="O3582">
            <v>972.31473000000005</v>
          </cell>
          <cell r="P3582">
            <v>634.87499000000003</v>
          </cell>
          <cell r="Q3582">
            <v>615.76630999999998</v>
          </cell>
          <cell r="S3582">
            <v>2025.8222599999999</v>
          </cell>
          <cell r="T3582">
            <v>1688.3825200000001</v>
          </cell>
          <cell r="U3582">
            <v>1550.68319</v>
          </cell>
          <cell r="W3582">
            <v>475.92394999999999</v>
          </cell>
          <cell r="X3582">
            <v>493.63688000000002</v>
          </cell>
          <cell r="Y3582">
            <v>441.64605</v>
          </cell>
          <cell r="AB3582">
            <v>784.62900000000002</v>
          </cell>
          <cell r="AC3582">
            <v>436.19600000000003</v>
          </cell>
          <cell r="AD3582">
            <v>3145.1159899999998</v>
          </cell>
          <cell r="AT3582">
            <v>320.584</v>
          </cell>
          <cell r="AU3582">
            <v>975.69200000000001</v>
          </cell>
          <cell r="AV3582">
            <v>1041.0679</v>
          </cell>
          <cell r="AW3582">
            <v>2710.5079000000001</v>
          </cell>
        </row>
        <row r="3583">
          <cell r="A3583" t="str">
            <v>680499740059BU3445</v>
          </cell>
          <cell r="L3583">
            <v>0.48197000000000001</v>
          </cell>
          <cell r="M3583">
            <v>9.7864299999999993</v>
          </cell>
          <cell r="N3583">
            <v>8.3949099999999994</v>
          </cell>
          <cell r="O3583">
            <v>15.84272</v>
          </cell>
          <cell r="P3583">
            <v>22.943660000000001</v>
          </cell>
          <cell r="Q3583">
            <v>21.29232</v>
          </cell>
          <cell r="S3583">
            <v>46.166699999999999</v>
          </cell>
          <cell r="T3583">
            <v>53.26764</v>
          </cell>
          <cell r="U3583">
            <v>49.25329</v>
          </cell>
          <cell r="W3583">
            <v>7.8320299999999996</v>
          </cell>
          <cell r="X3583">
            <v>20.312740000000002</v>
          </cell>
          <cell r="Y3583">
            <v>18.087199999999999</v>
          </cell>
          <cell r="AV3583">
            <v>5.6571800000000003</v>
          </cell>
          <cell r="AW3583">
            <v>5.6571800000000003</v>
          </cell>
        </row>
        <row r="3584">
          <cell r="A3584" t="str">
            <v>680499740059BS6922</v>
          </cell>
          <cell r="L3584">
            <v>467.78485999999998</v>
          </cell>
          <cell r="M3584">
            <v>461.03543999999999</v>
          </cell>
          <cell r="N3584">
            <v>395.48095000000001</v>
          </cell>
          <cell r="O3584">
            <v>1252.3646200000001</v>
          </cell>
          <cell r="P3584">
            <v>2256.6918799999999</v>
          </cell>
          <cell r="Q3584">
            <v>2226.9070000000002</v>
          </cell>
          <cell r="S3584">
            <v>4607.2071599999999</v>
          </cell>
          <cell r="T3584">
            <v>5611.53442</v>
          </cell>
          <cell r="U3584">
            <v>5186.9796299999998</v>
          </cell>
          <cell r="W3584">
            <v>604.41300000000001</v>
          </cell>
          <cell r="X3584">
            <v>1205.7886000000001</v>
          </cell>
          <cell r="Y3584">
            <v>1030.59431</v>
          </cell>
          <cell r="AB3584">
            <v>2691.4279900000001</v>
          </cell>
          <cell r="AC3584">
            <v>550.31399999999996</v>
          </cell>
          <cell r="AD3584">
            <v>9467.9599999999991</v>
          </cell>
          <cell r="AT3584">
            <v>312.29599999999999</v>
          </cell>
          <cell r="AU3584">
            <v>1100.9590000000001</v>
          </cell>
          <cell r="AV3584">
            <v>1148.9132300000001</v>
          </cell>
          <cell r="AW3584">
            <v>7691.3132299999997</v>
          </cell>
        </row>
        <row r="3585">
          <cell r="A3585" t="str">
            <v>680499740059BU1485</v>
          </cell>
          <cell r="L3585">
            <v>131.71753000000001</v>
          </cell>
          <cell r="M3585">
            <v>317.30497000000003</v>
          </cell>
          <cell r="N3585">
            <v>272.18745999999999</v>
          </cell>
          <cell r="O3585">
            <v>425.23966000000001</v>
          </cell>
          <cell r="P3585">
            <v>529.51688000000001</v>
          </cell>
          <cell r="Q3585">
            <v>490.93704000000002</v>
          </cell>
          <cell r="S3585">
            <v>1416.80818</v>
          </cell>
          <cell r="T3585">
            <v>1521.0853999999999</v>
          </cell>
          <cell r="U3585">
            <v>1352.0713699999999</v>
          </cell>
          <cell r="W3585">
            <v>158.89152000000001</v>
          </cell>
          <cell r="X3585">
            <v>557.34190000000001</v>
          </cell>
          <cell r="Y3585">
            <v>476.75693999999999</v>
          </cell>
          <cell r="AB3585">
            <v>1027.8019999999999</v>
          </cell>
          <cell r="AC3585">
            <v>144.226</v>
          </cell>
          <cell r="AD3585">
            <v>3565.712</v>
          </cell>
          <cell r="AT3585">
            <v>79.882999999999996</v>
          </cell>
          <cell r="AU3585">
            <v>405.88</v>
          </cell>
          <cell r="AV3585">
            <v>366.24400000000003</v>
          </cell>
          <cell r="AW3585">
            <v>2464.328</v>
          </cell>
        </row>
        <row r="3586">
          <cell r="A3586" t="str">
            <v>680499740059BU1051</v>
          </cell>
          <cell r="S3586">
            <v>14.57451</v>
          </cell>
          <cell r="T3586">
            <v>14.57451</v>
          </cell>
          <cell r="U3586">
            <v>14.34291</v>
          </cell>
        </row>
        <row r="3587">
          <cell r="A3587" t="str">
            <v>680499740059BO0708</v>
          </cell>
          <cell r="L3587">
            <v>270.93038999999999</v>
          </cell>
          <cell r="M3587">
            <v>127.60342</v>
          </cell>
          <cell r="N3587">
            <v>109.45953</v>
          </cell>
          <cell r="O3587">
            <v>697.89579000000003</v>
          </cell>
          <cell r="P3587">
            <v>491.97568000000001</v>
          </cell>
          <cell r="Q3587">
            <v>483.56027999999998</v>
          </cell>
          <cell r="S3587">
            <v>2345.6221300000002</v>
          </cell>
          <cell r="T3587">
            <v>2139.7020200000002</v>
          </cell>
          <cell r="U3587">
            <v>1943.7595699999999</v>
          </cell>
          <cell r="W3587">
            <v>352.00272000000001</v>
          </cell>
          <cell r="X3587">
            <v>515.19128000000001</v>
          </cell>
          <cell r="Y3587">
            <v>440.18173000000002</v>
          </cell>
          <cell r="AB3587">
            <v>973.88099999999997</v>
          </cell>
          <cell r="AC3587">
            <v>306.38400000000001</v>
          </cell>
          <cell r="AD3587">
            <v>3569.6030000000001</v>
          </cell>
          <cell r="AT3587">
            <v>141.84100000000001</v>
          </cell>
          <cell r="AU3587">
            <v>283.80099999999999</v>
          </cell>
          <cell r="AV3587">
            <v>581.44840999999997</v>
          </cell>
          <cell r="AW3587">
            <v>1682.0954099999999</v>
          </cell>
        </row>
        <row r="3588">
          <cell r="A3588" t="str">
            <v>680499740059BU0675</v>
          </cell>
          <cell r="L3588">
            <v>60.456859999999999</v>
          </cell>
          <cell r="M3588">
            <v>11.329179999999999</v>
          </cell>
          <cell r="N3588">
            <v>9.7182999999999993</v>
          </cell>
          <cell r="O3588">
            <v>96.556229999999999</v>
          </cell>
          <cell r="P3588">
            <v>1229.2312099999999</v>
          </cell>
          <cell r="Q3588">
            <v>1247.0739599999999</v>
          </cell>
          <cell r="S3588">
            <v>746.85578999999996</v>
          </cell>
          <cell r="T3588">
            <v>1879.5307700000001</v>
          </cell>
          <cell r="U3588">
            <v>1826.81411</v>
          </cell>
          <cell r="W3588">
            <v>78.698229999999995</v>
          </cell>
          <cell r="X3588">
            <v>120.68082</v>
          </cell>
          <cell r="Y3588">
            <v>102.91231999999999</v>
          </cell>
          <cell r="AB3588">
            <v>656.08699999999999</v>
          </cell>
          <cell r="AC3588">
            <v>64.573999999999998</v>
          </cell>
          <cell r="AD3588">
            <v>2221.6650100000002</v>
          </cell>
          <cell r="AT3588">
            <v>73.013999999999996</v>
          </cell>
          <cell r="AU3588">
            <v>321.291</v>
          </cell>
          <cell r="AV3588">
            <v>88.352999999999994</v>
          </cell>
          <cell r="AW3588">
            <v>3375.8560000000002</v>
          </cell>
        </row>
        <row r="3589">
          <cell r="A3589" t="str">
            <v>680499740059BU1123</v>
          </cell>
          <cell r="L3589">
            <v>4.6800800000000002</v>
          </cell>
          <cell r="M3589">
            <v>4.7978699999999996</v>
          </cell>
          <cell r="N3589">
            <v>4.1156600000000001</v>
          </cell>
          <cell r="O3589">
            <v>32.672939999999997</v>
          </cell>
          <cell r="P3589">
            <v>5.9681100000000002</v>
          </cell>
          <cell r="Q3589">
            <v>5.3357200000000002</v>
          </cell>
          <cell r="S3589">
            <v>83.346549999999993</v>
          </cell>
          <cell r="T3589">
            <v>56.641719999999999</v>
          </cell>
          <cell r="U3589">
            <v>49.991669999999999</v>
          </cell>
          <cell r="W3589">
            <v>14.82053</v>
          </cell>
          <cell r="X3589">
            <v>12.5746</v>
          </cell>
          <cell r="Y3589">
            <v>10.743320000000001</v>
          </cell>
          <cell r="AB3589">
            <v>33.657989999999998</v>
          </cell>
          <cell r="AC3589">
            <v>35.130000000000003</v>
          </cell>
          <cell r="AD3589">
            <v>110.97999</v>
          </cell>
          <cell r="AT3589">
            <v>17.558</v>
          </cell>
          <cell r="AU3589">
            <v>89.986999999999995</v>
          </cell>
          <cell r="AV3589">
            <v>112.86781999999999</v>
          </cell>
          <cell r="AW3589">
            <v>169.03381999999999</v>
          </cell>
        </row>
        <row r="3590">
          <cell r="A3590" t="str">
            <v>680499740059BS9042</v>
          </cell>
          <cell r="L3590">
            <v>0</v>
          </cell>
          <cell r="M3590">
            <v>2.8209999999999999E-2</v>
          </cell>
          <cell r="N3590">
            <v>2.4199999999999999E-2</v>
          </cell>
          <cell r="O3590">
            <v>0.13822999999999999</v>
          </cell>
          <cell r="P3590">
            <v>15.29753</v>
          </cell>
          <cell r="Q3590">
            <v>15.84496</v>
          </cell>
          <cell r="S3590">
            <v>0.14798</v>
          </cell>
          <cell r="T3590">
            <v>15.30728</v>
          </cell>
          <cell r="U3590">
            <v>15.85327</v>
          </cell>
          <cell r="W3590">
            <v>0</v>
          </cell>
          <cell r="X3590">
            <v>4.6859999999999999E-2</v>
          </cell>
          <cell r="Y3590">
            <v>4.0969999999999999E-2</v>
          </cell>
          <cell r="AB3590">
            <v>177.15</v>
          </cell>
          <cell r="AD3590">
            <v>1030.79</v>
          </cell>
          <cell r="AV3590">
            <v>0.12537000000000001</v>
          </cell>
          <cell r="AW3590">
            <v>0.12537000000000001</v>
          </cell>
        </row>
        <row r="3591">
          <cell r="A3591" t="str">
            <v>680499740059BO0341</v>
          </cell>
          <cell r="L3591">
            <v>0</v>
          </cell>
          <cell r="O3591">
            <v>0.13822999999999999</v>
          </cell>
          <cell r="S3591">
            <v>0.13822999999999999</v>
          </cell>
          <cell r="W3591">
            <v>0</v>
          </cell>
          <cell r="AB3591">
            <v>141.78</v>
          </cell>
          <cell r="AD3591">
            <v>858.4</v>
          </cell>
          <cell r="AV3591">
            <v>0.12537000000000001</v>
          </cell>
          <cell r="AW3591">
            <v>0.12537000000000001</v>
          </cell>
        </row>
        <row r="3592">
          <cell r="A3592" t="str">
            <v>680499740059BU0341</v>
          </cell>
          <cell r="L3592">
            <v>0</v>
          </cell>
          <cell r="O3592">
            <v>0.13822999999999999</v>
          </cell>
          <cell r="S3592">
            <v>0.13822999999999999</v>
          </cell>
          <cell r="W3592">
            <v>0</v>
          </cell>
          <cell r="AB3592">
            <v>141.78</v>
          </cell>
          <cell r="AD3592">
            <v>858.4</v>
          </cell>
          <cell r="AV3592">
            <v>0.12537000000000001</v>
          </cell>
          <cell r="AW3592">
            <v>0.12537000000000001</v>
          </cell>
        </row>
        <row r="3593">
          <cell r="A3593" t="str">
            <v>680499740059BU0352</v>
          </cell>
          <cell r="M3593">
            <v>2.8209999999999999E-2</v>
          </cell>
          <cell r="N3593">
            <v>2.4199999999999999E-2</v>
          </cell>
          <cell r="P3593">
            <v>15.29753</v>
          </cell>
          <cell r="Q3593">
            <v>15.84496</v>
          </cell>
          <cell r="S3593">
            <v>9.75E-3</v>
          </cell>
          <cell r="T3593">
            <v>15.30728</v>
          </cell>
          <cell r="U3593">
            <v>15.85327</v>
          </cell>
          <cell r="X3593">
            <v>4.6859999999999999E-2</v>
          </cell>
          <cell r="Y3593">
            <v>4.0969999999999999E-2</v>
          </cell>
          <cell r="AB3593">
            <v>35.369999999999997</v>
          </cell>
          <cell r="AD3593">
            <v>172.39</v>
          </cell>
        </row>
        <row r="3594">
          <cell r="A3594" t="str">
            <v>680499740059BS9051</v>
          </cell>
          <cell r="AB3594">
            <v>2.5</v>
          </cell>
          <cell r="AD3594">
            <v>21.549990000000001</v>
          </cell>
        </row>
        <row r="3595">
          <cell r="A3595" t="str">
            <v>680499740059BO0713</v>
          </cell>
          <cell r="AB3595">
            <v>2.5</v>
          </cell>
          <cell r="AD3595">
            <v>21.549990000000001</v>
          </cell>
        </row>
        <row r="3596">
          <cell r="A3596" t="str">
            <v>680499740059BU0713</v>
          </cell>
          <cell r="AB3596">
            <v>2.5</v>
          </cell>
          <cell r="AD3596">
            <v>21.549990000000001</v>
          </cell>
        </row>
        <row r="3597">
          <cell r="A3597" t="str">
            <v>680499740059BS9050</v>
          </cell>
          <cell r="L3597">
            <v>883.70528999999999</v>
          </cell>
          <cell r="M3597">
            <v>684.22347000000002</v>
          </cell>
          <cell r="N3597">
            <v>586.93394999999998</v>
          </cell>
          <cell r="O3597">
            <v>3704.2996899999998</v>
          </cell>
          <cell r="P3597">
            <v>3277.8928999999998</v>
          </cell>
          <cell r="Q3597">
            <v>3196.1256600000002</v>
          </cell>
          <cell r="S3597">
            <v>10200.582969999999</v>
          </cell>
          <cell r="T3597">
            <v>9774.1761800000004</v>
          </cell>
          <cell r="U3597">
            <v>9033.0920000000006</v>
          </cell>
          <cell r="W3597">
            <v>1477.8222000000001</v>
          </cell>
          <cell r="X3597">
            <v>2747.70874</v>
          </cell>
          <cell r="Y3597">
            <v>2408.8325100000002</v>
          </cell>
          <cell r="AB3597">
            <v>3478.7430100000001</v>
          </cell>
          <cell r="AC3597">
            <v>1998.6420000000001</v>
          </cell>
          <cell r="AD3597">
            <v>12229.843999999999</v>
          </cell>
          <cell r="AT3597">
            <v>1113.3610000000001</v>
          </cell>
          <cell r="AU3597">
            <v>3192.4789999999998</v>
          </cell>
          <cell r="AV3597">
            <v>3905.5439999999999</v>
          </cell>
          <cell r="AW3597">
            <v>11450.992</v>
          </cell>
        </row>
        <row r="3598">
          <cell r="A3598" t="str">
            <v>680499740059BU0331</v>
          </cell>
          <cell r="L3598">
            <v>40.349350000000001</v>
          </cell>
          <cell r="O3598">
            <v>103.04756</v>
          </cell>
          <cell r="S3598">
            <v>103.04756</v>
          </cell>
          <cell r="W3598">
            <v>40.349350000000001</v>
          </cell>
          <cell r="AB3598">
            <v>44.671999999999997</v>
          </cell>
          <cell r="AC3598">
            <v>8.843</v>
          </cell>
          <cell r="AD3598">
            <v>334.48099000000002</v>
          </cell>
          <cell r="AU3598">
            <v>50.579000000000001</v>
          </cell>
          <cell r="AV3598">
            <v>113.27721</v>
          </cell>
          <cell r="AW3598">
            <v>265.01420999999999</v>
          </cell>
        </row>
        <row r="3599">
          <cell r="A3599" t="str">
            <v>680499740059BU0362</v>
          </cell>
          <cell r="L3599">
            <v>843.35594000000003</v>
          </cell>
          <cell r="M3599">
            <v>684.22347000000002</v>
          </cell>
          <cell r="N3599">
            <v>586.93394999999998</v>
          </cell>
          <cell r="O3599">
            <v>3601.2521299999999</v>
          </cell>
          <cell r="P3599">
            <v>3277.8928999999998</v>
          </cell>
          <cell r="Q3599">
            <v>3196.1256600000002</v>
          </cell>
          <cell r="S3599">
            <v>10097.53541</v>
          </cell>
          <cell r="T3599">
            <v>9774.1761800000004</v>
          </cell>
          <cell r="U3599">
            <v>9033.0920000000006</v>
          </cell>
          <cell r="W3599">
            <v>1437.4728500000001</v>
          </cell>
          <cell r="X3599">
            <v>2747.70874</v>
          </cell>
          <cell r="Y3599">
            <v>2408.8325100000002</v>
          </cell>
          <cell r="AB3599">
            <v>3434.0710100000001</v>
          </cell>
          <cell r="AC3599">
            <v>1989.799</v>
          </cell>
          <cell r="AD3599">
            <v>11895.363009999999</v>
          </cell>
          <cell r="AT3599">
            <v>1113.3610000000001</v>
          </cell>
          <cell r="AU3599">
            <v>3141.9</v>
          </cell>
          <cell r="AV3599">
            <v>3792.2667900000001</v>
          </cell>
          <cell r="AW3599">
            <v>11185.977790000001</v>
          </cell>
        </row>
        <row r="3600">
          <cell r="A3600" t="str">
            <v>680499740059BS6801</v>
          </cell>
          <cell r="L3600">
            <v>4.4690399999999997</v>
          </cell>
          <cell r="M3600">
            <v>8.2008799999999997</v>
          </cell>
          <cell r="N3600">
            <v>7.0347999999999997</v>
          </cell>
          <cell r="O3600">
            <v>31.946459999999998</v>
          </cell>
          <cell r="P3600">
            <v>59.96687</v>
          </cell>
          <cell r="Q3600">
            <v>59.273209999999999</v>
          </cell>
          <cell r="S3600">
            <v>201.83118999999999</v>
          </cell>
          <cell r="T3600">
            <v>229.85159999999999</v>
          </cell>
          <cell r="U3600">
            <v>210.65601000000001</v>
          </cell>
          <cell r="W3600">
            <v>9.9524600000000003</v>
          </cell>
          <cell r="X3600">
            <v>35.986359999999998</v>
          </cell>
          <cell r="Y3600">
            <v>32.126289999999997</v>
          </cell>
          <cell r="AV3600">
            <v>17.66883</v>
          </cell>
          <cell r="AW3600">
            <v>17.66883</v>
          </cell>
        </row>
        <row r="3601">
          <cell r="A3601" t="str">
            <v>680499740059BU1481</v>
          </cell>
          <cell r="L3601">
            <v>4.4690399999999997</v>
          </cell>
          <cell r="M3601">
            <v>8.2008799999999997</v>
          </cell>
          <cell r="N3601">
            <v>7.0347999999999997</v>
          </cell>
          <cell r="O3601">
            <v>31.946459999999998</v>
          </cell>
          <cell r="P3601">
            <v>59.96687</v>
          </cell>
          <cell r="Q3601">
            <v>59.273209999999999</v>
          </cell>
          <cell r="S3601">
            <v>201.83118999999999</v>
          </cell>
          <cell r="T3601">
            <v>229.85159999999999</v>
          </cell>
          <cell r="U3601">
            <v>210.65601000000001</v>
          </cell>
          <cell r="W3601">
            <v>9.9524600000000003</v>
          </cell>
          <cell r="X3601">
            <v>35.986359999999998</v>
          </cell>
          <cell r="Y3601">
            <v>32.126289999999997</v>
          </cell>
          <cell r="AV3601">
            <v>17.66883</v>
          </cell>
          <cell r="AW3601">
            <v>17.66883</v>
          </cell>
        </row>
        <row r="3602">
          <cell r="A3602" t="str">
            <v>680499740059201101</v>
          </cell>
          <cell r="L3602">
            <v>0</v>
          </cell>
          <cell r="M3602">
            <v>793.45948999999996</v>
          </cell>
          <cell r="N3602">
            <v>680.63773000000003</v>
          </cell>
          <cell r="O3602">
            <v>0.67168000000000005</v>
          </cell>
          <cell r="P3602">
            <v>2489.7404799999999</v>
          </cell>
          <cell r="Q3602">
            <v>2330.0716299999999</v>
          </cell>
          <cell r="S3602">
            <v>99.868319999999997</v>
          </cell>
          <cell r="T3602">
            <v>2588.93712</v>
          </cell>
          <cell r="U3602">
            <v>2414.55051</v>
          </cell>
          <cell r="W3602">
            <v>0</v>
          </cell>
          <cell r="X3602">
            <v>1899.1771100000001</v>
          </cell>
          <cell r="Y3602">
            <v>1722.8577299999999</v>
          </cell>
        </row>
        <row r="3603">
          <cell r="A3603" t="str">
            <v>680499740059BT6918</v>
          </cell>
          <cell r="L3603">
            <v>0</v>
          </cell>
          <cell r="M3603">
            <v>793.45948999999996</v>
          </cell>
          <cell r="N3603">
            <v>680.63773000000003</v>
          </cell>
          <cell r="O3603">
            <v>0.67168000000000005</v>
          </cell>
          <cell r="P3603">
            <v>2489.7404799999999</v>
          </cell>
          <cell r="Q3603">
            <v>2330.0716299999999</v>
          </cell>
          <cell r="S3603">
            <v>99.868319999999997</v>
          </cell>
          <cell r="T3603">
            <v>2588.93712</v>
          </cell>
          <cell r="U3603">
            <v>2414.55051</v>
          </cell>
          <cell r="W3603">
            <v>0</v>
          </cell>
          <cell r="X3603">
            <v>1899.1771100000001</v>
          </cell>
          <cell r="Y3603">
            <v>1722.8577299999999</v>
          </cell>
        </row>
        <row r="3604">
          <cell r="A3604" t="str">
            <v>680499740059BO0680</v>
          </cell>
          <cell r="L3604">
            <v>0</v>
          </cell>
          <cell r="M3604">
            <v>793.45948999999996</v>
          </cell>
          <cell r="N3604">
            <v>680.63773000000003</v>
          </cell>
          <cell r="O3604">
            <v>0.67168000000000005</v>
          </cell>
          <cell r="P3604">
            <v>2489.7404799999999</v>
          </cell>
          <cell r="Q3604">
            <v>2330.0716299999999</v>
          </cell>
          <cell r="S3604">
            <v>99.868319999999997</v>
          </cell>
          <cell r="T3604">
            <v>2588.93712</v>
          </cell>
          <cell r="U3604">
            <v>2414.55051</v>
          </cell>
          <cell r="W3604">
            <v>0</v>
          </cell>
          <cell r="X3604">
            <v>1899.1771100000001</v>
          </cell>
          <cell r="Y3604">
            <v>1722.8577299999999</v>
          </cell>
        </row>
        <row r="3605">
          <cell r="A3605" t="str">
            <v>680499740059BU0680</v>
          </cell>
          <cell r="L3605">
            <v>0</v>
          </cell>
          <cell r="M3605">
            <v>793.45948999999996</v>
          </cell>
          <cell r="N3605">
            <v>680.63773000000003</v>
          </cell>
          <cell r="O3605">
            <v>0.67168000000000005</v>
          </cell>
          <cell r="P3605">
            <v>2489.7404799999999</v>
          </cell>
          <cell r="Q3605">
            <v>2330.0716299999999</v>
          </cell>
          <cell r="S3605">
            <v>99.868319999999997</v>
          </cell>
          <cell r="T3605">
            <v>2588.93712</v>
          </cell>
          <cell r="U3605">
            <v>2414.55051</v>
          </cell>
          <cell r="W3605">
            <v>0</v>
          </cell>
          <cell r="X3605">
            <v>1899.1771100000001</v>
          </cell>
          <cell r="Y3605">
            <v>1722.8577299999999</v>
          </cell>
        </row>
        <row r="3606">
          <cell r="A3606" t="str">
            <v>680499CL_CLPD202</v>
          </cell>
          <cell r="L3606">
            <v>6416.4353700000001</v>
          </cell>
          <cell r="M3606">
            <v>7151.5359900000003</v>
          </cell>
          <cell r="N3606">
            <v>6927.4098000000004</v>
          </cell>
          <cell r="O3606">
            <v>25390.006890000001</v>
          </cell>
          <cell r="P3606">
            <v>22866.600869999998</v>
          </cell>
          <cell r="Q3606">
            <v>24087.417819999999</v>
          </cell>
          <cell r="S3606">
            <v>73266.993900000001</v>
          </cell>
          <cell r="T3606">
            <v>70743.587880000006</v>
          </cell>
          <cell r="U3606">
            <v>71578.0717</v>
          </cell>
          <cell r="W3606">
            <v>12553.134899999999</v>
          </cell>
          <cell r="X3606">
            <v>17384.03973</v>
          </cell>
          <cell r="Y3606">
            <v>17202.86047</v>
          </cell>
          <cell r="AB3606">
            <v>18176.136999999999</v>
          </cell>
          <cell r="AC3606">
            <v>12510.923000000001</v>
          </cell>
          <cell r="AD3606">
            <v>72861.857000000004</v>
          </cell>
          <cell r="AT3606">
            <v>6916.74</v>
          </cell>
          <cell r="AU3606">
            <v>18674.452000000001</v>
          </cell>
          <cell r="AV3606">
            <v>25384.66344</v>
          </cell>
          <cell r="AW3606">
            <v>75022.396439999997</v>
          </cell>
        </row>
        <row r="3607">
          <cell r="A3607" t="str">
            <v>680499CL_CLBS9044</v>
          </cell>
          <cell r="L3607">
            <v>1254.7794899999999</v>
          </cell>
          <cell r="M3607">
            <v>1154.50361</v>
          </cell>
          <cell r="N3607">
            <v>1118.32195</v>
          </cell>
          <cell r="O3607">
            <v>4676.7999200000004</v>
          </cell>
          <cell r="P3607">
            <v>3896.1329000000001</v>
          </cell>
          <cell r="Q3607">
            <v>4087.9172699999999</v>
          </cell>
          <cell r="S3607">
            <v>11999.115830000001</v>
          </cell>
          <cell r="T3607">
            <v>11218.44881</v>
          </cell>
          <cell r="U3607">
            <v>11376.79127</v>
          </cell>
          <cell r="W3607">
            <v>2541.4882699999998</v>
          </cell>
          <cell r="X3607">
            <v>3125.5475900000001</v>
          </cell>
          <cell r="Y3607">
            <v>3115.8148700000002</v>
          </cell>
          <cell r="AB3607">
            <v>3700.4839999999999</v>
          </cell>
          <cell r="AC3607">
            <v>2055.625</v>
          </cell>
          <cell r="AD3607">
            <v>13450.361999999999</v>
          </cell>
          <cell r="AT3607">
            <v>1242.8920000000001</v>
          </cell>
          <cell r="AU3607">
            <v>3477.36</v>
          </cell>
          <cell r="AV3607">
            <v>4615.9317199999996</v>
          </cell>
          <cell r="AW3607">
            <v>12380.977720000001</v>
          </cell>
        </row>
        <row r="3608">
          <cell r="A3608" t="str">
            <v>680499CL_CLBU0321</v>
          </cell>
          <cell r="L3608">
            <v>1028.79757</v>
          </cell>
          <cell r="M3608">
            <v>745.28719000000001</v>
          </cell>
          <cell r="N3608">
            <v>721.93017999999995</v>
          </cell>
          <cell r="O3608">
            <v>2733.3870299999999</v>
          </cell>
          <cell r="P3608">
            <v>2008.3014499999999</v>
          </cell>
          <cell r="Q3608">
            <v>2093.5945700000002</v>
          </cell>
          <cell r="S3608">
            <v>6688.3924800000004</v>
          </cell>
          <cell r="T3608">
            <v>5963.3068999999996</v>
          </cell>
          <cell r="U3608">
            <v>6023.9239600000001</v>
          </cell>
          <cell r="W3608">
            <v>1543.26712</v>
          </cell>
          <cell r="X3608">
            <v>1795.0208</v>
          </cell>
          <cell r="Y3608">
            <v>1779.28943</v>
          </cell>
          <cell r="AB3608">
            <v>2269.5729999999999</v>
          </cell>
          <cell r="AC3608">
            <v>1095.376</v>
          </cell>
          <cell r="AD3608">
            <v>7540.4340000000002</v>
          </cell>
          <cell r="AT3608">
            <v>858.71299999999997</v>
          </cell>
          <cell r="AU3608">
            <v>2129.4830000000002</v>
          </cell>
          <cell r="AV3608">
            <v>2671.18514</v>
          </cell>
          <cell r="AW3608">
            <v>7020.8191399999996</v>
          </cell>
        </row>
        <row r="3609">
          <cell r="A3609" t="str">
            <v>680499CL_CLBU0323</v>
          </cell>
          <cell r="L3609">
            <v>225.98192</v>
          </cell>
          <cell r="M3609">
            <v>409.21642000000003</v>
          </cell>
          <cell r="N3609">
            <v>396.39177000000001</v>
          </cell>
          <cell r="O3609">
            <v>1943.4128900000001</v>
          </cell>
          <cell r="P3609">
            <v>1887.8314499999999</v>
          </cell>
          <cell r="Q3609">
            <v>1994.3226999999999</v>
          </cell>
          <cell r="S3609">
            <v>5310.7233500000002</v>
          </cell>
          <cell r="T3609">
            <v>5255.1419100000003</v>
          </cell>
          <cell r="U3609">
            <v>5352.8673099999996</v>
          </cell>
          <cell r="W3609">
            <v>998.22114999999997</v>
          </cell>
          <cell r="X3609">
            <v>1330.5267899999999</v>
          </cell>
          <cell r="Y3609">
            <v>1336.5254399999999</v>
          </cell>
          <cell r="AB3609">
            <v>1430.9110000000001</v>
          </cell>
          <cell r="AC3609">
            <v>960.24900000000002</v>
          </cell>
          <cell r="AD3609">
            <v>5909.9279999999999</v>
          </cell>
          <cell r="AT3609">
            <v>384.17899999999997</v>
          </cell>
          <cell r="AU3609">
            <v>1347.877</v>
          </cell>
          <cell r="AV3609">
            <v>1944.74658</v>
          </cell>
          <cell r="AW3609">
            <v>5360.1585800000003</v>
          </cell>
        </row>
        <row r="3610">
          <cell r="A3610" t="str">
            <v>680499CL_CLBG6912</v>
          </cell>
          <cell r="L3610">
            <v>4220.4372400000002</v>
          </cell>
          <cell r="M3610">
            <v>4801.6407300000001</v>
          </cell>
          <cell r="N3610">
            <v>4651.15924</v>
          </cell>
          <cell r="O3610">
            <v>16861.888319999998</v>
          </cell>
          <cell r="P3610">
            <v>15185.30847</v>
          </cell>
          <cell r="Q3610">
            <v>16033.108749999999</v>
          </cell>
          <cell r="S3610">
            <v>50893.019099999998</v>
          </cell>
          <cell r="T3610">
            <v>49216.439250000003</v>
          </cell>
          <cell r="U3610">
            <v>49768.821490000002</v>
          </cell>
          <cell r="W3610">
            <v>8084.8124699999998</v>
          </cell>
          <cell r="X3610">
            <v>11244.441940000001</v>
          </cell>
          <cell r="Y3610">
            <v>11097.157939999999</v>
          </cell>
          <cell r="AB3610">
            <v>11204.109</v>
          </cell>
          <cell r="AC3610">
            <v>8599.1730000000007</v>
          </cell>
          <cell r="AD3610">
            <v>47530.281000000003</v>
          </cell>
          <cell r="AT3610">
            <v>4555.6629999999996</v>
          </cell>
          <cell r="AU3610">
            <v>12291.6</v>
          </cell>
          <cell r="AV3610">
            <v>17071.029450000002</v>
          </cell>
          <cell r="AW3610">
            <v>50202.889450000002</v>
          </cell>
        </row>
        <row r="3611">
          <cell r="A3611" t="str">
            <v>680499CL_CLBS6912</v>
          </cell>
          <cell r="L3611">
            <v>3617.1981099999998</v>
          </cell>
          <cell r="M3611">
            <v>4172.8824999999997</v>
          </cell>
          <cell r="N3611">
            <v>4042.1060400000001</v>
          </cell>
          <cell r="O3611">
            <v>14718.969730000001</v>
          </cell>
          <cell r="P3611">
            <v>13485.58404</v>
          </cell>
          <cell r="Q3611">
            <v>14244.79889</v>
          </cell>
          <cell r="S3611">
            <v>45281.414270000001</v>
          </cell>
          <cell r="T3611">
            <v>44048.028579999998</v>
          </cell>
          <cell r="U3611">
            <v>44544.004679999998</v>
          </cell>
          <cell r="W3611">
            <v>7153.5012100000004</v>
          </cell>
          <cell r="X3611">
            <v>9967.7697499999995</v>
          </cell>
          <cell r="Y3611">
            <v>9845.8311599999997</v>
          </cell>
          <cell r="AB3611">
            <v>10082.156000000001</v>
          </cell>
          <cell r="AC3611">
            <v>7249.1750000000002</v>
          </cell>
          <cell r="AD3611">
            <v>42774.656999999999</v>
          </cell>
          <cell r="AT3611">
            <v>3971.7240000000002</v>
          </cell>
          <cell r="AU3611">
            <v>10937.754999999999</v>
          </cell>
          <cell r="AV3611">
            <v>14899.674800000001</v>
          </cell>
          <cell r="AW3611">
            <v>45377.862800000003</v>
          </cell>
        </row>
        <row r="3612">
          <cell r="A3612" t="str">
            <v>680499CL_CLBO0678</v>
          </cell>
          <cell r="L3612">
            <v>2556.38823</v>
          </cell>
          <cell r="M3612">
            <v>3469.46506</v>
          </cell>
          <cell r="N3612">
            <v>3360.7334099999998</v>
          </cell>
          <cell r="O3612">
            <v>10775.84354</v>
          </cell>
          <cell r="P3612">
            <v>10436.02577</v>
          </cell>
          <cell r="Q3612">
            <v>11005.21493</v>
          </cell>
          <cell r="S3612">
            <v>33613.347889999997</v>
          </cell>
          <cell r="T3612">
            <v>33273.530120000003</v>
          </cell>
          <cell r="U3612">
            <v>33629.903559999999</v>
          </cell>
          <cell r="W3612">
            <v>5081.13843</v>
          </cell>
          <cell r="X3612">
            <v>7818.7221900000004</v>
          </cell>
          <cell r="Y3612">
            <v>7716.0124699999997</v>
          </cell>
          <cell r="AB3612">
            <v>7134.9369999999999</v>
          </cell>
          <cell r="AC3612">
            <v>5266.6450000000004</v>
          </cell>
          <cell r="AD3612">
            <v>29666.996999999999</v>
          </cell>
          <cell r="AT3612">
            <v>2767.23</v>
          </cell>
          <cell r="AU3612">
            <v>7867.6229999999996</v>
          </cell>
          <cell r="AV3612">
            <v>10810.714970000001</v>
          </cell>
          <cell r="AW3612">
            <v>32983.236969999998</v>
          </cell>
        </row>
        <row r="3613">
          <cell r="A3613" t="str">
            <v>680499CL_CLBU0654</v>
          </cell>
          <cell r="L3613">
            <v>675.23342000000002</v>
          </cell>
          <cell r="M3613">
            <v>595.12874999999997</v>
          </cell>
          <cell r="N3613">
            <v>576.47766000000001</v>
          </cell>
          <cell r="O3613">
            <v>2262.95993</v>
          </cell>
          <cell r="P3613">
            <v>1826.01262</v>
          </cell>
          <cell r="Q3613">
            <v>1923.9545499999999</v>
          </cell>
          <cell r="S3613">
            <v>6544.9170199999999</v>
          </cell>
          <cell r="T3613">
            <v>6107.9697100000003</v>
          </cell>
          <cell r="U3613">
            <v>6178.9997599999997</v>
          </cell>
          <cell r="W3613">
            <v>1200.1953100000001</v>
          </cell>
          <cell r="X3613">
            <v>1415.73334</v>
          </cell>
          <cell r="Y3613">
            <v>1392.5869600000001</v>
          </cell>
          <cell r="AB3613">
            <v>1618.665</v>
          </cell>
          <cell r="AC3613">
            <v>1114.634</v>
          </cell>
          <cell r="AD3613">
            <v>7080.3879999999999</v>
          </cell>
          <cell r="AT3613">
            <v>617.71299999999997</v>
          </cell>
          <cell r="AU3613">
            <v>1620.8779999999999</v>
          </cell>
          <cell r="AV3613">
            <v>2207.7038499999999</v>
          </cell>
          <cell r="AW3613">
            <v>6899.5118499999999</v>
          </cell>
        </row>
        <row r="3614">
          <cell r="A3614" t="str">
            <v>680499CL_CLBU0659</v>
          </cell>
          <cell r="L3614">
            <v>385.57646</v>
          </cell>
          <cell r="M3614">
            <v>108.28869</v>
          </cell>
          <cell r="N3614">
            <v>104.89497</v>
          </cell>
          <cell r="O3614">
            <v>1680.16626</v>
          </cell>
          <cell r="P3614">
            <v>1223.54565</v>
          </cell>
          <cell r="Q3614">
            <v>1315.62941</v>
          </cell>
          <cell r="S3614">
            <v>5123.1493600000003</v>
          </cell>
          <cell r="T3614">
            <v>4666.5287500000004</v>
          </cell>
          <cell r="U3614">
            <v>4735.1013599999997</v>
          </cell>
          <cell r="W3614">
            <v>872.16746999999998</v>
          </cell>
          <cell r="X3614">
            <v>733.31421999999998</v>
          </cell>
          <cell r="Y3614">
            <v>737.23172999999997</v>
          </cell>
          <cell r="AB3614">
            <v>1328.5540000000001</v>
          </cell>
          <cell r="AC3614">
            <v>867.89599999999996</v>
          </cell>
          <cell r="AD3614">
            <v>6027.2719999999999</v>
          </cell>
          <cell r="AT3614">
            <v>586.78099999999995</v>
          </cell>
          <cell r="AU3614">
            <v>1449.2539999999999</v>
          </cell>
          <cell r="AV3614">
            <v>1881.2559799999999</v>
          </cell>
          <cell r="AW3614">
            <v>5495.1139800000001</v>
          </cell>
        </row>
        <row r="3615">
          <cell r="A3615" t="str">
            <v>680499CL_CLBS6922</v>
          </cell>
          <cell r="L3615">
            <v>603.23913000000005</v>
          </cell>
          <cell r="M3615">
            <v>628.75823000000003</v>
          </cell>
          <cell r="N3615">
            <v>609.05319999999995</v>
          </cell>
          <cell r="O3615">
            <v>2142.9185900000002</v>
          </cell>
          <cell r="P3615">
            <v>1699.72443</v>
          </cell>
          <cell r="Q3615">
            <v>1788.30987</v>
          </cell>
          <cell r="S3615">
            <v>5611.6048300000002</v>
          </cell>
          <cell r="T3615">
            <v>5168.4106700000002</v>
          </cell>
          <cell r="U3615">
            <v>5224.8168100000003</v>
          </cell>
          <cell r="W3615">
            <v>931.31125999999995</v>
          </cell>
          <cell r="X3615">
            <v>1276.67219</v>
          </cell>
          <cell r="Y3615">
            <v>1251.3267800000001</v>
          </cell>
          <cell r="AB3615">
            <v>1121.953</v>
          </cell>
          <cell r="AC3615">
            <v>1349.998</v>
          </cell>
          <cell r="AD3615">
            <v>4755.6239999999998</v>
          </cell>
          <cell r="AT3615">
            <v>583.93899999999996</v>
          </cell>
          <cell r="AU3615">
            <v>1353.845</v>
          </cell>
          <cell r="AV3615">
            <v>2171.3546500000002</v>
          </cell>
          <cell r="AW3615">
            <v>4825.0266499999998</v>
          </cell>
        </row>
        <row r="3616">
          <cell r="A3616" t="str">
            <v>680499CL_CLBU1485</v>
          </cell>
          <cell r="L3616">
            <v>434.63382000000001</v>
          </cell>
          <cell r="M3616">
            <v>351.94556999999998</v>
          </cell>
          <cell r="N3616">
            <v>340.91574000000003</v>
          </cell>
          <cell r="O3616">
            <v>1661.95011</v>
          </cell>
          <cell r="P3616">
            <v>826.52201000000002</v>
          </cell>
          <cell r="Q3616">
            <v>866.64153999999996</v>
          </cell>
          <cell r="S3616">
            <v>3881.8104699999999</v>
          </cell>
          <cell r="T3616">
            <v>3046.3823699999998</v>
          </cell>
          <cell r="U3616">
            <v>3067.3082899999999</v>
          </cell>
          <cell r="W3616">
            <v>640.25768000000005</v>
          </cell>
          <cell r="X3616">
            <v>653.55775000000006</v>
          </cell>
          <cell r="Y3616">
            <v>639.87032999999997</v>
          </cell>
          <cell r="AB3616">
            <v>892.72299999999996</v>
          </cell>
          <cell r="AC3616">
            <v>1094.5219999999999</v>
          </cell>
          <cell r="AD3616">
            <v>3663.116</v>
          </cell>
          <cell r="AT3616">
            <v>444.78100000000001</v>
          </cell>
          <cell r="AU3616">
            <v>950.524</v>
          </cell>
          <cell r="AV3616">
            <v>1695.1292100000001</v>
          </cell>
          <cell r="AW3616">
            <v>3618.2832100000001</v>
          </cell>
        </row>
        <row r="3617">
          <cell r="A3617" t="str">
            <v>680499CL_CLBU1051</v>
          </cell>
          <cell r="L3617">
            <v>28.58765</v>
          </cell>
          <cell r="O3617">
            <v>28.58765</v>
          </cell>
          <cell r="S3617">
            <v>28.58765</v>
          </cell>
          <cell r="W3617">
            <v>28.58765</v>
          </cell>
        </row>
        <row r="3618">
          <cell r="A3618" t="str">
            <v>680499CL_CLBO0708</v>
          </cell>
          <cell r="L3618">
            <v>90.578990000000005</v>
          </cell>
          <cell r="M3618">
            <v>260.95888000000002</v>
          </cell>
          <cell r="N3618">
            <v>252.78054</v>
          </cell>
          <cell r="O3618">
            <v>340.81646999999998</v>
          </cell>
          <cell r="P3618">
            <v>838.68681000000004</v>
          </cell>
          <cell r="Q3618">
            <v>886.10775999999998</v>
          </cell>
          <cell r="S3618">
            <v>1454.30881</v>
          </cell>
          <cell r="T3618">
            <v>1952.1791499999999</v>
          </cell>
          <cell r="U3618">
            <v>1989.17408</v>
          </cell>
          <cell r="W3618">
            <v>186.29651000000001</v>
          </cell>
          <cell r="X3618">
            <v>596.64117999999996</v>
          </cell>
          <cell r="Y3618">
            <v>585.25378999999998</v>
          </cell>
          <cell r="AB3618">
            <v>184.81200000000001</v>
          </cell>
          <cell r="AC3618">
            <v>216.4</v>
          </cell>
          <cell r="AD3618">
            <v>978.96699999999998</v>
          </cell>
          <cell r="AT3618">
            <v>81.903000000000006</v>
          </cell>
          <cell r="AU3618">
            <v>291.49799999999999</v>
          </cell>
          <cell r="AV3618">
            <v>328.38562000000002</v>
          </cell>
          <cell r="AW3618">
            <v>1013.25462</v>
          </cell>
        </row>
        <row r="3619">
          <cell r="A3619" t="str">
            <v>680499CL_CLBU0675</v>
          </cell>
          <cell r="L3619">
            <v>17.501629999999999</v>
          </cell>
          <cell r="M3619">
            <v>12.09008</v>
          </cell>
          <cell r="N3619">
            <v>11.711169999999999</v>
          </cell>
          <cell r="O3619">
            <v>54.751170000000002</v>
          </cell>
          <cell r="P3619">
            <v>20.572559999999999</v>
          </cell>
          <cell r="Q3619">
            <v>20.608519999999999</v>
          </cell>
          <cell r="S3619">
            <v>159.87657999999999</v>
          </cell>
          <cell r="T3619">
            <v>125.69797</v>
          </cell>
          <cell r="U3619">
            <v>123.52073</v>
          </cell>
          <cell r="W3619">
            <v>35.849780000000003</v>
          </cell>
          <cell r="X3619">
            <v>16.973089999999999</v>
          </cell>
          <cell r="Y3619">
            <v>16.768129999999999</v>
          </cell>
          <cell r="AB3619">
            <v>44.417999999999999</v>
          </cell>
          <cell r="AC3619">
            <v>39.076000000000001</v>
          </cell>
          <cell r="AD3619">
            <v>113.541</v>
          </cell>
          <cell r="AT3619">
            <v>50.887999999999998</v>
          </cell>
          <cell r="AU3619">
            <v>60.936</v>
          </cell>
          <cell r="AV3619">
            <v>69.745999999999995</v>
          </cell>
          <cell r="AW3619">
            <v>108.259</v>
          </cell>
        </row>
        <row r="3620">
          <cell r="A3620" t="str">
            <v>680499CL_CLBU0709</v>
          </cell>
          <cell r="L3620">
            <v>0</v>
          </cell>
          <cell r="O3620">
            <v>2.0889899999999999</v>
          </cell>
          <cell r="S3620">
            <v>2.9335900000000001</v>
          </cell>
          <cell r="T3620">
            <v>0.84460000000000002</v>
          </cell>
          <cell r="U3620">
            <v>0.87497999999999998</v>
          </cell>
          <cell r="W3620">
            <v>0</v>
          </cell>
          <cell r="AV3620">
            <v>1.2605</v>
          </cell>
          <cell r="AW3620">
            <v>1.2605</v>
          </cell>
        </row>
        <row r="3621">
          <cell r="A3621" t="str">
            <v>680499CL_CLBU1123</v>
          </cell>
          <cell r="L3621">
            <v>31.93704</v>
          </cell>
          <cell r="M3621">
            <v>3.7637</v>
          </cell>
          <cell r="N3621">
            <v>3.64574</v>
          </cell>
          <cell r="O3621">
            <v>54.724200000000003</v>
          </cell>
          <cell r="P3621">
            <v>13.943049999999999</v>
          </cell>
          <cell r="Q3621">
            <v>14.95204</v>
          </cell>
          <cell r="S3621">
            <v>84.087729999999993</v>
          </cell>
          <cell r="T3621">
            <v>43.306579999999997</v>
          </cell>
          <cell r="U3621">
            <v>43.938740000000003</v>
          </cell>
          <cell r="W3621">
            <v>40.31964</v>
          </cell>
          <cell r="X3621">
            <v>9.5001700000000007</v>
          </cell>
          <cell r="Y3621">
            <v>9.4345300000000005</v>
          </cell>
          <cell r="AT3621">
            <v>6.367</v>
          </cell>
          <cell r="AU3621">
            <v>50.887</v>
          </cell>
          <cell r="AV3621">
            <v>76.833320000000001</v>
          </cell>
          <cell r="AW3621">
            <v>83.969319999999996</v>
          </cell>
        </row>
        <row r="3622">
          <cell r="A3622" t="str">
            <v>680499CL_CLBS9042</v>
          </cell>
          <cell r="L3622">
            <v>826.88734999999997</v>
          </cell>
          <cell r="M3622">
            <v>1066.31384</v>
          </cell>
          <cell r="N3622">
            <v>1032.8960500000001</v>
          </cell>
          <cell r="O3622">
            <v>3229.29277</v>
          </cell>
          <cell r="P3622">
            <v>3186.0387999999998</v>
          </cell>
          <cell r="Q3622">
            <v>3330.8081699999998</v>
          </cell>
          <cell r="S3622">
            <v>8514.7757799999999</v>
          </cell>
          <cell r="T3622">
            <v>8471.5218100000002</v>
          </cell>
          <cell r="U3622">
            <v>8570.3437099999992</v>
          </cell>
          <cell r="W3622">
            <v>1670.0090299999999</v>
          </cell>
          <cell r="X3622">
            <v>2451.0493700000002</v>
          </cell>
          <cell r="Y3622">
            <v>2431.4571700000001</v>
          </cell>
          <cell r="AB3622">
            <v>2620.192</v>
          </cell>
          <cell r="AC3622">
            <v>1459.56</v>
          </cell>
          <cell r="AD3622">
            <v>9572.4210000000003</v>
          </cell>
          <cell r="AT3622">
            <v>886.505</v>
          </cell>
          <cell r="AU3622">
            <v>2267.3310000000001</v>
          </cell>
          <cell r="AV3622">
            <v>3003.8769699999998</v>
          </cell>
          <cell r="AW3622">
            <v>9982.2349699999995</v>
          </cell>
        </row>
        <row r="3623">
          <cell r="A3623" t="str">
            <v>680499CL_CLBO0341</v>
          </cell>
          <cell r="L3623">
            <v>491.67362000000003</v>
          </cell>
          <cell r="M3623">
            <v>792.46259999999995</v>
          </cell>
          <cell r="N3623">
            <v>767.62716999999998</v>
          </cell>
          <cell r="O3623">
            <v>2205.4103</v>
          </cell>
          <cell r="P3623">
            <v>2570.7306699999999</v>
          </cell>
          <cell r="Q3623">
            <v>2697.7456299999999</v>
          </cell>
          <cell r="S3623">
            <v>6332.5506999999998</v>
          </cell>
          <cell r="T3623">
            <v>6697.8710700000001</v>
          </cell>
          <cell r="U3623">
            <v>6790.0043500000002</v>
          </cell>
          <cell r="W3623">
            <v>1057.3557699999999</v>
          </cell>
          <cell r="X3623">
            <v>1931.25116</v>
          </cell>
          <cell r="Y3623">
            <v>1917.3109099999999</v>
          </cell>
          <cell r="AB3623">
            <v>2036.356</v>
          </cell>
          <cell r="AC3623">
            <v>1157.6959999999999</v>
          </cell>
          <cell r="AD3623">
            <v>7527.116</v>
          </cell>
          <cell r="AT3623">
            <v>671.19899999999996</v>
          </cell>
          <cell r="AU3623">
            <v>1790.0809999999999</v>
          </cell>
          <cell r="AV3623">
            <v>2346.0360900000001</v>
          </cell>
          <cell r="AW3623">
            <v>7754.4790899999998</v>
          </cell>
        </row>
        <row r="3624">
          <cell r="A3624" t="str">
            <v>680499CL_CLBU0341</v>
          </cell>
          <cell r="L3624">
            <v>491.67362000000003</v>
          </cell>
          <cell r="M3624">
            <v>792.46259999999995</v>
          </cell>
          <cell r="N3624">
            <v>767.62716999999998</v>
          </cell>
          <cell r="O3624">
            <v>2205.4103</v>
          </cell>
          <cell r="P3624">
            <v>2570.7306699999999</v>
          </cell>
          <cell r="Q3624">
            <v>2697.7456299999999</v>
          </cell>
          <cell r="S3624">
            <v>6332.5506999999998</v>
          </cell>
          <cell r="T3624">
            <v>6697.8710700000001</v>
          </cell>
          <cell r="U3624">
            <v>6790.0043500000002</v>
          </cell>
          <cell r="W3624">
            <v>1057.3557699999999</v>
          </cell>
          <cell r="X3624">
            <v>1931.25116</v>
          </cell>
          <cell r="Y3624">
            <v>1917.3109099999999</v>
          </cell>
          <cell r="AB3624">
            <v>2036.356</v>
          </cell>
          <cell r="AC3624">
            <v>1157.6959999999999</v>
          </cell>
          <cell r="AD3624">
            <v>7527.116</v>
          </cell>
          <cell r="AT3624">
            <v>671.19899999999996</v>
          </cell>
          <cell r="AU3624">
            <v>1790.0809999999999</v>
          </cell>
          <cell r="AV3624">
            <v>2346.0360900000001</v>
          </cell>
          <cell r="AW3624">
            <v>7754.4790899999998</v>
          </cell>
        </row>
        <row r="3625">
          <cell r="A3625" t="str">
            <v>680499CL_CLBU0351</v>
          </cell>
          <cell r="L3625">
            <v>46.343600000000002</v>
          </cell>
          <cell r="M3625">
            <v>54.31973</v>
          </cell>
          <cell r="N3625">
            <v>52.617379999999997</v>
          </cell>
          <cell r="O3625">
            <v>46.343609999999998</v>
          </cell>
          <cell r="P3625">
            <v>54.448279999999997</v>
          </cell>
          <cell r="Q3625">
            <v>52.754539999999999</v>
          </cell>
          <cell r="S3625">
            <v>101.09275</v>
          </cell>
          <cell r="T3625">
            <v>109.19741999999999</v>
          </cell>
          <cell r="U3625">
            <v>108.18168</v>
          </cell>
          <cell r="W3625">
            <v>46.343609999999998</v>
          </cell>
          <cell r="X3625">
            <v>54.357959999999999</v>
          </cell>
          <cell r="Y3625">
            <v>52.654879999999999</v>
          </cell>
          <cell r="AV3625">
            <v>42.496000000000002</v>
          </cell>
          <cell r="AW3625">
            <v>296.10899999999998</v>
          </cell>
        </row>
        <row r="3626">
          <cell r="A3626" t="str">
            <v>680499CL_CLBU0352</v>
          </cell>
          <cell r="L3626">
            <v>288.87013000000002</v>
          </cell>
          <cell r="M3626">
            <v>219.53151</v>
          </cell>
          <cell r="N3626">
            <v>212.6515</v>
          </cell>
          <cell r="O3626">
            <v>963.04253000000006</v>
          </cell>
          <cell r="P3626">
            <v>559.20959000000005</v>
          </cell>
          <cell r="Q3626">
            <v>578.59894999999995</v>
          </cell>
          <cell r="S3626">
            <v>2068.0751500000001</v>
          </cell>
          <cell r="T3626">
            <v>1664.2422099999999</v>
          </cell>
          <cell r="U3626">
            <v>1671.8098299999999</v>
          </cell>
          <cell r="W3626">
            <v>551.81331999999998</v>
          </cell>
          <cell r="X3626">
            <v>463.78998999999999</v>
          </cell>
          <cell r="Y3626">
            <v>459.78233999999998</v>
          </cell>
          <cell r="AB3626">
            <v>583.83600000000001</v>
          </cell>
          <cell r="AC3626">
            <v>301.86399999999998</v>
          </cell>
          <cell r="AD3626">
            <v>2045.3050000000001</v>
          </cell>
          <cell r="AT3626">
            <v>215.30600000000001</v>
          </cell>
          <cell r="AU3626">
            <v>477.25</v>
          </cell>
          <cell r="AV3626">
            <v>615.34487999999999</v>
          </cell>
          <cell r="AW3626">
            <v>1931.64688</v>
          </cell>
        </row>
        <row r="3627">
          <cell r="A3627" t="str">
            <v>680499CL_CLBU0349</v>
          </cell>
          <cell r="L3627">
            <v>0</v>
          </cell>
          <cell r="O3627">
            <v>14.49633</v>
          </cell>
          <cell r="P3627">
            <v>1.6502600000000001</v>
          </cell>
          <cell r="Q3627">
            <v>1.7090399999999999</v>
          </cell>
          <cell r="S3627">
            <v>13.057180000000001</v>
          </cell>
          <cell r="T3627">
            <v>0.21110999999999999</v>
          </cell>
          <cell r="U3627">
            <v>0.34784999999999999</v>
          </cell>
          <cell r="W3627">
            <v>14.49633</v>
          </cell>
          <cell r="X3627">
            <v>1.6502600000000001</v>
          </cell>
          <cell r="Y3627">
            <v>1.7090399999999999</v>
          </cell>
        </row>
        <row r="3628">
          <cell r="A3628" t="str">
            <v>680499CL_CLBS9051</v>
          </cell>
          <cell r="L3628">
            <v>3.8062399999999998</v>
          </cell>
          <cell r="M3628">
            <v>0</v>
          </cell>
          <cell r="N3628">
            <v>0</v>
          </cell>
          <cell r="O3628">
            <v>28.73189</v>
          </cell>
          <cell r="P3628">
            <v>0</v>
          </cell>
          <cell r="Q3628">
            <v>0</v>
          </cell>
          <cell r="S3628">
            <v>53.293849999999999</v>
          </cell>
          <cell r="T3628">
            <v>24.561959999999999</v>
          </cell>
          <cell r="U3628">
            <v>24.088460000000001</v>
          </cell>
          <cell r="W3628">
            <v>16.64546</v>
          </cell>
          <cell r="X3628">
            <v>0</v>
          </cell>
          <cell r="Y3628">
            <v>0</v>
          </cell>
          <cell r="AB3628">
            <v>50.11</v>
          </cell>
          <cell r="AC3628">
            <v>17.548999999999999</v>
          </cell>
          <cell r="AD3628">
            <v>209.36799999999999</v>
          </cell>
          <cell r="AT3628">
            <v>18.187999999999999</v>
          </cell>
          <cell r="AU3628">
            <v>43.988999999999997</v>
          </cell>
          <cell r="AV3628">
            <v>44.899009999999997</v>
          </cell>
          <cell r="AW3628">
            <v>193.17201</v>
          </cell>
        </row>
        <row r="3629">
          <cell r="A3629" t="str">
            <v>680499CL_CLBO0713</v>
          </cell>
          <cell r="L3629">
            <v>3.8062399999999998</v>
          </cell>
          <cell r="M3629">
            <v>0</v>
          </cell>
          <cell r="N3629">
            <v>0</v>
          </cell>
          <cell r="O3629">
            <v>28.73189</v>
          </cell>
          <cell r="P3629">
            <v>0</v>
          </cell>
          <cell r="Q3629">
            <v>0</v>
          </cell>
          <cell r="S3629">
            <v>53.293849999999999</v>
          </cell>
          <cell r="T3629">
            <v>24.561959999999999</v>
          </cell>
          <cell r="U3629">
            <v>24.088460000000001</v>
          </cell>
          <cell r="W3629">
            <v>16.64546</v>
          </cell>
          <cell r="X3629">
            <v>0</v>
          </cell>
          <cell r="Y3629">
            <v>0</v>
          </cell>
          <cell r="AB3629">
            <v>50.11</v>
          </cell>
          <cell r="AC3629">
            <v>17.548999999999999</v>
          </cell>
          <cell r="AD3629">
            <v>209.36799999999999</v>
          </cell>
          <cell r="AT3629">
            <v>18.187999999999999</v>
          </cell>
          <cell r="AU3629">
            <v>43.988999999999997</v>
          </cell>
          <cell r="AV3629">
            <v>44.899009999999997</v>
          </cell>
          <cell r="AW3629">
            <v>193.17201</v>
          </cell>
        </row>
        <row r="3630">
          <cell r="A3630" t="str">
            <v>680499CL_CLBU0713</v>
          </cell>
          <cell r="L3630">
            <v>3.8062399999999998</v>
          </cell>
          <cell r="M3630">
            <v>0</v>
          </cell>
          <cell r="N3630">
            <v>0</v>
          </cell>
          <cell r="O3630">
            <v>28.73189</v>
          </cell>
          <cell r="P3630">
            <v>0</v>
          </cell>
          <cell r="Q3630">
            <v>0</v>
          </cell>
          <cell r="S3630">
            <v>53.293849999999999</v>
          </cell>
          <cell r="T3630">
            <v>24.561959999999999</v>
          </cell>
          <cell r="U3630">
            <v>24.088460000000001</v>
          </cell>
          <cell r="W3630">
            <v>16.64546</v>
          </cell>
          <cell r="X3630">
            <v>0</v>
          </cell>
          <cell r="Y3630">
            <v>0</v>
          </cell>
          <cell r="AB3630">
            <v>50.11</v>
          </cell>
          <cell r="AC3630">
            <v>17.548999999999999</v>
          </cell>
          <cell r="AD3630">
            <v>209.36799999999999</v>
          </cell>
          <cell r="AT3630">
            <v>18.187999999999999</v>
          </cell>
          <cell r="AU3630">
            <v>43.988999999999997</v>
          </cell>
          <cell r="AV3630">
            <v>44.899009999999997</v>
          </cell>
          <cell r="AW3630">
            <v>193.17201</v>
          </cell>
        </row>
        <row r="3631">
          <cell r="A3631" t="str">
            <v>680499CL_CLBS9050</v>
          </cell>
          <cell r="L3631">
            <v>110.37087</v>
          </cell>
          <cell r="M3631">
            <v>129.07781</v>
          </cell>
          <cell r="N3631">
            <v>125.03256</v>
          </cell>
          <cell r="O3631">
            <v>588.45321999999999</v>
          </cell>
          <cell r="P3631">
            <v>591.46864000000005</v>
          </cell>
          <cell r="Q3631">
            <v>626.79313000000002</v>
          </cell>
          <cell r="S3631">
            <v>1793.6261099999999</v>
          </cell>
          <cell r="T3631">
            <v>1796.6415300000001</v>
          </cell>
          <cell r="U3631">
            <v>1820.79151</v>
          </cell>
          <cell r="W3631">
            <v>239.03061</v>
          </cell>
          <cell r="X3631">
            <v>561.90863999999999</v>
          </cell>
          <cell r="Y3631">
            <v>557.35932000000003</v>
          </cell>
          <cell r="AB3631">
            <v>601.24199999999996</v>
          </cell>
          <cell r="AC3631">
            <v>379.01600000000002</v>
          </cell>
          <cell r="AD3631">
            <v>2099.4250000000002</v>
          </cell>
          <cell r="AT3631">
            <v>213.49199999999999</v>
          </cell>
          <cell r="AU3631">
            <v>594.17200000000003</v>
          </cell>
          <cell r="AV3631">
            <v>645.44853999999998</v>
          </cell>
          <cell r="AW3631">
            <v>2259.6445399999998</v>
          </cell>
        </row>
        <row r="3632">
          <cell r="A3632" t="str">
            <v>680499CL_CLBU0331</v>
          </cell>
          <cell r="AT3632">
            <v>10.724</v>
          </cell>
          <cell r="AU3632">
            <v>27.359000000000002</v>
          </cell>
          <cell r="AV3632">
            <v>21.448</v>
          </cell>
          <cell r="AW3632">
            <v>74.641999999999996</v>
          </cell>
        </row>
        <row r="3633">
          <cell r="A3633" t="str">
            <v>680499CL_CLBU0362</v>
          </cell>
          <cell r="L3633">
            <v>110.37087</v>
          </cell>
          <cell r="M3633">
            <v>129.07781</v>
          </cell>
          <cell r="N3633">
            <v>125.03256</v>
          </cell>
          <cell r="O3633">
            <v>588.45321999999999</v>
          </cell>
          <cell r="P3633">
            <v>591.46864000000005</v>
          </cell>
          <cell r="Q3633">
            <v>626.79313000000002</v>
          </cell>
          <cell r="S3633">
            <v>1793.6261099999999</v>
          </cell>
          <cell r="T3633">
            <v>1796.6415300000001</v>
          </cell>
          <cell r="U3633">
            <v>1820.79151</v>
          </cell>
          <cell r="W3633">
            <v>239.03061</v>
          </cell>
          <cell r="X3633">
            <v>561.90863999999999</v>
          </cell>
          <cell r="Y3633">
            <v>557.35932000000003</v>
          </cell>
          <cell r="AB3633">
            <v>601.24199999999996</v>
          </cell>
          <cell r="AC3633">
            <v>379.01600000000002</v>
          </cell>
          <cell r="AD3633">
            <v>2099.4250000000002</v>
          </cell>
          <cell r="AT3633">
            <v>202.768</v>
          </cell>
          <cell r="AU3633">
            <v>566.81299999999999</v>
          </cell>
          <cell r="AV3633">
            <v>624.00054</v>
          </cell>
          <cell r="AW3633">
            <v>2185.00254</v>
          </cell>
        </row>
        <row r="3634">
          <cell r="A3634" t="str">
            <v>680499CL_CLBS6801</v>
          </cell>
          <cell r="L3634">
            <v>0.15418000000000001</v>
          </cell>
          <cell r="O3634">
            <v>4.84077</v>
          </cell>
          <cell r="P3634">
            <v>7.6520599999999996</v>
          </cell>
          <cell r="Q3634">
            <v>8.7904999999999998</v>
          </cell>
          <cell r="S3634">
            <v>13.16323</v>
          </cell>
          <cell r="T3634">
            <v>15.97452</v>
          </cell>
          <cell r="U3634">
            <v>17.23527</v>
          </cell>
          <cell r="W3634">
            <v>1.14906</v>
          </cell>
          <cell r="X3634">
            <v>1.09219</v>
          </cell>
          <cell r="Y3634">
            <v>1.07117</v>
          </cell>
          <cell r="AV3634">
            <v>3.4777499999999999</v>
          </cell>
          <cell r="AW3634">
            <v>3.4777499999999999</v>
          </cell>
        </row>
        <row r="3635">
          <cell r="A3635" t="str">
            <v>680499CL_CLBU1481</v>
          </cell>
          <cell r="L3635">
            <v>0.15418000000000001</v>
          </cell>
          <cell r="O3635">
            <v>4.84077</v>
          </cell>
          <cell r="P3635">
            <v>7.6520599999999996</v>
          </cell>
          <cell r="Q3635">
            <v>8.7904999999999998</v>
          </cell>
          <cell r="S3635">
            <v>13.16323</v>
          </cell>
          <cell r="T3635">
            <v>15.97452</v>
          </cell>
          <cell r="U3635">
            <v>17.23527</v>
          </cell>
          <cell r="W3635">
            <v>1.14906</v>
          </cell>
          <cell r="X3635">
            <v>1.09219</v>
          </cell>
          <cell r="Y3635">
            <v>1.07117</v>
          </cell>
          <cell r="AV3635">
            <v>3.4777499999999999</v>
          </cell>
          <cell r="AW3635">
            <v>3.4777499999999999</v>
          </cell>
        </row>
        <row r="3636">
          <cell r="A3636" t="str">
            <v>680499CL_CL201101</v>
          </cell>
          <cell r="L3636">
            <v>9.7000000000000003E-2</v>
          </cell>
          <cell r="M3636">
            <v>490.32035000000002</v>
          </cell>
          <cell r="N3636">
            <v>474.95389999999998</v>
          </cell>
          <cell r="O3636">
            <v>2.1173500000000001</v>
          </cell>
          <cell r="P3636">
            <v>2779.6993000000002</v>
          </cell>
          <cell r="Q3636">
            <v>3085.8534500000001</v>
          </cell>
          <cell r="S3636">
            <v>246.26791</v>
          </cell>
          <cell r="T3636">
            <v>3023.8498599999998</v>
          </cell>
          <cell r="U3636">
            <v>3318.8281099999999</v>
          </cell>
          <cell r="W3636">
            <v>0.55820000000000003</v>
          </cell>
          <cell r="X3636">
            <v>503.22066000000001</v>
          </cell>
          <cell r="Y3636">
            <v>488.17511000000002</v>
          </cell>
          <cell r="AV3636">
            <v>0.23239000000000001</v>
          </cell>
          <cell r="AW3636">
            <v>0.23239000000000001</v>
          </cell>
        </row>
        <row r="3637">
          <cell r="A3637" t="str">
            <v>680499CL_CLBT6918</v>
          </cell>
          <cell r="L3637">
            <v>9.7000000000000003E-2</v>
          </cell>
          <cell r="M3637">
            <v>490.32035000000002</v>
          </cell>
          <cell r="N3637">
            <v>474.95389999999998</v>
          </cell>
          <cell r="O3637">
            <v>2.1173500000000001</v>
          </cell>
          <cell r="P3637">
            <v>2779.6993000000002</v>
          </cell>
          <cell r="Q3637">
            <v>3085.8534500000001</v>
          </cell>
          <cell r="S3637">
            <v>246.26791</v>
          </cell>
          <cell r="T3637">
            <v>3023.8498599999998</v>
          </cell>
          <cell r="U3637">
            <v>3318.8281099999999</v>
          </cell>
          <cell r="W3637">
            <v>0.55820000000000003</v>
          </cell>
          <cell r="X3637">
            <v>503.22066000000001</v>
          </cell>
          <cell r="Y3637">
            <v>488.17511000000002</v>
          </cell>
          <cell r="AV3637">
            <v>0.23239000000000001</v>
          </cell>
          <cell r="AW3637">
            <v>0.23239000000000001</v>
          </cell>
        </row>
        <row r="3638">
          <cell r="A3638" t="str">
            <v>680499CL_CLBO0680</v>
          </cell>
          <cell r="L3638">
            <v>9.7000000000000003E-2</v>
          </cell>
          <cell r="M3638">
            <v>490.32035000000002</v>
          </cell>
          <cell r="N3638">
            <v>474.95389999999998</v>
          </cell>
          <cell r="O3638">
            <v>2.1173500000000001</v>
          </cell>
          <cell r="P3638">
            <v>2779.6993000000002</v>
          </cell>
          <cell r="Q3638">
            <v>3085.8534500000001</v>
          </cell>
          <cell r="S3638">
            <v>246.26791</v>
          </cell>
          <cell r="T3638">
            <v>3023.8498599999998</v>
          </cell>
          <cell r="U3638">
            <v>3318.8281099999999</v>
          </cell>
          <cell r="W3638">
            <v>0.55820000000000003</v>
          </cell>
          <cell r="X3638">
            <v>503.22066000000001</v>
          </cell>
          <cell r="Y3638">
            <v>488.17511000000002</v>
          </cell>
          <cell r="AV3638">
            <v>0.23239000000000001</v>
          </cell>
          <cell r="AW3638">
            <v>0.23239000000000001</v>
          </cell>
        </row>
        <row r="3639">
          <cell r="A3639" t="str">
            <v>680499CL_CLBU0680</v>
          </cell>
          <cell r="L3639">
            <v>9.7000000000000003E-2</v>
          </cell>
          <cell r="M3639">
            <v>490.32035000000002</v>
          </cell>
          <cell r="N3639">
            <v>474.95389999999998</v>
          </cell>
          <cell r="O3639">
            <v>2.1173500000000001</v>
          </cell>
          <cell r="P3639">
            <v>2779.6993000000002</v>
          </cell>
          <cell r="Q3639">
            <v>3085.8534500000001</v>
          </cell>
          <cell r="S3639">
            <v>246.26791</v>
          </cell>
          <cell r="T3639">
            <v>3023.8498599999998</v>
          </cell>
          <cell r="U3639">
            <v>3318.8281099999999</v>
          </cell>
          <cell r="W3639">
            <v>0.55820000000000003</v>
          </cell>
          <cell r="X3639">
            <v>503.22066000000001</v>
          </cell>
          <cell r="Y3639">
            <v>488.17511000000002</v>
          </cell>
          <cell r="AV3639">
            <v>0.23239000000000001</v>
          </cell>
          <cell r="AW3639">
            <v>0.23239000000000001</v>
          </cell>
        </row>
        <row r="3640">
          <cell r="A3640" t="str">
            <v>680499251026PD202</v>
          </cell>
          <cell r="L3640">
            <v>3011.0308500000001</v>
          </cell>
          <cell r="M3640">
            <v>3668.42526</v>
          </cell>
          <cell r="N3640">
            <v>3553.4583400000001</v>
          </cell>
          <cell r="O3640">
            <v>12671.808499999999</v>
          </cell>
          <cell r="P3640">
            <v>12120.8994</v>
          </cell>
          <cell r="Q3640">
            <v>12818.17405</v>
          </cell>
          <cell r="S3640">
            <v>35129.386229999996</v>
          </cell>
          <cell r="T3640">
            <v>34578.477129999999</v>
          </cell>
          <cell r="U3640">
            <v>35046.096740000001</v>
          </cell>
          <cell r="W3640">
            <v>5719.4892200000004</v>
          </cell>
          <cell r="X3640">
            <v>8567.4772499999999</v>
          </cell>
          <cell r="Y3640">
            <v>8463.1694200000002</v>
          </cell>
          <cell r="AB3640">
            <v>8256.7000000000007</v>
          </cell>
          <cell r="AC3640">
            <v>6480.25</v>
          </cell>
          <cell r="AD3640">
            <v>33491.758999999998</v>
          </cell>
          <cell r="AT3640">
            <v>3280.1930000000002</v>
          </cell>
          <cell r="AU3640">
            <v>8715.1810000000005</v>
          </cell>
          <cell r="AV3640">
            <v>12587.97574</v>
          </cell>
          <cell r="AW3640">
            <v>35733.180740000003</v>
          </cell>
        </row>
        <row r="3641">
          <cell r="A3641" t="str">
            <v>680499251026BS9044</v>
          </cell>
          <cell r="L3641">
            <v>325.91412000000003</v>
          </cell>
          <cell r="M3641">
            <v>280.74572000000001</v>
          </cell>
          <cell r="N3641">
            <v>271.94727999999998</v>
          </cell>
          <cell r="O3641">
            <v>1191.8730700000001</v>
          </cell>
          <cell r="P3641">
            <v>818.46150999999998</v>
          </cell>
          <cell r="Q3641">
            <v>856.05800999999997</v>
          </cell>
          <cell r="S3641">
            <v>2712.5357800000002</v>
          </cell>
          <cell r="T3641">
            <v>2339.1242200000002</v>
          </cell>
          <cell r="U3641">
            <v>2352.2619800000002</v>
          </cell>
          <cell r="W3641">
            <v>584.11275999999998</v>
          </cell>
          <cell r="X3641">
            <v>666.21668</v>
          </cell>
          <cell r="Y3641">
            <v>661.79461000000003</v>
          </cell>
          <cell r="AB3641">
            <v>674.93600000000004</v>
          </cell>
          <cell r="AC3641">
            <v>556.71199999999999</v>
          </cell>
          <cell r="AD3641">
            <v>2723.2040000000002</v>
          </cell>
          <cell r="AT3641">
            <v>260.858</v>
          </cell>
          <cell r="AU3641">
            <v>662.904</v>
          </cell>
          <cell r="AV3641">
            <v>1026.0020199999999</v>
          </cell>
          <cell r="AW3641">
            <v>2452.8880199999999</v>
          </cell>
        </row>
        <row r="3642">
          <cell r="A3642" t="str">
            <v>680499251026BU0321</v>
          </cell>
          <cell r="L3642">
            <v>252.20724999999999</v>
          </cell>
          <cell r="M3642">
            <v>115.85522</v>
          </cell>
          <cell r="N3642">
            <v>112.22436999999999</v>
          </cell>
          <cell r="O3642">
            <v>661.5027</v>
          </cell>
          <cell r="P3642">
            <v>344.29241000000002</v>
          </cell>
          <cell r="Q3642">
            <v>364.71641</v>
          </cell>
          <cell r="S3642">
            <v>1437.86158</v>
          </cell>
          <cell r="T3642">
            <v>1120.65129</v>
          </cell>
          <cell r="U3642">
            <v>1126.75974</v>
          </cell>
          <cell r="W3642">
            <v>341.38556999999997</v>
          </cell>
          <cell r="X3642">
            <v>258.03928999999999</v>
          </cell>
          <cell r="Y3642">
            <v>254.77837</v>
          </cell>
          <cell r="AB3642">
            <v>343.98500000000001</v>
          </cell>
          <cell r="AC3642">
            <v>312.7</v>
          </cell>
          <cell r="AD3642">
            <v>1509.6389999999999</v>
          </cell>
          <cell r="AT3642">
            <v>110.69199999999999</v>
          </cell>
          <cell r="AU3642">
            <v>316.23500000000001</v>
          </cell>
          <cell r="AV3642">
            <v>495.71379000000002</v>
          </cell>
          <cell r="AW3642">
            <v>1298.0287900000001</v>
          </cell>
        </row>
        <row r="3643">
          <cell r="A3643" t="str">
            <v>680499251026BU0323</v>
          </cell>
          <cell r="L3643">
            <v>73.706869999999995</v>
          </cell>
          <cell r="M3643">
            <v>164.8905</v>
          </cell>
          <cell r="N3643">
            <v>159.72291000000001</v>
          </cell>
          <cell r="O3643">
            <v>530.37036999999998</v>
          </cell>
          <cell r="P3643">
            <v>474.16910000000001</v>
          </cell>
          <cell r="Q3643">
            <v>491.34159</v>
          </cell>
          <cell r="S3643">
            <v>1274.6741999999999</v>
          </cell>
          <cell r="T3643">
            <v>1218.4729299999999</v>
          </cell>
          <cell r="U3643">
            <v>1225.50224</v>
          </cell>
          <cell r="W3643">
            <v>242.72719000000001</v>
          </cell>
          <cell r="X3643">
            <v>408.17739</v>
          </cell>
          <cell r="Y3643">
            <v>407.01623999999998</v>
          </cell>
          <cell r="AB3643">
            <v>330.95100000000002</v>
          </cell>
          <cell r="AC3643">
            <v>244.012</v>
          </cell>
          <cell r="AD3643">
            <v>1213.5650000000001</v>
          </cell>
          <cell r="AT3643">
            <v>150.166</v>
          </cell>
          <cell r="AU3643">
            <v>346.66899999999998</v>
          </cell>
          <cell r="AV3643">
            <v>530.28823</v>
          </cell>
          <cell r="AW3643">
            <v>1154.85923</v>
          </cell>
        </row>
        <row r="3644">
          <cell r="A3644" t="str">
            <v>680499251026BG6912</v>
          </cell>
          <cell r="L3644">
            <v>2117.2397000000001</v>
          </cell>
          <cell r="M3644">
            <v>2643.7792800000002</v>
          </cell>
          <cell r="N3644">
            <v>2560.9243000000001</v>
          </cell>
          <cell r="O3644">
            <v>9630.5678200000002</v>
          </cell>
          <cell r="P3644">
            <v>9341.9710500000001</v>
          </cell>
          <cell r="Q3644">
            <v>9917.4083499999997</v>
          </cell>
          <cell r="S3644">
            <v>27381.03831</v>
          </cell>
          <cell r="T3644">
            <v>27092.44154</v>
          </cell>
          <cell r="U3644">
            <v>27498.696489999998</v>
          </cell>
          <cell r="W3644">
            <v>4111.0597500000003</v>
          </cell>
          <cell r="X3644">
            <v>6348.26145</v>
          </cell>
          <cell r="Y3644">
            <v>6266.4217500000004</v>
          </cell>
          <cell r="AB3644">
            <v>6083.299</v>
          </cell>
          <cell r="AC3644">
            <v>5123.9049999999997</v>
          </cell>
          <cell r="AD3644">
            <v>25414.86</v>
          </cell>
          <cell r="AT3644">
            <v>2472.4499999999998</v>
          </cell>
          <cell r="AU3644">
            <v>6697.933</v>
          </cell>
          <cell r="AV3644">
            <v>9867.92209</v>
          </cell>
          <cell r="AW3644">
            <v>27506.687089999999</v>
          </cell>
        </row>
        <row r="3645">
          <cell r="A3645" t="str">
            <v>680499251026BS6912</v>
          </cell>
          <cell r="L3645">
            <v>1866.56468</v>
          </cell>
          <cell r="M3645">
            <v>2516.1090300000001</v>
          </cell>
          <cell r="N3645">
            <v>2437.2551899999999</v>
          </cell>
          <cell r="O3645">
            <v>8786.2207199999993</v>
          </cell>
          <cell r="P3645">
            <v>8760.8508700000002</v>
          </cell>
          <cell r="Q3645">
            <v>9298.8503600000004</v>
          </cell>
          <cell r="S3645">
            <v>25248.687730000001</v>
          </cell>
          <cell r="T3645">
            <v>25223.317879999999</v>
          </cell>
          <cell r="U3645">
            <v>25605.104520000001</v>
          </cell>
          <cell r="W3645">
            <v>3723.4266299999999</v>
          </cell>
          <cell r="X3645">
            <v>5961.6149599999999</v>
          </cell>
          <cell r="Y3645">
            <v>5884.2089800000003</v>
          </cell>
          <cell r="AB3645">
            <v>5638.2359999999999</v>
          </cell>
          <cell r="AC3645">
            <v>4620.1670000000004</v>
          </cell>
          <cell r="AD3645">
            <v>23377.550999999999</v>
          </cell>
          <cell r="AT3645">
            <v>2237.2310000000002</v>
          </cell>
          <cell r="AU3645">
            <v>6145.5680000000002</v>
          </cell>
          <cell r="AV3645">
            <v>8998.8439199999993</v>
          </cell>
          <cell r="AW3645">
            <v>25407.369920000001</v>
          </cell>
        </row>
        <row r="3646">
          <cell r="A3646" t="str">
            <v>680499251026BO0678</v>
          </cell>
          <cell r="L3646">
            <v>1411.59717</v>
          </cell>
          <cell r="M3646">
            <v>2243.26964</v>
          </cell>
          <cell r="N3646">
            <v>2172.9664699999998</v>
          </cell>
          <cell r="O3646">
            <v>6853.0273200000001</v>
          </cell>
          <cell r="P3646">
            <v>7125.5372399999997</v>
          </cell>
          <cell r="Q3646">
            <v>7549.2244199999996</v>
          </cell>
          <cell r="S3646">
            <v>20235.446349999998</v>
          </cell>
          <cell r="T3646">
            <v>20507.956269999999</v>
          </cell>
          <cell r="U3646">
            <v>20803.95765</v>
          </cell>
          <cell r="W3646">
            <v>2916.01289</v>
          </cell>
          <cell r="X3646">
            <v>5037.3953099999999</v>
          </cell>
          <cell r="Y3646">
            <v>4964.46702</v>
          </cell>
          <cell r="AB3646">
            <v>4236.2370000000001</v>
          </cell>
          <cell r="AC3646">
            <v>3501.6579999999999</v>
          </cell>
          <cell r="AD3646">
            <v>17702.938999999998</v>
          </cell>
          <cell r="AT3646">
            <v>1661.9059999999999</v>
          </cell>
          <cell r="AU3646">
            <v>4717.866</v>
          </cell>
          <cell r="AV3646">
            <v>6880.0902299999998</v>
          </cell>
          <cell r="AW3646">
            <v>19544.942230000001</v>
          </cell>
        </row>
        <row r="3647">
          <cell r="A3647" t="str">
            <v>680499251026BU0654</v>
          </cell>
          <cell r="L3647">
            <v>276.20017999999999</v>
          </cell>
          <cell r="M3647">
            <v>235.93265</v>
          </cell>
          <cell r="N3647">
            <v>228.53862000000001</v>
          </cell>
          <cell r="O3647">
            <v>1033.1711399999999</v>
          </cell>
          <cell r="P3647">
            <v>843.19177000000002</v>
          </cell>
          <cell r="Q3647">
            <v>890.19623000000001</v>
          </cell>
          <cell r="S3647">
            <v>2495.3127899999999</v>
          </cell>
          <cell r="T3647">
            <v>2305.3334199999999</v>
          </cell>
          <cell r="U3647">
            <v>2337.10743</v>
          </cell>
          <cell r="W3647">
            <v>477.93051000000003</v>
          </cell>
          <cell r="X3647">
            <v>548.23197000000005</v>
          </cell>
          <cell r="Y3647">
            <v>540.28432999999995</v>
          </cell>
          <cell r="AB3647">
            <v>655.25800000000004</v>
          </cell>
          <cell r="AC3647">
            <v>567.04999999999995</v>
          </cell>
          <cell r="AD3647">
            <v>2693.7150000000001</v>
          </cell>
          <cell r="AT3647">
            <v>272.58699999999999</v>
          </cell>
          <cell r="AU3647">
            <v>675.68899999999996</v>
          </cell>
          <cell r="AV3647">
            <v>1000.7697899999999</v>
          </cell>
          <cell r="AW3647">
            <v>2716.4207900000001</v>
          </cell>
        </row>
        <row r="3648">
          <cell r="A3648" t="str">
            <v>680499251026BU0659</v>
          </cell>
          <cell r="L3648">
            <v>178.76732999999999</v>
          </cell>
          <cell r="M3648">
            <v>36.906739999999999</v>
          </cell>
          <cell r="N3648">
            <v>35.750109999999999</v>
          </cell>
          <cell r="O3648">
            <v>900.02225999999996</v>
          </cell>
          <cell r="P3648">
            <v>792.12185999999997</v>
          </cell>
          <cell r="Q3648">
            <v>859.42971</v>
          </cell>
          <cell r="S3648">
            <v>2517.92859</v>
          </cell>
          <cell r="T3648">
            <v>2410.02819</v>
          </cell>
          <cell r="U3648">
            <v>2464.0394299999998</v>
          </cell>
          <cell r="W3648">
            <v>329.48322999999999</v>
          </cell>
          <cell r="X3648">
            <v>375.98768000000001</v>
          </cell>
          <cell r="Y3648">
            <v>379.45762000000002</v>
          </cell>
          <cell r="AB3648">
            <v>746.74099999999999</v>
          </cell>
          <cell r="AC3648">
            <v>551.45899999999995</v>
          </cell>
          <cell r="AD3648">
            <v>2980.8969999999999</v>
          </cell>
          <cell r="AT3648">
            <v>302.738</v>
          </cell>
          <cell r="AU3648">
            <v>752.01300000000003</v>
          </cell>
          <cell r="AV3648">
            <v>1117.9838999999999</v>
          </cell>
          <cell r="AW3648">
            <v>3146.0068999999999</v>
          </cell>
        </row>
        <row r="3649">
          <cell r="A3649" t="str">
            <v>680499251026BS6922</v>
          </cell>
          <cell r="L3649">
            <v>250.67501999999999</v>
          </cell>
          <cell r="M3649">
            <v>127.67025</v>
          </cell>
          <cell r="N3649">
            <v>123.66911</v>
          </cell>
          <cell r="O3649">
            <v>844.34709999999995</v>
          </cell>
          <cell r="P3649">
            <v>581.12018</v>
          </cell>
          <cell r="Q3649">
            <v>618.55799000000002</v>
          </cell>
          <cell r="S3649">
            <v>2132.3505799999998</v>
          </cell>
          <cell r="T3649">
            <v>1869.12366</v>
          </cell>
          <cell r="U3649">
            <v>1893.5919699999999</v>
          </cell>
          <cell r="W3649">
            <v>387.63312000000002</v>
          </cell>
          <cell r="X3649">
            <v>386.64648999999997</v>
          </cell>
          <cell r="Y3649">
            <v>382.21276999999998</v>
          </cell>
          <cell r="AB3649">
            <v>445.06299999999999</v>
          </cell>
          <cell r="AC3649">
            <v>503.738</v>
          </cell>
          <cell r="AD3649">
            <v>2037.309</v>
          </cell>
          <cell r="AT3649">
            <v>235.21899999999999</v>
          </cell>
          <cell r="AU3649">
            <v>552.36500000000001</v>
          </cell>
          <cell r="AV3649">
            <v>869.07817</v>
          </cell>
          <cell r="AW3649">
            <v>2099.3171699999998</v>
          </cell>
        </row>
        <row r="3650">
          <cell r="A3650" t="str">
            <v>680499251026BU1485</v>
          </cell>
          <cell r="L3650">
            <v>93.421710000000004</v>
          </cell>
          <cell r="M3650">
            <v>82.669309999999996</v>
          </cell>
          <cell r="N3650">
            <v>80.078490000000002</v>
          </cell>
          <cell r="O3650">
            <v>426.80176999999998</v>
          </cell>
          <cell r="P3650">
            <v>313.73079000000001</v>
          </cell>
          <cell r="Q3650">
            <v>334.36612000000002</v>
          </cell>
          <cell r="S3650">
            <v>1023.91143</v>
          </cell>
          <cell r="T3650">
            <v>910.84045000000003</v>
          </cell>
          <cell r="U3650">
            <v>923.68296999999995</v>
          </cell>
          <cell r="W3650">
            <v>129.76004</v>
          </cell>
          <cell r="X3650">
            <v>176.02237</v>
          </cell>
          <cell r="Y3650">
            <v>174.13376</v>
          </cell>
          <cell r="AB3650">
            <v>233.511</v>
          </cell>
          <cell r="AC3650">
            <v>338.27199999999999</v>
          </cell>
          <cell r="AD3650">
            <v>1080.9780000000001</v>
          </cell>
          <cell r="AT3650">
            <v>129.03</v>
          </cell>
          <cell r="AU3650">
            <v>249.45400000000001</v>
          </cell>
          <cell r="AV3650">
            <v>480.72917000000001</v>
          </cell>
          <cell r="AW3650">
            <v>1068.8631700000001</v>
          </cell>
        </row>
        <row r="3651">
          <cell r="A3651" t="str">
            <v>680499251026BU1051</v>
          </cell>
          <cell r="L3651">
            <v>28.58765</v>
          </cell>
          <cell r="O3651">
            <v>28.58765</v>
          </cell>
          <cell r="S3651">
            <v>28.58765</v>
          </cell>
          <cell r="W3651">
            <v>28.58765</v>
          </cell>
        </row>
        <row r="3652">
          <cell r="A3652" t="str">
            <v>680499251026BO0708</v>
          </cell>
          <cell r="L3652">
            <v>90.578990000000005</v>
          </cell>
          <cell r="M3652">
            <v>32.90663</v>
          </cell>
          <cell r="N3652">
            <v>31.875350000000001</v>
          </cell>
          <cell r="O3652">
            <v>336.24286000000001</v>
          </cell>
          <cell r="P3652">
            <v>246.8126</v>
          </cell>
          <cell r="Q3652">
            <v>263.57925</v>
          </cell>
          <cell r="S3652">
            <v>974.37315999999998</v>
          </cell>
          <cell r="T3652">
            <v>884.94290000000001</v>
          </cell>
          <cell r="U3652">
            <v>898.00743999999997</v>
          </cell>
          <cell r="W3652">
            <v>186.29651000000001</v>
          </cell>
          <cell r="X3652">
            <v>193.64680000000001</v>
          </cell>
          <cell r="Y3652">
            <v>191.30679000000001</v>
          </cell>
          <cell r="AB3652">
            <v>184.81200000000001</v>
          </cell>
          <cell r="AC3652">
            <v>163.90799999999999</v>
          </cell>
          <cell r="AD3652">
            <v>926.47500000000002</v>
          </cell>
          <cell r="AT3652">
            <v>81.903000000000006</v>
          </cell>
          <cell r="AU3652">
            <v>245.709</v>
          </cell>
          <cell r="AV3652">
            <v>323.79300999999998</v>
          </cell>
          <cell r="AW3652">
            <v>962.89201000000003</v>
          </cell>
        </row>
        <row r="3653">
          <cell r="A3653" t="str">
            <v>680499251026BU0675</v>
          </cell>
          <cell r="L3653">
            <v>9.3907100000000003</v>
          </cell>
          <cell r="M3653">
            <v>12.09008</v>
          </cell>
          <cell r="N3653">
            <v>11.711169999999999</v>
          </cell>
          <cell r="O3653">
            <v>10.87213</v>
          </cell>
          <cell r="P3653">
            <v>20.572559999999999</v>
          </cell>
          <cell r="Q3653">
            <v>20.608519999999999</v>
          </cell>
          <cell r="S3653">
            <v>60.320529999999998</v>
          </cell>
          <cell r="T3653">
            <v>70.020960000000002</v>
          </cell>
          <cell r="U3653">
            <v>68.684929999999994</v>
          </cell>
          <cell r="W3653">
            <v>9.3907100000000003</v>
          </cell>
          <cell r="X3653">
            <v>16.973089999999999</v>
          </cell>
          <cell r="Y3653">
            <v>16.768129999999999</v>
          </cell>
          <cell r="AB3653">
            <v>26.74</v>
          </cell>
          <cell r="AC3653">
            <v>1.5580000000000001</v>
          </cell>
          <cell r="AD3653">
            <v>29.856000000000002</v>
          </cell>
          <cell r="AT3653">
            <v>24.286000000000001</v>
          </cell>
          <cell r="AU3653">
            <v>25.789000000000001</v>
          </cell>
          <cell r="AV3653">
            <v>25.727</v>
          </cell>
          <cell r="AW3653">
            <v>28.733000000000001</v>
          </cell>
        </row>
        <row r="3654">
          <cell r="A3654" t="str">
            <v>680499251026BU0709</v>
          </cell>
          <cell r="L3654">
            <v>0</v>
          </cell>
          <cell r="O3654">
            <v>2.0889899999999999</v>
          </cell>
          <cell r="S3654">
            <v>2.9335900000000001</v>
          </cell>
          <cell r="T3654">
            <v>0.84460000000000002</v>
          </cell>
          <cell r="U3654">
            <v>0.87497999999999998</v>
          </cell>
          <cell r="W3654">
            <v>0</v>
          </cell>
          <cell r="AV3654">
            <v>1.2605</v>
          </cell>
          <cell r="AW3654">
            <v>1.2605</v>
          </cell>
        </row>
        <row r="3655">
          <cell r="A3655" t="str">
            <v>680499251026BU1123</v>
          </cell>
          <cell r="L3655">
            <v>28.695959999999999</v>
          </cell>
          <cell r="M3655">
            <v>4.2300000000000003E-3</v>
          </cell>
          <cell r="N3655">
            <v>4.1000000000000003E-3</v>
          </cell>
          <cell r="O3655">
            <v>39.753700000000002</v>
          </cell>
          <cell r="P3655">
            <v>4.2300000000000003E-3</v>
          </cell>
          <cell r="Q3655">
            <v>4.1000000000000003E-3</v>
          </cell>
          <cell r="S3655">
            <v>42.224220000000003</v>
          </cell>
          <cell r="T3655">
            <v>2.4747499999999998</v>
          </cell>
          <cell r="U3655">
            <v>2.3416600000000001</v>
          </cell>
          <cell r="W3655">
            <v>33.598210000000002</v>
          </cell>
          <cell r="X3655">
            <v>4.2300000000000003E-3</v>
          </cell>
          <cell r="Y3655">
            <v>4.1000000000000003E-3</v>
          </cell>
          <cell r="AU3655">
            <v>31.413</v>
          </cell>
          <cell r="AV3655">
            <v>37.568489999999997</v>
          </cell>
          <cell r="AW3655">
            <v>37.568489999999997</v>
          </cell>
        </row>
        <row r="3656">
          <cell r="A3656" t="str">
            <v>680499251026BS9042</v>
          </cell>
          <cell r="L3656">
            <v>564.07078999999999</v>
          </cell>
          <cell r="M3656">
            <v>743.90026</v>
          </cell>
          <cell r="N3656">
            <v>720.58676000000003</v>
          </cell>
          <cell r="O3656">
            <v>1820.63572</v>
          </cell>
          <cell r="P3656">
            <v>1960.46684</v>
          </cell>
          <cell r="Q3656">
            <v>2044.70769</v>
          </cell>
          <cell r="S3656">
            <v>4982.51829</v>
          </cell>
          <cell r="T3656">
            <v>5122.3494099999998</v>
          </cell>
          <cell r="U3656">
            <v>5171.0498100000004</v>
          </cell>
          <cell r="W3656">
            <v>1007.67125</v>
          </cell>
          <cell r="X3656">
            <v>1552.9991199999999</v>
          </cell>
          <cell r="Y3656">
            <v>1534.9530600000001</v>
          </cell>
          <cell r="AB3656">
            <v>1448.355</v>
          </cell>
          <cell r="AC3656">
            <v>782.08399999999995</v>
          </cell>
          <cell r="AD3656">
            <v>5144.3270000000002</v>
          </cell>
          <cell r="AT3656">
            <v>517.97299999999996</v>
          </cell>
          <cell r="AU3656">
            <v>1282.9960000000001</v>
          </cell>
          <cell r="AV3656">
            <v>1627.70462</v>
          </cell>
          <cell r="AW3656">
            <v>5505.79162</v>
          </cell>
        </row>
        <row r="3657">
          <cell r="A3657" t="str">
            <v>680499251026BO0341</v>
          </cell>
          <cell r="L3657">
            <v>298.4221</v>
          </cell>
          <cell r="M3657">
            <v>545.63923999999997</v>
          </cell>
          <cell r="N3657">
            <v>528.53914999999995</v>
          </cell>
          <cell r="O3657">
            <v>1161.4348600000001</v>
          </cell>
          <cell r="P3657">
            <v>1630.62562</v>
          </cell>
          <cell r="Q3657">
            <v>1710.8946800000001</v>
          </cell>
          <cell r="S3657">
            <v>3666.7458900000001</v>
          </cell>
          <cell r="T3657">
            <v>4135.9366499999996</v>
          </cell>
          <cell r="U3657">
            <v>4190.1939199999997</v>
          </cell>
          <cell r="W3657">
            <v>570.37171000000001</v>
          </cell>
          <cell r="X3657">
            <v>1247.1977199999999</v>
          </cell>
          <cell r="Y3657">
            <v>1234.85762</v>
          </cell>
          <cell r="AB3657">
            <v>1173.451</v>
          </cell>
          <cell r="AC3657">
            <v>623.37300000000005</v>
          </cell>
          <cell r="AD3657">
            <v>4181.857</v>
          </cell>
          <cell r="AT3657">
            <v>383.00900000000001</v>
          </cell>
          <cell r="AU3657">
            <v>1059.8800000000001</v>
          </cell>
          <cell r="AV3657">
            <v>1279.7451000000001</v>
          </cell>
          <cell r="AW3657">
            <v>4534.5751</v>
          </cell>
        </row>
        <row r="3658">
          <cell r="A3658" t="str">
            <v>680499251026BU0341</v>
          </cell>
          <cell r="L3658">
            <v>298.4221</v>
          </cell>
          <cell r="M3658">
            <v>545.63923999999997</v>
          </cell>
          <cell r="N3658">
            <v>528.53914999999995</v>
          </cell>
          <cell r="O3658">
            <v>1161.4348600000001</v>
          </cell>
          <cell r="P3658">
            <v>1630.62562</v>
          </cell>
          <cell r="Q3658">
            <v>1710.8946800000001</v>
          </cell>
          <cell r="S3658">
            <v>3666.7458900000001</v>
          </cell>
          <cell r="T3658">
            <v>4135.9366499999996</v>
          </cell>
          <cell r="U3658">
            <v>4190.1939199999997</v>
          </cell>
          <cell r="W3658">
            <v>570.37171000000001</v>
          </cell>
          <cell r="X3658">
            <v>1247.1977199999999</v>
          </cell>
          <cell r="Y3658">
            <v>1234.85762</v>
          </cell>
          <cell r="AB3658">
            <v>1173.451</v>
          </cell>
          <cell r="AC3658">
            <v>623.37300000000005</v>
          </cell>
          <cell r="AD3658">
            <v>4181.857</v>
          </cell>
          <cell r="AT3658">
            <v>383.00900000000001</v>
          </cell>
          <cell r="AU3658">
            <v>1059.8800000000001</v>
          </cell>
          <cell r="AV3658">
            <v>1279.7451000000001</v>
          </cell>
          <cell r="AW3658">
            <v>4534.5751</v>
          </cell>
        </row>
        <row r="3659">
          <cell r="A3659" t="str">
            <v>680499251026BU0351</v>
          </cell>
          <cell r="L3659">
            <v>46.343600000000002</v>
          </cell>
          <cell r="M3659">
            <v>53.476979999999998</v>
          </cell>
          <cell r="N3659">
            <v>51.801029999999997</v>
          </cell>
          <cell r="O3659">
            <v>46.343600000000002</v>
          </cell>
          <cell r="P3659">
            <v>53.605530000000002</v>
          </cell>
          <cell r="Q3659">
            <v>51.938189999999999</v>
          </cell>
          <cell r="S3659">
            <v>63.726579999999998</v>
          </cell>
          <cell r="T3659">
            <v>70.988510000000005</v>
          </cell>
          <cell r="U3659">
            <v>69.537279999999996</v>
          </cell>
          <cell r="W3659">
            <v>46.343600000000002</v>
          </cell>
          <cell r="X3659">
            <v>53.476979999999998</v>
          </cell>
          <cell r="Y3659">
            <v>51.801029999999997</v>
          </cell>
        </row>
        <row r="3660">
          <cell r="A3660" t="str">
            <v>680499251026BU0352</v>
          </cell>
          <cell r="L3660">
            <v>219.30509000000001</v>
          </cell>
          <cell r="M3660">
            <v>144.78404</v>
          </cell>
          <cell r="N3660">
            <v>140.24657999999999</v>
          </cell>
          <cell r="O3660">
            <v>598.36860000000001</v>
          </cell>
          <cell r="P3660">
            <v>274.58542999999997</v>
          </cell>
          <cell r="Q3660">
            <v>280.16577999999998</v>
          </cell>
          <cell r="S3660">
            <v>1237.5571600000001</v>
          </cell>
          <cell r="T3660">
            <v>913.77399000000003</v>
          </cell>
          <cell r="U3660">
            <v>909.60956999999996</v>
          </cell>
          <cell r="W3660">
            <v>376.46728000000002</v>
          </cell>
          <cell r="X3660">
            <v>250.67416</v>
          </cell>
          <cell r="Y3660">
            <v>246.58537000000001</v>
          </cell>
          <cell r="AB3660">
            <v>274.904</v>
          </cell>
          <cell r="AC3660">
            <v>158.71100000000001</v>
          </cell>
          <cell r="AD3660">
            <v>962.47</v>
          </cell>
          <cell r="AT3660">
            <v>134.964</v>
          </cell>
          <cell r="AU3660">
            <v>223.11600000000001</v>
          </cell>
          <cell r="AV3660">
            <v>347.95952</v>
          </cell>
          <cell r="AW3660">
            <v>971.21651999999995</v>
          </cell>
        </row>
        <row r="3661">
          <cell r="A3661" t="str">
            <v>680499251026BU0349</v>
          </cell>
          <cell r="L3661">
            <v>0</v>
          </cell>
          <cell r="O3661">
            <v>14.488659999999999</v>
          </cell>
          <cell r="P3661">
            <v>1.6502600000000001</v>
          </cell>
          <cell r="Q3661">
            <v>1.7090399999999999</v>
          </cell>
          <cell r="S3661">
            <v>14.488659999999999</v>
          </cell>
          <cell r="T3661">
            <v>1.6502600000000001</v>
          </cell>
          <cell r="U3661">
            <v>1.7090399999999999</v>
          </cell>
          <cell r="W3661">
            <v>14.488659999999999</v>
          </cell>
          <cell r="X3661">
            <v>1.6502600000000001</v>
          </cell>
          <cell r="Y3661">
            <v>1.7090399999999999</v>
          </cell>
        </row>
        <row r="3662">
          <cell r="A3662" t="str">
            <v>680499251026BS9051</v>
          </cell>
          <cell r="L3662">
            <v>3.8062399999999998</v>
          </cell>
          <cell r="M3662">
            <v>0</v>
          </cell>
          <cell r="N3662">
            <v>0</v>
          </cell>
          <cell r="O3662">
            <v>28.73189</v>
          </cell>
          <cell r="P3662">
            <v>0</v>
          </cell>
          <cell r="Q3662">
            <v>0</v>
          </cell>
          <cell r="S3662">
            <v>53.293849999999999</v>
          </cell>
          <cell r="T3662">
            <v>24.561959999999999</v>
          </cell>
          <cell r="U3662">
            <v>24.088460000000001</v>
          </cell>
          <cell r="W3662">
            <v>16.64546</v>
          </cell>
          <cell r="X3662">
            <v>0</v>
          </cell>
          <cell r="Y3662">
            <v>0</v>
          </cell>
          <cell r="AB3662">
            <v>50.11</v>
          </cell>
          <cell r="AC3662">
            <v>17.548999999999999</v>
          </cell>
          <cell r="AD3662">
            <v>209.36799999999999</v>
          </cell>
          <cell r="AT3662">
            <v>18.187999999999999</v>
          </cell>
          <cell r="AU3662">
            <v>43.988999999999997</v>
          </cell>
          <cell r="AV3662">
            <v>44.899009999999997</v>
          </cell>
          <cell r="AW3662">
            <v>193.17201</v>
          </cell>
        </row>
        <row r="3663">
          <cell r="A3663" t="str">
            <v>680499251026BO0713</v>
          </cell>
          <cell r="L3663">
            <v>3.8062399999999998</v>
          </cell>
          <cell r="M3663">
            <v>0</v>
          </cell>
          <cell r="N3663">
            <v>0</v>
          </cell>
          <cell r="O3663">
            <v>28.73189</v>
          </cell>
          <cell r="P3663">
            <v>0</v>
          </cell>
          <cell r="Q3663">
            <v>0</v>
          </cell>
          <cell r="S3663">
            <v>53.293849999999999</v>
          </cell>
          <cell r="T3663">
            <v>24.561959999999999</v>
          </cell>
          <cell r="U3663">
            <v>24.088460000000001</v>
          </cell>
          <cell r="W3663">
            <v>16.64546</v>
          </cell>
          <cell r="X3663">
            <v>0</v>
          </cell>
          <cell r="Y3663">
            <v>0</v>
          </cell>
          <cell r="AB3663">
            <v>50.11</v>
          </cell>
          <cell r="AC3663">
            <v>17.548999999999999</v>
          </cell>
          <cell r="AD3663">
            <v>209.36799999999999</v>
          </cell>
          <cell r="AT3663">
            <v>18.187999999999999</v>
          </cell>
          <cell r="AU3663">
            <v>43.988999999999997</v>
          </cell>
          <cell r="AV3663">
            <v>44.899009999999997</v>
          </cell>
          <cell r="AW3663">
            <v>193.17201</v>
          </cell>
        </row>
        <row r="3664">
          <cell r="A3664" t="str">
            <v>680499251026BU0713</v>
          </cell>
          <cell r="L3664">
            <v>3.8062399999999998</v>
          </cell>
          <cell r="M3664">
            <v>0</v>
          </cell>
          <cell r="N3664">
            <v>0</v>
          </cell>
          <cell r="O3664">
            <v>28.73189</v>
          </cell>
          <cell r="P3664">
            <v>0</v>
          </cell>
          <cell r="Q3664">
            <v>0</v>
          </cell>
          <cell r="S3664">
            <v>53.293849999999999</v>
          </cell>
          <cell r="T3664">
            <v>24.561959999999999</v>
          </cell>
          <cell r="U3664">
            <v>24.088460000000001</v>
          </cell>
          <cell r="W3664">
            <v>16.64546</v>
          </cell>
          <cell r="X3664">
            <v>0</v>
          </cell>
          <cell r="Y3664">
            <v>0</v>
          </cell>
          <cell r="AB3664">
            <v>50.11</v>
          </cell>
          <cell r="AC3664">
            <v>17.548999999999999</v>
          </cell>
          <cell r="AD3664">
            <v>209.36799999999999</v>
          </cell>
          <cell r="AT3664">
            <v>18.187999999999999</v>
          </cell>
          <cell r="AU3664">
            <v>43.988999999999997</v>
          </cell>
          <cell r="AV3664">
            <v>44.899009999999997</v>
          </cell>
          <cell r="AW3664">
            <v>193.17201</v>
          </cell>
        </row>
        <row r="3665">
          <cell r="A3665" t="str">
            <v>680499251026BS9050</v>
          </cell>
          <cell r="AT3665">
            <v>10.724</v>
          </cell>
          <cell r="AU3665">
            <v>27.359000000000002</v>
          </cell>
          <cell r="AV3665">
            <v>21.448</v>
          </cell>
          <cell r="AW3665">
            <v>74.641999999999996</v>
          </cell>
        </row>
        <row r="3666">
          <cell r="A3666" t="str">
            <v>680499251026BU0331</v>
          </cell>
          <cell r="AT3666">
            <v>10.724</v>
          </cell>
          <cell r="AU3666">
            <v>27.359000000000002</v>
          </cell>
          <cell r="AV3666">
            <v>21.448</v>
          </cell>
          <cell r="AW3666">
            <v>74.641999999999996</v>
          </cell>
        </row>
        <row r="3667">
          <cell r="A3667" t="str">
            <v>680499251026201101</v>
          </cell>
          <cell r="L3667">
            <v>0</v>
          </cell>
          <cell r="M3667">
            <v>414.93471</v>
          </cell>
          <cell r="N3667">
            <v>401.93081999999998</v>
          </cell>
          <cell r="O3667">
            <v>2.2499999999999998E-3</v>
          </cell>
          <cell r="P3667">
            <v>2189.3665599999999</v>
          </cell>
          <cell r="Q3667">
            <v>2426.3690299999998</v>
          </cell>
          <cell r="S3667">
            <v>5.3032399999999997</v>
          </cell>
          <cell r="T3667">
            <v>2194.6675500000001</v>
          </cell>
          <cell r="U3667">
            <v>2431.6251099999999</v>
          </cell>
          <cell r="W3667">
            <v>0</v>
          </cell>
          <cell r="X3667">
            <v>420.49167</v>
          </cell>
          <cell r="Y3667">
            <v>407.63364999999999</v>
          </cell>
          <cell r="AV3667">
            <v>2.2499999999999998E-3</v>
          </cell>
          <cell r="AW3667">
            <v>2.2499999999999998E-3</v>
          </cell>
        </row>
        <row r="3668">
          <cell r="A3668" t="str">
            <v>680499251026BT6918</v>
          </cell>
          <cell r="L3668">
            <v>0</v>
          </cell>
          <cell r="M3668">
            <v>414.93471</v>
          </cell>
          <cell r="N3668">
            <v>401.93081999999998</v>
          </cell>
          <cell r="O3668">
            <v>2.2499999999999998E-3</v>
          </cell>
          <cell r="P3668">
            <v>2189.3665599999999</v>
          </cell>
          <cell r="Q3668">
            <v>2426.3690299999998</v>
          </cell>
          <cell r="S3668">
            <v>5.3032399999999997</v>
          </cell>
          <cell r="T3668">
            <v>2194.6675500000001</v>
          </cell>
          <cell r="U3668">
            <v>2431.6251099999999</v>
          </cell>
          <cell r="W3668">
            <v>0</v>
          </cell>
          <cell r="X3668">
            <v>420.49167</v>
          </cell>
          <cell r="Y3668">
            <v>407.63364999999999</v>
          </cell>
          <cell r="AV3668">
            <v>2.2499999999999998E-3</v>
          </cell>
          <cell r="AW3668">
            <v>2.2499999999999998E-3</v>
          </cell>
        </row>
        <row r="3669">
          <cell r="A3669" t="str">
            <v>680499251026BO0680</v>
          </cell>
          <cell r="L3669">
            <v>0</v>
          </cell>
          <cell r="M3669">
            <v>414.93471</v>
          </cell>
          <cell r="N3669">
            <v>401.93081999999998</v>
          </cell>
          <cell r="O3669">
            <v>2.2499999999999998E-3</v>
          </cell>
          <cell r="P3669">
            <v>2189.3665599999999</v>
          </cell>
          <cell r="Q3669">
            <v>2426.3690299999998</v>
          </cell>
          <cell r="S3669">
            <v>5.3032399999999997</v>
          </cell>
          <cell r="T3669">
            <v>2194.6675500000001</v>
          </cell>
          <cell r="U3669">
            <v>2431.6251099999999</v>
          </cell>
          <cell r="W3669">
            <v>0</v>
          </cell>
          <cell r="X3669">
            <v>420.49167</v>
          </cell>
          <cell r="Y3669">
            <v>407.63364999999999</v>
          </cell>
          <cell r="AV3669">
            <v>2.2499999999999998E-3</v>
          </cell>
          <cell r="AW3669">
            <v>2.2499999999999998E-3</v>
          </cell>
        </row>
        <row r="3670">
          <cell r="A3670" t="str">
            <v>680499251026BU0680</v>
          </cell>
          <cell r="L3670">
            <v>0</v>
          </cell>
          <cell r="M3670">
            <v>414.93471</v>
          </cell>
          <cell r="N3670">
            <v>401.93081999999998</v>
          </cell>
          <cell r="O3670">
            <v>2.2499999999999998E-3</v>
          </cell>
          <cell r="P3670">
            <v>2189.3665599999999</v>
          </cell>
          <cell r="Q3670">
            <v>2426.3690299999998</v>
          </cell>
          <cell r="S3670">
            <v>5.3032399999999997</v>
          </cell>
          <cell r="T3670">
            <v>2194.6675500000001</v>
          </cell>
          <cell r="U3670">
            <v>2431.6251099999999</v>
          </cell>
          <cell r="W3670">
            <v>0</v>
          </cell>
          <cell r="X3670">
            <v>420.49167</v>
          </cell>
          <cell r="Y3670">
            <v>407.63364999999999</v>
          </cell>
          <cell r="AV3670">
            <v>2.2499999999999998E-3</v>
          </cell>
          <cell r="AW3670">
            <v>2.2499999999999998E-3</v>
          </cell>
        </row>
        <row r="3671">
          <cell r="A3671" t="str">
            <v>680499251022PD202</v>
          </cell>
          <cell r="L3671">
            <v>3405.40452</v>
          </cell>
          <cell r="M3671">
            <v>3483.1107299999999</v>
          </cell>
          <cell r="N3671">
            <v>3373.9514600000002</v>
          </cell>
          <cell r="O3671">
            <v>12718.19839</v>
          </cell>
          <cell r="P3671">
            <v>10745.70147</v>
          </cell>
          <cell r="Q3671">
            <v>11269.243769999999</v>
          </cell>
          <cell r="S3671">
            <v>38137.607669999998</v>
          </cell>
          <cell r="T3671">
            <v>36165.11075</v>
          </cell>
          <cell r="U3671">
            <v>36531.974970000003</v>
          </cell>
          <cell r="W3671">
            <v>6833.6456799999996</v>
          </cell>
          <cell r="X3671">
            <v>8816.5624800000005</v>
          </cell>
          <cell r="Y3671">
            <v>8739.6910499999994</v>
          </cell>
          <cell r="AB3671">
            <v>9919.4369999999999</v>
          </cell>
          <cell r="AC3671">
            <v>6030.6729999999998</v>
          </cell>
          <cell r="AD3671">
            <v>39370.097999999998</v>
          </cell>
          <cell r="AT3671">
            <v>3636.547</v>
          </cell>
          <cell r="AU3671">
            <v>9959.2710000000006</v>
          </cell>
          <cell r="AV3671">
            <v>12796.6877</v>
          </cell>
          <cell r="AW3671">
            <v>39289.215700000001</v>
          </cell>
        </row>
        <row r="3672">
          <cell r="A3672" t="str">
            <v>680499251022BS9044</v>
          </cell>
          <cell r="L3672">
            <v>928.86536999999998</v>
          </cell>
          <cell r="M3672">
            <v>873.75788999999997</v>
          </cell>
          <cell r="N3672">
            <v>846.37467000000004</v>
          </cell>
          <cell r="O3672">
            <v>3484.9268499999998</v>
          </cell>
          <cell r="P3672">
            <v>3077.67139</v>
          </cell>
          <cell r="Q3672">
            <v>3231.8592600000002</v>
          </cell>
          <cell r="S3672">
            <v>9286.5800500000005</v>
          </cell>
          <cell r="T3672">
            <v>8879.3245900000002</v>
          </cell>
          <cell r="U3672">
            <v>9024.5292900000004</v>
          </cell>
          <cell r="W3672">
            <v>1957.3755100000001</v>
          </cell>
          <cell r="X3672">
            <v>2459.3309100000001</v>
          </cell>
          <cell r="Y3672">
            <v>2454.0202599999998</v>
          </cell>
          <cell r="AB3672">
            <v>3025.5479999999998</v>
          </cell>
          <cell r="AC3672">
            <v>1498.913</v>
          </cell>
          <cell r="AD3672">
            <v>10727.157999999999</v>
          </cell>
          <cell r="AT3672">
            <v>982.03399999999999</v>
          </cell>
          <cell r="AU3672">
            <v>2814.4560000000001</v>
          </cell>
          <cell r="AV3672">
            <v>3589.9297000000001</v>
          </cell>
          <cell r="AW3672">
            <v>9928.0897000000004</v>
          </cell>
        </row>
        <row r="3673">
          <cell r="A3673" t="str">
            <v>680499251022BU0321</v>
          </cell>
          <cell r="L3673">
            <v>776.59032000000002</v>
          </cell>
          <cell r="M3673">
            <v>629.43196999999998</v>
          </cell>
          <cell r="N3673">
            <v>609.70581000000004</v>
          </cell>
          <cell r="O3673">
            <v>2071.8843299999999</v>
          </cell>
          <cell r="P3673">
            <v>1664.0090399999999</v>
          </cell>
          <cell r="Q3673">
            <v>1728.87816</v>
          </cell>
          <cell r="S3673">
            <v>5250.5308999999997</v>
          </cell>
          <cell r="T3673">
            <v>4842.6556099999998</v>
          </cell>
          <cell r="U3673">
            <v>4897.1642300000003</v>
          </cell>
          <cell r="W3673">
            <v>1201.8815500000001</v>
          </cell>
          <cell r="X3673">
            <v>1536.9815100000001</v>
          </cell>
          <cell r="Y3673">
            <v>1524.51106</v>
          </cell>
          <cell r="AB3673">
            <v>1925.588</v>
          </cell>
          <cell r="AC3673">
            <v>782.67600000000004</v>
          </cell>
          <cell r="AD3673">
            <v>6030.7950000000001</v>
          </cell>
          <cell r="AT3673">
            <v>748.02099999999996</v>
          </cell>
          <cell r="AU3673">
            <v>1813.248</v>
          </cell>
          <cell r="AV3673">
            <v>2175.4713499999998</v>
          </cell>
          <cell r="AW3673">
            <v>5722.7903500000002</v>
          </cell>
        </row>
        <row r="3674">
          <cell r="A3674" t="str">
            <v>680499251022BU0323</v>
          </cell>
          <cell r="L3674">
            <v>152.27504999999999</v>
          </cell>
          <cell r="M3674">
            <v>244.32592</v>
          </cell>
          <cell r="N3674">
            <v>236.66886</v>
          </cell>
          <cell r="O3674">
            <v>1413.04252</v>
          </cell>
          <cell r="P3674">
            <v>1413.6623500000001</v>
          </cell>
          <cell r="Q3674">
            <v>1502.9811099999999</v>
          </cell>
          <cell r="S3674">
            <v>4036.0491499999998</v>
          </cell>
          <cell r="T3674">
            <v>4036.6689799999999</v>
          </cell>
          <cell r="U3674">
            <v>4127.3650600000001</v>
          </cell>
          <cell r="W3674">
            <v>755.49396000000002</v>
          </cell>
          <cell r="X3674">
            <v>922.34939999999995</v>
          </cell>
          <cell r="Y3674">
            <v>929.50919999999996</v>
          </cell>
          <cell r="AB3674">
            <v>1099.96</v>
          </cell>
          <cell r="AC3674">
            <v>716.23699999999997</v>
          </cell>
          <cell r="AD3674">
            <v>4696.3630000000003</v>
          </cell>
          <cell r="AT3674">
            <v>234.01300000000001</v>
          </cell>
          <cell r="AU3674">
            <v>1001.208</v>
          </cell>
          <cell r="AV3674">
            <v>1414.4583500000001</v>
          </cell>
          <cell r="AW3674">
            <v>4205.2993500000002</v>
          </cell>
        </row>
        <row r="3675">
          <cell r="A3675" t="str">
            <v>680499251022BG6912</v>
          </cell>
          <cell r="L3675">
            <v>2103.1975400000001</v>
          </cell>
          <cell r="M3675">
            <v>2157.8614499999999</v>
          </cell>
          <cell r="N3675">
            <v>2090.2349399999998</v>
          </cell>
          <cell r="O3675">
            <v>7231.3204999999998</v>
          </cell>
          <cell r="P3675">
            <v>5843.3374199999998</v>
          </cell>
          <cell r="Q3675">
            <v>6115.7003999999997</v>
          </cell>
          <cell r="S3675">
            <v>23511.980790000001</v>
          </cell>
          <cell r="T3675">
            <v>22123.99771</v>
          </cell>
          <cell r="U3675">
            <v>22270.125</v>
          </cell>
          <cell r="W3675">
            <v>3973.75272</v>
          </cell>
          <cell r="X3675">
            <v>4896.1804899999997</v>
          </cell>
          <cell r="Y3675">
            <v>4830.7361899999996</v>
          </cell>
          <cell r="AB3675">
            <v>5120.8100000000004</v>
          </cell>
          <cell r="AC3675">
            <v>3475.268</v>
          </cell>
          <cell r="AD3675">
            <v>22115.420999999998</v>
          </cell>
          <cell r="AT3675">
            <v>2083.2130000000002</v>
          </cell>
          <cell r="AU3675">
            <v>5593.6670000000004</v>
          </cell>
          <cell r="AV3675">
            <v>7203.10736</v>
          </cell>
          <cell r="AW3675">
            <v>22696.202359999999</v>
          </cell>
        </row>
        <row r="3676">
          <cell r="A3676" t="str">
            <v>680499251022BS6912</v>
          </cell>
          <cell r="L3676">
            <v>1750.6334300000001</v>
          </cell>
          <cell r="M3676">
            <v>1656.7734700000001</v>
          </cell>
          <cell r="N3676">
            <v>1604.85085</v>
          </cell>
          <cell r="O3676">
            <v>5932.7490100000005</v>
          </cell>
          <cell r="P3676">
            <v>4724.7331700000004</v>
          </cell>
          <cell r="Q3676">
            <v>4945.9485199999999</v>
          </cell>
          <cell r="S3676">
            <v>20032.72654</v>
          </cell>
          <cell r="T3676">
            <v>18824.7107</v>
          </cell>
          <cell r="U3676">
            <v>18938.900160000001</v>
          </cell>
          <cell r="W3676">
            <v>3430.07458</v>
          </cell>
          <cell r="X3676">
            <v>4006.15479</v>
          </cell>
          <cell r="Y3676">
            <v>3961.6221799999998</v>
          </cell>
          <cell r="AB3676">
            <v>4443.92</v>
          </cell>
          <cell r="AC3676">
            <v>2629.0079999999998</v>
          </cell>
          <cell r="AD3676">
            <v>19397.106</v>
          </cell>
          <cell r="AT3676">
            <v>1734.4929999999999</v>
          </cell>
          <cell r="AU3676">
            <v>4792.1869999999999</v>
          </cell>
          <cell r="AV3676">
            <v>5900.8308800000004</v>
          </cell>
          <cell r="AW3676">
            <v>19970.492880000002</v>
          </cell>
        </row>
        <row r="3677">
          <cell r="A3677" t="str">
            <v>680499251022BO0678</v>
          </cell>
          <cell r="L3677">
            <v>1144.79106</v>
          </cell>
          <cell r="M3677">
            <v>1226.19542</v>
          </cell>
          <cell r="N3677">
            <v>1187.76694</v>
          </cell>
          <cell r="O3677">
            <v>3922.8162200000002</v>
          </cell>
          <cell r="P3677">
            <v>3310.4885300000001</v>
          </cell>
          <cell r="Q3677">
            <v>3455.9905100000001</v>
          </cell>
          <cell r="S3677">
            <v>13377.901540000001</v>
          </cell>
          <cell r="T3677">
            <v>12765.573850000001</v>
          </cell>
          <cell r="U3677">
            <v>12825.94592</v>
          </cell>
          <cell r="W3677">
            <v>2165.12554</v>
          </cell>
          <cell r="X3677">
            <v>2781.3268800000001</v>
          </cell>
          <cell r="Y3677">
            <v>2751.5454399999999</v>
          </cell>
          <cell r="AB3677">
            <v>2898.7</v>
          </cell>
          <cell r="AC3677">
            <v>1764.9870000000001</v>
          </cell>
          <cell r="AD3677">
            <v>11964.058000000001</v>
          </cell>
          <cell r="AT3677">
            <v>1105.3240000000001</v>
          </cell>
          <cell r="AU3677">
            <v>3149.7570000000001</v>
          </cell>
          <cell r="AV3677">
            <v>3930.6247400000002</v>
          </cell>
          <cell r="AW3677">
            <v>13438.294739999999</v>
          </cell>
        </row>
        <row r="3678">
          <cell r="A3678" t="str">
            <v>680499251022BU0654</v>
          </cell>
          <cell r="L3678">
            <v>399.03323999999998</v>
          </cell>
          <cell r="M3678">
            <v>359.1961</v>
          </cell>
          <cell r="N3678">
            <v>347.93905000000001</v>
          </cell>
          <cell r="O3678">
            <v>1229.7887900000001</v>
          </cell>
          <cell r="P3678">
            <v>982.82084999999995</v>
          </cell>
          <cell r="Q3678">
            <v>1033.7583199999999</v>
          </cell>
          <cell r="S3678">
            <v>4049.6042299999999</v>
          </cell>
          <cell r="T3678">
            <v>3802.6362899999999</v>
          </cell>
          <cell r="U3678">
            <v>3841.8923199999999</v>
          </cell>
          <cell r="W3678">
            <v>722.26480000000004</v>
          </cell>
          <cell r="X3678">
            <v>867.50136999999995</v>
          </cell>
          <cell r="Y3678">
            <v>852.30263000000002</v>
          </cell>
          <cell r="AB3678">
            <v>963.40700000000004</v>
          </cell>
          <cell r="AC3678">
            <v>547.58399999999995</v>
          </cell>
          <cell r="AD3678">
            <v>4386.6729999999998</v>
          </cell>
          <cell r="AT3678">
            <v>345.12599999999998</v>
          </cell>
          <cell r="AU3678">
            <v>945.18899999999996</v>
          </cell>
          <cell r="AV3678">
            <v>1206.93406</v>
          </cell>
          <cell r="AW3678">
            <v>4183.0910599999997</v>
          </cell>
        </row>
        <row r="3679">
          <cell r="A3679" t="str">
            <v>680499251022BU0659</v>
          </cell>
          <cell r="L3679">
            <v>206.80913000000001</v>
          </cell>
          <cell r="M3679">
            <v>71.381950000000003</v>
          </cell>
          <cell r="N3679">
            <v>69.144859999999994</v>
          </cell>
          <cell r="O3679">
            <v>780.14400000000001</v>
          </cell>
          <cell r="P3679">
            <v>431.42379</v>
          </cell>
          <cell r="Q3679">
            <v>456.19970000000001</v>
          </cell>
          <cell r="S3679">
            <v>2605.2207699999999</v>
          </cell>
          <cell r="T3679">
            <v>2256.50056</v>
          </cell>
          <cell r="U3679">
            <v>2271.0619200000001</v>
          </cell>
          <cell r="W3679">
            <v>542.68424000000005</v>
          </cell>
          <cell r="X3679">
            <v>357.32654000000002</v>
          </cell>
          <cell r="Y3679">
            <v>357.77411000000001</v>
          </cell>
          <cell r="AB3679">
            <v>581.81299999999999</v>
          </cell>
          <cell r="AC3679">
            <v>316.43700000000001</v>
          </cell>
          <cell r="AD3679">
            <v>3046.375</v>
          </cell>
          <cell r="AT3679">
            <v>284.04300000000001</v>
          </cell>
          <cell r="AU3679">
            <v>697.24099999999999</v>
          </cell>
          <cell r="AV3679">
            <v>763.27207999999996</v>
          </cell>
          <cell r="AW3679">
            <v>2349.1070800000002</v>
          </cell>
        </row>
        <row r="3680">
          <cell r="A3680" t="str">
            <v>680499251022BS6922</v>
          </cell>
          <cell r="L3680">
            <v>352.56411000000003</v>
          </cell>
          <cell r="M3680">
            <v>501.08798000000002</v>
          </cell>
          <cell r="N3680">
            <v>485.38407999999998</v>
          </cell>
          <cell r="O3680">
            <v>1298.57149</v>
          </cell>
          <cell r="P3680">
            <v>1118.6042500000001</v>
          </cell>
          <cell r="Q3680">
            <v>1169.75188</v>
          </cell>
          <cell r="S3680">
            <v>3479.25425</v>
          </cell>
          <cell r="T3680">
            <v>3299.28701</v>
          </cell>
          <cell r="U3680">
            <v>3331.2248399999999</v>
          </cell>
          <cell r="W3680">
            <v>543.67813999999998</v>
          </cell>
          <cell r="X3680">
            <v>890.02570000000003</v>
          </cell>
          <cell r="Y3680">
            <v>869.11401000000001</v>
          </cell>
          <cell r="AB3680">
            <v>676.89</v>
          </cell>
          <cell r="AC3680">
            <v>846.26</v>
          </cell>
          <cell r="AD3680">
            <v>2718.3150000000001</v>
          </cell>
          <cell r="AT3680">
            <v>348.72</v>
          </cell>
          <cell r="AU3680">
            <v>801.48</v>
          </cell>
          <cell r="AV3680">
            <v>1302.27648</v>
          </cell>
          <cell r="AW3680">
            <v>2725.70948</v>
          </cell>
        </row>
        <row r="3681">
          <cell r="A3681" t="str">
            <v>680499251022BU1485</v>
          </cell>
          <cell r="L3681">
            <v>341.21211</v>
          </cell>
          <cell r="M3681">
            <v>269.27625999999998</v>
          </cell>
          <cell r="N3681">
            <v>260.83724999999998</v>
          </cell>
          <cell r="O3681">
            <v>1235.14834</v>
          </cell>
          <cell r="P3681">
            <v>512.79121999999995</v>
          </cell>
          <cell r="Q3681">
            <v>532.27542000000005</v>
          </cell>
          <cell r="S3681">
            <v>2857.8990399999998</v>
          </cell>
          <cell r="T3681">
            <v>2135.5419200000001</v>
          </cell>
          <cell r="U3681">
            <v>2143.6253299999998</v>
          </cell>
          <cell r="W3681">
            <v>510.49763999999999</v>
          </cell>
          <cell r="X3681">
            <v>477.53537999999998</v>
          </cell>
          <cell r="Y3681">
            <v>465.73656999999997</v>
          </cell>
          <cell r="AB3681">
            <v>659.21199999999999</v>
          </cell>
          <cell r="AC3681">
            <v>756.25</v>
          </cell>
          <cell r="AD3681">
            <v>2582.1379999999999</v>
          </cell>
          <cell r="AT3681">
            <v>315.75099999999998</v>
          </cell>
          <cell r="AU3681">
            <v>701.07</v>
          </cell>
          <cell r="AV3681">
            <v>1214.40004</v>
          </cell>
          <cell r="AW3681">
            <v>2549.42004</v>
          </cell>
        </row>
        <row r="3682">
          <cell r="A3682" t="str">
            <v>680499251022BO0708</v>
          </cell>
          <cell r="L3682">
            <v>0</v>
          </cell>
          <cell r="M3682">
            <v>228.05224999999999</v>
          </cell>
          <cell r="N3682">
            <v>220.90519</v>
          </cell>
          <cell r="O3682">
            <v>4.5736100000000004</v>
          </cell>
          <cell r="P3682">
            <v>591.87420999999995</v>
          </cell>
          <cell r="Q3682">
            <v>622.52850999999998</v>
          </cell>
          <cell r="S3682">
            <v>479.93565000000001</v>
          </cell>
          <cell r="T3682">
            <v>1067.2362499999999</v>
          </cell>
          <cell r="U3682">
            <v>1091.1666399999999</v>
          </cell>
          <cell r="W3682">
            <v>0</v>
          </cell>
          <cell r="X3682">
            <v>402.99437999999998</v>
          </cell>
          <cell r="Y3682">
            <v>393.947</v>
          </cell>
          <cell r="AC3682">
            <v>52.491999999999997</v>
          </cell>
          <cell r="AD3682">
            <v>52.491999999999997</v>
          </cell>
          <cell r="AU3682">
            <v>45.789000000000001</v>
          </cell>
          <cell r="AV3682">
            <v>4.5926099999999996</v>
          </cell>
          <cell r="AW3682">
            <v>50.362609999999997</v>
          </cell>
        </row>
        <row r="3683">
          <cell r="A3683" t="str">
            <v>680499251022BU0675</v>
          </cell>
          <cell r="L3683">
            <v>8.1109200000000001</v>
          </cell>
          <cell r="O3683">
            <v>43.879040000000003</v>
          </cell>
          <cell r="S3683">
            <v>99.556049999999999</v>
          </cell>
          <cell r="T3683">
            <v>55.677010000000003</v>
          </cell>
          <cell r="U3683">
            <v>54.835799999999999</v>
          </cell>
          <cell r="W3683">
            <v>26.459070000000001</v>
          </cell>
          <cell r="AB3683">
            <v>17.678000000000001</v>
          </cell>
          <cell r="AC3683">
            <v>37.518000000000001</v>
          </cell>
          <cell r="AD3683">
            <v>83.685000000000002</v>
          </cell>
          <cell r="AT3683">
            <v>26.602</v>
          </cell>
          <cell r="AU3683">
            <v>35.146999999999998</v>
          </cell>
          <cell r="AV3683">
            <v>44.018999999999998</v>
          </cell>
          <cell r="AW3683">
            <v>79.525999999999996</v>
          </cell>
        </row>
        <row r="3684">
          <cell r="A3684" t="str">
            <v>680499251022BU1123</v>
          </cell>
          <cell r="L3684">
            <v>3.2410800000000002</v>
          </cell>
          <cell r="M3684">
            <v>3.7594699999999999</v>
          </cell>
          <cell r="N3684">
            <v>3.6416499999999998</v>
          </cell>
          <cell r="O3684">
            <v>14.970499999999999</v>
          </cell>
          <cell r="P3684">
            <v>13.93882</v>
          </cell>
          <cell r="Q3684">
            <v>14.947939999999999</v>
          </cell>
          <cell r="S3684">
            <v>41.863509999999998</v>
          </cell>
          <cell r="T3684">
            <v>40.831829999999997</v>
          </cell>
          <cell r="U3684">
            <v>41.597070000000002</v>
          </cell>
          <cell r="W3684">
            <v>6.7214299999999998</v>
          </cell>
          <cell r="X3684">
            <v>9.4959399999999992</v>
          </cell>
          <cell r="Y3684">
            <v>9.4304299999999994</v>
          </cell>
          <cell r="AT3684">
            <v>6.367</v>
          </cell>
          <cell r="AU3684">
            <v>19.474</v>
          </cell>
          <cell r="AV3684">
            <v>39.264830000000003</v>
          </cell>
          <cell r="AW3684">
            <v>46.400829999999999</v>
          </cell>
        </row>
        <row r="3685">
          <cell r="A3685" t="str">
            <v>680499251022BS9042</v>
          </cell>
          <cell r="L3685">
            <v>262.81655999999998</v>
          </cell>
          <cell r="M3685">
            <v>322.41358000000002</v>
          </cell>
          <cell r="N3685">
            <v>312.30928999999998</v>
          </cell>
          <cell r="O3685">
            <v>1408.65705</v>
          </cell>
          <cell r="P3685">
            <v>1225.57196</v>
          </cell>
          <cell r="Q3685">
            <v>1286.1004700000001</v>
          </cell>
          <cell r="S3685">
            <v>3532.25749</v>
          </cell>
          <cell r="T3685">
            <v>3349.1723999999999</v>
          </cell>
          <cell r="U3685">
            <v>3399.2939000000001</v>
          </cell>
          <cell r="W3685">
            <v>662.33777999999995</v>
          </cell>
          <cell r="X3685">
            <v>898.05025000000001</v>
          </cell>
          <cell r="Y3685">
            <v>896.50410999999997</v>
          </cell>
          <cell r="AB3685">
            <v>1171.837</v>
          </cell>
          <cell r="AC3685">
            <v>677.476</v>
          </cell>
          <cell r="AD3685">
            <v>4428.0940000000001</v>
          </cell>
          <cell r="AT3685">
            <v>368.53199999999998</v>
          </cell>
          <cell r="AU3685">
            <v>984.33500000000004</v>
          </cell>
          <cell r="AV3685">
            <v>1376.1723500000001</v>
          </cell>
          <cell r="AW3685">
            <v>4476.4433499999996</v>
          </cell>
        </row>
        <row r="3686">
          <cell r="A3686" t="str">
            <v>680499251022BO0341</v>
          </cell>
          <cell r="L3686">
            <v>193.25152</v>
          </cell>
          <cell r="M3686">
            <v>246.82336000000001</v>
          </cell>
          <cell r="N3686">
            <v>239.08802</v>
          </cell>
          <cell r="O3686">
            <v>1043.9754399999999</v>
          </cell>
          <cell r="P3686">
            <v>940.10505000000001</v>
          </cell>
          <cell r="Q3686">
            <v>986.85095000000001</v>
          </cell>
          <cell r="S3686">
            <v>2665.8048100000001</v>
          </cell>
          <cell r="T3686">
            <v>2561.93442</v>
          </cell>
          <cell r="U3686">
            <v>2599.81043</v>
          </cell>
          <cell r="W3686">
            <v>486.98406</v>
          </cell>
          <cell r="X3686">
            <v>684.05344000000002</v>
          </cell>
          <cell r="Y3686">
            <v>682.45330000000001</v>
          </cell>
          <cell r="AB3686">
            <v>862.90499999999997</v>
          </cell>
          <cell r="AC3686">
            <v>534.32299999999998</v>
          </cell>
          <cell r="AD3686">
            <v>3345.259</v>
          </cell>
          <cell r="AT3686">
            <v>288.19</v>
          </cell>
          <cell r="AU3686">
            <v>730.20100000000002</v>
          </cell>
          <cell r="AV3686">
            <v>1066.29099</v>
          </cell>
          <cell r="AW3686">
            <v>3219.9039899999998</v>
          </cell>
        </row>
        <row r="3687">
          <cell r="A3687" t="str">
            <v>680499251022BU0341</v>
          </cell>
          <cell r="L3687">
            <v>193.25152</v>
          </cell>
          <cell r="M3687">
            <v>246.82336000000001</v>
          </cell>
          <cell r="N3687">
            <v>239.08802</v>
          </cell>
          <cell r="O3687">
            <v>1043.9754399999999</v>
          </cell>
          <cell r="P3687">
            <v>940.10505000000001</v>
          </cell>
          <cell r="Q3687">
            <v>986.85095000000001</v>
          </cell>
          <cell r="S3687">
            <v>2665.8048100000001</v>
          </cell>
          <cell r="T3687">
            <v>2561.93442</v>
          </cell>
          <cell r="U3687">
            <v>2599.81043</v>
          </cell>
          <cell r="W3687">
            <v>486.98406</v>
          </cell>
          <cell r="X3687">
            <v>684.05344000000002</v>
          </cell>
          <cell r="Y3687">
            <v>682.45330000000001</v>
          </cell>
          <cell r="AB3687">
            <v>862.90499999999997</v>
          </cell>
          <cell r="AC3687">
            <v>534.32299999999998</v>
          </cell>
          <cell r="AD3687">
            <v>3345.259</v>
          </cell>
          <cell r="AT3687">
            <v>288.19</v>
          </cell>
          <cell r="AU3687">
            <v>730.20100000000002</v>
          </cell>
          <cell r="AV3687">
            <v>1066.29099</v>
          </cell>
          <cell r="AW3687">
            <v>3219.9039899999998</v>
          </cell>
        </row>
        <row r="3688">
          <cell r="A3688" t="str">
            <v>680499251022BU0351</v>
          </cell>
          <cell r="L3688">
            <v>0</v>
          </cell>
          <cell r="M3688">
            <v>0.84275</v>
          </cell>
          <cell r="N3688">
            <v>0.81635000000000002</v>
          </cell>
          <cell r="O3688">
            <v>1.0000000000000001E-5</v>
          </cell>
          <cell r="P3688">
            <v>0.84275</v>
          </cell>
          <cell r="Q3688">
            <v>0.81635000000000002</v>
          </cell>
          <cell r="S3688">
            <v>37.366169999999997</v>
          </cell>
          <cell r="T3688">
            <v>38.208910000000003</v>
          </cell>
          <cell r="U3688">
            <v>38.644399999999997</v>
          </cell>
          <cell r="W3688">
            <v>1.0000000000000001E-5</v>
          </cell>
          <cell r="X3688">
            <v>0.88097999999999999</v>
          </cell>
          <cell r="Y3688">
            <v>0.85384000000000004</v>
          </cell>
          <cell r="AV3688">
            <v>42.496000000000002</v>
          </cell>
          <cell r="AW3688">
            <v>296.10899999999998</v>
          </cell>
        </row>
        <row r="3689">
          <cell r="A3689" t="str">
            <v>680499251022BU0352</v>
          </cell>
          <cell r="L3689">
            <v>69.565039999999996</v>
          </cell>
          <cell r="M3689">
            <v>74.747470000000007</v>
          </cell>
          <cell r="N3689">
            <v>72.404920000000004</v>
          </cell>
          <cell r="O3689">
            <v>364.67392999999998</v>
          </cell>
          <cell r="P3689">
            <v>284.62416000000002</v>
          </cell>
          <cell r="Q3689">
            <v>298.43317000000002</v>
          </cell>
          <cell r="S3689">
            <v>830.51799000000005</v>
          </cell>
          <cell r="T3689">
            <v>750.46821999999997</v>
          </cell>
          <cell r="U3689">
            <v>762.20027000000005</v>
          </cell>
          <cell r="W3689">
            <v>175.34603999999999</v>
          </cell>
          <cell r="X3689">
            <v>213.11582999999999</v>
          </cell>
          <cell r="Y3689">
            <v>213.19696999999999</v>
          </cell>
          <cell r="AB3689">
            <v>308.93200000000002</v>
          </cell>
          <cell r="AC3689">
            <v>143.15299999999999</v>
          </cell>
          <cell r="AD3689">
            <v>1082.835</v>
          </cell>
          <cell r="AT3689">
            <v>80.341999999999999</v>
          </cell>
          <cell r="AU3689">
            <v>254.13399999999999</v>
          </cell>
          <cell r="AV3689">
            <v>267.38535999999999</v>
          </cell>
          <cell r="AW3689">
            <v>960.43035999999995</v>
          </cell>
        </row>
        <row r="3690">
          <cell r="A3690" t="str">
            <v>680499251022BU0349</v>
          </cell>
          <cell r="L3690">
            <v>0</v>
          </cell>
          <cell r="O3690">
            <v>7.6699999999999997E-3</v>
          </cell>
          <cell r="S3690">
            <v>-1.4314800000000001</v>
          </cell>
          <cell r="T3690">
            <v>-1.4391499999999999</v>
          </cell>
          <cell r="U3690">
            <v>-1.3611899999999999</v>
          </cell>
          <cell r="W3690">
            <v>7.6699999999999997E-3</v>
          </cell>
        </row>
        <row r="3691">
          <cell r="A3691" t="str">
            <v>680499251022BS9051</v>
          </cell>
          <cell r="M3691">
            <v>0</v>
          </cell>
          <cell r="N3691">
            <v>0</v>
          </cell>
          <cell r="P3691">
            <v>0</v>
          </cell>
          <cell r="Q3691">
            <v>0</v>
          </cell>
          <cell r="S3691">
            <v>0</v>
          </cell>
          <cell r="T3691">
            <v>0</v>
          </cell>
          <cell r="U3691">
            <v>0</v>
          </cell>
          <cell r="X3691">
            <v>0</v>
          </cell>
          <cell r="Y3691">
            <v>0</v>
          </cell>
        </row>
        <row r="3692">
          <cell r="A3692" t="str">
            <v>680499251022BO0713</v>
          </cell>
          <cell r="M3692">
            <v>0</v>
          </cell>
          <cell r="N3692">
            <v>0</v>
          </cell>
          <cell r="P3692">
            <v>0</v>
          </cell>
          <cell r="Q3692">
            <v>0</v>
          </cell>
          <cell r="S3692">
            <v>0</v>
          </cell>
          <cell r="T3692">
            <v>0</v>
          </cell>
          <cell r="U3692">
            <v>0</v>
          </cell>
          <cell r="X3692">
            <v>0</v>
          </cell>
          <cell r="Y3692">
            <v>0</v>
          </cell>
        </row>
        <row r="3693">
          <cell r="A3693" t="str">
            <v>680499251022BU0713</v>
          </cell>
          <cell r="M3693">
            <v>0</v>
          </cell>
          <cell r="N3693">
            <v>0</v>
          </cell>
          <cell r="P3693">
            <v>0</v>
          </cell>
          <cell r="Q3693">
            <v>0</v>
          </cell>
          <cell r="S3693">
            <v>0</v>
          </cell>
          <cell r="T3693">
            <v>0</v>
          </cell>
          <cell r="U3693">
            <v>0</v>
          </cell>
          <cell r="X3693">
            <v>0</v>
          </cell>
          <cell r="Y3693">
            <v>0</v>
          </cell>
        </row>
        <row r="3694">
          <cell r="A3694" t="str">
            <v>680499251022BS9050</v>
          </cell>
          <cell r="L3694">
            <v>110.37087</v>
          </cell>
          <cell r="M3694">
            <v>129.07781</v>
          </cell>
          <cell r="N3694">
            <v>125.03256</v>
          </cell>
          <cell r="O3694">
            <v>588.45321999999999</v>
          </cell>
          <cell r="P3694">
            <v>591.46864000000005</v>
          </cell>
          <cell r="Q3694">
            <v>626.79313000000002</v>
          </cell>
          <cell r="S3694">
            <v>1793.6261099999999</v>
          </cell>
          <cell r="T3694">
            <v>1796.6415300000001</v>
          </cell>
          <cell r="U3694">
            <v>1820.79151</v>
          </cell>
          <cell r="W3694">
            <v>239.03061</v>
          </cell>
          <cell r="X3694">
            <v>561.90863999999999</v>
          </cell>
          <cell r="Y3694">
            <v>557.35932000000003</v>
          </cell>
          <cell r="AB3694">
            <v>601.24199999999996</v>
          </cell>
          <cell r="AC3694">
            <v>379.01600000000002</v>
          </cell>
          <cell r="AD3694">
            <v>2099.4250000000002</v>
          </cell>
          <cell r="AT3694">
            <v>202.768</v>
          </cell>
          <cell r="AU3694">
            <v>566.81299999999999</v>
          </cell>
          <cell r="AV3694">
            <v>624.00054</v>
          </cell>
          <cell r="AW3694">
            <v>2185.00254</v>
          </cell>
        </row>
        <row r="3695">
          <cell r="A3695" t="str">
            <v>680499251022BU0362</v>
          </cell>
          <cell r="L3695">
            <v>110.37087</v>
          </cell>
          <cell r="M3695">
            <v>129.07781</v>
          </cell>
          <cell r="N3695">
            <v>125.03256</v>
          </cell>
          <cell r="O3695">
            <v>588.45321999999999</v>
          </cell>
          <cell r="P3695">
            <v>591.46864000000005</v>
          </cell>
          <cell r="Q3695">
            <v>626.79313000000002</v>
          </cell>
          <cell r="S3695">
            <v>1793.6261099999999</v>
          </cell>
          <cell r="T3695">
            <v>1796.6415300000001</v>
          </cell>
          <cell r="U3695">
            <v>1820.79151</v>
          </cell>
          <cell r="W3695">
            <v>239.03061</v>
          </cell>
          <cell r="X3695">
            <v>561.90863999999999</v>
          </cell>
          <cell r="Y3695">
            <v>557.35932000000003</v>
          </cell>
          <cell r="AB3695">
            <v>601.24199999999996</v>
          </cell>
          <cell r="AC3695">
            <v>379.01600000000002</v>
          </cell>
          <cell r="AD3695">
            <v>2099.4250000000002</v>
          </cell>
          <cell r="AT3695">
            <v>202.768</v>
          </cell>
          <cell r="AU3695">
            <v>566.81299999999999</v>
          </cell>
          <cell r="AV3695">
            <v>624.00054</v>
          </cell>
          <cell r="AW3695">
            <v>2185.00254</v>
          </cell>
        </row>
        <row r="3696">
          <cell r="A3696" t="str">
            <v>680499251022BS6801</v>
          </cell>
          <cell r="L3696">
            <v>0.15418000000000001</v>
          </cell>
          <cell r="O3696">
            <v>4.84077</v>
          </cell>
          <cell r="P3696">
            <v>7.6520599999999996</v>
          </cell>
          <cell r="Q3696">
            <v>8.7904999999999998</v>
          </cell>
          <cell r="S3696">
            <v>13.16323</v>
          </cell>
          <cell r="T3696">
            <v>15.97452</v>
          </cell>
          <cell r="U3696">
            <v>17.23527</v>
          </cell>
          <cell r="W3696">
            <v>1.14906</v>
          </cell>
          <cell r="X3696">
            <v>1.09219</v>
          </cell>
          <cell r="Y3696">
            <v>1.07117</v>
          </cell>
          <cell r="AV3696">
            <v>3.4777499999999999</v>
          </cell>
          <cell r="AW3696">
            <v>3.4777499999999999</v>
          </cell>
        </row>
        <row r="3697">
          <cell r="A3697" t="str">
            <v>680499251022BU1481</v>
          </cell>
          <cell r="L3697">
            <v>0.15418000000000001</v>
          </cell>
          <cell r="O3697">
            <v>4.84077</v>
          </cell>
          <cell r="P3697">
            <v>7.6520599999999996</v>
          </cell>
          <cell r="Q3697">
            <v>8.7904999999999998</v>
          </cell>
          <cell r="S3697">
            <v>13.16323</v>
          </cell>
          <cell r="T3697">
            <v>15.97452</v>
          </cell>
          <cell r="U3697">
            <v>17.23527</v>
          </cell>
          <cell r="W3697">
            <v>1.14906</v>
          </cell>
          <cell r="X3697">
            <v>1.09219</v>
          </cell>
          <cell r="Y3697">
            <v>1.07117</v>
          </cell>
          <cell r="AV3697">
            <v>3.4777499999999999</v>
          </cell>
          <cell r="AW3697">
            <v>3.4777499999999999</v>
          </cell>
        </row>
        <row r="3698">
          <cell r="A3698" t="str">
            <v>680499251022201101</v>
          </cell>
          <cell r="L3698">
            <v>9.7000000000000003E-2</v>
          </cell>
          <cell r="M3698">
            <v>75.385639999999995</v>
          </cell>
          <cell r="N3698">
            <v>73.023079999999993</v>
          </cell>
          <cell r="O3698">
            <v>2.1151</v>
          </cell>
          <cell r="P3698">
            <v>590.33273999999994</v>
          </cell>
          <cell r="Q3698">
            <v>659.48442999999997</v>
          </cell>
          <cell r="S3698">
            <v>240.96467000000001</v>
          </cell>
          <cell r="T3698">
            <v>829.18231000000003</v>
          </cell>
          <cell r="U3698">
            <v>887.20299999999997</v>
          </cell>
          <cell r="W3698">
            <v>0.55820000000000003</v>
          </cell>
          <cell r="X3698">
            <v>82.728989999999996</v>
          </cell>
          <cell r="Y3698">
            <v>80.541460000000001</v>
          </cell>
          <cell r="AV3698">
            <v>0.23014000000000001</v>
          </cell>
          <cell r="AW3698">
            <v>0.23014000000000001</v>
          </cell>
        </row>
        <row r="3699">
          <cell r="A3699" t="str">
            <v>680499251022BT6918</v>
          </cell>
          <cell r="L3699">
            <v>9.7000000000000003E-2</v>
          </cell>
          <cell r="M3699">
            <v>75.385639999999995</v>
          </cell>
          <cell r="N3699">
            <v>73.023079999999993</v>
          </cell>
          <cell r="O3699">
            <v>2.1151</v>
          </cell>
          <cell r="P3699">
            <v>590.33273999999994</v>
          </cell>
          <cell r="Q3699">
            <v>659.48442999999997</v>
          </cell>
          <cell r="S3699">
            <v>240.96467000000001</v>
          </cell>
          <cell r="T3699">
            <v>829.18231000000003</v>
          </cell>
          <cell r="U3699">
            <v>887.20299999999997</v>
          </cell>
          <cell r="W3699">
            <v>0.55820000000000003</v>
          </cell>
          <cell r="X3699">
            <v>82.728989999999996</v>
          </cell>
          <cell r="Y3699">
            <v>80.541460000000001</v>
          </cell>
          <cell r="AV3699">
            <v>0.23014000000000001</v>
          </cell>
          <cell r="AW3699">
            <v>0.23014000000000001</v>
          </cell>
        </row>
        <row r="3700">
          <cell r="A3700" t="str">
            <v>680499251022BO0680</v>
          </cell>
          <cell r="L3700">
            <v>9.7000000000000003E-2</v>
          </cell>
          <cell r="M3700">
            <v>75.385639999999995</v>
          </cell>
          <cell r="N3700">
            <v>73.023079999999993</v>
          </cell>
          <cell r="O3700">
            <v>2.1151</v>
          </cell>
          <cell r="P3700">
            <v>590.33273999999994</v>
          </cell>
          <cell r="Q3700">
            <v>659.48442999999997</v>
          </cell>
          <cell r="S3700">
            <v>240.96467000000001</v>
          </cell>
          <cell r="T3700">
            <v>829.18231000000003</v>
          </cell>
          <cell r="U3700">
            <v>887.20299999999997</v>
          </cell>
          <cell r="W3700">
            <v>0.55820000000000003</v>
          </cell>
          <cell r="X3700">
            <v>82.728989999999996</v>
          </cell>
          <cell r="Y3700">
            <v>80.541460000000001</v>
          </cell>
          <cell r="AV3700">
            <v>0.23014000000000001</v>
          </cell>
          <cell r="AW3700">
            <v>0.23014000000000001</v>
          </cell>
        </row>
        <row r="3701">
          <cell r="A3701" t="str">
            <v>680499251022BU0680</v>
          </cell>
          <cell r="L3701">
            <v>9.7000000000000003E-2</v>
          </cell>
          <cell r="M3701">
            <v>75.385639999999995</v>
          </cell>
          <cell r="N3701">
            <v>73.023079999999993</v>
          </cell>
          <cell r="O3701">
            <v>2.1151</v>
          </cell>
          <cell r="P3701">
            <v>590.33273999999994</v>
          </cell>
          <cell r="Q3701">
            <v>659.48442999999997</v>
          </cell>
          <cell r="S3701">
            <v>240.96467000000001</v>
          </cell>
          <cell r="T3701">
            <v>829.18231000000003</v>
          </cell>
          <cell r="U3701">
            <v>887.20299999999997</v>
          </cell>
          <cell r="W3701">
            <v>0.55820000000000003</v>
          </cell>
          <cell r="X3701">
            <v>82.728989999999996</v>
          </cell>
          <cell r="Y3701">
            <v>80.541460000000001</v>
          </cell>
          <cell r="AV3701">
            <v>0.23014000000000001</v>
          </cell>
          <cell r="AW3701">
            <v>0.23014000000000001</v>
          </cell>
        </row>
        <row r="3702">
          <cell r="A3702" t="str">
            <v>680499CL_PEPD202</v>
          </cell>
          <cell r="L3702">
            <v>1163.68219</v>
          </cell>
          <cell r="M3702">
            <v>1310.86195</v>
          </cell>
          <cell r="N3702">
            <v>1124.47091</v>
          </cell>
          <cell r="O3702">
            <v>5616.1994699999996</v>
          </cell>
          <cell r="P3702">
            <v>4923.4422999999997</v>
          </cell>
          <cell r="Q3702">
            <v>4738.1844799999999</v>
          </cell>
          <cell r="S3702">
            <v>15830.051799999999</v>
          </cell>
          <cell r="T3702">
            <v>15137.29463</v>
          </cell>
          <cell r="U3702">
            <v>13896.22589</v>
          </cell>
          <cell r="W3702">
            <v>2518.2182400000002</v>
          </cell>
          <cell r="X3702">
            <v>4230.9491500000004</v>
          </cell>
          <cell r="Y3702">
            <v>3720.4772499999999</v>
          </cell>
          <cell r="AB3702">
            <v>5107.6030000000001</v>
          </cell>
          <cell r="AC3702">
            <v>3556.5590000000002</v>
          </cell>
          <cell r="AD3702">
            <v>16748.124</v>
          </cell>
          <cell r="AT3702">
            <v>1872.51</v>
          </cell>
          <cell r="AU3702">
            <v>5075.4449999999997</v>
          </cell>
          <cell r="AV3702">
            <v>6445.3245999999999</v>
          </cell>
          <cell r="AW3702">
            <v>17130.3066</v>
          </cell>
        </row>
        <row r="3703">
          <cell r="A3703" t="str">
            <v>680499CL_PEBS9044</v>
          </cell>
          <cell r="L3703">
            <v>128.08081000000001</v>
          </cell>
          <cell r="M3703">
            <v>172.87181000000001</v>
          </cell>
          <cell r="N3703">
            <v>148.29123000000001</v>
          </cell>
          <cell r="O3703">
            <v>687.92241000000001</v>
          </cell>
          <cell r="P3703">
            <v>623.11986999999999</v>
          </cell>
          <cell r="Q3703">
            <v>589.53094999999996</v>
          </cell>
          <cell r="S3703">
            <v>1660.06203</v>
          </cell>
          <cell r="T3703">
            <v>1595.2594899999999</v>
          </cell>
          <cell r="U3703">
            <v>1471.92652</v>
          </cell>
          <cell r="W3703">
            <v>296.87761</v>
          </cell>
          <cell r="X3703">
            <v>539.78484000000003</v>
          </cell>
          <cell r="Y3703">
            <v>483.92842000000002</v>
          </cell>
          <cell r="AB3703">
            <v>700.01</v>
          </cell>
          <cell r="AC3703">
            <v>542.84199999999998</v>
          </cell>
          <cell r="AD3703">
            <v>2324.8270000000002</v>
          </cell>
          <cell r="AT3703">
            <v>252.714</v>
          </cell>
          <cell r="AU3703">
            <v>635.33100000000002</v>
          </cell>
          <cell r="AV3703">
            <v>870.23834999999997</v>
          </cell>
          <cell r="AW3703">
            <v>2231.1203500000001</v>
          </cell>
        </row>
        <row r="3704">
          <cell r="A3704" t="str">
            <v>680499CL_PEBU0321</v>
          </cell>
          <cell r="L3704">
            <v>87.381640000000004</v>
          </cell>
          <cell r="M3704">
            <v>120.73175999999999</v>
          </cell>
          <cell r="N3704">
            <v>103.56496</v>
          </cell>
          <cell r="O3704">
            <v>281.33875999999998</v>
          </cell>
          <cell r="P3704">
            <v>256.29795000000001</v>
          </cell>
          <cell r="Q3704">
            <v>236.94821999999999</v>
          </cell>
          <cell r="S3704">
            <v>659.84799999999996</v>
          </cell>
          <cell r="T3704">
            <v>634.80718999999999</v>
          </cell>
          <cell r="U3704">
            <v>577.90449999999998</v>
          </cell>
          <cell r="W3704">
            <v>138.76976999999999</v>
          </cell>
          <cell r="X3704">
            <v>253.35165000000001</v>
          </cell>
          <cell r="Y3704">
            <v>222.09531000000001</v>
          </cell>
          <cell r="AB3704">
            <v>348.714</v>
          </cell>
          <cell r="AC3704">
            <v>277.04300000000001</v>
          </cell>
          <cell r="AD3704">
            <v>1169.652</v>
          </cell>
          <cell r="AT3704">
            <v>88.774000000000001</v>
          </cell>
          <cell r="AU3704">
            <v>235.92699999999999</v>
          </cell>
          <cell r="AV3704">
            <v>298.56616000000002</v>
          </cell>
          <cell r="AW3704">
            <v>870.12716</v>
          </cell>
        </row>
        <row r="3705">
          <cell r="A3705" t="str">
            <v>680499CL_PEBU0323</v>
          </cell>
          <cell r="L3705">
            <v>40.699170000000002</v>
          </cell>
          <cell r="M3705">
            <v>52.140050000000002</v>
          </cell>
          <cell r="N3705">
            <v>44.726280000000003</v>
          </cell>
          <cell r="O3705">
            <v>406.58364999999998</v>
          </cell>
          <cell r="P3705">
            <v>366.80925000000002</v>
          </cell>
          <cell r="Q3705">
            <v>352.56907000000001</v>
          </cell>
          <cell r="S3705">
            <v>1000.21403</v>
          </cell>
          <cell r="T3705">
            <v>960.43962999999997</v>
          </cell>
          <cell r="U3705">
            <v>894.00836000000004</v>
          </cell>
          <cell r="W3705">
            <v>158.10784000000001</v>
          </cell>
          <cell r="X3705">
            <v>286.43328000000002</v>
          </cell>
          <cell r="Y3705">
            <v>261.83319999999998</v>
          </cell>
          <cell r="AB3705">
            <v>351.29599999999999</v>
          </cell>
          <cell r="AC3705">
            <v>265.79899999999998</v>
          </cell>
          <cell r="AD3705">
            <v>1155.175</v>
          </cell>
          <cell r="AT3705">
            <v>163.94</v>
          </cell>
          <cell r="AU3705">
            <v>399.404</v>
          </cell>
          <cell r="AV3705">
            <v>571.67219</v>
          </cell>
          <cell r="AW3705">
            <v>1360.9931899999999</v>
          </cell>
        </row>
        <row r="3706">
          <cell r="A3706" t="str">
            <v>680499CL_PEBU0329</v>
          </cell>
          <cell r="P3706">
            <v>1.2670000000000001E-2</v>
          </cell>
          <cell r="Q3706">
            <v>1.366E-2</v>
          </cell>
          <cell r="T3706">
            <v>1.2670000000000001E-2</v>
          </cell>
          <cell r="U3706">
            <v>1.366E-2</v>
          </cell>
          <cell r="X3706">
            <v>-9.0000000000000006E-5</v>
          </cell>
          <cell r="Y3706">
            <v>-8.0000000000000007E-5</v>
          </cell>
        </row>
        <row r="3707">
          <cell r="A3707" t="str">
            <v>680499CL_PEBG6912</v>
          </cell>
          <cell r="L3707">
            <v>934.01697000000001</v>
          </cell>
          <cell r="M3707">
            <v>993.24901</v>
          </cell>
          <cell r="N3707">
            <v>852.01923999999997</v>
          </cell>
          <cell r="O3707">
            <v>3911.0308</v>
          </cell>
          <cell r="P3707">
            <v>3726.8074499999998</v>
          </cell>
          <cell r="Q3707">
            <v>3601.4851399999998</v>
          </cell>
          <cell r="S3707">
            <v>11774.664210000001</v>
          </cell>
          <cell r="T3707">
            <v>11590.440860000001</v>
          </cell>
          <cell r="U3707">
            <v>10628.45342</v>
          </cell>
          <cell r="W3707">
            <v>1810.0687800000001</v>
          </cell>
          <cell r="X3707">
            <v>3177.9874500000001</v>
          </cell>
          <cell r="Y3707">
            <v>2781.0859099999998</v>
          </cell>
          <cell r="AB3707">
            <v>3483.74</v>
          </cell>
          <cell r="AC3707">
            <v>2407.7510000000002</v>
          </cell>
          <cell r="AD3707">
            <v>11484.653</v>
          </cell>
          <cell r="AT3707">
            <v>1300.163</v>
          </cell>
          <cell r="AU3707">
            <v>3525.7040000000002</v>
          </cell>
          <cell r="AV3707">
            <v>4373.4000800000003</v>
          </cell>
          <cell r="AW3707">
            <v>11831.81308</v>
          </cell>
        </row>
        <row r="3708">
          <cell r="A3708" t="str">
            <v>680499CL_PEBS6912</v>
          </cell>
          <cell r="L3708">
            <v>884.91165000000001</v>
          </cell>
          <cell r="M3708">
            <v>944.59753000000001</v>
          </cell>
          <cell r="N3708">
            <v>810.28549999999996</v>
          </cell>
          <cell r="O3708">
            <v>3702.5550199999998</v>
          </cell>
          <cell r="P3708">
            <v>3655.9411399999999</v>
          </cell>
          <cell r="Q3708">
            <v>3537.86283</v>
          </cell>
          <cell r="S3708">
            <v>11166.34108</v>
          </cell>
          <cell r="T3708">
            <v>11119.727199999999</v>
          </cell>
          <cell r="U3708">
            <v>10210.632180000001</v>
          </cell>
          <cell r="W3708">
            <v>1742.9193700000001</v>
          </cell>
          <cell r="X3708">
            <v>3044.6052599999998</v>
          </cell>
          <cell r="Y3708">
            <v>2667.14113</v>
          </cell>
          <cell r="AB3708">
            <v>3394.7089999999998</v>
          </cell>
          <cell r="AC3708">
            <v>2286.8629999999998</v>
          </cell>
          <cell r="AD3708">
            <v>10812.93</v>
          </cell>
          <cell r="AT3708">
            <v>1244.289</v>
          </cell>
          <cell r="AU3708">
            <v>3363.0140000000001</v>
          </cell>
          <cell r="AV3708">
            <v>4105.8825399999996</v>
          </cell>
          <cell r="AW3708">
            <v>11133.34254</v>
          </cell>
        </row>
        <row r="3709">
          <cell r="A3709" t="str">
            <v>680499CL_PEBO0678</v>
          </cell>
          <cell r="L3709">
            <v>749.47779000000003</v>
          </cell>
          <cell r="M3709">
            <v>851.60293999999999</v>
          </cell>
          <cell r="N3709">
            <v>730.51378</v>
          </cell>
          <cell r="O3709">
            <v>3084.3817600000002</v>
          </cell>
          <cell r="P3709">
            <v>3224.3450899999998</v>
          </cell>
          <cell r="Q3709">
            <v>3117.9397399999998</v>
          </cell>
          <cell r="S3709">
            <v>9706.0576400000009</v>
          </cell>
          <cell r="T3709">
            <v>9846.0209699999996</v>
          </cell>
          <cell r="U3709">
            <v>9037.3579100000006</v>
          </cell>
          <cell r="W3709">
            <v>1429.8949299999999</v>
          </cell>
          <cell r="X3709">
            <v>2652.4609999999998</v>
          </cell>
          <cell r="Y3709">
            <v>2324.46029</v>
          </cell>
          <cell r="AB3709">
            <v>2736.3110000000001</v>
          </cell>
          <cell r="AC3709">
            <v>1876.8679999999999</v>
          </cell>
          <cell r="AD3709">
            <v>8758.9869999999992</v>
          </cell>
          <cell r="AT3709">
            <v>1018.819</v>
          </cell>
          <cell r="AU3709">
            <v>2744.4209999999998</v>
          </cell>
          <cell r="AV3709">
            <v>3353.5541400000002</v>
          </cell>
          <cell r="AW3709">
            <v>9543.2421400000003</v>
          </cell>
        </row>
        <row r="3710">
          <cell r="A3710" t="str">
            <v>680499CL_PEBU0654</v>
          </cell>
          <cell r="L3710">
            <v>57.75338</v>
          </cell>
          <cell r="M3710">
            <v>93.856960000000001</v>
          </cell>
          <cell r="N3710">
            <v>80.511470000000003</v>
          </cell>
          <cell r="O3710">
            <v>346.05707000000001</v>
          </cell>
          <cell r="P3710">
            <v>419.67775</v>
          </cell>
          <cell r="Q3710">
            <v>407.29754000000003</v>
          </cell>
          <cell r="S3710">
            <v>1072.9010499999999</v>
          </cell>
          <cell r="T3710">
            <v>1146.5217299999999</v>
          </cell>
          <cell r="U3710">
            <v>1052.11825</v>
          </cell>
          <cell r="W3710">
            <v>145.36389</v>
          </cell>
          <cell r="X3710">
            <v>393.12678</v>
          </cell>
          <cell r="Y3710">
            <v>343.53487000000001</v>
          </cell>
          <cell r="AB3710">
            <v>451.82900000000001</v>
          </cell>
          <cell r="AC3710">
            <v>224.316</v>
          </cell>
          <cell r="AD3710">
            <v>1427.636</v>
          </cell>
          <cell r="AT3710">
            <v>119.024</v>
          </cell>
          <cell r="AU3710">
            <v>385.51799999999997</v>
          </cell>
          <cell r="AV3710">
            <v>456.84539000000001</v>
          </cell>
          <cell r="AW3710">
            <v>1122.11439</v>
          </cell>
        </row>
        <row r="3711">
          <cell r="A3711" t="str">
            <v>680499CL_PEBU0659</v>
          </cell>
          <cell r="L3711">
            <v>77.680480000000003</v>
          </cell>
          <cell r="M3711">
            <v>-0.86236999999999997</v>
          </cell>
          <cell r="N3711">
            <v>-0.73973999999999995</v>
          </cell>
          <cell r="O3711">
            <v>272.11619000000002</v>
          </cell>
          <cell r="P3711">
            <v>11.9183</v>
          </cell>
          <cell r="Q3711">
            <v>12.62555</v>
          </cell>
          <cell r="S3711">
            <v>387.38238999999999</v>
          </cell>
          <cell r="T3711">
            <v>127.1845</v>
          </cell>
          <cell r="U3711">
            <v>121.15602</v>
          </cell>
          <cell r="W3711">
            <v>167.66055</v>
          </cell>
          <cell r="X3711">
            <v>-0.98251999999999995</v>
          </cell>
          <cell r="Y3711">
            <v>-0.85402</v>
          </cell>
          <cell r="AB3711">
            <v>206.56899999999999</v>
          </cell>
          <cell r="AC3711">
            <v>185.679</v>
          </cell>
          <cell r="AD3711">
            <v>626.30700000000002</v>
          </cell>
          <cell r="AT3711">
            <v>106.446</v>
          </cell>
          <cell r="AU3711">
            <v>233.07499999999999</v>
          </cell>
          <cell r="AV3711">
            <v>295.48300999999998</v>
          </cell>
          <cell r="AW3711">
            <v>467.98601000000002</v>
          </cell>
        </row>
        <row r="3712">
          <cell r="A3712" t="str">
            <v>680499CL_PEBS6922</v>
          </cell>
          <cell r="L3712">
            <v>49.105319999999999</v>
          </cell>
          <cell r="M3712">
            <v>48.651479999999999</v>
          </cell>
          <cell r="N3712">
            <v>41.733739999999997</v>
          </cell>
          <cell r="O3712">
            <v>208.47577999999999</v>
          </cell>
          <cell r="P3712">
            <v>70.866309999999999</v>
          </cell>
          <cell r="Q3712">
            <v>63.622300000000003</v>
          </cell>
          <cell r="S3712">
            <v>608.32312999999999</v>
          </cell>
          <cell r="T3712">
            <v>470.71366</v>
          </cell>
          <cell r="U3712">
            <v>417.82123999999999</v>
          </cell>
          <cell r="W3712">
            <v>67.149410000000003</v>
          </cell>
          <cell r="X3712">
            <v>133.38219000000001</v>
          </cell>
          <cell r="Y3712">
            <v>113.94477999999999</v>
          </cell>
          <cell r="AB3712">
            <v>89.031000000000006</v>
          </cell>
          <cell r="AC3712">
            <v>120.88800000000001</v>
          </cell>
          <cell r="AD3712">
            <v>671.72299999999996</v>
          </cell>
          <cell r="AT3712">
            <v>55.874000000000002</v>
          </cell>
          <cell r="AU3712">
            <v>162.69</v>
          </cell>
          <cell r="AV3712">
            <v>267.51754</v>
          </cell>
          <cell r="AW3712">
            <v>698.47054000000003</v>
          </cell>
        </row>
        <row r="3713">
          <cell r="A3713" t="str">
            <v>680499CL_PEBU1485</v>
          </cell>
          <cell r="L3713">
            <v>38.05294</v>
          </cell>
          <cell r="M3713">
            <v>44.109259999999999</v>
          </cell>
          <cell r="N3713">
            <v>37.837380000000003</v>
          </cell>
          <cell r="O3713">
            <v>155.05303000000001</v>
          </cell>
          <cell r="P3713">
            <v>66.324089999999998</v>
          </cell>
          <cell r="Q3713">
            <v>59.725940000000001</v>
          </cell>
          <cell r="S3713">
            <v>495.87603999999999</v>
          </cell>
          <cell r="T3713">
            <v>407.14710000000002</v>
          </cell>
          <cell r="U3713">
            <v>361.63427000000001</v>
          </cell>
          <cell r="W3713">
            <v>52.943660000000001</v>
          </cell>
          <cell r="X3713">
            <v>118.62407</v>
          </cell>
          <cell r="Y3713">
            <v>101.342</v>
          </cell>
          <cell r="AB3713">
            <v>68.477999999999994</v>
          </cell>
          <cell r="AC3713">
            <v>90.02</v>
          </cell>
          <cell r="AD3713">
            <v>578.91700000000003</v>
          </cell>
          <cell r="AT3713">
            <v>30.297999999999998</v>
          </cell>
          <cell r="AU3713">
            <v>109.73399999999999</v>
          </cell>
          <cell r="AV3713">
            <v>178.92902000000001</v>
          </cell>
          <cell r="AW3713">
            <v>485.51101999999997</v>
          </cell>
        </row>
        <row r="3714">
          <cell r="A3714" t="str">
            <v>680499CL_PEBU1051</v>
          </cell>
          <cell r="L3714">
            <v>0</v>
          </cell>
          <cell r="O3714">
            <v>30.997450000000001</v>
          </cell>
          <cell r="S3714">
            <v>55.920870000000001</v>
          </cell>
          <cell r="T3714">
            <v>24.92342</v>
          </cell>
          <cell r="U3714">
            <v>22.70609</v>
          </cell>
          <cell r="W3714">
            <v>0</v>
          </cell>
          <cell r="AT3714">
            <v>13.45</v>
          </cell>
          <cell r="AU3714">
            <v>13.45</v>
          </cell>
          <cell r="AV3714">
            <v>44.444519999999997</v>
          </cell>
          <cell r="AW3714">
            <v>119.33452</v>
          </cell>
        </row>
        <row r="3715">
          <cell r="A3715" t="str">
            <v>680499CL_PEBO0708</v>
          </cell>
          <cell r="M3715">
            <v>0</v>
          </cell>
          <cell r="N3715">
            <v>0</v>
          </cell>
          <cell r="P3715">
            <v>0</v>
          </cell>
          <cell r="Q3715">
            <v>0</v>
          </cell>
          <cell r="S3715">
            <v>0</v>
          </cell>
          <cell r="T3715">
            <v>0</v>
          </cell>
          <cell r="U3715">
            <v>0</v>
          </cell>
          <cell r="X3715">
            <v>0</v>
          </cell>
          <cell r="Y3715">
            <v>0</v>
          </cell>
        </row>
        <row r="3716">
          <cell r="A3716" t="str">
            <v>680499CL_PEBU0675</v>
          </cell>
          <cell r="L3716">
            <v>11.052379999999999</v>
          </cell>
          <cell r="M3716">
            <v>4.5422200000000004</v>
          </cell>
          <cell r="N3716">
            <v>3.89636</v>
          </cell>
          <cell r="O3716">
            <v>22.4253</v>
          </cell>
          <cell r="P3716">
            <v>4.5422200000000004</v>
          </cell>
          <cell r="Q3716">
            <v>3.89636</v>
          </cell>
          <cell r="S3716">
            <v>56.526220000000002</v>
          </cell>
          <cell r="T3716">
            <v>38.643140000000002</v>
          </cell>
          <cell r="U3716">
            <v>33.480879999999999</v>
          </cell>
          <cell r="W3716">
            <v>14.20575</v>
          </cell>
          <cell r="X3716">
            <v>14.75812</v>
          </cell>
          <cell r="Y3716">
            <v>12.602779999999999</v>
          </cell>
          <cell r="AB3716">
            <v>20.553000000000001</v>
          </cell>
          <cell r="AC3716">
            <v>26.225000000000001</v>
          </cell>
          <cell r="AD3716">
            <v>88.162999999999997</v>
          </cell>
          <cell r="AT3716">
            <v>12.125999999999999</v>
          </cell>
          <cell r="AU3716">
            <v>39.506</v>
          </cell>
          <cell r="AV3716">
            <v>37.865000000000002</v>
          </cell>
          <cell r="AW3716">
            <v>87.346000000000004</v>
          </cell>
        </row>
        <row r="3717">
          <cell r="A3717" t="str">
            <v>680499CL_PEBU1123</v>
          </cell>
          <cell r="AC3717">
            <v>4.6429999999999998</v>
          </cell>
          <cell r="AD3717">
            <v>4.6429999999999998</v>
          </cell>
          <cell r="AV3717">
            <v>6.2789999999999999</v>
          </cell>
          <cell r="AW3717">
            <v>6.2789999999999999</v>
          </cell>
        </row>
        <row r="3718">
          <cell r="A3718" t="str">
            <v>680499CL_PEBS9042</v>
          </cell>
          <cell r="L3718">
            <v>101.58441000000001</v>
          </cell>
          <cell r="M3718">
            <v>144.74113</v>
          </cell>
          <cell r="N3718">
            <v>124.16043000000001</v>
          </cell>
          <cell r="O3718">
            <v>1014.96143</v>
          </cell>
          <cell r="P3718">
            <v>569.04289000000006</v>
          </cell>
          <cell r="Q3718">
            <v>542.67738999999995</v>
          </cell>
          <cell r="S3718">
            <v>2387.96387</v>
          </cell>
          <cell r="T3718">
            <v>1942.0453299999999</v>
          </cell>
          <cell r="U3718">
            <v>1786.6925000000001</v>
          </cell>
          <cell r="W3718">
            <v>411.27184999999997</v>
          </cell>
          <cell r="X3718">
            <v>513.17686000000003</v>
          </cell>
          <cell r="Y3718">
            <v>455.46292</v>
          </cell>
          <cell r="AB3718">
            <v>923.85299999999995</v>
          </cell>
          <cell r="AC3718">
            <v>605.96600000000001</v>
          </cell>
          <cell r="AD3718">
            <v>2938.6439999999998</v>
          </cell>
          <cell r="AT3718">
            <v>319.63299999999998</v>
          </cell>
          <cell r="AU3718">
            <v>914.41</v>
          </cell>
          <cell r="AV3718">
            <v>1199.4013399999999</v>
          </cell>
          <cell r="AW3718">
            <v>3065.0883399999998</v>
          </cell>
        </row>
        <row r="3719">
          <cell r="A3719" t="str">
            <v>680499CL_PEBO0341</v>
          </cell>
          <cell r="L3719">
            <v>88.955219999999997</v>
          </cell>
          <cell r="M3719">
            <v>119.60753</v>
          </cell>
          <cell r="N3719">
            <v>102.60057</v>
          </cell>
          <cell r="O3719">
            <v>890.16174000000001</v>
          </cell>
          <cell r="P3719">
            <v>435.89035000000001</v>
          </cell>
          <cell r="Q3719">
            <v>414.67273</v>
          </cell>
          <cell r="S3719">
            <v>2045.1733999999999</v>
          </cell>
          <cell r="T3719">
            <v>1590.90201</v>
          </cell>
          <cell r="U3719">
            <v>1461.4571900000001</v>
          </cell>
          <cell r="W3719">
            <v>349.76289000000003</v>
          </cell>
          <cell r="X3719">
            <v>407.30169000000001</v>
          </cell>
          <cell r="Y3719">
            <v>359.59555999999998</v>
          </cell>
          <cell r="AB3719">
            <v>799.93899999999996</v>
          </cell>
          <cell r="AC3719">
            <v>531.76099999999997</v>
          </cell>
          <cell r="AD3719">
            <v>2568.36</v>
          </cell>
          <cell r="AT3719">
            <v>269.65100000000001</v>
          </cell>
          <cell r="AU3719">
            <v>795.548</v>
          </cell>
          <cell r="AV3719">
            <v>1043.9608599999999</v>
          </cell>
          <cell r="AW3719">
            <v>2690.9618599999999</v>
          </cell>
        </row>
        <row r="3720">
          <cell r="A3720" t="str">
            <v>680499CL_PEBU0341</v>
          </cell>
          <cell r="L3720">
            <v>88.955219999999997</v>
          </cell>
          <cell r="M3720">
            <v>119.60753</v>
          </cell>
          <cell r="N3720">
            <v>102.60057</v>
          </cell>
          <cell r="O3720">
            <v>890.16174000000001</v>
          </cell>
          <cell r="P3720">
            <v>435.89035000000001</v>
          </cell>
          <cell r="Q3720">
            <v>414.67273</v>
          </cell>
          <cell r="S3720">
            <v>2045.1733999999999</v>
          </cell>
          <cell r="T3720">
            <v>1590.90201</v>
          </cell>
          <cell r="U3720">
            <v>1461.4571900000001</v>
          </cell>
          <cell r="W3720">
            <v>349.76289000000003</v>
          </cell>
          <cell r="X3720">
            <v>407.30169000000001</v>
          </cell>
          <cell r="Y3720">
            <v>359.59555999999998</v>
          </cell>
          <cell r="AB3720">
            <v>799.93899999999996</v>
          </cell>
          <cell r="AC3720">
            <v>531.76099999999997</v>
          </cell>
          <cell r="AD3720">
            <v>2568.36</v>
          </cell>
          <cell r="AT3720">
            <v>269.65100000000001</v>
          </cell>
          <cell r="AU3720">
            <v>795.548</v>
          </cell>
          <cell r="AV3720">
            <v>1043.9608599999999</v>
          </cell>
          <cell r="AW3720">
            <v>2690.9618599999999</v>
          </cell>
        </row>
        <row r="3721">
          <cell r="A3721" t="str">
            <v>680499CL_PEBU0352</v>
          </cell>
          <cell r="L3721">
            <v>11.25503</v>
          </cell>
          <cell r="M3721">
            <v>25.133600000000001</v>
          </cell>
          <cell r="N3721">
            <v>21.55986</v>
          </cell>
          <cell r="O3721">
            <v>123.297</v>
          </cell>
          <cell r="P3721">
            <v>132.03349</v>
          </cell>
          <cell r="Q3721">
            <v>126.83729</v>
          </cell>
          <cell r="S3721">
            <v>333.84071999999998</v>
          </cell>
          <cell r="T3721">
            <v>342.57720999999998</v>
          </cell>
          <cell r="U3721">
            <v>316.94983999999999</v>
          </cell>
          <cell r="W3721">
            <v>59.903930000000003</v>
          </cell>
          <cell r="X3721">
            <v>105.87517</v>
          </cell>
          <cell r="Y3721">
            <v>95.867360000000005</v>
          </cell>
          <cell r="AB3721">
            <v>123.914</v>
          </cell>
          <cell r="AC3721">
            <v>74.204999999999998</v>
          </cell>
          <cell r="AD3721">
            <v>370.28399999999999</v>
          </cell>
          <cell r="AT3721">
            <v>49.981999999999999</v>
          </cell>
          <cell r="AU3721">
            <v>118.86199999999999</v>
          </cell>
          <cell r="AV3721">
            <v>155.54282000000001</v>
          </cell>
          <cell r="AW3721">
            <v>374.22881999999998</v>
          </cell>
        </row>
        <row r="3722">
          <cell r="A3722" t="str">
            <v>680499CL_PEBU0349</v>
          </cell>
          <cell r="L3722">
            <v>1.37416</v>
          </cell>
          <cell r="O3722">
            <v>1.5026900000000001</v>
          </cell>
          <cell r="P3722">
            <v>1.1190500000000001</v>
          </cell>
          <cell r="Q3722">
            <v>1.16737</v>
          </cell>
          <cell r="S3722">
            <v>8.9497499999999999</v>
          </cell>
          <cell r="T3722">
            <v>8.5661100000000001</v>
          </cell>
          <cell r="U3722">
            <v>8.2854600000000005</v>
          </cell>
          <cell r="W3722">
            <v>1.60503</v>
          </cell>
          <cell r="AV3722">
            <v>-0.10234</v>
          </cell>
          <cell r="AW3722">
            <v>-0.10234</v>
          </cell>
        </row>
        <row r="3723">
          <cell r="A3723" t="str">
            <v>680499CL_PEBS9051</v>
          </cell>
          <cell r="M3723">
            <v>0</v>
          </cell>
          <cell r="N3723">
            <v>0</v>
          </cell>
          <cell r="P3723">
            <v>0</v>
          </cell>
          <cell r="Q3723">
            <v>0</v>
          </cell>
          <cell r="S3723">
            <v>0</v>
          </cell>
          <cell r="T3723">
            <v>0</v>
          </cell>
          <cell r="U3723">
            <v>0</v>
          </cell>
          <cell r="X3723">
            <v>0</v>
          </cell>
          <cell r="Y3723">
            <v>0</v>
          </cell>
        </row>
        <row r="3724">
          <cell r="A3724" t="str">
            <v>680499CL_PEBO0713</v>
          </cell>
          <cell r="M3724">
            <v>0</v>
          </cell>
          <cell r="N3724">
            <v>0</v>
          </cell>
          <cell r="P3724">
            <v>0</v>
          </cell>
          <cell r="Q3724">
            <v>0</v>
          </cell>
          <cell r="S3724">
            <v>0</v>
          </cell>
          <cell r="T3724">
            <v>0</v>
          </cell>
          <cell r="U3724">
            <v>0</v>
          </cell>
          <cell r="X3724">
            <v>0</v>
          </cell>
          <cell r="Y3724">
            <v>0</v>
          </cell>
        </row>
        <row r="3725">
          <cell r="A3725" t="str">
            <v>680499CL_PEBU0713</v>
          </cell>
          <cell r="M3725">
            <v>0</v>
          </cell>
          <cell r="N3725">
            <v>0</v>
          </cell>
          <cell r="P3725">
            <v>0</v>
          </cell>
          <cell r="Q3725">
            <v>0</v>
          </cell>
          <cell r="S3725">
            <v>0</v>
          </cell>
          <cell r="T3725">
            <v>0</v>
          </cell>
          <cell r="U3725">
            <v>0</v>
          </cell>
          <cell r="X3725">
            <v>0</v>
          </cell>
          <cell r="Y3725">
            <v>0</v>
          </cell>
        </row>
        <row r="3726">
          <cell r="A3726" t="str">
            <v>680499CL_PEBS6801</v>
          </cell>
          <cell r="L3726">
            <v>0</v>
          </cell>
          <cell r="O3726">
            <v>2.2848299999999999</v>
          </cell>
          <cell r="P3726">
            <v>4.4720899999999997</v>
          </cell>
          <cell r="Q3726">
            <v>4.4910100000000002</v>
          </cell>
          <cell r="S3726">
            <v>7.3616900000000003</v>
          </cell>
          <cell r="T3726">
            <v>9.5489499999999996</v>
          </cell>
          <cell r="U3726">
            <v>9.1534600000000008</v>
          </cell>
          <cell r="W3726">
            <v>0</v>
          </cell>
          <cell r="AV3726">
            <v>2.2848299999999999</v>
          </cell>
          <cell r="AW3726">
            <v>2.2848299999999999</v>
          </cell>
        </row>
        <row r="3727">
          <cell r="A3727" t="str">
            <v>680499CL_PEBU1481</v>
          </cell>
          <cell r="L3727">
            <v>0</v>
          </cell>
          <cell r="O3727">
            <v>2.2848299999999999</v>
          </cell>
          <cell r="P3727">
            <v>4.4720899999999997</v>
          </cell>
          <cell r="Q3727">
            <v>4.4910100000000002</v>
          </cell>
          <cell r="S3727">
            <v>7.3616900000000003</v>
          </cell>
          <cell r="T3727">
            <v>9.5489499999999996</v>
          </cell>
          <cell r="U3727">
            <v>9.1534600000000008</v>
          </cell>
          <cell r="W3727">
            <v>0</v>
          </cell>
          <cell r="AV3727">
            <v>2.2848299999999999</v>
          </cell>
          <cell r="AW3727">
            <v>2.2848299999999999</v>
          </cell>
        </row>
        <row r="3728">
          <cell r="A3728" t="str">
            <v>680499CL_PE201101</v>
          </cell>
          <cell r="M3728">
            <v>364.39515999999998</v>
          </cell>
          <cell r="N3728">
            <v>312.58190999999999</v>
          </cell>
          <cell r="P3728">
            <v>1230.62976</v>
          </cell>
          <cell r="Q3728">
            <v>1176.3090299999999</v>
          </cell>
          <cell r="S3728">
            <v>1347.1008300000001</v>
          </cell>
          <cell r="T3728">
            <v>2577.7305900000001</v>
          </cell>
          <cell r="U3728">
            <v>2323.6767399999999</v>
          </cell>
          <cell r="X3728">
            <v>1855.9846</v>
          </cell>
          <cell r="Y3728">
            <v>1606.8119799999999</v>
          </cell>
        </row>
        <row r="3729">
          <cell r="A3729" t="str">
            <v>680499CL_PEBT6918</v>
          </cell>
          <cell r="M3729">
            <v>364.39515999999998</v>
          </cell>
          <cell r="N3729">
            <v>312.58190999999999</v>
          </cell>
          <cell r="P3729">
            <v>1230.62976</v>
          </cell>
          <cell r="Q3729">
            <v>1176.3090299999999</v>
          </cell>
          <cell r="S3729">
            <v>1347.1008300000001</v>
          </cell>
          <cell r="T3729">
            <v>2577.7305900000001</v>
          </cell>
          <cell r="U3729">
            <v>2323.6767399999999</v>
          </cell>
          <cell r="X3729">
            <v>1855.9846</v>
          </cell>
          <cell r="Y3729">
            <v>1606.8119799999999</v>
          </cell>
        </row>
        <row r="3730">
          <cell r="A3730" t="str">
            <v>680499CL_PEBO0680</v>
          </cell>
          <cell r="M3730">
            <v>364.39515999999998</v>
          </cell>
          <cell r="N3730">
            <v>312.58190999999999</v>
          </cell>
          <cell r="P3730">
            <v>1230.62976</v>
          </cell>
          <cell r="Q3730">
            <v>1176.3090299999999</v>
          </cell>
          <cell r="S3730">
            <v>1347.1008300000001</v>
          </cell>
          <cell r="T3730">
            <v>2577.7305900000001</v>
          </cell>
          <cell r="U3730">
            <v>2323.6767399999999</v>
          </cell>
          <cell r="X3730">
            <v>1855.9846</v>
          </cell>
          <cell r="Y3730">
            <v>1606.8119799999999</v>
          </cell>
        </row>
        <row r="3731">
          <cell r="A3731" t="str">
            <v>680499CL_PEBU0680</v>
          </cell>
          <cell r="M3731">
            <v>364.39515999999998</v>
          </cell>
          <cell r="N3731">
            <v>312.58190999999999</v>
          </cell>
          <cell r="P3731">
            <v>1230.62976</v>
          </cell>
          <cell r="Q3731">
            <v>1176.3090299999999</v>
          </cell>
          <cell r="S3731">
            <v>1347.1008300000001</v>
          </cell>
          <cell r="T3731">
            <v>2577.7305900000001</v>
          </cell>
          <cell r="U3731">
            <v>2323.6767399999999</v>
          </cell>
          <cell r="X3731">
            <v>1855.9846</v>
          </cell>
          <cell r="Y3731">
            <v>1606.8119799999999</v>
          </cell>
        </row>
        <row r="3732">
          <cell r="A3732" t="str">
            <v>680499761457PD202</v>
          </cell>
          <cell r="L3732">
            <v>1163.68219</v>
          </cell>
          <cell r="M3732">
            <v>1310.86195</v>
          </cell>
          <cell r="N3732">
            <v>1124.47091</v>
          </cell>
          <cell r="O3732">
            <v>5616.1994699999996</v>
          </cell>
          <cell r="P3732">
            <v>4923.4422999999997</v>
          </cell>
          <cell r="Q3732">
            <v>4738.1844799999999</v>
          </cell>
          <cell r="S3732">
            <v>15830.051799999999</v>
          </cell>
          <cell r="T3732">
            <v>15137.29463</v>
          </cell>
          <cell r="U3732">
            <v>13896.22589</v>
          </cell>
          <cell r="W3732">
            <v>2518.2182400000002</v>
          </cell>
          <cell r="X3732">
            <v>4230.9491500000004</v>
          </cell>
          <cell r="Y3732">
            <v>3720.4772499999999</v>
          </cell>
          <cell r="AB3732">
            <v>5107.6030000000001</v>
          </cell>
          <cell r="AC3732">
            <v>3556.5590000000002</v>
          </cell>
          <cell r="AD3732">
            <v>16748.124</v>
          </cell>
          <cell r="AT3732">
            <v>1872.51</v>
          </cell>
          <cell r="AU3732">
            <v>5075.4449999999997</v>
          </cell>
          <cell r="AV3732">
            <v>6445.3245999999999</v>
          </cell>
          <cell r="AW3732">
            <v>17130.3066</v>
          </cell>
        </row>
        <row r="3733">
          <cell r="A3733" t="str">
            <v>680499761457BS9044</v>
          </cell>
          <cell r="L3733">
            <v>128.08081000000001</v>
          </cell>
          <cell r="M3733">
            <v>172.87181000000001</v>
          </cell>
          <cell r="N3733">
            <v>148.29123000000001</v>
          </cell>
          <cell r="O3733">
            <v>687.92241000000001</v>
          </cell>
          <cell r="P3733">
            <v>623.11986999999999</v>
          </cell>
          <cell r="Q3733">
            <v>589.53094999999996</v>
          </cell>
          <cell r="S3733">
            <v>1660.06203</v>
          </cell>
          <cell r="T3733">
            <v>1595.2594899999999</v>
          </cell>
          <cell r="U3733">
            <v>1471.92652</v>
          </cell>
          <cell r="W3733">
            <v>296.87761</v>
          </cell>
          <cell r="X3733">
            <v>539.78484000000003</v>
          </cell>
          <cell r="Y3733">
            <v>483.92842000000002</v>
          </cell>
          <cell r="AB3733">
            <v>700.01</v>
          </cell>
          <cell r="AC3733">
            <v>542.84199999999998</v>
          </cell>
          <cell r="AD3733">
            <v>2324.8270000000002</v>
          </cell>
          <cell r="AT3733">
            <v>252.714</v>
          </cell>
          <cell r="AU3733">
            <v>635.33100000000002</v>
          </cell>
          <cell r="AV3733">
            <v>870.23834999999997</v>
          </cell>
          <cell r="AW3733">
            <v>2231.1203500000001</v>
          </cell>
        </row>
        <row r="3734">
          <cell r="A3734" t="str">
            <v>680499761457BU0321</v>
          </cell>
          <cell r="L3734">
            <v>87.381640000000004</v>
          </cell>
          <cell r="M3734">
            <v>120.73175999999999</v>
          </cell>
          <cell r="N3734">
            <v>103.56496</v>
          </cell>
          <cell r="O3734">
            <v>281.33875999999998</v>
          </cell>
          <cell r="P3734">
            <v>256.29795000000001</v>
          </cell>
          <cell r="Q3734">
            <v>236.94821999999999</v>
          </cell>
          <cell r="S3734">
            <v>659.84799999999996</v>
          </cell>
          <cell r="T3734">
            <v>634.80718999999999</v>
          </cell>
          <cell r="U3734">
            <v>577.90449999999998</v>
          </cell>
          <cell r="W3734">
            <v>138.76976999999999</v>
          </cell>
          <cell r="X3734">
            <v>253.35165000000001</v>
          </cell>
          <cell r="Y3734">
            <v>222.09531000000001</v>
          </cell>
          <cell r="AB3734">
            <v>348.714</v>
          </cell>
          <cell r="AC3734">
            <v>277.04300000000001</v>
          </cell>
          <cell r="AD3734">
            <v>1169.652</v>
          </cell>
          <cell r="AT3734">
            <v>88.774000000000001</v>
          </cell>
          <cell r="AU3734">
            <v>235.92699999999999</v>
          </cell>
          <cell r="AV3734">
            <v>298.56616000000002</v>
          </cell>
          <cell r="AW3734">
            <v>870.12716</v>
          </cell>
        </row>
        <row r="3735">
          <cell r="A3735" t="str">
            <v>680499761457BU0323</v>
          </cell>
          <cell r="L3735">
            <v>40.699170000000002</v>
          </cell>
          <cell r="M3735">
            <v>52.140050000000002</v>
          </cell>
          <cell r="N3735">
            <v>44.726280000000003</v>
          </cell>
          <cell r="O3735">
            <v>406.58364999999998</v>
          </cell>
          <cell r="P3735">
            <v>366.80925000000002</v>
          </cell>
          <cell r="Q3735">
            <v>352.56907000000001</v>
          </cell>
          <cell r="S3735">
            <v>1000.21403</v>
          </cell>
          <cell r="T3735">
            <v>960.43962999999997</v>
          </cell>
          <cell r="U3735">
            <v>894.00836000000004</v>
          </cell>
          <cell r="W3735">
            <v>158.10784000000001</v>
          </cell>
          <cell r="X3735">
            <v>286.43328000000002</v>
          </cell>
          <cell r="Y3735">
            <v>261.83319999999998</v>
          </cell>
          <cell r="AB3735">
            <v>351.29599999999999</v>
          </cell>
          <cell r="AC3735">
            <v>265.79899999999998</v>
          </cell>
          <cell r="AD3735">
            <v>1155.175</v>
          </cell>
          <cell r="AT3735">
            <v>163.94</v>
          </cell>
          <cell r="AU3735">
            <v>399.404</v>
          </cell>
          <cell r="AV3735">
            <v>571.67219</v>
          </cell>
          <cell r="AW3735">
            <v>1360.9931899999999</v>
          </cell>
        </row>
        <row r="3736">
          <cell r="A3736" t="str">
            <v>680499761457BU0329</v>
          </cell>
          <cell r="P3736">
            <v>1.2670000000000001E-2</v>
          </cell>
          <cell r="Q3736">
            <v>1.366E-2</v>
          </cell>
          <cell r="T3736">
            <v>1.2670000000000001E-2</v>
          </cell>
          <cell r="U3736">
            <v>1.366E-2</v>
          </cell>
          <cell r="X3736">
            <v>-9.0000000000000006E-5</v>
          </cell>
          <cell r="Y3736">
            <v>-8.0000000000000007E-5</v>
          </cell>
        </row>
        <row r="3737">
          <cell r="A3737" t="str">
            <v>680499761457BG6912</v>
          </cell>
          <cell r="L3737">
            <v>934.01697000000001</v>
          </cell>
          <cell r="M3737">
            <v>993.24901</v>
          </cell>
          <cell r="N3737">
            <v>852.01923999999997</v>
          </cell>
          <cell r="O3737">
            <v>3911.0308</v>
          </cell>
          <cell r="P3737">
            <v>3726.8074499999998</v>
          </cell>
          <cell r="Q3737">
            <v>3601.4851399999998</v>
          </cell>
          <cell r="S3737">
            <v>11774.664210000001</v>
          </cell>
          <cell r="T3737">
            <v>11590.440860000001</v>
          </cell>
          <cell r="U3737">
            <v>10628.45342</v>
          </cell>
          <cell r="W3737">
            <v>1810.0687800000001</v>
          </cell>
          <cell r="X3737">
            <v>3177.9874500000001</v>
          </cell>
          <cell r="Y3737">
            <v>2781.0859099999998</v>
          </cell>
          <cell r="AB3737">
            <v>3483.74</v>
          </cell>
          <cell r="AC3737">
            <v>2407.7510000000002</v>
          </cell>
          <cell r="AD3737">
            <v>11484.653</v>
          </cell>
          <cell r="AT3737">
            <v>1300.163</v>
          </cell>
          <cell r="AU3737">
            <v>3525.7040000000002</v>
          </cell>
          <cell r="AV3737">
            <v>4373.4000800000003</v>
          </cell>
          <cell r="AW3737">
            <v>11831.81308</v>
          </cell>
        </row>
        <row r="3738">
          <cell r="A3738" t="str">
            <v>680499761457BS6912</v>
          </cell>
          <cell r="L3738">
            <v>884.91165000000001</v>
          </cell>
          <cell r="M3738">
            <v>944.59753000000001</v>
          </cell>
          <cell r="N3738">
            <v>810.28549999999996</v>
          </cell>
          <cell r="O3738">
            <v>3702.5550199999998</v>
          </cell>
          <cell r="P3738">
            <v>3655.9411399999999</v>
          </cell>
          <cell r="Q3738">
            <v>3537.86283</v>
          </cell>
          <cell r="S3738">
            <v>11166.34108</v>
          </cell>
          <cell r="T3738">
            <v>11119.727199999999</v>
          </cell>
          <cell r="U3738">
            <v>10210.632180000001</v>
          </cell>
          <cell r="W3738">
            <v>1742.9193700000001</v>
          </cell>
          <cell r="X3738">
            <v>3044.6052599999998</v>
          </cell>
          <cell r="Y3738">
            <v>2667.14113</v>
          </cell>
          <cell r="AB3738">
            <v>3394.7089999999998</v>
          </cell>
          <cell r="AC3738">
            <v>2286.8629999999998</v>
          </cell>
          <cell r="AD3738">
            <v>10812.93</v>
          </cell>
          <cell r="AT3738">
            <v>1244.289</v>
          </cell>
          <cell r="AU3738">
            <v>3363.0140000000001</v>
          </cell>
          <cell r="AV3738">
            <v>4105.8825399999996</v>
          </cell>
          <cell r="AW3738">
            <v>11133.34254</v>
          </cell>
        </row>
        <row r="3739">
          <cell r="A3739" t="str">
            <v>680499761457BO0678</v>
          </cell>
          <cell r="L3739">
            <v>749.47779000000003</v>
          </cell>
          <cell r="M3739">
            <v>851.60293999999999</v>
          </cell>
          <cell r="N3739">
            <v>730.51378</v>
          </cell>
          <cell r="O3739">
            <v>3084.3817600000002</v>
          </cell>
          <cell r="P3739">
            <v>3224.3450899999998</v>
          </cell>
          <cell r="Q3739">
            <v>3117.9397399999998</v>
          </cell>
          <cell r="S3739">
            <v>9706.0576400000009</v>
          </cell>
          <cell r="T3739">
            <v>9846.0209699999996</v>
          </cell>
          <cell r="U3739">
            <v>9037.3579100000006</v>
          </cell>
          <cell r="W3739">
            <v>1429.8949299999999</v>
          </cell>
          <cell r="X3739">
            <v>2652.4609999999998</v>
          </cell>
          <cell r="Y3739">
            <v>2324.46029</v>
          </cell>
          <cell r="AB3739">
            <v>2736.3110000000001</v>
          </cell>
          <cell r="AC3739">
            <v>1876.8679999999999</v>
          </cell>
          <cell r="AD3739">
            <v>8758.9869999999992</v>
          </cell>
          <cell r="AT3739">
            <v>1018.819</v>
          </cell>
          <cell r="AU3739">
            <v>2744.4209999999998</v>
          </cell>
          <cell r="AV3739">
            <v>3353.5541400000002</v>
          </cell>
          <cell r="AW3739">
            <v>9543.2421400000003</v>
          </cell>
        </row>
        <row r="3740">
          <cell r="A3740" t="str">
            <v>680499761457BU0654</v>
          </cell>
          <cell r="L3740">
            <v>57.75338</v>
          </cell>
          <cell r="M3740">
            <v>93.856960000000001</v>
          </cell>
          <cell r="N3740">
            <v>80.511470000000003</v>
          </cell>
          <cell r="O3740">
            <v>346.05707000000001</v>
          </cell>
          <cell r="P3740">
            <v>419.67775</v>
          </cell>
          <cell r="Q3740">
            <v>407.29754000000003</v>
          </cell>
          <cell r="S3740">
            <v>1072.9010499999999</v>
          </cell>
          <cell r="T3740">
            <v>1146.5217299999999</v>
          </cell>
          <cell r="U3740">
            <v>1052.11825</v>
          </cell>
          <cell r="W3740">
            <v>145.36389</v>
          </cell>
          <cell r="X3740">
            <v>393.12678</v>
          </cell>
          <cell r="Y3740">
            <v>343.53487000000001</v>
          </cell>
          <cell r="AB3740">
            <v>451.82900000000001</v>
          </cell>
          <cell r="AC3740">
            <v>224.316</v>
          </cell>
          <cell r="AD3740">
            <v>1427.636</v>
          </cell>
          <cell r="AT3740">
            <v>119.024</v>
          </cell>
          <cell r="AU3740">
            <v>385.51799999999997</v>
          </cell>
          <cell r="AV3740">
            <v>456.84539000000001</v>
          </cell>
          <cell r="AW3740">
            <v>1122.11439</v>
          </cell>
        </row>
        <row r="3741">
          <cell r="A3741" t="str">
            <v>680499761457BU0659</v>
          </cell>
          <cell r="L3741">
            <v>77.680480000000003</v>
          </cell>
          <cell r="M3741">
            <v>-0.86236999999999997</v>
          </cell>
          <cell r="N3741">
            <v>-0.73973999999999995</v>
          </cell>
          <cell r="O3741">
            <v>272.11619000000002</v>
          </cell>
          <cell r="P3741">
            <v>11.9183</v>
          </cell>
          <cell r="Q3741">
            <v>12.62555</v>
          </cell>
          <cell r="S3741">
            <v>387.38238999999999</v>
          </cell>
          <cell r="T3741">
            <v>127.1845</v>
          </cell>
          <cell r="U3741">
            <v>121.15602</v>
          </cell>
          <cell r="W3741">
            <v>167.66055</v>
          </cell>
          <cell r="X3741">
            <v>-0.98251999999999995</v>
          </cell>
          <cell r="Y3741">
            <v>-0.85402</v>
          </cell>
          <cell r="AB3741">
            <v>206.56899999999999</v>
          </cell>
          <cell r="AC3741">
            <v>185.679</v>
          </cell>
          <cell r="AD3741">
            <v>626.30700000000002</v>
          </cell>
          <cell r="AT3741">
            <v>106.446</v>
          </cell>
          <cell r="AU3741">
            <v>233.07499999999999</v>
          </cell>
          <cell r="AV3741">
            <v>295.48300999999998</v>
          </cell>
          <cell r="AW3741">
            <v>467.98601000000002</v>
          </cell>
        </row>
        <row r="3742">
          <cell r="A3742" t="str">
            <v>680499761457BS6922</v>
          </cell>
          <cell r="L3742">
            <v>49.105319999999999</v>
          </cell>
          <cell r="M3742">
            <v>48.651479999999999</v>
          </cell>
          <cell r="N3742">
            <v>41.733739999999997</v>
          </cell>
          <cell r="O3742">
            <v>208.47577999999999</v>
          </cell>
          <cell r="P3742">
            <v>70.866309999999999</v>
          </cell>
          <cell r="Q3742">
            <v>63.622300000000003</v>
          </cell>
          <cell r="S3742">
            <v>608.32312999999999</v>
          </cell>
          <cell r="T3742">
            <v>470.71366</v>
          </cell>
          <cell r="U3742">
            <v>417.82123999999999</v>
          </cell>
          <cell r="W3742">
            <v>67.149410000000003</v>
          </cell>
          <cell r="X3742">
            <v>133.38219000000001</v>
          </cell>
          <cell r="Y3742">
            <v>113.94477999999999</v>
          </cell>
          <cell r="AB3742">
            <v>89.031000000000006</v>
          </cell>
          <cell r="AC3742">
            <v>120.88800000000001</v>
          </cell>
          <cell r="AD3742">
            <v>671.72299999999996</v>
          </cell>
          <cell r="AT3742">
            <v>55.874000000000002</v>
          </cell>
          <cell r="AU3742">
            <v>162.69</v>
          </cell>
          <cell r="AV3742">
            <v>267.51754</v>
          </cell>
          <cell r="AW3742">
            <v>698.47054000000003</v>
          </cell>
        </row>
        <row r="3743">
          <cell r="A3743" t="str">
            <v>680499761457BU1485</v>
          </cell>
          <cell r="L3743">
            <v>38.05294</v>
          </cell>
          <cell r="M3743">
            <v>44.109259999999999</v>
          </cell>
          <cell r="N3743">
            <v>37.837380000000003</v>
          </cell>
          <cell r="O3743">
            <v>155.05303000000001</v>
          </cell>
          <cell r="P3743">
            <v>66.324089999999998</v>
          </cell>
          <cell r="Q3743">
            <v>59.725940000000001</v>
          </cell>
          <cell r="S3743">
            <v>495.87603999999999</v>
          </cell>
          <cell r="T3743">
            <v>407.14710000000002</v>
          </cell>
          <cell r="U3743">
            <v>361.63427000000001</v>
          </cell>
          <cell r="W3743">
            <v>52.943660000000001</v>
          </cell>
          <cell r="X3743">
            <v>118.62407</v>
          </cell>
          <cell r="Y3743">
            <v>101.342</v>
          </cell>
          <cell r="AB3743">
            <v>68.477999999999994</v>
          </cell>
          <cell r="AC3743">
            <v>90.02</v>
          </cell>
          <cell r="AD3743">
            <v>578.91700000000003</v>
          </cell>
          <cell r="AT3743">
            <v>30.297999999999998</v>
          </cell>
          <cell r="AU3743">
            <v>109.73399999999999</v>
          </cell>
          <cell r="AV3743">
            <v>178.92902000000001</v>
          </cell>
          <cell r="AW3743">
            <v>485.51101999999997</v>
          </cell>
        </row>
        <row r="3744">
          <cell r="A3744" t="str">
            <v>680499761457BU1051</v>
          </cell>
          <cell r="L3744">
            <v>0</v>
          </cell>
          <cell r="O3744">
            <v>30.997450000000001</v>
          </cell>
          <cell r="S3744">
            <v>55.920870000000001</v>
          </cell>
          <cell r="T3744">
            <v>24.92342</v>
          </cell>
          <cell r="U3744">
            <v>22.70609</v>
          </cell>
          <cell r="W3744">
            <v>0</v>
          </cell>
          <cell r="AT3744">
            <v>13.45</v>
          </cell>
          <cell r="AU3744">
            <v>13.45</v>
          </cell>
          <cell r="AV3744">
            <v>44.444519999999997</v>
          </cell>
          <cell r="AW3744">
            <v>119.33452</v>
          </cell>
        </row>
        <row r="3745">
          <cell r="A3745" t="str">
            <v>680499761457BO0708</v>
          </cell>
          <cell r="M3745">
            <v>0</v>
          </cell>
          <cell r="N3745">
            <v>0</v>
          </cell>
          <cell r="P3745">
            <v>0</v>
          </cell>
          <cell r="Q3745">
            <v>0</v>
          </cell>
          <cell r="S3745">
            <v>0</v>
          </cell>
          <cell r="T3745">
            <v>0</v>
          </cell>
          <cell r="U3745">
            <v>0</v>
          </cell>
          <cell r="X3745">
            <v>0</v>
          </cell>
          <cell r="Y3745">
            <v>0</v>
          </cell>
        </row>
        <row r="3746">
          <cell r="A3746" t="str">
            <v>680499761457BU0675</v>
          </cell>
          <cell r="L3746">
            <v>11.052379999999999</v>
          </cell>
          <cell r="M3746">
            <v>4.5422200000000004</v>
          </cell>
          <cell r="N3746">
            <v>3.89636</v>
          </cell>
          <cell r="O3746">
            <v>22.4253</v>
          </cell>
          <cell r="P3746">
            <v>4.5422200000000004</v>
          </cell>
          <cell r="Q3746">
            <v>3.89636</v>
          </cell>
          <cell r="S3746">
            <v>56.526220000000002</v>
          </cell>
          <cell r="T3746">
            <v>38.643140000000002</v>
          </cell>
          <cell r="U3746">
            <v>33.480879999999999</v>
          </cell>
          <cell r="W3746">
            <v>14.20575</v>
          </cell>
          <cell r="X3746">
            <v>14.75812</v>
          </cell>
          <cell r="Y3746">
            <v>12.602779999999999</v>
          </cell>
          <cell r="AB3746">
            <v>20.553000000000001</v>
          </cell>
          <cell r="AC3746">
            <v>26.225000000000001</v>
          </cell>
          <cell r="AD3746">
            <v>88.162999999999997</v>
          </cell>
          <cell r="AT3746">
            <v>12.125999999999999</v>
          </cell>
          <cell r="AU3746">
            <v>39.506</v>
          </cell>
          <cell r="AV3746">
            <v>37.865000000000002</v>
          </cell>
          <cell r="AW3746">
            <v>87.346000000000004</v>
          </cell>
        </row>
        <row r="3747">
          <cell r="A3747" t="str">
            <v>680499761457BU1123</v>
          </cell>
          <cell r="AC3747">
            <v>4.6429999999999998</v>
          </cell>
          <cell r="AD3747">
            <v>4.6429999999999998</v>
          </cell>
          <cell r="AV3747">
            <v>6.2789999999999999</v>
          </cell>
          <cell r="AW3747">
            <v>6.2789999999999999</v>
          </cell>
        </row>
        <row r="3748">
          <cell r="A3748" t="str">
            <v>680499761457BS9042</v>
          </cell>
          <cell r="L3748">
            <v>101.58441000000001</v>
          </cell>
          <cell r="M3748">
            <v>144.74113</v>
          </cell>
          <cell r="N3748">
            <v>124.16043000000001</v>
          </cell>
          <cell r="O3748">
            <v>1014.96143</v>
          </cell>
          <cell r="P3748">
            <v>569.04289000000006</v>
          </cell>
          <cell r="Q3748">
            <v>542.67738999999995</v>
          </cell>
          <cell r="S3748">
            <v>2387.96387</v>
          </cell>
          <cell r="T3748">
            <v>1942.0453299999999</v>
          </cell>
          <cell r="U3748">
            <v>1786.6925000000001</v>
          </cell>
          <cell r="W3748">
            <v>411.27184999999997</v>
          </cell>
          <cell r="X3748">
            <v>513.17686000000003</v>
          </cell>
          <cell r="Y3748">
            <v>455.46292</v>
          </cell>
          <cell r="AB3748">
            <v>923.85299999999995</v>
          </cell>
          <cell r="AC3748">
            <v>605.96600000000001</v>
          </cell>
          <cell r="AD3748">
            <v>2938.6439999999998</v>
          </cell>
          <cell r="AT3748">
            <v>319.63299999999998</v>
          </cell>
          <cell r="AU3748">
            <v>914.41</v>
          </cell>
          <cell r="AV3748">
            <v>1199.4013399999999</v>
          </cell>
          <cell r="AW3748">
            <v>3065.0883399999998</v>
          </cell>
        </row>
        <row r="3749">
          <cell r="A3749" t="str">
            <v>680499761457BO0341</v>
          </cell>
          <cell r="L3749">
            <v>88.955219999999997</v>
          </cell>
          <cell r="M3749">
            <v>119.60753</v>
          </cell>
          <cell r="N3749">
            <v>102.60057</v>
          </cell>
          <cell r="O3749">
            <v>890.16174000000001</v>
          </cell>
          <cell r="P3749">
            <v>435.89035000000001</v>
          </cell>
          <cell r="Q3749">
            <v>414.67273</v>
          </cell>
          <cell r="S3749">
            <v>2045.1733999999999</v>
          </cell>
          <cell r="T3749">
            <v>1590.90201</v>
          </cell>
          <cell r="U3749">
            <v>1461.4571900000001</v>
          </cell>
          <cell r="W3749">
            <v>349.76289000000003</v>
          </cell>
          <cell r="X3749">
            <v>407.30169000000001</v>
          </cell>
          <cell r="Y3749">
            <v>359.59555999999998</v>
          </cell>
          <cell r="AB3749">
            <v>799.93899999999996</v>
          </cell>
          <cell r="AC3749">
            <v>531.76099999999997</v>
          </cell>
          <cell r="AD3749">
            <v>2568.36</v>
          </cell>
          <cell r="AT3749">
            <v>269.65100000000001</v>
          </cell>
          <cell r="AU3749">
            <v>795.548</v>
          </cell>
          <cell r="AV3749">
            <v>1043.9608599999999</v>
          </cell>
          <cell r="AW3749">
            <v>2690.9618599999999</v>
          </cell>
        </row>
        <row r="3750">
          <cell r="A3750" t="str">
            <v>680499761457BU0341</v>
          </cell>
          <cell r="L3750">
            <v>88.955219999999997</v>
          </cell>
          <cell r="M3750">
            <v>119.60753</v>
          </cell>
          <cell r="N3750">
            <v>102.60057</v>
          </cell>
          <cell r="O3750">
            <v>890.16174000000001</v>
          </cell>
          <cell r="P3750">
            <v>435.89035000000001</v>
          </cell>
          <cell r="Q3750">
            <v>414.67273</v>
          </cell>
          <cell r="S3750">
            <v>2045.1733999999999</v>
          </cell>
          <cell r="T3750">
            <v>1590.90201</v>
          </cell>
          <cell r="U3750">
            <v>1461.4571900000001</v>
          </cell>
          <cell r="W3750">
            <v>349.76289000000003</v>
          </cell>
          <cell r="X3750">
            <v>407.30169000000001</v>
          </cell>
          <cell r="Y3750">
            <v>359.59555999999998</v>
          </cell>
          <cell r="AB3750">
            <v>799.93899999999996</v>
          </cell>
          <cell r="AC3750">
            <v>531.76099999999997</v>
          </cell>
          <cell r="AD3750">
            <v>2568.36</v>
          </cell>
          <cell r="AT3750">
            <v>269.65100000000001</v>
          </cell>
          <cell r="AU3750">
            <v>795.548</v>
          </cell>
          <cell r="AV3750">
            <v>1043.9608599999999</v>
          </cell>
          <cell r="AW3750">
            <v>2690.9618599999999</v>
          </cell>
        </row>
        <row r="3751">
          <cell r="A3751" t="str">
            <v>680499761457BU0352</v>
          </cell>
          <cell r="L3751">
            <v>11.25503</v>
          </cell>
          <cell r="M3751">
            <v>25.133600000000001</v>
          </cell>
          <cell r="N3751">
            <v>21.55986</v>
          </cell>
          <cell r="O3751">
            <v>123.297</v>
          </cell>
          <cell r="P3751">
            <v>132.03349</v>
          </cell>
          <cell r="Q3751">
            <v>126.83729</v>
          </cell>
          <cell r="S3751">
            <v>333.84071999999998</v>
          </cell>
          <cell r="T3751">
            <v>342.57720999999998</v>
          </cell>
          <cell r="U3751">
            <v>316.94983999999999</v>
          </cell>
          <cell r="W3751">
            <v>59.903930000000003</v>
          </cell>
          <cell r="X3751">
            <v>105.87517</v>
          </cell>
          <cell r="Y3751">
            <v>95.867360000000005</v>
          </cell>
          <cell r="AB3751">
            <v>123.914</v>
          </cell>
          <cell r="AC3751">
            <v>74.204999999999998</v>
          </cell>
          <cell r="AD3751">
            <v>370.28399999999999</v>
          </cell>
          <cell r="AT3751">
            <v>49.981999999999999</v>
          </cell>
          <cell r="AU3751">
            <v>118.86199999999999</v>
          </cell>
          <cell r="AV3751">
            <v>155.54282000000001</v>
          </cell>
          <cell r="AW3751">
            <v>374.22881999999998</v>
          </cell>
        </row>
        <row r="3752">
          <cell r="A3752" t="str">
            <v>680499761457BU0349</v>
          </cell>
          <cell r="L3752">
            <v>1.37416</v>
          </cell>
          <cell r="O3752">
            <v>1.5026900000000001</v>
          </cell>
          <cell r="P3752">
            <v>1.1190500000000001</v>
          </cell>
          <cell r="Q3752">
            <v>1.16737</v>
          </cell>
          <cell r="S3752">
            <v>8.9497499999999999</v>
          </cell>
          <cell r="T3752">
            <v>8.5661100000000001</v>
          </cell>
          <cell r="U3752">
            <v>8.2854600000000005</v>
          </cell>
          <cell r="W3752">
            <v>1.60503</v>
          </cell>
          <cell r="AV3752">
            <v>-0.10234</v>
          </cell>
          <cell r="AW3752">
            <v>-0.10234</v>
          </cell>
        </row>
        <row r="3753">
          <cell r="A3753" t="str">
            <v>680499761457BS9051</v>
          </cell>
          <cell r="M3753">
            <v>0</v>
          </cell>
          <cell r="N3753">
            <v>0</v>
          </cell>
          <cell r="P3753">
            <v>0</v>
          </cell>
          <cell r="Q3753">
            <v>0</v>
          </cell>
          <cell r="S3753">
            <v>0</v>
          </cell>
          <cell r="T3753">
            <v>0</v>
          </cell>
          <cell r="U3753">
            <v>0</v>
          </cell>
          <cell r="X3753">
            <v>0</v>
          </cell>
          <cell r="Y3753">
            <v>0</v>
          </cell>
        </row>
        <row r="3754">
          <cell r="A3754" t="str">
            <v>680499761457BO0713</v>
          </cell>
          <cell r="M3754">
            <v>0</v>
          </cell>
          <cell r="N3754">
            <v>0</v>
          </cell>
          <cell r="P3754">
            <v>0</v>
          </cell>
          <cell r="Q3754">
            <v>0</v>
          </cell>
          <cell r="S3754">
            <v>0</v>
          </cell>
          <cell r="T3754">
            <v>0</v>
          </cell>
          <cell r="U3754">
            <v>0</v>
          </cell>
          <cell r="X3754">
            <v>0</v>
          </cell>
          <cell r="Y3754">
            <v>0</v>
          </cell>
        </row>
        <row r="3755">
          <cell r="A3755" t="str">
            <v>680499761457BU0713</v>
          </cell>
          <cell r="M3755">
            <v>0</v>
          </cell>
          <cell r="N3755">
            <v>0</v>
          </cell>
          <cell r="P3755">
            <v>0</v>
          </cell>
          <cell r="Q3755">
            <v>0</v>
          </cell>
          <cell r="S3755">
            <v>0</v>
          </cell>
          <cell r="T3755">
            <v>0</v>
          </cell>
          <cell r="U3755">
            <v>0</v>
          </cell>
          <cell r="X3755">
            <v>0</v>
          </cell>
          <cell r="Y3755">
            <v>0</v>
          </cell>
        </row>
        <row r="3756">
          <cell r="A3756" t="str">
            <v>680499761457BS6801</v>
          </cell>
          <cell r="L3756">
            <v>0</v>
          </cell>
          <cell r="O3756">
            <v>2.2848299999999999</v>
          </cell>
          <cell r="P3756">
            <v>4.4720899999999997</v>
          </cell>
          <cell r="Q3756">
            <v>4.4910100000000002</v>
          </cell>
          <cell r="S3756">
            <v>7.3616900000000003</v>
          </cell>
          <cell r="T3756">
            <v>9.5489499999999996</v>
          </cell>
          <cell r="U3756">
            <v>9.1534600000000008</v>
          </cell>
          <cell r="W3756">
            <v>0</v>
          </cell>
          <cell r="AV3756">
            <v>2.2848299999999999</v>
          </cell>
          <cell r="AW3756">
            <v>2.2848299999999999</v>
          </cell>
        </row>
        <row r="3757">
          <cell r="A3757" t="str">
            <v>680499761457BU1481</v>
          </cell>
          <cell r="L3757">
            <v>0</v>
          </cell>
          <cell r="O3757">
            <v>2.2848299999999999</v>
          </cell>
          <cell r="P3757">
            <v>4.4720899999999997</v>
          </cell>
          <cell r="Q3757">
            <v>4.4910100000000002</v>
          </cell>
          <cell r="S3757">
            <v>7.3616900000000003</v>
          </cell>
          <cell r="T3757">
            <v>9.5489499999999996</v>
          </cell>
          <cell r="U3757">
            <v>9.1534600000000008</v>
          </cell>
          <cell r="W3757">
            <v>0</v>
          </cell>
          <cell r="AV3757">
            <v>2.2848299999999999</v>
          </cell>
          <cell r="AW3757">
            <v>2.2848299999999999</v>
          </cell>
        </row>
        <row r="3758">
          <cell r="A3758" t="str">
            <v>680499761457201101</v>
          </cell>
          <cell r="M3758">
            <v>364.39515999999998</v>
          </cell>
          <cell r="N3758">
            <v>312.58190999999999</v>
          </cell>
          <cell r="P3758">
            <v>1230.62976</v>
          </cell>
          <cell r="Q3758">
            <v>1176.3090299999999</v>
          </cell>
          <cell r="S3758">
            <v>1347.1008300000001</v>
          </cell>
          <cell r="T3758">
            <v>2577.7305900000001</v>
          </cell>
          <cell r="U3758">
            <v>2323.6767399999999</v>
          </cell>
          <cell r="X3758">
            <v>1855.9846</v>
          </cell>
          <cell r="Y3758">
            <v>1606.8119799999999</v>
          </cell>
        </row>
        <row r="3759">
          <cell r="A3759" t="str">
            <v>680499761457BT6918</v>
          </cell>
          <cell r="M3759">
            <v>364.39515999999998</v>
          </cell>
          <cell r="N3759">
            <v>312.58190999999999</v>
          </cell>
          <cell r="P3759">
            <v>1230.62976</v>
          </cell>
          <cell r="Q3759">
            <v>1176.3090299999999</v>
          </cell>
          <cell r="S3759">
            <v>1347.1008300000001</v>
          </cell>
          <cell r="T3759">
            <v>2577.7305900000001</v>
          </cell>
          <cell r="U3759">
            <v>2323.6767399999999</v>
          </cell>
          <cell r="X3759">
            <v>1855.9846</v>
          </cell>
          <cell r="Y3759">
            <v>1606.8119799999999</v>
          </cell>
        </row>
        <row r="3760">
          <cell r="A3760" t="str">
            <v>680499761457BO0680</v>
          </cell>
          <cell r="M3760">
            <v>364.39515999999998</v>
          </cell>
          <cell r="N3760">
            <v>312.58190999999999</v>
          </cell>
          <cell r="P3760">
            <v>1230.62976</v>
          </cell>
          <cell r="Q3760">
            <v>1176.3090299999999</v>
          </cell>
          <cell r="S3760">
            <v>1347.1008300000001</v>
          </cell>
          <cell r="T3760">
            <v>2577.7305900000001</v>
          </cell>
          <cell r="U3760">
            <v>2323.6767399999999</v>
          </cell>
          <cell r="X3760">
            <v>1855.9846</v>
          </cell>
          <cell r="Y3760">
            <v>1606.8119799999999</v>
          </cell>
        </row>
        <row r="3761">
          <cell r="A3761" t="str">
            <v>680499761457BU0680</v>
          </cell>
          <cell r="M3761">
            <v>364.39515999999998</v>
          </cell>
          <cell r="N3761">
            <v>312.58190999999999</v>
          </cell>
          <cell r="P3761">
            <v>1230.62976</v>
          </cell>
          <cell r="Q3761">
            <v>1176.3090299999999</v>
          </cell>
          <cell r="S3761">
            <v>1347.1008300000001</v>
          </cell>
          <cell r="T3761">
            <v>2577.7305900000001</v>
          </cell>
          <cell r="U3761">
            <v>2323.6767399999999</v>
          </cell>
          <cell r="X3761">
            <v>1855.9846</v>
          </cell>
          <cell r="Y3761">
            <v>1606.8119799999999</v>
          </cell>
        </row>
        <row r="3762">
          <cell r="A3762" t="str">
            <v>680499CLASAPPD202</v>
          </cell>
          <cell r="L3762">
            <v>52484.265809999997</v>
          </cell>
          <cell r="M3762">
            <v>52691.801590000003</v>
          </cell>
          <cell r="N3762">
            <v>46663.663200000003</v>
          </cell>
          <cell r="O3762">
            <v>271444.41584999999</v>
          </cell>
          <cell r="P3762">
            <v>228855.44094999999</v>
          </cell>
          <cell r="Q3762">
            <v>227061.75914000001</v>
          </cell>
          <cell r="S3762">
            <v>679761.15044</v>
          </cell>
          <cell r="T3762">
            <v>637172.17553999997</v>
          </cell>
          <cell r="U3762">
            <v>603117.40549999999</v>
          </cell>
          <cell r="W3762">
            <v>114135.76755999999</v>
          </cell>
          <cell r="X3762">
            <v>156187.69362000001</v>
          </cell>
          <cell r="Y3762">
            <v>142289.41782</v>
          </cell>
          <cell r="AB3762">
            <v>177091.82616</v>
          </cell>
          <cell r="AC3762">
            <v>156187.67118999999</v>
          </cell>
          <cell r="AD3762">
            <v>734645.88687000005</v>
          </cell>
          <cell r="AT3762">
            <v>56911.476999999999</v>
          </cell>
          <cell r="AU3762">
            <v>174376.32000000001</v>
          </cell>
          <cell r="AV3762">
            <v>276671.90503000002</v>
          </cell>
          <cell r="AW3762">
            <v>713261.51202999998</v>
          </cell>
        </row>
        <row r="3763">
          <cell r="A3763" t="str">
            <v>680499CLASAPBS9044</v>
          </cell>
          <cell r="L3763">
            <v>13043.4107</v>
          </cell>
          <cell r="M3763">
            <v>13835.0969</v>
          </cell>
          <cell r="N3763">
            <v>12173.80744</v>
          </cell>
          <cell r="O3763">
            <v>67470.451369999995</v>
          </cell>
          <cell r="P3763">
            <v>52202.843009999997</v>
          </cell>
          <cell r="Q3763">
            <v>51185.680710000001</v>
          </cell>
          <cell r="S3763">
            <v>168115.59122</v>
          </cell>
          <cell r="T3763">
            <v>152847.98285999999</v>
          </cell>
          <cell r="U3763">
            <v>144096.27822000001</v>
          </cell>
          <cell r="W3763">
            <v>28645.428629999999</v>
          </cell>
          <cell r="X3763">
            <v>39305.056329999999</v>
          </cell>
          <cell r="Y3763">
            <v>35523.748879999999</v>
          </cell>
          <cell r="AB3763">
            <v>43980.093000000001</v>
          </cell>
          <cell r="AC3763">
            <v>37708.273820000002</v>
          </cell>
          <cell r="AD3763">
            <v>177719.48882</v>
          </cell>
          <cell r="AT3763">
            <v>11752.823</v>
          </cell>
          <cell r="AU3763">
            <v>40248.194000000003</v>
          </cell>
          <cell r="AV3763">
            <v>64887.907229999997</v>
          </cell>
          <cell r="AW3763">
            <v>170243.74123000001</v>
          </cell>
        </row>
        <row r="3764">
          <cell r="A3764" t="str">
            <v>680499CLASAPBU0321</v>
          </cell>
          <cell r="L3764">
            <v>9218.2716600000003</v>
          </cell>
          <cell r="M3764">
            <v>9878.0873100000008</v>
          </cell>
          <cell r="N3764">
            <v>8675.8662299999996</v>
          </cell>
          <cell r="O3764">
            <v>48038.391920000002</v>
          </cell>
          <cell r="P3764">
            <v>35693.872530000001</v>
          </cell>
          <cell r="Q3764">
            <v>34974.548699999999</v>
          </cell>
          <cell r="S3764">
            <v>127325.86735</v>
          </cell>
          <cell r="T3764">
            <v>114981.34796</v>
          </cell>
          <cell r="U3764">
            <v>108243.52105</v>
          </cell>
          <cell r="W3764">
            <v>19715.276829999999</v>
          </cell>
          <cell r="X3764">
            <v>28411.7575</v>
          </cell>
          <cell r="Y3764">
            <v>25578.584360000001</v>
          </cell>
          <cell r="AB3764">
            <v>29653.722000000002</v>
          </cell>
          <cell r="AC3764">
            <v>27281.919819999999</v>
          </cell>
          <cell r="AD3764">
            <v>126937.92982</v>
          </cell>
          <cell r="AT3764">
            <v>8443.6640000000007</v>
          </cell>
          <cell r="AU3764">
            <v>28603.239000000001</v>
          </cell>
          <cell r="AV3764">
            <v>47280.814010000002</v>
          </cell>
          <cell r="AW3764">
            <v>122225.27101</v>
          </cell>
        </row>
        <row r="3765">
          <cell r="A3765" t="str">
            <v>680499CLASAPBU0323</v>
          </cell>
          <cell r="L3765">
            <v>3551.7725599999999</v>
          </cell>
          <cell r="M3765">
            <v>3954.45235</v>
          </cell>
          <cell r="N3765">
            <v>3495.4478399999998</v>
          </cell>
          <cell r="O3765">
            <v>18382.637119999999</v>
          </cell>
          <cell r="P3765">
            <v>16494.403279999999</v>
          </cell>
          <cell r="Q3765">
            <v>16196.08455</v>
          </cell>
          <cell r="S3765">
            <v>39697.256139999998</v>
          </cell>
          <cell r="T3765">
            <v>37809.022299999997</v>
          </cell>
          <cell r="U3765">
            <v>35798.380469999996</v>
          </cell>
          <cell r="W3765">
            <v>8248.1221299999997</v>
          </cell>
          <cell r="X3765">
            <v>10870.56738</v>
          </cell>
          <cell r="Y3765">
            <v>9925.1806699999997</v>
          </cell>
          <cell r="AB3765">
            <v>13933.355</v>
          </cell>
          <cell r="AC3765">
            <v>10173.316999999999</v>
          </cell>
          <cell r="AD3765">
            <v>49170.021000000001</v>
          </cell>
          <cell r="AT3765">
            <v>3177.1480000000001</v>
          </cell>
          <cell r="AU3765">
            <v>10900.118</v>
          </cell>
          <cell r="AV3765">
            <v>16859.445360000002</v>
          </cell>
          <cell r="AW3765">
            <v>45657.83036</v>
          </cell>
        </row>
        <row r="3766">
          <cell r="A3766" t="str">
            <v>680499CLASAPBU0648</v>
          </cell>
          <cell r="L3766">
            <v>273.36649</v>
          </cell>
          <cell r="O3766">
            <v>1051.3351299999999</v>
          </cell>
          <cell r="S3766">
            <v>1051.3351299999999</v>
          </cell>
          <cell r="W3766">
            <v>682.26900000000001</v>
          </cell>
          <cell r="AB3766">
            <v>393.01600000000002</v>
          </cell>
          <cell r="AC3766">
            <v>253.03700000000001</v>
          </cell>
          <cell r="AD3766">
            <v>1611.538</v>
          </cell>
          <cell r="AT3766">
            <v>132.011</v>
          </cell>
          <cell r="AU3766">
            <v>744.83699999999999</v>
          </cell>
          <cell r="AV3766">
            <v>749.01283999999998</v>
          </cell>
          <cell r="AW3766">
            <v>2362.0048400000001</v>
          </cell>
        </row>
        <row r="3767">
          <cell r="A3767" t="str">
            <v>680499CLASAPBU0329</v>
          </cell>
          <cell r="L3767">
            <v>-1.0000000000000001E-5</v>
          </cell>
          <cell r="M3767">
            <v>2.5572400000000002</v>
          </cell>
          <cell r="N3767">
            <v>2.4933700000000001</v>
          </cell>
          <cell r="O3767">
            <v>-1.9128000000000001</v>
          </cell>
          <cell r="P3767">
            <v>14.5672</v>
          </cell>
          <cell r="Q3767">
            <v>15.04745</v>
          </cell>
          <cell r="S3767">
            <v>41.132599999999996</v>
          </cell>
          <cell r="T3767">
            <v>57.6126</v>
          </cell>
          <cell r="U3767">
            <v>54.376690000000004</v>
          </cell>
          <cell r="W3767">
            <v>-0.23932999999999999</v>
          </cell>
          <cell r="X3767">
            <v>22.731449999999999</v>
          </cell>
          <cell r="Y3767">
            <v>19.98385</v>
          </cell>
          <cell r="AV3767">
            <v>-1.3649800000000001</v>
          </cell>
          <cell r="AW3767">
            <v>-1.3649800000000001</v>
          </cell>
        </row>
        <row r="3768">
          <cell r="A3768" t="str">
            <v>680499CLASAPBG6912</v>
          </cell>
          <cell r="L3768">
            <v>11181.899149999999</v>
          </cell>
          <cell r="M3768">
            <v>14283.287920000001</v>
          </cell>
          <cell r="N3768">
            <v>12680.96867</v>
          </cell>
          <cell r="O3768">
            <v>61392.227480000001</v>
          </cell>
          <cell r="P3768">
            <v>67978.728189999994</v>
          </cell>
          <cell r="Q3768">
            <v>68097.881649999996</v>
          </cell>
          <cell r="S3768">
            <v>177081.47010999999</v>
          </cell>
          <cell r="T3768">
            <v>183667.97081999999</v>
          </cell>
          <cell r="U3768">
            <v>174511.44081</v>
          </cell>
          <cell r="W3768">
            <v>24541.393779999999</v>
          </cell>
          <cell r="X3768">
            <v>42314.185680000002</v>
          </cell>
          <cell r="Y3768">
            <v>38580.990709999998</v>
          </cell>
          <cell r="AB3768">
            <v>44951.922160000002</v>
          </cell>
          <cell r="AC3768">
            <v>40634.104619999998</v>
          </cell>
          <cell r="AD3768">
            <v>200420.96429999999</v>
          </cell>
          <cell r="AT3768">
            <v>15327.870999999999</v>
          </cell>
          <cell r="AU3768">
            <v>46272.474000000002</v>
          </cell>
          <cell r="AV3768">
            <v>69540.974730000002</v>
          </cell>
          <cell r="AW3768">
            <v>195495.17673000001</v>
          </cell>
        </row>
        <row r="3769">
          <cell r="A3769" t="str">
            <v>680499CLASAPBS6912</v>
          </cell>
          <cell r="L3769">
            <v>8678.4471599999997</v>
          </cell>
          <cell r="M3769">
            <v>10942.51792</v>
          </cell>
          <cell r="N3769">
            <v>9767.5950699999994</v>
          </cell>
          <cell r="O3769">
            <v>49033.80472</v>
          </cell>
          <cell r="P3769">
            <v>50840.08741</v>
          </cell>
          <cell r="Q3769">
            <v>51080.642500000002</v>
          </cell>
          <cell r="S3769">
            <v>142103.11001</v>
          </cell>
          <cell r="T3769">
            <v>143909.3927</v>
          </cell>
          <cell r="U3769">
            <v>137001.24731999999</v>
          </cell>
          <cell r="W3769">
            <v>19610.876199999999</v>
          </cell>
          <cell r="X3769">
            <v>33373.643530000001</v>
          </cell>
          <cell r="Y3769">
            <v>30577.414939999999</v>
          </cell>
          <cell r="AB3769">
            <v>34213.43316</v>
          </cell>
          <cell r="AC3769">
            <v>32133.723999999998</v>
          </cell>
          <cell r="AD3769">
            <v>153273.65867999999</v>
          </cell>
          <cell r="AT3769">
            <v>11958.898999999999</v>
          </cell>
          <cell r="AU3769">
            <v>35914.158000000003</v>
          </cell>
          <cell r="AV3769">
            <v>54722.558669999999</v>
          </cell>
          <cell r="AW3769">
            <v>151275.11867</v>
          </cell>
        </row>
        <row r="3770">
          <cell r="A3770" t="str">
            <v>680499CLASAPBO0678</v>
          </cell>
          <cell r="L3770">
            <v>5982.0690299999997</v>
          </cell>
          <cell r="M3770">
            <v>7489.8640100000002</v>
          </cell>
          <cell r="N3770">
            <v>6686.00407</v>
          </cell>
          <cell r="O3770">
            <v>33947.453280000002</v>
          </cell>
          <cell r="P3770">
            <v>35039.895600000003</v>
          </cell>
          <cell r="Q3770">
            <v>35155.311560000002</v>
          </cell>
          <cell r="S3770">
            <v>97368.620850000007</v>
          </cell>
          <cell r="T3770">
            <v>98461.063169999994</v>
          </cell>
          <cell r="U3770">
            <v>93758.974180000005</v>
          </cell>
          <cell r="W3770">
            <v>13689.77216</v>
          </cell>
          <cell r="X3770">
            <v>23360.530910000001</v>
          </cell>
          <cell r="Y3770">
            <v>21405.989979999998</v>
          </cell>
          <cell r="AB3770">
            <v>22912.066159999998</v>
          </cell>
          <cell r="AC3770">
            <v>20976.024000000001</v>
          </cell>
          <cell r="AD3770">
            <v>103402.84368000001</v>
          </cell>
          <cell r="AT3770">
            <v>7619.1719999999996</v>
          </cell>
          <cell r="AU3770">
            <v>23679.766</v>
          </cell>
          <cell r="AV3770">
            <v>36847.237289999997</v>
          </cell>
          <cell r="AW3770">
            <v>100507.30229000001</v>
          </cell>
        </row>
        <row r="3771">
          <cell r="A3771" t="str">
            <v>680499CLASAPBU0654</v>
          </cell>
          <cell r="L3771">
            <v>766.99171999999999</v>
          </cell>
          <cell r="M3771">
            <v>1160.30548</v>
          </cell>
          <cell r="N3771">
            <v>1018.45313</v>
          </cell>
          <cell r="O3771">
            <v>3557.39273</v>
          </cell>
          <cell r="P3771">
            <v>5075.5898900000002</v>
          </cell>
          <cell r="Q3771">
            <v>5003.0825400000003</v>
          </cell>
          <cell r="S3771">
            <v>11753.994790000001</v>
          </cell>
          <cell r="T3771">
            <v>13272.19195</v>
          </cell>
          <cell r="U3771">
            <v>12435.62218</v>
          </cell>
          <cell r="W3771">
            <v>1300.84809</v>
          </cell>
          <cell r="X3771">
            <v>3654.31891</v>
          </cell>
          <cell r="Y3771">
            <v>3310.4519</v>
          </cell>
          <cell r="AB3771">
            <v>2417.634</v>
          </cell>
          <cell r="AC3771">
            <v>2337.556</v>
          </cell>
          <cell r="AD3771">
            <v>11316.646000000001</v>
          </cell>
          <cell r="AT3771">
            <v>1056.905</v>
          </cell>
          <cell r="AU3771">
            <v>2698.7539999999999</v>
          </cell>
          <cell r="AV3771">
            <v>4165.97055</v>
          </cell>
          <cell r="AW3771">
            <v>11796.786550000001</v>
          </cell>
        </row>
        <row r="3772">
          <cell r="A3772" t="str">
            <v>680499CLASAPBU0659</v>
          </cell>
          <cell r="L3772">
            <v>1929.3864100000001</v>
          </cell>
          <cell r="M3772">
            <v>2293.7811700000002</v>
          </cell>
          <cell r="N3772">
            <v>2064.36906</v>
          </cell>
          <cell r="O3772">
            <v>11528.958710000001</v>
          </cell>
          <cell r="P3772">
            <v>10726.01519</v>
          </cell>
          <cell r="Q3772">
            <v>10923.45628</v>
          </cell>
          <cell r="S3772">
            <v>32984.112280000001</v>
          </cell>
          <cell r="T3772">
            <v>32181.16876</v>
          </cell>
          <cell r="U3772">
            <v>30810.952809999999</v>
          </cell>
          <cell r="W3772">
            <v>4620.2559499999998</v>
          </cell>
          <cell r="X3772">
            <v>6360.2264500000001</v>
          </cell>
          <cell r="Y3772">
            <v>5862.2042499999998</v>
          </cell>
          <cell r="AB3772">
            <v>8883.7330000000002</v>
          </cell>
          <cell r="AC3772">
            <v>8820.1440000000002</v>
          </cell>
          <cell r="AD3772">
            <v>38554.169000000002</v>
          </cell>
          <cell r="AT3772">
            <v>3282.8220000000001</v>
          </cell>
          <cell r="AU3772">
            <v>9535.6380000000008</v>
          </cell>
          <cell r="AV3772">
            <v>13709.350829999999</v>
          </cell>
          <cell r="AW3772">
            <v>38971.029829999999</v>
          </cell>
        </row>
        <row r="3773">
          <cell r="A3773" t="str">
            <v>680499CLASAPBU0668</v>
          </cell>
          <cell r="M3773">
            <v>-0.99211000000000005</v>
          </cell>
          <cell r="N3773">
            <v>-0.85253999999999996</v>
          </cell>
          <cell r="P3773">
            <v>-0.99211000000000005</v>
          </cell>
          <cell r="Q3773">
            <v>-0.85253999999999996</v>
          </cell>
          <cell r="S3773">
            <v>-3.6179100000000002</v>
          </cell>
          <cell r="T3773">
            <v>-4.6100199999999996</v>
          </cell>
          <cell r="U3773">
            <v>-3.9464999999999999</v>
          </cell>
          <cell r="X3773">
            <v>-0.99211000000000005</v>
          </cell>
          <cell r="Y3773">
            <v>-0.85253999999999996</v>
          </cell>
        </row>
        <row r="3774">
          <cell r="A3774" t="str">
            <v>680499CLASAPBU3445</v>
          </cell>
          <cell r="M3774">
            <v>-0.44063000000000002</v>
          </cell>
          <cell r="N3774">
            <v>-0.37863999999999998</v>
          </cell>
          <cell r="P3774">
            <v>-0.42115999999999998</v>
          </cell>
          <cell r="Q3774">
            <v>-0.35535</v>
          </cell>
          <cell r="S3774">
            <v>0</v>
          </cell>
          <cell r="T3774">
            <v>-0.42115999999999998</v>
          </cell>
          <cell r="U3774">
            <v>-0.35535</v>
          </cell>
          <cell r="X3774">
            <v>-0.44063000000000002</v>
          </cell>
          <cell r="Y3774">
            <v>-0.37863999999999998</v>
          </cell>
        </row>
        <row r="3775">
          <cell r="A3775" t="str">
            <v>680499CLASAPBS6922</v>
          </cell>
          <cell r="L3775">
            <v>2503.45199</v>
          </cell>
          <cell r="M3775">
            <v>3340.77</v>
          </cell>
          <cell r="N3775">
            <v>2913.3735999999999</v>
          </cell>
          <cell r="O3775">
            <v>12358.422759999999</v>
          </cell>
          <cell r="P3775">
            <v>17138.640780000002</v>
          </cell>
          <cell r="Q3775">
            <v>17017.239160000001</v>
          </cell>
          <cell r="S3775">
            <v>34978.360099999998</v>
          </cell>
          <cell r="T3775">
            <v>39758.578119999998</v>
          </cell>
          <cell r="U3775">
            <v>37510.193489999998</v>
          </cell>
          <cell r="W3775">
            <v>4930.5175799999997</v>
          </cell>
          <cell r="X3775">
            <v>8940.5421499999993</v>
          </cell>
          <cell r="Y3775">
            <v>8003.5757700000004</v>
          </cell>
          <cell r="AB3775">
            <v>10738.489</v>
          </cell>
          <cell r="AC3775">
            <v>8500.3806199999999</v>
          </cell>
          <cell r="AD3775">
            <v>47147.305619999999</v>
          </cell>
          <cell r="AT3775">
            <v>3368.9720000000002</v>
          </cell>
          <cell r="AU3775">
            <v>10358.316000000001</v>
          </cell>
          <cell r="AV3775">
            <v>14818.41606</v>
          </cell>
          <cell r="AW3775">
            <v>44220.058060000003</v>
          </cell>
        </row>
        <row r="3776">
          <cell r="A3776" t="str">
            <v>680499CLASAPBU0630</v>
          </cell>
          <cell r="M3776">
            <v>2.8336399999999999</v>
          </cell>
          <cell r="N3776">
            <v>2.79969</v>
          </cell>
          <cell r="P3776">
            <v>40.92962</v>
          </cell>
          <cell r="Q3776">
            <v>41.009410000000003</v>
          </cell>
          <cell r="S3776">
            <v>0.27389000000000002</v>
          </cell>
          <cell r="T3776">
            <v>41.203510000000001</v>
          </cell>
          <cell r="U3776">
            <v>41.317889999999998</v>
          </cell>
          <cell r="X3776">
            <v>5.2908099999999996</v>
          </cell>
          <cell r="Y3776">
            <v>5.3108500000000003</v>
          </cell>
        </row>
        <row r="3777">
          <cell r="A3777" t="str">
            <v>680499CLASAPBU1485</v>
          </cell>
          <cell r="L3777">
            <v>1581.1568600000001</v>
          </cell>
          <cell r="M3777">
            <v>1946.3395700000001</v>
          </cell>
          <cell r="N3777">
            <v>1695.7095400000001</v>
          </cell>
          <cell r="O3777">
            <v>8335.62752</v>
          </cell>
          <cell r="P3777">
            <v>10659.80746</v>
          </cell>
          <cell r="Q3777">
            <v>10751.65943</v>
          </cell>
          <cell r="S3777">
            <v>20951.35324</v>
          </cell>
          <cell r="T3777">
            <v>23275.533179999999</v>
          </cell>
          <cell r="U3777">
            <v>22286.496520000001</v>
          </cell>
          <cell r="W3777">
            <v>3413.7671999999998</v>
          </cell>
          <cell r="X3777">
            <v>5119.0745800000004</v>
          </cell>
          <cell r="Y3777">
            <v>4582.43433</v>
          </cell>
          <cell r="AB3777">
            <v>6644.7460000000001</v>
          </cell>
          <cell r="AC3777">
            <v>5550.3687600000003</v>
          </cell>
          <cell r="AD3777">
            <v>29922.306759999999</v>
          </cell>
          <cell r="AT3777">
            <v>2184.636</v>
          </cell>
          <cell r="AU3777">
            <v>6709.9309999999996</v>
          </cell>
          <cell r="AV3777">
            <v>9704.9341100000001</v>
          </cell>
          <cell r="AW3777">
            <v>27539.69311</v>
          </cell>
        </row>
        <row r="3778">
          <cell r="A3778" t="str">
            <v>680499CLASAPBU1051</v>
          </cell>
          <cell r="L3778">
            <v>13.855370000000001</v>
          </cell>
          <cell r="M3778">
            <v>13.07314</v>
          </cell>
          <cell r="N3778">
            <v>11.23404</v>
          </cell>
          <cell r="O3778">
            <v>84.649789999999996</v>
          </cell>
          <cell r="P3778">
            <v>69.426940000000002</v>
          </cell>
          <cell r="Q3778">
            <v>64.422319999999999</v>
          </cell>
          <cell r="S3778">
            <v>165.39528000000001</v>
          </cell>
          <cell r="T3778">
            <v>150.17242999999999</v>
          </cell>
          <cell r="U3778">
            <v>133.41998000000001</v>
          </cell>
          <cell r="W3778">
            <v>27.498259999999998</v>
          </cell>
          <cell r="X3778">
            <v>29.64227</v>
          </cell>
          <cell r="Y3778">
            <v>26.756959999999999</v>
          </cell>
          <cell r="AV3778">
            <v>38.695180000000001</v>
          </cell>
          <cell r="AW3778">
            <v>38.695180000000001</v>
          </cell>
        </row>
        <row r="3779">
          <cell r="A3779" t="str">
            <v>680499CLASAPBO0708</v>
          </cell>
          <cell r="L3779">
            <v>540.53236000000004</v>
          </cell>
          <cell r="M3779">
            <v>608.32563000000005</v>
          </cell>
          <cell r="N3779">
            <v>523.27570000000003</v>
          </cell>
          <cell r="O3779">
            <v>1938.9712</v>
          </cell>
          <cell r="P3779">
            <v>2276.0940500000002</v>
          </cell>
          <cell r="Q3779">
            <v>2136.0918900000001</v>
          </cell>
          <cell r="S3779">
            <v>5697.1929700000001</v>
          </cell>
          <cell r="T3779">
            <v>6034.3158199999998</v>
          </cell>
          <cell r="U3779">
            <v>5443.95273</v>
          </cell>
          <cell r="W3779">
            <v>780.99530000000004</v>
          </cell>
          <cell r="X3779">
            <v>1347.37797</v>
          </cell>
          <cell r="Y3779">
            <v>1188.32278</v>
          </cell>
          <cell r="AB3779">
            <v>1692.6369999999999</v>
          </cell>
          <cell r="AC3779">
            <v>1207.5488600000001</v>
          </cell>
          <cell r="AD3779">
            <v>7794.2938599999998</v>
          </cell>
          <cell r="AT3779">
            <v>532.26800000000003</v>
          </cell>
          <cell r="AU3779">
            <v>1398.931</v>
          </cell>
          <cell r="AV3779">
            <v>2198.4029700000001</v>
          </cell>
          <cell r="AW3779">
            <v>7362.2499699999998</v>
          </cell>
        </row>
        <row r="3780">
          <cell r="A3780" t="str">
            <v>680499CLASAPBU0675</v>
          </cell>
          <cell r="L3780">
            <v>87.168599999999998</v>
          </cell>
          <cell r="M3780">
            <v>93.599220000000003</v>
          </cell>
          <cell r="N3780">
            <v>89.018469999999994</v>
          </cell>
          <cell r="O3780">
            <v>416.17788000000002</v>
          </cell>
          <cell r="P3780">
            <v>424.59224</v>
          </cell>
          <cell r="Q3780">
            <v>425.48426000000001</v>
          </cell>
          <cell r="S3780">
            <v>1696.72228</v>
          </cell>
          <cell r="T3780">
            <v>1705.1366399999999</v>
          </cell>
          <cell r="U3780">
            <v>1587.92392</v>
          </cell>
          <cell r="W3780">
            <v>162.39733000000001</v>
          </cell>
          <cell r="X3780">
            <v>383.99612999999999</v>
          </cell>
          <cell r="Y3780">
            <v>348.47922999999997</v>
          </cell>
          <cell r="AB3780">
            <v>505.36</v>
          </cell>
          <cell r="AC3780">
            <v>371.827</v>
          </cell>
          <cell r="AD3780">
            <v>1977.6659999999999</v>
          </cell>
          <cell r="AT3780">
            <v>193.36699999999999</v>
          </cell>
          <cell r="AU3780">
            <v>540.89700000000005</v>
          </cell>
          <cell r="AV3780">
            <v>633.14590999999996</v>
          </cell>
          <cell r="AW3780">
            <v>2105.3179100000002</v>
          </cell>
        </row>
        <row r="3781">
          <cell r="A3781" t="str">
            <v>680499CLASAPBU0709</v>
          </cell>
          <cell r="L3781">
            <v>74.081469999999996</v>
          </cell>
          <cell r="M3781">
            <v>330.53901999999999</v>
          </cell>
          <cell r="N3781">
            <v>283.99191999999999</v>
          </cell>
          <cell r="O3781">
            <v>569.17532000000006</v>
          </cell>
          <cell r="P3781">
            <v>2033.9998800000001</v>
          </cell>
          <cell r="Q3781">
            <v>1981.16624</v>
          </cell>
          <cell r="S3781">
            <v>2422.1626799999999</v>
          </cell>
          <cell r="T3781">
            <v>3886.9872399999999</v>
          </cell>
          <cell r="U3781">
            <v>3607.7900100000002</v>
          </cell>
          <cell r="W3781">
            <v>227.21691000000001</v>
          </cell>
          <cell r="X3781">
            <v>900.68994999999995</v>
          </cell>
          <cell r="Y3781">
            <v>799.62008000000003</v>
          </cell>
          <cell r="AB3781">
            <v>914.053</v>
          </cell>
          <cell r="AC3781">
            <v>570.18600000000004</v>
          </cell>
          <cell r="AD3781">
            <v>3004.2040000000002</v>
          </cell>
          <cell r="AT3781">
            <v>246.50700000000001</v>
          </cell>
          <cell r="AU3781">
            <v>917.47199999999998</v>
          </cell>
          <cell r="AV3781">
            <v>1053.51063</v>
          </cell>
          <cell r="AW3781">
            <v>3104.73263</v>
          </cell>
        </row>
        <row r="3782">
          <cell r="A3782" t="str">
            <v>680499CLASAPBU3415</v>
          </cell>
          <cell r="S3782">
            <v>0</v>
          </cell>
          <cell r="T3782">
            <v>0</v>
          </cell>
          <cell r="U3782">
            <v>0</v>
          </cell>
        </row>
        <row r="3783">
          <cell r="A3783" t="str">
            <v>680499CLASAPBU1123</v>
          </cell>
          <cell r="L3783">
            <v>206.65733</v>
          </cell>
          <cell r="M3783">
            <v>346.05977999999999</v>
          </cell>
          <cell r="N3783">
            <v>307.34422999999998</v>
          </cell>
          <cell r="O3783">
            <v>1013.82105</v>
          </cell>
          <cell r="P3783">
            <v>1633.7905900000001</v>
          </cell>
          <cell r="Q3783">
            <v>1617.4056</v>
          </cell>
          <cell r="S3783">
            <v>4045.2597599999999</v>
          </cell>
          <cell r="T3783">
            <v>4665.2293</v>
          </cell>
          <cell r="U3783">
            <v>4409.2924499999999</v>
          </cell>
          <cell r="W3783">
            <v>318.64258000000001</v>
          </cell>
          <cell r="X3783">
            <v>1154.4704400000001</v>
          </cell>
          <cell r="Y3783">
            <v>1052.6515400000001</v>
          </cell>
          <cell r="AB3783">
            <v>981.69299999999998</v>
          </cell>
          <cell r="AC3783">
            <v>800.45</v>
          </cell>
          <cell r="AD3783">
            <v>4448.835</v>
          </cell>
          <cell r="AT3783">
            <v>212.19399999999999</v>
          </cell>
          <cell r="AU3783">
            <v>791.08500000000004</v>
          </cell>
          <cell r="AV3783">
            <v>1189.7272599999999</v>
          </cell>
          <cell r="AW3783">
            <v>4069.3692599999999</v>
          </cell>
        </row>
        <row r="3784">
          <cell r="A3784" t="str">
            <v>680499CLASAPBS9042</v>
          </cell>
          <cell r="L3784">
            <v>21242.017</v>
          </cell>
          <cell r="M3784">
            <v>19336.888660000001</v>
          </cell>
          <cell r="N3784">
            <v>17197.947339999999</v>
          </cell>
          <cell r="O3784">
            <v>107571.94955</v>
          </cell>
          <cell r="P3784">
            <v>83784.122329999998</v>
          </cell>
          <cell r="Q3784">
            <v>83364.816879999998</v>
          </cell>
          <cell r="S3784">
            <v>252176.72859000001</v>
          </cell>
          <cell r="T3784">
            <v>228388.90137000001</v>
          </cell>
          <cell r="U3784">
            <v>216623.32367000001</v>
          </cell>
          <cell r="W3784">
            <v>45603.777759999997</v>
          </cell>
          <cell r="X3784">
            <v>56675.219440000001</v>
          </cell>
          <cell r="Y3784">
            <v>51989.184430000001</v>
          </cell>
          <cell r="AB3784">
            <v>66172.229000000007</v>
          </cell>
          <cell r="AC3784">
            <v>60290.43275</v>
          </cell>
          <cell r="AD3784">
            <v>269401.65675000002</v>
          </cell>
          <cell r="AT3784">
            <v>22492.679</v>
          </cell>
          <cell r="AU3784">
            <v>67294.868000000002</v>
          </cell>
          <cell r="AV3784">
            <v>108314.64371</v>
          </cell>
          <cell r="AW3784">
            <v>264660.11171000003</v>
          </cell>
        </row>
        <row r="3785">
          <cell r="A3785" t="str">
            <v>680499CLASAPBO0341</v>
          </cell>
          <cell r="L3785">
            <v>11311.05953</v>
          </cell>
          <cell r="M3785">
            <v>10479.16653</v>
          </cell>
          <cell r="N3785">
            <v>9327.5083900000009</v>
          </cell>
          <cell r="O3785">
            <v>53721.341549999997</v>
          </cell>
          <cell r="P3785">
            <v>44312.380109999998</v>
          </cell>
          <cell r="Q3785">
            <v>44277.686029999997</v>
          </cell>
          <cell r="S3785">
            <v>129416.48368999999</v>
          </cell>
          <cell r="T3785">
            <v>120007.52224999999</v>
          </cell>
          <cell r="U3785">
            <v>114518.82043000001</v>
          </cell>
          <cell r="W3785">
            <v>23705.036889999999</v>
          </cell>
          <cell r="X3785">
            <v>30488.97235</v>
          </cell>
          <cell r="Y3785">
            <v>27993.41201</v>
          </cell>
          <cell r="AB3785">
            <v>35306.207999999999</v>
          </cell>
          <cell r="AC3785">
            <v>31521.169620000001</v>
          </cell>
          <cell r="AD3785">
            <v>146858.41162</v>
          </cell>
          <cell r="AT3785">
            <v>12299.611999999999</v>
          </cell>
          <cell r="AU3785">
            <v>35272.697999999997</v>
          </cell>
          <cell r="AV3785">
            <v>55420.785389999997</v>
          </cell>
          <cell r="AW3785">
            <v>140881.81439000001</v>
          </cell>
        </row>
        <row r="3786">
          <cell r="A3786" t="str">
            <v>680499CLASAPBU0341</v>
          </cell>
          <cell r="L3786">
            <v>11311.05953</v>
          </cell>
          <cell r="M3786">
            <v>10479.16653</v>
          </cell>
          <cell r="N3786">
            <v>9327.5083900000009</v>
          </cell>
          <cell r="O3786">
            <v>53721.341549999997</v>
          </cell>
          <cell r="P3786">
            <v>44312.380109999998</v>
          </cell>
          <cell r="Q3786">
            <v>44277.686029999997</v>
          </cell>
          <cell r="S3786">
            <v>129416.48368999999</v>
          </cell>
          <cell r="T3786">
            <v>120007.52224999999</v>
          </cell>
          <cell r="U3786">
            <v>114518.82043000001</v>
          </cell>
          <cell r="W3786">
            <v>23705.036889999999</v>
          </cell>
          <cell r="X3786">
            <v>30488.97235</v>
          </cell>
          <cell r="Y3786">
            <v>27993.41201</v>
          </cell>
          <cell r="AB3786">
            <v>35306.207999999999</v>
          </cell>
          <cell r="AC3786">
            <v>31521.169620000001</v>
          </cell>
          <cell r="AD3786">
            <v>146858.41162</v>
          </cell>
          <cell r="AT3786">
            <v>12299.611999999999</v>
          </cell>
          <cell r="AU3786">
            <v>35272.697999999997</v>
          </cell>
          <cell r="AV3786">
            <v>55420.785389999997</v>
          </cell>
          <cell r="AW3786">
            <v>140881.81439000001</v>
          </cell>
        </row>
        <row r="3787">
          <cell r="A3787" t="str">
            <v>680499CLASAPBU0351</v>
          </cell>
          <cell r="L3787">
            <v>2089.7755200000001</v>
          </cell>
          <cell r="M3787">
            <v>1765.4369200000001</v>
          </cell>
          <cell r="N3787">
            <v>1556.62437</v>
          </cell>
          <cell r="O3787">
            <v>12319.561439999999</v>
          </cell>
          <cell r="P3787">
            <v>8918.4657900000002</v>
          </cell>
          <cell r="Q3787">
            <v>8727.6849700000002</v>
          </cell>
          <cell r="S3787">
            <v>26243.940449999998</v>
          </cell>
          <cell r="T3787">
            <v>22842.844799999999</v>
          </cell>
          <cell r="U3787">
            <v>21324.709050000001</v>
          </cell>
          <cell r="W3787">
            <v>4881.4480000000003</v>
          </cell>
          <cell r="X3787">
            <v>5511.67058</v>
          </cell>
          <cell r="Y3787">
            <v>5047.4278299999996</v>
          </cell>
          <cell r="AB3787">
            <v>7004.6170000000002</v>
          </cell>
          <cell r="AC3787">
            <v>6720.6572800000004</v>
          </cell>
          <cell r="AD3787">
            <v>27487.028279999999</v>
          </cell>
          <cell r="AT3787">
            <v>2587.8530000000001</v>
          </cell>
          <cell r="AU3787">
            <v>8240.5820000000003</v>
          </cell>
          <cell r="AV3787">
            <v>12711.26425</v>
          </cell>
          <cell r="AW3787">
            <v>27821.85425</v>
          </cell>
        </row>
        <row r="3788">
          <cell r="A3788" t="str">
            <v>680499CLASAPBU0352</v>
          </cell>
          <cell r="L3788">
            <v>7791.7708300000004</v>
          </cell>
          <cell r="M3788">
            <v>6710.9984400000003</v>
          </cell>
          <cell r="N3788">
            <v>5967.7793000000001</v>
          </cell>
          <cell r="O3788">
            <v>41281.174800000001</v>
          </cell>
          <cell r="P3788">
            <v>29306.994019999998</v>
          </cell>
          <cell r="Q3788">
            <v>29099.926370000001</v>
          </cell>
          <cell r="S3788">
            <v>95743.969719999994</v>
          </cell>
          <cell r="T3788">
            <v>83769.788939999999</v>
          </cell>
          <cell r="U3788">
            <v>79039.665139999997</v>
          </cell>
          <cell r="W3788">
            <v>16931.030439999999</v>
          </cell>
          <cell r="X3788">
            <v>19841.059799999999</v>
          </cell>
          <cell r="Y3788">
            <v>18185.865709999998</v>
          </cell>
          <cell r="AB3788">
            <v>23560.688999999998</v>
          </cell>
          <cell r="AC3788">
            <v>21771.877850000001</v>
          </cell>
          <cell r="AD3788">
            <v>93945.307849999997</v>
          </cell>
          <cell r="AT3788">
            <v>7525.8909999999996</v>
          </cell>
          <cell r="AU3788">
            <v>23555.159</v>
          </cell>
          <cell r="AV3788">
            <v>39820.403919999997</v>
          </cell>
          <cell r="AW3788">
            <v>95029.687919999997</v>
          </cell>
        </row>
        <row r="3789">
          <cell r="A3789" t="str">
            <v>680499CLASAPBU0353</v>
          </cell>
          <cell r="L3789">
            <v>48.484229999999997</v>
          </cell>
          <cell r="M3789">
            <v>338.30203</v>
          </cell>
          <cell r="N3789">
            <v>304.58717000000001</v>
          </cell>
          <cell r="O3789">
            <v>241.76150999999999</v>
          </cell>
          <cell r="P3789">
            <v>1183.6297300000001</v>
          </cell>
          <cell r="Q3789">
            <v>1198.45588</v>
          </cell>
          <cell r="S3789">
            <v>712.68885</v>
          </cell>
          <cell r="T3789">
            <v>1654.5570700000001</v>
          </cell>
          <cell r="U3789">
            <v>1633.5628899999999</v>
          </cell>
          <cell r="W3789">
            <v>84.220969999999994</v>
          </cell>
          <cell r="X3789">
            <v>743.46835999999996</v>
          </cell>
          <cell r="Y3789">
            <v>679.31233999999995</v>
          </cell>
          <cell r="AB3789">
            <v>300.71499999999997</v>
          </cell>
          <cell r="AC3789">
            <v>276.72800000000001</v>
          </cell>
          <cell r="AD3789">
            <v>1110.9090000000001</v>
          </cell>
          <cell r="AT3789">
            <v>79.322999999999993</v>
          </cell>
          <cell r="AU3789">
            <v>226.429</v>
          </cell>
          <cell r="AV3789">
            <v>355.75304999999997</v>
          </cell>
          <cell r="AW3789">
            <v>920.31804999999997</v>
          </cell>
        </row>
        <row r="3790">
          <cell r="A3790" t="str">
            <v>680499CLASAPBU0349</v>
          </cell>
          <cell r="L3790">
            <v>0.92688999999999999</v>
          </cell>
          <cell r="M3790">
            <v>42.984740000000002</v>
          </cell>
          <cell r="N3790">
            <v>41.448120000000003</v>
          </cell>
          <cell r="O3790">
            <v>8.1102500000000006</v>
          </cell>
          <cell r="P3790">
            <v>62.652679999999997</v>
          </cell>
          <cell r="Q3790">
            <v>61.063630000000003</v>
          </cell>
          <cell r="S3790">
            <v>59.645879999999998</v>
          </cell>
          <cell r="T3790">
            <v>114.18831</v>
          </cell>
          <cell r="U3790">
            <v>106.56616</v>
          </cell>
          <cell r="W3790">
            <v>2.0414599999999998</v>
          </cell>
          <cell r="X3790">
            <v>90.048349999999999</v>
          </cell>
          <cell r="Y3790">
            <v>83.166539999999998</v>
          </cell>
          <cell r="AV3790">
            <v>6.4371</v>
          </cell>
          <cell r="AW3790">
            <v>6.4371</v>
          </cell>
        </row>
        <row r="3791">
          <cell r="A3791" t="str">
            <v>680499CLASAPBS9051</v>
          </cell>
          <cell r="L3791">
            <v>607.70385999999996</v>
          </cell>
          <cell r="M3791">
            <v>257.88308999999998</v>
          </cell>
          <cell r="N3791">
            <v>233.10795999999999</v>
          </cell>
          <cell r="O3791">
            <v>4822.8757900000001</v>
          </cell>
          <cell r="P3791">
            <v>1626.99289</v>
          </cell>
          <cell r="Q3791">
            <v>1641.84663</v>
          </cell>
          <cell r="S3791">
            <v>7543.4366</v>
          </cell>
          <cell r="T3791">
            <v>4347.5537000000004</v>
          </cell>
          <cell r="U3791">
            <v>4292.6719800000001</v>
          </cell>
          <cell r="W3791">
            <v>1576.9814899999999</v>
          </cell>
          <cell r="X3791">
            <v>880.36036000000001</v>
          </cell>
          <cell r="Y3791">
            <v>833.30331999999999</v>
          </cell>
          <cell r="AB3791">
            <v>3787.2</v>
          </cell>
          <cell r="AC3791">
            <v>2737.3649999999998</v>
          </cell>
          <cell r="AD3791">
            <v>12020.888999999999</v>
          </cell>
          <cell r="AT3791">
            <v>1482.7829999999999</v>
          </cell>
          <cell r="AU3791">
            <v>3699.7730000000001</v>
          </cell>
          <cell r="AV3791">
            <v>5696.0409600000003</v>
          </cell>
          <cell r="AW3791">
            <v>11611.786959999999</v>
          </cell>
        </row>
        <row r="3792">
          <cell r="A3792" t="str">
            <v>680499CLASAPBO0713</v>
          </cell>
          <cell r="L3792">
            <v>200.31802999999999</v>
          </cell>
          <cell r="M3792">
            <v>257.88308999999998</v>
          </cell>
          <cell r="N3792">
            <v>233.10795999999999</v>
          </cell>
          <cell r="O3792">
            <v>1945.4569799999999</v>
          </cell>
          <cell r="P3792">
            <v>1626.99289</v>
          </cell>
          <cell r="Q3792">
            <v>1641.84663</v>
          </cell>
          <cell r="S3792">
            <v>3935.6155899999999</v>
          </cell>
          <cell r="T3792">
            <v>3617.1514999999999</v>
          </cell>
          <cell r="U3792">
            <v>3567.5569700000001</v>
          </cell>
          <cell r="W3792">
            <v>691.65173000000004</v>
          </cell>
          <cell r="X3792">
            <v>880.36036000000001</v>
          </cell>
          <cell r="Y3792">
            <v>833.30331999999999</v>
          </cell>
          <cell r="AB3792">
            <v>958.56399999999996</v>
          </cell>
          <cell r="AC3792">
            <v>1161.998</v>
          </cell>
          <cell r="AD3792">
            <v>4321.4390000000003</v>
          </cell>
          <cell r="AT3792">
            <v>307.30700000000002</v>
          </cell>
          <cell r="AU3792">
            <v>938.79600000000005</v>
          </cell>
          <cell r="AV3792">
            <v>1776.78504</v>
          </cell>
          <cell r="AW3792">
            <v>4236.0440399999998</v>
          </cell>
        </row>
        <row r="3793">
          <cell r="A3793" t="str">
            <v>680499CLASAPBU0713</v>
          </cell>
          <cell r="L3793">
            <v>200.31802999999999</v>
          </cell>
          <cell r="M3793">
            <v>257.88308999999998</v>
          </cell>
          <cell r="N3793">
            <v>233.10795999999999</v>
          </cell>
          <cell r="O3793">
            <v>1945.4569799999999</v>
          </cell>
          <cell r="P3793">
            <v>1626.99289</v>
          </cell>
          <cell r="Q3793">
            <v>1641.84663</v>
          </cell>
          <cell r="S3793">
            <v>3935.6155899999999</v>
          </cell>
          <cell r="T3793">
            <v>3617.1514999999999</v>
          </cell>
          <cell r="U3793">
            <v>3567.5569700000001</v>
          </cell>
          <cell r="W3793">
            <v>691.65173000000004</v>
          </cell>
          <cell r="X3793">
            <v>880.36036000000001</v>
          </cell>
          <cell r="Y3793">
            <v>833.30331999999999</v>
          </cell>
          <cell r="AB3793">
            <v>958.56399999999996</v>
          </cell>
          <cell r="AC3793">
            <v>1161.998</v>
          </cell>
          <cell r="AD3793">
            <v>4321.4390000000003</v>
          </cell>
          <cell r="AT3793">
            <v>307.30700000000002</v>
          </cell>
          <cell r="AU3793">
            <v>938.79600000000005</v>
          </cell>
          <cell r="AV3793">
            <v>1776.78504</v>
          </cell>
          <cell r="AW3793">
            <v>4236.0440399999998</v>
          </cell>
        </row>
        <row r="3794">
          <cell r="A3794" t="str">
            <v>680499CLASAPBU0418</v>
          </cell>
          <cell r="L3794">
            <v>407.38583</v>
          </cell>
          <cell r="O3794">
            <v>2877.4188100000001</v>
          </cell>
          <cell r="S3794">
            <v>3607.8210100000001</v>
          </cell>
          <cell r="T3794">
            <v>730.40219999999999</v>
          </cell>
          <cell r="U3794">
            <v>725.11500999999998</v>
          </cell>
          <cell r="W3794">
            <v>885.32975999999996</v>
          </cell>
          <cell r="AB3794">
            <v>2828.636</v>
          </cell>
          <cell r="AC3794">
            <v>1575.367</v>
          </cell>
          <cell r="AD3794">
            <v>7699.45</v>
          </cell>
          <cell r="AT3794">
            <v>1175.4760000000001</v>
          </cell>
          <cell r="AU3794">
            <v>2760.9769999999999</v>
          </cell>
          <cell r="AV3794">
            <v>3919.2559200000001</v>
          </cell>
          <cell r="AW3794">
            <v>7375.7429199999997</v>
          </cell>
        </row>
        <row r="3795">
          <cell r="A3795" t="str">
            <v>680499CLASAPBS9050</v>
          </cell>
          <cell r="L3795">
            <v>6112.6498600000004</v>
          </cell>
          <cell r="M3795">
            <v>4596.4140100000004</v>
          </cell>
          <cell r="N3795">
            <v>4045.9571799999999</v>
          </cell>
          <cell r="O3795">
            <v>28353.41907</v>
          </cell>
          <cell r="P3795">
            <v>21007.745449999999</v>
          </cell>
          <cell r="Q3795">
            <v>20582.166689999998</v>
          </cell>
          <cell r="S3795">
            <v>69806.940149999995</v>
          </cell>
          <cell r="T3795">
            <v>62461.266530000001</v>
          </cell>
          <cell r="U3795">
            <v>58598.918720000001</v>
          </cell>
          <cell r="W3795">
            <v>13080.334580000001</v>
          </cell>
          <cell r="X3795">
            <v>15705.616679999999</v>
          </cell>
          <cell r="Y3795">
            <v>14195.64921</v>
          </cell>
          <cell r="AB3795">
            <v>18200.382000000001</v>
          </cell>
          <cell r="AC3795">
            <v>14817.495000000001</v>
          </cell>
          <cell r="AD3795">
            <v>75082.888000000006</v>
          </cell>
          <cell r="AT3795">
            <v>5855.3209999999999</v>
          </cell>
          <cell r="AU3795">
            <v>16861.010999999999</v>
          </cell>
          <cell r="AV3795">
            <v>27418.459989999999</v>
          </cell>
          <cell r="AW3795">
            <v>70436.816990000007</v>
          </cell>
        </row>
        <row r="3796">
          <cell r="A3796" t="str">
            <v>680499CLASAPBU0331</v>
          </cell>
          <cell r="L3796">
            <v>2629.2411200000001</v>
          </cell>
          <cell r="M3796">
            <v>1588.36006</v>
          </cell>
          <cell r="N3796">
            <v>1392.8320799999999</v>
          </cell>
          <cell r="O3796">
            <v>11464.926079999999</v>
          </cell>
          <cell r="P3796">
            <v>8416.4437799999996</v>
          </cell>
          <cell r="Q3796">
            <v>8257.8802300000007</v>
          </cell>
          <cell r="S3796">
            <v>31148.588820000001</v>
          </cell>
          <cell r="T3796">
            <v>28100.106520000001</v>
          </cell>
          <cell r="U3796">
            <v>26260.48489</v>
          </cell>
          <cell r="W3796">
            <v>5602.9313099999999</v>
          </cell>
          <cell r="X3796">
            <v>6587.1052099999997</v>
          </cell>
          <cell r="Y3796">
            <v>5916.8546299999998</v>
          </cell>
          <cell r="AB3796">
            <v>7883.8090000000002</v>
          </cell>
          <cell r="AC3796">
            <v>5755.7910000000002</v>
          </cell>
          <cell r="AD3796">
            <v>33503.029000000002</v>
          </cell>
          <cell r="AT3796">
            <v>2093.2089999999998</v>
          </cell>
          <cell r="AU3796">
            <v>5861.6589999999997</v>
          </cell>
          <cell r="AV3796">
            <v>10760.52629</v>
          </cell>
          <cell r="AW3796">
            <v>28456.39329</v>
          </cell>
        </row>
        <row r="3797">
          <cell r="A3797" t="str">
            <v>680499CLASAPBU0362</v>
          </cell>
          <cell r="L3797">
            <v>3483.4087399999999</v>
          </cell>
          <cell r="M3797">
            <v>3008.05395</v>
          </cell>
          <cell r="N3797">
            <v>2653.12509</v>
          </cell>
          <cell r="O3797">
            <v>16888.49296</v>
          </cell>
          <cell r="P3797">
            <v>12591.30168</v>
          </cell>
          <cell r="Q3797">
            <v>12324.286469999999</v>
          </cell>
          <cell r="S3797">
            <v>38658.179609999999</v>
          </cell>
          <cell r="T3797">
            <v>34360.98833</v>
          </cell>
          <cell r="U3797">
            <v>32338.289430000001</v>
          </cell>
          <cell r="W3797">
            <v>7477.4032699999998</v>
          </cell>
          <cell r="X3797">
            <v>9118.3397000000004</v>
          </cell>
          <cell r="Y3797">
            <v>8278.6501000000007</v>
          </cell>
          <cell r="AB3797">
            <v>10316.573</v>
          </cell>
          <cell r="AC3797">
            <v>9061.7039999999997</v>
          </cell>
          <cell r="AD3797">
            <v>41579.858999999997</v>
          </cell>
          <cell r="AT3797">
            <v>3762.1120000000001</v>
          </cell>
          <cell r="AU3797">
            <v>10999.352000000001</v>
          </cell>
          <cell r="AV3797">
            <v>16657.933669999999</v>
          </cell>
          <cell r="AW3797">
            <v>41980.423669999996</v>
          </cell>
        </row>
        <row r="3798">
          <cell r="A3798" t="str">
            <v>680499CLASAPBU0361</v>
          </cell>
          <cell r="O3798">
            <v>3.0000000000000001E-5</v>
          </cell>
          <cell r="P3798">
            <v>-1.0000000000000001E-5</v>
          </cell>
          <cell r="Q3798">
            <v>-1.0000000000000001E-5</v>
          </cell>
          <cell r="S3798">
            <v>0.17172000000000001</v>
          </cell>
          <cell r="T3798">
            <v>0.17168</v>
          </cell>
          <cell r="U3798">
            <v>0.1444</v>
          </cell>
          <cell r="X3798">
            <v>0.17177000000000001</v>
          </cell>
          <cell r="Y3798">
            <v>0.14448</v>
          </cell>
          <cell r="AV3798">
            <v>3.0000000000000001E-5</v>
          </cell>
          <cell r="AW3798">
            <v>3.0000000000000001E-5</v>
          </cell>
        </row>
        <row r="3799">
          <cell r="A3799" t="str">
            <v>680499CLASAPBS6921</v>
          </cell>
          <cell r="L3799">
            <v>0</v>
          </cell>
          <cell r="M3799">
            <v>-0.13633000000000001</v>
          </cell>
          <cell r="N3799">
            <v>-0.11715</v>
          </cell>
          <cell r="O3799">
            <v>-0.41122999999999998</v>
          </cell>
          <cell r="P3799">
            <v>-0.25901999999999997</v>
          </cell>
          <cell r="Q3799">
            <v>-0.23185</v>
          </cell>
          <cell r="S3799">
            <v>-0.67547000000000001</v>
          </cell>
          <cell r="T3799">
            <v>-0.52325999999999995</v>
          </cell>
          <cell r="U3799">
            <v>-0.45976</v>
          </cell>
          <cell r="W3799">
            <v>0</v>
          </cell>
          <cell r="X3799">
            <v>-0.25901999999999997</v>
          </cell>
          <cell r="Y3799">
            <v>-0.23185</v>
          </cell>
          <cell r="AV3799">
            <v>-0.41122999999999998</v>
          </cell>
          <cell r="AW3799">
            <v>-0.41122999999999998</v>
          </cell>
        </row>
        <row r="3800">
          <cell r="A3800" t="str">
            <v>680499CLASAPBO1228</v>
          </cell>
          <cell r="L3800">
            <v>0</v>
          </cell>
          <cell r="M3800">
            <v>-0.13633000000000001</v>
          </cell>
          <cell r="N3800">
            <v>-0.11715</v>
          </cell>
          <cell r="O3800">
            <v>-0.41122999999999998</v>
          </cell>
          <cell r="P3800">
            <v>-0.25901999999999997</v>
          </cell>
          <cell r="Q3800">
            <v>-0.23185</v>
          </cell>
          <cell r="S3800">
            <v>-0.67547000000000001</v>
          </cell>
          <cell r="T3800">
            <v>-0.52325999999999995</v>
          </cell>
          <cell r="U3800">
            <v>-0.45976</v>
          </cell>
          <cell r="W3800">
            <v>0</v>
          </cell>
          <cell r="X3800">
            <v>-0.25901999999999997</v>
          </cell>
          <cell r="Y3800">
            <v>-0.23185</v>
          </cell>
          <cell r="AV3800">
            <v>-0.41122999999999998</v>
          </cell>
          <cell r="AW3800">
            <v>-0.41122999999999998</v>
          </cell>
        </row>
        <row r="3801">
          <cell r="A3801" t="str">
            <v>680499CLASAPBU1228</v>
          </cell>
          <cell r="L3801">
            <v>0</v>
          </cell>
          <cell r="M3801">
            <v>-0.13633000000000001</v>
          </cell>
          <cell r="N3801">
            <v>-0.11715</v>
          </cell>
          <cell r="O3801">
            <v>-0.41122999999999998</v>
          </cell>
          <cell r="P3801">
            <v>-0.25901999999999997</v>
          </cell>
          <cell r="Q3801">
            <v>-0.23185</v>
          </cell>
          <cell r="S3801">
            <v>-0.67547000000000001</v>
          </cell>
          <cell r="T3801">
            <v>-0.52325999999999995</v>
          </cell>
          <cell r="U3801">
            <v>-0.45976</v>
          </cell>
          <cell r="W3801">
            <v>0</v>
          </cell>
          <cell r="X3801">
            <v>-0.25901999999999997</v>
          </cell>
          <cell r="Y3801">
            <v>-0.23185</v>
          </cell>
          <cell r="AV3801">
            <v>-0.41122999999999998</v>
          </cell>
          <cell r="AW3801">
            <v>-0.41122999999999998</v>
          </cell>
        </row>
        <row r="3802">
          <cell r="A3802" t="str">
            <v>680499CLASAPBS6913</v>
          </cell>
          <cell r="L3802">
            <v>0.10117</v>
          </cell>
          <cell r="M3802">
            <v>4.3098900000000002</v>
          </cell>
          <cell r="N3802">
            <v>4.1824000000000003</v>
          </cell>
          <cell r="O3802">
            <v>3.0216099999999999</v>
          </cell>
          <cell r="P3802">
            <v>1.92072</v>
          </cell>
          <cell r="Q3802">
            <v>1.5939700000000001</v>
          </cell>
          <cell r="S3802">
            <v>1.39316</v>
          </cell>
          <cell r="T3802">
            <v>0.29226999999999997</v>
          </cell>
          <cell r="U3802">
            <v>5.2839999999999998E-2</v>
          </cell>
          <cell r="W3802">
            <v>-0.12540999999999999</v>
          </cell>
          <cell r="X3802">
            <v>-3.4320000000000003E-2</v>
          </cell>
          <cell r="Y3802">
            <v>-3.1940000000000003E-2</v>
          </cell>
          <cell r="AV3802">
            <v>0.30298000000000003</v>
          </cell>
          <cell r="AW3802">
            <v>0.30298000000000003</v>
          </cell>
        </row>
        <row r="3803">
          <cell r="A3803" t="str">
            <v>680499CLASAPBU1221</v>
          </cell>
          <cell r="L3803">
            <v>0.10117</v>
          </cell>
          <cell r="M3803">
            <v>4.3098900000000002</v>
          </cell>
          <cell r="N3803">
            <v>4.1824000000000003</v>
          </cell>
          <cell r="O3803">
            <v>3.0216099999999999</v>
          </cell>
          <cell r="P3803">
            <v>1.92072</v>
          </cell>
          <cell r="Q3803">
            <v>1.5939700000000001</v>
          </cell>
          <cell r="S3803">
            <v>1.39316</v>
          </cell>
          <cell r="T3803">
            <v>0.29226999999999997</v>
          </cell>
          <cell r="U3803">
            <v>5.2839999999999998E-2</v>
          </cell>
          <cell r="W3803">
            <v>-0.12540999999999999</v>
          </cell>
          <cell r="X3803">
            <v>-3.4320000000000003E-2</v>
          </cell>
          <cell r="Y3803">
            <v>-3.1940000000000003E-2</v>
          </cell>
          <cell r="AV3803">
            <v>0.30298000000000003</v>
          </cell>
          <cell r="AW3803">
            <v>0.30298000000000003</v>
          </cell>
        </row>
        <row r="3804">
          <cell r="A3804" t="str">
            <v>680499CLASAPBS6801</v>
          </cell>
          <cell r="L3804">
            <v>296.45690999999999</v>
          </cell>
          <cell r="M3804">
            <v>378.03343000000001</v>
          </cell>
          <cell r="N3804">
            <v>327.78687000000002</v>
          </cell>
          <cell r="O3804">
            <v>1829.60988</v>
          </cell>
          <cell r="P3804">
            <v>2253.2850400000002</v>
          </cell>
          <cell r="Q3804">
            <v>2187.93622</v>
          </cell>
          <cell r="S3804">
            <v>5031.9001099999996</v>
          </cell>
          <cell r="T3804">
            <v>5455.5752700000003</v>
          </cell>
          <cell r="U3804">
            <v>4992.0839500000002</v>
          </cell>
          <cell r="W3804">
            <v>688.03321000000005</v>
          </cell>
          <cell r="X3804">
            <v>1307.7157299999999</v>
          </cell>
          <cell r="Y3804">
            <v>1166.9682299999999</v>
          </cell>
          <cell r="AV3804">
            <v>813.67505000000006</v>
          </cell>
          <cell r="AW3804">
            <v>813.67505000000006</v>
          </cell>
        </row>
        <row r="3805">
          <cell r="A3805" t="str">
            <v>680499CLASAPBU1481</v>
          </cell>
          <cell r="L3805">
            <v>296.45690999999999</v>
          </cell>
          <cell r="M3805">
            <v>378.03343000000001</v>
          </cell>
          <cell r="N3805">
            <v>327.78687000000002</v>
          </cell>
          <cell r="O3805">
            <v>1829.60988</v>
          </cell>
          <cell r="P3805">
            <v>2253.2850400000002</v>
          </cell>
          <cell r="Q3805">
            <v>2187.93622</v>
          </cell>
          <cell r="S3805">
            <v>5031.9001099999996</v>
          </cell>
          <cell r="T3805">
            <v>5455.5752700000003</v>
          </cell>
          <cell r="U3805">
            <v>4992.0839500000002</v>
          </cell>
          <cell r="W3805">
            <v>688.03321000000005</v>
          </cell>
          <cell r="X3805">
            <v>1307.7157299999999</v>
          </cell>
          <cell r="Y3805">
            <v>1166.9682299999999</v>
          </cell>
          <cell r="AV3805">
            <v>813.67505000000006</v>
          </cell>
          <cell r="AW3805">
            <v>813.67505000000006</v>
          </cell>
        </row>
        <row r="3806">
          <cell r="A3806" t="str">
            <v>680499CLASAPBS6903</v>
          </cell>
          <cell r="L3806">
            <v>2.716E-2</v>
          </cell>
          <cell r="M3806">
            <v>2.402E-2</v>
          </cell>
          <cell r="N3806">
            <v>2.2499999999999999E-2</v>
          </cell>
          <cell r="O3806">
            <v>1.27233</v>
          </cell>
          <cell r="P3806">
            <v>6.234E-2</v>
          </cell>
          <cell r="Q3806">
            <v>6.8239999999999995E-2</v>
          </cell>
          <cell r="S3806">
            <v>4.3659699999999999</v>
          </cell>
          <cell r="T3806">
            <v>3.15598</v>
          </cell>
          <cell r="U3806">
            <v>3.0950799999999998</v>
          </cell>
          <cell r="W3806">
            <v>-5.6480000000000002E-2</v>
          </cell>
          <cell r="X3806">
            <v>-0.16725999999999999</v>
          </cell>
          <cell r="Y3806">
            <v>-0.16317000000000001</v>
          </cell>
          <cell r="AV3806">
            <v>0.31161</v>
          </cell>
          <cell r="AW3806">
            <v>0.31161</v>
          </cell>
        </row>
        <row r="3807">
          <cell r="A3807" t="str">
            <v>680499CLASAPBU0664</v>
          </cell>
          <cell r="L3807">
            <v>2.716E-2</v>
          </cell>
          <cell r="M3807">
            <v>2.402E-2</v>
          </cell>
          <cell r="N3807">
            <v>2.2499999999999999E-2</v>
          </cell>
          <cell r="O3807">
            <v>1.27233</v>
          </cell>
          <cell r="P3807">
            <v>6.234E-2</v>
          </cell>
          <cell r="Q3807">
            <v>6.8239999999999995E-2</v>
          </cell>
          <cell r="S3807">
            <v>4.3659699999999999</v>
          </cell>
          <cell r="T3807">
            <v>3.15598</v>
          </cell>
          <cell r="U3807">
            <v>3.0950799999999998</v>
          </cell>
          <cell r="W3807">
            <v>-5.6480000000000002E-2</v>
          </cell>
          <cell r="X3807">
            <v>-0.16725999999999999</v>
          </cell>
          <cell r="Y3807">
            <v>-0.16317000000000001</v>
          </cell>
          <cell r="AV3807">
            <v>0.31161</v>
          </cell>
          <cell r="AW3807">
            <v>0.31161</v>
          </cell>
        </row>
        <row r="3808">
          <cell r="A3808" t="str">
            <v>680499CLASAP201101</v>
          </cell>
          <cell r="L3808">
            <v>11740.045829999999</v>
          </cell>
          <cell r="M3808">
            <v>13638.43535</v>
          </cell>
          <cell r="N3808">
            <v>11981.00311</v>
          </cell>
          <cell r="O3808">
            <v>62500.342190000003</v>
          </cell>
          <cell r="P3808">
            <v>67069.468810000006</v>
          </cell>
          <cell r="Q3808">
            <v>66667.888149999999</v>
          </cell>
          <cell r="S3808">
            <v>171406.84645000001</v>
          </cell>
          <cell r="T3808">
            <v>175975.97307000001</v>
          </cell>
          <cell r="U3808">
            <v>164019.34206</v>
          </cell>
          <cell r="W3808">
            <v>25969.696390000001</v>
          </cell>
          <cell r="X3808">
            <v>39693.876369999998</v>
          </cell>
          <cell r="Y3808">
            <v>35724.020049999999</v>
          </cell>
          <cell r="AB3808">
            <v>40219.039819999998</v>
          </cell>
          <cell r="AC3808">
            <v>38101.550000000003</v>
          </cell>
          <cell r="AD3808">
            <v>179385.00542</v>
          </cell>
          <cell r="AT3808">
            <v>11403.673000000001</v>
          </cell>
          <cell r="AU3808">
            <v>38306.976999999999</v>
          </cell>
          <cell r="AV3808">
            <v>62119.76683</v>
          </cell>
          <cell r="AW3808">
            <v>177967.67882999999</v>
          </cell>
        </row>
        <row r="3809">
          <cell r="A3809" t="str">
            <v>680499CLASAPBT6918</v>
          </cell>
          <cell r="L3809">
            <v>11740.045829999999</v>
          </cell>
          <cell r="M3809">
            <v>13638.43535</v>
          </cell>
          <cell r="N3809">
            <v>11981.00311</v>
          </cell>
          <cell r="O3809">
            <v>62500.342190000003</v>
          </cell>
          <cell r="P3809">
            <v>67069.468810000006</v>
          </cell>
          <cell r="Q3809">
            <v>66667.888149999999</v>
          </cell>
          <cell r="S3809">
            <v>171406.84645000001</v>
          </cell>
          <cell r="T3809">
            <v>175975.97307000001</v>
          </cell>
          <cell r="U3809">
            <v>164019.34206</v>
          </cell>
          <cell r="W3809">
            <v>25969.696390000001</v>
          </cell>
          <cell r="X3809">
            <v>39693.876369999998</v>
          </cell>
          <cell r="Y3809">
            <v>35724.020049999999</v>
          </cell>
          <cell r="AB3809">
            <v>40219.039819999998</v>
          </cell>
          <cell r="AC3809">
            <v>38101.550000000003</v>
          </cell>
          <cell r="AD3809">
            <v>179385.00542</v>
          </cell>
          <cell r="AT3809">
            <v>11403.673000000001</v>
          </cell>
          <cell r="AU3809">
            <v>38306.976999999999</v>
          </cell>
          <cell r="AV3809">
            <v>62119.76683</v>
          </cell>
          <cell r="AW3809">
            <v>177967.67882999999</v>
          </cell>
        </row>
        <row r="3810">
          <cell r="A3810" t="str">
            <v>680499CLASAPBO0680</v>
          </cell>
          <cell r="L3810">
            <v>11430.273230000001</v>
          </cell>
          <cell r="M3810">
            <v>13265.03429</v>
          </cell>
          <cell r="N3810">
            <v>11660.566129999999</v>
          </cell>
          <cell r="O3810">
            <v>60931.289680000002</v>
          </cell>
          <cell r="P3810">
            <v>65483.102180000002</v>
          </cell>
          <cell r="Q3810">
            <v>65189.987099999998</v>
          </cell>
          <cell r="S3810">
            <v>166517.94928</v>
          </cell>
          <cell r="T3810">
            <v>171069.76178</v>
          </cell>
          <cell r="U3810">
            <v>159543.68273</v>
          </cell>
          <cell r="W3810">
            <v>25319.581969999999</v>
          </cell>
          <cell r="X3810">
            <v>38336.949999999997</v>
          </cell>
          <cell r="Y3810">
            <v>34519.625370000002</v>
          </cell>
          <cell r="AB3810">
            <v>39491.034820000001</v>
          </cell>
          <cell r="AC3810">
            <v>37155.33</v>
          </cell>
          <cell r="AD3810">
            <v>176063.63441999999</v>
          </cell>
          <cell r="AT3810">
            <v>11231.246999999999</v>
          </cell>
          <cell r="AU3810">
            <v>38013.464</v>
          </cell>
          <cell r="AV3810">
            <v>60967.762540000003</v>
          </cell>
          <cell r="AW3810">
            <v>175406.92954000001</v>
          </cell>
        </row>
        <row r="3811">
          <cell r="A3811" t="str">
            <v>680499CLASAPBU0680</v>
          </cell>
          <cell r="L3811">
            <v>11430.273230000001</v>
          </cell>
          <cell r="M3811">
            <v>13265.03429</v>
          </cell>
          <cell r="N3811">
            <v>11660.566129999999</v>
          </cell>
          <cell r="O3811">
            <v>60931.289680000002</v>
          </cell>
          <cell r="P3811">
            <v>65483.102180000002</v>
          </cell>
          <cell r="Q3811">
            <v>65189.987099999998</v>
          </cell>
          <cell r="S3811">
            <v>166517.94928</v>
          </cell>
          <cell r="T3811">
            <v>171069.76178</v>
          </cell>
          <cell r="U3811">
            <v>159543.68273</v>
          </cell>
          <cell r="W3811">
            <v>25319.581969999999</v>
          </cell>
          <cell r="X3811">
            <v>38336.949999999997</v>
          </cell>
          <cell r="Y3811">
            <v>34519.625370000002</v>
          </cell>
          <cell r="AB3811">
            <v>39491.034820000001</v>
          </cell>
          <cell r="AC3811">
            <v>37155.33</v>
          </cell>
          <cell r="AD3811">
            <v>176063.63441999999</v>
          </cell>
          <cell r="AT3811">
            <v>11231.246999999999</v>
          </cell>
          <cell r="AU3811">
            <v>38013.464</v>
          </cell>
          <cell r="AV3811">
            <v>60967.762540000003</v>
          </cell>
          <cell r="AW3811">
            <v>175406.92954000001</v>
          </cell>
        </row>
        <row r="3812">
          <cell r="A3812" t="str">
            <v>680499CLASAPBU0655</v>
          </cell>
          <cell r="P3812">
            <v>1.0000000000000001E-5</v>
          </cell>
          <cell r="Q3812">
            <v>0</v>
          </cell>
          <cell r="S3812">
            <v>0</v>
          </cell>
          <cell r="T3812">
            <v>1.0000000000000001E-5</v>
          </cell>
          <cell r="U3812">
            <v>0</v>
          </cell>
          <cell r="X3812">
            <v>0</v>
          </cell>
          <cell r="Y3812">
            <v>0</v>
          </cell>
        </row>
        <row r="3813">
          <cell r="A3813" t="str">
            <v>680499CLASAPBU3409</v>
          </cell>
          <cell r="P3813">
            <v>0</v>
          </cell>
          <cell r="Q3813">
            <v>0</v>
          </cell>
          <cell r="S3813">
            <v>5.8729999999999997E-2</v>
          </cell>
          <cell r="T3813">
            <v>5.8729999999999997E-2</v>
          </cell>
          <cell r="U3813">
            <v>0</v>
          </cell>
          <cell r="X3813">
            <v>4.5455899999999998</v>
          </cell>
          <cell r="Y3813">
            <v>4.4096900000000003</v>
          </cell>
        </row>
        <row r="3814">
          <cell r="A3814" t="str">
            <v>680499CLASAPBU0624</v>
          </cell>
          <cell r="L3814">
            <v>309.77260000000001</v>
          </cell>
          <cell r="M3814">
            <v>373.40105999999997</v>
          </cell>
          <cell r="N3814">
            <v>320.43698999999998</v>
          </cell>
          <cell r="O3814">
            <v>1569.05251</v>
          </cell>
          <cell r="P3814">
            <v>1586.36662</v>
          </cell>
          <cell r="Q3814">
            <v>1477.9010499999999</v>
          </cell>
          <cell r="S3814">
            <v>4888.8384400000004</v>
          </cell>
          <cell r="T3814">
            <v>4906.1525499999998</v>
          </cell>
          <cell r="U3814">
            <v>4475.6593199999998</v>
          </cell>
          <cell r="W3814">
            <v>650.11442</v>
          </cell>
          <cell r="X3814">
            <v>1352.38078</v>
          </cell>
          <cell r="Y3814">
            <v>1199.9849899999999</v>
          </cell>
          <cell r="AB3814">
            <v>728.005</v>
          </cell>
          <cell r="AC3814">
            <v>946.22</v>
          </cell>
          <cell r="AD3814">
            <v>3321.3710000000001</v>
          </cell>
          <cell r="AT3814">
            <v>172.42599999999999</v>
          </cell>
          <cell r="AU3814">
            <v>293.51299999999998</v>
          </cell>
          <cell r="AV3814">
            <v>1152.0042900000001</v>
          </cell>
          <cell r="AW3814">
            <v>2560.7492900000002</v>
          </cell>
        </row>
        <row r="3815">
          <cell r="A3815" t="str">
            <v>680499CLISCPD202</v>
          </cell>
          <cell r="L3815">
            <v>6791.4323899999999</v>
          </cell>
          <cell r="M3815">
            <v>7686.4080000000004</v>
          </cell>
          <cell r="N3815">
            <v>6716.3419100000001</v>
          </cell>
          <cell r="O3815">
            <v>36275.220179999997</v>
          </cell>
          <cell r="P3815">
            <v>37541.415500000003</v>
          </cell>
          <cell r="Q3815">
            <v>37488.207470000001</v>
          </cell>
          <cell r="S3815">
            <v>100463.53412</v>
          </cell>
          <cell r="T3815">
            <v>101729.72944</v>
          </cell>
          <cell r="U3815">
            <v>96412.751130000004</v>
          </cell>
          <cell r="W3815">
            <v>14987.40451</v>
          </cell>
          <cell r="X3815">
            <v>23443.544450000001</v>
          </cell>
          <cell r="Y3815">
            <v>21141.797569999999</v>
          </cell>
          <cell r="AB3815">
            <v>25079.82316</v>
          </cell>
          <cell r="AC3815">
            <v>22318.471229999999</v>
          </cell>
          <cell r="AD3815">
            <v>112693.52091000001</v>
          </cell>
          <cell r="AT3815">
            <v>8033.06</v>
          </cell>
          <cell r="AU3815">
            <v>23948.376</v>
          </cell>
          <cell r="AV3815">
            <v>37760.03544</v>
          </cell>
          <cell r="AW3815">
            <v>105555.88244</v>
          </cell>
        </row>
        <row r="3816">
          <cell r="A3816" t="str">
            <v>680499CLISCBS9044</v>
          </cell>
          <cell r="L3816">
            <v>700.68922999999995</v>
          </cell>
          <cell r="M3816">
            <v>380.88348999999999</v>
          </cell>
          <cell r="N3816">
            <v>332.81393000000003</v>
          </cell>
          <cell r="O3816">
            <v>3165.1139499999999</v>
          </cell>
          <cell r="P3816">
            <v>1771.6735900000001</v>
          </cell>
          <cell r="Q3816">
            <v>1753.33035</v>
          </cell>
          <cell r="S3816">
            <v>7754.5597799999996</v>
          </cell>
          <cell r="T3816">
            <v>6361.11942</v>
          </cell>
          <cell r="U3816">
            <v>5968.9580299999998</v>
          </cell>
          <cell r="W3816">
            <v>1325.1021900000001</v>
          </cell>
          <cell r="X3816">
            <v>1289.2297599999999</v>
          </cell>
          <cell r="Y3816">
            <v>1161.00702</v>
          </cell>
          <cell r="AB3816">
            <v>2660.4</v>
          </cell>
          <cell r="AC3816">
            <v>1563.556</v>
          </cell>
          <cell r="AD3816">
            <v>10755.067999999999</v>
          </cell>
          <cell r="AT3816">
            <v>822.66099999999994</v>
          </cell>
          <cell r="AU3816">
            <v>2143.1010000000001</v>
          </cell>
          <cell r="AV3816">
            <v>3011.0117100000002</v>
          </cell>
          <cell r="AW3816">
            <v>10015.05171</v>
          </cell>
        </row>
        <row r="3817">
          <cell r="A3817" t="str">
            <v>680499CLISCBU0321</v>
          </cell>
          <cell r="L3817">
            <v>439.53958999999998</v>
          </cell>
          <cell r="M3817">
            <v>173.51580000000001</v>
          </cell>
          <cell r="N3817">
            <v>151.61716999999999</v>
          </cell>
          <cell r="O3817">
            <v>1695.3267900000001</v>
          </cell>
          <cell r="P3817">
            <v>867.20896000000005</v>
          </cell>
          <cell r="Q3817">
            <v>857.61321999999996</v>
          </cell>
          <cell r="S3817">
            <v>3968.8082599999998</v>
          </cell>
          <cell r="T3817">
            <v>3140.6904300000001</v>
          </cell>
          <cell r="U3817">
            <v>2947.1655599999999</v>
          </cell>
          <cell r="W3817">
            <v>759.58741999999995</v>
          </cell>
          <cell r="X3817">
            <v>658.29330000000004</v>
          </cell>
          <cell r="Y3817">
            <v>593.36657000000002</v>
          </cell>
          <cell r="AB3817">
            <v>1535.7670000000001</v>
          </cell>
          <cell r="AC3817">
            <v>787.495</v>
          </cell>
          <cell r="AD3817">
            <v>5452.34</v>
          </cell>
          <cell r="AT3817">
            <v>577.625</v>
          </cell>
          <cell r="AU3817">
            <v>1420.5329999999999</v>
          </cell>
          <cell r="AV3817">
            <v>1804.0229999999999</v>
          </cell>
          <cell r="AW3817">
            <v>5279.1980000000003</v>
          </cell>
        </row>
        <row r="3818">
          <cell r="A3818" t="str">
            <v>680499CLISCBU0323</v>
          </cell>
          <cell r="L3818">
            <v>261.14963999999998</v>
          </cell>
          <cell r="M3818">
            <v>207.36461</v>
          </cell>
          <cell r="N3818">
            <v>181.19408000000001</v>
          </cell>
          <cell r="O3818">
            <v>1469.7559200000001</v>
          </cell>
          <cell r="P3818">
            <v>904.45230000000004</v>
          </cell>
          <cell r="Q3818">
            <v>895.70563000000004</v>
          </cell>
          <cell r="S3818">
            <v>3785.6227800000001</v>
          </cell>
          <cell r="T3818">
            <v>3220.31916</v>
          </cell>
          <cell r="U3818">
            <v>3021.69256</v>
          </cell>
          <cell r="W3818">
            <v>565.51477</v>
          </cell>
          <cell r="X3818">
            <v>630.90562</v>
          </cell>
          <cell r="Y3818">
            <v>567.61261000000002</v>
          </cell>
          <cell r="AB3818">
            <v>1124.633</v>
          </cell>
          <cell r="AC3818">
            <v>776.06100000000004</v>
          </cell>
          <cell r="AD3818">
            <v>5302.7280000000001</v>
          </cell>
          <cell r="AT3818">
            <v>245.036</v>
          </cell>
          <cell r="AU3818">
            <v>722.56799999999998</v>
          </cell>
          <cell r="AV3818">
            <v>1206.9887100000001</v>
          </cell>
          <cell r="AW3818">
            <v>4735.8537100000003</v>
          </cell>
        </row>
        <row r="3819">
          <cell r="A3819" t="str">
            <v>680499CLISCBU0329</v>
          </cell>
          <cell r="L3819">
            <v>0</v>
          </cell>
          <cell r="M3819">
            <v>3.0799999999999998E-3</v>
          </cell>
          <cell r="N3819">
            <v>2.6900000000000001E-3</v>
          </cell>
          <cell r="O3819">
            <v>3.124E-2</v>
          </cell>
          <cell r="P3819">
            <v>1.2330000000000001E-2</v>
          </cell>
          <cell r="Q3819">
            <v>1.15E-2</v>
          </cell>
          <cell r="S3819">
            <v>0.12873999999999999</v>
          </cell>
          <cell r="T3819">
            <v>0.10983</v>
          </cell>
          <cell r="U3819">
            <v>9.9909999999999999E-2</v>
          </cell>
          <cell r="W3819">
            <v>0</v>
          </cell>
          <cell r="X3819">
            <v>3.0839999999999999E-2</v>
          </cell>
          <cell r="Y3819">
            <v>2.784E-2</v>
          </cell>
        </row>
        <row r="3820">
          <cell r="A3820" t="str">
            <v>680499CLISCBG6912</v>
          </cell>
          <cell r="L3820">
            <v>2992.9591500000001</v>
          </cell>
          <cell r="M3820">
            <v>4308.7428600000003</v>
          </cell>
          <cell r="N3820">
            <v>3764.95631</v>
          </cell>
          <cell r="O3820">
            <v>17511.562440000002</v>
          </cell>
          <cell r="P3820">
            <v>23145.273499999999</v>
          </cell>
          <cell r="Q3820">
            <v>23306.470840000002</v>
          </cell>
          <cell r="S3820">
            <v>50718.606959999997</v>
          </cell>
          <cell r="T3820">
            <v>56352.318019999999</v>
          </cell>
          <cell r="U3820">
            <v>53796.847379999999</v>
          </cell>
          <cell r="W3820">
            <v>6728.3589499999998</v>
          </cell>
          <cell r="X3820">
            <v>12741.05046</v>
          </cell>
          <cell r="Y3820">
            <v>11489.378779999999</v>
          </cell>
          <cell r="AB3820">
            <v>11620.844160000001</v>
          </cell>
          <cell r="AC3820">
            <v>12807.48323</v>
          </cell>
          <cell r="AD3820">
            <v>54388.95091</v>
          </cell>
          <cell r="AT3820">
            <v>3965.6170000000002</v>
          </cell>
          <cell r="AU3820">
            <v>11863.291999999999</v>
          </cell>
          <cell r="AV3820">
            <v>19375.92827</v>
          </cell>
          <cell r="AW3820">
            <v>51184.895270000001</v>
          </cell>
        </row>
        <row r="3821">
          <cell r="A3821" t="str">
            <v>680499CLISCBS6912</v>
          </cell>
          <cell r="L3821">
            <v>2821.95048</v>
          </cell>
          <cell r="M3821">
            <v>3765.9620300000001</v>
          </cell>
          <cell r="N3821">
            <v>3290.67733</v>
          </cell>
          <cell r="O3821">
            <v>16506.081760000001</v>
          </cell>
          <cell r="P3821">
            <v>18502.030190000001</v>
          </cell>
          <cell r="Q3821">
            <v>18430.588899999999</v>
          </cell>
          <cell r="S3821">
            <v>48060.105470000002</v>
          </cell>
          <cell r="T3821">
            <v>50056.053899999999</v>
          </cell>
          <cell r="U3821">
            <v>47398.438679999999</v>
          </cell>
          <cell r="W3821">
            <v>6279.9721399999999</v>
          </cell>
          <cell r="X3821">
            <v>11671.20736</v>
          </cell>
          <cell r="Y3821">
            <v>10525.42671</v>
          </cell>
          <cell r="AB3821">
            <v>10557.04516</v>
          </cell>
          <cell r="AC3821">
            <v>11655.11823</v>
          </cell>
          <cell r="AD3821">
            <v>49089.732909999999</v>
          </cell>
          <cell r="AT3821">
            <v>3662.1410000000001</v>
          </cell>
          <cell r="AU3821">
            <v>11002.009</v>
          </cell>
          <cell r="AV3821">
            <v>18139.827010000001</v>
          </cell>
          <cell r="AW3821">
            <v>46810.184009999997</v>
          </cell>
        </row>
        <row r="3822">
          <cell r="A3822" t="str">
            <v>680499CLISCBO0678</v>
          </cell>
          <cell r="L3822">
            <v>2123.3970300000001</v>
          </cell>
          <cell r="M3822">
            <v>3074.1578599999998</v>
          </cell>
          <cell r="N3822">
            <v>2686.1825800000001</v>
          </cell>
          <cell r="O3822">
            <v>13289.932720000001</v>
          </cell>
          <cell r="P3822">
            <v>14672.48207</v>
          </cell>
          <cell r="Q3822">
            <v>14592.934020000001</v>
          </cell>
          <cell r="S3822">
            <v>38586.37717</v>
          </cell>
          <cell r="T3822">
            <v>39968.926520000001</v>
          </cell>
          <cell r="U3822">
            <v>37816.673020000002</v>
          </cell>
          <cell r="W3822">
            <v>5004.3033699999996</v>
          </cell>
          <cell r="X3822">
            <v>9660.9523300000001</v>
          </cell>
          <cell r="Y3822">
            <v>8715.6629300000004</v>
          </cell>
          <cell r="AB3822">
            <v>7952.2051600000004</v>
          </cell>
          <cell r="AC3822">
            <v>8868.9402300000002</v>
          </cell>
          <cell r="AD3822">
            <v>37359.89791</v>
          </cell>
          <cell r="AT3822">
            <v>2654.8470000000002</v>
          </cell>
          <cell r="AU3822">
            <v>8235.7009999999991</v>
          </cell>
          <cell r="AV3822">
            <v>14053.645839999999</v>
          </cell>
          <cell r="AW3822">
            <v>35661.251839999997</v>
          </cell>
        </row>
        <row r="3823">
          <cell r="A3823" t="str">
            <v>680499CLISCBU0654</v>
          </cell>
          <cell r="L3823">
            <v>182.85982000000001</v>
          </cell>
          <cell r="M3823">
            <v>225.54677000000001</v>
          </cell>
          <cell r="N3823">
            <v>197.08154999999999</v>
          </cell>
          <cell r="O3823">
            <v>844.59253000000001</v>
          </cell>
          <cell r="P3823">
            <v>1059.9575199999999</v>
          </cell>
          <cell r="Q3823">
            <v>1048.38744</v>
          </cell>
          <cell r="S3823">
            <v>2745.9558200000001</v>
          </cell>
          <cell r="T3823">
            <v>2961.3208100000002</v>
          </cell>
          <cell r="U3823">
            <v>2789.8397100000002</v>
          </cell>
          <cell r="W3823">
            <v>255.01112000000001</v>
          </cell>
          <cell r="X3823">
            <v>743.45399999999995</v>
          </cell>
          <cell r="Y3823">
            <v>668.61117999999999</v>
          </cell>
          <cell r="AB3823">
            <v>760.52800000000002</v>
          </cell>
          <cell r="AC3823">
            <v>747.49300000000005</v>
          </cell>
          <cell r="AD3823">
            <v>3306.3339999999998</v>
          </cell>
          <cell r="AT3823">
            <v>164.92400000000001</v>
          </cell>
          <cell r="AU3823">
            <v>607.88499999999999</v>
          </cell>
          <cell r="AV3823">
            <v>933.96532999999999</v>
          </cell>
          <cell r="AW3823">
            <v>2852.5023299999998</v>
          </cell>
        </row>
        <row r="3824">
          <cell r="A3824" t="str">
            <v>680499CLISCBU0659</v>
          </cell>
          <cell r="L3824">
            <v>515.69362999999998</v>
          </cell>
          <cell r="M3824">
            <v>466.25740000000002</v>
          </cell>
          <cell r="N3824">
            <v>407.41320999999999</v>
          </cell>
          <cell r="O3824">
            <v>2371.5565099999999</v>
          </cell>
          <cell r="P3824">
            <v>2769.5906</v>
          </cell>
          <cell r="Q3824">
            <v>2789.2674400000001</v>
          </cell>
          <cell r="S3824">
            <v>6727.7724799999996</v>
          </cell>
          <cell r="T3824">
            <v>7125.8065699999997</v>
          </cell>
          <cell r="U3824">
            <v>6791.9259400000001</v>
          </cell>
          <cell r="W3824">
            <v>1020.65765</v>
          </cell>
          <cell r="X3824">
            <v>1266.8010300000001</v>
          </cell>
          <cell r="Y3824">
            <v>1141.1525999999999</v>
          </cell>
          <cell r="AB3824">
            <v>1844.3119999999999</v>
          </cell>
          <cell r="AC3824">
            <v>2038.6849999999999</v>
          </cell>
          <cell r="AD3824">
            <v>8423.5010000000002</v>
          </cell>
          <cell r="AT3824">
            <v>842.37</v>
          </cell>
          <cell r="AU3824">
            <v>2158.4229999999998</v>
          </cell>
          <cell r="AV3824">
            <v>3152.2158399999998</v>
          </cell>
          <cell r="AW3824">
            <v>8296.4298400000007</v>
          </cell>
        </row>
        <row r="3825">
          <cell r="A3825" t="str">
            <v>680499CLISCBU3445</v>
          </cell>
          <cell r="P3825">
            <v>0</v>
          </cell>
          <cell r="Q3825">
            <v>0</v>
          </cell>
          <cell r="S3825">
            <v>0</v>
          </cell>
          <cell r="T3825">
            <v>0</v>
          </cell>
          <cell r="U3825">
            <v>0</v>
          </cell>
        </row>
        <row r="3826">
          <cell r="A3826" t="str">
            <v>680499CLISCBS6922</v>
          </cell>
          <cell r="L3826">
            <v>171.00867</v>
          </cell>
          <cell r="M3826">
            <v>542.78083000000004</v>
          </cell>
          <cell r="N3826">
            <v>474.27897000000002</v>
          </cell>
          <cell r="O3826">
            <v>1005.48068</v>
          </cell>
          <cell r="P3826">
            <v>4643.2433099999998</v>
          </cell>
          <cell r="Q3826">
            <v>4875.8819299999996</v>
          </cell>
          <cell r="S3826">
            <v>2658.5014900000001</v>
          </cell>
          <cell r="T3826">
            <v>6296.2641199999998</v>
          </cell>
          <cell r="U3826">
            <v>6398.4087</v>
          </cell>
          <cell r="W3826">
            <v>448.38681000000003</v>
          </cell>
          <cell r="X3826">
            <v>1069.8431</v>
          </cell>
          <cell r="Y3826">
            <v>963.95205999999996</v>
          </cell>
          <cell r="AB3826">
            <v>1063.799</v>
          </cell>
          <cell r="AC3826">
            <v>1152.365</v>
          </cell>
          <cell r="AD3826">
            <v>5299.2179999999998</v>
          </cell>
          <cell r="AT3826">
            <v>303.476</v>
          </cell>
          <cell r="AU3826">
            <v>861.28300000000002</v>
          </cell>
          <cell r="AV3826">
            <v>1236.1012599999999</v>
          </cell>
          <cell r="AW3826">
            <v>4374.71126</v>
          </cell>
        </row>
        <row r="3827">
          <cell r="A3827" t="str">
            <v>680499CLISCBU0630</v>
          </cell>
          <cell r="P3827">
            <v>35.602760000000004</v>
          </cell>
          <cell r="Q3827">
            <v>35.664670000000001</v>
          </cell>
          <cell r="T3827">
            <v>35.602760000000004</v>
          </cell>
          <cell r="U3827">
            <v>35.664670000000001</v>
          </cell>
        </row>
        <row r="3828">
          <cell r="A3828" t="str">
            <v>680499CLISCBU1485</v>
          </cell>
          <cell r="L3828">
            <v>170.13985</v>
          </cell>
          <cell r="M3828">
            <v>527.65878999999995</v>
          </cell>
          <cell r="N3828">
            <v>461.06540000000001</v>
          </cell>
          <cell r="O3828">
            <v>998.12911999999994</v>
          </cell>
          <cell r="P3828">
            <v>4543.3408300000001</v>
          </cell>
          <cell r="Q3828">
            <v>4776.2943599999999</v>
          </cell>
          <cell r="S3828">
            <v>2317.5324700000001</v>
          </cell>
          <cell r="T3828">
            <v>5862.7441799999997</v>
          </cell>
          <cell r="U3828">
            <v>5989.0944799999997</v>
          </cell>
          <cell r="W3828">
            <v>445.09814999999998</v>
          </cell>
          <cell r="X3828">
            <v>1032.4683399999999</v>
          </cell>
          <cell r="Y3828">
            <v>930.44087999999999</v>
          </cell>
          <cell r="AB3828">
            <v>1055.499</v>
          </cell>
          <cell r="AC3828">
            <v>1118.9849999999999</v>
          </cell>
          <cell r="AD3828">
            <v>5257.5379999999996</v>
          </cell>
          <cell r="AT3828">
            <v>289.84199999999998</v>
          </cell>
          <cell r="AU3828">
            <v>833.74300000000005</v>
          </cell>
          <cell r="AV3828">
            <v>1195.94596</v>
          </cell>
          <cell r="AW3828">
            <v>4334.5559599999997</v>
          </cell>
        </row>
        <row r="3829">
          <cell r="A3829" t="str">
            <v>680499CLISCBO0708</v>
          </cell>
          <cell r="M3829">
            <v>0</v>
          </cell>
          <cell r="N3829">
            <v>0</v>
          </cell>
          <cell r="P3829">
            <v>0</v>
          </cell>
          <cell r="Q3829">
            <v>0</v>
          </cell>
          <cell r="S3829">
            <v>-3.6330000000000001E-2</v>
          </cell>
          <cell r="T3829">
            <v>-3.6330000000000001E-2</v>
          </cell>
          <cell r="U3829">
            <v>-3.1940000000000003E-2</v>
          </cell>
          <cell r="X3829">
            <v>0</v>
          </cell>
          <cell r="Y3829">
            <v>0</v>
          </cell>
        </row>
        <row r="3830">
          <cell r="A3830" t="str">
            <v>680499CLISCBU0675</v>
          </cell>
          <cell r="L3830">
            <v>0.86882000000000004</v>
          </cell>
          <cell r="M3830">
            <v>-0.26854</v>
          </cell>
          <cell r="N3830">
            <v>-0.23465</v>
          </cell>
          <cell r="O3830">
            <v>7.1831300000000002</v>
          </cell>
          <cell r="P3830">
            <v>1.5249699999999999</v>
          </cell>
          <cell r="Q3830">
            <v>1.70475</v>
          </cell>
          <cell r="S3830">
            <v>272.28989000000001</v>
          </cell>
          <cell r="T3830">
            <v>266.63173</v>
          </cell>
          <cell r="U3830">
            <v>248.73011</v>
          </cell>
          <cell r="W3830">
            <v>3.2886600000000001</v>
          </cell>
          <cell r="X3830">
            <v>-0.31489</v>
          </cell>
          <cell r="Y3830">
            <v>-0.25696999999999998</v>
          </cell>
          <cell r="AB3830">
            <v>8.3000000000000007</v>
          </cell>
          <cell r="AC3830">
            <v>33.380000000000003</v>
          </cell>
          <cell r="AD3830">
            <v>41.68</v>
          </cell>
          <cell r="AT3830">
            <v>13.634</v>
          </cell>
          <cell r="AU3830">
            <v>27.54</v>
          </cell>
          <cell r="AV3830">
            <v>39.99465</v>
          </cell>
          <cell r="AW3830">
            <v>39.99465</v>
          </cell>
        </row>
        <row r="3831">
          <cell r="A3831" t="str">
            <v>680499CLISCBU0709</v>
          </cell>
          <cell r="P3831">
            <v>-6.5989999999999993E-2</v>
          </cell>
          <cell r="Q3831">
            <v>-6.2890000000000001E-2</v>
          </cell>
          <cell r="T3831">
            <v>-6.5989999999999993E-2</v>
          </cell>
          <cell r="U3831">
            <v>-6.2890000000000001E-2</v>
          </cell>
          <cell r="X3831">
            <v>-6.5989999999999993E-2</v>
          </cell>
          <cell r="Y3831">
            <v>-6.2890000000000001E-2</v>
          </cell>
        </row>
        <row r="3832">
          <cell r="A3832" t="str">
            <v>680499CLISCBU3415</v>
          </cell>
          <cell r="S3832">
            <v>0</v>
          </cell>
          <cell r="T3832">
            <v>0</v>
          </cell>
          <cell r="U3832">
            <v>0</v>
          </cell>
        </row>
        <row r="3833">
          <cell r="A3833" t="str">
            <v>680499CLISCBU1123</v>
          </cell>
          <cell r="L3833">
            <v>0</v>
          </cell>
          <cell r="M3833">
            <v>15.39058</v>
          </cell>
          <cell r="N3833">
            <v>13.448219999999999</v>
          </cell>
          <cell r="O3833">
            <v>0.16843</v>
          </cell>
          <cell r="P3833">
            <v>62.840739999999997</v>
          </cell>
          <cell r="Q3833">
            <v>62.281039999999997</v>
          </cell>
          <cell r="S3833">
            <v>68.715459999999993</v>
          </cell>
          <cell r="T3833">
            <v>131.38776999999999</v>
          </cell>
          <cell r="U3833">
            <v>125.01428</v>
          </cell>
          <cell r="W3833">
            <v>0</v>
          </cell>
          <cell r="X3833">
            <v>37.75564</v>
          </cell>
          <cell r="Y3833">
            <v>33.831040000000002</v>
          </cell>
          <cell r="AV3833">
            <v>0.16064999999999999</v>
          </cell>
          <cell r="AW3833">
            <v>0.16064999999999999</v>
          </cell>
        </row>
        <row r="3834">
          <cell r="A3834" t="str">
            <v>680499CLISCBS9042</v>
          </cell>
          <cell r="L3834">
            <v>2832.76577</v>
          </cell>
          <cell r="M3834">
            <v>2883.7854900000002</v>
          </cell>
          <cell r="N3834">
            <v>2519.8362299999999</v>
          </cell>
          <cell r="O3834">
            <v>14388.20462</v>
          </cell>
          <cell r="P3834">
            <v>11914.54593</v>
          </cell>
          <cell r="Q3834">
            <v>11719.66965</v>
          </cell>
          <cell r="S3834">
            <v>39148.229339999998</v>
          </cell>
          <cell r="T3834">
            <v>36674.570650000001</v>
          </cell>
          <cell r="U3834">
            <v>34435.444329999998</v>
          </cell>
          <cell r="W3834">
            <v>6374.9133000000002</v>
          </cell>
          <cell r="X3834">
            <v>8993.3421999999991</v>
          </cell>
          <cell r="Y3834">
            <v>8109.5295599999999</v>
          </cell>
          <cell r="AB3834">
            <v>10093.17</v>
          </cell>
          <cell r="AC3834">
            <v>7652.8360000000002</v>
          </cell>
          <cell r="AD3834">
            <v>44444.684000000001</v>
          </cell>
          <cell r="AT3834">
            <v>3083.5320000000002</v>
          </cell>
          <cell r="AU3834">
            <v>9436.4789999999994</v>
          </cell>
          <cell r="AV3834">
            <v>14552.83714</v>
          </cell>
          <cell r="AW3834">
            <v>41605.156139999999</v>
          </cell>
        </row>
        <row r="3835">
          <cell r="A3835" t="str">
            <v>680499CLISCBO0341</v>
          </cell>
          <cell r="L3835">
            <v>1782.8705299999999</v>
          </cell>
          <cell r="M3835">
            <v>1651.5728999999999</v>
          </cell>
          <cell r="N3835">
            <v>1443.1355100000001</v>
          </cell>
          <cell r="O3835">
            <v>8968.9423599999991</v>
          </cell>
          <cell r="P3835">
            <v>7163.4188100000001</v>
          </cell>
          <cell r="Q3835">
            <v>7055.1516099999999</v>
          </cell>
          <cell r="S3835">
            <v>24842.187450000001</v>
          </cell>
          <cell r="T3835">
            <v>23036.6639</v>
          </cell>
          <cell r="U3835">
            <v>21640.12155</v>
          </cell>
          <cell r="W3835">
            <v>4160.5996800000003</v>
          </cell>
          <cell r="X3835">
            <v>5388.0168199999998</v>
          </cell>
          <cell r="Y3835">
            <v>4862.5032799999999</v>
          </cell>
          <cell r="AB3835">
            <v>6323.7150000000001</v>
          </cell>
          <cell r="AC3835">
            <v>4653.7359999999999</v>
          </cell>
          <cell r="AD3835">
            <v>29130.958999999999</v>
          </cell>
          <cell r="AT3835">
            <v>1813.8530000000001</v>
          </cell>
          <cell r="AU3835">
            <v>5707.0609999999997</v>
          </cell>
          <cell r="AV3835">
            <v>9042.4054599999999</v>
          </cell>
          <cell r="AW3835">
            <v>26569.446459999999</v>
          </cell>
        </row>
        <row r="3836">
          <cell r="A3836" t="str">
            <v>680499CLISCBU0341</v>
          </cell>
          <cell r="L3836">
            <v>1782.8705299999999</v>
          </cell>
          <cell r="M3836">
            <v>1651.5728999999999</v>
          </cell>
          <cell r="N3836">
            <v>1443.1355100000001</v>
          </cell>
          <cell r="O3836">
            <v>8968.9423599999991</v>
          </cell>
          <cell r="P3836">
            <v>7163.4188100000001</v>
          </cell>
          <cell r="Q3836">
            <v>7055.1516099999999</v>
          </cell>
          <cell r="S3836">
            <v>24842.187450000001</v>
          </cell>
          <cell r="T3836">
            <v>23036.6639</v>
          </cell>
          <cell r="U3836">
            <v>21640.12155</v>
          </cell>
          <cell r="W3836">
            <v>4160.5996800000003</v>
          </cell>
          <cell r="X3836">
            <v>5388.0168199999998</v>
          </cell>
          <cell r="Y3836">
            <v>4862.5032799999999</v>
          </cell>
          <cell r="AB3836">
            <v>6323.7150000000001</v>
          </cell>
          <cell r="AC3836">
            <v>4653.7359999999999</v>
          </cell>
          <cell r="AD3836">
            <v>29130.958999999999</v>
          </cell>
          <cell r="AT3836">
            <v>1813.8530000000001</v>
          </cell>
          <cell r="AU3836">
            <v>5707.0609999999997</v>
          </cell>
          <cell r="AV3836">
            <v>9042.4054599999999</v>
          </cell>
          <cell r="AW3836">
            <v>26569.446459999999</v>
          </cell>
        </row>
        <row r="3837">
          <cell r="A3837" t="str">
            <v>680499CLISCBU0351</v>
          </cell>
          <cell r="L3837">
            <v>33.37603</v>
          </cell>
          <cell r="M3837">
            <v>18.544519999999999</v>
          </cell>
          <cell r="N3837">
            <v>16.2041</v>
          </cell>
          <cell r="O3837">
            <v>122.1865</v>
          </cell>
          <cell r="P3837">
            <v>60.596629999999998</v>
          </cell>
          <cell r="Q3837">
            <v>59.345640000000003</v>
          </cell>
          <cell r="S3837">
            <v>272.56250999999997</v>
          </cell>
          <cell r="T3837">
            <v>210.97264000000001</v>
          </cell>
          <cell r="U3837">
            <v>197.35373000000001</v>
          </cell>
          <cell r="W3837">
            <v>76.712620000000001</v>
          </cell>
          <cell r="X3837">
            <v>51.40522</v>
          </cell>
          <cell r="Y3837">
            <v>46.116799999999998</v>
          </cell>
          <cell r="AB3837">
            <v>55.746000000000002</v>
          </cell>
          <cell r="AC3837">
            <v>55.746000000000002</v>
          </cell>
          <cell r="AD3837">
            <v>144.68899999999999</v>
          </cell>
          <cell r="AT3837">
            <v>83.721000000000004</v>
          </cell>
          <cell r="AU3837">
            <v>211.34200000000001</v>
          </cell>
          <cell r="AV3837">
            <v>179.84381999999999</v>
          </cell>
          <cell r="AW3837">
            <v>294.56281999999999</v>
          </cell>
        </row>
        <row r="3838">
          <cell r="A3838" t="str">
            <v>680499CLISCBU0352</v>
          </cell>
          <cell r="L3838">
            <v>1019.9328</v>
          </cell>
          <cell r="M3838">
            <v>1033.9262000000001</v>
          </cell>
          <cell r="N3838">
            <v>903.43913999999995</v>
          </cell>
          <cell r="O3838">
            <v>5287.5930200000003</v>
          </cell>
          <cell r="P3838">
            <v>4085.60806</v>
          </cell>
          <cell r="Q3838">
            <v>4020.0604199999998</v>
          </cell>
          <cell r="S3838">
            <v>13806.536340000001</v>
          </cell>
          <cell r="T3838">
            <v>12604.551380000001</v>
          </cell>
          <cell r="U3838">
            <v>11821.388199999999</v>
          </cell>
          <cell r="W3838">
            <v>2144.2782900000002</v>
          </cell>
          <cell r="X3838">
            <v>3043.9582799999998</v>
          </cell>
          <cell r="Y3838">
            <v>2741.6382699999999</v>
          </cell>
          <cell r="AB3838">
            <v>3677.2570000000001</v>
          </cell>
          <cell r="AC3838">
            <v>2917.5680000000002</v>
          </cell>
          <cell r="AD3838">
            <v>15029.442999999999</v>
          </cell>
          <cell r="AT3838">
            <v>1172.9690000000001</v>
          </cell>
          <cell r="AU3838">
            <v>3483.1129999999998</v>
          </cell>
          <cell r="AV3838">
            <v>5282.7116100000003</v>
          </cell>
          <cell r="AW3838">
            <v>14604.954610000001</v>
          </cell>
        </row>
        <row r="3839">
          <cell r="A3839" t="str">
            <v>680499CLISCBU0353</v>
          </cell>
          <cell r="L3839">
            <v>-3.6961400000000002</v>
          </cell>
          <cell r="M3839">
            <v>177.37730999999999</v>
          </cell>
          <cell r="N3839">
            <v>154.99133</v>
          </cell>
          <cell r="O3839">
            <v>1.03169</v>
          </cell>
          <cell r="P3839">
            <v>597.58172999999999</v>
          </cell>
          <cell r="Q3839">
            <v>578.24758999999995</v>
          </cell>
          <cell r="S3839">
            <v>196.97193999999999</v>
          </cell>
          <cell r="T3839">
            <v>793.52197999999999</v>
          </cell>
          <cell r="U3839">
            <v>750.46614999999997</v>
          </cell>
          <cell r="W3839">
            <v>-7.8484100000000003</v>
          </cell>
          <cell r="X3839">
            <v>499.35682000000003</v>
          </cell>
          <cell r="Y3839">
            <v>449.64528000000001</v>
          </cell>
          <cell r="AB3839">
            <v>36.451999999999998</v>
          </cell>
          <cell r="AC3839">
            <v>25.786000000000001</v>
          </cell>
          <cell r="AD3839">
            <v>139.59299999999999</v>
          </cell>
          <cell r="AT3839">
            <v>12.989000000000001</v>
          </cell>
          <cell r="AU3839">
            <v>34.963000000000001</v>
          </cell>
          <cell r="AV3839">
            <v>42.375999999999998</v>
          </cell>
          <cell r="AW3839">
            <v>130.69200000000001</v>
          </cell>
        </row>
        <row r="3840">
          <cell r="A3840" t="str">
            <v>680499CLISCBU0349</v>
          </cell>
          <cell r="L3840">
            <v>0.28255000000000002</v>
          </cell>
          <cell r="M3840">
            <v>2.36456</v>
          </cell>
          <cell r="N3840">
            <v>2.0661399999999999</v>
          </cell>
          <cell r="O3840">
            <v>8.4510500000000004</v>
          </cell>
          <cell r="P3840">
            <v>7.3407</v>
          </cell>
          <cell r="Q3840">
            <v>6.8643900000000002</v>
          </cell>
          <cell r="S3840">
            <v>29.9711</v>
          </cell>
          <cell r="T3840">
            <v>28.860749999999999</v>
          </cell>
          <cell r="U3840">
            <v>26.114699999999999</v>
          </cell>
          <cell r="W3840">
            <v>1.1711199999999999</v>
          </cell>
          <cell r="X3840">
            <v>10.60506</v>
          </cell>
          <cell r="Y3840">
            <v>9.6259300000000003</v>
          </cell>
          <cell r="AV3840">
            <v>5.5002500000000003</v>
          </cell>
          <cell r="AW3840">
            <v>5.5002500000000003</v>
          </cell>
        </row>
        <row r="3841">
          <cell r="A3841" t="str">
            <v>680499CLISCBS9051</v>
          </cell>
          <cell r="L3841">
            <v>15.269769999999999</v>
          </cell>
          <cell r="M3841">
            <v>11.55105</v>
          </cell>
          <cell r="N3841">
            <v>10.09324</v>
          </cell>
          <cell r="O3841">
            <v>138.69852</v>
          </cell>
          <cell r="P3841">
            <v>68.434539999999998</v>
          </cell>
          <cell r="Q3841">
            <v>67.837130000000002</v>
          </cell>
          <cell r="S3841">
            <v>291.11459000000002</v>
          </cell>
          <cell r="T3841">
            <v>220.85060999999999</v>
          </cell>
          <cell r="U3841">
            <v>208.26009999999999</v>
          </cell>
          <cell r="W3841">
            <v>38.686070000000001</v>
          </cell>
          <cell r="X3841">
            <v>43.592919999999999</v>
          </cell>
          <cell r="Y3841">
            <v>39.627400000000002</v>
          </cell>
          <cell r="AB3841">
            <v>44.067</v>
          </cell>
          <cell r="AC3841">
            <v>39.881999999999998</v>
          </cell>
          <cell r="AD3841">
            <v>324.94400000000002</v>
          </cell>
          <cell r="AT3841">
            <v>15.862</v>
          </cell>
          <cell r="AU3841">
            <v>44.774000000000001</v>
          </cell>
          <cell r="AV3841">
            <v>87.864310000000003</v>
          </cell>
          <cell r="AW3841">
            <v>318.65631000000002</v>
          </cell>
        </row>
        <row r="3842">
          <cell r="A3842" t="str">
            <v>680499CLISCBO0713</v>
          </cell>
          <cell r="L3842">
            <v>15.269769999999999</v>
          </cell>
          <cell r="M3842">
            <v>11.55105</v>
          </cell>
          <cell r="N3842">
            <v>10.09324</v>
          </cell>
          <cell r="O3842">
            <v>138.69852</v>
          </cell>
          <cell r="P3842">
            <v>68.434539999999998</v>
          </cell>
          <cell r="Q3842">
            <v>67.837130000000002</v>
          </cell>
          <cell r="S3842">
            <v>291.11459000000002</v>
          </cell>
          <cell r="T3842">
            <v>220.85060999999999</v>
          </cell>
          <cell r="U3842">
            <v>208.26009999999999</v>
          </cell>
          <cell r="W3842">
            <v>38.686070000000001</v>
          </cell>
          <cell r="X3842">
            <v>43.592919999999999</v>
          </cell>
          <cell r="Y3842">
            <v>39.627400000000002</v>
          </cell>
          <cell r="AB3842">
            <v>44.067</v>
          </cell>
          <cell r="AC3842">
            <v>39.881999999999998</v>
          </cell>
          <cell r="AD3842">
            <v>324.94400000000002</v>
          </cell>
          <cell r="AT3842">
            <v>15.862</v>
          </cell>
          <cell r="AU3842">
            <v>44.774000000000001</v>
          </cell>
          <cell r="AV3842">
            <v>87.864310000000003</v>
          </cell>
          <cell r="AW3842">
            <v>318.65631000000002</v>
          </cell>
        </row>
        <row r="3843">
          <cell r="A3843" t="str">
            <v>680499CLISCBU0713</v>
          </cell>
          <cell r="L3843">
            <v>15.269769999999999</v>
          </cell>
          <cell r="M3843">
            <v>11.55105</v>
          </cell>
          <cell r="N3843">
            <v>10.09324</v>
          </cell>
          <cell r="O3843">
            <v>138.69852</v>
          </cell>
          <cell r="P3843">
            <v>68.434539999999998</v>
          </cell>
          <cell r="Q3843">
            <v>67.837130000000002</v>
          </cell>
          <cell r="S3843">
            <v>291.11459000000002</v>
          </cell>
          <cell r="T3843">
            <v>220.85060999999999</v>
          </cell>
          <cell r="U3843">
            <v>208.26009999999999</v>
          </cell>
          <cell r="W3843">
            <v>38.686070000000001</v>
          </cell>
          <cell r="X3843">
            <v>43.592919999999999</v>
          </cell>
          <cell r="Y3843">
            <v>39.627400000000002</v>
          </cell>
          <cell r="AB3843">
            <v>44.067</v>
          </cell>
          <cell r="AC3843">
            <v>39.881999999999998</v>
          </cell>
          <cell r="AD3843">
            <v>324.94400000000002</v>
          </cell>
          <cell r="AT3843">
            <v>15.862</v>
          </cell>
          <cell r="AU3843">
            <v>44.774000000000001</v>
          </cell>
          <cell r="AV3843">
            <v>87.864310000000003</v>
          </cell>
          <cell r="AW3843">
            <v>318.65631000000002</v>
          </cell>
        </row>
        <row r="3844">
          <cell r="A3844" t="str">
            <v>680499CLISCBS9050</v>
          </cell>
          <cell r="L3844">
            <v>144.98570000000001</v>
          </cell>
          <cell r="O3844">
            <v>539.60901999999999</v>
          </cell>
          <cell r="S3844">
            <v>1022.96188</v>
          </cell>
          <cell r="T3844">
            <v>483.35286000000002</v>
          </cell>
          <cell r="U3844">
            <v>444.49313999999998</v>
          </cell>
          <cell r="W3844">
            <v>291.81099999999998</v>
          </cell>
          <cell r="AB3844">
            <v>661.34199999999998</v>
          </cell>
          <cell r="AC3844">
            <v>254.714</v>
          </cell>
          <cell r="AD3844">
            <v>2779.8739999999998</v>
          </cell>
          <cell r="AT3844">
            <v>145.38800000000001</v>
          </cell>
          <cell r="AU3844">
            <v>460.73</v>
          </cell>
          <cell r="AV3844">
            <v>526.09973000000002</v>
          </cell>
          <cell r="AW3844">
            <v>2225.8287300000002</v>
          </cell>
        </row>
        <row r="3845">
          <cell r="A3845" t="str">
            <v>680499CLISCBU0362</v>
          </cell>
          <cell r="L3845">
            <v>144.98570000000001</v>
          </cell>
          <cell r="O3845">
            <v>539.60901999999999</v>
          </cell>
          <cell r="S3845">
            <v>1022.96188</v>
          </cell>
          <cell r="T3845">
            <v>483.35286000000002</v>
          </cell>
          <cell r="U3845">
            <v>444.49313999999998</v>
          </cell>
          <cell r="W3845">
            <v>291.81099999999998</v>
          </cell>
          <cell r="AB3845">
            <v>661.34199999999998</v>
          </cell>
          <cell r="AC3845">
            <v>254.714</v>
          </cell>
          <cell r="AD3845">
            <v>2779.8739999999998</v>
          </cell>
          <cell r="AT3845">
            <v>145.38800000000001</v>
          </cell>
          <cell r="AU3845">
            <v>460.73</v>
          </cell>
          <cell r="AV3845">
            <v>526.09973000000002</v>
          </cell>
          <cell r="AW3845">
            <v>2225.8287300000002</v>
          </cell>
        </row>
        <row r="3846">
          <cell r="A3846" t="str">
            <v>680499CLISCBU0361</v>
          </cell>
          <cell r="S3846">
            <v>0</v>
          </cell>
          <cell r="T3846">
            <v>0</v>
          </cell>
          <cell r="U3846">
            <v>0</v>
          </cell>
        </row>
        <row r="3847">
          <cell r="A3847" t="str">
            <v>680499CLISCBS6801</v>
          </cell>
          <cell r="L3847">
            <v>104.76261</v>
          </cell>
          <cell r="M3847">
            <v>101.44511</v>
          </cell>
          <cell r="N3847">
            <v>88.642200000000003</v>
          </cell>
          <cell r="O3847">
            <v>532.03080999999997</v>
          </cell>
          <cell r="P3847">
            <v>641.48793999999998</v>
          </cell>
          <cell r="Q3847">
            <v>640.89949999999999</v>
          </cell>
          <cell r="S3847">
            <v>1528.0607500000001</v>
          </cell>
          <cell r="T3847">
            <v>1637.5178800000001</v>
          </cell>
          <cell r="U3847">
            <v>1558.7481499999999</v>
          </cell>
          <cell r="W3847">
            <v>228.53254999999999</v>
          </cell>
          <cell r="X3847">
            <v>376.32911000000001</v>
          </cell>
          <cell r="Y3847">
            <v>342.25481000000002</v>
          </cell>
          <cell r="AV3847">
            <v>206.29427999999999</v>
          </cell>
          <cell r="AW3847">
            <v>206.29427999999999</v>
          </cell>
        </row>
        <row r="3848">
          <cell r="A3848" t="str">
            <v>680499CLISCBU1481</v>
          </cell>
          <cell r="L3848">
            <v>104.76261</v>
          </cell>
          <cell r="M3848">
            <v>101.44511</v>
          </cell>
          <cell r="N3848">
            <v>88.642200000000003</v>
          </cell>
          <cell r="O3848">
            <v>532.03080999999997</v>
          </cell>
          <cell r="P3848">
            <v>641.48793999999998</v>
          </cell>
          <cell r="Q3848">
            <v>640.89949999999999</v>
          </cell>
          <cell r="S3848">
            <v>1528.0607500000001</v>
          </cell>
          <cell r="T3848">
            <v>1637.5178800000001</v>
          </cell>
          <cell r="U3848">
            <v>1558.7481499999999</v>
          </cell>
          <cell r="W3848">
            <v>228.53254999999999</v>
          </cell>
          <cell r="X3848">
            <v>376.32911000000001</v>
          </cell>
          <cell r="Y3848">
            <v>342.25481000000002</v>
          </cell>
          <cell r="AV3848">
            <v>206.29427999999999</v>
          </cell>
          <cell r="AW3848">
            <v>206.29427999999999</v>
          </cell>
        </row>
        <row r="3849">
          <cell r="A3849" t="str">
            <v>680499CLISCBS6903</v>
          </cell>
          <cell r="L3849">
            <v>1.6000000000000001E-4</v>
          </cell>
          <cell r="O3849">
            <v>8.1999999999999998E-4</v>
          </cell>
          <cell r="S3849">
            <v>8.1999999999999998E-4</v>
          </cell>
          <cell r="W3849">
            <v>4.4999999999999999E-4</v>
          </cell>
          <cell r="AV3849">
            <v>0</v>
          </cell>
          <cell r="AW3849">
            <v>0</v>
          </cell>
        </row>
        <row r="3850">
          <cell r="A3850" t="str">
            <v>680499CLISCBU0664</v>
          </cell>
          <cell r="L3850">
            <v>1.6000000000000001E-4</v>
          </cell>
          <cell r="O3850">
            <v>8.1999999999999998E-4</v>
          </cell>
          <cell r="S3850">
            <v>8.1999999999999998E-4</v>
          </cell>
          <cell r="W3850">
            <v>4.4999999999999999E-4</v>
          </cell>
          <cell r="AV3850">
            <v>0</v>
          </cell>
          <cell r="AW3850">
            <v>0</v>
          </cell>
        </row>
        <row r="3851">
          <cell r="A3851" t="str">
            <v>680499CLISC201101</v>
          </cell>
          <cell r="L3851">
            <v>4.96075</v>
          </cell>
          <cell r="M3851">
            <v>88.87818</v>
          </cell>
          <cell r="N3851">
            <v>77.661280000000005</v>
          </cell>
          <cell r="O3851">
            <v>25.804559999999999</v>
          </cell>
          <cell r="P3851">
            <v>4407.7446099999997</v>
          </cell>
          <cell r="Q3851">
            <v>4592.3270400000001</v>
          </cell>
          <cell r="S3851">
            <v>637.43559000000005</v>
          </cell>
          <cell r="T3851">
            <v>5019.3756400000002</v>
          </cell>
          <cell r="U3851">
            <v>5133.1856500000004</v>
          </cell>
          <cell r="W3851">
            <v>5.86097</v>
          </cell>
          <cell r="X3851">
            <v>648.00007000000005</v>
          </cell>
          <cell r="Y3851">
            <v>597.32550000000003</v>
          </cell>
          <cell r="AV3851">
            <v>16.10378</v>
          </cell>
          <cell r="AW3851">
            <v>16.10378</v>
          </cell>
        </row>
        <row r="3852">
          <cell r="A3852" t="str">
            <v>680499CLISCBT6918</v>
          </cell>
          <cell r="L3852">
            <v>4.96075</v>
          </cell>
          <cell r="M3852">
            <v>88.87818</v>
          </cell>
          <cell r="N3852">
            <v>77.661280000000005</v>
          </cell>
          <cell r="O3852">
            <v>25.804559999999999</v>
          </cell>
          <cell r="P3852">
            <v>4407.7446099999997</v>
          </cell>
          <cell r="Q3852">
            <v>4592.3270400000001</v>
          </cell>
          <cell r="S3852">
            <v>637.43559000000005</v>
          </cell>
          <cell r="T3852">
            <v>5019.3756400000002</v>
          </cell>
          <cell r="U3852">
            <v>5133.1856500000004</v>
          </cell>
          <cell r="W3852">
            <v>5.86097</v>
          </cell>
          <cell r="X3852">
            <v>648.00007000000005</v>
          </cell>
          <cell r="Y3852">
            <v>597.32550000000003</v>
          </cell>
          <cell r="AV3852">
            <v>16.10378</v>
          </cell>
          <cell r="AW3852">
            <v>16.10378</v>
          </cell>
        </row>
        <row r="3853">
          <cell r="A3853" t="str">
            <v>680499CLISCBO0680</v>
          </cell>
          <cell r="L3853">
            <v>4.96075</v>
          </cell>
          <cell r="M3853">
            <v>88.87818</v>
          </cell>
          <cell r="N3853">
            <v>77.661280000000005</v>
          </cell>
          <cell r="O3853">
            <v>25.666740000000001</v>
          </cell>
          <cell r="P3853">
            <v>4407.7446099999997</v>
          </cell>
          <cell r="Q3853">
            <v>4592.3270400000001</v>
          </cell>
          <cell r="S3853">
            <v>637.29777000000001</v>
          </cell>
          <cell r="T3853">
            <v>5019.3756400000002</v>
          </cell>
          <cell r="U3853">
            <v>5133.1856500000004</v>
          </cell>
          <cell r="W3853">
            <v>5.86097</v>
          </cell>
          <cell r="X3853">
            <v>648.00007000000005</v>
          </cell>
          <cell r="Y3853">
            <v>597.32550000000003</v>
          </cell>
          <cell r="AV3853">
            <v>15.965960000000001</v>
          </cell>
          <cell r="AW3853">
            <v>15.965960000000001</v>
          </cell>
        </row>
        <row r="3854">
          <cell r="A3854" t="str">
            <v>680499CLISCBU0680</v>
          </cell>
          <cell r="L3854">
            <v>4.96075</v>
          </cell>
          <cell r="M3854">
            <v>88.87818</v>
          </cell>
          <cell r="N3854">
            <v>77.661280000000005</v>
          </cell>
          <cell r="O3854">
            <v>25.666740000000001</v>
          </cell>
          <cell r="P3854">
            <v>4407.7446099999997</v>
          </cell>
          <cell r="Q3854">
            <v>4592.3270400000001</v>
          </cell>
          <cell r="S3854">
            <v>637.29777000000001</v>
          </cell>
          <cell r="T3854">
            <v>5019.3756400000002</v>
          </cell>
          <cell r="U3854">
            <v>5133.1856500000004</v>
          </cell>
          <cell r="W3854">
            <v>5.86097</v>
          </cell>
          <cell r="X3854">
            <v>648.00007000000005</v>
          </cell>
          <cell r="Y3854">
            <v>597.32550000000003</v>
          </cell>
          <cell r="AV3854">
            <v>15.965960000000001</v>
          </cell>
          <cell r="AW3854">
            <v>15.965960000000001</v>
          </cell>
        </row>
        <row r="3855">
          <cell r="A3855" t="str">
            <v>680499CLISCBU3409</v>
          </cell>
          <cell r="P3855">
            <v>0</v>
          </cell>
          <cell r="Q3855">
            <v>0</v>
          </cell>
          <cell r="T3855">
            <v>0</v>
          </cell>
          <cell r="U3855">
            <v>0</v>
          </cell>
        </row>
        <row r="3856">
          <cell r="A3856" t="str">
            <v>680499CLISCBU0624</v>
          </cell>
          <cell r="L3856">
            <v>0</v>
          </cell>
          <cell r="O3856">
            <v>0.13782</v>
          </cell>
          <cell r="S3856">
            <v>0.13782</v>
          </cell>
          <cell r="W3856">
            <v>0</v>
          </cell>
          <cell r="AV3856">
            <v>0.13782</v>
          </cell>
          <cell r="AW3856">
            <v>0.13782</v>
          </cell>
        </row>
        <row r="3857">
          <cell r="A3857" t="str">
            <v>680499CL_INPD202</v>
          </cell>
          <cell r="L3857">
            <v>6791.4323899999999</v>
          </cell>
          <cell r="M3857">
            <v>7686.4080000000004</v>
          </cell>
          <cell r="N3857">
            <v>6716.3419100000001</v>
          </cell>
          <cell r="O3857">
            <v>36275.220179999997</v>
          </cell>
          <cell r="P3857">
            <v>37541.415500000003</v>
          </cell>
          <cell r="Q3857">
            <v>37488.207470000001</v>
          </cell>
          <cell r="S3857">
            <v>100463.53412</v>
          </cell>
          <cell r="T3857">
            <v>101729.72944</v>
          </cell>
          <cell r="U3857">
            <v>96412.751130000004</v>
          </cell>
          <cell r="W3857">
            <v>14987.40451</v>
          </cell>
          <cell r="X3857">
            <v>23443.544450000001</v>
          </cell>
          <cell r="Y3857">
            <v>21141.797569999999</v>
          </cell>
          <cell r="AB3857">
            <v>25079.82316</v>
          </cell>
          <cell r="AC3857">
            <v>22318.471229999999</v>
          </cell>
          <cell r="AD3857">
            <v>112693.52091000001</v>
          </cell>
          <cell r="AT3857">
            <v>8033.06</v>
          </cell>
          <cell r="AU3857">
            <v>23948.376</v>
          </cell>
          <cell r="AV3857">
            <v>37760.03544</v>
          </cell>
          <cell r="AW3857">
            <v>105555.88244</v>
          </cell>
        </row>
        <row r="3858">
          <cell r="A3858" t="str">
            <v>680499CL_INBS9044</v>
          </cell>
          <cell r="L3858">
            <v>700.68922999999995</v>
          </cell>
          <cell r="M3858">
            <v>380.88348999999999</v>
          </cell>
          <cell r="N3858">
            <v>332.81393000000003</v>
          </cell>
          <cell r="O3858">
            <v>3165.1139499999999</v>
          </cell>
          <cell r="P3858">
            <v>1771.6735900000001</v>
          </cell>
          <cell r="Q3858">
            <v>1753.33035</v>
          </cell>
          <cell r="S3858">
            <v>7754.5597799999996</v>
          </cell>
          <cell r="T3858">
            <v>6361.11942</v>
          </cell>
          <cell r="U3858">
            <v>5968.9580299999998</v>
          </cell>
          <cell r="W3858">
            <v>1325.1021900000001</v>
          </cell>
          <cell r="X3858">
            <v>1289.2297599999999</v>
          </cell>
          <cell r="Y3858">
            <v>1161.00702</v>
          </cell>
          <cell r="AB3858">
            <v>2660.4</v>
          </cell>
          <cell r="AC3858">
            <v>1563.556</v>
          </cell>
          <cell r="AD3858">
            <v>10755.067999999999</v>
          </cell>
          <cell r="AT3858">
            <v>822.66099999999994</v>
          </cell>
          <cell r="AU3858">
            <v>2143.1010000000001</v>
          </cell>
          <cell r="AV3858">
            <v>3011.0117100000002</v>
          </cell>
          <cell r="AW3858">
            <v>10015.05171</v>
          </cell>
        </row>
        <row r="3859">
          <cell r="A3859" t="str">
            <v>680499CL_INBU0321</v>
          </cell>
          <cell r="L3859">
            <v>439.53958999999998</v>
          </cell>
          <cell r="M3859">
            <v>173.51580000000001</v>
          </cell>
          <cell r="N3859">
            <v>151.61716999999999</v>
          </cell>
          <cell r="O3859">
            <v>1695.3267900000001</v>
          </cell>
          <cell r="P3859">
            <v>867.20896000000005</v>
          </cell>
          <cell r="Q3859">
            <v>857.61321999999996</v>
          </cell>
          <cell r="S3859">
            <v>3968.8082599999998</v>
          </cell>
          <cell r="T3859">
            <v>3140.6904300000001</v>
          </cell>
          <cell r="U3859">
            <v>2947.1655599999999</v>
          </cell>
          <cell r="W3859">
            <v>759.58741999999995</v>
          </cell>
          <cell r="X3859">
            <v>658.29330000000004</v>
          </cell>
          <cell r="Y3859">
            <v>593.36657000000002</v>
          </cell>
          <cell r="AB3859">
            <v>1535.7670000000001</v>
          </cell>
          <cell r="AC3859">
            <v>787.495</v>
          </cell>
          <cell r="AD3859">
            <v>5452.34</v>
          </cell>
          <cell r="AT3859">
            <v>577.625</v>
          </cell>
          <cell r="AU3859">
            <v>1420.5329999999999</v>
          </cell>
          <cell r="AV3859">
            <v>1804.0229999999999</v>
          </cell>
          <cell r="AW3859">
            <v>5279.1980000000003</v>
          </cell>
        </row>
        <row r="3860">
          <cell r="A3860" t="str">
            <v>680499CL_INBU0323</v>
          </cell>
          <cell r="L3860">
            <v>261.14963999999998</v>
          </cell>
          <cell r="M3860">
            <v>207.36461</v>
          </cell>
          <cell r="N3860">
            <v>181.19408000000001</v>
          </cell>
          <cell r="O3860">
            <v>1469.7559200000001</v>
          </cell>
          <cell r="P3860">
            <v>904.45230000000004</v>
          </cell>
          <cell r="Q3860">
            <v>895.70563000000004</v>
          </cell>
          <cell r="S3860">
            <v>3785.6227800000001</v>
          </cell>
          <cell r="T3860">
            <v>3220.31916</v>
          </cell>
          <cell r="U3860">
            <v>3021.69256</v>
          </cell>
          <cell r="W3860">
            <v>565.51477</v>
          </cell>
          <cell r="X3860">
            <v>630.90562</v>
          </cell>
          <cell r="Y3860">
            <v>567.61261000000002</v>
          </cell>
          <cell r="AB3860">
            <v>1124.633</v>
          </cell>
          <cell r="AC3860">
            <v>776.06100000000004</v>
          </cell>
          <cell r="AD3860">
            <v>5302.7280000000001</v>
          </cell>
          <cell r="AT3860">
            <v>245.036</v>
          </cell>
          <cell r="AU3860">
            <v>722.56799999999998</v>
          </cell>
          <cell r="AV3860">
            <v>1206.9887100000001</v>
          </cell>
          <cell r="AW3860">
            <v>4735.8537100000003</v>
          </cell>
        </row>
        <row r="3861">
          <cell r="A3861" t="str">
            <v>680499CL_INBU0329</v>
          </cell>
          <cell r="L3861">
            <v>0</v>
          </cell>
          <cell r="M3861">
            <v>3.0799999999999998E-3</v>
          </cell>
          <cell r="N3861">
            <v>2.6900000000000001E-3</v>
          </cell>
          <cell r="O3861">
            <v>3.124E-2</v>
          </cell>
          <cell r="P3861">
            <v>1.2330000000000001E-2</v>
          </cell>
          <cell r="Q3861">
            <v>1.15E-2</v>
          </cell>
          <cell r="S3861">
            <v>0.12873999999999999</v>
          </cell>
          <cell r="T3861">
            <v>0.10983</v>
          </cell>
          <cell r="U3861">
            <v>9.9909999999999999E-2</v>
          </cell>
          <cell r="W3861">
            <v>0</v>
          </cell>
          <cell r="X3861">
            <v>3.0839999999999999E-2</v>
          </cell>
          <cell r="Y3861">
            <v>2.784E-2</v>
          </cell>
        </row>
        <row r="3862">
          <cell r="A3862" t="str">
            <v>680499CL_INBG6912</v>
          </cell>
          <cell r="L3862">
            <v>2992.9591500000001</v>
          </cell>
          <cell r="M3862">
            <v>4308.7428600000003</v>
          </cell>
          <cell r="N3862">
            <v>3764.95631</v>
          </cell>
          <cell r="O3862">
            <v>17511.562440000002</v>
          </cell>
          <cell r="P3862">
            <v>23145.273499999999</v>
          </cell>
          <cell r="Q3862">
            <v>23306.470840000002</v>
          </cell>
          <cell r="S3862">
            <v>50718.606959999997</v>
          </cell>
          <cell r="T3862">
            <v>56352.318019999999</v>
          </cell>
          <cell r="U3862">
            <v>53796.847379999999</v>
          </cell>
          <cell r="W3862">
            <v>6728.3589499999998</v>
          </cell>
          <cell r="X3862">
            <v>12741.05046</v>
          </cell>
          <cell r="Y3862">
            <v>11489.378779999999</v>
          </cell>
          <cell r="AB3862">
            <v>11620.844160000001</v>
          </cell>
          <cell r="AC3862">
            <v>12807.48323</v>
          </cell>
          <cell r="AD3862">
            <v>54388.95091</v>
          </cell>
          <cell r="AT3862">
            <v>3965.6170000000002</v>
          </cell>
          <cell r="AU3862">
            <v>11863.291999999999</v>
          </cell>
          <cell r="AV3862">
            <v>19375.92827</v>
          </cell>
          <cell r="AW3862">
            <v>51184.895270000001</v>
          </cell>
        </row>
        <row r="3863">
          <cell r="A3863" t="str">
            <v>680499CL_INBS6912</v>
          </cell>
          <cell r="L3863">
            <v>2821.95048</v>
          </cell>
          <cell r="M3863">
            <v>3765.9620300000001</v>
          </cell>
          <cell r="N3863">
            <v>3290.67733</v>
          </cell>
          <cell r="O3863">
            <v>16506.081760000001</v>
          </cell>
          <cell r="P3863">
            <v>18502.030190000001</v>
          </cell>
          <cell r="Q3863">
            <v>18430.588899999999</v>
          </cell>
          <cell r="S3863">
            <v>48060.105470000002</v>
          </cell>
          <cell r="T3863">
            <v>50056.053899999999</v>
          </cell>
          <cell r="U3863">
            <v>47398.438679999999</v>
          </cell>
          <cell r="W3863">
            <v>6279.9721399999999</v>
          </cell>
          <cell r="X3863">
            <v>11671.20736</v>
          </cell>
          <cell r="Y3863">
            <v>10525.42671</v>
          </cell>
          <cell r="AB3863">
            <v>10557.04516</v>
          </cell>
          <cell r="AC3863">
            <v>11655.11823</v>
          </cell>
          <cell r="AD3863">
            <v>49089.732909999999</v>
          </cell>
          <cell r="AT3863">
            <v>3662.1410000000001</v>
          </cell>
          <cell r="AU3863">
            <v>11002.009</v>
          </cell>
          <cell r="AV3863">
            <v>18139.827010000001</v>
          </cell>
          <cell r="AW3863">
            <v>46810.184009999997</v>
          </cell>
        </row>
        <row r="3864">
          <cell r="A3864" t="str">
            <v>680499CL_INBO0678</v>
          </cell>
          <cell r="L3864">
            <v>2123.3970300000001</v>
          </cell>
          <cell r="M3864">
            <v>3074.1578599999998</v>
          </cell>
          <cell r="N3864">
            <v>2686.1825800000001</v>
          </cell>
          <cell r="O3864">
            <v>13289.932720000001</v>
          </cell>
          <cell r="P3864">
            <v>14672.48207</v>
          </cell>
          <cell r="Q3864">
            <v>14592.934020000001</v>
          </cell>
          <cell r="S3864">
            <v>38586.37717</v>
          </cell>
          <cell r="T3864">
            <v>39968.926520000001</v>
          </cell>
          <cell r="U3864">
            <v>37816.673020000002</v>
          </cell>
          <cell r="W3864">
            <v>5004.3033699999996</v>
          </cell>
          <cell r="X3864">
            <v>9660.9523300000001</v>
          </cell>
          <cell r="Y3864">
            <v>8715.6629300000004</v>
          </cell>
          <cell r="AB3864">
            <v>7952.2051600000004</v>
          </cell>
          <cell r="AC3864">
            <v>8868.9402300000002</v>
          </cell>
          <cell r="AD3864">
            <v>37359.89791</v>
          </cell>
          <cell r="AT3864">
            <v>2654.8470000000002</v>
          </cell>
          <cell r="AU3864">
            <v>8235.7009999999991</v>
          </cell>
          <cell r="AV3864">
            <v>14053.645839999999</v>
          </cell>
          <cell r="AW3864">
            <v>35661.251839999997</v>
          </cell>
        </row>
        <row r="3865">
          <cell r="A3865" t="str">
            <v>680499CL_INBU0654</v>
          </cell>
          <cell r="L3865">
            <v>182.85982000000001</v>
          </cell>
          <cell r="M3865">
            <v>225.54677000000001</v>
          </cell>
          <cell r="N3865">
            <v>197.08154999999999</v>
          </cell>
          <cell r="O3865">
            <v>844.59253000000001</v>
          </cell>
          <cell r="P3865">
            <v>1059.9575199999999</v>
          </cell>
          <cell r="Q3865">
            <v>1048.38744</v>
          </cell>
          <cell r="S3865">
            <v>2745.9558200000001</v>
          </cell>
          <cell r="T3865">
            <v>2961.3208100000002</v>
          </cell>
          <cell r="U3865">
            <v>2789.8397100000002</v>
          </cell>
          <cell r="W3865">
            <v>255.01112000000001</v>
          </cell>
          <cell r="X3865">
            <v>743.45399999999995</v>
          </cell>
          <cell r="Y3865">
            <v>668.61117999999999</v>
          </cell>
          <cell r="AB3865">
            <v>760.52800000000002</v>
          </cell>
          <cell r="AC3865">
            <v>747.49300000000005</v>
          </cell>
          <cell r="AD3865">
            <v>3306.3339999999998</v>
          </cell>
          <cell r="AT3865">
            <v>164.92400000000001</v>
          </cell>
          <cell r="AU3865">
            <v>607.88499999999999</v>
          </cell>
          <cell r="AV3865">
            <v>933.96532999999999</v>
          </cell>
          <cell r="AW3865">
            <v>2852.5023299999998</v>
          </cell>
        </row>
        <row r="3866">
          <cell r="A3866" t="str">
            <v>680499CL_INBU0659</v>
          </cell>
          <cell r="L3866">
            <v>515.69362999999998</v>
          </cell>
          <cell r="M3866">
            <v>466.25740000000002</v>
          </cell>
          <cell r="N3866">
            <v>407.41320999999999</v>
          </cell>
          <cell r="O3866">
            <v>2371.5565099999999</v>
          </cell>
          <cell r="P3866">
            <v>2769.5906</v>
          </cell>
          <cell r="Q3866">
            <v>2789.2674400000001</v>
          </cell>
          <cell r="S3866">
            <v>6727.7724799999996</v>
          </cell>
          <cell r="T3866">
            <v>7125.8065699999997</v>
          </cell>
          <cell r="U3866">
            <v>6791.9259400000001</v>
          </cell>
          <cell r="W3866">
            <v>1020.65765</v>
          </cell>
          <cell r="X3866">
            <v>1266.8010300000001</v>
          </cell>
          <cell r="Y3866">
            <v>1141.1525999999999</v>
          </cell>
          <cell r="AB3866">
            <v>1844.3119999999999</v>
          </cell>
          <cell r="AC3866">
            <v>2038.6849999999999</v>
          </cell>
          <cell r="AD3866">
            <v>8423.5010000000002</v>
          </cell>
          <cell r="AT3866">
            <v>842.37</v>
          </cell>
          <cell r="AU3866">
            <v>2158.4229999999998</v>
          </cell>
          <cell r="AV3866">
            <v>3152.2158399999998</v>
          </cell>
          <cell r="AW3866">
            <v>8296.4298400000007</v>
          </cell>
        </row>
        <row r="3867">
          <cell r="A3867" t="str">
            <v>680499CL_INBU3445</v>
          </cell>
          <cell r="P3867">
            <v>0</v>
          </cell>
          <cell r="Q3867">
            <v>0</v>
          </cell>
          <cell r="S3867">
            <v>0</v>
          </cell>
          <cell r="T3867">
            <v>0</v>
          </cell>
          <cell r="U3867">
            <v>0</v>
          </cell>
        </row>
        <row r="3868">
          <cell r="A3868" t="str">
            <v>680499CL_INBS6922</v>
          </cell>
          <cell r="L3868">
            <v>171.00867</v>
          </cell>
          <cell r="M3868">
            <v>542.78083000000004</v>
          </cell>
          <cell r="N3868">
            <v>474.27897000000002</v>
          </cell>
          <cell r="O3868">
            <v>1005.48068</v>
          </cell>
          <cell r="P3868">
            <v>4643.2433099999998</v>
          </cell>
          <cell r="Q3868">
            <v>4875.8819299999996</v>
          </cell>
          <cell r="S3868">
            <v>2658.5014900000001</v>
          </cell>
          <cell r="T3868">
            <v>6296.2641199999998</v>
          </cell>
          <cell r="U3868">
            <v>6398.4087</v>
          </cell>
          <cell r="W3868">
            <v>448.38681000000003</v>
          </cell>
          <cell r="X3868">
            <v>1069.8431</v>
          </cell>
          <cell r="Y3868">
            <v>963.95205999999996</v>
          </cell>
          <cell r="AB3868">
            <v>1063.799</v>
          </cell>
          <cell r="AC3868">
            <v>1152.365</v>
          </cell>
          <cell r="AD3868">
            <v>5299.2179999999998</v>
          </cell>
          <cell r="AT3868">
            <v>303.476</v>
          </cell>
          <cell r="AU3868">
            <v>861.28300000000002</v>
          </cell>
          <cell r="AV3868">
            <v>1236.1012599999999</v>
          </cell>
          <cell r="AW3868">
            <v>4374.71126</v>
          </cell>
        </row>
        <row r="3869">
          <cell r="A3869" t="str">
            <v>680499CL_INBU0630</v>
          </cell>
          <cell r="P3869">
            <v>35.602760000000004</v>
          </cell>
          <cell r="Q3869">
            <v>35.664670000000001</v>
          </cell>
          <cell r="T3869">
            <v>35.602760000000004</v>
          </cell>
          <cell r="U3869">
            <v>35.664670000000001</v>
          </cell>
        </row>
        <row r="3870">
          <cell r="A3870" t="str">
            <v>680499CL_INBU1485</v>
          </cell>
          <cell r="L3870">
            <v>170.13985</v>
          </cell>
          <cell r="M3870">
            <v>527.65878999999995</v>
          </cell>
          <cell r="N3870">
            <v>461.06540000000001</v>
          </cell>
          <cell r="O3870">
            <v>998.12911999999994</v>
          </cell>
          <cell r="P3870">
            <v>4543.3408300000001</v>
          </cell>
          <cell r="Q3870">
            <v>4776.2943599999999</v>
          </cell>
          <cell r="S3870">
            <v>2317.5324700000001</v>
          </cell>
          <cell r="T3870">
            <v>5862.7441799999997</v>
          </cell>
          <cell r="U3870">
            <v>5989.0944799999997</v>
          </cell>
          <cell r="W3870">
            <v>445.09814999999998</v>
          </cell>
          <cell r="X3870">
            <v>1032.4683399999999</v>
          </cell>
          <cell r="Y3870">
            <v>930.44087999999999</v>
          </cell>
          <cell r="AB3870">
            <v>1055.499</v>
          </cell>
          <cell r="AC3870">
            <v>1118.9849999999999</v>
          </cell>
          <cell r="AD3870">
            <v>5257.5379999999996</v>
          </cell>
          <cell r="AT3870">
            <v>289.84199999999998</v>
          </cell>
          <cell r="AU3870">
            <v>833.74300000000005</v>
          </cell>
          <cell r="AV3870">
            <v>1195.94596</v>
          </cell>
          <cell r="AW3870">
            <v>4334.5559599999997</v>
          </cell>
        </row>
        <row r="3871">
          <cell r="A3871" t="str">
            <v>680499CL_INBO0708</v>
          </cell>
          <cell r="M3871">
            <v>0</v>
          </cell>
          <cell r="N3871">
            <v>0</v>
          </cell>
          <cell r="P3871">
            <v>0</v>
          </cell>
          <cell r="Q3871">
            <v>0</v>
          </cell>
          <cell r="S3871">
            <v>-3.6330000000000001E-2</v>
          </cell>
          <cell r="T3871">
            <v>-3.6330000000000001E-2</v>
          </cell>
          <cell r="U3871">
            <v>-3.1940000000000003E-2</v>
          </cell>
          <cell r="X3871">
            <v>0</v>
          </cell>
          <cell r="Y3871">
            <v>0</v>
          </cell>
        </row>
        <row r="3872">
          <cell r="A3872" t="str">
            <v>680499CL_INBU0675</v>
          </cell>
          <cell r="L3872">
            <v>0.86882000000000004</v>
          </cell>
          <cell r="M3872">
            <v>-0.26854</v>
          </cell>
          <cell r="N3872">
            <v>-0.23465</v>
          </cell>
          <cell r="O3872">
            <v>7.1831300000000002</v>
          </cell>
          <cell r="P3872">
            <v>1.5249699999999999</v>
          </cell>
          <cell r="Q3872">
            <v>1.70475</v>
          </cell>
          <cell r="S3872">
            <v>272.28989000000001</v>
          </cell>
          <cell r="T3872">
            <v>266.63173</v>
          </cell>
          <cell r="U3872">
            <v>248.73011</v>
          </cell>
          <cell r="W3872">
            <v>3.2886600000000001</v>
          </cell>
          <cell r="X3872">
            <v>-0.31489</v>
          </cell>
          <cell r="Y3872">
            <v>-0.25696999999999998</v>
          </cell>
          <cell r="AB3872">
            <v>8.3000000000000007</v>
          </cell>
          <cell r="AC3872">
            <v>33.380000000000003</v>
          </cell>
          <cell r="AD3872">
            <v>41.68</v>
          </cell>
          <cell r="AT3872">
            <v>13.634</v>
          </cell>
          <cell r="AU3872">
            <v>27.54</v>
          </cell>
          <cell r="AV3872">
            <v>39.99465</v>
          </cell>
          <cell r="AW3872">
            <v>39.99465</v>
          </cell>
        </row>
        <row r="3873">
          <cell r="A3873" t="str">
            <v>680499CL_INBU0709</v>
          </cell>
          <cell r="P3873">
            <v>-6.5989999999999993E-2</v>
          </cell>
          <cell r="Q3873">
            <v>-6.2890000000000001E-2</v>
          </cell>
          <cell r="T3873">
            <v>-6.5989999999999993E-2</v>
          </cell>
          <cell r="U3873">
            <v>-6.2890000000000001E-2</v>
          </cell>
          <cell r="X3873">
            <v>-6.5989999999999993E-2</v>
          </cell>
          <cell r="Y3873">
            <v>-6.2890000000000001E-2</v>
          </cell>
        </row>
        <row r="3874">
          <cell r="A3874" t="str">
            <v>680499CL_INBU3415</v>
          </cell>
          <cell r="S3874">
            <v>0</v>
          </cell>
          <cell r="T3874">
            <v>0</v>
          </cell>
          <cell r="U3874">
            <v>0</v>
          </cell>
        </row>
        <row r="3875">
          <cell r="A3875" t="str">
            <v>680499CL_INBU1123</v>
          </cell>
          <cell r="L3875">
            <v>0</v>
          </cell>
          <cell r="M3875">
            <v>15.39058</v>
          </cell>
          <cell r="N3875">
            <v>13.448219999999999</v>
          </cell>
          <cell r="O3875">
            <v>0.16843</v>
          </cell>
          <cell r="P3875">
            <v>62.840739999999997</v>
          </cell>
          <cell r="Q3875">
            <v>62.281039999999997</v>
          </cell>
          <cell r="S3875">
            <v>68.715459999999993</v>
          </cell>
          <cell r="T3875">
            <v>131.38776999999999</v>
          </cell>
          <cell r="U3875">
            <v>125.01428</v>
          </cell>
          <cell r="W3875">
            <v>0</v>
          </cell>
          <cell r="X3875">
            <v>37.75564</v>
          </cell>
          <cell r="Y3875">
            <v>33.831040000000002</v>
          </cell>
          <cell r="AV3875">
            <v>0.16064999999999999</v>
          </cell>
          <cell r="AW3875">
            <v>0.16064999999999999</v>
          </cell>
        </row>
        <row r="3876">
          <cell r="A3876" t="str">
            <v>680499CL_INBS9042</v>
          </cell>
          <cell r="L3876">
            <v>2832.76577</v>
          </cell>
          <cell r="M3876">
            <v>2883.7854900000002</v>
          </cell>
          <cell r="N3876">
            <v>2519.8362299999999</v>
          </cell>
          <cell r="O3876">
            <v>14388.20462</v>
          </cell>
          <cell r="P3876">
            <v>11914.54593</v>
          </cell>
          <cell r="Q3876">
            <v>11719.66965</v>
          </cell>
          <cell r="S3876">
            <v>39148.229339999998</v>
          </cell>
          <cell r="T3876">
            <v>36674.570650000001</v>
          </cell>
          <cell r="U3876">
            <v>34435.444329999998</v>
          </cell>
          <cell r="W3876">
            <v>6374.9133000000002</v>
          </cell>
          <cell r="X3876">
            <v>8993.3421999999991</v>
          </cell>
          <cell r="Y3876">
            <v>8109.5295599999999</v>
          </cell>
          <cell r="AB3876">
            <v>10093.17</v>
          </cell>
          <cell r="AC3876">
            <v>7652.8360000000002</v>
          </cell>
          <cell r="AD3876">
            <v>44444.684000000001</v>
          </cell>
          <cell r="AT3876">
            <v>3083.5320000000002</v>
          </cell>
          <cell r="AU3876">
            <v>9436.4789999999994</v>
          </cell>
          <cell r="AV3876">
            <v>14552.83714</v>
          </cell>
          <cell r="AW3876">
            <v>41605.156139999999</v>
          </cell>
        </row>
        <row r="3877">
          <cell r="A3877" t="str">
            <v>680499CL_INBO0341</v>
          </cell>
          <cell r="L3877">
            <v>1782.8705299999999</v>
          </cell>
          <cell r="M3877">
            <v>1651.5728999999999</v>
          </cell>
          <cell r="N3877">
            <v>1443.1355100000001</v>
          </cell>
          <cell r="O3877">
            <v>8968.9423599999991</v>
          </cell>
          <cell r="P3877">
            <v>7163.4188100000001</v>
          </cell>
          <cell r="Q3877">
            <v>7055.1516099999999</v>
          </cell>
          <cell r="S3877">
            <v>24842.187450000001</v>
          </cell>
          <cell r="T3877">
            <v>23036.6639</v>
          </cell>
          <cell r="U3877">
            <v>21640.12155</v>
          </cell>
          <cell r="W3877">
            <v>4160.5996800000003</v>
          </cell>
          <cell r="X3877">
            <v>5388.0168199999998</v>
          </cell>
          <cell r="Y3877">
            <v>4862.5032799999999</v>
          </cell>
          <cell r="AB3877">
            <v>6323.7150000000001</v>
          </cell>
          <cell r="AC3877">
            <v>4653.7359999999999</v>
          </cell>
          <cell r="AD3877">
            <v>29130.958999999999</v>
          </cell>
          <cell r="AT3877">
            <v>1813.8530000000001</v>
          </cell>
          <cell r="AU3877">
            <v>5707.0609999999997</v>
          </cell>
          <cell r="AV3877">
            <v>9042.4054599999999</v>
          </cell>
          <cell r="AW3877">
            <v>26569.446459999999</v>
          </cell>
        </row>
        <row r="3878">
          <cell r="A3878" t="str">
            <v>680499CL_INBU0341</v>
          </cell>
          <cell r="L3878">
            <v>1782.8705299999999</v>
          </cell>
          <cell r="M3878">
            <v>1651.5728999999999</v>
          </cell>
          <cell r="N3878">
            <v>1443.1355100000001</v>
          </cell>
          <cell r="O3878">
            <v>8968.9423599999991</v>
          </cell>
          <cell r="P3878">
            <v>7163.4188100000001</v>
          </cell>
          <cell r="Q3878">
            <v>7055.1516099999999</v>
          </cell>
          <cell r="S3878">
            <v>24842.187450000001</v>
          </cell>
          <cell r="T3878">
            <v>23036.6639</v>
          </cell>
          <cell r="U3878">
            <v>21640.12155</v>
          </cell>
          <cell r="W3878">
            <v>4160.5996800000003</v>
          </cell>
          <cell r="X3878">
            <v>5388.0168199999998</v>
          </cell>
          <cell r="Y3878">
            <v>4862.5032799999999</v>
          </cell>
          <cell r="AB3878">
            <v>6323.7150000000001</v>
          </cell>
          <cell r="AC3878">
            <v>4653.7359999999999</v>
          </cell>
          <cell r="AD3878">
            <v>29130.958999999999</v>
          </cell>
          <cell r="AT3878">
            <v>1813.8530000000001</v>
          </cell>
          <cell r="AU3878">
            <v>5707.0609999999997</v>
          </cell>
          <cell r="AV3878">
            <v>9042.4054599999999</v>
          </cell>
          <cell r="AW3878">
            <v>26569.446459999999</v>
          </cell>
        </row>
        <row r="3879">
          <cell r="A3879" t="str">
            <v>680499CL_INBU0351</v>
          </cell>
          <cell r="L3879">
            <v>33.37603</v>
          </cell>
          <cell r="M3879">
            <v>18.544519999999999</v>
          </cell>
          <cell r="N3879">
            <v>16.2041</v>
          </cell>
          <cell r="O3879">
            <v>122.1865</v>
          </cell>
          <cell r="P3879">
            <v>60.596629999999998</v>
          </cell>
          <cell r="Q3879">
            <v>59.345640000000003</v>
          </cell>
          <cell r="S3879">
            <v>272.56250999999997</v>
          </cell>
          <cell r="T3879">
            <v>210.97264000000001</v>
          </cell>
          <cell r="U3879">
            <v>197.35373000000001</v>
          </cell>
          <cell r="W3879">
            <v>76.712620000000001</v>
          </cell>
          <cell r="X3879">
            <v>51.40522</v>
          </cell>
          <cell r="Y3879">
            <v>46.116799999999998</v>
          </cell>
          <cell r="AB3879">
            <v>55.746000000000002</v>
          </cell>
          <cell r="AC3879">
            <v>55.746000000000002</v>
          </cell>
          <cell r="AD3879">
            <v>144.68899999999999</v>
          </cell>
          <cell r="AT3879">
            <v>83.721000000000004</v>
          </cell>
          <cell r="AU3879">
            <v>211.34200000000001</v>
          </cell>
          <cell r="AV3879">
            <v>179.84381999999999</v>
          </cell>
          <cell r="AW3879">
            <v>294.56281999999999</v>
          </cell>
        </row>
        <row r="3880">
          <cell r="A3880" t="str">
            <v>680499CL_INBU0352</v>
          </cell>
          <cell r="L3880">
            <v>1019.9328</v>
          </cell>
          <cell r="M3880">
            <v>1033.9262000000001</v>
          </cell>
          <cell r="N3880">
            <v>903.43913999999995</v>
          </cell>
          <cell r="O3880">
            <v>5287.5930200000003</v>
          </cell>
          <cell r="P3880">
            <v>4085.60806</v>
          </cell>
          <cell r="Q3880">
            <v>4020.0604199999998</v>
          </cell>
          <cell r="S3880">
            <v>13806.536340000001</v>
          </cell>
          <cell r="T3880">
            <v>12604.551380000001</v>
          </cell>
          <cell r="U3880">
            <v>11821.388199999999</v>
          </cell>
          <cell r="W3880">
            <v>2144.2782900000002</v>
          </cell>
          <cell r="X3880">
            <v>3043.9582799999998</v>
          </cell>
          <cell r="Y3880">
            <v>2741.6382699999999</v>
          </cell>
          <cell r="AB3880">
            <v>3677.2570000000001</v>
          </cell>
          <cell r="AC3880">
            <v>2917.5680000000002</v>
          </cell>
          <cell r="AD3880">
            <v>15029.442999999999</v>
          </cell>
          <cell r="AT3880">
            <v>1172.9690000000001</v>
          </cell>
          <cell r="AU3880">
            <v>3483.1129999999998</v>
          </cell>
          <cell r="AV3880">
            <v>5282.7116100000003</v>
          </cell>
          <cell r="AW3880">
            <v>14604.954610000001</v>
          </cell>
        </row>
        <row r="3881">
          <cell r="A3881" t="str">
            <v>680499CL_INBU0353</v>
          </cell>
          <cell r="L3881">
            <v>-3.6961400000000002</v>
          </cell>
          <cell r="M3881">
            <v>177.37730999999999</v>
          </cell>
          <cell r="N3881">
            <v>154.99133</v>
          </cell>
          <cell r="O3881">
            <v>1.03169</v>
          </cell>
          <cell r="P3881">
            <v>597.58172999999999</v>
          </cell>
          <cell r="Q3881">
            <v>578.24758999999995</v>
          </cell>
          <cell r="S3881">
            <v>196.97193999999999</v>
          </cell>
          <cell r="T3881">
            <v>793.52197999999999</v>
          </cell>
          <cell r="U3881">
            <v>750.46614999999997</v>
          </cell>
          <cell r="W3881">
            <v>-7.8484100000000003</v>
          </cell>
          <cell r="X3881">
            <v>499.35682000000003</v>
          </cell>
          <cell r="Y3881">
            <v>449.64528000000001</v>
          </cell>
          <cell r="AB3881">
            <v>36.451999999999998</v>
          </cell>
          <cell r="AC3881">
            <v>25.786000000000001</v>
          </cell>
          <cell r="AD3881">
            <v>139.59299999999999</v>
          </cell>
          <cell r="AT3881">
            <v>12.989000000000001</v>
          </cell>
          <cell r="AU3881">
            <v>34.963000000000001</v>
          </cell>
          <cell r="AV3881">
            <v>42.375999999999998</v>
          </cell>
          <cell r="AW3881">
            <v>130.69200000000001</v>
          </cell>
        </row>
        <row r="3882">
          <cell r="A3882" t="str">
            <v>680499CL_INBU0349</v>
          </cell>
          <cell r="L3882">
            <v>0.28255000000000002</v>
          </cell>
          <cell r="M3882">
            <v>2.36456</v>
          </cell>
          <cell r="N3882">
            <v>2.0661399999999999</v>
          </cell>
          <cell r="O3882">
            <v>8.4510500000000004</v>
          </cell>
          <cell r="P3882">
            <v>7.3407</v>
          </cell>
          <cell r="Q3882">
            <v>6.8643900000000002</v>
          </cell>
          <cell r="S3882">
            <v>29.9711</v>
          </cell>
          <cell r="T3882">
            <v>28.860749999999999</v>
          </cell>
          <cell r="U3882">
            <v>26.114699999999999</v>
          </cell>
          <cell r="W3882">
            <v>1.1711199999999999</v>
          </cell>
          <cell r="X3882">
            <v>10.60506</v>
          </cell>
          <cell r="Y3882">
            <v>9.6259300000000003</v>
          </cell>
          <cell r="AV3882">
            <v>5.5002500000000003</v>
          </cell>
          <cell r="AW3882">
            <v>5.5002500000000003</v>
          </cell>
        </row>
        <row r="3883">
          <cell r="A3883" t="str">
            <v>680499CL_INBS9051</v>
          </cell>
          <cell r="L3883">
            <v>15.269769999999999</v>
          </cell>
          <cell r="M3883">
            <v>11.55105</v>
          </cell>
          <cell r="N3883">
            <v>10.09324</v>
          </cell>
          <cell r="O3883">
            <v>138.69852</v>
          </cell>
          <cell r="P3883">
            <v>68.434539999999998</v>
          </cell>
          <cell r="Q3883">
            <v>67.837130000000002</v>
          </cell>
          <cell r="S3883">
            <v>291.11459000000002</v>
          </cell>
          <cell r="T3883">
            <v>220.85060999999999</v>
          </cell>
          <cell r="U3883">
            <v>208.26009999999999</v>
          </cell>
          <cell r="W3883">
            <v>38.686070000000001</v>
          </cell>
          <cell r="X3883">
            <v>43.592919999999999</v>
          </cell>
          <cell r="Y3883">
            <v>39.627400000000002</v>
          </cell>
          <cell r="AB3883">
            <v>44.067</v>
          </cell>
          <cell r="AC3883">
            <v>39.881999999999998</v>
          </cell>
          <cell r="AD3883">
            <v>324.94400000000002</v>
          </cell>
          <cell r="AT3883">
            <v>15.862</v>
          </cell>
          <cell r="AU3883">
            <v>44.774000000000001</v>
          </cell>
          <cell r="AV3883">
            <v>87.864310000000003</v>
          </cell>
          <cell r="AW3883">
            <v>318.65631000000002</v>
          </cell>
        </row>
        <row r="3884">
          <cell r="A3884" t="str">
            <v>680499CL_INBO0713</v>
          </cell>
          <cell r="L3884">
            <v>15.269769999999999</v>
          </cell>
          <cell r="M3884">
            <v>11.55105</v>
          </cell>
          <cell r="N3884">
            <v>10.09324</v>
          </cell>
          <cell r="O3884">
            <v>138.69852</v>
          </cell>
          <cell r="P3884">
            <v>68.434539999999998</v>
          </cell>
          <cell r="Q3884">
            <v>67.837130000000002</v>
          </cell>
          <cell r="S3884">
            <v>291.11459000000002</v>
          </cell>
          <cell r="T3884">
            <v>220.85060999999999</v>
          </cell>
          <cell r="U3884">
            <v>208.26009999999999</v>
          </cell>
          <cell r="W3884">
            <v>38.686070000000001</v>
          </cell>
          <cell r="X3884">
            <v>43.592919999999999</v>
          </cell>
          <cell r="Y3884">
            <v>39.627400000000002</v>
          </cell>
          <cell r="AB3884">
            <v>44.067</v>
          </cell>
          <cell r="AC3884">
            <v>39.881999999999998</v>
          </cell>
          <cell r="AD3884">
            <v>324.94400000000002</v>
          </cell>
          <cell r="AT3884">
            <v>15.862</v>
          </cell>
          <cell r="AU3884">
            <v>44.774000000000001</v>
          </cell>
          <cell r="AV3884">
            <v>87.864310000000003</v>
          </cell>
          <cell r="AW3884">
            <v>318.65631000000002</v>
          </cell>
        </row>
        <row r="3885">
          <cell r="A3885" t="str">
            <v>680499CL_INBU0713</v>
          </cell>
          <cell r="L3885">
            <v>15.269769999999999</v>
          </cell>
          <cell r="M3885">
            <v>11.55105</v>
          </cell>
          <cell r="N3885">
            <v>10.09324</v>
          </cell>
          <cell r="O3885">
            <v>138.69852</v>
          </cell>
          <cell r="P3885">
            <v>68.434539999999998</v>
          </cell>
          <cell r="Q3885">
            <v>67.837130000000002</v>
          </cell>
          <cell r="S3885">
            <v>291.11459000000002</v>
          </cell>
          <cell r="T3885">
            <v>220.85060999999999</v>
          </cell>
          <cell r="U3885">
            <v>208.26009999999999</v>
          </cell>
          <cell r="W3885">
            <v>38.686070000000001</v>
          </cell>
          <cell r="X3885">
            <v>43.592919999999999</v>
          </cell>
          <cell r="Y3885">
            <v>39.627400000000002</v>
          </cell>
          <cell r="AB3885">
            <v>44.067</v>
          </cell>
          <cell r="AC3885">
            <v>39.881999999999998</v>
          </cell>
          <cell r="AD3885">
            <v>324.94400000000002</v>
          </cell>
          <cell r="AT3885">
            <v>15.862</v>
          </cell>
          <cell r="AU3885">
            <v>44.774000000000001</v>
          </cell>
          <cell r="AV3885">
            <v>87.864310000000003</v>
          </cell>
          <cell r="AW3885">
            <v>318.65631000000002</v>
          </cell>
        </row>
        <row r="3886">
          <cell r="A3886" t="str">
            <v>680499CL_INBS9050</v>
          </cell>
          <cell r="L3886">
            <v>144.98570000000001</v>
          </cell>
          <cell r="O3886">
            <v>539.60901999999999</v>
          </cell>
          <cell r="S3886">
            <v>1022.96188</v>
          </cell>
          <cell r="T3886">
            <v>483.35286000000002</v>
          </cell>
          <cell r="U3886">
            <v>444.49313999999998</v>
          </cell>
          <cell r="W3886">
            <v>291.81099999999998</v>
          </cell>
          <cell r="AB3886">
            <v>661.34199999999998</v>
          </cell>
          <cell r="AC3886">
            <v>254.714</v>
          </cell>
          <cell r="AD3886">
            <v>2779.8739999999998</v>
          </cell>
          <cell r="AT3886">
            <v>145.38800000000001</v>
          </cell>
          <cell r="AU3886">
            <v>460.73</v>
          </cell>
          <cell r="AV3886">
            <v>526.09973000000002</v>
          </cell>
          <cell r="AW3886">
            <v>2225.8287300000002</v>
          </cell>
        </row>
        <row r="3887">
          <cell r="A3887" t="str">
            <v>680499CL_INBU0362</v>
          </cell>
          <cell r="L3887">
            <v>144.98570000000001</v>
          </cell>
          <cell r="O3887">
            <v>539.60901999999999</v>
          </cell>
          <cell r="S3887">
            <v>1022.96188</v>
          </cell>
          <cell r="T3887">
            <v>483.35286000000002</v>
          </cell>
          <cell r="U3887">
            <v>444.49313999999998</v>
          </cell>
          <cell r="W3887">
            <v>291.81099999999998</v>
          </cell>
          <cell r="AB3887">
            <v>661.34199999999998</v>
          </cell>
          <cell r="AC3887">
            <v>254.714</v>
          </cell>
          <cell r="AD3887">
            <v>2779.8739999999998</v>
          </cell>
          <cell r="AT3887">
            <v>145.38800000000001</v>
          </cell>
          <cell r="AU3887">
            <v>460.73</v>
          </cell>
          <cell r="AV3887">
            <v>526.09973000000002</v>
          </cell>
          <cell r="AW3887">
            <v>2225.8287300000002</v>
          </cell>
        </row>
        <row r="3888">
          <cell r="A3888" t="str">
            <v>680499CL_INBU0361</v>
          </cell>
          <cell r="S3888">
            <v>0</v>
          </cell>
          <cell r="T3888">
            <v>0</v>
          </cell>
          <cell r="U3888">
            <v>0</v>
          </cell>
        </row>
        <row r="3889">
          <cell r="A3889" t="str">
            <v>680499CL_INBS6801</v>
          </cell>
          <cell r="L3889">
            <v>104.76261</v>
          </cell>
          <cell r="M3889">
            <v>101.44511</v>
          </cell>
          <cell r="N3889">
            <v>88.642200000000003</v>
          </cell>
          <cell r="O3889">
            <v>532.03080999999997</v>
          </cell>
          <cell r="P3889">
            <v>641.48793999999998</v>
          </cell>
          <cell r="Q3889">
            <v>640.89949999999999</v>
          </cell>
          <cell r="S3889">
            <v>1528.0607500000001</v>
          </cell>
          <cell r="T3889">
            <v>1637.5178800000001</v>
          </cell>
          <cell r="U3889">
            <v>1558.7481499999999</v>
          </cell>
          <cell r="W3889">
            <v>228.53254999999999</v>
          </cell>
          <cell r="X3889">
            <v>376.32911000000001</v>
          </cell>
          <cell r="Y3889">
            <v>342.25481000000002</v>
          </cell>
          <cell r="AV3889">
            <v>206.29427999999999</v>
          </cell>
          <cell r="AW3889">
            <v>206.29427999999999</v>
          </cell>
        </row>
        <row r="3890">
          <cell r="A3890" t="str">
            <v>680499CL_INBU1481</v>
          </cell>
          <cell r="L3890">
            <v>104.76261</v>
          </cell>
          <cell r="M3890">
            <v>101.44511</v>
          </cell>
          <cell r="N3890">
            <v>88.642200000000003</v>
          </cell>
          <cell r="O3890">
            <v>532.03080999999997</v>
          </cell>
          <cell r="P3890">
            <v>641.48793999999998</v>
          </cell>
          <cell r="Q3890">
            <v>640.89949999999999</v>
          </cell>
          <cell r="S3890">
            <v>1528.0607500000001</v>
          </cell>
          <cell r="T3890">
            <v>1637.5178800000001</v>
          </cell>
          <cell r="U3890">
            <v>1558.7481499999999</v>
          </cell>
          <cell r="W3890">
            <v>228.53254999999999</v>
          </cell>
          <cell r="X3890">
            <v>376.32911000000001</v>
          </cell>
          <cell r="Y3890">
            <v>342.25481000000002</v>
          </cell>
          <cell r="AV3890">
            <v>206.29427999999999</v>
          </cell>
          <cell r="AW3890">
            <v>206.29427999999999</v>
          </cell>
        </row>
        <row r="3891">
          <cell r="A3891" t="str">
            <v>680499CL_INBS6903</v>
          </cell>
          <cell r="L3891">
            <v>1.6000000000000001E-4</v>
          </cell>
          <cell r="O3891">
            <v>8.1999999999999998E-4</v>
          </cell>
          <cell r="S3891">
            <v>8.1999999999999998E-4</v>
          </cell>
          <cell r="W3891">
            <v>4.4999999999999999E-4</v>
          </cell>
          <cell r="AV3891">
            <v>0</v>
          </cell>
          <cell r="AW3891">
            <v>0</v>
          </cell>
        </row>
        <row r="3892">
          <cell r="A3892" t="str">
            <v>680499CL_INBU0664</v>
          </cell>
          <cell r="L3892">
            <v>1.6000000000000001E-4</v>
          </cell>
          <cell r="O3892">
            <v>8.1999999999999998E-4</v>
          </cell>
          <cell r="S3892">
            <v>8.1999999999999998E-4</v>
          </cell>
          <cell r="W3892">
            <v>4.4999999999999999E-4</v>
          </cell>
          <cell r="AV3892">
            <v>0</v>
          </cell>
          <cell r="AW3892">
            <v>0</v>
          </cell>
        </row>
        <row r="3893">
          <cell r="A3893" t="str">
            <v>680499CL_IN201101</v>
          </cell>
          <cell r="L3893">
            <v>4.96075</v>
          </cell>
          <cell r="M3893">
            <v>88.87818</v>
          </cell>
          <cell r="N3893">
            <v>77.661280000000005</v>
          </cell>
          <cell r="O3893">
            <v>25.804559999999999</v>
          </cell>
          <cell r="P3893">
            <v>4407.7446099999997</v>
          </cell>
          <cell r="Q3893">
            <v>4592.3270400000001</v>
          </cell>
          <cell r="S3893">
            <v>637.43559000000005</v>
          </cell>
          <cell r="T3893">
            <v>5019.3756400000002</v>
          </cell>
          <cell r="U3893">
            <v>5133.1856500000004</v>
          </cell>
          <cell r="W3893">
            <v>5.86097</v>
          </cell>
          <cell r="X3893">
            <v>648.00007000000005</v>
          </cell>
          <cell r="Y3893">
            <v>597.32550000000003</v>
          </cell>
          <cell r="AV3893">
            <v>16.10378</v>
          </cell>
          <cell r="AW3893">
            <v>16.10378</v>
          </cell>
        </row>
        <row r="3894">
          <cell r="A3894" t="str">
            <v>680499CL_INBT6918</v>
          </cell>
          <cell r="L3894">
            <v>4.96075</v>
          </cell>
          <cell r="M3894">
            <v>88.87818</v>
          </cell>
          <cell r="N3894">
            <v>77.661280000000005</v>
          </cell>
          <cell r="O3894">
            <v>25.804559999999999</v>
          </cell>
          <cell r="P3894">
            <v>4407.7446099999997</v>
          </cell>
          <cell r="Q3894">
            <v>4592.3270400000001</v>
          </cell>
          <cell r="S3894">
            <v>637.43559000000005</v>
          </cell>
          <cell r="T3894">
            <v>5019.3756400000002</v>
          </cell>
          <cell r="U3894">
            <v>5133.1856500000004</v>
          </cell>
          <cell r="W3894">
            <v>5.86097</v>
          </cell>
          <cell r="X3894">
            <v>648.00007000000005</v>
          </cell>
          <cell r="Y3894">
            <v>597.32550000000003</v>
          </cell>
          <cell r="AV3894">
            <v>16.10378</v>
          </cell>
          <cell r="AW3894">
            <v>16.10378</v>
          </cell>
        </row>
        <row r="3895">
          <cell r="A3895" t="str">
            <v>680499CL_INBO0680</v>
          </cell>
          <cell r="L3895">
            <v>4.96075</v>
          </cell>
          <cell r="M3895">
            <v>88.87818</v>
          </cell>
          <cell r="N3895">
            <v>77.661280000000005</v>
          </cell>
          <cell r="O3895">
            <v>25.666740000000001</v>
          </cell>
          <cell r="P3895">
            <v>4407.7446099999997</v>
          </cell>
          <cell r="Q3895">
            <v>4592.3270400000001</v>
          </cell>
          <cell r="S3895">
            <v>637.29777000000001</v>
          </cell>
          <cell r="T3895">
            <v>5019.3756400000002</v>
          </cell>
          <cell r="U3895">
            <v>5133.1856500000004</v>
          </cell>
          <cell r="W3895">
            <v>5.86097</v>
          </cell>
          <cell r="X3895">
            <v>648.00007000000005</v>
          </cell>
          <cell r="Y3895">
            <v>597.32550000000003</v>
          </cell>
          <cell r="AV3895">
            <v>15.965960000000001</v>
          </cell>
          <cell r="AW3895">
            <v>15.965960000000001</v>
          </cell>
        </row>
        <row r="3896">
          <cell r="A3896" t="str">
            <v>680499CL_INBU0680</v>
          </cell>
          <cell r="L3896">
            <v>4.96075</v>
          </cell>
          <cell r="M3896">
            <v>88.87818</v>
          </cell>
          <cell r="N3896">
            <v>77.661280000000005</v>
          </cell>
          <cell r="O3896">
            <v>25.666740000000001</v>
          </cell>
          <cell r="P3896">
            <v>4407.7446099999997</v>
          </cell>
          <cell r="Q3896">
            <v>4592.3270400000001</v>
          </cell>
          <cell r="S3896">
            <v>637.29777000000001</v>
          </cell>
          <cell r="T3896">
            <v>5019.3756400000002</v>
          </cell>
          <cell r="U3896">
            <v>5133.1856500000004</v>
          </cell>
          <cell r="W3896">
            <v>5.86097</v>
          </cell>
          <cell r="X3896">
            <v>648.00007000000005</v>
          </cell>
          <cell r="Y3896">
            <v>597.32550000000003</v>
          </cell>
          <cell r="AV3896">
            <v>15.965960000000001</v>
          </cell>
          <cell r="AW3896">
            <v>15.965960000000001</v>
          </cell>
        </row>
        <row r="3897">
          <cell r="A3897" t="str">
            <v>680499CL_INBU3409</v>
          </cell>
          <cell r="P3897">
            <v>0</v>
          </cell>
          <cell r="Q3897">
            <v>0</v>
          </cell>
          <cell r="T3897">
            <v>0</v>
          </cell>
          <cell r="U3897">
            <v>0</v>
          </cell>
        </row>
        <row r="3898">
          <cell r="A3898" t="str">
            <v>680499CL_INBU0624</v>
          </cell>
          <cell r="L3898">
            <v>0</v>
          </cell>
          <cell r="O3898">
            <v>0.13782</v>
          </cell>
          <cell r="S3898">
            <v>0.13782</v>
          </cell>
          <cell r="W3898">
            <v>0</v>
          </cell>
          <cell r="AV3898">
            <v>0.13782</v>
          </cell>
          <cell r="AW3898">
            <v>0.13782</v>
          </cell>
        </row>
        <row r="3899">
          <cell r="A3899" t="str">
            <v>680499470467PD202</v>
          </cell>
          <cell r="L3899">
            <v>6791.4323899999999</v>
          </cell>
          <cell r="M3899">
            <v>7686.4080000000004</v>
          </cell>
          <cell r="N3899">
            <v>6716.3419100000001</v>
          </cell>
          <cell r="O3899">
            <v>36275.220179999997</v>
          </cell>
          <cell r="P3899">
            <v>37541.415500000003</v>
          </cell>
          <cell r="Q3899">
            <v>37488.207470000001</v>
          </cell>
          <cell r="S3899">
            <v>100463.53412</v>
          </cell>
          <cell r="T3899">
            <v>101729.72944</v>
          </cell>
          <cell r="U3899">
            <v>96412.751130000004</v>
          </cell>
          <cell r="W3899">
            <v>14987.40451</v>
          </cell>
          <cell r="X3899">
            <v>23443.544450000001</v>
          </cell>
          <cell r="Y3899">
            <v>21141.797569999999</v>
          </cell>
          <cell r="AB3899">
            <v>25079.82316</v>
          </cell>
          <cell r="AC3899">
            <v>22318.471229999999</v>
          </cell>
          <cell r="AD3899">
            <v>112693.52091000001</v>
          </cell>
          <cell r="AT3899">
            <v>8033.06</v>
          </cell>
          <cell r="AU3899">
            <v>23948.376</v>
          </cell>
          <cell r="AV3899">
            <v>37760.03544</v>
          </cell>
          <cell r="AW3899">
            <v>105555.88244</v>
          </cell>
        </row>
        <row r="3900">
          <cell r="A3900" t="str">
            <v>680499470467BS9044</v>
          </cell>
          <cell r="L3900">
            <v>700.68922999999995</v>
          </cell>
          <cell r="M3900">
            <v>380.88348999999999</v>
          </cell>
          <cell r="N3900">
            <v>332.81393000000003</v>
          </cell>
          <cell r="O3900">
            <v>3165.1139499999999</v>
          </cell>
          <cell r="P3900">
            <v>1771.6735900000001</v>
          </cell>
          <cell r="Q3900">
            <v>1753.33035</v>
          </cell>
          <cell r="S3900">
            <v>7754.5597799999996</v>
          </cell>
          <cell r="T3900">
            <v>6361.11942</v>
          </cell>
          <cell r="U3900">
            <v>5968.9580299999998</v>
          </cell>
          <cell r="W3900">
            <v>1325.1021900000001</v>
          </cell>
          <cell r="X3900">
            <v>1289.2297599999999</v>
          </cell>
          <cell r="Y3900">
            <v>1161.00702</v>
          </cell>
          <cell r="AB3900">
            <v>2660.4</v>
          </cell>
          <cell r="AC3900">
            <v>1563.556</v>
          </cell>
          <cell r="AD3900">
            <v>10755.067999999999</v>
          </cell>
          <cell r="AT3900">
            <v>822.66099999999994</v>
          </cell>
          <cell r="AU3900">
            <v>2143.1010000000001</v>
          </cell>
          <cell r="AV3900">
            <v>3011.0117100000002</v>
          </cell>
          <cell r="AW3900">
            <v>10015.05171</v>
          </cell>
        </row>
        <row r="3901">
          <cell r="A3901" t="str">
            <v>680499470467BU0321</v>
          </cell>
          <cell r="L3901">
            <v>439.53958999999998</v>
          </cell>
          <cell r="M3901">
            <v>173.51580000000001</v>
          </cell>
          <cell r="N3901">
            <v>151.61716999999999</v>
          </cell>
          <cell r="O3901">
            <v>1695.3267900000001</v>
          </cell>
          <cell r="P3901">
            <v>867.20896000000005</v>
          </cell>
          <cell r="Q3901">
            <v>857.61321999999996</v>
          </cell>
          <cell r="S3901">
            <v>3968.8082599999998</v>
          </cell>
          <cell r="T3901">
            <v>3140.6904300000001</v>
          </cell>
          <cell r="U3901">
            <v>2947.1655599999999</v>
          </cell>
          <cell r="W3901">
            <v>759.58741999999995</v>
          </cell>
          <cell r="X3901">
            <v>658.29330000000004</v>
          </cell>
          <cell r="Y3901">
            <v>593.36657000000002</v>
          </cell>
          <cell r="AB3901">
            <v>1535.7670000000001</v>
          </cell>
          <cell r="AC3901">
            <v>787.495</v>
          </cell>
          <cell r="AD3901">
            <v>5452.34</v>
          </cell>
          <cell r="AT3901">
            <v>577.625</v>
          </cell>
          <cell r="AU3901">
            <v>1420.5329999999999</v>
          </cell>
          <cell r="AV3901">
            <v>1804.0229999999999</v>
          </cell>
          <cell r="AW3901">
            <v>5279.1980000000003</v>
          </cell>
        </row>
        <row r="3902">
          <cell r="A3902" t="str">
            <v>680499470467BU0323</v>
          </cell>
          <cell r="L3902">
            <v>261.14963999999998</v>
          </cell>
          <cell r="M3902">
            <v>207.36461</v>
          </cell>
          <cell r="N3902">
            <v>181.19408000000001</v>
          </cell>
          <cell r="O3902">
            <v>1469.7559200000001</v>
          </cell>
          <cell r="P3902">
            <v>904.45230000000004</v>
          </cell>
          <cell r="Q3902">
            <v>895.70563000000004</v>
          </cell>
          <cell r="S3902">
            <v>3785.6227800000001</v>
          </cell>
          <cell r="T3902">
            <v>3220.31916</v>
          </cell>
          <cell r="U3902">
            <v>3021.69256</v>
          </cell>
          <cell r="W3902">
            <v>565.51477</v>
          </cell>
          <cell r="X3902">
            <v>630.90562</v>
          </cell>
          <cell r="Y3902">
            <v>567.61261000000002</v>
          </cell>
          <cell r="AB3902">
            <v>1124.633</v>
          </cell>
          <cell r="AC3902">
            <v>776.06100000000004</v>
          </cell>
          <cell r="AD3902">
            <v>5302.7280000000001</v>
          </cell>
          <cell r="AT3902">
            <v>245.036</v>
          </cell>
          <cell r="AU3902">
            <v>722.56799999999998</v>
          </cell>
          <cell r="AV3902">
            <v>1206.9887100000001</v>
          </cell>
          <cell r="AW3902">
            <v>4735.8537100000003</v>
          </cell>
        </row>
        <row r="3903">
          <cell r="A3903" t="str">
            <v>680499470467BU0329</v>
          </cell>
          <cell r="L3903">
            <v>0</v>
          </cell>
          <cell r="M3903">
            <v>3.0799999999999998E-3</v>
          </cell>
          <cell r="N3903">
            <v>2.6900000000000001E-3</v>
          </cell>
          <cell r="O3903">
            <v>3.124E-2</v>
          </cell>
          <cell r="P3903">
            <v>1.2330000000000001E-2</v>
          </cell>
          <cell r="Q3903">
            <v>1.15E-2</v>
          </cell>
          <cell r="S3903">
            <v>0.12873999999999999</v>
          </cell>
          <cell r="T3903">
            <v>0.10983</v>
          </cell>
          <cell r="U3903">
            <v>9.9909999999999999E-2</v>
          </cell>
          <cell r="W3903">
            <v>0</v>
          </cell>
          <cell r="X3903">
            <v>3.0839999999999999E-2</v>
          </cell>
          <cell r="Y3903">
            <v>2.784E-2</v>
          </cell>
        </row>
        <row r="3904">
          <cell r="A3904" t="str">
            <v>680499470467BG6912</v>
          </cell>
          <cell r="L3904">
            <v>2992.9591500000001</v>
          </cell>
          <cell r="M3904">
            <v>4308.7428600000003</v>
          </cell>
          <cell r="N3904">
            <v>3764.95631</v>
          </cell>
          <cell r="O3904">
            <v>17511.562440000002</v>
          </cell>
          <cell r="P3904">
            <v>23145.273499999999</v>
          </cell>
          <cell r="Q3904">
            <v>23306.470840000002</v>
          </cell>
          <cell r="S3904">
            <v>50718.606959999997</v>
          </cell>
          <cell r="T3904">
            <v>56352.318019999999</v>
          </cell>
          <cell r="U3904">
            <v>53796.847379999999</v>
          </cell>
          <cell r="W3904">
            <v>6728.3589499999998</v>
          </cell>
          <cell r="X3904">
            <v>12741.05046</v>
          </cell>
          <cell r="Y3904">
            <v>11489.378779999999</v>
          </cell>
          <cell r="AB3904">
            <v>11620.844160000001</v>
          </cell>
          <cell r="AC3904">
            <v>12807.48323</v>
          </cell>
          <cell r="AD3904">
            <v>54388.95091</v>
          </cell>
          <cell r="AT3904">
            <v>3965.6170000000002</v>
          </cell>
          <cell r="AU3904">
            <v>11863.291999999999</v>
          </cell>
          <cell r="AV3904">
            <v>19375.92827</v>
          </cell>
          <cell r="AW3904">
            <v>51184.895270000001</v>
          </cell>
        </row>
        <row r="3905">
          <cell r="A3905" t="str">
            <v>680499470467BS6912</v>
          </cell>
          <cell r="L3905">
            <v>2821.95048</v>
          </cell>
          <cell r="M3905">
            <v>3765.9620300000001</v>
          </cell>
          <cell r="N3905">
            <v>3290.67733</v>
          </cell>
          <cell r="O3905">
            <v>16506.081760000001</v>
          </cell>
          <cell r="P3905">
            <v>18502.030190000001</v>
          </cell>
          <cell r="Q3905">
            <v>18430.588899999999</v>
          </cell>
          <cell r="S3905">
            <v>48060.105470000002</v>
          </cell>
          <cell r="T3905">
            <v>50056.053899999999</v>
          </cell>
          <cell r="U3905">
            <v>47398.438679999999</v>
          </cell>
          <cell r="W3905">
            <v>6279.9721399999999</v>
          </cell>
          <cell r="X3905">
            <v>11671.20736</v>
          </cell>
          <cell r="Y3905">
            <v>10525.42671</v>
          </cell>
          <cell r="AB3905">
            <v>10557.04516</v>
          </cell>
          <cell r="AC3905">
            <v>11655.11823</v>
          </cell>
          <cell r="AD3905">
            <v>49089.732909999999</v>
          </cell>
          <cell r="AT3905">
            <v>3662.1410000000001</v>
          </cell>
          <cell r="AU3905">
            <v>11002.009</v>
          </cell>
          <cell r="AV3905">
            <v>18139.827010000001</v>
          </cell>
          <cell r="AW3905">
            <v>46810.184009999997</v>
          </cell>
        </row>
        <row r="3906">
          <cell r="A3906" t="str">
            <v>680499470467BO0678</v>
          </cell>
          <cell r="L3906">
            <v>2123.3970300000001</v>
          </cell>
          <cell r="M3906">
            <v>3074.1578599999998</v>
          </cell>
          <cell r="N3906">
            <v>2686.1825800000001</v>
          </cell>
          <cell r="O3906">
            <v>13289.932720000001</v>
          </cell>
          <cell r="P3906">
            <v>14672.48207</v>
          </cell>
          <cell r="Q3906">
            <v>14592.934020000001</v>
          </cell>
          <cell r="S3906">
            <v>38586.37717</v>
          </cell>
          <cell r="T3906">
            <v>39968.926520000001</v>
          </cell>
          <cell r="U3906">
            <v>37816.673020000002</v>
          </cell>
          <cell r="W3906">
            <v>5004.3033699999996</v>
          </cell>
          <cell r="X3906">
            <v>9660.9523300000001</v>
          </cell>
          <cell r="Y3906">
            <v>8715.6629300000004</v>
          </cell>
          <cell r="AB3906">
            <v>7952.2051600000004</v>
          </cell>
          <cell r="AC3906">
            <v>8868.9402300000002</v>
          </cell>
          <cell r="AD3906">
            <v>37359.89791</v>
          </cell>
          <cell r="AT3906">
            <v>2654.8470000000002</v>
          </cell>
          <cell r="AU3906">
            <v>8235.7009999999991</v>
          </cell>
          <cell r="AV3906">
            <v>14053.645839999999</v>
          </cell>
          <cell r="AW3906">
            <v>35661.251839999997</v>
          </cell>
        </row>
        <row r="3907">
          <cell r="A3907" t="str">
            <v>680499470467BU0654</v>
          </cell>
          <cell r="L3907">
            <v>182.85982000000001</v>
          </cell>
          <cell r="M3907">
            <v>225.54677000000001</v>
          </cell>
          <cell r="N3907">
            <v>197.08154999999999</v>
          </cell>
          <cell r="O3907">
            <v>844.59253000000001</v>
          </cell>
          <cell r="P3907">
            <v>1059.9575199999999</v>
          </cell>
          <cell r="Q3907">
            <v>1048.38744</v>
          </cell>
          <cell r="S3907">
            <v>2745.9558200000001</v>
          </cell>
          <cell r="T3907">
            <v>2961.3208100000002</v>
          </cell>
          <cell r="U3907">
            <v>2789.8397100000002</v>
          </cell>
          <cell r="W3907">
            <v>255.01112000000001</v>
          </cell>
          <cell r="X3907">
            <v>743.45399999999995</v>
          </cell>
          <cell r="Y3907">
            <v>668.61117999999999</v>
          </cell>
          <cell r="AB3907">
            <v>760.52800000000002</v>
          </cell>
          <cell r="AC3907">
            <v>747.49300000000005</v>
          </cell>
          <cell r="AD3907">
            <v>3306.3339999999998</v>
          </cell>
          <cell r="AT3907">
            <v>164.92400000000001</v>
          </cell>
          <cell r="AU3907">
            <v>607.88499999999999</v>
          </cell>
          <cell r="AV3907">
            <v>933.96532999999999</v>
          </cell>
          <cell r="AW3907">
            <v>2852.5023299999998</v>
          </cell>
        </row>
        <row r="3908">
          <cell r="A3908" t="str">
            <v>680499470467BU0659</v>
          </cell>
          <cell r="L3908">
            <v>515.69362999999998</v>
          </cell>
          <cell r="M3908">
            <v>466.25740000000002</v>
          </cell>
          <cell r="N3908">
            <v>407.41320999999999</v>
          </cell>
          <cell r="O3908">
            <v>2371.5565099999999</v>
          </cell>
          <cell r="P3908">
            <v>2769.5906</v>
          </cell>
          <cell r="Q3908">
            <v>2789.2674400000001</v>
          </cell>
          <cell r="S3908">
            <v>6727.7724799999996</v>
          </cell>
          <cell r="T3908">
            <v>7125.8065699999997</v>
          </cell>
          <cell r="U3908">
            <v>6791.9259400000001</v>
          </cell>
          <cell r="W3908">
            <v>1020.65765</v>
          </cell>
          <cell r="X3908">
            <v>1266.8010300000001</v>
          </cell>
          <cell r="Y3908">
            <v>1141.1525999999999</v>
          </cell>
          <cell r="AB3908">
            <v>1844.3119999999999</v>
          </cell>
          <cell r="AC3908">
            <v>2038.6849999999999</v>
          </cell>
          <cell r="AD3908">
            <v>8423.5010000000002</v>
          </cell>
          <cell r="AT3908">
            <v>842.37</v>
          </cell>
          <cell r="AU3908">
            <v>2158.4229999999998</v>
          </cell>
          <cell r="AV3908">
            <v>3152.2158399999998</v>
          </cell>
          <cell r="AW3908">
            <v>8296.4298400000007</v>
          </cell>
        </row>
        <row r="3909">
          <cell r="A3909" t="str">
            <v>680499470467BU3445</v>
          </cell>
          <cell r="P3909">
            <v>0</v>
          </cell>
          <cell r="Q3909">
            <v>0</v>
          </cell>
          <cell r="S3909">
            <v>0</v>
          </cell>
          <cell r="T3909">
            <v>0</v>
          </cell>
          <cell r="U3909">
            <v>0</v>
          </cell>
        </row>
        <row r="3910">
          <cell r="A3910" t="str">
            <v>680499470467BS6922</v>
          </cell>
          <cell r="L3910">
            <v>171.00867</v>
          </cell>
          <cell r="M3910">
            <v>542.78083000000004</v>
          </cell>
          <cell r="N3910">
            <v>474.27897000000002</v>
          </cell>
          <cell r="O3910">
            <v>1005.48068</v>
          </cell>
          <cell r="P3910">
            <v>4643.2433099999998</v>
          </cell>
          <cell r="Q3910">
            <v>4875.8819299999996</v>
          </cell>
          <cell r="S3910">
            <v>2658.5014900000001</v>
          </cell>
          <cell r="T3910">
            <v>6296.2641199999998</v>
          </cell>
          <cell r="U3910">
            <v>6398.4087</v>
          </cell>
          <cell r="W3910">
            <v>448.38681000000003</v>
          </cell>
          <cell r="X3910">
            <v>1069.8431</v>
          </cell>
          <cell r="Y3910">
            <v>963.95205999999996</v>
          </cell>
          <cell r="AB3910">
            <v>1063.799</v>
          </cell>
          <cell r="AC3910">
            <v>1152.365</v>
          </cell>
          <cell r="AD3910">
            <v>5299.2179999999998</v>
          </cell>
          <cell r="AT3910">
            <v>303.476</v>
          </cell>
          <cell r="AU3910">
            <v>861.28300000000002</v>
          </cell>
          <cell r="AV3910">
            <v>1236.1012599999999</v>
          </cell>
          <cell r="AW3910">
            <v>4374.71126</v>
          </cell>
        </row>
        <row r="3911">
          <cell r="A3911" t="str">
            <v>680499470467BU0630</v>
          </cell>
          <cell r="P3911">
            <v>35.602760000000004</v>
          </cell>
          <cell r="Q3911">
            <v>35.664670000000001</v>
          </cell>
          <cell r="T3911">
            <v>35.602760000000004</v>
          </cell>
          <cell r="U3911">
            <v>35.664670000000001</v>
          </cell>
        </row>
        <row r="3912">
          <cell r="A3912" t="str">
            <v>680499470467BU1485</v>
          </cell>
          <cell r="L3912">
            <v>170.13985</v>
          </cell>
          <cell r="M3912">
            <v>527.65878999999995</v>
          </cell>
          <cell r="N3912">
            <v>461.06540000000001</v>
          </cell>
          <cell r="O3912">
            <v>998.12911999999994</v>
          </cell>
          <cell r="P3912">
            <v>4543.3408300000001</v>
          </cell>
          <cell r="Q3912">
            <v>4776.2943599999999</v>
          </cell>
          <cell r="S3912">
            <v>2317.5324700000001</v>
          </cell>
          <cell r="T3912">
            <v>5862.7441799999997</v>
          </cell>
          <cell r="U3912">
            <v>5989.0944799999997</v>
          </cell>
          <cell r="W3912">
            <v>445.09814999999998</v>
          </cell>
          <cell r="X3912">
            <v>1032.4683399999999</v>
          </cell>
          <cell r="Y3912">
            <v>930.44087999999999</v>
          </cell>
          <cell r="AB3912">
            <v>1055.499</v>
          </cell>
          <cell r="AC3912">
            <v>1118.9849999999999</v>
          </cell>
          <cell r="AD3912">
            <v>5257.5379999999996</v>
          </cell>
          <cell r="AT3912">
            <v>289.84199999999998</v>
          </cell>
          <cell r="AU3912">
            <v>833.74300000000005</v>
          </cell>
          <cell r="AV3912">
            <v>1195.94596</v>
          </cell>
          <cell r="AW3912">
            <v>4334.5559599999997</v>
          </cell>
        </row>
        <row r="3913">
          <cell r="A3913" t="str">
            <v>680499470467BO0708</v>
          </cell>
          <cell r="M3913">
            <v>0</v>
          </cell>
          <cell r="N3913">
            <v>0</v>
          </cell>
          <cell r="P3913">
            <v>0</v>
          </cell>
          <cell r="Q3913">
            <v>0</v>
          </cell>
          <cell r="S3913">
            <v>-3.6330000000000001E-2</v>
          </cell>
          <cell r="T3913">
            <v>-3.6330000000000001E-2</v>
          </cell>
          <cell r="U3913">
            <v>-3.1940000000000003E-2</v>
          </cell>
          <cell r="X3913">
            <v>0</v>
          </cell>
          <cell r="Y3913">
            <v>0</v>
          </cell>
        </row>
        <row r="3914">
          <cell r="A3914" t="str">
            <v>680499470467BU0675</v>
          </cell>
          <cell r="L3914">
            <v>0.86882000000000004</v>
          </cell>
          <cell r="M3914">
            <v>-0.26854</v>
          </cell>
          <cell r="N3914">
            <v>-0.23465</v>
          </cell>
          <cell r="O3914">
            <v>7.1831300000000002</v>
          </cell>
          <cell r="P3914">
            <v>1.5249699999999999</v>
          </cell>
          <cell r="Q3914">
            <v>1.70475</v>
          </cell>
          <cell r="S3914">
            <v>272.28989000000001</v>
          </cell>
          <cell r="T3914">
            <v>266.63173</v>
          </cell>
          <cell r="U3914">
            <v>248.73011</v>
          </cell>
          <cell r="W3914">
            <v>3.2886600000000001</v>
          </cell>
          <cell r="X3914">
            <v>-0.31489</v>
          </cell>
          <cell r="Y3914">
            <v>-0.25696999999999998</v>
          </cell>
          <cell r="AB3914">
            <v>8.3000000000000007</v>
          </cell>
          <cell r="AC3914">
            <v>33.380000000000003</v>
          </cell>
          <cell r="AD3914">
            <v>41.68</v>
          </cell>
          <cell r="AT3914">
            <v>13.634</v>
          </cell>
          <cell r="AU3914">
            <v>27.54</v>
          </cell>
          <cell r="AV3914">
            <v>39.99465</v>
          </cell>
          <cell r="AW3914">
            <v>39.99465</v>
          </cell>
        </row>
        <row r="3915">
          <cell r="A3915" t="str">
            <v>680499470467BU0709</v>
          </cell>
          <cell r="P3915">
            <v>-6.5989999999999993E-2</v>
          </cell>
          <cell r="Q3915">
            <v>-6.2890000000000001E-2</v>
          </cell>
          <cell r="T3915">
            <v>-6.5989999999999993E-2</v>
          </cell>
          <cell r="U3915">
            <v>-6.2890000000000001E-2</v>
          </cell>
          <cell r="X3915">
            <v>-6.5989999999999993E-2</v>
          </cell>
          <cell r="Y3915">
            <v>-6.2890000000000001E-2</v>
          </cell>
        </row>
        <row r="3916">
          <cell r="A3916" t="str">
            <v>680499470467BU3415</v>
          </cell>
          <cell r="S3916">
            <v>0</v>
          </cell>
          <cell r="T3916">
            <v>0</v>
          </cell>
          <cell r="U3916">
            <v>0</v>
          </cell>
        </row>
        <row r="3917">
          <cell r="A3917" t="str">
            <v>680499470467BU1123</v>
          </cell>
          <cell r="L3917">
            <v>0</v>
          </cell>
          <cell r="M3917">
            <v>15.39058</v>
          </cell>
          <cell r="N3917">
            <v>13.448219999999999</v>
          </cell>
          <cell r="O3917">
            <v>0.16843</v>
          </cell>
          <cell r="P3917">
            <v>62.840739999999997</v>
          </cell>
          <cell r="Q3917">
            <v>62.281039999999997</v>
          </cell>
          <cell r="S3917">
            <v>68.715459999999993</v>
          </cell>
          <cell r="T3917">
            <v>131.38776999999999</v>
          </cell>
          <cell r="U3917">
            <v>125.01428</v>
          </cell>
          <cell r="W3917">
            <v>0</v>
          </cell>
          <cell r="X3917">
            <v>37.75564</v>
          </cell>
          <cell r="Y3917">
            <v>33.831040000000002</v>
          </cell>
          <cell r="AV3917">
            <v>0.16064999999999999</v>
          </cell>
          <cell r="AW3917">
            <v>0.16064999999999999</v>
          </cell>
        </row>
        <row r="3918">
          <cell r="A3918" t="str">
            <v>680499470467BS9042</v>
          </cell>
          <cell r="L3918">
            <v>2832.76577</v>
          </cell>
          <cell r="M3918">
            <v>2883.7854900000002</v>
          </cell>
          <cell r="N3918">
            <v>2519.8362299999999</v>
          </cell>
          <cell r="O3918">
            <v>14388.20462</v>
          </cell>
          <cell r="P3918">
            <v>11914.54593</v>
          </cell>
          <cell r="Q3918">
            <v>11719.66965</v>
          </cell>
          <cell r="S3918">
            <v>39148.229339999998</v>
          </cell>
          <cell r="T3918">
            <v>36674.570650000001</v>
          </cell>
          <cell r="U3918">
            <v>34435.444329999998</v>
          </cell>
          <cell r="W3918">
            <v>6374.9133000000002</v>
          </cell>
          <cell r="X3918">
            <v>8993.3421999999991</v>
          </cell>
          <cell r="Y3918">
            <v>8109.5295599999999</v>
          </cell>
          <cell r="AB3918">
            <v>10093.17</v>
          </cell>
          <cell r="AC3918">
            <v>7652.8360000000002</v>
          </cell>
          <cell r="AD3918">
            <v>44444.684000000001</v>
          </cell>
          <cell r="AT3918">
            <v>3083.5320000000002</v>
          </cell>
          <cell r="AU3918">
            <v>9436.4789999999994</v>
          </cell>
          <cell r="AV3918">
            <v>14552.83714</v>
          </cell>
          <cell r="AW3918">
            <v>41605.156139999999</v>
          </cell>
        </row>
        <row r="3919">
          <cell r="A3919" t="str">
            <v>680499470467BO0341</v>
          </cell>
          <cell r="L3919">
            <v>1782.8705299999999</v>
          </cell>
          <cell r="M3919">
            <v>1651.5728999999999</v>
          </cell>
          <cell r="N3919">
            <v>1443.1355100000001</v>
          </cell>
          <cell r="O3919">
            <v>8968.9423599999991</v>
          </cell>
          <cell r="P3919">
            <v>7163.4188100000001</v>
          </cell>
          <cell r="Q3919">
            <v>7055.1516099999999</v>
          </cell>
          <cell r="S3919">
            <v>24842.187450000001</v>
          </cell>
          <cell r="T3919">
            <v>23036.6639</v>
          </cell>
          <cell r="U3919">
            <v>21640.12155</v>
          </cell>
          <cell r="W3919">
            <v>4160.5996800000003</v>
          </cell>
          <cell r="X3919">
            <v>5388.0168199999998</v>
          </cell>
          <cell r="Y3919">
            <v>4862.5032799999999</v>
          </cell>
          <cell r="AB3919">
            <v>6323.7150000000001</v>
          </cell>
          <cell r="AC3919">
            <v>4653.7359999999999</v>
          </cell>
          <cell r="AD3919">
            <v>29130.958999999999</v>
          </cell>
          <cell r="AT3919">
            <v>1813.8530000000001</v>
          </cell>
          <cell r="AU3919">
            <v>5707.0609999999997</v>
          </cell>
          <cell r="AV3919">
            <v>9042.4054599999999</v>
          </cell>
          <cell r="AW3919">
            <v>26569.446459999999</v>
          </cell>
        </row>
        <row r="3920">
          <cell r="A3920" t="str">
            <v>680499470467BU0341</v>
          </cell>
          <cell r="L3920">
            <v>1782.8705299999999</v>
          </cell>
          <cell r="M3920">
            <v>1651.5728999999999</v>
          </cell>
          <cell r="N3920">
            <v>1443.1355100000001</v>
          </cell>
          <cell r="O3920">
            <v>8968.9423599999991</v>
          </cell>
          <cell r="P3920">
            <v>7163.4188100000001</v>
          </cell>
          <cell r="Q3920">
            <v>7055.1516099999999</v>
          </cell>
          <cell r="S3920">
            <v>24842.187450000001</v>
          </cell>
          <cell r="T3920">
            <v>23036.6639</v>
          </cell>
          <cell r="U3920">
            <v>21640.12155</v>
          </cell>
          <cell r="W3920">
            <v>4160.5996800000003</v>
          </cell>
          <cell r="X3920">
            <v>5388.0168199999998</v>
          </cell>
          <cell r="Y3920">
            <v>4862.5032799999999</v>
          </cell>
          <cell r="AB3920">
            <v>6323.7150000000001</v>
          </cell>
          <cell r="AC3920">
            <v>4653.7359999999999</v>
          </cell>
          <cell r="AD3920">
            <v>29130.958999999999</v>
          </cell>
          <cell r="AT3920">
            <v>1813.8530000000001</v>
          </cell>
          <cell r="AU3920">
            <v>5707.0609999999997</v>
          </cell>
          <cell r="AV3920">
            <v>9042.4054599999999</v>
          </cell>
          <cell r="AW3920">
            <v>26569.446459999999</v>
          </cell>
        </row>
        <row r="3921">
          <cell r="A3921" t="str">
            <v>680499470467BU0351</v>
          </cell>
          <cell r="L3921">
            <v>33.37603</v>
          </cell>
          <cell r="M3921">
            <v>18.544519999999999</v>
          </cell>
          <cell r="N3921">
            <v>16.2041</v>
          </cell>
          <cell r="O3921">
            <v>122.1865</v>
          </cell>
          <cell r="P3921">
            <v>60.596629999999998</v>
          </cell>
          <cell r="Q3921">
            <v>59.345640000000003</v>
          </cell>
          <cell r="S3921">
            <v>272.56250999999997</v>
          </cell>
          <cell r="T3921">
            <v>210.97264000000001</v>
          </cell>
          <cell r="U3921">
            <v>197.35373000000001</v>
          </cell>
          <cell r="W3921">
            <v>76.712620000000001</v>
          </cell>
          <cell r="X3921">
            <v>51.40522</v>
          </cell>
          <cell r="Y3921">
            <v>46.116799999999998</v>
          </cell>
          <cell r="AB3921">
            <v>55.746000000000002</v>
          </cell>
          <cell r="AC3921">
            <v>55.746000000000002</v>
          </cell>
          <cell r="AD3921">
            <v>144.68899999999999</v>
          </cell>
          <cell r="AT3921">
            <v>83.721000000000004</v>
          </cell>
          <cell r="AU3921">
            <v>211.34200000000001</v>
          </cell>
          <cell r="AV3921">
            <v>179.84381999999999</v>
          </cell>
          <cell r="AW3921">
            <v>294.56281999999999</v>
          </cell>
        </row>
        <row r="3922">
          <cell r="A3922" t="str">
            <v>680499470467BU0352</v>
          </cell>
          <cell r="L3922">
            <v>1019.9328</v>
          </cell>
          <cell r="M3922">
            <v>1033.9262000000001</v>
          </cell>
          <cell r="N3922">
            <v>903.43913999999995</v>
          </cell>
          <cell r="O3922">
            <v>5287.5930200000003</v>
          </cell>
          <cell r="P3922">
            <v>4085.60806</v>
          </cell>
          <cell r="Q3922">
            <v>4020.0604199999998</v>
          </cell>
          <cell r="S3922">
            <v>13806.536340000001</v>
          </cell>
          <cell r="T3922">
            <v>12604.551380000001</v>
          </cell>
          <cell r="U3922">
            <v>11821.388199999999</v>
          </cell>
          <cell r="W3922">
            <v>2144.2782900000002</v>
          </cell>
          <cell r="X3922">
            <v>3043.9582799999998</v>
          </cell>
          <cell r="Y3922">
            <v>2741.6382699999999</v>
          </cell>
          <cell r="AB3922">
            <v>3677.2570000000001</v>
          </cell>
          <cell r="AC3922">
            <v>2917.5680000000002</v>
          </cell>
          <cell r="AD3922">
            <v>15029.442999999999</v>
          </cell>
          <cell r="AT3922">
            <v>1172.9690000000001</v>
          </cell>
          <cell r="AU3922">
            <v>3483.1129999999998</v>
          </cell>
          <cell r="AV3922">
            <v>5282.7116100000003</v>
          </cell>
          <cell r="AW3922">
            <v>14604.954610000001</v>
          </cell>
        </row>
        <row r="3923">
          <cell r="A3923" t="str">
            <v>680499470467BU0353</v>
          </cell>
          <cell r="L3923">
            <v>-3.6961400000000002</v>
          </cell>
          <cell r="M3923">
            <v>177.37730999999999</v>
          </cell>
          <cell r="N3923">
            <v>154.99133</v>
          </cell>
          <cell r="O3923">
            <v>1.03169</v>
          </cell>
          <cell r="P3923">
            <v>597.58172999999999</v>
          </cell>
          <cell r="Q3923">
            <v>578.24758999999995</v>
          </cell>
          <cell r="S3923">
            <v>196.97193999999999</v>
          </cell>
          <cell r="T3923">
            <v>793.52197999999999</v>
          </cell>
          <cell r="U3923">
            <v>750.46614999999997</v>
          </cell>
          <cell r="W3923">
            <v>-7.8484100000000003</v>
          </cell>
          <cell r="X3923">
            <v>499.35682000000003</v>
          </cell>
          <cell r="Y3923">
            <v>449.64528000000001</v>
          </cell>
          <cell r="AB3923">
            <v>36.451999999999998</v>
          </cell>
          <cell r="AC3923">
            <v>25.786000000000001</v>
          </cell>
          <cell r="AD3923">
            <v>139.59299999999999</v>
          </cell>
          <cell r="AT3923">
            <v>12.989000000000001</v>
          </cell>
          <cell r="AU3923">
            <v>34.963000000000001</v>
          </cell>
          <cell r="AV3923">
            <v>42.375999999999998</v>
          </cell>
          <cell r="AW3923">
            <v>130.69200000000001</v>
          </cell>
        </row>
        <row r="3924">
          <cell r="A3924" t="str">
            <v>680499470467BU0349</v>
          </cell>
          <cell r="L3924">
            <v>0.28255000000000002</v>
          </cell>
          <cell r="M3924">
            <v>2.36456</v>
          </cell>
          <cell r="N3924">
            <v>2.0661399999999999</v>
          </cell>
          <cell r="O3924">
            <v>8.4510500000000004</v>
          </cell>
          <cell r="P3924">
            <v>7.3407</v>
          </cell>
          <cell r="Q3924">
            <v>6.8643900000000002</v>
          </cell>
          <cell r="S3924">
            <v>29.9711</v>
          </cell>
          <cell r="T3924">
            <v>28.860749999999999</v>
          </cell>
          <cell r="U3924">
            <v>26.114699999999999</v>
          </cell>
          <cell r="W3924">
            <v>1.1711199999999999</v>
          </cell>
          <cell r="X3924">
            <v>10.60506</v>
          </cell>
          <cell r="Y3924">
            <v>9.6259300000000003</v>
          </cell>
          <cell r="AV3924">
            <v>5.5002500000000003</v>
          </cell>
          <cell r="AW3924">
            <v>5.5002500000000003</v>
          </cell>
        </row>
        <row r="3925">
          <cell r="A3925" t="str">
            <v>680499470467BS9051</v>
          </cell>
          <cell r="L3925">
            <v>15.269769999999999</v>
          </cell>
          <cell r="M3925">
            <v>11.55105</v>
          </cell>
          <cell r="N3925">
            <v>10.09324</v>
          </cell>
          <cell r="O3925">
            <v>138.69852</v>
          </cell>
          <cell r="P3925">
            <v>68.434539999999998</v>
          </cell>
          <cell r="Q3925">
            <v>67.837130000000002</v>
          </cell>
          <cell r="S3925">
            <v>291.11459000000002</v>
          </cell>
          <cell r="T3925">
            <v>220.85060999999999</v>
          </cell>
          <cell r="U3925">
            <v>208.26009999999999</v>
          </cell>
          <cell r="W3925">
            <v>38.686070000000001</v>
          </cell>
          <cell r="X3925">
            <v>43.592919999999999</v>
          </cell>
          <cell r="Y3925">
            <v>39.627400000000002</v>
          </cell>
          <cell r="AB3925">
            <v>44.067</v>
          </cell>
          <cell r="AC3925">
            <v>39.881999999999998</v>
          </cell>
          <cell r="AD3925">
            <v>324.94400000000002</v>
          </cell>
          <cell r="AT3925">
            <v>15.862</v>
          </cell>
          <cell r="AU3925">
            <v>44.774000000000001</v>
          </cell>
          <cell r="AV3925">
            <v>87.864310000000003</v>
          </cell>
          <cell r="AW3925">
            <v>318.65631000000002</v>
          </cell>
        </row>
        <row r="3926">
          <cell r="A3926" t="str">
            <v>680499470467BO0713</v>
          </cell>
          <cell r="L3926">
            <v>15.269769999999999</v>
          </cell>
          <cell r="M3926">
            <v>11.55105</v>
          </cell>
          <cell r="N3926">
            <v>10.09324</v>
          </cell>
          <cell r="O3926">
            <v>138.69852</v>
          </cell>
          <cell r="P3926">
            <v>68.434539999999998</v>
          </cell>
          <cell r="Q3926">
            <v>67.837130000000002</v>
          </cell>
          <cell r="S3926">
            <v>291.11459000000002</v>
          </cell>
          <cell r="T3926">
            <v>220.85060999999999</v>
          </cell>
          <cell r="U3926">
            <v>208.26009999999999</v>
          </cell>
          <cell r="W3926">
            <v>38.686070000000001</v>
          </cell>
          <cell r="X3926">
            <v>43.592919999999999</v>
          </cell>
          <cell r="Y3926">
            <v>39.627400000000002</v>
          </cell>
          <cell r="AB3926">
            <v>44.067</v>
          </cell>
          <cell r="AC3926">
            <v>39.881999999999998</v>
          </cell>
          <cell r="AD3926">
            <v>324.94400000000002</v>
          </cell>
          <cell r="AT3926">
            <v>15.862</v>
          </cell>
          <cell r="AU3926">
            <v>44.774000000000001</v>
          </cell>
          <cell r="AV3926">
            <v>87.864310000000003</v>
          </cell>
          <cell r="AW3926">
            <v>318.65631000000002</v>
          </cell>
        </row>
        <row r="3927">
          <cell r="A3927" t="str">
            <v>680499470467BU0713</v>
          </cell>
          <cell r="L3927">
            <v>15.269769999999999</v>
          </cell>
          <cell r="M3927">
            <v>11.55105</v>
          </cell>
          <cell r="N3927">
            <v>10.09324</v>
          </cell>
          <cell r="O3927">
            <v>138.69852</v>
          </cell>
          <cell r="P3927">
            <v>68.434539999999998</v>
          </cell>
          <cell r="Q3927">
            <v>67.837130000000002</v>
          </cell>
          <cell r="S3927">
            <v>291.11459000000002</v>
          </cell>
          <cell r="T3927">
            <v>220.85060999999999</v>
          </cell>
          <cell r="U3927">
            <v>208.26009999999999</v>
          </cell>
          <cell r="W3927">
            <v>38.686070000000001</v>
          </cell>
          <cell r="X3927">
            <v>43.592919999999999</v>
          </cell>
          <cell r="Y3927">
            <v>39.627400000000002</v>
          </cell>
          <cell r="AB3927">
            <v>44.067</v>
          </cell>
          <cell r="AC3927">
            <v>39.881999999999998</v>
          </cell>
          <cell r="AD3927">
            <v>324.94400000000002</v>
          </cell>
          <cell r="AT3927">
            <v>15.862</v>
          </cell>
          <cell r="AU3927">
            <v>44.774000000000001</v>
          </cell>
          <cell r="AV3927">
            <v>87.864310000000003</v>
          </cell>
          <cell r="AW3927">
            <v>318.65631000000002</v>
          </cell>
        </row>
        <row r="3928">
          <cell r="A3928" t="str">
            <v>680499470467BS9050</v>
          </cell>
          <cell r="L3928">
            <v>144.98570000000001</v>
          </cell>
          <cell r="O3928">
            <v>539.60901999999999</v>
          </cell>
          <cell r="S3928">
            <v>1022.96188</v>
          </cell>
          <cell r="T3928">
            <v>483.35286000000002</v>
          </cell>
          <cell r="U3928">
            <v>444.49313999999998</v>
          </cell>
          <cell r="W3928">
            <v>291.81099999999998</v>
          </cell>
          <cell r="AB3928">
            <v>661.34199999999998</v>
          </cell>
          <cell r="AC3928">
            <v>254.714</v>
          </cell>
          <cell r="AD3928">
            <v>2779.8739999999998</v>
          </cell>
          <cell r="AT3928">
            <v>145.38800000000001</v>
          </cell>
          <cell r="AU3928">
            <v>460.73</v>
          </cell>
          <cell r="AV3928">
            <v>526.09973000000002</v>
          </cell>
          <cell r="AW3928">
            <v>2225.8287300000002</v>
          </cell>
        </row>
        <row r="3929">
          <cell r="A3929" t="str">
            <v>680499470467BU0362</v>
          </cell>
          <cell r="L3929">
            <v>144.98570000000001</v>
          </cell>
          <cell r="O3929">
            <v>539.60901999999999</v>
          </cell>
          <cell r="S3929">
            <v>1022.96188</v>
          </cell>
          <cell r="T3929">
            <v>483.35286000000002</v>
          </cell>
          <cell r="U3929">
            <v>444.49313999999998</v>
          </cell>
          <cell r="W3929">
            <v>291.81099999999998</v>
          </cell>
          <cell r="AB3929">
            <v>661.34199999999998</v>
          </cell>
          <cell r="AC3929">
            <v>254.714</v>
          </cell>
          <cell r="AD3929">
            <v>2779.8739999999998</v>
          </cell>
          <cell r="AT3929">
            <v>145.38800000000001</v>
          </cell>
          <cell r="AU3929">
            <v>460.73</v>
          </cell>
          <cell r="AV3929">
            <v>526.09973000000002</v>
          </cell>
          <cell r="AW3929">
            <v>2225.8287300000002</v>
          </cell>
        </row>
        <row r="3930">
          <cell r="A3930" t="str">
            <v>680499470467BU0361</v>
          </cell>
          <cell r="S3930">
            <v>0</v>
          </cell>
          <cell r="T3930">
            <v>0</v>
          </cell>
          <cell r="U3930">
            <v>0</v>
          </cell>
        </row>
        <row r="3931">
          <cell r="A3931" t="str">
            <v>680499470467BS6801</v>
          </cell>
          <cell r="L3931">
            <v>104.76261</v>
          </cell>
          <cell r="M3931">
            <v>101.44511</v>
          </cell>
          <cell r="N3931">
            <v>88.642200000000003</v>
          </cell>
          <cell r="O3931">
            <v>532.03080999999997</v>
          </cell>
          <cell r="P3931">
            <v>641.48793999999998</v>
          </cell>
          <cell r="Q3931">
            <v>640.89949999999999</v>
          </cell>
          <cell r="S3931">
            <v>1528.0607500000001</v>
          </cell>
          <cell r="T3931">
            <v>1637.5178800000001</v>
          </cell>
          <cell r="U3931">
            <v>1558.7481499999999</v>
          </cell>
          <cell r="W3931">
            <v>228.53254999999999</v>
          </cell>
          <cell r="X3931">
            <v>376.32911000000001</v>
          </cell>
          <cell r="Y3931">
            <v>342.25481000000002</v>
          </cell>
          <cell r="AV3931">
            <v>206.29427999999999</v>
          </cell>
          <cell r="AW3931">
            <v>206.29427999999999</v>
          </cell>
        </row>
        <row r="3932">
          <cell r="A3932" t="str">
            <v>680499470467BU1481</v>
          </cell>
          <cell r="L3932">
            <v>104.76261</v>
          </cell>
          <cell r="M3932">
            <v>101.44511</v>
          </cell>
          <cell r="N3932">
            <v>88.642200000000003</v>
          </cell>
          <cell r="O3932">
            <v>532.03080999999997</v>
          </cell>
          <cell r="P3932">
            <v>641.48793999999998</v>
          </cell>
          <cell r="Q3932">
            <v>640.89949999999999</v>
          </cell>
          <cell r="S3932">
            <v>1528.0607500000001</v>
          </cell>
          <cell r="T3932">
            <v>1637.5178800000001</v>
          </cell>
          <cell r="U3932">
            <v>1558.7481499999999</v>
          </cell>
          <cell r="W3932">
            <v>228.53254999999999</v>
          </cell>
          <cell r="X3932">
            <v>376.32911000000001</v>
          </cell>
          <cell r="Y3932">
            <v>342.25481000000002</v>
          </cell>
          <cell r="AV3932">
            <v>206.29427999999999</v>
          </cell>
          <cell r="AW3932">
            <v>206.29427999999999</v>
          </cell>
        </row>
        <row r="3933">
          <cell r="A3933" t="str">
            <v>680499470467BS6903</v>
          </cell>
          <cell r="L3933">
            <v>1.6000000000000001E-4</v>
          </cell>
          <cell r="O3933">
            <v>8.1999999999999998E-4</v>
          </cell>
          <cell r="S3933">
            <v>8.1999999999999998E-4</v>
          </cell>
          <cell r="W3933">
            <v>4.4999999999999999E-4</v>
          </cell>
          <cell r="AV3933">
            <v>0</v>
          </cell>
          <cell r="AW3933">
            <v>0</v>
          </cell>
        </row>
        <row r="3934">
          <cell r="A3934" t="str">
            <v>680499470467BU0664</v>
          </cell>
          <cell r="L3934">
            <v>1.6000000000000001E-4</v>
          </cell>
          <cell r="O3934">
            <v>8.1999999999999998E-4</v>
          </cell>
          <cell r="S3934">
            <v>8.1999999999999998E-4</v>
          </cell>
          <cell r="W3934">
            <v>4.4999999999999999E-4</v>
          </cell>
          <cell r="AV3934">
            <v>0</v>
          </cell>
          <cell r="AW3934">
            <v>0</v>
          </cell>
        </row>
        <row r="3935">
          <cell r="A3935" t="str">
            <v>680499470467201101</v>
          </cell>
          <cell r="L3935">
            <v>4.96075</v>
          </cell>
          <cell r="M3935">
            <v>88.87818</v>
          </cell>
          <cell r="N3935">
            <v>77.661280000000005</v>
          </cell>
          <cell r="O3935">
            <v>25.804559999999999</v>
          </cell>
          <cell r="P3935">
            <v>4407.7446099999997</v>
          </cell>
          <cell r="Q3935">
            <v>4592.3270400000001</v>
          </cell>
          <cell r="S3935">
            <v>637.43559000000005</v>
          </cell>
          <cell r="T3935">
            <v>5019.3756400000002</v>
          </cell>
          <cell r="U3935">
            <v>5133.1856500000004</v>
          </cell>
          <cell r="W3935">
            <v>5.86097</v>
          </cell>
          <cell r="X3935">
            <v>648.00007000000005</v>
          </cell>
          <cell r="Y3935">
            <v>597.32550000000003</v>
          </cell>
          <cell r="AV3935">
            <v>16.10378</v>
          </cell>
          <cell r="AW3935">
            <v>16.10378</v>
          </cell>
        </row>
        <row r="3936">
          <cell r="A3936" t="str">
            <v>680499470467BT6918</v>
          </cell>
          <cell r="L3936">
            <v>4.96075</v>
          </cell>
          <cell r="M3936">
            <v>88.87818</v>
          </cell>
          <cell r="N3936">
            <v>77.661280000000005</v>
          </cell>
          <cell r="O3936">
            <v>25.804559999999999</v>
          </cell>
          <cell r="P3936">
            <v>4407.7446099999997</v>
          </cell>
          <cell r="Q3936">
            <v>4592.3270400000001</v>
          </cell>
          <cell r="S3936">
            <v>637.43559000000005</v>
          </cell>
          <cell r="T3936">
            <v>5019.3756400000002</v>
          </cell>
          <cell r="U3936">
            <v>5133.1856500000004</v>
          </cell>
          <cell r="W3936">
            <v>5.86097</v>
          </cell>
          <cell r="X3936">
            <v>648.00007000000005</v>
          </cell>
          <cell r="Y3936">
            <v>597.32550000000003</v>
          </cell>
          <cell r="AV3936">
            <v>16.10378</v>
          </cell>
          <cell r="AW3936">
            <v>16.10378</v>
          </cell>
        </row>
        <row r="3937">
          <cell r="A3937" t="str">
            <v>680499470467BO0680</v>
          </cell>
          <cell r="L3937">
            <v>4.96075</v>
          </cell>
          <cell r="M3937">
            <v>88.87818</v>
          </cell>
          <cell r="N3937">
            <v>77.661280000000005</v>
          </cell>
          <cell r="O3937">
            <v>25.666740000000001</v>
          </cell>
          <cell r="P3937">
            <v>4407.7446099999997</v>
          </cell>
          <cell r="Q3937">
            <v>4592.3270400000001</v>
          </cell>
          <cell r="S3937">
            <v>637.29777000000001</v>
          </cell>
          <cell r="T3937">
            <v>5019.3756400000002</v>
          </cell>
          <cell r="U3937">
            <v>5133.1856500000004</v>
          </cell>
          <cell r="W3937">
            <v>5.86097</v>
          </cell>
          <cell r="X3937">
            <v>648.00007000000005</v>
          </cell>
          <cell r="Y3937">
            <v>597.32550000000003</v>
          </cell>
          <cell r="AV3937">
            <v>15.965960000000001</v>
          </cell>
          <cell r="AW3937">
            <v>15.965960000000001</v>
          </cell>
        </row>
        <row r="3938">
          <cell r="A3938" t="str">
            <v>680499470467BU0680</v>
          </cell>
          <cell r="L3938">
            <v>4.96075</v>
          </cell>
          <cell r="M3938">
            <v>88.87818</v>
          </cell>
          <cell r="N3938">
            <v>77.661280000000005</v>
          </cell>
          <cell r="O3938">
            <v>25.666740000000001</v>
          </cell>
          <cell r="P3938">
            <v>4407.7446099999997</v>
          </cell>
          <cell r="Q3938">
            <v>4592.3270400000001</v>
          </cell>
          <cell r="S3938">
            <v>637.29777000000001</v>
          </cell>
          <cell r="T3938">
            <v>5019.3756400000002</v>
          </cell>
          <cell r="U3938">
            <v>5133.1856500000004</v>
          </cell>
          <cell r="W3938">
            <v>5.86097</v>
          </cell>
          <cell r="X3938">
            <v>648.00007000000005</v>
          </cell>
          <cell r="Y3938">
            <v>597.32550000000003</v>
          </cell>
          <cell r="AV3938">
            <v>15.965960000000001</v>
          </cell>
          <cell r="AW3938">
            <v>15.965960000000001</v>
          </cell>
        </row>
        <row r="3939">
          <cell r="A3939" t="str">
            <v>680499470467BU3409</v>
          </cell>
          <cell r="P3939">
            <v>0</v>
          </cell>
          <cell r="Q3939">
            <v>0</v>
          </cell>
          <cell r="T3939">
            <v>0</v>
          </cell>
          <cell r="U3939">
            <v>0</v>
          </cell>
        </row>
        <row r="3940">
          <cell r="A3940" t="str">
            <v>680499470467BU0624</v>
          </cell>
          <cell r="L3940">
            <v>0</v>
          </cell>
          <cell r="O3940">
            <v>0.13782</v>
          </cell>
          <cell r="S3940">
            <v>0.13782</v>
          </cell>
          <cell r="W3940">
            <v>0</v>
          </cell>
          <cell r="AV3940">
            <v>0.13782</v>
          </cell>
          <cell r="AW3940">
            <v>0.13782</v>
          </cell>
        </row>
        <row r="3941">
          <cell r="A3941" t="str">
            <v>680499CLMEAPD202</v>
          </cell>
          <cell r="L3941">
            <v>11905.95062</v>
          </cell>
          <cell r="M3941">
            <v>13934.40684</v>
          </cell>
          <cell r="N3941">
            <v>12052.219639999999</v>
          </cell>
          <cell r="O3941">
            <v>60467.24338</v>
          </cell>
          <cell r="P3941">
            <v>50322.025130000002</v>
          </cell>
          <cell r="Q3941">
            <v>48560.249049999999</v>
          </cell>
          <cell r="S3941">
            <v>136163.78270000001</v>
          </cell>
          <cell r="T3941">
            <v>126018.56445000001</v>
          </cell>
          <cell r="U3941">
            <v>117076.38245999999</v>
          </cell>
          <cell r="W3941">
            <v>24122.950980000001</v>
          </cell>
          <cell r="X3941">
            <v>35669.635569999999</v>
          </cell>
          <cell r="Y3941">
            <v>31762.24122</v>
          </cell>
          <cell r="AB3941">
            <v>39239.491999999998</v>
          </cell>
          <cell r="AC3941">
            <v>36119.658960000001</v>
          </cell>
          <cell r="AD3941">
            <v>149143.91996</v>
          </cell>
          <cell r="AT3941">
            <v>14259.205</v>
          </cell>
          <cell r="AU3941">
            <v>40619.392</v>
          </cell>
          <cell r="AV3941">
            <v>65009.480790000001</v>
          </cell>
          <cell r="AW3941">
            <v>148570.41678999999</v>
          </cell>
        </row>
        <row r="3942">
          <cell r="A3942" t="str">
            <v>680499CLMEABS9044</v>
          </cell>
          <cell r="L3942">
            <v>3683.1387599999998</v>
          </cell>
          <cell r="M3942">
            <v>5321.1536599999999</v>
          </cell>
          <cell r="N3942">
            <v>4581.0587100000002</v>
          </cell>
          <cell r="O3942">
            <v>19436.755229999999</v>
          </cell>
          <cell r="P3942">
            <v>18153.39244</v>
          </cell>
          <cell r="Q3942">
            <v>17451.184939999999</v>
          </cell>
          <cell r="S3942">
            <v>43496.821150000003</v>
          </cell>
          <cell r="T3942">
            <v>42213.458359999997</v>
          </cell>
          <cell r="U3942">
            <v>39200.260629999997</v>
          </cell>
          <cell r="W3942">
            <v>7985.4297200000001</v>
          </cell>
          <cell r="X3942">
            <v>12828.748149999999</v>
          </cell>
          <cell r="Y3942">
            <v>11417.70585</v>
          </cell>
          <cell r="AB3942">
            <v>12688.4</v>
          </cell>
          <cell r="AC3942">
            <v>11479.93382</v>
          </cell>
          <cell r="AD3942">
            <v>47559.981820000001</v>
          </cell>
          <cell r="AT3942">
            <v>4024.2919999999999</v>
          </cell>
          <cell r="AU3942">
            <v>11828.986999999999</v>
          </cell>
          <cell r="AV3942">
            <v>19896.558440000001</v>
          </cell>
          <cell r="AW3942">
            <v>46421.433440000001</v>
          </cell>
        </row>
        <row r="3943">
          <cell r="A3943" t="str">
            <v>680499CLMEABU0321</v>
          </cell>
          <cell r="L3943">
            <v>2597.5037900000002</v>
          </cell>
          <cell r="M3943">
            <v>3852.2095800000002</v>
          </cell>
          <cell r="N3943">
            <v>3310.5273299999999</v>
          </cell>
          <cell r="O3943">
            <v>13903.89399</v>
          </cell>
          <cell r="P3943">
            <v>12141.430840000001</v>
          </cell>
          <cell r="Q3943">
            <v>11610.248820000001</v>
          </cell>
          <cell r="S3943">
            <v>31870.423490000001</v>
          </cell>
          <cell r="T3943">
            <v>30107.960340000001</v>
          </cell>
          <cell r="U3943">
            <v>27842.1577</v>
          </cell>
          <cell r="W3943">
            <v>5352.2283500000003</v>
          </cell>
          <cell r="X3943">
            <v>9427.8598399999992</v>
          </cell>
          <cell r="Y3943">
            <v>8388.6836199999998</v>
          </cell>
          <cell r="AB3943">
            <v>7426.4359999999997</v>
          </cell>
          <cell r="AC3943">
            <v>8216.6258199999993</v>
          </cell>
          <cell r="AD3943">
            <v>29793.804820000001</v>
          </cell>
          <cell r="AT3943">
            <v>3001.9659999999999</v>
          </cell>
          <cell r="AU3943">
            <v>8233.2649999999994</v>
          </cell>
          <cell r="AV3943">
            <v>14624.407289999999</v>
          </cell>
          <cell r="AW3943">
            <v>31440.817289999999</v>
          </cell>
        </row>
        <row r="3944">
          <cell r="A3944" t="str">
            <v>680499CLMEABU0323</v>
          </cell>
          <cell r="L3944">
            <v>853.74905000000001</v>
          </cell>
          <cell r="M3944">
            <v>1468.94408</v>
          </cell>
          <cell r="N3944">
            <v>1270.5313699999999</v>
          </cell>
          <cell r="O3944">
            <v>5021.8266899999999</v>
          </cell>
          <cell r="P3944">
            <v>6011.9615999999996</v>
          </cell>
          <cell r="Q3944">
            <v>5840.9361200000003</v>
          </cell>
          <cell r="S3944">
            <v>11115.36311</v>
          </cell>
          <cell r="T3944">
            <v>12105.498020000001</v>
          </cell>
          <cell r="U3944">
            <v>11358.102929999999</v>
          </cell>
          <cell r="W3944">
            <v>2159.5188800000001</v>
          </cell>
          <cell r="X3944">
            <v>3400.8883099999998</v>
          </cell>
          <cell r="Y3944">
            <v>3029.02223</v>
          </cell>
          <cell r="AB3944">
            <v>4869.1760000000004</v>
          </cell>
          <cell r="AC3944">
            <v>3215.6970000000001</v>
          </cell>
          <cell r="AD3944">
            <v>16361.661</v>
          </cell>
          <cell r="AT3944">
            <v>890.31500000000005</v>
          </cell>
          <cell r="AU3944">
            <v>3234.127</v>
          </cell>
          <cell r="AV3944">
            <v>5036.82618</v>
          </cell>
          <cell r="AW3944">
            <v>13643.28918</v>
          </cell>
        </row>
        <row r="3945">
          <cell r="A3945" t="str">
            <v>680499CLMEABU0648</v>
          </cell>
          <cell r="L3945">
            <v>231.88592</v>
          </cell>
          <cell r="O3945">
            <v>511.03455000000002</v>
          </cell>
          <cell r="S3945">
            <v>511.03455000000002</v>
          </cell>
          <cell r="W3945">
            <v>473.68248999999997</v>
          </cell>
          <cell r="AB3945">
            <v>392.78800000000001</v>
          </cell>
          <cell r="AC3945">
            <v>47.610999999999997</v>
          </cell>
          <cell r="AD3945">
            <v>1404.5160000000001</v>
          </cell>
          <cell r="AT3945">
            <v>132.011</v>
          </cell>
          <cell r="AU3945">
            <v>361.59500000000003</v>
          </cell>
          <cell r="AV3945">
            <v>235.32497000000001</v>
          </cell>
          <cell r="AW3945">
            <v>1337.3269700000001</v>
          </cell>
        </row>
        <row r="3946">
          <cell r="A3946" t="str">
            <v>680499CLMEABG6912</v>
          </cell>
          <cell r="L3946">
            <v>1405.75145</v>
          </cell>
          <cell r="M3946">
            <v>1998.86727</v>
          </cell>
          <cell r="N3946">
            <v>1751.29727</v>
          </cell>
          <cell r="O3946">
            <v>8028.3509199999999</v>
          </cell>
          <cell r="P3946">
            <v>8246.3909100000001</v>
          </cell>
          <cell r="Q3946">
            <v>8026.9633199999998</v>
          </cell>
          <cell r="S3946">
            <v>22762.723099999999</v>
          </cell>
          <cell r="T3946">
            <v>22980.76309</v>
          </cell>
          <cell r="U3946">
            <v>21400.340039999999</v>
          </cell>
          <cell r="W3946">
            <v>2838.7579099999998</v>
          </cell>
          <cell r="X3946">
            <v>6271.8017900000004</v>
          </cell>
          <cell r="Y3946">
            <v>5604.8539099999998</v>
          </cell>
          <cell r="AB3946">
            <v>6286.2809999999999</v>
          </cell>
          <cell r="AC3946">
            <v>5300.9513900000002</v>
          </cell>
          <cell r="AD3946">
            <v>26069.222389999999</v>
          </cell>
          <cell r="AT3946">
            <v>1829.6130000000001</v>
          </cell>
          <cell r="AU3946">
            <v>6107.7219999999998</v>
          </cell>
          <cell r="AV3946">
            <v>9337.5666299999993</v>
          </cell>
          <cell r="AW3946">
            <v>25212.20463</v>
          </cell>
        </row>
        <row r="3947">
          <cell r="A3947" t="str">
            <v>680499CLMEABS6912</v>
          </cell>
          <cell r="L3947">
            <v>933.66112999999996</v>
          </cell>
          <cell r="M3947">
            <v>1660.3556799999999</v>
          </cell>
          <cell r="N3947">
            <v>1457.62997</v>
          </cell>
          <cell r="O3947">
            <v>6004.9401399999997</v>
          </cell>
          <cell r="P3947">
            <v>6208.46414</v>
          </cell>
          <cell r="Q3947">
            <v>6038.9358199999997</v>
          </cell>
          <cell r="S3947">
            <v>16755.237690000002</v>
          </cell>
          <cell r="T3947">
            <v>16958.761689999999</v>
          </cell>
          <cell r="U3947">
            <v>15810.13625</v>
          </cell>
          <cell r="W3947">
            <v>2132.2291100000002</v>
          </cell>
          <cell r="X3947">
            <v>4534.5010199999997</v>
          </cell>
          <cell r="Y3947">
            <v>4048.10781</v>
          </cell>
          <cell r="AB3947">
            <v>4641.5630000000001</v>
          </cell>
          <cell r="AC3947">
            <v>4067.2487700000001</v>
          </cell>
          <cell r="AD3947">
            <v>18256.771769999999</v>
          </cell>
          <cell r="AT3947">
            <v>1397.385</v>
          </cell>
          <cell r="AU3947">
            <v>4514.5630000000001</v>
          </cell>
          <cell r="AV3947">
            <v>7005.1543899999997</v>
          </cell>
          <cell r="AW3947">
            <v>17779.033390000001</v>
          </cell>
        </row>
        <row r="3948">
          <cell r="A3948" t="str">
            <v>680499CLMEABO0678</v>
          </cell>
          <cell r="L3948">
            <v>544.56087000000002</v>
          </cell>
          <cell r="M3948">
            <v>993.12918000000002</v>
          </cell>
          <cell r="N3948">
            <v>876.16556000000003</v>
          </cell>
          <cell r="O3948">
            <v>3388.9287899999999</v>
          </cell>
          <cell r="P3948">
            <v>3770.58178</v>
          </cell>
          <cell r="Q3948">
            <v>3672.1502799999998</v>
          </cell>
          <cell r="S3948">
            <v>9255.4927900000002</v>
          </cell>
          <cell r="T3948">
            <v>9637.1457800000007</v>
          </cell>
          <cell r="U3948">
            <v>9015.5296999999991</v>
          </cell>
          <cell r="W3948">
            <v>1136.7139299999999</v>
          </cell>
          <cell r="X3948">
            <v>2681.45093</v>
          </cell>
          <cell r="Y3948">
            <v>2404.4612299999999</v>
          </cell>
          <cell r="AB3948">
            <v>2688.4830000000002</v>
          </cell>
          <cell r="AC3948">
            <v>2389.9817699999999</v>
          </cell>
          <cell r="AD3948">
            <v>10268.742770000001</v>
          </cell>
          <cell r="AT3948">
            <v>649.97199999999998</v>
          </cell>
          <cell r="AU3948">
            <v>2302.8850000000002</v>
          </cell>
          <cell r="AV3948">
            <v>3865.3881299999998</v>
          </cell>
          <cell r="AW3948">
            <v>9281.4201300000004</v>
          </cell>
        </row>
        <row r="3949">
          <cell r="A3949" t="str">
            <v>680499CLMEABU0654</v>
          </cell>
          <cell r="L3949">
            <v>138.68557000000001</v>
          </cell>
          <cell r="M3949">
            <v>214.79809</v>
          </cell>
          <cell r="N3949">
            <v>184.51910000000001</v>
          </cell>
          <cell r="O3949">
            <v>488.81518999999997</v>
          </cell>
          <cell r="P3949">
            <v>639.03426999999999</v>
          </cell>
          <cell r="Q3949">
            <v>610.47892999999999</v>
          </cell>
          <cell r="S3949">
            <v>2070.09863</v>
          </cell>
          <cell r="T3949">
            <v>2220.3177099999998</v>
          </cell>
          <cell r="U3949">
            <v>2038.45577</v>
          </cell>
          <cell r="W3949">
            <v>240.80402000000001</v>
          </cell>
          <cell r="X3949">
            <v>602.21730000000002</v>
          </cell>
          <cell r="Y3949">
            <v>531.52349000000004</v>
          </cell>
          <cell r="AB3949">
            <v>192.35</v>
          </cell>
          <cell r="AC3949">
            <v>238.52199999999999</v>
          </cell>
          <cell r="AD3949">
            <v>2417.8980000000001</v>
          </cell>
          <cell r="AT3949">
            <v>133.494</v>
          </cell>
          <cell r="AU3949">
            <v>500.04300000000001</v>
          </cell>
          <cell r="AV3949">
            <v>561.29567999999995</v>
          </cell>
          <cell r="AW3949">
            <v>2043.4906800000001</v>
          </cell>
        </row>
        <row r="3950">
          <cell r="A3950" t="str">
            <v>680499CLMEABU0659</v>
          </cell>
          <cell r="L3950">
            <v>250.41469000000001</v>
          </cell>
          <cell r="M3950">
            <v>452.42840999999999</v>
          </cell>
          <cell r="N3950">
            <v>396.94531000000001</v>
          </cell>
          <cell r="O3950">
            <v>2127.19616</v>
          </cell>
          <cell r="P3950">
            <v>1798.84809</v>
          </cell>
          <cell r="Q3950">
            <v>1756.3066200000001</v>
          </cell>
          <cell r="S3950">
            <v>5429.6462700000002</v>
          </cell>
          <cell r="T3950">
            <v>5101.2982000000002</v>
          </cell>
          <cell r="U3950">
            <v>4756.1507799999999</v>
          </cell>
          <cell r="W3950">
            <v>754.71115999999995</v>
          </cell>
          <cell r="X3950">
            <v>1250.8327899999999</v>
          </cell>
          <cell r="Y3950">
            <v>1112.1230800000001</v>
          </cell>
          <cell r="AB3950">
            <v>1760.73</v>
          </cell>
          <cell r="AC3950">
            <v>1438.7449999999999</v>
          </cell>
          <cell r="AD3950">
            <v>5570.1310000000003</v>
          </cell>
          <cell r="AT3950">
            <v>613.91899999999998</v>
          </cell>
          <cell r="AU3950">
            <v>1711.635</v>
          </cell>
          <cell r="AV3950">
            <v>2578.4705800000002</v>
          </cell>
          <cell r="AW3950">
            <v>6454.1225800000002</v>
          </cell>
        </row>
        <row r="3951">
          <cell r="A3951" t="str">
            <v>680499CLMEABS6922</v>
          </cell>
          <cell r="L3951">
            <v>472.09032000000002</v>
          </cell>
          <cell r="M3951">
            <v>338.51159000000001</v>
          </cell>
          <cell r="N3951">
            <v>293.66730999999999</v>
          </cell>
          <cell r="O3951">
            <v>2023.4107799999999</v>
          </cell>
          <cell r="P3951">
            <v>2037.92677</v>
          </cell>
          <cell r="Q3951">
            <v>1988.0274999999999</v>
          </cell>
          <cell r="S3951">
            <v>6007.4854100000002</v>
          </cell>
          <cell r="T3951">
            <v>6022.0014000000001</v>
          </cell>
          <cell r="U3951">
            <v>5590.2037899999996</v>
          </cell>
          <cell r="W3951">
            <v>706.52880000000005</v>
          </cell>
          <cell r="X3951">
            <v>1737.3007700000001</v>
          </cell>
          <cell r="Y3951">
            <v>1556.7461000000001</v>
          </cell>
          <cell r="AB3951">
            <v>1644.7180000000001</v>
          </cell>
          <cell r="AC3951">
            <v>1233.70262</v>
          </cell>
          <cell r="AD3951">
            <v>7812.4506199999996</v>
          </cell>
          <cell r="AT3951">
            <v>432.22800000000001</v>
          </cell>
          <cell r="AU3951">
            <v>1593.1590000000001</v>
          </cell>
          <cell r="AV3951">
            <v>2332.4122400000001</v>
          </cell>
          <cell r="AW3951">
            <v>7433.1712399999997</v>
          </cell>
        </row>
        <row r="3952">
          <cell r="A3952" t="str">
            <v>680499CLMEABU1485</v>
          </cell>
          <cell r="L3952">
            <v>352.23424</v>
          </cell>
          <cell r="M3952">
            <v>181.28455</v>
          </cell>
          <cell r="N3952">
            <v>157.19905</v>
          </cell>
          <cell r="O3952">
            <v>1351.20353</v>
          </cell>
          <cell r="P3952">
            <v>1070.59221</v>
          </cell>
          <cell r="Q3952">
            <v>1049.99613</v>
          </cell>
          <cell r="S3952">
            <v>3878.9335900000001</v>
          </cell>
          <cell r="T3952">
            <v>3598.3222700000001</v>
          </cell>
          <cell r="U3952">
            <v>3337.6781999999998</v>
          </cell>
          <cell r="W3952">
            <v>591.15210000000002</v>
          </cell>
          <cell r="X3952">
            <v>871.47388000000001</v>
          </cell>
          <cell r="Y3952">
            <v>775.51588000000004</v>
          </cell>
          <cell r="AB3952">
            <v>1007.707</v>
          </cell>
          <cell r="AC3952">
            <v>750.65575999999999</v>
          </cell>
          <cell r="AD3952">
            <v>4931.7827600000001</v>
          </cell>
          <cell r="AT3952">
            <v>330.452</v>
          </cell>
          <cell r="AU3952">
            <v>935.01499999999999</v>
          </cell>
          <cell r="AV3952">
            <v>1379.42731</v>
          </cell>
          <cell r="AW3952">
            <v>4686.6483099999996</v>
          </cell>
        </row>
        <row r="3953">
          <cell r="A3953" t="str">
            <v>680499CLMEABO0708</v>
          </cell>
          <cell r="L3953">
            <v>84.281729999999996</v>
          </cell>
          <cell r="M3953">
            <v>85.124049999999997</v>
          </cell>
          <cell r="N3953">
            <v>73.228120000000004</v>
          </cell>
          <cell r="O3953">
            <v>323.83515</v>
          </cell>
          <cell r="P3953">
            <v>261.44589999999999</v>
          </cell>
          <cell r="Q3953">
            <v>248.04715999999999</v>
          </cell>
          <cell r="S3953">
            <v>916.63424999999995</v>
          </cell>
          <cell r="T3953">
            <v>854.245</v>
          </cell>
          <cell r="U3953">
            <v>786.02121999999997</v>
          </cell>
          <cell r="W3953">
            <v>88.612920000000003</v>
          </cell>
          <cell r="X3953">
            <v>257.22008</v>
          </cell>
          <cell r="Y3953">
            <v>226.18261000000001</v>
          </cell>
          <cell r="AB3953">
            <v>217.49199999999999</v>
          </cell>
          <cell r="AC3953">
            <v>204.15986000000001</v>
          </cell>
          <cell r="AD3953">
            <v>1424.9238600000001</v>
          </cell>
          <cell r="AT3953">
            <v>30.93</v>
          </cell>
          <cell r="AU3953">
            <v>232.797</v>
          </cell>
          <cell r="AV3953">
            <v>467.75527</v>
          </cell>
          <cell r="AW3953">
            <v>1068.1472699999999</v>
          </cell>
        </row>
        <row r="3954">
          <cell r="A3954" t="str">
            <v>680499CLMEABU0675</v>
          </cell>
          <cell r="L3954">
            <v>21.376139999999999</v>
          </cell>
          <cell r="M3954">
            <v>16.506239999999998</v>
          </cell>
          <cell r="N3954">
            <v>15.537929999999999</v>
          </cell>
          <cell r="O3954">
            <v>98.392799999999994</v>
          </cell>
          <cell r="P3954">
            <v>104.182</v>
          </cell>
          <cell r="Q3954">
            <v>104.03017</v>
          </cell>
          <cell r="S3954">
            <v>310.57920000000001</v>
          </cell>
          <cell r="T3954">
            <v>316.36840000000001</v>
          </cell>
          <cell r="U3954">
            <v>298.38161000000002</v>
          </cell>
          <cell r="W3954">
            <v>27.45185</v>
          </cell>
          <cell r="X3954">
            <v>99.118650000000002</v>
          </cell>
          <cell r="Y3954">
            <v>90.766329999999996</v>
          </cell>
          <cell r="AB3954">
            <v>81.932000000000002</v>
          </cell>
          <cell r="AC3954">
            <v>59.331000000000003</v>
          </cell>
          <cell r="AD3954">
            <v>371.66899999999998</v>
          </cell>
          <cell r="AT3954">
            <v>31.562999999999999</v>
          </cell>
          <cell r="AU3954">
            <v>86.236000000000004</v>
          </cell>
          <cell r="AV3954">
            <v>93.612049999999996</v>
          </cell>
          <cell r="AW3954">
            <v>388.52805000000001</v>
          </cell>
        </row>
        <row r="3955">
          <cell r="A3955" t="str">
            <v>680499CLMEABU0709</v>
          </cell>
          <cell r="L3955">
            <v>30.897089999999999</v>
          </cell>
          <cell r="M3955">
            <v>5.0996899999999998</v>
          </cell>
          <cell r="N3955">
            <v>4.3853099999999996</v>
          </cell>
          <cell r="O3955">
            <v>381.44330000000002</v>
          </cell>
          <cell r="P3955">
            <v>293.21456999999998</v>
          </cell>
          <cell r="Q3955">
            <v>289.39393999999999</v>
          </cell>
          <cell r="S3955">
            <v>812.24447999999995</v>
          </cell>
          <cell r="T3955">
            <v>724.01575000000003</v>
          </cell>
          <cell r="U3955">
            <v>678.65998999999999</v>
          </cell>
          <cell r="W3955">
            <v>135.36662999999999</v>
          </cell>
          <cell r="X3955">
            <v>244.98768999999999</v>
          </cell>
          <cell r="Y3955">
            <v>225.56161</v>
          </cell>
          <cell r="AB3955">
            <v>319.44200000000001</v>
          </cell>
          <cell r="AC3955">
            <v>201.137</v>
          </cell>
          <cell r="AD3955">
            <v>962.96400000000006</v>
          </cell>
          <cell r="AT3955">
            <v>35.399000000000001</v>
          </cell>
          <cell r="AU3955">
            <v>322.86</v>
          </cell>
          <cell r="AV3955">
            <v>358.67466999999999</v>
          </cell>
          <cell r="AW3955">
            <v>1169.4716699999999</v>
          </cell>
        </row>
        <row r="3956">
          <cell r="A3956" t="str">
            <v>680499CLMEABU1123</v>
          </cell>
          <cell r="L3956">
            <v>-16.698879999999999</v>
          </cell>
          <cell r="M3956">
            <v>50.497059999999998</v>
          </cell>
          <cell r="N3956">
            <v>43.316890000000001</v>
          </cell>
          <cell r="O3956">
            <v>-131.464</v>
          </cell>
          <cell r="P3956">
            <v>308.49209000000002</v>
          </cell>
          <cell r="Q3956">
            <v>296.56009</v>
          </cell>
          <cell r="S3956">
            <v>89.093890000000002</v>
          </cell>
          <cell r="T3956">
            <v>529.04998000000001</v>
          </cell>
          <cell r="U3956">
            <v>489.46275000000003</v>
          </cell>
          <cell r="W3956">
            <v>-136.0547</v>
          </cell>
          <cell r="X3956">
            <v>264.50047000000001</v>
          </cell>
          <cell r="Y3956">
            <v>238.71967000000001</v>
          </cell>
          <cell r="AB3956">
            <v>18.145</v>
          </cell>
          <cell r="AC3956">
            <v>18.419</v>
          </cell>
          <cell r="AD3956">
            <v>121.111</v>
          </cell>
          <cell r="AT3956">
            <v>3.8839999999999999</v>
          </cell>
          <cell r="AU3956">
            <v>16.251000000000001</v>
          </cell>
          <cell r="AV3956">
            <v>32.94294</v>
          </cell>
          <cell r="AW3956">
            <v>120.37594</v>
          </cell>
        </row>
        <row r="3957">
          <cell r="A3957" t="str">
            <v>680499CLMEABS9042</v>
          </cell>
          <cell r="L3957">
            <v>5476.9973</v>
          </cell>
          <cell r="M3957">
            <v>5541.0018399999999</v>
          </cell>
          <cell r="N3957">
            <v>4784.41435</v>
          </cell>
          <cell r="O3957">
            <v>25766.94585</v>
          </cell>
          <cell r="P3957">
            <v>19662.888429999999</v>
          </cell>
          <cell r="Q3957">
            <v>18973.547200000001</v>
          </cell>
          <cell r="S3957">
            <v>55855.970130000002</v>
          </cell>
          <cell r="T3957">
            <v>49751.912709999997</v>
          </cell>
          <cell r="U3957">
            <v>46187.65122</v>
          </cell>
          <cell r="W3957">
            <v>10334.970789999999</v>
          </cell>
          <cell r="X3957">
            <v>13372.776750000001</v>
          </cell>
          <cell r="Y3957">
            <v>11900.5951</v>
          </cell>
          <cell r="AB3957">
            <v>15042.933000000001</v>
          </cell>
          <cell r="AC3957">
            <v>15595.51275</v>
          </cell>
          <cell r="AD3957">
            <v>58772.425750000002</v>
          </cell>
          <cell r="AT3957">
            <v>6496.2529999999997</v>
          </cell>
          <cell r="AU3957">
            <v>17433.298999999999</v>
          </cell>
          <cell r="AV3957">
            <v>27924.444370000001</v>
          </cell>
          <cell r="AW3957">
            <v>60538.020369999998</v>
          </cell>
        </row>
        <row r="3958">
          <cell r="A3958" t="str">
            <v>680499CLMEABO0341</v>
          </cell>
          <cell r="L3958">
            <v>3350.7057799999998</v>
          </cell>
          <cell r="M3958">
            <v>3061.18975</v>
          </cell>
          <cell r="N3958">
            <v>2643.3780000000002</v>
          </cell>
          <cell r="O3958">
            <v>13265.80647</v>
          </cell>
          <cell r="P3958">
            <v>10348.035620000001</v>
          </cell>
          <cell r="Q3958">
            <v>9943.4226199999994</v>
          </cell>
          <cell r="S3958">
            <v>29165.649529999999</v>
          </cell>
          <cell r="T3958">
            <v>26247.878680000002</v>
          </cell>
          <cell r="U3958">
            <v>24301.966079999998</v>
          </cell>
          <cell r="W3958">
            <v>5956.3606099999997</v>
          </cell>
          <cell r="X3958">
            <v>7645.6813599999996</v>
          </cell>
          <cell r="Y3958">
            <v>6798.0584500000004</v>
          </cell>
          <cell r="AB3958">
            <v>8845.5190000000002</v>
          </cell>
          <cell r="AC3958">
            <v>7964.0886200000004</v>
          </cell>
          <cell r="AD3958">
            <v>33597.310619999997</v>
          </cell>
          <cell r="AT3958">
            <v>3837.6460000000002</v>
          </cell>
          <cell r="AU3958">
            <v>10381.773999999999</v>
          </cell>
          <cell r="AV3958">
            <v>14682.791730000001</v>
          </cell>
          <cell r="AW3958">
            <v>34775.421730000002</v>
          </cell>
        </row>
        <row r="3959">
          <cell r="A3959" t="str">
            <v>680499CLMEABU0341</v>
          </cell>
          <cell r="L3959">
            <v>3350.7057799999998</v>
          </cell>
          <cell r="M3959">
            <v>3061.18975</v>
          </cell>
          <cell r="N3959">
            <v>2643.3780000000002</v>
          </cell>
          <cell r="O3959">
            <v>13265.80647</v>
          </cell>
          <cell r="P3959">
            <v>10348.035620000001</v>
          </cell>
          <cell r="Q3959">
            <v>9943.4226199999994</v>
          </cell>
          <cell r="S3959">
            <v>29165.649529999999</v>
          </cell>
          <cell r="T3959">
            <v>26247.878680000002</v>
          </cell>
          <cell r="U3959">
            <v>24301.966079999998</v>
          </cell>
          <cell r="W3959">
            <v>5956.3606099999997</v>
          </cell>
          <cell r="X3959">
            <v>7645.6813599999996</v>
          </cell>
          <cell r="Y3959">
            <v>6798.0584500000004</v>
          </cell>
          <cell r="AB3959">
            <v>8845.5190000000002</v>
          </cell>
          <cell r="AC3959">
            <v>7964.0886200000004</v>
          </cell>
          <cell r="AD3959">
            <v>33597.310619999997</v>
          </cell>
          <cell r="AT3959">
            <v>3837.6460000000002</v>
          </cell>
          <cell r="AU3959">
            <v>10381.773999999999</v>
          </cell>
          <cell r="AV3959">
            <v>14682.791730000001</v>
          </cell>
          <cell r="AW3959">
            <v>34775.421730000002</v>
          </cell>
        </row>
        <row r="3960">
          <cell r="A3960" t="str">
            <v>680499CLMEABU0351</v>
          </cell>
          <cell r="L3960">
            <v>438.10028999999997</v>
          </cell>
          <cell r="M3960">
            <v>918.85397999999998</v>
          </cell>
          <cell r="N3960">
            <v>790.76985999999999</v>
          </cell>
          <cell r="O3960">
            <v>3098.2112999999999</v>
          </cell>
          <cell r="P3960">
            <v>3013.6428000000001</v>
          </cell>
          <cell r="Q3960">
            <v>2900.94877</v>
          </cell>
          <cell r="S3960">
            <v>6609.1832000000004</v>
          </cell>
          <cell r="T3960">
            <v>6524.6147000000001</v>
          </cell>
          <cell r="U3960">
            <v>6086.9364999999998</v>
          </cell>
          <cell r="W3960">
            <v>898.98920999999996</v>
          </cell>
          <cell r="X3960">
            <v>1912.50199</v>
          </cell>
          <cell r="Y3960">
            <v>1697.60016</v>
          </cell>
          <cell r="AB3960">
            <v>1810.5440000000001</v>
          </cell>
          <cell r="AC3960">
            <v>2269.72028</v>
          </cell>
          <cell r="AD3960">
            <v>7939.4202800000003</v>
          </cell>
          <cell r="AT3960">
            <v>602.65899999999999</v>
          </cell>
          <cell r="AU3960">
            <v>1777.903</v>
          </cell>
          <cell r="AV3960">
            <v>3384.2875899999999</v>
          </cell>
          <cell r="AW3960">
            <v>7727.2115899999999</v>
          </cell>
        </row>
        <row r="3961">
          <cell r="A3961" t="str">
            <v>680499CLMEABU0352</v>
          </cell>
          <cell r="L3961">
            <v>1688.1912299999999</v>
          </cell>
          <cell r="M3961">
            <v>1521.05555</v>
          </cell>
          <cell r="N3961">
            <v>1311.5442800000001</v>
          </cell>
          <cell r="O3961">
            <v>9402.9439399999992</v>
          </cell>
          <cell r="P3961">
            <v>6257.9125000000004</v>
          </cell>
          <cell r="Q3961">
            <v>6087.0870400000003</v>
          </cell>
          <cell r="S3961">
            <v>20074.372490000002</v>
          </cell>
          <cell r="T3961">
            <v>16929.341049999999</v>
          </cell>
          <cell r="U3961">
            <v>15750.09073</v>
          </cell>
          <cell r="W3961">
            <v>3479.6209699999999</v>
          </cell>
          <cell r="X3961">
            <v>3765.5327000000002</v>
          </cell>
          <cell r="Y3961">
            <v>3357.2568200000001</v>
          </cell>
          <cell r="AB3961">
            <v>4386.87</v>
          </cell>
          <cell r="AC3961">
            <v>5361.7038499999999</v>
          </cell>
          <cell r="AD3961">
            <v>17235.69485</v>
          </cell>
          <cell r="AT3961">
            <v>2055.9479999999999</v>
          </cell>
          <cell r="AU3961">
            <v>5273.6220000000003</v>
          </cell>
          <cell r="AV3961">
            <v>9857.3650500000003</v>
          </cell>
          <cell r="AW3961">
            <v>18035.387050000001</v>
          </cell>
        </row>
        <row r="3962">
          <cell r="A3962" t="str">
            <v>680499CLMEABU0349</v>
          </cell>
          <cell r="L3962">
            <v>0</v>
          </cell>
          <cell r="M3962">
            <v>39.902560000000001</v>
          </cell>
          <cell r="N3962">
            <v>38.722209999999997</v>
          </cell>
          <cell r="O3962">
            <v>-1.5859999999999999E-2</v>
          </cell>
          <cell r="P3962">
            <v>43.297510000000003</v>
          </cell>
          <cell r="Q3962">
            <v>42.088769999999997</v>
          </cell>
          <cell r="S3962">
            <v>6.7649100000000004</v>
          </cell>
          <cell r="T3962">
            <v>50.078279999999999</v>
          </cell>
          <cell r="U3962">
            <v>48.657910000000001</v>
          </cell>
          <cell r="W3962">
            <v>0</v>
          </cell>
          <cell r="X3962">
            <v>49.060699999999997</v>
          </cell>
          <cell r="Y3962">
            <v>47.679659999999998</v>
          </cell>
        </row>
        <row r="3963">
          <cell r="A3963" t="str">
            <v>680499CLMEABS9051</v>
          </cell>
          <cell r="L3963">
            <v>172.30444</v>
          </cell>
          <cell r="M3963">
            <v>15.69251</v>
          </cell>
          <cell r="N3963">
            <v>13.76704</v>
          </cell>
          <cell r="O3963">
            <v>1777.74054</v>
          </cell>
          <cell r="P3963">
            <v>150.99406999999999</v>
          </cell>
          <cell r="Q3963">
            <v>150.76061999999999</v>
          </cell>
          <cell r="S3963">
            <v>1961.5516</v>
          </cell>
          <cell r="T3963">
            <v>334.80513000000002</v>
          </cell>
          <cell r="U3963">
            <v>323.96812</v>
          </cell>
          <cell r="W3963">
            <v>444.52731</v>
          </cell>
          <cell r="X3963">
            <v>44.618969999999997</v>
          </cell>
          <cell r="Y3963">
            <v>40.647489999999998</v>
          </cell>
          <cell r="AB3963">
            <v>1940.8330000000001</v>
          </cell>
          <cell r="AC3963">
            <v>963.38699999999994</v>
          </cell>
          <cell r="AD3963">
            <v>4483.6260000000002</v>
          </cell>
          <cell r="AT3963">
            <v>872.25199999999995</v>
          </cell>
          <cell r="AU3963">
            <v>2009.2750000000001</v>
          </cell>
          <cell r="AV3963">
            <v>2803.9391900000001</v>
          </cell>
          <cell r="AW3963">
            <v>4326.6961899999997</v>
          </cell>
        </row>
        <row r="3964">
          <cell r="A3964" t="str">
            <v>680499CLMEABO0713</v>
          </cell>
          <cell r="L3964">
            <v>18.577190000000002</v>
          </cell>
          <cell r="M3964">
            <v>15.69251</v>
          </cell>
          <cell r="N3964">
            <v>13.76704</v>
          </cell>
          <cell r="O3964">
            <v>130.34305000000001</v>
          </cell>
          <cell r="P3964">
            <v>150.99406999999999</v>
          </cell>
          <cell r="Q3964">
            <v>150.76061999999999</v>
          </cell>
          <cell r="S3964">
            <v>311.54194999999999</v>
          </cell>
          <cell r="T3964">
            <v>332.19297</v>
          </cell>
          <cell r="U3964">
            <v>321.39758</v>
          </cell>
          <cell r="W3964">
            <v>41.326990000000002</v>
          </cell>
          <cell r="X3964">
            <v>44.618969999999997</v>
          </cell>
          <cell r="Y3964">
            <v>40.647489999999998</v>
          </cell>
          <cell r="AB3964">
            <v>104.634</v>
          </cell>
          <cell r="AC3964">
            <v>78.486000000000004</v>
          </cell>
          <cell r="AD3964">
            <v>392.38799999999998</v>
          </cell>
          <cell r="AT3964">
            <v>33.063000000000002</v>
          </cell>
          <cell r="AU3964">
            <v>88.194999999999993</v>
          </cell>
          <cell r="AV3964">
            <v>151.37466000000001</v>
          </cell>
          <cell r="AW3964">
            <v>380.73865999999998</v>
          </cell>
        </row>
        <row r="3965">
          <cell r="A3965" t="str">
            <v>680499CLMEABU0713</v>
          </cell>
          <cell r="L3965">
            <v>18.577190000000002</v>
          </cell>
          <cell r="M3965">
            <v>15.69251</v>
          </cell>
          <cell r="N3965">
            <v>13.76704</v>
          </cell>
          <cell r="O3965">
            <v>130.34305000000001</v>
          </cell>
          <cell r="P3965">
            <v>150.99406999999999</v>
          </cell>
          <cell r="Q3965">
            <v>150.76061999999999</v>
          </cell>
          <cell r="S3965">
            <v>311.54194999999999</v>
          </cell>
          <cell r="T3965">
            <v>332.19297</v>
          </cell>
          <cell r="U3965">
            <v>321.39758</v>
          </cell>
          <cell r="W3965">
            <v>41.326990000000002</v>
          </cell>
          <cell r="X3965">
            <v>44.618969999999997</v>
          </cell>
          <cell r="Y3965">
            <v>40.647489999999998</v>
          </cell>
          <cell r="AB3965">
            <v>104.634</v>
          </cell>
          <cell r="AC3965">
            <v>78.486000000000004</v>
          </cell>
          <cell r="AD3965">
            <v>392.38799999999998</v>
          </cell>
          <cell r="AT3965">
            <v>33.063000000000002</v>
          </cell>
          <cell r="AU3965">
            <v>88.194999999999993</v>
          </cell>
          <cell r="AV3965">
            <v>151.37466000000001</v>
          </cell>
          <cell r="AW3965">
            <v>380.73865999999998</v>
          </cell>
        </row>
        <row r="3966">
          <cell r="A3966" t="str">
            <v>680499CLMEABU0418</v>
          </cell>
          <cell r="L3966">
            <v>153.72725</v>
          </cell>
          <cell r="O3966">
            <v>1647.3974900000001</v>
          </cell>
          <cell r="S3966">
            <v>1650.00965</v>
          </cell>
          <cell r="T3966">
            <v>2.6121599999999998</v>
          </cell>
          <cell r="U3966">
            <v>2.5705399999999998</v>
          </cell>
          <cell r="W3966">
            <v>403.20031999999998</v>
          </cell>
          <cell r="AB3966">
            <v>1836.1990000000001</v>
          </cell>
          <cell r="AC3966">
            <v>884.90099999999995</v>
          </cell>
          <cell r="AD3966">
            <v>4091.2379999999998</v>
          </cell>
          <cell r="AT3966">
            <v>839.18899999999996</v>
          </cell>
          <cell r="AU3966">
            <v>1921.08</v>
          </cell>
          <cell r="AV3966">
            <v>2652.5645300000001</v>
          </cell>
          <cell r="AW3966">
            <v>3945.9575300000001</v>
          </cell>
        </row>
        <row r="3967">
          <cell r="A3967" t="str">
            <v>680499CLMEABS9050</v>
          </cell>
          <cell r="L3967">
            <v>1167.6575</v>
          </cell>
          <cell r="M3967">
            <v>1053.38167</v>
          </cell>
          <cell r="N3967">
            <v>917.49986999999999</v>
          </cell>
          <cell r="O3967">
            <v>5453.1510500000004</v>
          </cell>
          <cell r="P3967">
            <v>4100.6201099999998</v>
          </cell>
          <cell r="Q3967">
            <v>3950.1335899999999</v>
          </cell>
          <cell r="S3967">
            <v>12082.397929999999</v>
          </cell>
          <cell r="T3967">
            <v>10729.86699</v>
          </cell>
          <cell r="U3967">
            <v>9956.4202299999997</v>
          </cell>
          <cell r="W3967">
            <v>2519.39066</v>
          </cell>
          <cell r="X3967">
            <v>3151.7242299999998</v>
          </cell>
          <cell r="Y3967">
            <v>2798.47082</v>
          </cell>
          <cell r="AB3967">
            <v>3281.0450000000001</v>
          </cell>
          <cell r="AC3967">
            <v>2779.8739999999998</v>
          </cell>
          <cell r="AD3967">
            <v>12258.664000000001</v>
          </cell>
          <cell r="AT3967">
            <v>1036.7950000000001</v>
          </cell>
          <cell r="AU3967">
            <v>3240.1089999999999</v>
          </cell>
          <cell r="AV3967">
            <v>5046.3963999999996</v>
          </cell>
          <cell r="AW3967">
            <v>12071.4864</v>
          </cell>
        </row>
        <row r="3968">
          <cell r="A3968" t="str">
            <v>680499CLMEABU0331</v>
          </cell>
          <cell r="L3968">
            <v>23.581759999999999</v>
          </cell>
          <cell r="M3968">
            <v>14.72082</v>
          </cell>
          <cell r="N3968">
            <v>12.627660000000001</v>
          </cell>
          <cell r="O3968">
            <v>318.96406000000002</v>
          </cell>
          <cell r="P3968">
            <v>122.50988</v>
          </cell>
          <cell r="Q3968">
            <v>118.62282</v>
          </cell>
          <cell r="S3968">
            <v>557.91679999999997</v>
          </cell>
          <cell r="T3968">
            <v>361.46262000000002</v>
          </cell>
          <cell r="U3968">
            <v>342.82324999999997</v>
          </cell>
          <cell r="W3968">
            <v>155.05211</v>
          </cell>
          <cell r="X3968">
            <v>65.815039999999996</v>
          </cell>
          <cell r="Y3968">
            <v>58.993749999999999</v>
          </cell>
          <cell r="AB3968">
            <v>127.443</v>
          </cell>
          <cell r="AC3968">
            <v>138.839</v>
          </cell>
          <cell r="AD3968">
            <v>539.91200000000003</v>
          </cell>
          <cell r="AT3968">
            <v>36.143999999999998</v>
          </cell>
          <cell r="AU3968">
            <v>160.08600000000001</v>
          </cell>
          <cell r="AV3968">
            <v>301.85629</v>
          </cell>
          <cell r="AW3968">
            <v>560.75229000000002</v>
          </cell>
        </row>
        <row r="3969">
          <cell r="A3969" t="str">
            <v>680499CLMEABU0362</v>
          </cell>
          <cell r="L3969">
            <v>1144.07574</v>
          </cell>
          <cell r="M3969">
            <v>1038.66085</v>
          </cell>
          <cell r="N3969">
            <v>904.87220000000002</v>
          </cell>
          <cell r="O3969">
            <v>5134.1869900000002</v>
          </cell>
          <cell r="P3969">
            <v>3978.1102299999998</v>
          </cell>
          <cell r="Q3969">
            <v>3831.5107699999999</v>
          </cell>
          <cell r="S3969">
            <v>11524.48113</v>
          </cell>
          <cell r="T3969">
            <v>10368.40437</v>
          </cell>
          <cell r="U3969">
            <v>9613.5969800000003</v>
          </cell>
          <cell r="W3969">
            <v>2364.3385499999999</v>
          </cell>
          <cell r="X3969">
            <v>3085.9091899999999</v>
          </cell>
          <cell r="Y3969">
            <v>2739.4770699999999</v>
          </cell>
          <cell r="AB3969">
            <v>3153.6019999999999</v>
          </cell>
          <cell r="AC3969">
            <v>2641.0349999999999</v>
          </cell>
          <cell r="AD3969">
            <v>11718.752</v>
          </cell>
          <cell r="AT3969">
            <v>1000.651</v>
          </cell>
          <cell r="AU3969">
            <v>3080.0230000000001</v>
          </cell>
          <cell r="AV3969">
            <v>4744.5401099999999</v>
          </cell>
          <cell r="AW3969">
            <v>11510.734109999999</v>
          </cell>
        </row>
        <row r="3970">
          <cell r="A3970" t="str">
            <v>680499CLMEABS6913</v>
          </cell>
          <cell r="L3970">
            <v>0.10117</v>
          </cell>
          <cell r="M3970">
            <v>4.3098900000000002</v>
          </cell>
          <cell r="N3970">
            <v>4.1824000000000003</v>
          </cell>
          <cell r="O3970">
            <v>3.0216099999999999</v>
          </cell>
          <cell r="P3970">
            <v>7.7391699999999997</v>
          </cell>
          <cell r="Q3970">
            <v>7.6593799999999996</v>
          </cell>
          <cell r="S3970">
            <v>1.39316</v>
          </cell>
          <cell r="T3970">
            <v>6.1107199999999997</v>
          </cell>
          <cell r="U3970">
            <v>6.1182400000000001</v>
          </cell>
          <cell r="W3970">
            <v>-0.12540999999999999</v>
          </cell>
          <cell r="X3970">
            <v>-3.4320000000000003E-2</v>
          </cell>
          <cell r="Y3970">
            <v>-3.1940000000000003E-2</v>
          </cell>
          <cell r="AV3970">
            <v>0.30298000000000003</v>
          </cell>
          <cell r="AW3970">
            <v>0.30298000000000003</v>
          </cell>
        </row>
        <row r="3971">
          <cell r="A3971" t="str">
            <v>680499CLMEABU1221</v>
          </cell>
          <cell r="L3971">
            <v>0.10117</v>
          </cell>
          <cell r="M3971">
            <v>4.3098900000000002</v>
          </cell>
          <cell r="N3971">
            <v>4.1824000000000003</v>
          </cell>
          <cell r="O3971">
            <v>3.0216099999999999</v>
          </cell>
          <cell r="P3971">
            <v>7.7391699999999997</v>
          </cell>
          <cell r="Q3971">
            <v>7.6593799999999996</v>
          </cell>
          <cell r="S3971">
            <v>1.39316</v>
          </cell>
          <cell r="T3971">
            <v>6.1107199999999997</v>
          </cell>
          <cell r="U3971">
            <v>6.1182400000000001</v>
          </cell>
          <cell r="W3971">
            <v>-0.12540999999999999</v>
          </cell>
          <cell r="X3971">
            <v>-3.4320000000000003E-2</v>
          </cell>
          <cell r="Y3971">
            <v>-3.1940000000000003E-2</v>
          </cell>
          <cell r="AV3971">
            <v>0.30298000000000003</v>
          </cell>
          <cell r="AW3971">
            <v>0.30298000000000003</v>
          </cell>
        </row>
        <row r="3972">
          <cell r="A3972" t="str">
            <v>680499CLMEABS6903</v>
          </cell>
          <cell r="L3972">
            <v>0</v>
          </cell>
          <cell r="O3972">
            <v>1.2781800000000001</v>
          </cell>
          <cell r="S3972">
            <v>2.92563</v>
          </cell>
          <cell r="T3972">
            <v>1.6474500000000001</v>
          </cell>
          <cell r="U3972">
            <v>1.62398</v>
          </cell>
          <cell r="W3972">
            <v>0</v>
          </cell>
          <cell r="AV3972">
            <v>0.27278000000000002</v>
          </cell>
          <cell r="AW3972">
            <v>0.27278000000000002</v>
          </cell>
        </row>
        <row r="3973">
          <cell r="A3973" t="str">
            <v>680499CLMEABU0664</v>
          </cell>
          <cell r="L3973">
            <v>0</v>
          </cell>
          <cell r="O3973">
            <v>1.2781800000000001</v>
          </cell>
          <cell r="S3973">
            <v>2.92563</v>
          </cell>
          <cell r="T3973">
            <v>1.6474500000000001</v>
          </cell>
          <cell r="U3973">
            <v>1.62398</v>
          </cell>
          <cell r="W3973">
            <v>0</v>
          </cell>
          <cell r="AV3973">
            <v>0.27278000000000002</v>
          </cell>
          <cell r="AW3973">
            <v>0.27278000000000002</v>
          </cell>
        </row>
        <row r="3974">
          <cell r="A3974" t="str">
            <v>680499CLMEA201101</v>
          </cell>
          <cell r="L3974">
            <v>2508.1411199999998</v>
          </cell>
          <cell r="M3974">
            <v>4221.8662899999999</v>
          </cell>
          <cell r="N3974">
            <v>3632.12905</v>
          </cell>
          <cell r="O3974">
            <v>11215.18642</v>
          </cell>
          <cell r="P3974">
            <v>20041.925780000001</v>
          </cell>
          <cell r="Q3974">
            <v>19608.81018</v>
          </cell>
          <cell r="S3974">
            <v>36191.299169999998</v>
          </cell>
          <cell r="T3974">
            <v>45018.038529999998</v>
          </cell>
          <cell r="U3974">
            <v>42356.488429999998</v>
          </cell>
          <cell r="W3974">
            <v>5388.5485900000003</v>
          </cell>
          <cell r="X3974">
            <v>11730.034900000001</v>
          </cell>
          <cell r="Y3974">
            <v>10455.281199999999</v>
          </cell>
          <cell r="AB3974">
            <v>9359.8109999999997</v>
          </cell>
          <cell r="AC3974">
            <v>6517.5020000000004</v>
          </cell>
          <cell r="AD3974">
            <v>42109.8</v>
          </cell>
          <cell r="AT3974">
            <v>2431.9299999999998</v>
          </cell>
          <cell r="AU3974">
            <v>7499.9960000000001</v>
          </cell>
          <cell r="AV3974">
            <v>10771.60111</v>
          </cell>
          <cell r="AW3974">
            <v>38597.255109999998</v>
          </cell>
        </row>
        <row r="3975">
          <cell r="A3975" t="str">
            <v>680499CLMEABT6918</v>
          </cell>
          <cell r="L3975">
            <v>2508.1411199999998</v>
          </cell>
          <cell r="M3975">
            <v>4221.8662899999999</v>
          </cell>
          <cell r="N3975">
            <v>3632.12905</v>
          </cell>
          <cell r="O3975">
            <v>11215.18642</v>
          </cell>
          <cell r="P3975">
            <v>20041.925780000001</v>
          </cell>
          <cell r="Q3975">
            <v>19608.81018</v>
          </cell>
          <cell r="S3975">
            <v>36191.299169999998</v>
          </cell>
          <cell r="T3975">
            <v>45018.038529999998</v>
          </cell>
          <cell r="U3975">
            <v>42356.488429999998</v>
          </cell>
          <cell r="W3975">
            <v>5388.5485900000003</v>
          </cell>
          <cell r="X3975">
            <v>11730.034900000001</v>
          </cell>
          <cell r="Y3975">
            <v>10455.281199999999</v>
          </cell>
          <cell r="AB3975">
            <v>9359.8109999999997</v>
          </cell>
          <cell r="AC3975">
            <v>6517.5020000000004</v>
          </cell>
          <cell r="AD3975">
            <v>42109.8</v>
          </cell>
          <cell r="AT3975">
            <v>2431.9299999999998</v>
          </cell>
          <cell r="AU3975">
            <v>7499.9960000000001</v>
          </cell>
          <cell r="AV3975">
            <v>10771.60111</v>
          </cell>
          <cell r="AW3975">
            <v>38597.255109999998</v>
          </cell>
        </row>
        <row r="3976">
          <cell r="A3976" t="str">
            <v>680499CLMEABO0680</v>
          </cell>
          <cell r="L3976">
            <v>2337.4160900000002</v>
          </cell>
          <cell r="M3976">
            <v>3934.1891900000001</v>
          </cell>
          <cell r="N3976">
            <v>3385.35662</v>
          </cell>
          <cell r="O3976">
            <v>10715.83618</v>
          </cell>
          <cell r="P3976">
            <v>19429.421470000001</v>
          </cell>
          <cell r="Q3976">
            <v>19041.89647</v>
          </cell>
          <cell r="S3976">
            <v>33770.349869999998</v>
          </cell>
          <cell r="T3976">
            <v>42483.935160000001</v>
          </cell>
          <cell r="U3976">
            <v>39980.749989999997</v>
          </cell>
          <cell r="W3976">
            <v>5004.88645</v>
          </cell>
          <cell r="X3976">
            <v>11188.335499999999</v>
          </cell>
          <cell r="Y3976">
            <v>9973.7778699999999</v>
          </cell>
          <cell r="AB3976">
            <v>9359.8109999999997</v>
          </cell>
          <cell r="AC3976">
            <v>6515.2870000000003</v>
          </cell>
          <cell r="AD3976">
            <v>41270.756999999998</v>
          </cell>
          <cell r="AT3976">
            <v>2431.9299999999998</v>
          </cell>
          <cell r="AU3976">
            <v>7499.9960000000001</v>
          </cell>
          <cell r="AV3976">
            <v>10706.72985</v>
          </cell>
          <cell r="AW3976">
            <v>38532.383849999998</v>
          </cell>
        </row>
        <row r="3977">
          <cell r="A3977" t="str">
            <v>680499CLMEABU0680</v>
          </cell>
          <cell r="L3977">
            <v>2337.4160900000002</v>
          </cell>
          <cell r="M3977">
            <v>3934.1891900000001</v>
          </cell>
          <cell r="N3977">
            <v>3385.35662</v>
          </cell>
          <cell r="O3977">
            <v>10715.83618</v>
          </cell>
          <cell r="P3977">
            <v>19429.421470000001</v>
          </cell>
          <cell r="Q3977">
            <v>19041.89647</v>
          </cell>
          <cell r="S3977">
            <v>33770.349869999998</v>
          </cell>
          <cell r="T3977">
            <v>42483.935160000001</v>
          </cell>
          <cell r="U3977">
            <v>39980.749989999997</v>
          </cell>
          <cell r="W3977">
            <v>5004.88645</v>
          </cell>
          <cell r="X3977">
            <v>11188.335499999999</v>
          </cell>
          <cell r="Y3977">
            <v>9973.7778699999999</v>
          </cell>
          <cell r="AB3977">
            <v>9359.8109999999997</v>
          </cell>
          <cell r="AC3977">
            <v>6515.2870000000003</v>
          </cell>
          <cell r="AD3977">
            <v>41270.756999999998</v>
          </cell>
          <cell r="AT3977">
            <v>2431.9299999999998</v>
          </cell>
          <cell r="AU3977">
            <v>7499.9960000000001</v>
          </cell>
          <cell r="AV3977">
            <v>10706.72985</v>
          </cell>
          <cell r="AW3977">
            <v>38532.383849999998</v>
          </cell>
        </row>
        <row r="3978">
          <cell r="A3978" t="str">
            <v>680499CLMEABU3409</v>
          </cell>
          <cell r="S3978">
            <v>5.8729999999999997E-2</v>
          </cell>
          <cell r="T3978">
            <v>5.8729999999999997E-2</v>
          </cell>
          <cell r="U3978">
            <v>0</v>
          </cell>
          <cell r="X3978">
            <v>4.5455899999999998</v>
          </cell>
          <cell r="Y3978">
            <v>4.4096900000000003</v>
          </cell>
        </row>
        <row r="3979">
          <cell r="A3979" t="str">
            <v>680499CLMEABU0624</v>
          </cell>
          <cell r="L3979">
            <v>170.72503</v>
          </cell>
          <cell r="M3979">
            <v>287.6771</v>
          </cell>
          <cell r="N3979">
            <v>246.77243000000001</v>
          </cell>
          <cell r="O3979">
            <v>499.35023999999999</v>
          </cell>
          <cell r="P3979">
            <v>612.50431000000003</v>
          </cell>
          <cell r="Q3979">
            <v>566.91371000000004</v>
          </cell>
          <cell r="S3979">
            <v>2420.89057</v>
          </cell>
          <cell r="T3979">
            <v>2534.0446400000001</v>
          </cell>
          <cell r="U3979">
            <v>2375.7384400000001</v>
          </cell>
          <cell r="W3979">
            <v>383.66214000000002</v>
          </cell>
          <cell r="X3979">
            <v>537.15381000000002</v>
          </cell>
          <cell r="Y3979">
            <v>477.09365000000003</v>
          </cell>
          <cell r="AC3979">
            <v>2.2149999999999999</v>
          </cell>
          <cell r="AD3979">
            <v>839.04300000000001</v>
          </cell>
          <cell r="AV3979">
            <v>64.871260000000007</v>
          </cell>
          <cell r="AW3979">
            <v>64.871260000000007</v>
          </cell>
        </row>
        <row r="3980">
          <cell r="A3980" t="str">
            <v>680499CL_AEPD202</v>
          </cell>
          <cell r="L3980">
            <v>11449.3891</v>
          </cell>
          <cell r="M3980">
            <v>13054.019550000001</v>
          </cell>
          <cell r="N3980">
            <v>11197.87499</v>
          </cell>
          <cell r="O3980">
            <v>58871.431920000003</v>
          </cell>
          <cell r="P3980">
            <v>47927.24181</v>
          </cell>
          <cell r="Q3980">
            <v>46189.061780000004</v>
          </cell>
          <cell r="S3980">
            <v>131671.75881</v>
          </cell>
          <cell r="T3980">
            <v>120727.5687</v>
          </cell>
          <cell r="U3980">
            <v>111865.95395</v>
          </cell>
          <cell r="W3980">
            <v>23509.9</v>
          </cell>
          <cell r="X3980">
            <v>34160.538890000003</v>
          </cell>
          <cell r="Y3980">
            <v>30291.22478</v>
          </cell>
          <cell r="AB3980">
            <v>39239.491999999998</v>
          </cell>
          <cell r="AC3980">
            <v>36119.658960000001</v>
          </cell>
          <cell r="AD3980">
            <v>149143.91996</v>
          </cell>
          <cell r="AT3980">
            <v>14259.205</v>
          </cell>
          <cell r="AU3980">
            <v>40619.392</v>
          </cell>
          <cell r="AV3980">
            <v>64313.200219999999</v>
          </cell>
          <cell r="AW3980">
            <v>147874.13621999999</v>
          </cell>
        </row>
        <row r="3981">
          <cell r="A3981" t="str">
            <v>680499CL_AEBS9044</v>
          </cell>
          <cell r="L3981">
            <v>3646.6742800000002</v>
          </cell>
          <cell r="M3981">
            <v>5174.4753799999999</v>
          </cell>
          <cell r="N3981">
            <v>4438.7193100000004</v>
          </cell>
          <cell r="O3981">
            <v>19263.529910000001</v>
          </cell>
          <cell r="P3981">
            <v>17862.68447</v>
          </cell>
          <cell r="Q3981">
            <v>17164.57617</v>
          </cell>
          <cell r="S3981">
            <v>42885.27491</v>
          </cell>
          <cell r="T3981">
            <v>41484.429470000003</v>
          </cell>
          <cell r="U3981">
            <v>38484.606119999997</v>
          </cell>
          <cell r="W3981">
            <v>7928.1517700000004</v>
          </cell>
          <cell r="X3981">
            <v>12583.816919999999</v>
          </cell>
          <cell r="Y3981">
            <v>11179.36109</v>
          </cell>
          <cell r="AB3981">
            <v>12688.4</v>
          </cell>
          <cell r="AC3981">
            <v>11479.93382</v>
          </cell>
          <cell r="AD3981">
            <v>47559.981820000001</v>
          </cell>
          <cell r="AT3981">
            <v>4024.2919999999999</v>
          </cell>
          <cell r="AU3981">
            <v>11828.986999999999</v>
          </cell>
          <cell r="AV3981">
            <v>19811.035019999999</v>
          </cell>
          <cell r="AW3981">
            <v>46335.910020000003</v>
          </cell>
        </row>
        <row r="3982">
          <cell r="A3982" t="str">
            <v>680499CL_AEBU0321</v>
          </cell>
          <cell r="L3982">
            <v>2587.9102800000001</v>
          </cell>
          <cell r="M3982">
            <v>3798.38141</v>
          </cell>
          <cell r="N3982">
            <v>3258.2914500000002</v>
          </cell>
          <cell r="O3982">
            <v>13834.41546</v>
          </cell>
          <cell r="P3982">
            <v>12049.7567</v>
          </cell>
          <cell r="Q3982">
            <v>11520.06372</v>
          </cell>
          <cell r="S3982">
            <v>31596.486939999999</v>
          </cell>
          <cell r="T3982">
            <v>29811.82818</v>
          </cell>
          <cell r="U3982">
            <v>27552.20768</v>
          </cell>
          <cell r="W3982">
            <v>5334.8926600000004</v>
          </cell>
          <cell r="X3982">
            <v>9332.5698900000007</v>
          </cell>
          <cell r="Y3982">
            <v>8296.1333699999996</v>
          </cell>
          <cell r="AB3982">
            <v>7426.4359999999997</v>
          </cell>
          <cell r="AC3982">
            <v>8216.6258199999993</v>
          </cell>
          <cell r="AD3982">
            <v>29793.804820000001</v>
          </cell>
          <cell r="AT3982">
            <v>3001.9659999999999</v>
          </cell>
          <cell r="AU3982">
            <v>8233.2649999999994</v>
          </cell>
          <cell r="AV3982">
            <v>14581.93561</v>
          </cell>
          <cell r="AW3982">
            <v>31398.34561</v>
          </cell>
        </row>
        <row r="3983">
          <cell r="A3983" t="str">
            <v>680499CL_AEBU0323</v>
          </cell>
          <cell r="L3983">
            <v>826.87807999999995</v>
          </cell>
          <cell r="M3983">
            <v>1376.0939699999999</v>
          </cell>
          <cell r="N3983">
            <v>1180.42786</v>
          </cell>
          <cell r="O3983">
            <v>4918.0798999999997</v>
          </cell>
          <cell r="P3983">
            <v>5812.9277700000002</v>
          </cell>
          <cell r="Q3983">
            <v>5644.5124500000002</v>
          </cell>
          <cell r="S3983">
            <v>10777.753419999999</v>
          </cell>
          <cell r="T3983">
            <v>11672.601290000001</v>
          </cell>
          <cell r="U3983">
            <v>10932.398440000001</v>
          </cell>
          <cell r="W3983">
            <v>2119.5766199999998</v>
          </cell>
          <cell r="X3983">
            <v>3251.24703</v>
          </cell>
          <cell r="Y3983">
            <v>2883.2277199999999</v>
          </cell>
          <cell r="AB3983">
            <v>4869.1760000000004</v>
          </cell>
          <cell r="AC3983">
            <v>3215.6970000000001</v>
          </cell>
          <cell r="AD3983">
            <v>16361.661</v>
          </cell>
          <cell r="AT3983">
            <v>890.31500000000005</v>
          </cell>
          <cell r="AU3983">
            <v>3234.127</v>
          </cell>
          <cell r="AV3983">
            <v>4993.7744400000001</v>
          </cell>
          <cell r="AW3983">
            <v>13600.237440000001</v>
          </cell>
        </row>
        <row r="3984">
          <cell r="A3984" t="str">
            <v>680499CL_AEBU0648</v>
          </cell>
          <cell r="L3984">
            <v>231.88592</v>
          </cell>
          <cell r="O3984">
            <v>511.03455000000002</v>
          </cell>
          <cell r="S3984">
            <v>511.03455000000002</v>
          </cell>
          <cell r="W3984">
            <v>473.68248999999997</v>
          </cell>
          <cell r="AB3984">
            <v>392.78800000000001</v>
          </cell>
          <cell r="AC3984">
            <v>47.610999999999997</v>
          </cell>
          <cell r="AD3984">
            <v>1404.5160000000001</v>
          </cell>
          <cell r="AT3984">
            <v>132.011</v>
          </cell>
          <cell r="AU3984">
            <v>361.59500000000003</v>
          </cell>
          <cell r="AV3984">
            <v>235.32497000000001</v>
          </cell>
          <cell r="AW3984">
            <v>1337.3269700000001</v>
          </cell>
        </row>
        <row r="3985">
          <cell r="A3985" t="str">
            <v>680499CL_AEBG6912</v>
          </cell>
          <cell r="L3985">
            <v>1324.2159899999999</v>
          </cell>
          <cell r="M3985">
            <v>1673.4223500000001</v>
          </cell>
          <cell r="N3985">
            <v>1435.4793</v>
          </cell>
          <cell r="O3985">
            <v>7560.1045299999996</v>
          </cell>
          <cell r="P3985">
            <v>7200.3364700000002</v>
          </cell>
          <cell r="Q3985">
            <v>6989.4809699999996</v>
          </cell>
          <cell r="S3985">
            <v>21411.747220000001</v>
          </cell>
          <cell r="T3985">
            <v>21051.979159999999</v>
          </cell>
          <cell r="U3985">
            <v>19496.49973</v>
          </cell>
          <cell r="W3985">
            <v>2701.8971499999998</v>
          </cell>
          <cell r="X3985">
            <v>5724.4199600000002</v>
          </cell>
          <cell r="Y3985">
            <v>5070.4120400000002</v>
          </cell>
          <cell r="AB3985">
            <v>6286.2809999999999</v>
          </cell>
          <cell r="AC3985">
            <v>5300.9513900000002</v>
          </cell>
          <cell r="AD3985">
            <v>26069.222389999999</v>
          </cell>
          <cell r="AT3985">
            <v>1829.6130000000001</v>
          </cell>
          <cell r="AU3985">
            <v>6107.7219999999998</v>
          </cell>
          <cell r="AV3985">
            <v>9107.5162</v>
          </cell>
          <cell r="AW3985">
            <v>24982.154200000001</v>
          </cell>
        </row>
        <row r="3986">
          <cell r="A3986" t="str">
            <v>680499CL_AEBS6912</v>
          </cell>
          <cell r="L3986">
            <v>870.31635000000006</v>
          </cell>
          <cell r="M3986">
            <v>1364.1137100000001</v>
          </cell>
          <cell r="N3986">
            <v>1170.1511</v>
          </cell>
          <cell r="O3986">
            <v>5637.4470799999999</v>
          </cell>
          <cell r="P3986">
            <v>5259.6446299999998</v>
          </cell>
          <cell r="Q3986">
            <v>5097.9724500000002</v>
          </cell>
          <cell r="S3986">
            <v>15573.13639</v>
          </cell>
          <cell r="T3986">
            <v>15195.33394</v>
          </cell>
          <cell r="U3986">
            <v>14069.68252</v>
          </cell>
          <cell r="W3986">
            <v>2020.30423</v>
          </cell>
          <cell r="X3986">
            <v>4049.7049099999999</v>
          </cell>
          <cell r="Y3986">
            <v>3574.9737300000002</v>
          </cell>
          <cell r="AB3986">
            <v>4641.5630000000001</v>
          </cell>
          <cell r="AC3986">
            <v>4067.2487700000001</v>
          </cell>
          <cell r="AD3986">
            <v>18256.771769999999</v>
          </cell>
          <cell r="AT3986">
            <v>1397.385</v>
          </cell>
          <cell r="AU3986">
            <v>4514.5630000000001</v>
          </cell>
          <cell r="AV3986">
            <v>6845.6015799999996</v>
          </cell>
          <cell r="AW3986">
            <v>17619.480579999999</v>
          </cell>
        </row>
        <row r="3987">
          <cell r="A3987" t="str">
            <v>680499CL_AEBO0678</v>
          </cell>
          <cell r="L3987">
            <v>492.29687999999999</v>
          </cell>
          <cell r="M3987">
            <v>777.79120999999998</v>
          </cell>
          <cell r="N3987">
            <v>667.19746999999995</v>
          </cell>
          <cell r="O3987">
            <v>3161.0720299999998</v>
          </cell>
          <cell r="P3987">
            <v>3034.0445800000002</v>
          </cell>
          <cell r="Q3987">
            <v>2941.4449</v>
          </cell>
          <cell r="S3987">
            <v>8389.7940299999991</v>
          </cell>
          <cell r="T3987">
            <v>8262.7665799999995</v>
          </cell>
          <cell r="U3987">
            <v>7659.2553500000004</v>
          </cell>
          <cell r="W3987">
            <v>1058.1108999999999</v>
          </cell>
          <cell r="X3987">
            <v>2306.27421</v>
          </cell>
          <cell r="Y3987">
            <v>2038.2290499999999</v>
          </cell>
          <cell r="AB3987">
            <v>2688.4830000000002</v>
          </cell>
          <cell r="AC3987">
            <v>2389.9817699999999</v>
          </cell>
          <cell r="AD3987">
            <v>10268.742770000001</v>
          </cell>
          <cell r="AT3987">
            <v>649.97199999999998</v>
          </cell>
          <cell r="AU3987">
            <v>2302.8850000000002</v>
          </cell>
          <cell r="AV3987">
            <v>3769.8374899999999</v>
          </cell>
          <cell r="AW3987">
            <v>9185.8694899999991</v>
          </cell>
        </row>
        <row r="3988">
          <cell r="A3988" t="str">
            <v>680499CL_AEBU0654</v>
          </cell>
          <cell r="L3988">
            <v>138.31846999999999</v>
          </cell>
          <cell r="M3988">
            <v>212.46223000000001</v>
          </cell>
          <cell r="N3988">
            <v>182.25234</v>
          </cell>
          <cell r="O3988">
            <v>485.28429999999997</v>
          </cell>
          <cell r="P3988">
            <v>627.64405999999997</v>
          </cell>
          <cell r="Q3988">
            <v>599.16498999999999</v>
          </cell>
          <cell r="S3988">
            <v>2042.4855500000001</v>
          </cell>
          <cell r="T3988">
            <v>2184.8453100000002</v>
          </cell>
          <cell r="U3988">
            <v>2003.48911</v>
          </cell>
          <cell r="W3988">
            <v>240.37316999999999</v>
          </cell>
          <cell r="X3988">
            <v>592.12400000000002</v>
          </cell>
          <cell r="Y3988">
            <v>521.63780999999994</v>
          </cell>
          <cell r="AB3988">
            <v>192.35</v>
          </cell>
          <cell r="AC3988">
            <v>238.52199999999999</v>
          </cell>
          <cell r="AD3988">
            <v>2417.8980000000001</v>
          </cell>
          <cell r="AT3988">
            <v>133.494</v>
          </cell>
          <cell r="AU3988">
            <v>500.04300000000001</v>
          </cell>
          <cell r="AV3988">
            <v>558.43020000000001</v>
          </cell>
          <cell r="AW3988">
            <v>2040.6251999999999</v>
          </cell>
        </row>
        <row r="3989">
          <cell r="A3989" t="str">
            <v>680499CL_AEBU0659</v>
          </cell>
          <cell r="L3989">
            <v>239.70099999999999</v>
          </cell>
          <cell r="M3989">
            <v>373.86027000000001</v>
          </cell>
          <cell r="N3989">
            <v>320.70128999999997</v>
          </cell>
          <cell r="O3989">
            <v>1991.0907500000001</v>
          </cell>
          <cell r="P3989">
            <v>1597.9559899999999</v>
          </cell>
          <cell r="Q3989">
            <v>1557.36256</v>
          </cell>
          <cell r="S3989">
            <v>5140.8568100000002</v>
          </cell>
          <cell r="T3989">
            <v>4747.7220500000003</v>
          </cell>
          <cell r="U3989">
            <v>4406.9380600000004</v>
          </cell>
          <cell r="W3989">
            <v>721.82015999999999</v>
          </cell>
          <cell r="X3989">
            <v>1151.3067000000001</v>
          </cell>
          <cell r="Y3989">
            <v>1015.10687</v>
          </cell>
          <cell r="AB3989">
            <v>1760.73</v>
          </cell>
          <cell r="AC3989">
            <v>1438.7449999999999</v>
          </cell>
          <cell r="AD3989">
            <v>5570.1310000000003</v>
          </cell>
          <cell r="AT3989">
            <v>613.91899999999998</v>
          </cell>
          <cell r="AU3989">
            <v>1711.635</v>
          </cell>
          <cell r="AV3989">
            <v>2517.3338899999999</v>
          </cell>
          <cell r="AW3989">
            <v>6392.9858899999999</v>
          </cell>
        </row>
        <row r="3990">
          <cell r="A3990" t="str">
            <v>680499CL_AEBS6922</v>
          </cell>
          <cell r="L3990">
            <v>453.89963999999998</v>
          </cell>
          <cell r="M3990">
            <v>309.30864000000003</v>
          </cell>
          <cell r="N3990">
            <v>265.32821000000001</v>
          </cell>
          <cell r="O3990">
            <v>1922.6574499999999</v>
          </cell>
          <cell r="P3990">
            <v>1940.69184</v>
          </cell>
          <cell r="Q3990">
            <v>1891.5085200000001</v>
          </cell>
          <cell r="S3990">
            <v>5838.6108299999996</v>
          </cell>
          <cell r="T3990">
            <v>5856.6452200000003</v>
          </cell>
          <cell r="U3990">
            <v>5426.8172000000004</v>
          </cell>
          <cell r="W3990">
            <v>681.59292000000005</v>
          </cell>
          <cell r="X3990">
            <v>1674.71505</v>
          </cell>
          <cell r="Y3990">
            <v>1495.4383</v>
          </cell>
          <cell r="AB3990">
            <v>1644.7180000000001</v>
          </cell>
          <cell r="AC3990">
            <v>1233.70262</v>
          </cell>
          <cell r="AD3990">
            <v>7812.4506199999996</v>
          </cell>
          <cell r="AT3990">
            <v>432.22800000000001</v>
          </cell>
          <cell r="AU3990">
            <v>1593.1590000000001</v>
          </cell>
          <cell r="AV3990">
            <v>2261.91462</v>
          </cell>
          <cell r="AW3990">
            <v>7362.6736199999996</v>
          </cell>
        </row>
        <row r="3991">
          <cell r="A3991" t="str">
            <v>680499CL_AEBU1485</v>
          </cell>
          <cell r="L3991">
            <v>348.94297</v>
          </cell>
          <cell r="M3991">
            <v>166.26579000000001</v>
          </cell>
          <cell r="N3991">
            <v>142.62456</v>
          </cell>
          <cell r="O3991">
            <v>1327.2733000000001</v>
          </cell>
          <cell r="P3991">
            <v>1026.4502500000001</v>
          </cell>
          <cell r="Q3991">
            <v>1006.0403</v>
          </cell>
          <cell r="S3991">
            <v>3804.0859</v>
          </cell>
          <cell r="T3991">
            <v>3503.2628500000001</v>
          </cell>
          <cell r="U3991">
            <v>3243.7249299999999</v>
          </cell>
          <cell r="W3991">
            <v>582.05187000000001</v>
          </cell>
          <cell r="X3991">
            <v>849.51781000000005</v>
          </cell>
          <cell r="Y3991">
            <v>754.15773999999999</v>
          </cell>
          <cell r="AB3991">
            <v>1007.707</v>
          </cell>
          <cell r="AC3991">
            <v>750.65575999999999</v>
          </cell>
          <cell r="AD3991">
            <v>4931.7827600000001</v>
          </cell>
          <cell r="AT3991">
            <v>330.452</v>
          </cell>
          <cell r="AU3991">
            <v>935.01499999999999</v>
          </cell>
          <cell r="AV3991">
            <v>1367.7437399999999</v>
          </cell>
          <cell r="AW3991">
            <v>4674.9647400000003</v>
          </cell>
        </row>
        <row r="3992">
          <cell r="A3992" t="str">
            <v>680499CL_AEBO0708</v>
          </cell>
          <cell r="L3992">
            <v>70.3489</v>
          </cell>
          <cell r="M3992">
            <v>83.278599999999997</v>
          </cell>
          <cell r="N3992">
            <v>71.437259999999995</v>
          </cell>
          <cell r="O3992">
            <v>255.16523000000001</v>
          </cell>
          <cell r="P3992">
            <v>254.50441000000001</v>
          </cell>
          <cell r="Q3992">
            <v>241.17468</v>
          </cell>
          <cell r="S3992">
            <v>845.73279000000002</v>
          </cell>
          <cell r="T3992">
            <v>845.07196999999996</v>
          </cell>
          <cell r="U3992">
            <v>776.96024999999997</v>
          </cell>
          <cell r="W3992">
            <v>74.667869999999994</v>
          </cell>
          <cell r="X3992">
            <v>251.92635999999999</v>
          </cell>
          <cell r="Y3992">
            <v>220.97712000000001</v>
          </cell>
          <cell r="AB3992">
            <v>217.49199999999999</v>
          </cell>
          <cell r="AC3992">
            <v>204.15986000000001</v>
          </cell>
          <cell r="AD3992">
            <v>1424.9238600000001</v>
          </cell>
          <cell r="AT3992">
            <v>30.93</v>
          </cell>
          <cell r="AU3992">
            <v>232.797</v>
          </cell>
          <cell r="AV3992">
            <v>412.93666000000002</v>
          </cell>
          <cell r="AW3992">
            <v>1013.32866</v>
          </cell>
        </row>
        <row r="3993">
          <cell r="A3993" t="str">
            <v>680499CL_AEBU0675</v>
          </cell>
          <cell r="L3993">
            <v>20.409559999999999</v>
          </cell>
          <cell r="M3993">
            <v>4.2629099999999998</v>
          </cell>
          <cell r="N3993">
            <v>3.6567699999999999</v>
          </cell>
          <cell r="O3993">
            <v>90.239620000000002</v>
          </cell>
          <cell r="P3993">
            <v>58.129730000000002</v>
          </cell>
          <cell r="Q3993">
            <v>58.435929999999999</v>
          </cell>
          <cell r="S3993">
            <v>287.62121000000002</v>
          </cell>
          <cell r="T3993">
            <v>255.51132000000001</v>
          </cell>
          <cell r="U3993">
            <v>238.26819</v>
          </cell>
          <cell r="W3993">
            <v>25.561250000000001</v>
          </cell>
          <cell r="X3993">
            <v>63.998339999999999</v>
          </cell>
          <cell r="Y3993">
            <v>56.231369999999998</v>
          </cell>
          <cell r="AB3993">
            <v>81.932000000000002</v>
          </cell>
          <cell r="AC3993">
            <v>59.331000000000003</v>
          </cell>
          <cell r="AD3993">
            <v>371.66899999999998</v>
          </cell>
          <cell r="AT3993">
            <v>31.562999999999999</v>
          </cell>
          <cell r="AU3993">
            <v>86.236000000000004</v>
          </cell>
          <cell r="AV3993">
            <v>89.616609999999994</v>
          </cell>
          <cell r="AW3993">
            <v>384.53260999999998</v>
          </cell>
        </row>
        <row r="3994">
          <cell r="A3994" t="str">
            <v>680499CL_AEBU0709</v>
          </cell>
          <cell r="L3994">
            <v>30.897089999999999</v>
          </cell>
          <cell r="M3994">
            <v>5.0042799999999996</v>
          </cell>
          <cell r="N3994">
            <v>4.2927200000000001</v>
          </cell>
          <cell r="O3994">
            <v>381.44330000000002</v>
          </cell>
          <cell r="P3994">
            <v>293.11536000000001</v>
          </cell>
          <cell r="Q3994">
            <v>289.29750999999999</v>
          </cell>
          <cell r="S3994">
            <v>812.07704000000001</v>
          </cell>
          <cell r="T3994">
            <v>723.7491</v>
          </cell>
          <cell r="U3994">
            <v>678.40107999999998</v>
          </cell>
          <cell r="W3994">
            <v>135.36662999999999</v>
          </cell>
          <cell r="X3994">
            <v>244.77207000000001</v>
          </cell>
          <cell r="Y3994">
            <v>225.35242</v>
          </cell>
          <cell r="AB3994">
            <v>319.44200000000001</v>
          </cell>
          <cell r="AC3994">
            <v>201.137</v>
          </cell>
          <cell r="AD3994">
            <v>962.96400000000006</v>
          </cell>
          <cell r="AT3994">
            <v>35.399000000000001</v>
          </cell>
          <cell r="AU3994">
            <v>322.86</v>
          </cell>
          <cell r="AV3994">
            <v>358.67466999999999</v>
          </cell>
          <cell r="AW3994">
            <v>1169.4716699999999</v>
          </cell>
        </row>
        <row r="3995">
          <cell r="A3995" t="str">
            <v>680499CL_AEBU1123</v>
          </cell>
          <cell r="L3995">
            <v>-16.698879999999999</v>
          </cell>
          <cell r="M3995">
            <v>50.497059999999998</v>
          </cell>
          <cell r="N3995">
            <v>43.316890000000001</v>
          </cell>
          <cell r="O3995">
            <v>-131.464</v>
          </cell>
          <cell r="P3995">
            <v>308.49209000000002</v>
          </cell>
          <cell r="Q3995">
            <v>296.56009</v>
          </cell>
          <cell r="S3995">
            <v>89.093890000000002</v>
          </cell>
          <cell r="T3995">
            <v>529.04998000000001</v>
          </cell>
          <cell r="U3995">
            <v>489.46275000000003</v>
          </cell>
          <cell r="W3995">
            <v>-136.0547</v>
          </cell>
          <cell r="X3995">
            <v>264.50047000000001</v>
          </cell>
          <cell r="Y3995">
            <v>238.71967000000001</v>
          </cell>
          <cell r="AB3995">
            <v>18.145</v>
          </cell>
          <cell r="AC3995">
            <v>18.419</v>
          </cell>
          <cell r="AD3995">
            <v>121.111</v>
          </cell>
          <cell r="AT3995">
            <v>3.8839999999999999</v>
          </cell>
          <cell r="AU3995">
            <v>16.251000000000001</v>
          </cell>
          <cell r="AV3995">
            <v>32.94294</v>
          </cell>
          <cell r="AW3995">
            <v>120.37594</v>
          </cell>
        </row>
        <row r="3996">
          <cell r="A3996" t="str">
            <v>680499CL_AEBS9042</v>
          </cell>
          <cell r="L3996">
            <v>5220.7994399999998</v>
          </cell>
          <cell r="M3996">
            <v>5263.1824699999997</v>
          </cell>
          <cell r="N3996">
            <v>4514.8131199999998</v>
          </cell>
          <cell r="O3996">
            <v>25028.65208</v>
          </cell>
          <cell r="P3996">
            <v>18978.101640000001</v>
          </cell>
          <cell r="Q3996">
            <v>18296.66001</v>
          </cell>
          <cell r="S3996">
            <v>54074.964050000002</v>
          </cell>
          <cell r="T3996">
            <v>48024.413610000003</v>
          </cell>
          <cell r="U3996">
            <v>44490.522599999997</v>
          </cell>
          <cell r="W3996">
            <v>10001.869629999999</v>
          </cell>
          <cell r="X3996">
            <v>12819.5911</v>
          </cell>
          <cell r="Y3996">
            <v>11361.489149999999</v>
          </cell>
          <cell r="AB3996">
            <v>15042.933000000001</v>
          </cell>
          <cell r="AC3996">
            <v>15595.51275</v>
          </cell>
          <cell r="AD3996">
            <v>58772.425750000002</v>
          </cell>
          <cell r="AT3996">
            <v>6496.2529999999997</v>
          </cell>
          <cell r="AU3996">
            <v>17433.298999999999</v>
          </cell>
          <cell r="AV3996">
            <v>27628.091830000001</v>
          </cell>
          <cell r="AW3996">
            <v>60241.667829999999</v>
          </cell>
        </row>
        <row r="3997">
          <cell r="A3997" t="str">
            <v>680499CL_AEBO0341</v>
          </cell>
          <cell r="L3997">
            <v>3126.1384400000002</v>
          </cell>
          <cell r="M3997">
            <v>2906.16338</v>
          </cell>
          <cell r="N3997">
            <v>2492.9374400000002</v>
          </cell>
          <cell r="O3997">
            <v>12764.425730000001</v>
          </cell>
          <cell r="P3997">
            <v>9928.9146600000004</v>
          </cell>
          <cell r="Q3997">
            <v>9528.8991499999993</v>
          </cell>
          <cell r="S3997">
            <v>27936.163280000001</v>
          </cell>
          <cell r="T3997">
            <v>25100.65221</v>
          </cell>
          <cell r="U3997">
            <v>23174.941320000002</v>
          </cell>
          <cell r="W3997">
            <v>5648.2263700000003</v>
          </cell>
          <cell r="X3997">
            <v>7314.7657799999997</v>
          </cell>
          <cell r="Y3997">
            <v>6475.2802799999999</v>
          </cell>
          <cell r="AB3997">
            <v>8845.5190000000002</v>
          </cell>
          <cell r="AC3997">
            <v>7964.0886200000004</v>
          </cell>
          <cell r="AD3997">
            <v>33597.310619999997</v>
          </cell>
          <cell r="AT3997">
            <v>3837.6460000000002</v>
          </cell>
          <cell r="AU3997">
            <v>10381.773999999999</v>
          </cell>
          <cell r="AV3997">
            <v>14539.77512</v>
          </cell>
          <cell r="AW3997">
            <v>34632.405120000003</v>
          </cell>
        </row>
        <row r="3998">
          <cell r="A3998" t="str">
            <v>680499CL_AEBU0341</v>
          </cell>
          <cell r="L3998">
            <v>3126.1384400000002</v>
          </cell>
          <cell r="M3998">
            <v>2906.16338</v>
          </cell>
          <cell r="N3998">
            <v>2492.9374400000002</v>
          </cell>
          <cell r="O3998">
            <v>12764.425730000001</v>
          </cell>
          <cell r="P3998">
            <v>9928.9146600000004</v>
          </cell>
          <cell r="Q3998">
            <v>9528.8991499999993</v>
          </cell>
          <cell r="S3998">
            <v>27936.163280000001</v>
          </cell>
          <cell r="T3998">
            <v>25100.65221</v>
          </cell>
          <cell r="U3998">
            <v>23174.941320000002</v>
          </cell>
          <cell r="W3998">
            <v>5648.2263700000003</v>
          </cell>
          <cell r="X3998">
            <v>7314.7657799999997</v>
          </cell>
          <cell r="Y3998">
            <v>6475.2802799999999</v>
          </cell>
          <cell r="AB3998">
            <v>8845.5190000000002</v>
          </cell>
          <cell r="AC3998">
            <v>7964.0886200000004</v>
          </cell>
          <cell r="AD3998">
            <v>33597.310619999997</v>
          </cell>
          <cell r="AT3998">
            <v>3837.6460000000002</v>
          </cell>
          <cell r="AU3998">
            <v>10381.773999999999</v>
          </cell>
          <cell r="AV3998">
            <v>14539.77512</v>
          </cell>
          <cell r="AW3998">
            <v>34632.405120000003</v>
          </cell>
        </row>
        <row r="3999">
          <cell r="A3999" t="str">
            <v>680499CL_AEBU0351</v>
          </cell>
          <cell r="L3999">
            <v>428.79032000000001</v>
          </cell>
          <cell r="M3999">
            <v>896.05571999999995</v>
          </cell>
          <cell r="N3999">
            <v>768.64599999999996</v>
          </cell>
          <cell r="O3999">
            <v>3019.1737699999999</v>
          </cell>
          <cell r="P3999">
            <v>2954.7698599999999</v>
          </cell>
          <cell r="Q3999">
            <v>2842.7163</v>
          </cell>
          <cell r="S3999">
            <v>6428.6136200000001</v>
          </cell>
          <cell r="T3999">
            <v>6364.2097100000001</v>
          </cell>
          <cell r="U3999">
            <v>5929.1954400000004</v>
          </cell>
          <cell r="W3999">
            <v>872.46046999999999</v>
          </cell>
          <cell r="X3999">
            <v>1872.62096</v>
          </cell>
          <cell r="Y3999">
            <v>1658.7879600000001</v>
          </cell>
          <cell r="AB3999">
            <v>1810.5440000000001</v>
          </cell>
          <cell r="AC3999">
            <v>2269.72028</v>
          </cell>
          <cell r="AD3999">
            <v>7939.4202800000003</v>
          </cell>
          <cell r="AT3999">
            <v>602.65899999999999</v>
          </cell>
          <cell r="AU3999">
            <v>1777.903</v>
          </cell>
          <cell r="AV3999">
            <v>3352.0045799999998</v>
          </cell>
          <cell r="AW3999">
            <v>7694.9285799999998</v>
          </cell>
        </row>
        <row r="4000">
          <cell r="A4000" t="str">
            <v>680499CL_AEBU0352</v>
          </cell>
          <cell r="L4000">
            <v>1665.87068</v>
          </cell>
          <cell r="M4000">
            <v>1460.9633699999999</v>
          </cell>
          <cell r="N4000">
            <v>1253.2296799999999</v>
          </cell>
          <cell r="O4000">
            <v>9245.0525799999996</v>
          </cell>
          <cell r="P4000">
            <v>6094.4171200000001</v>
          </cell>
          <cell r="Q4000">
            <v>5925.0445600000003</v>
          </cell>
          <cell r="S4000">
            <v>19710.187150000002</v>
          </cell>
          <cell r="T4000">
            <v>16559.55169</v>
          </cell>
          <cell r="U4000">
            <v>15386.385850000001</v>
          </cell>
          <cell r="W4000">
            <v>3481.1827899999998</v>
          </cell>
          <cell r="X4000">
            <v>3632.2043600000002</v>
          </cell>
          <cell r="Y4000">
            <v>3227.4209099999998</v>
          </cell>
          <cell r="AB4000">
            <v>4386.87</v>
          </cell>
          <cell r="AC4000">
            <v>5361.7038499999999</v>
          </cell>
          <cell r="AD4000">
            <v>17235.69485</v>
          </cell>
          <cell r="AT4000">
            <v>2055.9479999999999</v>
          </cell>
          <cell r="AU4000">
            <v>5273.6220000000003</v>
          </cell>
          <cell r="AV4000">
            <v>9736.3121300000003</v>
          </cell>
          <cell r="AW4000">
            <v>17914.334129999999</v>
          </cell>
        </row>
        <row r="4001">
          <cell r="A4001" t="str">
            <v>680499CL_AEBS9051</v>
          </cell>
          <cell r="L4001">
            <v>168.0779</v>
          </cell>
          <cell r="M4001">
            <v>12.976610000000001</v>
          </cell>
          <cell r="N4001">
            <v>11.13148</v>
          </cell>
          <cell r="O4001">
            <v>1730.9212299999999</v>
          </cell>
          <cell r="P4001">
            <v>62.872999999999998</v>
          </cell>
          <cell r="Q4001">
            <v>62.037599999999998</v>
          </cell>
          <cell r="S4001">
            <v>1828.7776200000001</v>
          </cell>
          <cell r="T4001">
            <v>160.72939</v>
          </cell>
          <cell r="U4001">
            <v>150.92216999999999</v>
          </cell>
          <cell r="W4001">
            <v>433.48261000000002</v>
          </cell>
          <cell r="X4001">
            <v>30.760059999999999</v>
          </cell>
          <cell r="Y4001">
            <v>27.071619999999999</v>
          </cell>
          <cell r="AB4001">
            <v>1940.8330000000001</v>
          </cell>
          <cell r="AC4001">
            <v>963.38699999999994</v>
          </cell>
          <cell r="AD4001">
            <v>4483.6260000000002</v>
          </cell>
          <cell r="AT4001">
            <v>872.25199999999995</v>
          </cell>
          <cell r="AU4001">
            <v>2009.2750000000001</v>
          </cell>
          <cell r="AV4001">
            <v>2771.9551000000001</v>
          </cell>
          <cell r="AW4001">
            <v>4294.7120999999997</v>
          </cell>
        </row>
        <row r="4002">
          <cell r="A4002" t="str">
            <v>680499CL_AEBO0713</v>
          </cell>
          <cell r="L4002">
            <v>14.35065</v>
          </cell>
          <cell r="M4002">
            <v>12.976610000000001</v>
          </cell>
          <cell r="N4002">
            <v>11.13148</v>
          </cell>
          <cell r="O4002">
            <v>83.523740000000004</v>
          </cell>
          <cell r="P4002">
            <v>62.872999999999998</v>
          </cell>
          <cell r="Q4002">
            <v>62.037599999999998</v>
          </cell>
          <cell r="S4002">
            <v>178.76796999999999</v>
          </cell>
          <cell r="T4002">
            <v>158.11723000000001</v>
          </cell>
          <cell r="U4002">
            <v>148.35162</v>
          </cell>
          <cell r="W4002">
            <v>30.28229</v>
          </cell>
          <cell r="X4002">
            <v>30.760059999999999</v>
          </cell>
          <cell r="Y4002">
            <v>27.071619999999999</v>
          </cell>
          <cell r="AB4002">
            <v>104.634</v>
          </cell>
          <cell r="AC4002">
            <v>78.486000000000004</v>
          </cell>
          <cell r="AD4002">
            <v>392.38799999999998</v>
          </cell>
          <cell r="AT4002">
            <v>33.063000000000002</v>
          </cell>
          <cell r="AU4002">
            <v>88.194999999999993</v>
          </cell>
          <cell r="AV4002">
            <v>119.39057</v>
          </cell>
          <cell r="AW4002">
            <v>348.75457</v>
          </cell>
        </row>
        <row r="4003">
          <cell r="A4003" t="str">
            <v>680499CL_AEBU0713</v>
          </cell>
          <cell r="L4003">
            <v>14.35065</v>
          </cell>
          <cell r="M4003">
            <v>12.976610000000001</v>
          </cell>
          <cell r="N4003">
            <v>11.13148</v>
          </cell>
          <cell r="O4003">
            <v>83.523740000000004</v>
          </cell>
          <cell r="P4003">
            <v>62.872999999999998</v>
          </cell>
          <cell r="Q4003">
            <v>62.037599999999998</v>
          </cell>
          <cell r="S4003">
            <v>178.76796999999999</v>
          </cell>
          <cell r="T4003">
            <v>158.11723000000001</v>
          </cell>
          <cell r="U4003">
            <v>148.35162</v>
          </cell>
          <cell r="W4003">
            <v>30.28229</v>
          </cell>
          <cell r="X4003">
            <v>30.760059999999999</v>
          </cell>
          <cell r="Y4003">
            <v>27.071619999999999</v>
          </cell>
          <cell r="AB4003">
            <v>104.634</v>
          </cell>
          <cell r="AC4003">
            <v>78.486000000000004</v>
          </cell>
          <cell r="AD4003">
            <v>392.38799999999998</v>
          </cell>
          <cell r="AT4003">
            <v>33.063000000000002</v>
          </cell>
          <cell r="AU4003">
            <v>88.194999999999993</v>
          </cell>
          <cell r="AV4003">
            <v>119.39057</v>
          </cell>
          <cell r="AW4003">
            <v>348.75457</v>
          </cell>
        </row>
        <row r="4004">
          <cell r="A4004" t="str">
            <v>680499CL_AEBU0418</v>
          </cell>
          <cell r="L4004">
            <v>153.72725</v>
          </cell>
          <cell r="O4004">
            <v>1647.3974900000001</v>
          </cell>
          <cell r="S4004">
            <v>1650.00965</v>
          </cell>
          <cell r="T4004">
            <v>2.6121599999999998</v>
          </cell>
          <cell r="U4004">
            <v>2.5705399999999998</v>
          </cell>
          <cell r="W4004">
            <v>403.20031999999998</v>
          </cell>
          <cell r="AB4004">
            <v>1836.1990000000001</v>
          </cell>
          <cell r="AC4004">
            <v>884.90099999999995</v>
          </cell>
          <cell r="AD4004">
            <v>4091.2379999999998</v>
          </cell>
          <cell r="AT4004">
            <v>839.18899999999996</v>
          </cell>
          <cell r="AU4004">
            <v>1921.08</v>
          </cell>
          <cell r="AV4004">
            <v>2652.5645300000001</v>
          </cell>
          <cell r="AW4004">
            <v>3945.9575300000001</v>
          </cell>
        </row>
        <row r="4005">
          <cell r="A4005" t="str">
            <v>680499CL_AEBS9050</v>
          </cell>
          <cell r="L4005">
            <v>1089.62149</v>
          </cell>
          <cell r="M4005">
            <v>929.96274000000005</v>
          </cell>
          <cell r="N4005">
            <v>797.73177999999996</v>
          </cell>
          <cell r="O4005">
            <v>5288.2241700000004</v>
          </cell>
          <cell r="P4005">
            <v>3823.2462300000002</v>
          </cell>
          <cell r="Q4005">
            <v>3676.3070299999999</v>
          </cell>
          <cell r="S4005">
            <v>11470.995010000001</v>
          </cell>
          <cell r="T4005">
            <v>10006.01707</v>
          </cell>
          <cell r="U4005">
            <v>9243.4033299999992</v>
          </cell>
          <cell r="W4005">
            <v>2444.4988400000002</v>
          </cell>
          <cell r="X4005">
            <v>3001.9508500000002</v>
          </cell>
          <cell r="Y4005">
            <v>2652.8908799999999</v>
          </cell>
          <cell r="AB4005">
            <v>3281.0450000000001</v>
          </cell>
          <cell r="AC4005">
            <v>2779.8739999999998</v>
          </cell>
          <cell r="AD4005">
            <v>12258.664000000001</v>
          </cell>
          <cell r="AT4005">
            <v>1036.7950000000001</v>
          </cell>
          <cell r="AU4005">
            <v>3240.1089999999999</v>
          </cell>
          <cell r="AV4005">
            <v>4994.6020699999999</v>
          </cell>
          <cell r="AW4005">
            <v>12019.692069999999</v>
          </cell>
        </row>
        <row r="4006">
          <cell r="A4006" t="str">
            <v>680499CL_AEBU0331</v>
          </cell>
          <cell r="L4006">
            <v>23.581759999999999</v>
          </cell>
          <cell r="M4006">
            <v>14.72082</v>
          </cell>
          <cell r="N4006">
            <v>12.62767</v>
          </cell>
          <cell r="O4006">
            <v>318.91726</v>
          </cell>
          <cell r="P4006">
            <v>122.30688000000001</v>
          </cell>
          <cell r="Q4006">
            <v>118.41969</v>
          </cell>
          <cell r="S4006">
            <v>557.81475</v>
          </cell>
          <cell r="T4006">
            <v>361.20436999999998</v>
          </cell>
          <cell r="U4006">
            <v>342.56596000000002</v>
          </cell>
          <cell r="W4006">
            <v>155.05211</v>
          </cell>
          <cell r="X4006">
            <v>65.815039999999996</v>
          </cell>
          <cell r="Y4006">
            <v>58.993749999999999</v>
          </cell>
          <cell r="AB4006">
            <v>127.443</v>
          </cell>
          <cell r="AC4006">
            <v>138.839</v>
          </cell>
          <cell r="AD4006">
            <v>539.91200000000003</v>
          </cell>
          <cell r="AT4006">
            <v>36.143999999999998</v>
          </cell>
          <cell r="AU4006">
            <v>160.08600000000001</v>
          </cell>
          <cell r="AV4006">
            <v>301.84442999999999</v>
          </cell>
          <cell r="AW4006">
            <v>560.74042999999995</v>
          </cell>
        </row>
        <row r="4007">
          <cell r="A4007" t="str">
            <v>680499CL_AEBU0362</v>
          </cell>
          <cell r="L4007">
            <v>1066.03973</v>
          </cell>
          <cell r="M4007">
            <v>915.24192000000005</v>
          </cell>
          <cell r="N4007">
            <v>785.10411999999997</v>
          </cell>
          <cell r="O4007">
            <v>4969.3069100000002</v>
          </cell>
          <cell r="P4007">
            <v>3700.9393500000001</v>
          </cell>
          <cell r="Q4007">
            <v>3557.88733</v>
          </cell>
          <cell r="S4007">
            <v>10913.180259999999</v>
          </cell>
          <cell r="T4007">
            <v>9644.8127000000004</v>
          </cell>
          <cell r="U4007">
            <v>8900.8373699999993</v>
          </cell>
          <cell r="W4007">
            <v>2289.4467300000001</v>
          </cell>
          <cell r="X4007">
            <v>2936.1358100000002</v>
          </cell>
          <cell r="Y4007">
            <v>2593.89714</v>
          </cell>
          <cell r="AB4007">
            <v>3153.6019999999999</v>
          </cell>
          <cell r="AC4007">
            <v>2641.0349999999999</v>
          </cell>
          <cell r="AD4007">
            <v>11718.752</v>
          </cell>
          <cell r="AT4007">
            <v>1000.651</v>
          </cell>
          <cell r="AU4007">
            <v>3080.0230000000001</v>
          </cell>
          <cell r="AV4007">
            <v>4692.7576399999998</v>
          </cell>
          <cell r="AW4007">
            <v>11458.951639999999</v>
          </cell>
        </row>
        <row r="4008">
          <cell r="A4008" t="str">
            <v>680499CL_AE201101</v>
          </cell>
          <cell r="L4008">
            <v>2289.8837199999998</v>
          </cell>
          <cell r="M4008">
            <v>4128.0204100000001</v>
          </cell>
          <cell r="N4008">
            <v>3541.0592099999999</v>
          </cell>
          <cell r="O4008">
            <v>10448.49986</v>
          </cell>
          <cell r="P4008">
            <v>18540.998230000001</v>
          </cell>
          <cell r="Q4008">
            <v>18109.759119999999</v>
          </cell>
          <cell r="S4008">
            <v>32672.638360000001</v>
          </cell>
          <cell r="T4008">
            <v>40765.136729999998</v>
          </cell>
          <cell r="U4008">
            <v>38162.148509999999</v>
          </cell>
          <cell r="W4008">
            <v>5108.3518700000004</v>
          </cell>
          <cell r="X4008">
            <v>10826.21963</v>
          </cell>
          <cell r="Y4008">
            <v>9572.6051399999997</v>
          </cell>
          <cell r="AB4008">
            <v>9359.8109999999997</v>
          </cell>
          <cell r="AC4008">
            <v>6517.5020000000004</v>
          </cell>
          <cell r="AD4008">
            <v>42109.8</v>
          </cell>
          <cell r="AT4008">
            <v>2431.9299999999998</v>
          </cell>
          <cell r="AU4008">
            <v>7499.9960000000001</v>
          </cell>
          <cell r="AV4008">
            <v>10619.408299999999</v>
          </cell>
          <cell r="AW4008">
            <v>38445.062299999998</v>
          </cell>
        </row>
        <row r="4009">
          <cell r="A4009" t="str">
            <v>680499CL_AEBT6918</v>
          </cell>
          <cell r="L4009">
            <v>2289.8837199999998</v>
          </cell>
          <cell r="M4009">
            <v>4128.0204100000001</v>
          </cell>
          <cell r="N4009">
            <v>3541.0592099999999</v>
          </cell>
          <cell r="O4009">
            <v>10448.49986</v>
          </cell>
          <cell r="P4009">
            <v>18540.998230000001</v>
          </cell>
          <cell r="Q4009">
            <v>18109.759119999999</v>
          </cell>
          <cell r="S4009">
            <v>32672.638360000001</v>
          </cell>
          <cell r="T4009">
            <v>40765.136729999998</v>
          </cell>
          <cell r="U4009">
            <v>38162.148509999999</v>
          </cell>
          <cell r="W4009">
            <v>5108.3518700000004</v>
          </cell>
          <cell r="X4009">
            <v>10826.21963</v>
          </cell>
          <cell r="Y4009">
            <v>9572.6051399999997</v>
          </cell>
          <cell r="AB4009">
            <v>9359.8109999999997</v>
          </cell>
          <cell r="AC4009">
            <v>6517.5020000000004</v>
          </cell>
          <cell r="AD4009">
            <v>42109.8</v>
          </cell>
          <cell r="AT4009">
            <v>2431.9299999999998</v>
          </cell>
          <cell r="AU4009">
            <v>7499.9960000000001</v>
          </cell>
          <cell r="AV4009">
            <v>10619.408299999999</v>
          </cell>
          <cell r="AW4009">
            <v>38445.062299999998</v>
          </cell>
        </row>
        <row r="4010">
          <cell r="A4010" t="str">
            <v>680499CL_AEBO0680</v>
          </cell>
          <cell r="L4010">
            <v>2119.1586900000002</v>
          </cell>
          <cell r="M4010">
            <v>3840.3433100000002</v>
          </cell>
          <cell r="N4010">
            <v>3294.2867799999999</v>
          </cell>
          <cell r="O4010">
            <v>9997.6184599999997</v>
          </cell>
          <cell r="P4010">
            <v>17928.493920000001</v>
          </cell>
          <cell r="Q4010">
            <v>17542.845420000001</v>
          </cell>
          <cell r="S4010">
            <v>30697.029399999999</v>
          </cell>
          <cell r="T4010">
            <v>38627.904860000002</v>
          </cell>
          <cell r="U4010">
            <v>36176.11692</v>
          </cell>
          <cell r="W4010">
            <v>4724.6897300000001</v>
          </cell>
          <cell r="X4010">
            <v>10289.06582</v>
          </cell>
          <cell r="Y4010">
            <v>9095.5114900000008</v>
          </cell>
          <cell r="AB4010">
            <v>9359.8109999999997</v>
          </cell>
          <cell r="AC4010">
            <v>6515.2870000000003</v>
          </cell>
          <cell r="AD4010">
            <v>41270.756999999998</v>
          </cell>
          <cell r="AT4010">
            <v>2431.9299999999998</v>
          </cell>
          <cell r="AU4010">
            <v>7499.9960000000001</v>
          </cell>
          <cell r="AV4010">
            <v>10554.537039999999</v>
          </cell>
          <cell r="AW4010">
            <v>38380.191039999998</v>
          </cell>
        </row>
        <row r="4011">
          <cell r="A4011" t="str">
            <v>680499CL_AEBU0680</v>
          </cell>
          <cell r="L4011">
            <v>2119.1586900000002</v>
          </cell>
          <cell r="M4011">
            <v>3840.3433100000002</v>
          </cell>
          <cell r="N4011">
            <v>3294.2867799999999</v>
          </cell>
          <cell r="O4011">
            <v>9997.6184599999997</v>
          </cell>
          <cell r="P4011">
            <v>17928.493920000001</v>
          </cell>
          <cell r="Q4011">
            <v>17542.845420000001</v>
          </cell>
          <cell r="S4011">
            <v>30697.029399999999</v>
          </cell>
          <cell r="T4011">
            <v>38627.904860000002</v>
          </cell>
          <cell r="U4011">
            <v>36176.11692</v>
          </cell>
          <cell r="W4011">
            <v>4724.6897300000001</v>
          </cell>
          <cell r="X4011">
            <v>10289.06582</v>
          </cell>
          <cell r="Y4011">
            <v>9095.5114900000008</v>
          </cell>
          <cell r="AB4011">
            <v>9359.8109999999997</v>
          </cell>
          <cell r="AC4011">
            <v>6515.2870000000003</v>
          </cell>
          <cell r="AD4011">
            <v>41270.756999999998</v>
          </cell>
          <cell r="AT4011">
            <v>2431.9299999999998</v>
          </cell>
          <cell r="AU4011">
            <v>7499.9960000000001</v>
          </cell>
          <cell r="AV4011">
            <v>10554.537039999999</v>
          </cell>
          <cell r="AW4011">
            <v>38380.191039999998</v>
          </cell>
        </row>
        <row r="4012">
          <cell r="A4012" t="str">
            <v>680499CL_AEBU0624</v>
          </cell>
          <cell r="L4012">
            <v>170.72503</v>
          </cell>
          <cell r="M4012">
            <v>287.6771</v>
          </cell>
          <cell r="N4012">
            <v>246.77243000000001</v>
          </cell>
          <cell r="O4012">
            <v>450.88139999999999</v>
          </cell>
          <cell r="P4012">
            <v>612.50431000000003</v>
          </cell>
          <cell r="Q4012">
            <v>566.91371000000004</v>
          </cell>
          <cell r="S4012">
            <v>1975.60896</v>
          </cell>
          <cell r="T4012">
            <v>2137.2318700000001</v>
          </cell>
          <cell r="U4012">
            <v>1986.0315900000001</v>
          </cell>
          <cell r="W4012">
            <v>383.66214000000002</v>
          </cell>
          <cell r="X4012">
            <v>537.15381000000002</v>
          </cell>
          <cell r="Y4012">
            <v>477.09365000000003</v>
          </cell>
          <cell r="AC4012">
            <v>2.2149999999999999</v>
          </cell>
          <cell r="AD4012">
            <v>839.04300000000001</v>
          </cell>
          <cell r="AV4012">
            <v>64.871260000000007</v>
          </cell>
          <cell r="AW4012">
            <v>64.871260000000007</v>
          </cell>
        </row>
        <row r="4013">
          <cell r="A4013" t="str">
            <v>680499716356PD202</v>
          </cell>
          <cell r="L4013">
            <v>11449.3891</v>
          </cell>
          <cell r="M4013">
            <v>13054.019550000001</v>
          </cell>
          <cell r="N4013">
            <v>11197.87499</v>
          </cell>
          <cell r="O4013">
            <v>58871.431920000003</v>
          </cell>
          <cell r="P4013">
            <v>47927.24181</v>
          </cell>
          <cell r="Q4013">
            <v>46189.061780000004</v>
          </cell>
          <cell r="S4013">
            <v>131671.75881</v>
          </cell>
          <cell r="T4013">
            <v>120727.5687</v>
          </cell>
          <cell r="U4013">
            <v>111865.95395</v>
          </cell>
          <cell r="W4013">
            <v>23509.9</v>
          </cell>
          <cell r="X4013">
            <v>34160.538890000003</v>
          </cell>
          <cell r="Y4013">
            <v>30291.22478</v>
          </cell>
          <cell r="AB4013">
            <v>39239.491999999998</v>
          </cell>
          <cell r="AC4013">
            <v>36119.658960000001</v>
          </cell>
          <cell r="AD4013">
            <v>149143.91996</v>
          </cell>
          <cell r="AT4013">
            <v>14259.205</v>
          </cell>
          <cell r="AU4013">
            <v>40619.392</v>
          </cell>
          <cell r="AV4013">
            <v>64313.200219999999</v>
          </cell>
          <cell r="AW4013">
            <v>147874.13621999999</v>
          </cell>
        </row>
        <row r="4014">
          <cell r="A4014" t="str">
            <v>680499716356BS9044</v>
          </cell>
          <cell r="L4014">
            <v>3646.6742800000002</v>
          </cell>
          <cell r="M4014">
            <v>5174.4753799999999</v>
          </cell>
          <cell r="N4014">
            <v>4438.7193100000004</v>
          </cell>
          <cell r="O4014">
            <v>19263.529910000001</v>
          </cell>
          <cell r="P4014">
            <v>17862.68447</v>
          </cell>
          <cell r="Q4014">
            <v>17164.57617</v>
          </cell>
          <cell r="S4014">
            <v>42885.27491</v>
          </cell>
          <cell r="T4014">
            <v>41484.429470000003</v>
          </cell>
          <cell r="U4014">
            <v>38484.606119999997</v>
          </cell>
          <cell r="W4014">
            <v>7928.1517700000004</v>
          </cell>
          <cell r="X4014">
            <v>12583.816919999999</v>
          </cell>
          <cell r="Y4014">
            <v>11179.36109</v>
          </cell>
          <cell r="AB4014">
            <v>12688.4</v>
          </cell>
          <cell r="AC4014">
            <v>11479.93382</v>
          </cell>
          <cell r="AD4014">
            <v>47559.981820000001</v>
          </cell>
          <cell r="AT4014">
            <v>4024.2919999999999</v>
          </cell>
          <cell r="AU4014">
            <v>11828.986999999999</v>
          </cell>
          <cell r="AV4014">
            <v>19811.035019999999</v>
          </cell>
          <cell r="AW4014">
            <v>46335.910020000003</v>
          </cell>
        </row>
        <row r="4015">
          <cell r="A4015" t="str">
            <v>680499716356BU0321</v>
          </cell>
          <cell r="L4015">
            <v>2587.9102800000001</v>
          </cell>
          <cell r="M4015">
            <v>3798.38141</v>
          </cell>
          <cell r="N4015">
            <v>3258.2914500000002</v>
          </cell>
          <cell r="O4015">
            <v>13834.41546</v>
          </cell>
          <cell r="P4015">
            <v>12049.7567</v>
          </cell>
          <cell r="Q4015">
            <v>11520.06372</v>
          </cell>
          <cell r="S4015">
            <v>31596.486939999999</v>
          </cell>
          <cell r="T4015">
            <v>29811.82818</v>
          </cell>
          <cell r="U4015">
            <v>27552.20768</v>
          </cell>
          <cell r="W4015">
            <v>5334.8926600000004</v>
          </cell>
          <cell r="X4015">
            <v>9332.5698900000007</v>
          </cell>
          <cell r="Y4015">
            <v>8296.1333699999996</v>
          </cell>
          <cell r="AB4015">
            <v>7426.4359999999997</v>
          </cell>
          <cell r="AC4015">
            <v>8216.6258199999993</v>
          </cell>
          <cell r="AD4015">
            <v>29793.804820000001</v>
          </cell>
          <cell r="AT4015">
            <v>3001.9659999999999</v>
          </cell>
          <cell r="AU4015">
            <v>8233.2649999999994</v>
          </cell>
          <cell r="AV4015">
            <v>14581.93561</v>
          </cell>
          <cell r="AW4015">
            <v>31398.34561</v>
          </cell>
        </row>
        <row r="4016">
          <cell r="A4016" t="str">
            <v>680499716356BU0323</v>
          </cell>
          <cell r="L4016">
            <v>826.87807999999995</v>
          </cell>
          <cell r="M4016">
            <v>1376.0939699999999</v>
          </cell>
          <cell r="N4016">
            <v>1180.42786</v>
          </cell>
          <cell r="O4016">
            <v>4918.0798999999997</v>
          </cell>
          <cell r="P4016">
            <v>5812.9277700000002</v>
          </cell>
          <cell r="Q4016">
            <v>5644.5124500000002</v>
          </cell>
          <cell r="S4016">
            <v>10777.753419999999</v>
          </cell>
          <cell r="T4016">
            <v>11672.601290000001</v>
          </cell>
          <cell r="U4016">
            <v>10932.398440000001</v>
          </cell>
          <cell r="W4016">
            <v>2119.5766199999998</v>
          </cell>
          <cell r="X4016">
            <v>3251.24703</v>
          </cell>
          <cell r="Y4016">
            <v>2883.2277199999999</v>
          </cell>
          <cell r="AB4016">
            <v>4869.1760000000004</v>
          </cell>
          <cell r="AC4016">
            <v>3215.6970000000001</v>
          </cell>
          <cell r="AD4016">
            <v>16361.661</v>
          </cell>
          <cell r="AT4016">
            <v>890.31500000000005</v>
          </cell>
          <cell r="AU4016">
            <v>3234.127</v>
          </cell>
          <cell r="AV4016">
            <v>4993.7744400000001</v>
          </cell>
          <cell r="AW4016">
            <v>13600.237440000001</v>
          </cell>
        </row>
        <row r="4017">
          <cell r="A4017" t="str">
            <v>680499716356BU0648</v>
          </cell>
          <cell r="L4017">
            <v>231.88592</v>
          </cell>
          <cell r="O4017">
            <v>511.03455000000002</v>
          </cell>
          <cell r="S4017">
            <v>511.03455000000002</v>
          </cell>
          <cell r="W4017">
            <v>473.68248999999997</v>
          </cell>
          <cell r="AB4017">
            <v>392.78800000000001</v>
          </cell>
          <cell r="AC4017">
            <v>47.610999999999997</v>
          </cell>
          <cell r="AD4017">
            <v>1404.5160000000001</v>
          </cell>
          <cell r="AT4017">
            <v>132.011</v>
          </cell>
          <cell r="AU4017">
            <v>361.59500000000003</v>
          </cell>
          <cell r="AV4017">
            <v>235.32497000000001</v>
          </cell>
          <cell r="AW4017">
            <v>1337.3269700000001</v>
          </cell>
        </row>
        <row r="4018">
          <cell r="A4018" t="str">
            <v>680499716356BG6912</v>
          </cell>
          <cell r="L4018">
            <v>1324.2159899999999</v>
          </cell>
          <cell r="M4018">
            <v>1673.4223500000001</v>
          </cell>
          <cell r="N4018">
            <v>1435.4793</v>
          </cell>
          <cell r="O4018">
            <v>7560.1045299999996</v>
          </cell>
          <cell r="P4018">
            <v>7200.3364700000002</v>
          </cell>
          <cell r="Q4018">
            <v>6989.4809699999996</v>
          </cell>
          <cell r="S4018">
            <v>21411.747220000001</v>
          </cell>
          <cell r="T4018">
            <v>21051.979159999999</v>
          </cell>
          <cell r="U4018">
            <v>19496.49973</v>
          </cell>
          <cell r="W4018">
            <v>2701.8971499999998</v>
          </cell>
          <cell r="X4018">
            <v>5724.4199600000002</v>
          </cell>
          <cell r="Y4018">
            <v>5070.4120400000002</v>
          </cell>
          <cell r="AB4018">
            <v>6286.2809999999999</v>
          </cell>
          <cell r="AC4018">
            <v>5300.9513900000002</v>
          </cell>
          <cell r="AD4018">
            <v>26069.222389999999</v>
          </cell>
          <cell r="AT4018">
            <v>1829.6130000000001</v>
          </cell>
          <cell r="AU4018">
            <v>6107.7219999999998</v>
          </cell>
          <cell r="AV4018">
            <v>9107.5162</v>
          </cell>
          <cell r="AW4018">
            <v>24982.154200000001</v>
          </cell>
        </row>
        <row r="4019">
          <cell r="A4019" t="str">
            <v>680499716356BS6912</v>
          </cell>
          <cell r="L4019">
            <v>870.31635000000006</v>
          </cell>
          <cell r="M4019">
            <v>1364.1137100000001</v>
          </cell>
          <cell r="N4019">
            <v>1170.1511</v>
          </cell>
          <cell r="O4019">
            <v>5637.4470799999999</v>
          </cell>
          <cell r="P4019">
            <v>5259.6446299999998</v>
          </cell>
          <cell r="Q4019">
            <v>5097.9724500000002</v>
          </cell>
          <cell r="S4019">
            <v>15573.13639</v>
          </cell>
          <cell r="T4019">
            <v>15195.33394</v>
          </cell>
          <cell r="U4019">
            <v>14069.68252</v>
          </cell>
          <cell r="W4019">
            <v>2020.30423</v>
          </cell>
          <cell r="X4019">
            <v>4049.7049099999999</v>
          </cell>
          <cell r="Y4019">
            <v>3574.9737300000002</v>
          </cell>
          <cell r="AB4019">
            <v>4641.5630000000001</v>
          </cell>
          <cell r="AC4019">
            <v>4067.2487700000001</v>
          </cell>
          <cell r="AD4019">
            <v>18256.771769999999</v>
          </cell>
          <cell r="AT4019">
            <v>1397.385</v>
          </cell>
          <cell r="AU4019">
            <v>4514.5630000000001</v>
          </cell>
          <cell r="AV4019">
            <v>6845.6015799999996</v>
          </cell>
          <cell r="AW4019">
            <v>17619.480579999999</v>
          </cell>
        </row>
        <row r="4020">
          <cell r="A4020" t="str">
            <v>680499716356BO0678</v>
          </cell>
          <cell r="L4020">
            <v>492.29687999999999</v>
          </cell>
          <cell r="M4020">
            <v>777.79120999999998</v>
          </cell>
          <cell r="N4020">
            <v>667.19746999999995</v>
          </cell>
          <cell r="O4020">
            <v>3161.0720299999998</v>
          </cell>
          <cell r="P4020">
            <v>3034.0445800000002</v>
          </cell>
          <cell r="Q4020">
            <v>2941.4449</v>
          </cell>
          <cell r="S4020">
            <v>8389.7940299999991</v>
          </cell>
          <cell r="T4020">
            <v>8262.7665799999995</v>
          </cell>
          <cell r="U4020">
            <v>7659.2553500000004</v>
          </cell>
          <cell r="W4020">
            <v>1058.1108999999999</v>
          </cell>
          <cell r="X4020">
            <v>2306.27421</v>
          </cell>
          <cell r="Y4020">
            <v>2038.2290499999999</v>
          </cell>
          <cell r="AB4020">
            <v>2688.4830000000002</v>
          </cell>
          <cell r="AC4020">
            <v>2389.9817699999999</v>
          </cell>
          <cell r="AD4020">
            <v>10268.742770000001</v>
          </cell>
          <cell r="AT4020">
            <v>649.97199999999998</v>
          </cell>
          <cell r="AU4020">
            <v>2302.8850000000002</v>
          </cell>
          <cell r="AV4020">
            <v>3769.8374899999999</v>
          </cell>
          <cell r="AW4020">
            <v>9185.8694899999991</v>
          </cell>
        </row>
        <row r="4021">
          <cell r="A4021" t="str">
            <v>680499716356BU0654</v>
          </cell>
          <cell r="L4021">
            <v>138.31846999999999</v>
          </cell>
          <cell r="M4021">
            <v>212.46223000000001</v>
          </cell>
          <cell r="N4021">
            <v>182.25234</v>
          </cell>
          <cell r="O4021">
            <v>485.28429999999997</v>
          </cell>
          <cell r="P4021">
            <v>627.64405999999997</v>
          </cell>
          <cell r="Q4021">
            <v>599.16498999999999</v>
          </cell>
          <cell r="S4021">
            <v>2042.4855500000001</v>
          </cell>
          <cell r="T4021">
            <v>2184.8453100000002</v>
          </cell>
          <cell r="U4021">
            <v>2003.48911</v>
          </cell>
          <cell r="W4021">
            <v>240.37316999999999</v>
          </cell>
          <cell r="X4021">
            <v>592.12400000000002</v>
          </cell>
          <cell r="Y4021">
            <v>521.63780999999994</v>
          </cell>
          <cell r="AB4021">
            <v>192.35</v>
          </cell>
          <cell r="AC4021">
            <v>238.52199999999999</v>
          </cell>
          <cell r="AD4021">
            <v>2417.8980000000001</v>
          </cell>
          <cell r="AT4021">
            <v>133.494</v>
          </cell>
          <cell r="AU4021">
            <v>500.04300000000001</v>
          </cell>
          <cell r="AV4021">
            <v>558.43020000000001</v>
          </cell>
          <cell r="AW4021">
            <v>2040.6251999999999</v>
          </cell>
        </row>
        <row r="4022">
          <cell r="A4022" t="str">
            <v>680499716356BU0659</v>
          </cell>
          <cell r="L4022">
            <v>239.70099999999999</v>
          </cell>
          <cell r="M4022">
            <v>373.86027000000001</v>
          </cell>
          <cell r="N4022">
            <v>320.70128999999997</v>
          </cell>
          <cell r="O4022">
            <v>1991.0907500000001</v>
          </cell>
          <cell r="P4022">
            <v>1597.9559899999999</v>
          </cell>
          <cell r="Q4022">
            <v>1557.36256</v>
          </cell>
          <cell r="S4022">
            <v>5140.8568100000002</v>
          </cell>
          <cell r="T4022">
            <v>4747.7220500000003</v>
          </cell>
          <cell r="U4022">
            <v>4406.9380600000004</v>
          </cell>
          <cell r="W4022">
            <v>721.82015999999999</v>
          </cell>
          <cell r="X4022">
            <v>1151.3067000000001</v>
          </cell>
          <cell r="Y4022">
            <v>1015.10687</v>
          </cell>
          <cell r="AB4022">
            <v>1760.73</v>
          </cell>
          <cell r="AC4022">
            <v>1438.7449999999999</v>
          </cell>
          <cell r="AD4022">
            <v>5570.1310000000003</v>
          </cell>
          <cell r="AT4022">
            <v>613.91899999999998</v>
          </cell>
          <cell r="AU4022">
            <v>1711.635</v>
          </cell>
          <cell r="AV4022">
            <v>2517.3338899999999</v>
          </cell>
          <cell r="AW4022">
            <v>6392.9858899999999</v>
          </cell>
        </row>
        <row r="4023">
          <cell r="A4023" t="str">
            <v>680499716356BS6922</v>
          </cell>
          <cell r="L4023">
            <v>453.89963999999998</v>
          </cell>
          <cell r="M4023">
            <v>309.30864000000003</v>
          </cell>
          <cell r="N4023">
            <v>265.32821000000001</v>
          </cell>
          <cell r="O4023">
            <v>1922.6574499999999</v>
          </cell>
          <cell r="P4023">
            <v>1940.69184</v>
          </cell>
          <cell r="Q4023">
            <v>1891.5085200000001</v>
          </cell>
          <cell r="S4023">
            <v>5838.6108299999996</v>
          </cell>
          <cell r="T4023">
            <v>5856.6452200000003</v>
          </cell>
          <cell r="U4023">
            <v>5426.8172000000004</v>
          </cell>
          <cell r="W4023">
            <v>681.59292000000005</v>
          </cell>
          <cell r="X4023">
            <v>1674.71505</v>
          </cell>
          <cell r="Y4023">
            <v>1495.4383</v>
          </cell>
          <cell r="AB4023">
            <v>1644.7180000000001</v>
          </cell>
          <cell r="AC4023">
            <v>1233.70262</v>
          </cell>
          <cell r="AD4023">
            <v>7812.4506199999996</v>
          </cell>
          <cell r="AT4023">
            <v>432.22800000000001</v>
          </cell>
          <cell r="AU4023">
            <v>1593.1590000000001</v>
          </cell>
          <cell r="AV4023">
            <v>2261.91462</v>
          </cell>
          <cell r="AW4023">
            <v>7362.6736199999996</v>
          </cell>
        </row>
        <row r="4024">
          <cell r="A4024" t="str">
            <v>680499716356BU1485</v>
          </cell>
          <cell r="L4024">
            <v>348.94297</v>
          </cell>
          <cell r="M4024">
            <v>166.26579000000001</v>
          </cell>
          <cell r="N4024">
            <v>142.62456</v>
          </cell>
          <cell r="O4024">
            <v>1327.2733000000001</v>
          </cell>
          <cell r="P4024">
            <v>1026.4502500000001</v>
          </cell>
          <cell r="Q4024">
            <v>1006.0403</v>
          </cell>
          <cell r="S4024">
            <v>3804.0859</v>
          </cell>
          <cell r="T4024">
            <v>3503.2628500000001</v>
          </cell>
          <cell r="U4024">
            <v>3243.7249299999999</v>
          </cell>
          <cell r="W4024">
            <v>582.05187000000001</v>
          </cell>
          <cell r="X4024">
            <v>849.51781000000005</v>
          </cell>
          <cell r="Y4024">
            <v>754.15773999999999</v>
          </cell>
          <cell r="AB4024">
            <v>1007.707</v>
          </cell>
          <cell r="AC4024">
            <v>750.65575999999999</v>
          </cell>
          <cell r="AD4024">
            <v>4931.7827600000001</v>
          </cell>
          <cell r="AT4024">
            <v>330.452</v>
          </cell>
          <cell r="AU4024">
            <v>935.01499999999999</v>
          </cell>
          <cell r="AV4024">
            <v>1367.7437399999999</v>
          </cell>
          <cell r="AW4024">
            <v>4674.9647400000003</v>
          </cell>
        </row>
        <row r="4025">
          <cell r="A4025" t="str">
            <v>680499716356BO0708</v>
          </cell>
          <cell r="L4025">
            <v>70.3489</v>
          </cell>
          <cell r="M4025">
            <v>83.278599999999997</v>
          </cell>
          <cell r="N4025">
            <v>71.437259999999995</v>
          </cell>
          <cell r="O4025">
            <v>255.16523000000001</v>
          </cell>
          <cell r="P4025">
            <v>254.50441000000001</v>
          </cell>
          <cell r="Q4025">
            <v>241.17468</v>
          </cell>
          <cell r="S4025">
            <v>845.73279000000002</v>
          </cell>
          <cell r="T4025">
            <v>845.07196999999996</v>
          </cell>
          <cell r="U4025">
            <v>776.96024999999997</v>
          </cell>
          <cell r="W4025">
            <v>74.667869999999994</v>
          </cell>
          <cell r="X4025">
            <v>251.92635999999999</v>
          </cell>
          <cell r="Y4025">
            <v>220.97712000000001</v>
          </cell>
          <cell r="AB4025">
            <v>217.49199999999999</v>
          </cell>
          <cell r="AC4025">
            <v>204.15986000000001</v>
          </cell>
          <cell r="AD4025">
            <v>1424.9238600000001</v>
          </cell>
          <cell r="AT4025">
            <v>30.93</v>
          </cell>
          <cell r="AU4025">
            <v>232.797</v>
          </cell>
          <cell r="AV4025">
            <v>412.93666000000002</v>
          </cell>
          <cell r="AW4025">
            <v>1013.32866</v>
          </cell>
        </row>
        <row r="4026">
          <cell r="A4026" t="str">
            <v>680499716356BU0675</v>
          </cell>
          <cell r="L4026">
            <v>20.409559999999999</v>
          </cell>
          <cell r="M4026">
            <v>4.2629099999999998</v>
          </cell>
          <cell r="N4026">
            <v>3.6567699999999999</v>
          </cell>
          <cell r="O4026">
            <v>90.239620000000002</v>
          </cell>
          <cell r="P4026">
            <v>58.129730000000002</v>
          </cell>
          <cell r="Q4026">
            <v>58.435929999999999</v>
          </cell>
          <cell r="S4026">
            <v>287.62121000000002</v>
          </cell>
          <cell r="T4026">
            <v>255.51132000000001</v>
          </cell>
          <cell r="U4026">
            <v>238.26819</v>
          </cell>
          <cell r="W4026">
            <v>25.561250000000001</v>
          </cell>
          <cell r="X4026">
            <v>63.998339999999999</v>
          </cell>
          <cell r="Y4026">
            <v>56.231369999999998</v>
          </cell>
          <cell r="AB4026">
            <v>81.932000000000002</v>
          </cell>
          <cell r="AC4026">
            <v>59.331000000000003</v>
          </cell>
          <cell r="AD4026">
            <v>371.66899999999998</v>
          </cell>
          <cell r="AT4026">
            <v>31.562999999999999</v>
          </cell>
          <cell r="AU4026">
            <v>86.236000000000004</v>
          </cell>
          <cell r="AV4026">
            <v>89.616609999999994</v>
          </cell>
          <cell r="AW4026">
            <v>384.53260999999998</v>
          </cell>
        </row>
        <row r="4027">
          <cell r="A4027" t="str">
            <v>680499716356BU0709</v>
          </cell>
          <cell r="L4027">
            <v>30.897089999999999</v>
          </cell>
          <cell r="M4027">
            <v>5.0042799999999996</v>
          </cell>
          <cell r="N4027">
            <v>4.2927200000000001</v>
          </cell>
          <cell r="O4027">
            <v>381.44330000000002</v>
          </cell>
          <cell r="P4027">
            <v>293.11536000000001</v>
          </cell>
          <cell r="Q4027">
            <v>289.29750999999999</v>
          </cell>
          <cell r="S4027">
            <v>812.07704000000001</v>
          </cell>
          <cell r="T4027">
            <v>723.7491</v>
          </cell>
          <cell r="U4027">
            <v>678.40107999999998</v>
          </cell>
          <cell r="W4027">
            <v>135.36662999999999</v>
          </cell>
          <cell r="X4027">
            <v>244.77207000000001</v>
          </cell>
          <cell r="Y4027">
            <v>225.35242</v>
          </cell>
          <cell r="AB4027">
            <v>319.44200000000001</v>
          </cell>
          <cell r="AC4027">
            <v>201.137</v>
          </cell>
          <cell r="AD4027">
            <v>962.96400000000006</v>
          </cell>
          <cell r="AT4027">
            <v>35.399000000000001</v>
          </cell>
          <cell r="AU4027">
            <v>322.86</v>
          </cell>
          <cell r="AV4027">
            <v>358.67466999999999</v>
          </cell>
          <cell r="AW4027">
            <v>1169.4716699999999</v>
          </cell>
        </row>
        <row r="4028">
          <cell r="A4028" t="str">
            <v>680499716356BU1123</v>
          </cell>
          <cell r="L4028">
            <v>-16.698879999999999</v>
          </cell>
          <cell r="M4028">
            <v>50.497059999999998</v>
          </cell>
          <cell r="N4028">
            <v>43.316890000000001</v>
          </cell>
          <cell r="O4028">
            <v>-131.464</v>
          </cell>
          <cell r="P4028">
            <v>308.49209000000002</v>
          </cell>
          <cell r="Q4028">
            <v>296.56009</v>
          </cell>
          <cell r="S4028">
            <v>89.093890000000002</v>
          </cell>
          <cell r="T4028">
            <v>529.04998000000001</v>
          </cell>
          <cell r="U4028">
            <v>489.46275000000003</v>
          </cell>
          <cell r="W4028">
            <v>-136.0547</v>
          </cell>
          <cell r="X4028">
            <v>264.50047000000001</v>
          </cell>
          <cell r="Y4028">
            <v>238.71967000000001</v>
          </cell>
          <cell r="AB4028">
            <v>18.145</v>
          </cell>
          <cell r="AC4028">
            <v>18.419</v>
          </cell>
          <cell r="AD4028">
            <v>121.111</v>
          </cell>
          <cell r="AT4028">
            <v>3.8839999999999999</v>
          </cell>
          <cell r="AU4028">
            <v>16.251000000000001</v>
          </cell>
          <cell r="AV4028">
            <v>32.94294</v>
          </cell>
          <cell r="AW4028">
            <v>120.37594</v>
          </cell>
        </row>
        <row r="4029">
          <cell r="A4029" t="str">
            <v>680499716356BS9042</v>
          </cell>
          <cell r="L4029">
            <v>5220.7994399999998</v>
          </cell>
          <cell r="M4029">
            <v>5263.1824699999997</v>
          </cell>
          <cell r="N4029">
            <v>4514.8131199999998</v>
          </cell>
          <cell r="O4029">
            <v>25028.65208</v>
          </cell>
          <cell r="P4029">
            <v>18978.101640000001</v>
          </cell>
          <cell r="Q4029">
            <v>18296.66001</v>
          </cell>
          <cell r="S4029">
            <v>54074.964050000002</v>
          </cell>
          <cell r="T4029">
            <v>48024.413610000003</v>
          </cell>
          <cell r="U4029">
            <v>44490.522599999997</v>
          </cell>
          <cell r="W4029">
            <v>10001.869629999999</v>
          </cell>
          <cell r="X4029">
            <v>12819.5911</v>
          </cell>
          <cell r="Y4029">
            <v>11361.489149999999</v>
          </cell>
          <cell r="AB4029">
            <v>15042.933000000001</v>
          </cell>
          <cell r="AC4029">
            <v>15595.51275</v>
          </cell>
          <cell r="AD4029">
            <v>58772.425750000002</v>
          </cell>
          <cell r="AT4029">
            <v>6496.2529999999997</v>
          </cell>
          <cell r="AU4029">
            <v>17433.298999999999</v>
          </cell>
          <cell r="AV4029">
            <v>27628.091830000001</v>
          </cell>
          <cell r="AW4029">
            <v>60241.667829999999</v>
          </cell>
        </row>
        <row r="4030">
          <cell r="A4030" t="str">
            <v>680499716356BO0341</v>
          </cell>
          <cell r="L4030">
            <v>3126.1384400000002</v>
          </cell>
          <cell r="M4030">
            <v>2906.16338</v>
          </cell>
          <cell r="N4030">
            <v>2492.9374400000002</v>
          </cell>
          <cell r="O4030">
            <v>12764.425730000001</v>
          </cell>
          <cell r="P4030">
            <v>9928.9146600000004</v>
          </cell>
          <cell r="Q4030">
            <v>9528.8991499999993</v>
          </cell>
          <cell r="S4030">
            <v>27936.163280000001</v>
          </cell>
          <cell r="T4030">
            <v>25100.65221</v>
          </cell>
          <cell r="U4030">
            <v>23174.941320000002</v>
          </cell>
          <cell r="W4030">
            <v>5648.2263700000003</v>
          </cell>
          <cell r="X4030">
            <v>7314.7657799999997</v>
          </cell>
          <cell r="Y4030">
            <v>6475.2802799999999</v>
          </cell>
          <cell r="AB4030">
            <v>8845.5190000000002</v>
          </cell>
          <cell r="AC4030">
            <v>7964.0886200000004</v>
          </cell>
          <cell r="AD4030">
            <v>33597.310619999997</v>
          </cell>
          <cell r="AT4030">
            <v>3837.6460000000002</v>
          </cell>
          <cell r="AU4030">
            <v>10381.773999999999</v>
          </cell>
          <cell r="AV4030">
            <v>14539.77512</v>
          </cell>
          <cell r="AW4030">
            <v>34632.405120000003</v>
          </cell>
        </row>
        <row r="4031">
          <cell r="A4031" t="str">
            <v>680499716356BU0341</v>
          </cell>
          <cell r="L4031">
            <v>3126.1384400000002</v>
          </cell>
          <cell r="M4031">
            <v>2906.16338</v>
          </cell>
          <cell r="N4031">
            <v>2492.9374400000002</v>
          </cell>
          <cell r="O4031">
            <v>12764.425730000001</v>
          </cell>
          <cell r="P4031">
            <v>9928.9146600000004</v>
          </cell>
          <cell r="Q4031">
            <v>9528.8991499999993</v>
          </cell>
          <cell r="S4031">
            <v>27936.163280000001</v>
          </cell>
          <cell r="T4031">
            <v>25100.65221</v>
          </cell>
          <cell r="U4031">
            <v>23174.941320000002</v>
          </cell>
          <cell r="W4031">
            <v>5648.2263700000003</v>
          </cell>
          <cell r="X4031">
            <v>7314.7657799999997</v>
          </cell>
          <cell r="Y4031">
            <v>6475.2802799999999</v>
          </cell>
          <cell r="AB4031">
            <v>8845.5190000000002</v>
          </cell>
          <cell r="AC4031">
            <v>7964.0886200000004</v>
          </cell>
          <cell r="AD4031">
            <v>33597.310619999997</v>
          </cell>
          <cell r="AT4031">
            <v>3837.6460000000002</v>
          </cell>
          <cell r="AU4031">
            <v>10381.773999999999</v>
          </cell>
          <cell r="AV4031">
            <v>14539.77512</v>
          </cell>
          <cell r="AW4031">
            <v>34632.405120000003</v>
          </cell>
        </row>
        <row r="4032">
          <cell r="A4032" t="str">
            <v>680499716356BU0351</v>
          </cell>
          <cell r="L4032">
            <v>428.79032000000001</v>
          </cell>
          <cell r="M4032">
            <v>896.05571999999995</v>
          </cell>
          <cell r="N4032">
            <v>768.64599999999996</v>
          </cell>
          <cell r="O4032">
            <v>3019.1737699999999</v>
          </cell>
          <cell r="P4032">
            <v>2954.7698599999999</v>
          </cell>
          <cell r="Q4032">
            <v>2842.7163</v>
          </cell>
          <cell r="S4032">
            <v>6428.6136200000001</v>
          </cell>
          <cell r="T4032">
            <v>6364.2097100000001</v>
          </cell>
          <cell r="U4032">
            <v>5929.1954400000004</v>
          </cell>
          <cell r="W4032">
            <v>872.46046999999999</v>
          </cell>
          <cell r="X4032">
            <v>1872.62096</v>
          </cell>
          <cell r="Y4032">
            <v>1658.7879600000001</v>
          </cell>
          <cell r="AB4032">
            <v>1810.5440000000001</v>
          </cell>
          <cell r="AC4032">
            <v>2269.72028</v>
          </cell>
          <cell r="AD4032">
            <v>7939.4202800000003</v>
          </cell>
          <cell r="AT4032">
            <v>602.65899999999999</v>
          </cell>
          <cell r="AU4032">
            <v>1777.903</v>
          </cell>
          <cell r="AV4032">
            <v>3352.0045799999998</v>
          </cell>
          <cell r="AW4032">
            <v>7694.9285799999998</v>
          </cell>
        </row>
        <row r="4033">
          <cell r="A4033" t="str">
            <v>680499716356BU0352</v>
          </cell>
          <cell r="L4033">
            <v>1665.87068</v>
          </cell>
          <cell r="M4033">
            <v>1460.9633699999999</v>
          </cell>
          <cell r="N4033">
            <v>1253.2296799999999</v>
          </cell>
          <cell r="O4033">
            <v>9245.0525799999996</v>
          </cell>
          <cell r="P4033">
            <v>6094.4171200000001</v>
          </cell>
          <cell r="Q4033">
            <v>5925.0445600000003</v>
          </cell>
          <cell r="S4033">
            <v>19710.187150000002</v>
          </cell>
          <cell r="T4033">
            <v>16559.55169</v>
          </cell>
          <cell r="U4033">
            <v>15386.385850000001</v>
          </cell>
          <cell r="W4033">
            <v>3481.1827899999998</v>
          </cell>
          <cell r="X4033">
            <v>3632.2043600000002</v>
          </cell>
          <cell r="Y4033">
            <v>3227.4209099999998</v>
          </cell>
          <cell r="AB4033">
            <v>4386.87</v>
          </cell>
          <cell r="AC4033">
            <v>5361.7038499999999</v>
          </cell>
          <cell r="AD4033">
            <v>17235.69485</v>
          </cell>
          <cell r="AT4033">
            <v>2055.9479999999999</v>
          </cell>
          <cell r="AU4033">
            <v>5273.6220000000003</v>
          </cell>
          <cell r="AV4033">
            <v>9736.3121300000003</v>
          </cell>
          <cell r="AW4033">
            <v>17914.334129999999</v>
          </cell>
        </row>
        <row r="4034">
          <cell r="A4034" t="str">
            <v>680499716356BS9051</v>
          </cell>
          <cell r="L4034">
            <v>168.0779</v>
          </cell>
          <cell r="M4034">
            <v>12.976610000000001</v>
          </cell>
          <cell r="N4034">
            <v>11.13148</v>
          </cell>
          <cell r="O4034">
            <v>1730.9212299999999</v>
          </cell>
          <cell r="P4034">
            <v>62.872999999999998</v>
          </cell>
          <cell r="Q4034">
            <v>62.037599999999998</v>
          </cell>
          <cell r="S4034">
            <v>1828.7776200000001</v>
          </cell>
          <cell r="T4034">
            <v>160.72939</v>
          </cell>
          <cell r="U4034">
            <v>150.92216999999999</v>
          </cell>
          <cell r="W4034">
            <v>433.48261000000002</v>
          </cell>
          <cell r="X4034">
            <v>30.760059999999999</v>
          </cell>
          <cell r="Y4034">
            <v>27.071619999999999</v>
          </cell>
          <cell r="AB4034">
            <v>1940.8330000000001</v>
          </cell>
          <cell r="AC4034">
            <v>963.38699999999994</v>
          </cell>
          <cell r="AD4034">
            <v>4483.6260000000002</v>
          </cell>
          <cell r="AT4034">
            <v>872.25199999999995</v>
          </cell>
          <cell r="AU4034">
            <v>2009.2750000000001</v>
          </cell>
          <cell r="AV4034">
            <v>2771.9551000000001</v>
          </cell>
          <cell r="AW4034">
            <v>4294.7120999999997</v>
          </cell>
        </row>
        <row r="4035">
          <cell r="A4035" t="str">
            <v>680499716356BO0713</v>
          </cell>
          <cell r="L4035">
            <v>14.35065</v>
          </cell>
          <cell r="M4035">
            <v>12.976610000000001</v>
          </cell>
          <cell r="N4035">
            <v>11.13148</v>
          </cell>
          <cell r="O4035">
            <v>83.523740000000004</v>
          </cell>
          <cell r="P4035">
            <v>62.872999999999998</v>
          </cell>
          <cell r="Q4035">
            <v>62.037599999999998</v>
          </cell>
          <cell r="S4035">
            <v>178.76796999999999</v>
          </cell>
          <cell r="T4035">
            <v>158.11723000000001</v>
          </cell>
          <cell r="U4035">
            <v>148.35162</v>
          </cell>
          <cell r="W4035">
            <v>30.28229</v>
          </cell>
          <cell r="X4035">
            <v>30.760059999999999</v>
          </cell>
          <cell r="Y4035">
            <v>27.071619999999999</v>
          </cell>
          <cell r="AB4035">
            <v>104.634</v>
          </cell>
          <cell r="AC4035">
            <v>78.486000000000004</v>
          </cell>
          <cell r="AD4035">
            <v>392.38799999999998</v>
          </cell>
          <cell r="AT4035">
            <v>33.063000000000002</v>
          </cell>
          <cell r="AU4035">
            <v>88.194999999999993</v>
          </cell>
          <cell r="AV4035">
            <v>119.39057</v>
          </cell>
          <cell r="AW4035">
            <v>348.75457</v>
          </cell>
        </row>
        <row r="4036">
          <cell r="A4036" t="str">
            <v>680499716356BU0713</v>
          </cell>
          <cell r="L4036">
            <v>14.35065</v>
          </cell>
          <cell r="M4036">
            <v>12.976610000000001</v>
          </cell>
          <cell r="N4036">
            <v>11.13148</v>
          </cell>
          <cell r="O4036">
            <v>83.523740000000004</v>
          </cell>
          <cell r="P4036">
            <v>62.872999999999998</v>
          </cell>
          <cell r="Q4036">
            <v>62.037599999999998</v>
          </cell>
          <cell r="S4036">
            <v>178.76796999999999</v>
          </cell>
          <cell r="T4036">
            <v>158.11723000000001</v>
          </cell>
          <cell r="U4036">
            <v>148.35162</v>
          </cell>
          <cell r="W4036">
            <v>30.28229</v>
          </cell>
          <cell r="X4036">
            <v>30.760059999999999</v>
          </cell>
          <cell r="Y4036">
            <v>27.071619999999999</v>
          </cell>
          <cell r="AB4036">
            <v>104.634</v>
          </cell>
          <cell r="AC4036">
            <v>78.486000000000004</v>
          </cell>
          <cell r="AD4036">
            <v>392.38799999999998</v>
          </cell>
          <cell r="AT4036">
            <v>33.063000000000002</v>
          </cell>
          <cell r="AU4036">
            <v>88.194999999999993</v>
          </cell>
          <cell r="AV4036">
            <v>119.39057</v>
          </cell>
          <cell r="AW4036">
            <v>348.75457</v>
          </cell>
        </row>
        <row r="4037">
          <cell r="A4037" t="str">
            <v>680499716356BU0418</v>
          </cell>
          <cell r="L4037">
            <v>153.72725</v>
          </cell>
          <cell r="O4037">
            <v>1647.3974900000001</v>
          </cell>
          <cell r="S4037">
            <v>1650.00965</v>
          </cell>
          <cell r="T4037">
            <v>2.6121599999999998</v>
          </cell>
          <cell r="U4037">
            <v>2.5705399999999998</v>
          </cell>
          <cell r="W4037">
            <v>403.20031999999998</v>
          </cell>
          <cell r="AB4037">
            <v>1836.1990000000001</v>
          </cell>
          <cell r="AC4037">
            <v>884.90099999999995</v>
          </cell>
          <cell r="AD4037">
            <v>4091.2379999999998</v>
          </cell>
          <cell r="AT4037">
            <v>839.18899999999996</v>
          </cell>
          <cell r="AU4037">
            <v>1921.08</v>
          </cell>
          <cell r="AV4037">
            <v>2652.5645300000001</v>
          </cell>
          <cell r="AW4037">
            <v>3945.9575300000001</v>
          </cell>
        </row>
        <row r="4038">
          <cell r="A4038" t="str">
            <v>680499716356BS9050</v>
          </cell>
          <cell r="L4038">
            <v>1089.62149</v>
          </cell>
          <cell r="M4038">
            <v>929.96274000000005</v>
          </cell>
          <cell r="N4038">
            <v>797.73177999999996</v>
          </cell>
          <cell r="O4038">
            <v>5288.2241700000004</v>
          </cell>
          <cell r="P4038">
            <v>3823.2462300000002</v>
          </cell>
          <cell r="Q4038">
            <v>3676.3070299999999</v>
          </cell>
          <cell r="S4038">
            <v>11470.995010000001</v>
          </cell>
          <cell r="T4038">
            <v>10006.01707</v>
          </cell>
          <cell r="U4038">
            <v>9243.4033299999992</v>
          </cell>
          <cell r="W4038">
            <v>2444.4988400000002</v>
          </cell>
          <cell r="X4038">
            <v>3001.9508500000002</v>
          </cell>
          <cell r="Y4038">
            <v>2652.8908799999999</v>
          </cell>
          <cell r="AB4038">
            <v>3281.0450000000001</v>
          </cell>
          <cell r="AC4038">
            <v>2779.8739999999998</v>
          </cell>
          <cell r="AD4038">
            <v>12258.664000000001</v>
          </cell>
          <cell r="AT4038">
            <v>1036.7950000000001</v>
          </cell>
          <cell r="AU4038">
            <v>3240.1089999999999</v>
          </cell>
          <cell r="AV4038">
            <v>4994.6020699999999</v>
          </cell>
          <cell r="AW4038">
            <v>12019.692069999999</v>
          </cell>
        </row>
        <row r="4039">
          <cell r="A4039" t="str">
            <v>680499716356BU0331</v>
          </cell>
          <cell r="L4039">
            <v>23.581759999999999</v>
          </cell>
          <cell r="M4039">
            <v>14.72082</v>
          </cell>
          <cell r="N4039">
            <v>12.62767</v>
          </cell>
          <cell r="O4039">
            <v>318.91726</v>
          </cell>
          <cell r="P4039">
            <v>122.30688000000001</v>
          </cell>
          <cell r="Q4039">
            <v>118.41969</v>
          </cell>
          <cell r="S4039">
            <v>557.81475</v>
          </cell>
          <cell r="T4039">
            <v>361.20436999999998</v>
          </cell>
          <cell r="U4039">
            <v>342.56596000000002</v>
          </cell>
          <cell r="W4039">
            <v>155.05211</v>
          </cell>
          <cell r="X4039">
            <v>65.815039999999996</v>
          </cell>
          <cell r="Y4039">
            <v>58.993749999999999</v>
          </cell>
          <cell r="AB4039">
            <v>127.443</v>
          </cell>
          <cell r="AC4039">
            <v>138.839</v>
          </cell>
          <cell r="AD4039">
            <v>539.91200000000003</v>
          </cell>
          <cell r="AT4039">
            <v>36.143999999999998</v>
          </cell>
          <cell r="AU4039">
            <v>160.08600000000001</v>
          </cell>
          <cell r="AV4039">
            <v>301.84442999999999</v>
          </cell>
          <cell r="AW4039">
            <v>560.74042999999995</v>
          </cell>
        </row>
        <row r="4040">
          <cell r="A4040" t="str">
            <v>680499716356BU0362</v>
          </cell>
          <cell r="L4040">
            <v>1066.03973</v>
          </cell>
          <cell r="M4040">
            <v>915.24192000000005</v>
          </cell>
          <cell r="N4040">
            <v>785.10411999999997</v>
          </cell>
          <cell r="O4040">
            <v>4969.3069100000002</v>
          </cell>
          <cell r="P4040">
            <v>3700.9393500000001</v>
          </cell>
          <cell r="Q4040">
            <v>3557.88733</v>
          </cell>
          <cell r="S4040">
            <v>10913.180259999999</v>
          </cell>
          <cell r="T4040">
            <v>9644.8127000000004</v>
          </cell>
          <cell r="U4040">
            <v>8900.8373699999993</v>
          </cell>
          <cell r="W4040">
            <v>2289.4467300000001</v>
          </cell>
          <cell r="X4040">
            <v>2936.1358100000002</v>
          </cell>
          <cell r="Y4040">
            <v>2593.89714</v>
          </cell>
          <cell r="AB4040">
            <v>3153.6019999999999</v>
          </cell>
          <cell r="AC4040">
            <v>2641.0349999999999</v>
          </cell>
          <cell r="AD4040">
            <v>11718.752</v>
          </cell>
          <cell r="AT4040">
            <v>1000.651</v>
          </cell>
          <cell r="AU4040">
            <v>3080.0230000000001</v>
          </cell>
          <cell r="AV4040">
            <v>4692.7576399999998</v>
          </cell>
          <cell r="AW4040">
            <v>11458.951639999999</v>
          </cell>
        </row>
        <row r="4041">
          <cell r="A4041" t="str">
            <v>680499716356201101</v>
          </cell>
          <cell r="L4041">
            <v>2289.8837199999998</v>
          </cell>
          <cell r="M4041">
            <v>4128.0204100000001</v>
          </cell>
          <cell r="N4041">
            <v>3541.0592099999999</v>
          </cell>
          <cell r="O4041">
            <v>10448.49986</v>
          </cell>
          <cell r="P4041">
            <v>18540.998230000001</v>
          </cell>
          <cell r="Q4041">
            <v>18109.759119999999</v>
          </cell>
          <cell r="S4041">
            <v>32672.638360000001</v>
          </cell>
          <cell r="T4041">
            <v>40765.136729999998</v>
          </cell>
          <cell r="U4041">
            <v>38162.148509999999</v>
          </cell>
          <cell r="W4041">
            <v>5108.3518700000004</v>
          </cell>
          <cell r="X4041">
            <v>10826.21963</v>
          </cell>
          <cell r="Y4041">
            <v>9572.6051399999997</v>
          </cell>
          <cell r="AB4041">
            <v>9359.8109999999997</v>
          </cell>
          <cell r="AC4041">
            <v>6517.5020000000004</v>
          </cell>
          <cell r="AD4041">
            <v>42109.8</v>
          </cell>
          <cell r="AT4041">
            <v>2431.9299999999998</v>
          </cell>
          <cell r="AU4041">
            <v>7499.9960000000001</v>
          </cell>
          <cell r="AV4041">
            <v>10619.408299999999</v>
          </cell>
          <cell r="AW4041">
            <v>38445.062299999998</v>
          </cell>
        </row>
        <row r="4042">
          <cell r="A4042" t="str">
            <v>680499716356BT6918</v>
          </cell>
          <cell r="L4042">
            <v>2289.8837199999998</v>
          </cell>
          <cell r="M4042">
            <v>4128.0204100000001</v>
          </cell>
          <cell r="N4042">
            <v>3541.0592099999999</v>
          </cell>
          <cell r="O4042">
            <v>10448.49986</v>
          </cell>
          <cell r="P4042">
            <v>18540.998230000001</v>
          </cell>
          <cell r="Q4042">
            <v>18109.759119999999</v>
          </cell>
          <cell r="S4042">
            <v>32672.638360000001</v>
          </cell>
          <cell r="T4042">
            <v>40765.136729999998</v>
          </cell>
          <cell r="U4042">
            <v>38162.148509999999</v>
          </cell>
          <cell r="W4042">
            <v>5108.3518700000004</v>
          </cell>
          <cell r="X4042">
            <v>10826.21963</v>
          </cell>
          <cell r="Y4042">
            <v>9572.6051399999997</v>
          </cell>
          <cell r="AB4042">
            <v>9359.8109999999997</v>
          </cell>
          <cell r="AC4042">
            <v>6517.5020000000004</v>
          </cell>
          <cell r="AD4042">
            <v>42109.8</v>
          </cell>
          <cell r="AT4042">
            <v>2431.9299999999998</v>
          </cell>
          <cell r="AU4042">
            <v>7499.9960000000001</v>
          </cell>
          <cell r="AV4042">
            <v>10619.408299999999</v>
          </cell>
          <cell r="AW4042">
            <v>38445.062299999998</v>
          </cell>
        </row>
        <row r="4043">
          <cell r="A4043" t="str">
            <v>680499716356BO0680</v>
          </cell>
          <cell r="L4043">
            <v>2119.1586900000002</v>
          </cell>
          <cell r="M4043">
            <v>3840.3433100000002</v>
          </cell>
          <cell r="N4043">
            <v>3294.2867799999999</v>
          </cell>
          <cell r="O4043">
            <v>9997.6184599999997</v>
          </cell>
          <cell r="P4043">
            <v>17928.493920000001</v>
          </cell>
          <cell r="Q4043">
            <v>17542.845420000001</v>
          </cell>
          <cell r="S4043">
            <v>30697.029399999999</v>
          </cell>
          <cell r="T4043">
            <v>38627.904860000002</v>
          </cell>
          <cell r="U4043">
            <v>36176.11692</v>
          </cell>
          <cell r="W4043">
            <v>4724.6897300000001</v>
          </cell>
          <cell r="X4043">
            <v>10289.06582</v>
          </cell>
          <cell r="Y4043">
            <v>9095.5114900000008</v>
          </cell>
          <cell r="AB4043">
            <v>9359.8109999999997</v>
          </cell>
          <cell r="AC4043">
            <v>6515.2870000000003</v>
          </cell>
          <cell r="AD4043">
            <v>41270.756999999998</v>
          </cell>
          <cell r="AT4043">
            <v>2431.9299999999998</v>
          </cell>
          <cell r="AU4043">
            <v>7499.9960000000001</v>
          </cell>
          <cell r="AV4043">
            <v>10554.537039999999</v>
          </cell>
          <cell r="AW4043">
            <v>38380.191039999998</v>
          </cell>
        </row>
        <row r="4044">
          <cell r="A4044" t="str">
            <v>680499716356BU0680</v>
          </cell>
          <cell r="L4044">
            <v>2119.1586900000002</v>
          </cell>
          <cell r="M4044">
            <v>3840.3433100000002</v>
          </cell>
          <cell r="N4044">
            <v>3294.2867799999999</v>
          </cell>
          <cell r="O4044">
            <v>9997.6184599999997</v>
          </cell>
          <cell r="P4044">
            <v>17928.493920000001</v>
          </cell>
          <cell r="Q4044">
            <v>17542.845420000001</v>
          </cell>
          <cell r="S4044">
            <v>30697.029399999999</v>
          </cell>
          <cell r="T4044">
            <v>38627.904860000002</v>
          </cell>
          <cell r="U4044">
            <v>36176.11692</v>
          </cell>
          <cell r="W4044">
            <v>4724.6897300000001</v>
          </cell>
          <cell r="X4044">
            <v>10289.06582</v>
          </cell>
          <cell r="Y4044">
            <v>9095.5114900000008</v>
          </cell>
          <cell r="AB4044">
            <v>9359.8109999999997</v>
          </cell>
          <cell r="AC4044">
            <v>6515.2870000000003</v>
          </cell>
          <cell r="AD4044">
            <v>41270.756999999998</v>
          </cell>
          <cell r="AT4044">
            <v>2431.9299999999998</v>
          </cell>
          <cell r="AU4044">
            <v>7499.9960000000001</v>
          </cell>
          <cell r="AV4044">
            <v>10554.537039999999</v>
          </cell>
          <cell r="AW4044">
            <v>38380.191039999998</v>
          </cell>
        </row>
        <row r="4045">
          <cell r="A4045" t="str">
            <v>680499716356BU0624</v>
          </cell>
          <cell r="L4045">
            <v>170.72503</v>
          </cell>
          <cell r="M4045">
            <v>287.6771</v>
          </cell>
          <cell r="N4045">
            <v>246.77243000000001</v>
          </cell>
          <cell r="O4045">
            <v>450.88139999999999</v>
          </cell>
          <cell r="P4045">
            <v>612.50431000000003</v>
          </cell>
          <cell r="Q4045">
            <v>566.91371000000004</v>
          </cell>
          <cell r="S4045">
            <v>1975.60896</v>
          </cell>
          <cell r="T4045">
            <v>2137.2318700000001</v>
          </cell>
          <cell r="U4045">
            <v>1986.0315900000001</v>
          </cell>
          <cell r="W4045">
            <v>383.66214000000002</v>
          </cell>
          <cell r="X4045">
            <v>537.15381000000002</v>
          </cell>
          <cell r="Y4045">
            <v>477.09365000000003</v>
          </cell>
          <cell r="AC4045">
            <v>2.2149999999999999</v>
          </cell>
          <cell r="AD4045">
            <v>839.04300000000001</v>
          </cell>
          <cell r="AV4045">
            <v>64.871260000000007</v>
          </cell>
          <cell r="AW4045">
            <v>64.871260000000007</v>
          </cell>
        </row>
        <row r="4046">
          <cell r="A4046" t="str">
            <v>680499CL_MAPD202</v>
          </cell>
          <cell r="L4046">
            <v>456.56151999999997</v>
          </cell>
          <cell r="M4046">
            <v>880.38729000000001</v>
          </cell>
          <cell r="N4046">
            <v>854.34465</v>
          </cell>
          <cell r="O4046">
            <v>1595.8114599999999</v>
          </cell>
          <cell r="P4046">
            <v>2394.78332</v>
          </cell>
          <cell r="Q4046">
            <v>2371.1872600000002</v>
          </cell>
          <cell r="S4046">
            <v>4492.0238900000004</v>
          </cell>
          <cell r="T4046">
            <v>5290.99575</v>
          </cell>
          <cell r="U4046">
            <v>5210.4285099999997</v>
          </cell>
          <cell r="W4046">
            <v>613.05097999999998</v>
          </cell>
          <cell r="X4046">
            <v>1509.0966800000001</v>
          </cell>
          <cell r="Y4046">
            <v>1471.0164400000001</v>
          </cell>
          <cell r="AV4046">
            <v>696.28057000000001</v>
          </cell>
          <cell r="AW4046">
            <v>696.28057000000001</v>
          </cell>
        </row>
        <row r="4047">
          <cell r="A4047" t="str">
            <v>680499CL_MABS9044</v>
          </cell>
          <cell r="L4047">
            <v>36.464480000000002</v>
          </cell>
          <cell r="M4047">
            <v>146.67828</v>
          </cell>
          <cell r="N4047">
            <v>142.33940000000001</v>
          </cell>
          <cell r="O4047">
            <v>173.22532000000001</v>
          </cell>
          <cell r="P4047">
            <v>290.70796999999999</v>
          </cell>
          <cell r="Q4047">
            <v>286.60876999999999</v>
          </cell>
          <cell r="S4047">
            <v>611.54624000000001</v>
          </cell>
          <cell r="T4047">
            <v>729.02889000000005</v>
          </cell>
          <cell r="U4047">
            <v>715.65450999999996</v>
          </cell>
          <cell r="W4047">
            <v>57.277949999999997</v>
          </cell>
          <cell r="X4047">
            <v>244.93123</v>
          </cell>
          <cell r="Y4047">
            <v>238.34476000000001</v>
          </cell>
          <cell r="AV4047">
            <v>85.523420000000002</v>
          </cell>
          <cell r="AW4047">
            <v>85.523420000000002</v>
          </cell>
        </row>
        <row r="4048">
          <cell r="A4048" t="str">
            <v>680499CL_MABU0321</v>
          </cell>
          <cell r="L4048">
            <v>9.5935100000000002</v>
          </cell>
          <cell r="M4048">
            <v>53.82817</v>
          </cell>
          <cell r="N4048">
            <v>52.235889999999998</v>
          </cell>
          <cell r="O4048">
            <v>69.478530000000006</v>
          </cell>
          <cell r="P4048">
            <v>91.674139999999994</v>
          </cell>
          <cell r="Q4048">
            <v>90.185100000000006</v>
          </cell>
          <cell r="S4048">
            <v>273.93655000000001</v>
          </cell>
          <cell r="T4048">
            <v>296.13216</v>
          </cell>
          <cell r="U4048">
            <v>289.95001999999999</v>
          </cell>
          <cell r="W4048">
            <v>17.33569</v>
          </cell>
          <cell r="X4048">
            <v>95.289950000000005</v>
          </cell>
          <cell r="Y4048">
            <v>92.550250000000005</v>
          </cell>
          <cell r="AV4048">
            <v>42.471679999999999</v>
          </cell>
          <cell r="AW4048">
            <v>42.471679999999999</v>
          </cell>
        </row>
        <row r="4049">
          <cell r="A4049" t="str">
            <v>680499CL_MABU0323</v>
          </cell>
          <cell r="L4049">
            <v>26.87097</v>
          </cell>
          <cell r="M4049">
            <v>92.850110000000001</v>
          </cell>
          <cell r="N4049">
            <v>90.10351</v>
          </cell>
          <cell r="O4049">
            <v>103.74679</v>
          </cell>
          <cell r="P4049">
            <v>199.03382999999999</v>
          </cell>
          <cell r="Q4049">
            <v>196.42366000000001</v>
          </cell>
          <cell r="S4049">
            <v>337.60969</v>
          </cell>
          <cell r="T4049">
            <v>432.89672999999999</v>
          </cell>
          <cell r="U4049">
            <v>425.70449000000002</v>
          </cell>
          <cell r="W4049">
            <v>39.942259999999997</v>
          </cell>
          <cell r="X4049">
            <v>149.64127999999999</v>
          </cell>
          <cell r="Y4049">
            <v>145.79451</v>
          </cell>
          <cell r="AV4049">
            <v>43.051740000000002</v>
          </cell>
          <cell r="AW4049">
            <v>43.051740000000002</v>
          </cell>
        </row>
        <row r="4050">
          <cell r="A4050" t="str">
            <v>680499CL_MABG6912</v>
          </cell>
          <cell r="L4050">
            <v>81.53546</v>
          </cell>
          <cell r="M4050">
            <v>325.44492000000002</v>
          </cell>
          <cell r="N4050">
            <v>315.81797</v>
          </cell>
          <cell r="O4050">
            <v>468.24639000000002</v>
          </cell>
          <cell r="P4050">
            <v>1046.0544400000001</v>
          </cell>
          <cell r="Q4050">
            <v>1037.48234</v>
          </cell>
          <cell r="S4050">
            <v>1350.97588</v>
          </cell>
          <cell r="T4050">
            <v>1928.7839300000001</v>
          </cell>
          <cell r="U4050">
            <v>1903.84031</v>
          </cell>
          <cell r="W4050">
            <v>136.86076</v>
          </cell>
          <cell r="X4050">
            <v>547.38183000000004</v>
          </cell>
          <cell r="Y4050">
            <v>534.44186999999999</v>
          </cell>
          <cell r="AV4050">
            <v>230.05043000000001</v>
          </cell>
          <cell r="AW4050">
            <v>230.05043000000001</v>
          </cell>
        </row>
        <row r="4051">
          <cell r="A4051" t="str">
            <v>680499CL_MABS6912</v>
          </cell>
          <cell r="L4051">
            <v>63.34478</v>
          </cell>
          <cell r="M4051">
            <v>296.24196999999998</v>
          </cell>
          <cell r="N4051">
            <v>287.47886999999997</v>
          </cell>
          <cell r="O4051">
            <v>367.49306000000001</v>
          </cell>
          <cell r="P4051">
            <v>948.81951000000004</v>
          </cell>
          <cell r="Q4051">
            <v>940.96337000000005</v>
          </cell>
          <cell r="S4051">
            <v>1182.1013</v>
          </cell>
          <cell r="T4051">
            <v>1763.4277500000001</v>
          </cell>
          <cell r="U4051">
            <v>1740.45373</v>
          </cell>
          <cell r="W4051">
            <v>111.92488</v>
          </cell>
          <cell r="X4051">
            <v>484.79611</v>
          </cell>
          <cell r="Y4051">
            <v>473.13407000000001</v>
          </cell>
          <cell r="AV4051">
            <v>159.55280999999999</v>
          </cell>
          <cell r="AW4051">
            <v>159.55280999999999</v>
          </cell>
        </row>
        <row r="4052">
          <cell r="A4052" t="str">
            <v>680499CL_MABO0678</v>
          </cell>
          <cell r="L4052">
            <v>52.26399</v>
          </cell>
          <cell r="M4052">
            <v>215.33797000000001</v>
          </cell>
          <cell r="N4052">
            <v>208.96807999999999</v>
          </cell>
          <cell r="O4052">
            <v>227.85676000000001</v>
          </cell>
          <cell r="P4052">
            <v>736.53719999999998</v>
          </cell>
          <cell r="Q4052">
            <v>730.70537999999999</v>
          </cell>
          <cell r="S4052">
            <v>865.69875999999999</v>
          </cell>
          <cell r="T4052">
            <v>1374.3792000000001</v>
          </cell>
          <cell r="U4052">
            <v>1356.2743599999999</v>
          </cell>
          <cell r="W4052">
            <v>78.603030000000004</v>
          </cell>
          <cell r="X4052">
            <v>375.17671999999999</v>
          </cell>
          <cell r="Y4052">
            <v>366.23218000000003</v>
          </cell>
          <cell r="AV4052">
            <v>95.550640000000001</v>
          </cell>
          <cell r="AW4052">
            <v>95.550640000000001</v>
          </cell>
        </row>
        <row r="4053">
          <cell r="A4053" t="str">
            <v>680499CL_MABU0654</v>
          </cell>
          <cell r="L4053">
            <v>0.36709999999999998</v>
          </cell>
          <cell r="M4053">
            <v>2.3358599999999998</v>
          </cell>
          <cell r="N4053">
            <v>2.2667700000000002</v>
          </cell>
          <cell r="O4053">
            <v>3.5308899999999999</v>
          </cell>
          <cell r="P4053">
            <v>11.39021</v>
          </cell>
          <cell r="Q4053">
            <v>11.313929999999999</v>
          </cell>
          <cell r="S4053">
            <v>27.61308</v>
          </cell>
          <cell r="T4053">
            <v>35.4724</v>
          </cell>
          <cell r="U4053">
            <v>34.966650000000001</v>
          </cell>
          <cell r="W4053">
            <v>0.43085000000000001</v>
          </cell>
          <cell r="X4053">
            <v>10.093299999999999</v>
          </cell>
          <cell r="Y4053">
            <v>9.8856800000000007</v>
          </cell>
          <cell r="AV4053">
            <v>2.8654799999999998</v>
          </cell>
          <cell r="AW4053">
            <v>2.8654799999999998</v>
          </cell>
        </row>
        <row r="4054">
          <cell r="A4054" t="str">
            <v>680499CL_MABU0659</v>
          </cell>
          <cell r="L4054">
            <v>10.71369</v>
          </cell>
          <cell r="M4054">
            <v>78.56814</v>
          </cell>
          <cell r="N4054">
            <v>76.244020000000006</v>
          </cell>
          <cell r="O4054">
            <v>136.10541000000001</v>
          </cell>
          <cell r="P4054">
            <v>200.8921</v>
          </cell>
          <cell r="Q4054">
            <v>198.94405</v>
          </cell>
          <cell r="S4054">
            <v>288.78946000000002</v>
          </cell>
          <cell r="T4054">
            <v>353.57614999999998</v>
          </cell>
          <cell r="U4054">
            <v>349.21271999999999</v>
          </cell>
          <cell r="W4054">
            <v>32.890999999999998</v>
          </cell>
          <cell r="X4054">
            <v>99.526089999999996</v>
          </cell>
          <cell r="Y4054">
            <v>97.016210000000001</v>
          </cell>
          <cell r="AV4054">
            <v>61.136690000000002</v>
          </cell>
          <cell r="AW4054">
            <v>61.136690000000002</v>
          </cell>
        </row>
        <row r="4055">
          <cell r="A4055" t="str">
            <v>680499CL_MABS6922</v>
          </cell>
          <cell r="L4055">
            <v>18.19068</v>
          </cell>
          <cell r="M4055">
            <v>29.202950000000001</v>
          </cell>
          <cell r="N4055">
            <v>28.339099999999998</v>
          </cell>
          <cell r="O4055">
            <v>100.75333000000001</v>
          </cell>
          <cell r="P4055">
            <v>97.234930000000006</v>
          </cell>
          <cell r="Q4055">
            <v>96.518979999999999</v>
          </cell>
          <cell r="S4055">
            <v>168.87458000000001</v>
          </cell>
          <cell r="T4055">
            <v>165.35617999999999</v>
          </cell>
          <cell r="U4055">
            <v>163.38658000000001</v>
          </cell>
          <cell r="W4055">
            <v>24.935880000000001</v>
          </cell>
          <cell r="X4055">
            <v>62.585720000000002</v>
          </cell>
          <cell r="Y4055">
            <v>61.3078</v>
          </cell>
          <cell r="AV4055">
            <v>70.497619999999998</v>
          </cell>
          <cell r="AW4055">
            <v>70.497619999999998</v>
          </cell>
        </row>
        <row r="4056">
          <cell r="A4056" t="str">
            <v>680499CL_MABU1485</v>
          </cell>
          <cell r="L4056">
            <v>3.2912699999999999</v>
          </cell>
          <cell r="M4056">
            <v>15.01876</v>
          </cell>
          <cell r="N4056">
            <v>14.574490000000001</v>
          </cell>
          <cell r="O4056">
            <v>23.930230000000002</v>
          </cell>
          <cell r="P4056">
            <v>44.141959999999997</v>
          </cell>
          <cell r="Q4056">
            <v>43.955829999999999</v>
          </cell>
          <cell r="S4056">
            <v>74.84769</v>
          </cell>
          <cell r="T4056">
            <v>95.059420000000003</v>
          </cell>
          <cell r="U4056">
            <v>93.953280000000007</v>
          </cell>
          <cell r="W4056">
            <v>9.1002299999999998</v>
          </cell>
          <cell r="X4056">
            <v>21.95607</v>
          </cell>
          <cell r="Y4056">
            <v>21.358139999999999</v>
          </cell>
          <cell r="AV4056">
            <v>11.68357</v>
          </cell>
          <cell r="AW4056">
            <v>11.68357</v>
          </cell>
        </row>
        <row r="4057">
          <cell r="A4057" t="str">
            <v>680499CL_MABO0708</v>
          </cell>
          <cell r="L4057">
            <v>13.932829999999999</v>
          </cell>
          <cell r="M4057">
            <v>1.84545</v>
          </cell>
          <cell r="N4057">
            <v>1.7908599999999999</v>
          </cell>
          <cell r="O4057">
            <v>68.669920000000005</v>
          </cell>
          <cell r="P4057">
            <v>6.9414899999999999</v>
          </cell>
          <cell r="Q4057">
            <v>6.8724800000000004</v>
          </cell>
          <cell r="S4057">
            <v>70.90146</v>
          </cell>
          <cell r="T4057">
            <v>9.1730300000000007</v>
          </cell>
          <cell r="U4057">
            <v>9.0609699999999993</v>
          </cell>
          <cell r="W4057">
            <v>13.94505</v>
          </cell>
          <cell r="X4057">
            <v>5.2937200000000004</v>
          </cell>
          <cell r="Y4057">
            <v>5.2054999999999998</v>
          </cell>
          <cell r="AV4057">
            <v>54.81861</v>
          </cell>
          <cell r="AW4057">
            <v>54.81861</v>
          </cell>
        </row>
        <row r="4058">
          <cell r="A4058" t="str">
            <v>680499CL_MABU0675</v>
          </cell>
          <cell r="L4058">
            <v>0.96657999999999999</v>
          </cell>
          <cell r="M4058">
            <v>12.24333</v>
          </cell>
          <cell r="N4058">
            <v>11.881159999999999</v>
          </cell>
          <cell r="O4058">
            <v>8.1531800000000008</v>
          </cell>
          <cell r="P4058">
            <v>46.05227</v>
          </cell>
          <cell r="Q4058">
            <v>45.594239999999999</v>
          </cell>
          <cell r="S4058">
            <v>22.957989999999999</v>
          </cell>
          <cell r="T4058">
            <v>60.857080000000003</v>
          </cell>
          <cell r="U4058">
            <v>60.113419999999998</v>
          </cell>
          <cell r="W4058">
            <v>1.8906000000000001</v>
          </cell>
          <cell r="X4058">
            <v>35.120310000000003</v>
          </cell>
          <cell r="Y4058">
            <v>34.534959999999998</v>
          </cell>
          <cell r="AV4058">
            <v>3.9954399999999999</v>
          </cell>
          <cell r="AW4058">
            <v>3.9954399999999999</v>
          </cell>
        </row>
        <row r="4059">
          <cell r="A4059" t="str">
            <v>680499CL_MABU0709</v>
          </cell>
          <cell r="M4059">
            <v>9.5409999999999995E-2</v>
          </cell>
          <cell r="N4059">
            <v>9.2579999999999996E-2</v>
          </cell>
          <cell r="P4059">
            <v>9.9210000000000007E-2</v>
          </cell>
          <cell r="Q4059">
            <v>9.6430000000000002E-2</v>
          </cell>
          <cell r="S4059">
            <v>0.16744000000000001</v>
          </cell>
          <cell r="T4059">
            <v>0.26665</v>
          </cell>
          <cell r="U4059">
            <v>0.25890999999999997</v>
          </cell>
          <cell r="X4059">
            <v>0.21562000000000001</v>
          </cell>
          <cell r="Y4059">
            <v>0.2092</v>
          </cell>
        </row>
        <row r="4060">
          <cell r="A4060" t="str">
            <v>680499CL_MABU1123</v>
          </cell>
          <cell r="O4060">
            <v>0</v>
          </cell>
          <cell r="S4060">
            <v>0</v>
          </cell>
          <cell r="AV4060">
            <v>0</v>
          </cell>
          <cell r="AW4060">
            <v>0</v>
          </cell>
        </row>
        <row r="4061">
          <cell r="A4061" t="str">
            <v>680499CL_MABS9042</v>
          </cell>
          <cell r="L4061">
            <v>256.19785999999999</v>
          </cell>
          <cell r="M4061">
            <v>277.81936999999999</v>
          </cell>
          <cell r="N4061">
            <v>269.60122999999999</v>
          </cell>
          <cell r="O4061">
            <v>738.29376999999999</v>
          </cell>
          <cell r="P4061">
            <v>684.78679</v>
          </cell>
          <cell r="Q4061">
            <v>676.88719000000003</v>
          </cell>
          <cell r="S4061">
            <v>1781.0060800000001</v>
          </cell>
          <cell r="T4061">
            <v>1727.4991</v>
          </cell>
          <cell r="U4061">
            <v>1697.12861</v>
          </cell>
          <cell r="W4061">
            <v>333.10115999999999</v>
          </cell>
          <cell r="X4061">
            <v>553.18565000000001</v>
          </cell>
          <cell r="Y4061">
            <v>539.10594000000003</v>
          </cell>
          <cell r="AV4061">
            <v>296.35253999999998</v>
          </cell>
          <cell r="AW4061">
            <v>296.35253999999998</v>
          </cell>
        </row>
        <row r="4062">
          <cell r="A4062" t="str">
            <v>680499CL_MABO0341</v>
          </cell>
          <cell r="L4062">
            <v>224.56734</v>
          </cell>
          <cell r="M4062">
            <v>155.02636999999999</v>
          </cell>
          <cell r="N4062">
            <v>150.44056</v>
          </cell>
          <cell r="O4062">
            <v>501.38074</v>
          </cell>
          <cell r="P4062">
            <v>419.12096000000003</v>
          </cell>
          <cell r="Q4062">
            <v>414.52346999999997</v>
          </cell>
          <cell r="S4062">
            <v>1229.4862499999999</v>
          </cell>
          <cell r="T4062">
            <v>1147.2264700000001</v>
          </cell>
          <cell r="U4062">
            <v>1127.02476</v>
          </cell>
          <cell r="W4062">
            <v>308.13423999999998</v>
          </cell>
          <cell r="X4062">
            <v>330.91557999999998</v>
          </cell>
          <cell r="Y4062">
            <v>322.77816999999999</v>
          </cell>
          <cell r="AV4062">
            <v>143.01660999999999</v>
          </cell>
          <cell r="AW4062">
            <v>143.01660999999999</v>
          </cell>
        </row>
        <row r="4063">
          <cell r="A4063" t="str">
            <v>680499CL_MABU0341</v>
          </cell>
          <cell r="L4063">
            <v>224.56734</v>
          </cell>
          <cell r="M4063">
            <v>155.02636999999999</v>
          </cell>
          <cell r="N4063">
            <v>150.44056</v>
          </cell>
          <cell r="O4063">
            <v>501.38074</v>
          </cell>
          <cell r="P4063">
            <v>419.12096000000003</v>
          </cell>
          <cell r="Q4063">
            <v>414.52346999999997</v>
          </cell>
          <cell r="S4063">
            <v>1229.4862499999999</v>
          </cell>
          <cell r="T4063">
            <v>1147.2264700000001</v>
          </cell>
          <cell r="U4063">
            <v>1127.02476</v>
          </cell>
          <cell r="W4063">
            <v>308.13423999999998</v>
          </cell>
          <cell r="X4063">
            <v>330.91557999999998</v>
          </cell>
          <cell r="Y4063">
            <v>322.77816999999999</v>
          </cell>
          <cell r="AV4063">
            <v>143.01660999999999</v>
          </cell>
          <cell r="AW4063">
            <v>143.01660999999999</v>
          </cell>
        </row>
        <row r="4064">
          <cell r="A4064" t="str">
            <v>680499CL_MABU0351</v>
          </cell>
          <cell r="L4064">
            <v>9.3099699999999999</v>
          </cell>
          <cell r="M4064">
            <v>22.798259999999999</v>
          </cell>
          <cell r="N4064">
            <v>22.12387</v>
          </cell>
          <cell r="O4064">
            <v>79.037530000000004</v>
          </cell>
          <cell r="P4064">
            <v>58.87294</v>
          </cell>
          <cell r="Q4064">
            <v>58.232480000000002</v>
          </cell>
          <cell r="S4064">
            <v>180.56958</v>
          </cell>
          <cell r="T4064">
            <v>160.40499</v>
          </cell>
          <cell r="U4064">
            <v>157.74107000000001</v>
          </cell>
          <cell r="W4064">
            <v>26.528739999999999</v>
          </cell>
          <cell r="X4064">
            <v>39.881030000000003</v>
          </cell>
          <cell r="Y4064">
            <v>38.812199999999997</v>
          </cell>
          <cell r="AV4064">
            <v>32.283009999999997</v>
          </cell>
          <cell r="AW4064">
            <v>32.283009999999997</v>
          </cell>
        </row>
        <row r="4065">
          <cell r="A4065" t="str">
            <v>680499CL_MABU0352</v>
          </cell>
          <cell r="L4065">
            <v>22.320550000000001</v>
          </cell>
          <cell r="M4065">
            <v>60.092179999999999</v>
          </cell>
          <cell r="N4065">
            <v>58.314599999999999</v>
          </cell>
          <cell r="O4065">
            <v>157.89135999999999</v>
          </cell>
          <cell r="P4065">
            <v>163.49538000000001</v>
          </cell>
          <cell r="Q4065">
            <v>162.04247000000001</v>
          </cell>
          <cell r="S4065">
            <v>364.18534</v>
          </cell>
          <cell r="T4065">
            <v>369.78935999999999</v>
          </cell>
          <cell r="U4065">
            <v>363.70488</v>
          </cell>
          <cell r="W4065">
            <v>-1.56182</v>
          </cell>
          <cell r="X4065">
            <v>133.32834</v>
          </cell>
          <cell r="Y4065">
            <v>129.83591000000001</v>
          </cell>
          <cell r="AV4065">
            <v>121.05292</v>
          </cell>
          <cell r="AW4065">
            <v>121.05292</v>
          </cell>
        </row>
        <row r="4066">
          <cell r="A4066" t="str">
            <v>680499CL_MABU0349</v>
          </cell>
          <cell r="L4066">
            <v>0</v>
          </cell>
          <cell r="M4066">
            <v>39.902560000000001</v>
          </cell>
          <cell r="N4066">
            <v>38.722209999999997</v>
          </cell>
          <cell r="O4066">
            <v>-1.5859999999999999E-2</v>
          </cell>
          <cell r="P4066">
            <v>43.297510000000003</v>
          </cell>
          <cell r="Q4066">
            <v>42.088769999999997</v>
          </cell>
          <cell r="S4066">
            <v>6.7649100000000004</v>
          </cell>
          <cell r="T4066">
            <v>50.078279999999999</v>
          </cell>
          <cell r="U4066">
            <v>48.657910000000001</v>
          </cell>
          <cell r="W4066">
            <v>0</v>
          </cell>
          <cell r="X4066">
            <v>49.060699999999997</v>
          </cell>
          <cell r="Y4066">
            <v>47.679659999999998</v>
          </cell>
        </row>
        <row r="4067">
          <cell r="A4067" t="str">
            <v>680499CL_MABS9051</v>
          </cell>
          <cell r="L4067">
            <v>4.22654</v>
          </cell>
          <cell r="M4067">
            <v>2.7159</v>
          </cell>
          <cell r="N4067">
            <v>2.6355599999999999</v>
          </cell>
          <cell r="O4067">
            <v>46.819310000000002</v>
          </cell>
          <cell r="P4067">
            <v>88.121070000000003</v>
          </cell>
          <cell r="Q4067">
            <v>88.723020000000005</v>
          </cell>
          <cell r="S4067">
            <v>132.77397999999999</v>
          </cell>
          <cell r="T4067">
            <v>174.07574</v>
          </cell>
          <cell r="U4067">
            <v>173.04595</v>
          </cell>
          <cell r="W4067">
            <v>11.044700000000001</v>
          </cell>
          <cell r="X4067">
            <v>13.85891</v>
          </cell>
          <cell r="Y4067">
            <v>13.57586</v>
          </cell>
          <cell r="AV4067">
            <v>31.984089999999998</v>
          </cell>
          <cell r="AW4067">
            <v>31.984089999999998</v>
          </cell>
        </row>
        <row r="4068">
          <cell r="A4068" t="str">
            <v>680499CL_MABO0713</v>
          </cell>
          <cell r="L4068">
            <v>4.22654</v>
          </cell>
          <cell r="M4068">
            <v>2.7159</v>
          </cell>
          <cell r="N4068">
            <v>2.6355599999999999</v>
          </cell>
          <cell r="O4068">
            <v>46.819310000000002</v>
          </cell>
          <cell r="P4068">
            <v>88.121070000000003</v>
          </cell>
          <cell r="Q4068">
            <v>88.723020000000005</v>
          </cell>
          <cell r="S4068">
            <v>132.77397999999999</v>
          </cell>
          <cell r="T4068">
            <v>174.07574</v>
          </cell>
          <cell r="U4068">
            <v>173.04595</v>
          </cell>
          <cell r="W4068">
            <v>11.044700000000001</v>
          </cell>
          <cell r="X4068">
            <v>13.85891</v>
          </cell>
          <cell r="Y4068">
            <v>13.57586</v>
          </cell>
          <cell r="AV4068">
            <v>31.984089999999998</v>
          </cell>
          <cell r="AW4068">
            <v>31.984089999999998</v>
          </cell>
        </row>
        <row r="4069">
          <cell r="A4069" t="str">
            <v>680499CL_MABU0713</v>
          </cell>
          <cell r="L4069">
            <v>4.22654</v>
          </cell>
          <cell r="M4069">
            <v>2.7159</v>
          </cell>
          <cell r="N4069">
            <v>2.6355599999999999</v>
          </cell>
          <cell r="O4069">
            <v>46.819310000000002</v>
          </cell>
          <cell r="P4069">
            <v>88.121070000000003</v>
          </cell>
          <cell r="Q4069">
            <v>88.723020000000005</v>
          </cell>
          <cell r="S4069">
            <v>132.77397999999999</v>
          </cell>
          <cell r="T4069">
            <v>174.07574</v>
          </cell>
          <cell r="U4069">
            <v>173.04595</v>
          </cell>
          <cell r="W4069">
            <v>11.044700000000001</v>
          </cell>
          <cell r="X4069">
            <v>13.85891</v>
          </cell>
          <cell r="Y4069">
            <v>13.57586</v>
          </cell>
          <cell r="AV4069">
            <v>31.984089999999998</v>
          </cell>
          <cell r="AW4069">
            <v>31.984089999999998</v>
          </cell>
        </row>
        <row r="4070">
          <cell r="A4070" t="str">
            <v>680499CL_MABS9050</v>
          </cell>
          <cell r="L4070">
            <v>78.036010000000005</v>
          </cell>
          <cell r="M4070">
            <v>123.41893</v>
          </cell>
          <cell r="N4070">
            <v>119.76808</v>
          </cell>
          <cell r="O4070">
            <v>164.92688000000001</v>
          </cell>
          <cell r="P4070">
            <v>277.37387999999999</v>
          </cell>
          <cell r="Q4070">
            <v>273.82657</v>
          </cell>
          <cell r="S4070">
            <v>611.40291999999999</v>
          </cell>
          <cell r="T4070">
            <v>723.84992</v>
          </cell>
          <cell r="U4070">
            <v>713.01689999999996</v>
          </cell>
          <cell r="W4070">
            <v>74.891819999999996</v>
          </cell>
          <cell r="X4070">
            <v>149.77338</v>
          </cell>
          <cell r="Y4070">
            <v>145.57993999999999</v>
          </cell>
          <cell r="AV4070">
            <v>51.794330000000002</v>
          </cell>
          <cell r="AW4070">
            <v>51.794330000000002</v>
          </cell>
        </row>
        <row r="4071">
          <cell r="A4071" t="str">
            <v>680499CL_MABU0331</v>
          </cell>
          <cell r="L4071">
            <v>0</v>
          </cell>
          <cell r="M4071">
            <v>0</v>
          </cell>
          <cell r="N4071">
            <v>0</v>
          </cell>
          <cell r="O4071">
            <v>4.6800000000000001E-2</v>
          </cell>
          <cell r="P4071">
            <v>0.20300000000000001</v>
          </cell>
          <cell r="Q4071">
            <v>0.20313000000000001</v>
          </cell>
          <cell r="S4071">
            <v>0.10205</v>
          </cell>
          <cell r="T4071">
            <v>0.25824999999999998</v>
          </cell>
          <cell r="U4071">
            <v>0.25728000000000001</v>
          </cell>
          <cell r="W4071">
            <v>0</v>
          </cell>
          <cell r="X4071">
            <v>0</v>
          </cell>
          <cell r="Y4071">
            <v>0</v>
          </cell>
          <cell r="AV4071">
            <v>1.1860000000000001E-2</v>
          </cell>
          <cell r="AW4071">
            <v>1.1860000000000001E-2</v>
          </cell>
        </row>
        <row r="4072">
          <cell r="A4072" t="str">
            <v>680499CL_MABU0362</v>
          </cell>
          <cell r="L4072">
            <v>78.036010000000005</v>
          </cell>
          <cell r="M4072">
            <v>123.41893</v>
          </cell>
          <cell r="N4072">
            <v>119.76809</v>
          </cell>
          <cell r="O4072">
            <v>164.88007999999999</v>
          </cell>
          <cell r="P4072">
            <v>277.17088000000001</v>
          </cell>
          <cell r="Q4072">
            <v>273.62344000000002</v>
          </cell>
          <cell r="S4072">
            <v>611.30087000000003</v>
          </cell>
          <cell r="T4072">
            <v>723.59167000000002</v>
          </cell>
          <cell r="U4072">
            <v>712.75960999999995</v>
          </cell>
          <cell r="W4072">
            <v>74.891819999999996</v>
          </cell>
          <cell r="X4072">
            <v>149.77338</v>
          </cell>
          <cell r="Y4072">
            <v>145.57993999999999</v>
          </cell>
          <cell r="AV4072">
            <v>51.782470000000004</v>
          </cell>
          <cell r="AW4072">
            <v>51.782470000000004</v>
          </cell>
        </row>
        <row r="4073">
          <cell r="A4073" t="str">
            <v>680499CL_MABS6913</v>
          </cell>
          <cell r="L4073">
            <v>0.10117</v>
          </cell>
          <cell r="M4073">
            <v>4.3098900000000002</v>
          </cell>
          <cell r="N4073">
            <v>4.1824000000000003</v>
          </cell>
          <cell r="O4073">
            <v>3.0216099999999999</v>
          </cell>
          <cell r="P4073">
            <v>7.7391699999999997</v>
          </cell>
          <cell r="Q4073">
            <v>7.6593799999999996</v>
          </cell>
          <cell r="S4073">
            <v>1.39316</v>
          </cell>
          <cell r="T4073">
            <v>6.1107199999999997</v>
          </cell>
          <cell r="U4073">
            <v>6.1182400000000001</v>
          </cell>
          <cell r="W4073">
            <v>-0.12540999999999999</v>
          </cell>
          <cell r="X4073">
            <v>-3.4320000000000003E-2</v>
          </cell>
          <cell r="Y4073">
            <v>-3.1940000000000003E-2</v>
          </cell>
          <cell r="AV4073">
            <v>0.30298000000000003</v>
          </cell>
          <cell r="AW4073">
            <v>0.30298000000000003</v>
          </cell>
        </row>
        <row r="4074">
          <cell r="A4074" t="str">
            <v>680499CL_MABU1221</v>
          </cell>
          <cell r="L4074">
            <v>0.10117</v>
          </cell>
          <cell r="M4074">
            <v>4.3098900000000002</v>
          </cell>
          <cell r="N4074">
            <v>4.1824000000000003</v>
          </cell>
          <cell r="O4074">
            <v>3.0216099999999999</v>
          </cell>
          <cell r="P4074">
            <v>7.7391699999999997</v>
          </cell>
          <cell r="Q4074">
            <v>7.6593799999999996</v>
          </cell>
          <cell r="S4074">
            <v>1.39316</v>
          </cell>
          <cell r="T4074">
            <v>6.1107199999999997</v>
          </cell>
          <cell r="U4074">
            <v>6.1182400000000001</v>
          </cell>
          <cell r="W4074">
            <v>-0.12540999999999999</v>
          </cell>
          <cell r="X4074">
            <v>-3.4320000000000003E-2</v>
          </cell>
          <cell r="Y4074">
            <v>-3.1940000000000003E-2</v>
          </cell>
          <cell r="AV4074">
            <v>0.30298000000000003</v>
          </cell>
          <cell r="AW4074">
            <v>0.30298000000000003</v>
          </cell>
        </row>
        <row r="4075">
          <cell r="A4075" t="str">
            <v>680499CL_MABS6903</v>
          </cell>
          <cell r="L4075">
            <v>0</v>
          </cell>
          <cell r="O4075">
            <v>1.2781800000000001</v>
          </cell>
          <cell r="S4075">
            <v>2.92563</v>
          </cell>
          <cell r="T4075">
            <v>1.6474500000000001</v>
          </cell>
          <cell r="U4075">
            <v>1.62398</v>
          </cell>
          <cell r="W4075">
            <v>0</v>
          </cell>
          <cell r="AV4075">
            <v>0.27278000000000002</v>
          </cell>
          <cell r="AW4075">
            <v>0.27278000000000002</v>
          </cell>
        </row>
        <row r="4076">
          <cell r="A4076" t="str">
            <v>680499CL_MABU0664</v>
          </cell>
          <cell r="L4076">
            <v>0</v>
          </cell>
          <cell r="O4076">
            <v>1.2781800000000001</v>
          </cell>
          <cell r="S4076">
            <v>2.92563</v>
          </cell>
          <cell r="T4076">
            <v>1.6474500000000001</v>
          </cell>
          <cell r="U4076">
            <v>1.62398</v>
          </cell>
          <cell r="W4076">
            <v>0</v>
          </cell>
          <cell r="AV4076">
            <v>0.27278000000000002</v>
          </cell>
          <cell r="AW4076">
            <v>0.27278000000000002</v>
          </cell>
        </row>
        <row r="4077">
          <cell r="A4077" t="str">
            <v>680499CL_MA201101</v>
          </cell>
          <cell r="L4077">
            <v>218.25739999999999</v>
          </cell>
          <cell r="M4077">
            <v>93.845879999999994</v>
          </cell>
          <cell r="N4077">
            <v>91.069839999999999</v>
          </cell>
          <cell r="O4077">
            <v>766.68655999999999</v>
          </cell>
          <cell r="P4077">
            <v>1500.9275500000001</v>
          </cell>
          <cell r="Q4077">
            <v>1499.05105</v>
          </cell>
          <cell r="S4077">
            <v>3518.6608099999999</v>
          </cell>
          <cell r="T4077">
            <v>4252.9017999999996</v>
          </cell>
          <cell r="U4077">
            <v>4194.3399200000003</v>
          </cell>
          <cell r="W4077">
            <v>280.19672000000003</v>
          </cell>
          <cell r="X4077">
            <v>903.81527000000006</v>
          </cell>
          <cell r="Y4077">
            <v>882.67606000000001</v>
          </cell>
          <cell r="AV4077">
            <v>152.19281000000001</v>
          </cell>
          <cell r="AW4077">
            <v>152.19281000000001</v>
          </cell>
        </row>
        <row r="4078">
          <cell r="A4078" t="str">
            <v>680499CL_MABT6918</v>
          </cell>
          <cell r="L4078">
            <v>218.25739999999999</v>
          </cell>
          <cell r="M4078">
            <v>93.845879999999994</v>
          </cell>
          <cell r="N4078">
            <v>91.069839999999999</v>
          </cell>
          <cell r="O4078">
            <v>766.68655999999999</v>
          </cell>
          <cell r="P4078">
            <v>1500.9275500000001</v>
          </cell>
          <cell r="Q4078">
            <v>1499.05105</v>
          </cell>
          <cell r="S4078">
            <v>3518.6608099999999</v>
          </cell>
          <cell r="T4078">
            <v>4252.9017999999996</v>
          </cell>
          <cell r="U4078">
            <v>4194.3399200000003</v>
          </cell>
          <cell r="W4078">
            <v>280.19672000000003</v>
          </cell>
          <cell r="X4078">
            <v>903.81527000000006</v>
          </cell>
          <cell r="Y4078">
            <v>882.67606000000001</v>
          </cell>
          <cell r="AV4078">
            <v>152.19281000000001</v>
          </cell>
          <cell r="AW4078">
            <v>152.19281000000001</v>
          </cell>
        </row>
        <row r="4079">
          <cell r="A4079" t="str">
            <v>680499CL_MABO0680</v>
          </cell>
          <cell r="L4079">
            <v>218.25739999999999</v>
          </cell>
          <cell r="M4079">
            <v>93.845879999999994</v>
          </cell>
          <cell r="N4079">
            <v>91.069839999999999</v>
          </cell>
          <cell r="O4079">
            <v>718.21771999999999</v>
          </cell>
          <cell r="P4079">
            <v>1500.9275500000001</v>
          </cell>
          <cell r="Q4079">
            <v>1499.05105</v>
          </cell>
          <cell r="S4079">
            <v>3073.3204700000001</v>
          </cell>
          <cell r="T4079">
            <v>3856.0302999999999</v>
          </cell>
          <cell r="U4079">
            <v>3804.6330600000001</v>
          </cell>
          <cell r="W4079">
            <v>280.19672000000003</v>
          </cell>
          <cell r="X4079">
            <v>899.26967999999999</v>
          </cell>
          <cell r="Y4079">
            <v>878.26637000000005</v>
          </cell>
          <cell r="AV4079">
            <v>152.19281000000001</v>
          </cell>
          <cell r="AW4079">
            <v>152.19281000000001</v>
          </cell>
        </row>
        <row r="4080">
          <cell r="A4080" t="str">
            <v>680499CL_MABU0680</v>
          </cell>
          <cell r="L4080">
            <v>218.25739999999999</v>
          </cell>
          <cell r="M4080">
            <v>93.845879999999994</v>
          </cell>
          <cell r="N4080">
            <v>91.069839999999999</v>
          </cell>
          <cell r="O4080">
            <v>718.21771999999999</v>
          </cell>
          <cell r="P4080">
            <v>1500.9275500000001</v>
          </cell>
          <cell r="Q4080">
            <v>1499.05105</v>
          </cell>
          <cell r="S4080">
            <v>3073.3204700000001</v>
          </cell>
          <cell r="T4080">
            <v>3856.0302999999999</v>
          </cell>
          <cell r="U4080">
            <v>3804.6330600000001</v>
          </cell>
          <cell r="W4080">
            <v>280.19672000000003</v>
          </cell>
          <cell r="X4080">
            <v>899.26967999999999</v>
          </cell>
          <cell r="Y4080">
            <v>878.26637000000005</v>
          </cell>
          <cell r="AV4080">
            <v>152.19281000000001</v>
          </cell>
          <cell r="AW4080">
            <v>152.19281000000001</v>
          </cell>
        </row>
        <row r="4081">
          <cell r="A4081" t="str">
            <v>680499CL_MABU3409</v>
          </cell>
          <cell r="S4081">
            <v>5.8729999999999997E-2</v>
          </cell>
          <cell r="T4081">
            <v>5.8729999999999997E-2</v>
          </cell>
          <cell r="U4081">
            <v>0</v>
          </cell>
          <cell r="X4081">
            <v>4.5455899999999998</v>
          </cell>
          <cell r="Y4081">
            <v>4.4096900000000003</v>
          </cell>
        </row>
        <row r="4082">
          <cell r="A4082" t="str">
            <v>680499CL_MABU0624</v>
          </cell>
          <cell r="L4082">
            <v>0</v>
          </cell>
          <cell r="O4082">
            <v>48.46884</v>
          </cell>
          <cell r="S4082">
            <v>445.28161</v>
          </cell>
          <cell r="T4082">
            <v>396.81277</v>
          </cell>
          <cell r="U4082">
            <v>389.70686000000001</v>
          </cell>
          <cell r="W4082">
            <v>0</v>
          </cell>
        </row>
        <row r="4083">
          <cell r="A4083" t="str">
            <v>680499644991PD202</v>
          </cell>
          <cell r="L4083">
            <v>456.56151999999997</v>
          </cell>
          <cell r="M4083">
            <v>880.38729000000001</v>
          </cell>
          <cell r="N4083">
            <v>854.34465</v>
          </cell>
          <cell r="O4083">
            <v>1595.8114599999999</v>
          </cell>
          <cell r="P4083">
            <v>2394.78332</v>
          </cell>
          <cell r="Q4083">
            <v>2371.1872600000002</v>
          </cell>
          <cell r="S4083">
            <v>4492.0238900000004</v>
          </cell>
          <cell r="T4083">
            <v>5290.99575</v>
          </cell>
          <cell r="U4083">
            <v>5210.4285099999997</v>
          </cell>
          <cell r="W4083">
            <v>613.05097999999998</v>
          </cell>
          <cell r="X4083">
            <v>1509.0966800000001</v>
          </cell>
          <cell r="Y4083">
            <v>1471.0164400000001</v>
          </cell>
          <cell r="AV4083">
            <v>696.28057000000001</v>
          </cell>
          <cell r="AW4083">
            <v>696.28057000000001</v>
          </cell>
        </row>
        <row r="4084">
          <cell r="A4084" t="str">
            <v>680499644991BS9044</v>
          </cell>
          <cell r="L4084">
            <v>36.464480000000002</v>
          </cell>
          <cell r="M4084">
            <v>146.67828</v>
          </cell>
          <cell r="N4084">
            <v>142.33940000000001</v>
          </cell>
          <cell r="O4084">
            <v>173.22532000000001</v>
          </cell>
          <cell r="P4084">
            <v>290.70796999999999</v>
          </cell>
          <cell r="Q4084">
            <v>286.60876999999999</v>
          </cell>
          <cell r="S4084">
            <v>611.54624000000001</v>
          </cell>
          <cell r="T4084">
            <v>729.02889000000005</v>
          </cell>
          <cell r="U4084">
            <v>715.65450999999996</v>
          </cell>
          <cell r="W4084">
            <v>57.277949999999997</v>
          </cell>
          <cell r="X4084">
            <v>244.93123</v>
          </cell>
          <cell r="Y4084">
            <v>238.34476000000001</v>
          </cell>
          <cell r="AV4084">
            <v>85.523420000000002</v>
          </cell>
          <cell r="AW4084">
            <v>85.523420000000002</v>
          </cell>
        </row>
        <row r="4085">
          <cell r="A4085" t="str">
            <v>680499644991BU0321</v>
          </cell>
          <cell r="L4085">
            <v>9.5935100000000002</v>
          </cell>
          <cell r="M4085">
            <v>53.82817</v>
          </cell>
          <cell r="N4085">
            <v>52.235889999999998</v>
          </cell>
          <cell r="O4085">
            <v>69.478530000000006</v>
          </cell>
          <cell r="P4085">
            <v>91.674139999999994</v>
          </cell>
          <cell r="Q4085">
            <v>90.185100000000006</v>
          </cell>
          <cell r="S4085">
            <v>273.93655000000001</v>
          </cell>
          <cell r="T4085">
            <v>296.13216</v>
          </cell>
          <cell r="U4085">
            <v>289.95001999999999</v>
          </cell>
          <cell r="W4085">
            <v>17.33569</v>
          </cell>
          <cell r="X4085">
            <v>95.289950000000005</v>
          </cell>
          <cell r="Y4085">
            <v>92.550250000000005</v>
          </cell>
          <cell r="AV4085">
            <v>42.471679999999999</v>
          </cell>
          <cell r="AW4085">
            <v>42.471679999999999</v>
          </cell>
        </row>
        <row r="4086">
          <cell r="A4086" t="str">
            <v>680499644991BU0323</v>
          </cell>
          <cell r="L4086">
            <v>26.87097</v>
          </cell>
          <cell r="M4086">
            <v>92.850110000000001</v>
          </cell>
          <cell r="N4086">
            <v>90.10351</v>
          </cell>
          <cell r="O4086">
            <v>103.74679</v>
          </cell>
          <cell r="P4086">
            <v>199.03382999999999</v>
          </cell>
          <cell r="Q4086">
            <v>196.42366000000001</v>
          </cell>
          <cell r="S4086">
            <v>337.60969</v>
          </cell>
          <cell r="T4086">
            <v>432.89672999999999</v>
          </cell>
          <cell r="U4086">
            <v>425.70449000000002</v>
          </cell>
          <cell r="W4086">
            <v>39.942259999999997</v>
          </cell>
          <cell r="X4086">
            <v>149.64127999999999</v>
          </cell>
          <cell r="Y4086">
            <v>145.79451</v>
          </cell>
          <cell r="AV4086">
            <v>43.051740000000002</v>
          </cell>
          <cell r="AW4086">
            <v>43.051740000000002</v>
          </cell>
        </row>
        <row r="4087">
          <cell r="A4087" t="str">
            <v>680499644991BG6912</v>
          </cell>
          <cell r="L4087">
            <v>81.53546</v>
          </cell>
          <cell r="M4087">
            <v>325.44492000000002</v>
          </cell>
          <cell r="N4087">
            <v>315.81797</v>
          </cell>
          <cell r="O4087">
            <v>468.24639000000002</v>
          </cell>
          <cell r="P4087">
            <v>1046.0544400000001</v>
          </cell>
          <cell r="Q4087">
            <v>1037.48234</v>
          </cell>
          <cell r="S4087">
            <v>1350.97588</v>
          </cell>
          <cell r="T4087">
            <v>1928.7839300000001</v>
          </cell>
          <cell r="U4087">
            <v>1903.84031</v>
          </cell>
          <cell r="W4087">
            <v>136.86076</v>
          </cell>
          <cell r="X4087">
            <v>547.38183000000004</v>
          </cell>
          <cell r="Y4087">
            <v>534.44186999999999</v>
          </cell>
          <cell r="AV4087">
            <v>230.05043000000001</v>
          </cell>
          <cell r="AW4087">
            <v>230.05043000000001</v>
          </cell>
        </row>
        <row r="4088">
          <cell r="A4088" t="str">
            <v>680499644991BS6912</v>
          </cell>
          <cell r="L4088">
            <v>63.34478</v>
          </cell>
          <cell r="M4088">
            <v>296.24196999999998</v>
          </cell>
          <cell r="N4088">
            <v>287.47886999999997</v>
          </cell>
          <cell r="O4088">
            <v>367.49306000000001</v>
          </cell>
          <cell r="P4088">
            <v>948.81951000000004</v>
          </cell>
          <cell r="Q4088">
            <v>940.96337000000005</v>
          </cell>
          <cell r="S4088">
            <v>1182.1013</v>
          </cell>
          <cell r="T4088">
            <v>1763.4277500000001</v>
          </cell>
          <cell r="U4088">
            <v>1740.45373</v>
          </cell>
          <cell r="W4088">
            <v>111.92488</v>
          </cell>
          <cell r="X4088">
            <v>484.79611</v>
          </cell>
          <cell r="Y4088">
            <v>473.13407000000001</v>
          </cell>
          <cell r="AV4088">
            <v>159.55280999999999</v>
          </cell>
          <cell r="AW4088">
            <v>159.55280999999999</v>
          </cell>
        </row>
        <row r="4089">
          <cell r="A4089" t="str">
            <v>680499644991BO0678</v>
          </cell>
          <cell r="L4089">
            <v>52.26399</v>
          </cell>
          <cell r="M4089">
            <v>215.33797000000001</v>
          </cell>
          <cell r="N4089">
            <v>208.96807999999999</v>
          </cell>
          <cell r="O4089">
            <v>227.85676000000001</v>
          </cell>
          <cell r="P4089">
            <v>736.53719999999998</v>
          </cell>
          <cell r="Q4089">
            <v>730.70537999999999</v>
          </cell>
          <cell r="S4089">
            <v>865.69875999999999</v>
          </cell>
          <cell r="T4089">
            <v>1374.3792000000001</v>
          </cell>
          <cell r="U4089">
            <v>1356.2743599999999</v>
          </cell>
          <cell r="W4089">
            <v>78.603030000000004</v>
          </cell>
          <cell r="X4089">
            <v>375.17671999999999</v>
          </cell>
          <cell r="Y4089">
            <v>366.23218000000003</v>
          </cell>
          <cell r="AV4089">
            <v>95.550640000000001</v>
          </cell>
          <cell r="AW4089">
            <v>95.550640000000001</v>
          </cell>
        </row>
        <row r="4090">
          <cell r="A4090" t="str">
            <v>680499644991BU0654</v>
          </cell>
          <cell r="L4090">
            <v>0.36709999999999998</v>
          </cell>
          <cell r="M4090">
            <v>2.3358599999999998</v>
          </cell>
          <cell r="N4090">
            <v>2.2667700000000002</v>
          </cell>
          <cell r="O4090">
            <v>3.5308899999999999</v>
          </cell>
          <cell r="P4090">
            <v>11.39021</v>
          </cell>
          <cell r="Q4090">
            <v>11.313929999999999</v>
          </cell>
          <cell r="S4090">
            <v>27.61308</v>
          </cell>
          <cell r="T4090">
            <v>35.4724</v>
          </cell>
          <cell r="U4090">
            <v>34.966650000000001</v>
          </cell>
          <cell r="W4090">
            <v>0.43085000000000001</v>
          </cell>
          <cell r="X4090">
            <v>10.093299999999999</v>
          </cell>
          <cell r="Y4090">
            <v>9.8856800000000007</v>
          </cell>
          <cell r="AV4090">
            <v>2.8654799999999998</v>
          </cell>
          <cell r="AW4090">
            <v>2.8654799999999998</v>
          </cell>
        </row>
        <row r="4091">
          <cell r="A4091" t="str">
            <v>680499644991BU0659</v>
          </cell>
          <cell r="L4091">
            <v>10.71369</v>
          </cell>
          <cell r="M4091">
            <v>78.56814</v>
          </cell>
          <cell r="N4091">
            <v>76.244020000000006</v>
          </cell>
          <cell r="O4091">
            <v>136.10541000000001</v>
          </cell>
          <cell r="P4091">
            <v>200.8921</v>
          </cell>
          <cell r="Q4091">
            <v>198.94405</v>
          </cell>
          <cell r="S4091">
            <v>288.78946000000002</v>
          </cell>
          <cell r="T4091">
            <v>353.57614999999998</v>
          </cell>
          <cell r="U4091">
            <v>349.21271999999999</v>
          </cell>
          <cell r="W4091">
            <v>32.890999999999998</v>
          </cell>
          <cell r="X4091">
            <v>99.526089999999996</v>
          </cell>
          <cell r="Y4091">
            <v>97.016210000000001</v>
          </cell>
          <cell r="AV4091">
            <v>61.136690000000002</v>
          </cell>
          <cell r="AW4091">
            <v>61.136690000000002</v>
          </cell>
        </row>
        <row r="4092">
          <cell r="A4092" t="str">
            <v>680499644991BS6922</v>
          </cell>
          <cell r="L4092">
            <v>18.19068</v>
          </cell>
          <cell r="M4092">
            <v>29.202950000000001</v>
          </cell>
          <cell r="N4092">
            <v>28.339099999999998</v>
          </cell>
          <cell r="O4092">
            <v>100.75333000000001</v>
          </cell>
          <cell r="P4092">
            <v>97.234930000000006</v>
          </cell>
          <cell r="Q4092">
            <v>96.518979999999999</v>
          </cell>
          <cell r="S4092">
            <v>168.87458000000001</v>
          </cell>
          <cell r="T4092">
            <v>165.35617999999999</v>
          </cell>
          <cell r="U4092">
            <v>163.38658000000001</v>
          </cell>
          <cell r="W4092">
            <v>24.935880000000001</v>
          </cell>
          <cell r="X4092">
            <v>62.585720000000002</v>
          </cell>
          <cell r="Y4092">
            <v>61.3078</v>
          </cell>
          <cell r="AV4092">
            <v>70.497619999999998</v>
          </cell>
          <cell r="AW4092">
            <v>70.497619999999998</v>
          </cell>
        </row>
        <row r="4093">
          <cell r="A4093" t="str">
            <v>680499644991BU1485</v>
          </cell>
          <cell r="L4093">
            <v>3.2912699999999999</v>
          </cell>
          <cell r="M4093">
            <v>15.01876</v>
          </cell>
          <cell r="N4093">
            <v>14.574490000000001</v>
          </cell>
          <cell r="O4093">
            <v>23.930230000000002</v>
          </cell>
          <cell r="P4093">
            <v>44.141959999999997</v>
          </cell>
          <cell r="Q4093">
            <v>43.955829999999999</v>
          </cell>
          <cell r="S4093">
            <v>74.84769</v>
          </cell>
          <cell r="T4093">
            <v>95.059420000000003</v>
          </cell>
          <cell r="U4093">
            <v>93.953280000000007</v>
          </cell>
          <cell r="W4093">
            <v>9.1002299999999998</v>
          </cell>
          <cell r="X4093">
            <v>21.95607</v>
          </cell>
          <cell r="Y4093">
            <v>21.358139999999999</v>
          </cell>
          <cell r="AV4093">
            <v>11.68357</v>
          </cell>
          <cell r="AW4093">
            <v>11.68357</v>
          </cell>
        </row>
        <row r="4094">
          <cell r="A4094" t="str">
            <v>680499644991BO0708</v>
          </cell>
          <cell r="L4094">
            <v>13.932829999999999</v>
          </cell>
          <cell r="M4094">
            <v>1.84545</v>
          </cell>
          <cell r="N4094">
            <v>1.7908599999999999</v>
          </cell>
          <cell r="O4094">
            <v>68.669920000000005</v>
          </cell>
          <cell r="P4094">
            <v>6.9414899999999999</v>
          </cell>
          <cell r="Q4094">
            <v>6.8724800000000004</v>
          </cell>
          <cell r="S4094">
            <v>70.90146</v>
          </cell>
          <cell r="T4094">
            <v>9.1730300000000007</v>
          </cell>
          <cell r="U4094">
            <v>9.0609699999999993</v>
          </cell>
          <cell r="W4094">
            <v>13.94505</v>
          </cell>
          <cell r="X4094">
            <v>5.2937200000000004</v>
          </cell>
          <cell r="Y4094">
            <v>5.2054999999999998</v>
          </cell>
          <cell r="AV4094">
            <v>54.81861</v>
          </cell>
          <cell r="AW4094">
            <v>54.81861</v>
          </cell>
        </row>
        <row r="4095">
          <cell r="A4095" t="str">
            <v>680499644991BU0675</v>
          </cell>
          <cell r="L4095">
            <v>0.96657999999999999</v>
          </cell>
          <cell r="M4095">
            <v>12.24333</v>
          </cell>
          <cell r="N4095">
            <v>11.881159999999999</v>
          </cell>
          <cell r="O4095">
            <v>8.1531800000000008</v>
          </cell>
          <cell r="P4095">
            <v>46.05227</v>
          </cell>
          <cell r="Q4095">
            <v>45.594239999999999</v>
          </cell>
          <cell r="S4095">
            <v>22.957989999999999</v>
          </cell>
          <cell r="T4095">
            <v>60.857080000000003</v>
          </cell>
          <cell r="U4095">
            <v>60.113419999999998</v>
          </cell>
          <cell r="W4095">
            <v>1.8906000000000001</v>
          </cell>
          <cell r="X4095">
            <v>35.120310000000003</v>
          </cell>
          <cell r="Y4095">
            <v>34.534959999999998</v>
          </cell>
          <cell r="AV4095">
            <v>3.9954399999999999</v>
          </cell>
          <cell r="AW4095">
            <v>3.9954399999999999</v>
          </cell>
        </row>
        <row r="4096">
          <cell r="A4096" t="str">
            <v>680499644991BU0709</v>
          </cell>
          <cell r="M4096">
            <v>9.5409999999999995E-2</v>
          </cell>
          <cell r="N4096">
            <v>9.2579999999999996E-2</v>
          </cell>
          <cell r="P4096">
            <v>9.9210000000000007E-2</v>
          </cell>
          <cell r="Q4096">
            <v>9.6430000000000002E-2</v>
          </cell>
          <cell r="S4096">
            <v>0.16744000000000001</v>
          </cell>
          <cell r="T4096">
            <v>0.26665</v>
          </cell>
          <cell r="U4096">
            <v>0.25890999999999997</v>
          </cell>
          <cell r="X4096">
            <v>0.21562000000000001</v>
          </cell>
          <cell r="Y4096">
            <v>0.2092</v>
          </cell>
        </row>
        <row r="4097">
          <cell r="A4097" t="str">
            <v>680499644991BU1123</v>
          </cell>
          <cell r="O4097">
            <v>0</v>
          </cell>
          <cell r="S4097">
            <v>0</v>
          </cell>
          <cell r="AV4097">
            <v>0</v>
          </cell>
          <cell r="AW4097">
            <v>0</v>
          </cell>
        </row>
        <row r="4098">
          <cell r="A4098" t="str">
            <v>680499644991BS9042</v>
          </cell>
          <cell r="L4098">
            <v>256.19785999999999</v>
          </cell>
          <cell r="M4098">
            <v>277.81936999999999</v>
          </cell>
          <cell r="N4098">
            <v>269.60122999999999</v>
          </cell>
          <cell r="O4098">
            <v>738.29376999999999</v>
          </cell>
          <cell r="P4098">
            <v>684.78679</v>
          </cell>
          <cell r="Q4098">
            <v>676.88719000000003</v>
          </cell>
          <cell r="S4098">
            <v>1781.0060800000001</v>
          </cell>
          <cell r="T4098">
            <v>1727.4991</v>
          </cell>
          <cell r="U4098">
            <v>1697.12861</v>
          </cell>
          <cell r="W4098">
            <v>333.10115999999999</v>
          </cell>
          <cell r="X4098">
            <v>553.18565000000001</v>
          </cell>
          <cell r="Y4098">
            <v>539.10594000000003</v>
          </cell>
          <cell r="AV4098">
            <v>296.35253999999998</v>
          </cell>
          <cell r="AW4098">
            <v>296.35253999999998</v>
          </cell>
        </row>
        <row r="4099">
          <cell r="A4099" t="str">
            <v>680499644991BO0341</v>
          </cell>
          <cell r="L4099">
            <v>224.56734</v>
          </cell>
          <cell r="M4099">
            <v>155.02636999999999</v>
          </cell>
          <cell r="N4099">
            <v>150.44056</v>
          </cell>
          <cell r="O4099">
            <v>501.38074</v>
          </cell>
          <cell r="P4099">
            <v>419.12096000000003</v>
          </cell>
          <cell r="Q4099">
            <v>414.52346999999997</v>
          </cell>
          <cell r="S4099">
            <v>1229.4862499999999</v>
          </cell>
          <cell r="T4099">
            <v>1147.2264700000001</v>
          </cell>
          <cell r="U4099">
            <v>1127.02476</v>
          </cell>
          <cell r="W4099">
            <v>308.13423999999998</v>
          </cell>
          <cell r="X4099">
            <v>330.91557999999998</v>
          </cell>
          <cell r="Y4099">
            <v>322.77816999999999</v>
          </cell>
          <cell r="AV4099">
            <v>143.01660999999999</v>
          </cell>
          <cell r="AW4099">
            <v>143.01660999999999</v>
          </cell>
        </row>
        <row r="4100">
          <cell r="A4100" t="str">
            <v>680499644991BU0341</v>
          </cell>
          <cell r="L4100">
            <v>224.56734</v>
          </cell>
          <cell r="M4100">
            <v>155.02636999999999</v>
          </cell>
          <cell r="N4100">
            <v>150.44056</v>
          </cell>
          <cell r="O4100">
            <v>501.38074</v>
          </cell>
          <cell r="P4100">
            <v>419.12096000000003</v>
          </cell>
          <cell r="Q4100">
            <v>414.52346999999997</v>
          </cell>
          <cell r="S4100">
            <v>1229.4862499999999</v>
          </cell>
          <cell r="T4100">
            <v>1147.2264700000001</v>
          </cell>
          <cell r="U4100">
            <v>1127.02476</v>
          </cell>
          <cell r="W4100">
            <v>308.13423999999998</v>
          </cell>
          <cell r="X4100">
            <v>330.91557999999998</v>
          </cell>
          <cell r="Y4100">
            <v>322.77816999999999</v>
          </cell>
          <cell r="AV4100">
            <v>143.01660999999999</v>
          </cell>
          <cell r="AW4100">
            <v>143.01660999999999</v>
          </cell>
        </row>
        <row r="4101">
          <cell r="A4101" t="str">
            <v>680499644991BU0351</v>
          </cell>
          <cell r="L4101">
            <v>9.3099699999999999</v>
          </cell>
          <cell r="M4101">
            <v>22.798259999999999</v>
          </cell>
          <cell r="N4101">
            <v>22.12387</v>
          </cell>
          <cell r="O4101">
            <v>79.037530000000004</v>
          </cell>
          <cell r="P4101">
            <v>58.87294</v>
          </cell>
          <cell r="Q4101">
            <v>58.232480000000002</v>
          </cell>
          <cell r="S4101">
            <v>180.56958</v>
          </cell>
          <cell r="T4101">
            <v>160.40499</v>
          </cell>
          <cell r="U4101">
            <v>157.74107000000001</v>
          </cell>
          <cell r="W4101">
            <v>26.528739999999999</v>
          </cell>
          <cell r="X4101">
            <v>39.881030000000003</v>
          </cell>
          <cell r="Y4101">
            <v>38.812199999999997</v>
          </cell>
          <cell r="AV4101">
            <v>32.283009999999997</v>
          </cell>
          <cell r="AW4101">
            <v>32.283009999999997</v>
          </cell>
        </row>
        <row r="4102">
          <cell r="A4102" t="str">
            <v>680499644991BU0352</v>
          </cell>
          <cell r="L4102">
            <v>22.320550000000001</v>
          </cell>
          <cell r="M4102">
            <v>60.092179999999999</v>
          </cell>
          <cell r="N4102">
            <v>58.314599999999999</v>
          </cell>
          <cell r="O4102">
            <v>157.89135999999999</v>
          </cell>
          <cell r="P4102">
            <v>163.49538000000001</v>
          </cell>
          <cell r="Q4102">
            <v>162.04247000000001</v>
          </cell>
          <cell r="S4102">
            <v>364.18534</v>
          </cell>
          <cell r="T4102">
            <v>369.78935999999999</v>
          </cell>
          <cell r="U4102">
            <v>363.70488</v>
          </cell>
          <cell r="W4102">
            <v>-1.56182</v>
          </cell>
          <cell r="X4102">
            <v>133.32834</v>
          </cell>
          <cell r="Y4102">
            <v>129.83591000000001</v>
          </cell>
          <cell r="AV4102">
            <v>121.05292</v>
          </cell>
          <cell r="AW4102">
            <v>121.05292</v>
          </cell>
        </row>
        <row r="4103">
          <cell r="A4103" t="str">
            <v>680499644991BU0349</v>
          </cell>
          <cell r="L4103">
            <v>0</v>
          </cell>
          <cell r="M4103">
            <v>39.902560000000001</v>
          </cell>
          <cell r="N4103">
            <v>38.722209999999997</v>
          </cell>
          <cell r="O4103">
            <v>-1.5859999999999999E-2</v>
          </cell>
          <cell r="P4103">
            <v>43.297510000000003</v>
          </cell>
          <cell r="Q4103">
            <v>42.088769999999997</v>
          </cell>
          <cell r="S4103">
            <v>6.7649100000000004</v>
          </cell>
          <cell r="T4103">
            <v>50.078279999999999</v>
          </cell>
          <cell r="U4103">
            <v>48.657910000000001</v>
          </cell>
          <cell r="W4103">
            <v>0</v>
          </cell>
          <cell r="X4103">
            <v>49.060699999999997</v>
          </cell>
          <cell r="Y4103">
            <v>47.679659999999998</v>
          </cell>
        </row>
        <row r="4104">
          <cell r="A4104" t="str">
            <v>680499644991BS9051</v>
          </cell>
          <cell r="L4104">
            <v>4.22654</v>
          </cell>
          <cell r="M4104">
            <v>2.7159</v>
          </cell>
          <cell r="N4104">
            <v>2.6355599999999999</v>
          </cell>
          <cell r="O4104">
            <v>46.819310000000002</v>
          </cell>
          <cell r="P4104">
            <v>88.121070000000003</v>
          </cell>
          <cell r="Q4104">
            <v>88.723020000000005</v>
          </cell>
          <cell r="S4104">
            <v>132.77397999999999</v>
          </cell>
          <cell r="T4104">
            <v>174.07574</v>
          </cell>
          <cell r="U4104">
            <v>173.04595</v>
          </cell>
          <cell r="W4104">
            <v>11.044700000000001</v>
          </cell>
          <cell r="X4104">
            <v>13.85891</v>
          </cell>
          <cell r="Y4104">
            <v>13.57586</v>
          </cell>
          <cell r="AV4104">
            <v>31.984089999999998</v>
          </cell>
          <cell r="AW4104">
            <v>31.984089999999998</v>
          </cell>
        </row>
        <row r="4105">
          <cell r="A4105" t="str">
            <v>680499644991BO0713</v>
          </cell>
          <cell r="L4105">
            <v>4.22654</v>
          </cell>
          <cell r="M4105">
            <v>2.7159</v>
          </cell>
          <cell r="N4105">
            <v>2.6355599999999999</v>
          </cell>
          <cell r="O4105">
            <v>46.819310000000002</v>
          </cell>
          <cell r="P4105">
            <v>88.121070000000003</v>
          </cell>
          <cell r="Q4105">
            <v>88.723020000000005</v>
          </cell>
          <cell r="S4105">
            <v>132.77397999999999</v>
          </cell>
          <cell r="T4105">
            <v>174.07574</v>
          </cell>
          <cell r="U4105">
            <v>173.04595</v>
          </cell>
          <cell r="W4105">
            <v>11.044700000000001</v>
          </cell>
          <cell r="X4105">
            <v>13.85891</v>
          </cell>
          <cell r="Y4105">
            <v>13.57586</v>
          </cell>
          <cell r="AV4105">
            <v>31.984089999999998</v>
          </cell>
          <cell r="AW4105">
            <v>31.984089999999998</v>
          </cell>
        </row>
        <row r="4106">
          <cell r="A4106" t="str">
            <v>680499644991BU0713</v>
          </cell>
          <cell r="L4106">
            <v>4.22654</v>
          </cell>
          <cell r="M4106">
            <v>2.7159</v>
          </cell>
          <cell r="N4106">
            <v>2.6355599999999999</v>
          </cell>
          <cell r="O4106">
            <v>46.819310000000002</v>
          </cell>
          <cell r="P4106">
            <v>88.121070000000003</v>
          </cell>
          <cell r="Q4106">
            <v>88.723020000000005</v>
          </cell>
          <cell r="S4106">
            <v>132.77397999999999</v>
          </cell>
          <cell r="T4106">
            <v>174.07574</v>
          </cell>
          <cell r="U4106">
            <v>173.04595</v>
          </cell>
          <cell r="W4106">
            <v>11.044700000000001</v>
          </cell>
          <cell r="X4106">
            <v>13.85891</v>
          </cell>
          <cell r="Y4106">
            <v>13.57586</v>
          </cell>
          <cell r="AV4106">
            <v>31.984089999999998</v>
          </cell>
          <cell r="AW4106">
            <v>31.984089999999998</v>
          </cell>
        </row>
        <row r="4107">
          <cell r="A4107" t="str">
            <v>680499644991BS9050</v>
          </cell>
          <cell r="L4107">
            <v>78.036010000000005</v>
          </cell>
          <cell r="M4107">
            <v>123.41893</v>
          </cell>
          <cell r="N4107">
            <v>119.76808</v>
          </cell>
          <cell r="O4107">
            <v>164.92688000000001</v>
          </cell>
          <cell r="P4107">
            <v>277.37387999999999</v>
          </cell>
          <cell r="Q4107">
            <v>273.82657</v>
          </cell>
          <cell r="S4107">
            <v>611.40291999999999</v>
          </cell>
          <cell r="T4107">
            <v>723.84992</v>
          </cell>
          <cell r="U4107">
            <v>713.01689999999996</v>
          </cell>
          <cell r="W4107">
            <v>74.891819999999996</v>
          </cell>
          <cell r="X4107">
            <v>149.77338</v>
          </cell>
          <cell r="Y4107">
            <v>145.57993999999999</v>
          </cell>
          <cell r="AV4107">
            <v>51.794330000000002</v>
          </cell>
          <cell r="AW4107">
            <v>51.794330000000002</v>
          </cell>
        </row>
        <row r="4108">
          <cell r="A4108" t="str">
            <v>680499644991BU0331</v>
          </cell>
          <cell r="L4108">
            <v>0</v>
          </cell>
          <cell r="M4108">
            <v>0</v>
          </cell>
          <cell r="N4108">
            <v>0</v>
          </cell>
          <cell r="O4108">
            <v>4.6800000000000001E-2</v>
          </cell>
          <cell r="P4108">
            <v>0.20300000000000001</v>
          </cell>
          <cell r="Q4108">
            <v>0.20313000000000001</v>
          </cell>
          <cell r="S4108">
            <v>0.10205</v>
          </cell>
          <cell r="T4108">
            <v>0.25824999999999998</v>
          </cell>
          <cell r="U4108">
            <v>0.25728000000000001</v>
          </cell>
          <cell r="W4108">
            <v>0</v>
          </cell>
          <cell r="X4108">
            <v>0</v>
          </cell>
          <cell r="Y4108">
            <v>0</v>
          </cell>
          <cell r="AV4108">
            <v>1.1860000000000001E-2</v>
          </cell>
          <cell r="AW4108">
            <v>1.1860000000000001E-2</v>
          </cell>
        </row>
        <row r="4109">
          <cell r="A4109" t="str">
            <v>680499644991BU0362</v>
          </cell>
          <cell r="L4109">
            <v>78.036010000000005</v>
          </cell>
          <cell r="M4109">
            <v>123.41893</v>
          </cell>
          <cell r="N4109">
            <v>119.76809</v>
          </cell>
          <cell r="O4109">
            <v>164.88007999999999</v>
          </cell>
          <cell r="P4109">
            <v>277.17088000000001</v>
          </cell>
          <cell r="Q4109">
            <v>273.62344000000002</v>
          </cell>
          <cell r="S4109">
            <v>611.30087000000003</v>
          </cell>
          <cell r="T4109">
            <v>723.59167000000002</v>
          </cell>
          <cell r="U4109">
            <v>712.75960999999995</v>
          </cell>
          <cell r="W4109">
            <v>74.891819999999996</v>
          </cell>
          <cell r="X4109">
            <v>149.77338</v>
          </cell>
          <cell r="Y4109">
            <v>145.57993999999999</v>
          </cell>
          <cell r="AV4109">
            <v>51.782470000000004</v>
          </cell>
          <cell r="AW4109">
            <v>51.782470000000004</v>
          </cell>
        </row>
        <row r="4110">
          <cell r="A4110" t="str">
            <v>680499644991BS6913</v>
          </cell>
          <cell r="L4110">
            <v>0.10117</v>
          </cell>
          <cell r="M4110">
            <v>4.3098900000000002</v>
          </cell>
          <cell r="N4110">
            <v>4.1824000000000003</v>
          </cell>
          <cell r="O4110">
            <v>3.0216099999999999</v>
          </cell>
          <cell r="P4110">
            <v>7.7391699999999997</v>
          </cell>
          <cell r="Q4110">
            <v>7.6593799999999996</v>
          </cell>
          <cell r="S4110">
            <v>1.39316</v>
          </cell>
          <cell r="T4110">
            <v>6.1107199999999997</v>
          </cell>
          <cell r="U4110">
            <v>6.1182400000000001</v>
          </cell>
          <cell r="W4110">
            <v>-0.12540999999999999</v>
          </cell>
          <cell r="X4110">
            <v>-3.4320000000000003E-2</v>
          </cell>
          <cell r="Y4110">
            <v>-3.1940000000000003E-2</v>
          </cell>
          <cell r="AV4110">
            <v>0.30298000000000003</v>
          </cell>
          <cell r="AW4110">
            <v>0.30298000000000003</v>
          </cell>
        </row>
        <row r="4111">
          <cell r="A4111" t="str">
            <v>680499644991BU1221</v>
          </cell>
          <cell r="L4111">
            <v>0.10117</v>
          </cell>
          <cell r="M4111">
            <v>4.3098900000000002</v>
          </cell>
          <cell r="N4111">
            <v>4.1824000000000003</v>
          </cell>
          <cell r="O4111">
            <v>3.0216099999999999</v>
          </cell>
          <cell r="P4111">
            <v>7.7391699999999997</v>
          </cell>
          <cell r="Q4111">
            <v>7.6593799999999996</v>
          </cell>
          <cell r="S4111">
            <v>1.39316</v>
          </cell>
          <cell r="T4111">
            <v>6.1107199999999997</v>
          </cell>
          <cell r="U4111">
            <v>6.1182400000000001</v>
          </cell>
          <cell r="W4111">
            <v>-0.12540999999999999</v>
          </cell>
          <cell r="X4111">
            <v>-3.4320000000000003E-2</v>
          </cell>
          <cell r="Y4111">
            <v>-3.1940000000000003E-2</v>
          </cell>
          <cell r="AV4111">
            <v>0.30298000000000003</v>
          </cell>
          <cell r="AW4111">
            <v>0.30298000000000003</v>
          </cell>
        </row>
        <row r="4112">
          <cell r="A4112" t="str">
            <v>680499644991BS6903</v>
          </cell>
          <cell r="L4112">
            <v>0</v>
          </cell>
          <cell r="O4112">
            <v>1.2781800000000001</v>
          </cell>
          <cell r="S4112">
            <v>2.92563</v>
          </cell>
          <cell r="T4112">
            <v>1.6474500000000001</v>
          </cell>
          <cell r="U4112">
            <v>1.62398</v>
          </cell>
          <cell r="W4112">
            <v>0</v>
          </cell>
          <cell r="AV4112">
            <v>0.27278000000000002</v>
          </cell>
          <cell r="AW4112">
            <v>0.27278000000000002</v>
          </cell>
        </row>
        <row r="4113">
          <cell r="A4113" t="str">
            <v>680499644991BU0664</v>
          </cell>
          <cell r="L4113">
            <v>0</v>
          </cell>
          <cell r="O4113">
            <v>1.2781800000000001</v>
          </cell>
          <cell r="S4113">
            <v>2.92563</v>
          </cell>
          <cell r="T4113">
            <v>1.6474500000000001</v>
          </cell>
          <cell r="U4113">
            <v>1.62398</v>
          </cell>
          <cell r="W4113">
            <v>0</v>
          </cell>
          <cell r="AV4113">
            <v>0.27278000000000002</v>
          </cell>
          <cell r="AW4113">
            <v>0.27278000000000002</v>
          </cell>
        </row>
        <row r="4114">
          <cell r="A4114" t="str">
            <v>680499644991201101</v>
          </cell>
          <cell r="L4114">
            <v>218.25739999999999</v>
          </cell>
          <cell r="M4114">
            <v>93.845879999999994</v>
          </cell>
          <cell r="N4114">
            <v>91.069839999999999</v>
          </cell>
          <cell r="O4114">
            <v>766.68655999999999</v>
          </cell>
          <cell r="P4114">
            <v>1500.9275500000001</v>
          </cell>
          <cell r="Q4114">
            <v>1499.05105</v>
          </cell>
          <cell r="S4114">
            <v>3518.6608099999999</v>
          </cell>
          <cell r="T4114">
            <v>4252.9017999999996</v>
          </cell>
          <cell r="U4114">
            <v>4194.3399200000003</v>
          </cell>
          <cell r="W4114">
            <v>280.19672000000003</v>
          </cell>
          <cell r="X4114">
            <v>903.81527000000006</v>
          </cell>
          <cell r="Y4114">
            <v>882.67606000000001</v>
          </cell>
          <cell r="AV4114">
            <v>152.19281000000001</v>
          </cell>
          <cell r="AW4114">
            <v>152.19281000000001</v>
          </cell>
        </row>
        <row r="4115">
          <cell r="A4115" t="str">
            <v>680499644991BT6918</v>
          </cell>
          <cell r="L4115">
            <v>218.25739999999999</v>
          </cell>
          <cell r="M4115">
            <v>93.845879999999994</v>
          </cell>
          <cell r="N4115">
            <v>91.069839999999999</v>
          </cell>
          <cell r="O4115">
            <v>766.68655999999999</v>
          </cell>
          <cell r="P4115">
            <v>1500.9275500000001</v>
          </cell>
          <cell r="Q4115">
            <v>1499.05105</v>
          </cell>
          <cell r="S4115">
            <v>3518.6608099999999</v>
          </cell>
          <cell r="T4115">
            <v>4252.9017999999996</v>
          </cell>
          <cell r="U4115">
            <v>4194.3399200000003</v>
          </cell>
          <cell r="W4115">
            <v>280.19672000000003</v>
          </cell>
          <cell r="X4115">
            <v>903.81527000000006</v>
          </cell>
          <cell r="Y4115">
            <v>882.67606000000001</v>
          </cell>
          <cell r="AV4115">
            <v>152.19281000000001</v>
          </cell>
          <cell r="AW4115">
            <v>152.19281000000001</v>
          </cell>
        </row>
        <row r="4116">
          <cell r="A4116" t="str">
            <v>680499644991BO0680</v>
          </cell>
          <cell r="L4116">
            <v>218.25739999999999</v>
          </cell>
          <cell r="M4116">
            <v>93.845879999999994</v>
          </cell>
          <cell r="N4116">
            <v>91.069839999999999</v>
          </cell>
          <cell r="O4116">
            <v>718.21771999999999</v>
          </cell>
          <cell r="P4116">
            <v>1500.9275500000001</v>
          </cell>
          <cell r="Q4116">
            <v>1499.05105</v>
          </cell>
          <cell r="S4116">
            <v>3073.3204700000001</v>
          </cell>
          <cell r="T4116">
            <v>3856.0302999999999</v>
          </cell>
          <cell r="U4116">
            <v>3804.6330600000001</v>
          </cell>
          <cell r="W4116">
            <v>280.19672000000003</v>
          </cell>
          <cell r="X4116">
            <v>899.26967999999999</v>
          </cell>
          <cell r="Y4116">
            <v>878.26637000000005</v>
          </cell>
          <cell r="AV4116">
            <v>152.19281000000001</v>
          </cell>
          <cell r="AW4116">
            <v>152.19281000000001</v>
          </cell>
        </row>
        <row r="4117">
          <cell r="A4117" t="str">
            <v>680499644991BU0680</v>
          </cell>
          <cell r="L4117">
            <v>218.25739999999999</v>
          </cell>
          <cell r="M4117">
            <v>93.845879999999994</v>
          </cell>
          <cell r="N4117">
            <v>91.069839999999999</v>
          </cell>
          <cell r="O4117">
            <v>718.21771999999999</v>
          </cell>
          <cell r="P4117">
            <v>1500.9275500000001</v>
          </cell>
          <cell r="Q4117">
            <v>1499.05105</v>
          </cell>
          <cell r="S4117">
            <v>3073.3204700000001</v>
          </cell>
          <cell r="T4117">
            <v>3856.0302999999999</v>
          </cell>
          <cell r="U4117">
            <v>3804.6330600000001</v>
          </cell>
          <cell r="W4117">
            <v>280.19672000000003</v>
          </cell>
          <cell r="X4117">
            <v>899.26967999999999</v>
          </cell>
          <cell r="Y4117">
            <v>878.26637000000005</v>
          </cell>
          <cell r="AV4117">
            <v>152.19281000000001</v>
          </cell>
          <cell r="AW4117">
            <v>152.19281000000001</v>
          </cell>
        </row>
        <row r="4118">
          <cell r="A4118" t="str">
            <v>680499644991BU3409</v>
          </cell>
          <cell r="S4118">
            <v>5.8729999999999997E-2</v>
          </cell>
          <cell r="T4118">
            <v>5.8729999999999997E-2</v>
          </cell>
          <cell r="U4118">
            <v>0</v>
          </cell>
          <cell r="X4118">
            <v>4.5455899999999998</v>
          </cell>
          <cell r="Y4118">
            <v>4.4096900000000003</v>
          </cell>
        </row>
        <row r="4119">
          <cell r="A4119" t="str">
            <v>680499644991BU0624</v>
          </cell>
          <cell r="L4119">
            <v>0</v>
          </cell>
          <cell r="O4119">
            <v>48.46884</v>
          </cell>
          <cell r="S4119">
            <v>445.28161</v>
          </cell>
          <cell r="T4119">
            <v>396.81277</v>
          </cell>
          <cell r="U4119">
            <v>389.70686000000001</v>
          </cell>
          <cell r="W4119">
            <v>0</v>
          </cell>
        </row>
        <row r="4120">
          <cell r="A4120" t="str">
            <v>680499CLROAPD202</v>
          </cell>
          <cell r="L4120">
            <v>1440.0621599999999</v>
          </cell>
          <cell r="M4120">
            <v>1230.2010299999999</v>
          </cell>
          <cell r="N4120">
            <v>1215.46129</v>
          </cell>
          <cell r="O4120">
            <v>7163.7727299999997</v>
          </cell>
          <cell r="P4120">
            <v>5847.22</v>
          </cell>
          <cell r="Q4120">
            <v>6246.0310399999998</v>
          </cell>
          <cell r="S4120">
            <v>20890.724579999998</v>
          </cell>
          <cell r="T4120">
            <v>19574.171849999999</v>
          </cell>
          <cell r="U4120">
            <v>19537.757590000001</v>
          </cell>
          <cell r="W4120">
            <v>3062.0603299999998</v>
          </cell>
          <cell r="X4120">
            <v>3904.3280300000001</v>
          </cell>
          <cell r="Y4120">
            <v>3856.87273</v>
          </cell>
          <cell r="AB4120">
            <v>4716.6009999999997</v>
          </cell>
          <cell r="AC4120">
            <v>5761.2449999999999</v>
          </cell>
          <cell r="AD4120">
            <v>26491.579000000002</v>
          </cell>
          <cell r="AT4120">
            <v>2098.9810000000002</v>
          </cell>
          <cell r="AU4120">
            <v>4842.6469999999999</v>
          </cell>
          <cell r="AV4120">
            <v>7721.4256800000003</v>
          </cell>
          <cell r="AW4120">
            <v>24909.33368</v>
          </cell>
        </row>
        <row r="4121">
          <cell r="A4121" t="str">
            <v>680499CLROABS9044</v>
          </cell>
          <cell r="L4121">
            <v>418.18603000000002</v>
          </cell>
          <cell r="M4121">
            <v>313.63395000000003</v>
          </cell>
          <cell r="N4121">
            <v>309.87614000000002</v>
          </cell>
          <cell r="O4121">
            <v>1782.1022399999999</v>
          </cell>
          <cell r="P4121">
            <v>1262.02846</v>
          </cell>
          <cell r="Q4121">
            <v>1354.79377</v>
          </cell>
          <cell r="S4121">
            <v>5498.5376299999998</v>
          </cell>
          <cell r="T4121">
            <v>4978.4638500000001</v>
          </cell>
          <cell r="U4121">
            <v>4949.3939499999997</v>
          </cell>
          <cell r="W4121">
            <v>885.60473999999999</v>
          </cell>
          <cell r="X4121">
            <v>1031.89437</v>
          </cell>
          <cell r="Y4121">
            <v>1014.26748</v>
          </cell>
          <cell r="AB4121">
            <v>1123.4449999999999</v>
          </cell>
          <cell r="AC4121">
            <v>1370.047</v>
          </cell>
          <cell r="AD4121">
            <v>5896.4769999999999</v>
          </cell>
          <cell r="AT4121">
            <v>480.536</v>
          </cell>
          <cell r="AU4121">
            <v>1090.204</v>
          </cell>
          <cell r="AV4121">
            <v>1767.3457900000001</v>
          </cell>
          <cell r="AW4121">
            <v>5637.3947900000003</v>
          </cell>
        </row>
        <row r="4122">
          <cell r="A4122" t="str">
            <v>680499CLROABU0321</v>
          </cell>
          <cell r="L4122">
            <v>373.12979000000001</v>
          </cell>
          <cell r="M4122">
            <v>273.62373000000002</v>
          </cell>
          <cell r="N4122">
            <v>270.34530000000001</v>
          </cell>
          <cell r="O4122">
            <v>1414.5743399999999</v>
          </cell>
          <cell r="P4122">
            <v>959.31280000000004</v>
          </cell>
          <cell r="Q4122">
            <v>1029.3000099999999</v>
          </cell>
          <cell r="S4122">
            <v>4427.8602199999996</v>
          </cell>
          <cell r="T4122">
            <v>3972.5986800000001</v>
          </cell>
          <cell r="U4122">
            <v>3943.9176600000001</v>
          </cell>
          <cell r="W4122">
            <v>727.67785000000003</v>
          </cell>
          <cell r="X4122">
            <v>789.12710000000004</v>
          </cell>
          <cell r="Y4122">
            <v>775.54449999999997</v>
          </cell>
          <cell r="AB4122">
            <v>870.38900000000001</v>
          </cell>
          <cell r="AC4122">
            <v>1138.172</v>
          </cell>
          <cell r="AD4122">
            <v>4547.0590000000002</v>
          </cell>
          <cell r="AT4122">
            <v>413.517</v>
          </cell>
          <cell r="AU4122">
            <v>898.91499999999996</v>
          </cell>
          <cell r="AV4122">
            <v>1449.19623</v>
          </cell>
          <cell r="AW4122">
            <v>4518.8872300000003</v>
          </cell>
        </row>
        <row r="4123">
          <cell r="A4123" t="str">
            <v>680499CLROABU0323</v>
          </cell>
          <cell r="L4123">
            <v>45.056240000000003</v>
          </cell>
          <cell r="M4123">
            <v>37.711489999999998</v>
          </cell>
          <cell r="N4123">
            <v>37.259650000000001</v>
          </cell>
          <cell r="O4123">
            <v>367.52789999999999</v>
          </cell>
          <cell r="P4123">
            <v>291.94556</v>
          </cell>
          <cell r="Q4123">
            <v>314.12767000000002</v>
          </cell>
          <cell r="S4123">
            <v>1045.35526</v>
          </cell>
          <cell r="T4123">
            <v>969.77292</v>
          </cell>
          <cell r="U4123">
            <v>969.69511</v>
          </cell>
          <cell r="W4123">
            <v>157.92688999999999</v>
          </cell>
          <cell r="X4123">
            <v>237.48901000000001</v>
          </cell>
          <cell r="Y4123">
            <v>233.48983000000001</v>
          </cell>
          <cell r="AB4123">
            <v>253.05600000000001</v>
          </cell>
          <cell r="AC4123">
            <v>231.875</v>
          </cell>
          <cell r="AD4123">
            <v>1349.4179999999999</v>
          </cell>
          <cell r="AT4123">
            <v>67.019000000000005</v>
          </cell>
          <cell r="AU4123">
            <v>191.28899999999999</v>
          </cell>
          <cell r="AV4123">
            <v>318.14956000000001</v>
          </cell>
          <cell r="AW4123">
            <v>1118.50756</v>
          </cell>
        </row>
        <row r="4124">
          <cell r="A4124" t="str">
            <v>680499CLROABU0329</v>
          </cell>
          <cell r="M4124">
            <v>2.2987299999999999</v>
          </cell>
          <cell r="N4124">
            <v>2.2711899999999998</v>
          </cell>
          <cell r="P4124">
            <v>10.770099999999999</v>
          </cell>
          <cell r="Q4124">
            <v>11.36609</v>
          </cell>
          <cell r="S4124">
            <v>25.322150000000001</v>
          </cell>
          <cell r="T4124">
            <v>36.09225</v>
          </cell>
          <cell r="U4124">
            <v>35.781170000000003</v>
          </cell>
          <cell r="X4124">
            <v>5.2782600000000004</v>
          </cell>
          <cell r="Y4124">
            <v>5.2331500000000002</v>
          </cell>
        </row>
        <row r="4125">
          <cell r="A4125" t="str">
            <v>680499CLROABG6912</v>
          </cell>
          <cell r="L4125">
            <v>274.47151000000002</v>
          </cell>
          <cell r="M4125">
            <v>434.28561000000002</v>
          </cell>
          <cell r="N4125">
            <v>429.08217999999999</v>
          </cell>
          <cell r="O4125">
            <v>2283.2913800000001</v>
          </cell>
          <cell r="P4125">
            <v>2722.4789500000002</v>
          </cell>
          <cell r="Q4125">
            <v>2927.8405400000001</v>
          </cell>
          <cell r="S4125">
            <v>7998.6661800000002</v>
          </cell>
          <cell r="T4125">
            <v>8437.8537500000002</v>
          </cell>
          <cell r="U4125">
            <v>8465.6502700000001</v>
          </cell>
          <cell r="W4125">
            <v>767.02715999999998</v>
          </cell>
          <cell r="X4125">
            <v>1458.92634</v>
          </cell>
          <cell r="Y4125">
            <v>1440.88823</v>
          </cell>
          <cell r="AB4125">
            <v>1666.9469999999999</v>
          </cell>
          <cell r="AC4125">
            <v>2465.5039999999999</v>
          </cell>
          <cell r="AD4125">
            <v>11948.038</v>
          </cell>
          <cell r="AT4125">
            <v>689.37</v>
          </cell>
          <cell r="AU4125">
            <v>1923.028</v>
          </cell>
          <cell r="AV4125">
            <v>2980.9659000000001</v>
          </cell>
          <cell r="AW4125">
            <v>10825.3639</v>
          </cell>
        </row>
        <row r="4126">
          <cell r="A4126" t="str">
            <v>680499CLROABS6912</v>
          </cell>
          <cell r="L4126">
            <v>244.75838999999999</v>
          </cell>
          <cell r="M4126">
            <v>341.41843999999998</v>
          </cell>
          <cell r="N4126">
            <v>337.32769999999999</v>
          </cell>
          <cell r="O4126">
            <v>2126.8732599999998</v>
          </cell>
          <cell r="P4126">
            <v>2329.8796200000002</v>
          </cell>
          <cell r="Q4126">
            <v>2506.1473700000001</v>
          </cell>
          <cell r="S4126">
            <v>7293.0816599999998</v>
          </cell>
          <cell r="T4126">
            <v>7496.0880200000001</v>
          </cell>
          <cell r="U4126">
            <v>7510.9692100000002</v>
          </cell>
          <cell r="W4126">
            <v>732.95627999999999</v>
          </cell>
          <cell r="X4126">
            <v>1229.5578800000001</v>
          </cell>
          <cell r="Y4126">
            <v>1212.2351900000001</v>
          </cell>
          <cell r="AB4126">
            <v>1301.73</v>
          </cell>
          <cell r="AC4126">
            <v>2138.2469999999998</v>
          </cell>
          <cell r="AD4126">
            <v>10324.285</v>
          </cell>
          <cell r="AT4126">
            <v>526.95799999999997</v>
          </cell>
          <cell r="AU4126">
            <v>1478.2919999999999</v>
          </cell>
          <cell r="AV4126">
            <v>2493.42974</v>
          </cell>
          <cell r="AW4126">
            <v>9260.6057400000009</v>
          </cell>
        </row>
        <row r="4127">
          <cell r="A4127" t="str">
            <v>680499CLROABO0678</v>
          </cell>
          <cell r="L4127">
            <v>181.00814</v>
          </cell>
          <cell r="M4127">
            <v>237.89394999999999</v>
          </cell>
          <cell r="N4127">
            <v>235.04358999999999</v>
          </cell>
          <cell r="O4127">
            <v>1177.6633999999999</v>
          </cell>
          <cell r="P4127">
            <v>1532.7726500000001</v>
          </cell>
          <cell r="Q4127">
            <v>1636.72759</v>
          </cell>
          <cell r="S4127">
            <v>3905.55854</v>
          </cell>
          <cell r="T4127">
            <v>4260.6677900000004</v>
          </cell>
          <cell r="U4127">
            <v>4273.7160400000002</v>
          </cell>
          <cell r="W4127">
            <v>452.84827000000001</v>
          </cell>
          <cell r="X4127">
            <v>903.74147000000005</v>
          </cell>
          <cell r="Y4127">
            <v>892.44349</v>
          </cell>
          <cell r="AB4127">
            <v>420.45299999999997</v>
          </cell>
          <cell r="AC4127">
            <v>909.005</v>
          </cell>
          <cell r="AD4127">
            <v>5045.0659999999998</v>
          </cell>
          <cell r="AT4127">
            <v>235.161</v>
          </cell>
          <cell r="AU4127">
            <v>678.56799999999998</v>
          </cell>
          <cell r="AV4127">
            <v>1183.3453099999999</v>
          </cell>
          <cell r="AW4127">
            <v>4967.5293099999999</v>
          </cell>
        </row>
        <row r="4128">
          <cell r="A4128" t="str">
            <v>680499CLROABU0654</v>
          </cell>
          <cell r="L4128">
            <v>0.60114999999999996</v>
          </cell>
          <cell r="M4128">
            <v>11.331849999999999</v>
          </cell>
          <cell r="N4128">
            <v>11.196070000000001</v>
          </cell>
          <cell r="O4128">
            <v>44.332940000000001</v>
          </cell>
          <cell r="P4128">
            <v>102.53559</v>
          </cell>
          <cell r="Q4128">
            <v>110.90411</v>
          </cell>
          <cell r="S4128">
            <v>112.6254</v>
          </cell>
          <cell r="T4128">
            <v>170.82804999999999</v>
          </cell>
          <cell r="U4128">
            <v>176.66627</v>
          </cell>
          <cell r="W4128">
            <v>0.64271</v>
          </cell>
          <cell r="X4128">
            <v>44.520099999999999</v>
          </cell>
          <cell r="Y4128">
            <v>42.820650000000001</v>
          </cell>
          <cell r="AC4128">
            <v>6.1769999999999996</v>
          </cell>
          <cell r="AD4128">
            <v>111.105</v>
          </cell>
          <cell r="AV4128">
            <v>43.797609999999999</v>
          </cell>
          <cell r="AW4128">
            <v>137.00461000000001</v>
          </cell>
        </row>
        <row r="4129">
          <cell r="A4129" t="str">
            <v>680499CLROABU0659</v>
          </cell>
          <cell r="L4129">
            <v>63.149099999999997</v>
          </cell>
          <cell r="M4129">
            <v>92.192639999999997</v>
          </cell>
          <cell r="N4129">
            <v>91.088030000000003</v>
          </cell>
          <cell r="O4129">
            <v>904.87692000000004</v>
          </cell>
          <cell r="P4129">
            <v>694.57137999999998</v>
          </cell>
          <cell r="Q4129">
            <v>758.51567999999997</v>
          </cell>
          <cell r="S4129">
            <v>3274.8977199999999</v>
          </cell>
          <cell r="T4129">
            <v>3064.5921800000001</v>
          </cell>
          <cell r="U4129">
            <v>3060.5868999999998</v>
          </cell>
          <cell r="W4129">
            <v>279.46530000000001</v>
          </cell>
          <cell r="X4129">
            <v>281.29631000000001</v>
          </cell>
          <cell r="Y4129">
            <v>276.97106000000002</v>
          </cell>
          <cell r="AB4129">
            <v>881.27700000000004</v>
          </cell>
          <cell r="AC4129">
            <v>1223.0650000000001</v>
          </cell>
          <cell r="AD4129">
            <v>5168.1139999999996</v>
          </cell>
          <cell r="AT4129">
            <v>291.79700000000003</v>
          </cell>
          <cell r="AU4129">
            <v>799.72400000000005</v>
          </cell>
          <cell r="AV4129">
            <v>1266.28682</v>
          </cell>
          <cell r="AW4129">
            <v>4156.0718200000001</v>
          </cell>
        </row>
        <row r="4130">
          <cell r="A4130" t="str">
            <v>680499CLROABS6922</v>
          </cell>
          <cell r="L4130">
            <v>29.71312</v>
          </cell>
          <cell r="M4130">
            <v>92.867170000000002</v>
          </cell>
          <cell r="N4130">
            <v>91.754480000000001</v>
          </cell>
          <cell r="O4130">
            <v>156.41811999999999</v>
          </cell>
          <cell r="P4130">
            <v>392.59933000000001</v>
          </cell>
          <cell r="Q4130">
            <v>421.69317000000001</v>
          </cell>
          <cell r="S4130">
            <v>705.58452</v>
          </cell>
          <cell r="T4130">
            <v>941.76572999999996</v>
          </cell>
          <cell r="U4130">
            <v>954.68105000000003</v>
          </cell>
          <cell r="W4130">
            <v>34.070880000000002</v>
          </cell>
          <cell r="X4130">
            <v>229.36846</v>
          </cell>
          <cell r="Y4130">
            <v>228.65303</v>
          </cell>
          <cell r="AB4130">
            <v>365.21699999999998</v>
          </cell>
          <cell r="AC4130">
            <v>327.25700000000001</v>
          </cell>
          <cell r="AD4130">
            <v>1623.7529999999999</v>
          </cell>
          <cell r="AT4130">
            <v>162.41200000000001</v>
          </cell>
          <cell r="AU4130">
            <v>444.73599999999999</v>
          </cell>
          <cell r="AV4130">
            <v>487.53616</v>
          </cell>
          <cell r="AW4130">
            <v>1564.7581600000001</v>
          </cell>
        </row>
        <row r="4131">
          <cell r="A4131" t="str">
            <v>680499CLROABU0630</v>
          </cell>
          <cell r="M4131">
            <v>2.8336399999999999</v>
          </cell>
          <cell r="N4131">
            <v>2.79969</v>
          </cell>
          <cell r="P4131">
            <v>5.2857399999999997</v>
          </cell>
          <cell r="Q4131">
            <v>5.3065800000000003</v>
          </cell>
          <cell r="S4131">
            <v>0.51866000000000001</v>
          </cell>
          <cell r="T4131">
            <v>5.8044000000000002</v>
          </cell>
          <cell r="U4131">
            <v>5.8215899999999996</v>
          </cell>
          <cell r="X4131">
            <v>5.2857399999999997</v>
          </cell>
          <cell r="Y4131">
            <v>5.3065800000000003</v>
          </cell>
        </row>
        <row r="4132">
          <cell r="A4132" t="str">
            <v>680499CLROABU1485</v>
          </cell>
          <cell r="L4132">
            <v>24.202660000000002</v>
          </cell>
          <cell r="M4132">
            <v>28.491810000000001</v>
          </cell>
          <cell r="N4132">
            <v>28.15044</v>
          </cell>
          <cell r="O4132">
            <v>116.1353</v>
          </cell>
          <cell r="P4132">
            <v>320.05083000000002</v>
          </cell>
          <cell r="Q4132">
            <v>350.06947000000002</v>
          </cell>
          <cell r="S4132">
            <v>565.11458000000005</v>
          </cell>
          <cell r="T4132">
            <v>769.03011000000004</v>
          </cell>
          <cell r="U4132">
            <v>786.26694999999995</v>
          </cell>
          <cell r="W4132">
            <v>24.188079999999999</v>
          </cell>
          <cell r="X4132">
            <v>147.63907</v>
          </cell>
          <cell r="Y4132">
            <v>147.64345</v>
          </cell>
          <cell r="AB4132">
            <v>223.07400000000001</v>
          </cell>
          <cell r="AC4132">
            <v>259.44499999999999</v>
          </cell>
          <cell r="AD4132">
            <v>1127.329</v>
          </cell>
          <cell r="AT4132">
            <v>84.921999999999997</v>
          </cell>
          <cell r="AU4132">
            <v>237.184</v>
          </cell>
          <cell r="AV4132">
            <v>320.72692999999998</v>
          </cell>
          <cell r="AW4132">
            <v>1027.0499299999999</v>
          </cell>
        </row>
        <row r="4133">
          <cell r="A4133" t="str">
            <v>680499CLROABO0708</v>
          </cell>
          <cell r="L4133">
            <v>-0.14787</v>
          </cell>
          <cell r="M4133">
            <v>5.1638500000000001</v>
          </cell>
          <cell r="N4133">
            <v>5.1019800000000002</v>
          </cell>
          <cell r="O4133">
            <v>-0.94310000000000005</v>
          </cell>
          <cell r="P4133">
            <v>0.26296999999999998</v>
          </cell>
          <cell r="Q4133">
            <v>-0.24451999999999999</v>
          </cell>
          <cell r="S4133">
            <v>-0.94310000000000005</v>
          </cell>
          <cell r="T4133">
            <v>0.26296999999999998</v>
          </cell>
          <cell r="U4133">
            <v>-0.24451999999999999</v>
          </cell>
          <cell r="W4133">
            <v>-0.14787</v>
          </cell>
          <cell r="X4133">
            <v>4.3292900000000003</v>
          </cell>
          <cell r="Y4133">
            <v>4.2487700000000004</v>
          </cell>
          <cell r="AV4133">
            <v>5.5053299999999998</v>
          </cell>
          <cell r="AW4133">
            <v>5.5053299999999998</v>
          </cell>
        </row>
        <row r="4134">
          <cell r="A4134" t="str">
            <v>680499CLROABU0675</v>
          </cell>
          <cell r="L4134">
            <v>2.9209900000000002</v>
          </cell>
          <cell r="M4134">
            <v>56.377870000000001</v>
          </cell>
          <cell r="N4134">
            <v>55.702379999999998</v>
          </cell>
          <cell r="O4134">
            <v>9.4200900000000001</v>
          </cell>
          <cell r="P4134">
            <v>66.999790000000004</v>
          </cell>
          <cell r="Q4134">
            <v>66.561639999999997</v>
          </cell>
          <cell r="S4134">
            <v>109.08855</v>
          </cell>
          <cell r="T4134">
            <v>166.66825</v>
          </cell>
          <cell r="U4134">
            <v>162.83703</v>
          </cell>
          <cell r="W4134">
            <v>2.9209900000000002</v>
          </cell>
          <cell r="X4134">
            <v>72.114360000000005</v>
          </cell>
          <cell r="Y4134">
            <v>71.454220000000007</v>
          </cell>
          <cell r="AB4134">
            <v>137.13999999999999</v>
          </cell>
          <cell r="AC4134">
            <v>46.613</v>
          </cell>
          <cell r="AD4134">
            <v>468.79399999999998</v>
          </cell>
          <cell r="AT4134">
            <v>64.760999999999996</v>
          </cell>
          <cell r="AU4134">
            <v>180.11799999999999</v>
          </cell>
          <cell r="AV4134">
            <v>139.565</v>
          </cell>
          <cell r="AW4134">
            <v>432.62700000000001</v>
          </cell>
        </row>
        <row r="4135">
          <cell r="A4135" t="str">
            <v>680499CLROABU1123</v>
          </cell>
          <cell r="L4135">
            <v>2.7373400000000001</v>
          </cell>
          <cell r="O4135">
            <v>31.80583</v>
          </cell>
          <cell r="S4135">
            <v>31.80583</v>
          </cell>
          <cell r="W4135">
            <v>7.10968</v>
          </cell>
          <cell r="AB4135">
            <v>5.0030000000000001</v>
          </cell>
          <cell r="AC4135">
            <v>21.199000000000002</v>
          </cell>
          <cell r="AD4135">
            <v>27.63</v>
          </cell>
          <cell r="AT4135">
            <v>12.728999999999999</v>
          </cell>
          <cell r="AU4135">
            <v>27.434000000000001</v>
          </cell>
          <cell r="AV4135">
            <v>21.738900000000001</v>
          </cell>
          <cell r="AW4135">
            <v>99.575900000000004</v>
          </cell>
        </row>
        <row r="4136">
          <cell r="A4136" t="str">
            <v>680499CLROABS9042</v>
          </cell>
          <cell r="L4136">
            <v>760.43317999999999</v>
          </cell>
          <cell r="M4136">
            <v>453.71911999999998</v>
          </cell>
          <cell r="N4136">
            <v>448.28285</v>
          </cell>
          <cell r="O4136">
            <v>2807.5020300000001</v>
          </cell>
          <cell r="P4136">
            <v>1746.5266200000001</v>
          </cell>
          <cell r="Q4136">
            <v>1840.3053399999999</v>
          </cell>
          <cell r="S4136">
            <v>6951.4049599999998</v>
          </cell>
          <cell r="T4136">
            <v>5890.4295499999998</v>
          </cell>
          <cell r="U4136">
            <v>5853.4244699999999</v>
          </cell>
          <cell r="W4136">
            <v>1278.6223500000001</v>
          </cell>
          <cell r="X4136">
            <v>1339.37718</v>
          </cell>
          <cell r="Y4136">
            <v>1328.0201500000001</v>
          </cell>
          <cell r="AB4136">
            <v>1670.1980000000001</v>
          </cell>
          <cell r="AC4136">
            <v>1802.6220000000001</v>
          </cell>
          <cell r="AD4136">
            <v>7662.1189999999997</v>
          </cell>
          <cell r="AT4136">
            <v>825.26</v>
          </cell>
          <cell r="AU4136">
            <v>1598.6030000000001</v>
          </cell>
          <cell r="AV4136">
            <v>2664.2702800000002</v>
          </cell>
          <cell r="AW4136">
            <v>7502.6352800000004</v>
          </cell>
        </row>
        <row r="4137">
          <cell r="A4137" t="str">
            <v>680499CLROABO0341</v>
          </cell>
          <cell r="L4137">
            <v>434.40861000000001</v>
          </cell>
          <cell r="M4137">
            <v>201.76281</v>
          </cell>
          <cell r="N4137">
            <v>199.34536</v>
          </cell>
          <cell r="O4137">
            <v>1202.22156</v>
          </cell>
          <cell r="P4137">
            <v>680.29454999999996</v>
          </cell>
          <cell r="Q4137">
            <v>717.75882000000001</v>
          </cell>
          <cell r="S4137">
            <v>2556.0735500000001</v>
          </cell>
          <cell r="T4137">
            <v>2034.14654</v>
          </cell>
          <cell r="U4137">
            <v>2027.94046</v>
          </cell>
          <cell r="W4137">
            <v>632.77773999999999</v>
          </cell>
          <cell r="X4137">
            <v>512.41336000000001</v>
          </cell>
          <cell r="Y4137">
            <v>507.93984</v>
          </cell>
          <cell r="AB4137">
            <v>589.35400000000004</v>
          </cell>
          <cell r="AC4137">
            <v>714.95899999999995</v>
          </cell>
          <cell r="AD4137">
            <v>3091.6689999999999</v>
          </cell>
          <cell r="AT4137">
            <v>379.005</v>
          </cell>
          <cell r="AU4137">
            <v>659.19299999999998</v>
          </cell>
          <cell r="AV4137">
            <v>1123.3859600000001</v>
          </cell>
          <cell r="AW4137">
            <v>2955.7489599999999</v>
          </cell>
        </row>
        <row r="4138">
          <cell r="A4138" t="str">
            <v>680499CLROABU0341</v>
          </cell>
          <cell r="L4138">
            <v>434.40861000000001</v>
          </cell>
          <cell r="M4138">
            <v>201.76281</v>
          </cell>
          <cell r="N4138">
            <v>199.34536</v>
          </cell>
          <cell r="O4138">
            <v>1202.22156</v>
          </cell>
          <cell r="P4138">
            <v>680.29454999999996</v>
          </cell>
          <cell r="Q4138">
            <v>717.75882000000001</v>
          </cell>
          <cell r="S4138">
            <v>2556.0735500000001</v>
          </cell>
          <cell r="T4138">
            <v>2034.14654</v>
          </cell>
          <cell r="U4138">
            <v>2027.94046</v>
          </cell>
          <cell r="W4138">
            <v>632.77773999999999</v>
          </cell>
          <cell r="X4138">
            <v>512.41336000000001</v>
          </cell>
          <cell r="Y4138">
            <v>507.93984</v>
          </cell>
          <cell r="AB4138">
            <v>589.35400000000004</v>
          </cell>
          <cell r="AC4138">
            <v>714.95899999999995</v>
          </cell>
          <cell r="AD4138">
            <v>3091.6689999999999</v>
          </cell>
          <cell r="AT4138">
            <v>379.005</v>
          </cell>
          <cell r="AU4138">
            <v>659.19299999999998</v>
          </cell>
          <cell r="AV4138">
            <v>1123.3859600000001</v>
          </cell>
          <cell r="AW4138">
            <v>2955.7489599999999</v>
          </cell>
        </row>
        <row r="4139">
          <cell r="A4139" t="str">
            <v>680499CLROABU0351</v>
          </cell>
          <cell r="L4139">
            <v>-2.0650000000000002E-2</v>
          </cell>
          <cell r="M4139">
            <v>-0.16339999999999999</v>
          </cell>
          <cell r="N4139">
            <v>-0.16144</v>
          </cell>
          <cell r="O4139">
            <v>-9.1590000000000005E-2</v>
          </cell>
          <cell r="P4139">
            <v>-0.38435999999999998</v>
          </cell>
          <cell r="Q4139">
            <v>-0.40301999999999999</v>
          </cell>
          <cell r="S4139">
            <v>-0.34662999999999999</v>
          </cell>
          <cell r="T4139">
            <v>-0.63939999999999997</v>
          </cell>
          <cell r="U4139">
            <v>-0.64700999999999997</v>
          </cell>
          <cell r="W4139">
            <v>-4.5609999999999998E-2</v>
          </cell>
          <cell r="X4139">
            <v>-0.31781999999999999</v>
          </cell>
          <cell r="Y4139">
            <v>-0.31274999999999997</v>
          </cell>
          <cell r="AV4139">
            <v>-4.598E-2</v>
          </cell>
          <cell r="AW4139">
            <v>-4.598E-2</v>
          </cell>
        </row>
        <row r="4140">
          <cell r="A4140" t="str">
            <v>680499CLROABU0352</v>
          </cell>
          <cell r="L4140">
            <v>326.04521999999997</v>
          </cell>
          <cell r="M4140">
            <v>252.11971</v>
          </cell>
          <cell r="N4140">
            <v>249.09893</v>
          </cell>
          <cell r="O4140">
            <v>1606.0577499999999</v>
          </cell>
          <cell r="P4140">
            <v>1065.7300700000001</v>
          </cell>
          <cell r="Q4140">
            <v>1121.91812</v>
          </cell>
          <cell r="S4140">
            <v>4396.3594599999997</v>
          </cell>
          <cell r="T4140">
            <v>3856.0317799999998</v>
          </cell>
          <cell r="U4140">
            <v>3825.0955199999999</v>
          </cell>
          <cell r="W4140">
            <v>645.89022</v>
          </cell>
          <cell r="X4140">
            <v>827.27737000000002</v>
          </cell>
          <cell r="Y4140">
            <v>820.38896999999997</v>
          </cell>
          <cell r="AB4140">
            <v>1080.8440000000001</v>
          </cell>
          <cell r="AC4140">
            <v>1087.663</v>
          </cell>
          <cell r="AD4140">
            <v>4570.45</v>
          </cell>
          <cell r="AT4140">
            <v>446.255</v>
          </cell>
          <cell r="AU4140">
            <v>939.41</v>
          </cell>
          <cell r="AV4140">
            <v>1523.67983</v>
          </cell>
          <cell r="AW4140">
            <v>4529.6818300000004</v>
          </cell>
        </row>
        <row r="4141">
          <cell r="A4141" t="str">
            <v>680499CLROABU0353</v>
          </cell>
          <cell r="O4141">
            <v>-0.68569000000000002</v>
          </cell>
          <cell r="P4141">
            <v>0.88636000000000004</v>
          </cell>
          <cell r="Q4141">
            <v>1.0314099999999999</v>
          </cell>
          <cell r="S4141">
            <v>-0.68142000000000003</v>
          </cell>
          <cell r="T4141">
            <v>0.89063000000000003</v>
          </cell>
          <cell r="U4141">
            <v>1.0355000000000001</v>
          </cell>
          <cell r="X4141">
            <v>4.2700000000000004E-3</v>
          </cell>
          <cell r="Y4141">
            <v>4.0899999999999999E-3</v>
          </cell>
          <cell r="AV4141">
            <v>17.25047</v>
          </cell>
          <cell r="AW4141">
            <v>17.25047</v>
          </cell>
        </row>
        <row r="4142">
          <cell r="A4142" t="str">
            <v>680499CLROABS9051</v>
          </cell>
          <cell r="L4142">
            <v>-38.101689999999998</v>
          </cell>
          <cell r="M4142">
            <v>0</v>
          </cell>
          <cell r="N4142">
            <v>0</v>
          </cell>
          <cell r="O4142">
            <v>172.29953</v>
          </cell>
          <cell r="P4142">
            <v>0</v>
          </cell>
          <cell r="Q4142">
            <v>0</v>
          </cell>
          <cell r="S4142">
            <v>172.29953</v>
          </cell>
          <cell r="T4142">
            <v>0</v>
          </cell>
          <cell r="U4142">
            <v>0</v>
          </cell>
          <cell r="W4142">
            <v>86.574969999999993</v>
          </cell>
          <cell r="X4142">
            <v>0</v>
          </cell>
          <cell r="Y4142">
            <v>0</v>
          </cell>
          <cell r="AB4142">
            <v>211.21899999999999</v>
          </cell>
          <cell r="AC4142">
            <v>95.162999999999997</v>
          </cell>
          <cell r="AD4142">
            <v>769.97500000000002</v>
          </cell>
          <cell r="AT4142">
            <v>78.622</v>
          </cell>
          <cell r="AU4142">
            <v>182.65899999999999</v>
          </cell>
          <cell r="AV4142">
            <v>206.70150000000001</v>
          </cell>
          <cell r="AW4142">
            <v>720.00549999999998</v>
          </cell>
        </row>
        <row r="4143">
          <cell r="A4143" t="str">
            <v>680499CLROABO0713</v>
          </cell>
          <cell r="L4143">
            <v>-90.347859999999997</v>
          </cell>
          <cell r="M4143">
            <v>0</v>
          </cell>
          <cell r="N4143">
            <v>0</v>
          </cell>
          <cell r="O4143">
            <v>2.9477799999999998</v>
          </cell>
          <cell r="P4143">
            <v>0</v>
          </cell>
          <cell r="Q4143">
            <v>0</v>
          </cell>
          <cell r="S4143">
            <v>2.9477799999999998</v>
          </cell>
          <cell r="T4143">
            <v>0</v>
          </cell>
          <cell r="U4143">
            <v>0</v>
          </cell>
          <cell r="W4143">
            <v>2.6686899999999998</v>
          </cell>
          <cell r="X4143">
            <v>0</v>
          </cell>
          <cell r="Y4143">
            <v>0</v>
          </cell>
          <cell r="AV4143">
            <v>0.27909</v>
          </cell>
          <cell r="AW4143">
            <v>0.27909</v>
          </cell>
        </row>
        <row r="4144">
          <cell r="A4144" t="str">
            <v>680499CLROABU0713</v>
          </cell>
          <cell r="L4144">
            <v>-90.347859999999997</v>
          </cell>
          <cell r="M4144">
            <v>0</v>
          </cell>
          <cell r="N4144">
            <v>0</v>
          </cell>
          <cell r="O4144">
            <v>2.9477799999999998</v>
          </cell>
          <cell r="P4144">
            <v>0</v>
          </cell>
          <cell r="Q4144">
            <v>0</v>
          </cell>
          <cell r="S4144">
            <v>2.9477799999999998</v>
          </cell>
          <cell r="T4144">
            <v>0</v>
          </cell>
          <cell r="U4144">
            <v>0</v>
          </cell>
          <cell r="W4144">
            <v>2.6686899999999998</v>
          </cell>
          <cell r="X4144">
            <v>0</v>
          </cell>
          <cell r="Y4144">
            <v>0</v>
          </cell>
          <cell r="AV4144">
            <v>0.27909</v>
          </cell>
          <cell r="AW4144">
            <v>0.27909</v>
          </cell>
        </row>
        <row r="4145">
          <cell r="A4145" t="str">
            <v>680499CLROABU0418</v>
          </cell>
          <cell r="L4145">
            <v>52.246169999999999</v>
          </cell>
          <cell r="O4145">
            <v>169.35175000000001</v>
          </cell>
          <cell r="S4145">
            <v>169.35175000000001</v>
          </cell>
          <cell r="W4145">
            <v>83.906279999999995</v>
          </cell>
          <cell r="AB4145">
            <v>211.21899999999999</v>
          </cell>
          <cell r="AC4145">
            <v>95.162999999999997</v>
          </cell>
          <cell r="AD4145">
            <v>769.97500000000002</v>
          </cell>
          <cell r="AT4145">
            <v>78.622</v>
          </cell>
          <cell r="AU4145">
            <v>182.65899999999999</v>
          </cell>
          <cell r="AV4145">
            <v>206.42241000000001</v>
          </cell>
          <cell r="AW4145">
            <v>719.72640999999999</v>
          </cell>
        </row>
        <row r="4146">
          <cell r="A4146" t="str">
            <v>680499CLROABS9050</v>
          </cell>
          <cell r="L4146">
            <v>14.461930000000001</v>
          </cell>
          <cell r="M4146">
            <v>17.170649999999998</v>
          </cell>
          <cell r="N4146">
            <v>16.964919999999999</v>
          </cell>
          <cell r="O4146">
            <v>69.063839999999999</v>
          </cell>
          <cell r="P4146">
            <v>35.220050000000001</v>
          </cell>
          <cell r="Q4146">
            <v>35.788910000000001</v>
          </cell>
          <cell r="S4146">
            <v>158.38831999999999</v>
          </cell>
          <cell r="T4146">
            <v>124.54452999999999</v>
          </cell>
          <cell r="U4146">
            <v>122.19678999999999</v>
          </cell>
          <cell r="W4146">
            <v>22.564319999999999</v>
          </cell>
          <cell r="X4146">
            <v>36.554119999999998</v>
          </cell>
          <cell r="Y4146">
            <v>36.36927</v>
          </cell>
          <cell r="AB4146">
            <v>44.792000000000002</v>
          </cell>
          <cell r="AC4146">
            <v>27.908999999999999</v>
          </cell>
          <cell r="AD4146">
            <v>214.97</v>
          </cell>
          <cell r="AT4146">
            <v>25.193000000000001</v>
          </cell>
          <cell r="AU4146">
            <v>48.152999999999999</v>
          </cell>
          <cell r="AV4146">
            <v>84.23066</v>
          </cell>
          <cell r="AW4146">
            <v>206.02266</v>
          </cell>
        </row>
        <row r="4147">
          <cell r="A4147" t="str">
            <v>680499CLROABU0331</v>
          </cell>
          <cell r="L4147">
            <v>14.461930000000001</v>
          </cell>
          <cell r="M4147">
            <v>17.170649999999998</v>
          </cell>
          <cell r="N4147">
            <v>16.964919999999999</v>
          </cell>
          <cell r="O4147">
            <v>69.063839999999999</v>
          </cell>
          <cell r="P4147">
            <v>35.252139999999997</v>
          </cell>
          <cell r="Q4147">
            <v>35.820909999999998</v>
          </cell>
          <cell r="S4147">
            <v>161.62199000000001</v>
          </cell>
          <cell r="T4147">
            <v>127.81028999999999</v>
          </cell>
          <cell r="U4147">
            <v>125.32212</v>
          </cell>
          <cell r="W4147">
            <v>22.564319999999999</v>
          </cell>
          <cell r="X4147">
            <v>39.834350000000001</v>
          </cell>
          <cell r="Y4147">
            <v>39.510199999999998</v>
          </cell>
          <cell r="AB4147">
            <v>44.792000000000002</v>
          </cell>
          <cell r="AC4147">
            <v>27.908999999999999</v>
          </cell>
          <cell r="AD4147">
            <v>214.97</v>
          </cell>
          <cell r="AT4147">
            <v>25.193000000000001</v>
          </cell>
          <cell r="AU4147">
            <v>48.152999999999999</v>
          </cell>
          <cell r="AV4147">
            <v>84.23066</v>
          </cell>
          <cell r="AW4147">
            <v>206.02266</v>
          </cell>
        </row>
        <row r="4148">
          <cell r="A4148" t="str">
            <v>680499CLROABU0362</v>
          </cell>
          <cell r="P4148">
            <v>-3.209E-2</v>
          </cell>
          <cell r="Q4148">
            <v>-3.2000000000000001E-2</v>
          </cell>
          <cell r="S4148">
            <v>-3.23367</v>
          </cell>
          <cell r="T4148">
            <v>-3.2657600000000002</v>
          </cell>
          <cell r="U4148">
            <v>-3.1253199999999999</v>
          </cell>
          <cell r="X4148">
            <v>-3.28023</v>
          </cell>
          <cell r="Y4148">
            <v>-3.14093</v>
          </cell>
        </row>
        <row r="4149">
          <cell r="A4149" t="str">
            <v>680499CLROABS6801</v>
          </cell>
          <cell r="L4149">
            <v>10.6112</v>
          </cell>
          <cell r="M4149">
            <v>11.3917</v>
          </cell>
          <cell r="N4149">
            <v>11.25521</v>
          </cell>
          <cell r="O4149">
            <v>49.513710000000003</v>
          </cell>
          <cell r="P4149">
            <v>80.965919999999997</v>
          </cell>
          <cell r="Q4149">
            <v>87.302490000000006</v>
          </cell>
          <cell r="S4149">
            <v>111.42796</v>
          </cell>
          <cell r="T4149">
            <v>142.88016999999999</v>
          </cell>
          <cell r="U4149">
            <v>147.09211999999999</v>
          </cell>
          <cell r="W4149">
            <v>21.666789999999999</v>
          </cell>
          <cell r="X4149">
            <v>37.57602</v>
          </cell>
          <cell r="Y4149">
            <v>37.327590000000001</v>
          </cell>
          <cell r="AV4149">
            <v>17.911549999999998</v>
          </cell>
          <cell r="AW4149">
            <v>17.911549999999998</v>
          </cell>
        </row>
        <row r="4150">
          <cell r="A4150" t="str">
            <v>680499CLROABU1481</v>
          </cell>
          <cell r="L4150">
            <v>10.6112</v>
          </cell>
          <cell r="M4150">
            <v>11.3917</v>
          </cell>
          <cell r="N4150">
            <v>11.25521</v>
          </cell>
          <cell r="O4150">
            <v>49.513710000000003</v>
          </cell>
          <cell r="P4150">
            <v>80.965919999999997</v>
          </cell>
          <cell r="Q4150">
            <v>87.302490000000006</v>
          </cell>
          <cell r="S4150">
            <v>111.42796</v>
          </cell>
          <cell r="T4150">
            <v>142.88016999999999</v>
          </cell>
          <cell r="U4150">
            <v>147.09211999999999</v>
          </cell>
          <cell r="W4150">
            <v>21.666789999999999</v>
          </cell>
          <cell r="X4150">
            <v>37.57602</v>
          </cell>
          <cell r="Y4150">
            <v>37.327590000000001</v>
          </cell>
          <cell r="AV4150">
            <v>17.911549999999998</v>
          </cell>
          <cell r="AW4150">
            <v>17.911549999999998</v>
          </cell>
        </row>
        <row r="4151">
          <cell r="A4151" t="str">
            <v>680499CLROA201101</v>
          </cell>
          <cell r="L4151">
            <v>-1.0264800000000001</v>
          </cell>
          <cell r="M4151">
            <v>-2.9393500000000001</v>
          </cell>
          <cell r="N4151">
            <v>-2.9041199999999998</v>
          </cell>
          <cell r="O4151">
            <v>-8.9822500000000005</v>
          </cell>
          <cell r="P4151">
            <v>-17.549019999999999</v>
          </cell>
          <cell r="Q4151">
            <v>-19.465070000000001</v>
          </cell>
          <cell r="S4151">
            <v>-16.09394</v>
          </cell>
          <cell r="T4151">
            <v>-24.660710000000002</v>
          </cell>
          <cell r="U4151">
            <v>-26.398859999999999</v>
          </cell>
          <cell r="W4151">
            <v>-4.2705900000000003</v>
          </cell>
          <cell r="X4151">
            <v>0.69660999999999995</v>
          </cell>
          <cell r="Y4151">
            <v>0.75614000000000003</v>
          </cell>
          <cell r="AV4151">
            <v>-0.72448000000000001</v>
          </cell>
          <cell r="AW4151">
            <v>-0.72448000000000001</v>
          </cell>
        </row>
        <row r="4152">
          <cell r="A4152" t="str">
            <v>680499CLROABT6918</v>
          </cell>
          <cell r="L4152">
            <v>-1.0264800000000001</v>
          </cell>
          <cell r="M4152">
            <v>-2.9393500000000001</v>
          </cell>
          <cell r="N4152">
            <v>-2.9041199999999998</v>
          </cell>
          <cell r="O4152">
            <v>-8.9822500000000005</v>
          </cell>
          <cell r="P4152">
            <v>-17.549019999999999</v>
          </cell>
          <cell r="Q4152">
            <v>-19.465070000000001</v>
          </cell>
          <cell r="S4152">
            <v>-16.09394</v>
          </cell>
          <cell r="T4152">
            <v>-24.660710000000002</v>
          </cell>
          <cell r="U4152">
            <v>-26.398859999999999</v>
          </cell>
          <cell r="W4152">
            <v>-4.2705900000000003</v>
          </cell>
          <cell r="X4152">
            <v>0.69660999999999995</v>
          </cell>
          <cell r="Y4152">
            <v>0.75614000000000003</v>
          </cell>
          <cell r="AV4152">
            <v>-0.72448000000000001</v>
          </cell>
          <cell r="AW4152">
            <v>-0.72448000000000001</v>
          </cell>
        </row>
        <row r="4153">
          <cell r="A4153" t="str">
            <v>680499CLROABO0680</v>
          </cell>
          <cell r="L4153">
            <v>-1.0264800000000001</v>
          </cell>
          <cell r="M4153">
            <v>-2.9393500000000001</v>
          </cell>
          <cell r="N4153">
            <v>-2.9041199999999998</v>
          </cell>
          <cell r="O4153">
            <v>-8.9822500000000005</v>
          </cell>
          <cell r="P4153">
            <v>-17.549019999999999</v>
          </cell>
          <cell r="Q4153">
            <v>-19.465070000000001</v>
          </cell>
          <cell r="S4153">
            <v>-16.09394</v>
          </cell>
          <cell r="T4153">
            <v>-24.660710000000002</v>
          </cell>
          <cell r="U4153">
            <v>-26.398859999999999</v>
          </cell>
          <cell r="W4153">
            <v>-4.2705900000000003</v>
          </cell>
          <cell r="X4153">
            <v>0.69660999999999995</v>
          </cell>
          <cell r="Y4153">
            <v>0.75614000000000003</v>
          </cell>
          <cell r="AV4153">
            <v>-0.72448000000000001</v>
          </cell>
          <cell r="AW4153">
            <v>-0.72448000000000001</v>
          </cell>
        </row>
        <row r="4154">
          <cell r="A4154" t="str">
            <v>680499CLROABU0680</v>
          </cell>
          <cell r="L4154">
            <v>-1.0264800000000001</v>
          </cell>
          <cell r="M4154">
            <v>-2.9393500000000001</v>
          </cell>
          <cell r="N4154">
            <v>-2.9041199999999998</v>
          </cell>
          <cell r="O4154">
            <v>-8.9822500000000005</v>
          </cell>
          <cell r="P4154">
            <v>-17.549019999999999</v>
          </cell>
          <cell r="Q4154">
            <v>-19.465070000000001</v>
          </cell>
          <cell r="S4154">
            <v>-16.09394</v>
          </cell>
          <cell r="T4154">
            <v>-24.660710000000002</v>
          </cell>
          <cell r="U4154">
            <v>-26.398859999999999</v>
          </cell>
          <cell r="W4154">
            <v>-4.2705900000000003</v>
          </cell>
          <cell r="X4154">
            <v>0.69660999999999995</v>
          </cell>
          <cell r="Y4154">
            <v>0.75614000000000003</v>
          </cell>
          <cell r="AV4154">
            <v>-0.72448000000000001</v>
          </cell>
          <cell r="AW4154">
            <v>-0.72448000000000001</v>
          </cell>
        </row>
        <row r="4155">
          <cell r="A4155" t="str">
            <v>680499CL_ZAPD202</v>
          </cell>
          <cell r="L4155">
            <v>1440.0621599999999</v>
          </cell>
          <cell r="M4155">
            <v>1230.2010299999999</v>
          </cell>
          <cell r="N4155">
            <v>1215.46129</v>
          </cell>
          <cell r="O4155">
            <v>7163.7727299999997</v>
          </cell>
          <cell r="P4155">
            <v>5847.22</v>
          </cell>
          <cell r="Q4155">
            <v>6246.0310399999998</v>
          </cell>
          <cell r="S4155">
            <v>20890.724579999998</v>
          </cell>
          <cell r="T4155">
            <v>19574.171849999999</v>
          </cell>
          <cell r="U4155">
            <v>19537.757590000001</v>
          </cell>
          <cell r="W4155">
            <v>3062.0603299999998</v>
          </cell>
          <cell r="X4155">
            <v>3904.3280300000001</v>
          </cell>
          <cell r="Y4155">
            <v>3856.87273</v>
          </cell>
          <cell r="AB4155">
            <v>4716.6009999999997</v>
          </cell>
          <cell r="AC4155">
            <v>5761.2449999999999</v>
          </cell>
          <cell r="AD4155">
            <v>26491.579000000002</v>
          </cell>
          <cell r="AT4155">
            <v>2098.9810000000002</v>
          </cell>
          <cell r="AU4155">
            <v>4842.6469999999999</v>
          </cell>
          <cell r="AV4155">
            <v>7721.4256800000003</v>
          </cell>
          <cell r="AW4155">
            <v>24909.33368</v>
          </cell>
        </row>
        <row r="4156">
          <cell r="A4156" t="str">
            <v>680499CL_ZABS9044</v>
          </cell>
          <cell r="L4156">
            <v>418.18603000000002</v>
          </cell>
          <cell r="M4156">
            <v>313.63395000000003</v>
          </cell>
          <cell r="N4156">
            <v>309.87614000000002</v>
          </cell>
          <cell r="O4156">
            <v>1782.1022399999999</v>
          </cell>
          <cell r="P4156">
            <v>1262.02846</v>
          </cell>
          <cell r="Q4156">
            <v>1354.79377</v>
          </cell>
          <cell r="S4156">
            <v>5498.5376299999998</v>
          </cell>
          <cell r="T4156">
            <v>4978.4638500000001</v>
          </cell>
          <cell r="U4156">
            <v>4949.3939499999997</v>
          </cell>
          <cell r="W4156">
            <v>885.60473999999999</v>
          </cell>
          <cell r="X4156">
            <v>1031.89437</v>
          </cell>
          <cell r="Y4156">
            <v>1014.26748</v>
          </cell>
          <cell r="AB4156">
            <v>1123.4449999999999</v>
          </cell>
          <cell r="AC4156">
            <v>1370.047</v>
          </cell>
          <cell r="AD4156">
            <v>5896.4769999999999</v>
          </cell>
          <cell r="AT4156">
            <v>480.536</v>
          </cell>
          <cell r="AU4156">
            <v>1090.204</v>
          </cell>
          <cell r="AV4156">
            <v>1767.3457900000001</v>
          </cell>
          <cell r="AW4156">
            <v>5637.3947900000003</v>
          </cell>
        </row>
        <row r="4157">
          <cell r="A4157" t="str">
            <v>680499CL_ZABU0321</v>
          </cell>
          <cell r="L4157">
            <v>373.12979000000001</v>
          </cell>
          <cell r="M4157">
            <v>273.62373000000002</v>
          </cell>
          <cell r="N4157">
            <v>270.34530000000001</v>
          </cell>
          <cell r="O4157">
            <v>1414.5743399999999</v>
          </cell>
          <cell r="P4157">
            <v>959.31280000000004</v>
          </cell>
          <cell r="Q4157">
            <v>1029.3000099999999</v>
          </cell>
          <cell r="S4157">
            <v>4427.8602199999996</v>
          </cell>
          <cell r="T4157">
            <v>3972.5986800000001</v>
          </cell>
          <cell r="U4157">
            <v>3943.9176600000001</v>
          </cell>
          <cell r="W4157">
            <v>727.67785000000003</v>
          </cell>
          <cell r="X4157">
            <v>789.12710000000004</v>
          </cell>
          <cell r="Y4157">
            <v>775.54449999999997</v>
          </cell>
          <cell r="AB4157">
            <v>870.38900000000001</v>
          </cell>
          <cell r="AC4157">
            <v>1138.172</v>
          </cell>
          <cell r="AD4157">
            <v>4547.0590000000002</v>
          </cell>
          <cell r="AT4157">
            <v>413.517</v>
          </cell>
          <cell r="AU4157">
            <v>898.91499999999996</v>
          </cell>
          <cell r="AV4157">
            <v>1449.19623</v>
          </cell>
          <cell r="AW4157">
            <v>4518.8872300000003</v>
          </cell>
        </row>
        <row r="4158">
          <cell r="A4158" t="str">
            <v>680499CL_ZABU0323</v>
          </cell>
          <cell r="L4158">
            <v>45.056240000000003</v>
          </cell>
          <cell r="M4158">
            <v>37.711489999999998</v>
          </cell>
          <cell r="N4158">
            <v>37.259650000000001</v>
          </cell>
          <cell r="O4158">
            <v>367.52789999999999</v>
          </cell>
          <cell r="P4158">
            <v>291.94556</v>
          </cell>
          <cell r="Q4158">
            <v>314.12767000000002</v>
          </cell>
          <cell r="S4158">
            <v>1045.35526</v>
          </cell>
          <cell r="T4158">
            <v>969.77292</v>
          </cell>
          <cell r="U4158">
            <v>969.69511</v>
          </cell>
          <cell r="W4158">
            <v>157.92688999999999</v>
          </cell>
          <cell r="X4158">
            <v>237.48901000000001</v>
          </cell>
          <cell r="Y4158">
            <v>233.48983000000001</v>
          </cell>
          <cell r="AB4158">
            <v>253.05600000000001</v>
          </cell>
          <cell r="AC4158">
            <v>231.875</v>
          </cell>
          <cell r="AD4158">
            <v>1349.4179999999999</v>
          </cell>
          <cell r="AT4158">
            <v>67.019000000000005</v>
          </cell>
          <cell r="AU4158">
            <v>191.28899999999999</v>
          </cell>
          <cell r="AV4158">
            <v>318.14956000000001</v>
          </cell>
          <cell r="AW4158">
            <v>1118.50756</v>
          </cell>
        </row>
        <row r="4159">
          <cell r="A4159" t="str">
            <v>680499CL_ZABU0329</v>
          </cell>
          <cell r="M4159">
            <v>2.2987299999999999</v>
          </cell>
          <cell r="N4159">
            <v>2.2711899999999998</v>
          </cell>
          <cell r="P4159">
            <v>10.770099999999999</v>
          </cell>
          <cell r="Q4159">
            <v>11.36609</v>
          </cell>
          <cell r="S4159">
            <v>25.322150000000001</v>
          </cell>
          <cell r="T4159">
            <v>36.09225</v>
          </cell>
          <cell r="U4159">
            <v>35.781170000000003</v>
          </cell>
          <cell r="X4159">
            <v>5.2782600000000004</v>
          </cell>
          <cell r="Y4159">
            <v>5.2331500000000002</v>
          </cell>
        </row>
        <row r="4160">
          <cell r="A4160" t="str">
            <v>680499CL_ZABG6912</v>
          </cell>
          <cell r="L4160">
            <v>274.47151000000002</v>
          </cell>
          <cell r="M4160">
            <v>434.28561000000002</v>
          </cell>
          <cell r="N4160">
            <v>429.08217999999999</v>
          </cell>
          <cell r="O4160">
            <v>2283.2913800000001</v>
          </cell>
          <cell r="P4160">
            <v>2722.4789500000002</v>
          </cell>
          <cell r="Q4160">
            <v>2927.8405400000001</v>
          </cell>
          <cell r="S4160">
            <v>7998.6661800000002</v>
          </cell>
          <cell r="T4160">
            <v>8437.8537500000002</v>
          </cell>
          <cell r="U4160">
            <v>8465.6502700000001</v>
          </cell>
          <cell r="W4160">
            <v>767.02715999999998</v>
          </cell>
          <cell r="X4160">
            <v>1458.92634</v>
          </cell>
          <cell r="Y4160">
            <v>1440.88823</v>
          </cell>
          <cell r="AB4160">
            <v>1666.9469999999999</v>
          </cell>
          <cell r="AC4160">
            <v>2465.5039999999999</v>
          </cell>
          <cell r="AD4160">
            <v>11948.038</v>
          </cell>
          <cell r="AT4160">
            <v>689.37</v>
          </cell>
          <cell r="AU4160">
            <v>1923.028</v>
          </cell>
          <cell r="AV4160">
            <v>2980.9659000000001</v>
          </cell>
          <cell r="AW4160">
            <v>10825.3639</v>
          </cell>
        </row>
        <row r="4161">
          <cell r="A4161" t="str">
            <v>680499CL_ZABS6912</v>
          </cell>
          <cell r="L4161">
            <v>244.75838999999999</v>
          </cell>
          <cell r="M4161">
            <v>341.41843999999998</v>
          </cell>
          <cell r="N4161">
            <v>337.32769999999999</v>
          </cell>
          <cell r="O4161">
            <v>2126.8732599999998</v>
          </cell>
          <cell r="P4161">
            <v>2329.8796200000002</v>
          </cell>
          <cell r="Q4161">
            <v>2506.1473700000001</v>
          </cell>
          <cell r="S4161">
            <v>7293.0816599999998</v>
          </cell>
          <cell r="T4161">
            <v>7496.0880200000001</v>
          </cell>
          <cell r="U4161">
            <v>7510.9692100000002</v>
          </cell>
          <cell r="W4161">
            <v>732.95627999999999</v>
          </cell>
          <cell r="X4161">
            <v>1229.5578800000001</v>
          </cell>
          <cell r="Y4161">
            <v>1212.2351900000001</v>
          </cell>
          <cell r="AB4161">
            <v>1301.73</v>
          </cell>
          <cell r="AC4161">
            <v>2138.2469999999998</v>
          </cell>
          <cell r="AD4161">
            <v>10324.285</v>
          </cell>
          <cell r="AT4161">
            <v>526.95799999999997</v>
          </cell>
          <cell r="AU4161">
            <v>1478.2919999999999</v>
          </cell>
          <cell r="AV4161">
            <v>2493.42974</v>
          </cell>
          <cell r="AW4161">
            <v>9260.6057400000009</v>
          </cell>
        </row>
        <row r="4162">
          <cell r="A4162" t="str">
            <v>680499CL_ZABO0678</v>
          </cell>
          <cell r="L4162">
            <v>181.00814</v>
          </cell>
          <cell r="M4162">
            <v>237.89394999999999</v>
          </cell>
          <cell r="N4162">
            <v>235.04358999999999</v>
          </cell>
          <cell r="O4162">
            <v>1177.6633999999999</v>
          </cell>
          <cell r="P4162">
            <v>1532.7726500000001</v>
          </cell>
          <cell r="Q4162">
            <v>1636.72759</v>
          </cell>
          <cell r="S4162">
            <v>3905.55854</v>
          </cell>
          <cell r="T4162">
            <v>4260.6677900000004</v>
          </cell>
          <cell r="U4162">
            <v>4273.7160400000002</v>
          </cell>
          <cell r="W4162">
            <v>452.84827000000001</v>
          </cell>
          <cell r="X4162">
            <v>903.74147000000005</v>
          </cell>
          <cell r="Y4162">
            <v>892.44349</v>
          </cell>
          <cell r="AB4162">
            <v>420.45299999999997</v>
          </cell>
          <cell r="AC4162">
            <v>909.005</v>
          </cell>
          <cell r="AD4162">
            <v>5045.0659999999998</v>
          </cell>
          <cell r="AT4162">
            <v>235.161</v>
          </cell>
          <cell r="AU4162">
            <v>678.56799999999998</v>
          </cell>
          <cell r="AV4162">
            <v>1183.3453099999999</v>
          </cell>
          <cell r="AW4162">
            <v>4967.5293099999999</v>
          </cell>
        </row>
        <row r="4163">
          <cell r="A4163" t="str">
            <v>680499CL_ZABU0654</v>
          </cell>
          <cell r="L4163">
            <v>0.60114999999999996</v>
          </cell>
          <cell r="M4163">
            <v>11.331849999999999</v>
          </cell>
          <cell r="N4163">
            <v>11.196070000000001</v>
          </cell>
          <cell r="O4163">
            <v>44.332940000000001</v>
          </cell>
          <cell r="P4163">
            <v>102.53559</v>
          </cell>
          <cell r="Q4163">
            <v>110.90411</v>
          </cell>
          <cell r="S4163">
            <v>112.6254</v>
          </cell>
          <cell r="T4163">
            <v>170.82804999999999</v>
          </cell>
          <cell r="U4163">
            <v>176.66627</v>
          </cell>
          <cell r="W4163">
            <v>0.64271</v>
          </cell>
          <cell r="X4163">
            <v>44.520099999999999</v>
          </cell>
          <cell r="Y4163">
            <v>42.820650000000001</v>
          </cell>
          <cell r="AC4163">
            <v>6.1769999999999996</v>
          </cell>
          <cell r="AD4163">
            <v>111.105</v>
          </cell>
          <cell r="AV4163">
            <v>43.797609999999999</v>
          </cell>
          <cell r="AW4163">
            <v>137.00461000000001</v>
          </cell>
        </row>
        <row r="4164">
          <cell r="A4164" t="str">
            <v>680499CL_ZABU0659</v>
          </cell>
          <cell r="L4164">
            <v>63.149099999999997</v>
          </cell>
          <cell r="M4164">
            <v>92.192639999999997</v>
          </cell>
          <cell r="N4164">
            <v>91.088030000000003</v>
          </cell>
          <cell r="O4164">
            <v>904.87692000000004</v>
          </cell>
          <cell r="P4164">
            <v>694.57137999999998</v>
          </cell>
          <cell r="Q4164">
            <v>758.51567999999997</v>
          </cell>
          <cell r="S4164">
            <v>3274.8977199999999</v>
          </cell>
          <cell r="T4164">
            <v>3064.5921800000001</v>
          </cell>
          <cell r="U4164">
            <v>3060.5868999999998</v>
          </cell>
          <cell r="W4164">
            <v>279.46530000000001</v>
          </cell>
          <cell r="X4164">
            <v>281.29631000000001</v>
          </cell>
          <cell r="Y4164">
            <v>276.97106000000002</v>
          </cell>
          <cell r="AB4164">
            <v>881.27700000000004</v>
          </cell>
          <cell r="AC4164">
            <v>1223.0650000000001</v>
          </cell>
          <cell r="AD4164">
            <v>5168.1139999999996</v>
          </cell>
          <cell r="AT4164">
            <v>291.79700000000003</v>
          </cell>
          <cell r="AU4164">
            <v>799.72400000000005</v>
          </cell>
          <cell r="AV4164">
            <v>1266.28682</v>
          </cell>
          <cell r="AW4164">
            <v>4156.0718200000001</v>
          </cell>
        </row>
        <row r="4165">
          <cell r="A4165" t="str">
            <v>680499CL_ZABS6922</v>
          </cell>
          <cell r="L4165">
            <v>29.71312</v>
          </cell>
          <cell r="M4165">
            <v>92.867170000000002</v>
          </cell>
          <cell r="N4165">
            <v>91.754480000000001</v>
          </cell>
          <cell r="O4165">
            <v>156.41811999999999</v>
          </cell>
          <cell r="P4165">
            <v>392.59933000000001</v>
          </cell>
          <cell r="Q4165">
            <v>421.69317000000001</v>
          </cell>
          <cell r="S4165">
            <v>705.58452</v>
          </cell>
          <cell r="T4165">
            <v>941.76572999999996</v>
          </cell>
          <cell r="U4165">
            <v>954.68105000000003</v>
          </cell>
          <cell r="W4165">
            <v>34.070880000000002</v>
          </cell>
          <cell r="X4165">
            <v>229.36846</v>
          </cell>
          <cell r="Y4165">
            <v>228.65303</v>
          </cell>
          <cell r="AB4165">
            <v>365.21699999999998</v>
          </cell>
          <cell r="AC4165">
            <v>327.25700000000001</v>
          </cell>
          <cell r="AD4165">
            <v>1623.7529999999999</v>
          </cell>
          <cell r="AT4165">
            <v>162.41200000000001</v>
          </cell>
          <cell r="AU4165">
            <v>444.73599999999999</v>
          </cell>
          <cell r="AV4165">
            <v>487.53616</v>
          </cell>
          <cell r="AW4165">
            <v>1564.7581600000001</v>
          </cell>
        </row>
        <row r="4166">
          <cell r="A4166" t="str">
            <v>680499CL_ZABU0630</v>
          </cell>
          <cell r="M4166">
            <v>2.8336399999999999</v>
          </cell>
          <cell r="N4166">
            <v>2.79969</v>
          </cell>
          <cell r="P4166">
            <v>5.2857399999999997</v>
          </cell>
          <cell r="Q4166">
            <v>5.3065800000000003</v>
          </cell>
          <cell r="S4166">
            <v>0.51866000000000001</v>
          </cell>
          <cell r="T4166">
            <v>5.8044000000000002</v>
          </cell>
          <cell r="U4166">
            <v>5.8215899999999996</v>
          </cell>
          <cell r="X4166">
            <v>5.2857399999999997</v>
          </cell>
          <cell r="Y4166">
            <v>5.3065800000000003</v>
          </cell>
        </row>
        <row r="4167">
          <cell r="A4167" t="str">
            <v>680499CL_ZABU1485</v>
          </cell>
          <cell r="L4167">
            <v>24.202660000000002</v>
          </cell>
          <cell r="M4167">
            <v>28.491810000000001</v>
          </cell>
          <cell r="N4167">
            <v>28.15044</v>
          </cell>
          <cell r="O4167">
            <v>116.1353</v>
          </cell>
          <cell r="P4167">
            <v>320.05083000000002</v>
          </cell>
          <cell r="Q4167">
            <v>350.06947000000002</v>
          </cell>
          <cell r="S4167">
            <v>565.11458000000005</v>
          </cell>
          <cell r="T4167">
            <v>769.03011000000004</v>
          </cell>
          <cell r="U4167">
            <v>786.26694999999995</v>
          </cell>
          <cell r="W4167">
            <v>24.188079999999999</v>
          </cell>
          <cell r="X4167">
            <v>147.63907</v>
          </cell>
          <cell r="Y4167">
            <v>147.64345</v>
          </cell>
          <cell r="AB4167">
            <v>223.07400000000001</v>
          </cell>
          <cell r="AC4167">
            <v>259.44499999999999</v>
          </cell>
          <cell r="AD4167">
            <v>1127.329</v>
          </cell>
          <cell r="AT4167">
            <v>84.921999999999997</v>
          </cell>
          <cell r="AU4167">
            <v>237.184</v>
          </cell>
          <cell r="AV4167">
            <v>320.72692999999998</v>
          </cell>
          <cell r="AW4167">
            <v>1027.0499299999999</v>
          </cell>
        </row>
        <row r="4168">
          <cell r="A4168" t="str">
            <v>680499CL_ZABO0708</v>
          </cell>
          <cell r="L4168">
            <v>-0.14787</v>
          </cell>
          <cell r="M4168">
            <v>5.1638500000000001</v>
          </cell>
          <cell r="N4168">
            <v>5.1019800000000002</v>
          </cell>
          <cell r="O4168">
            <v>-0.94310000000000005</v>
          </cell>
          <cell r="P4168">
            <v>0.26296999999999998</v>
          </cell>
          <cell r="Q4168">
            <v>-0.24451999999999999</v>
          </cell>
          <cell r="S4168">
            <v>-0.94310000000000005</v>
          </cell>
          <cell r="T4168">
            <v>0.26296999999999998</v>
          </cell>
          <cell r="U4168">
            <v>-0.24451999999999999</v>
          </cell>
          <cell r="W4168">
            <v>-0.14787</v>
          </cell>
          <cell r="X4168">
            <v>4.3292900000000003</v>
          </cell>
          <cell r="Y4168">
            <v>4.2487700000000004</v>
          </cell>
          <cell r="AV4168">
            <v>5.5053299999999998</v>
          </cell>
          <cell r="AW4168">
            <v>5.5053299999999998</v>
          </cell>
        </row>
        <row r="4169">
          <cell r="A4169" t="str">
            <v>680499CL_ZABU0675</v>
          </cell>
          <cell r="L4169">
            <v>2.9209900000000002</v>
          </cell>
          <cell r="M4169">
            <v>56.377870000000001</v>
          </cell>
          <cell r="N4169">
            <v>55.702379999999998</v>
          </cell>
          <cell r="O4169">
            <v>9.4200900000000001</v>
          </cell>
          <cell r="P4169">
            <v>66.999790000000004</v>
          </cell>
          <cell r="Q4169">
            <v>66.561639999999997</v>
          </cell>
          <cell r="S4169">
            <v>109.08855</v>
          </cell>
          <cell r="T4169">
            <v>166.66825</v>
          </cell>
          <cell r="U4169">
            <v>162.83703</v>
          </cell>
          <cell r="W4169">
            <v>2.9209900000000002</v>
          </cell>
          <cell r="X4169">
            <v>72.114360000000005</v>
          </cell>
          <cell r="Y4169">
            <v>71.454220000000007</v>
          </cell>
          <cell r="AB4169">
            <v>137.13999999999999</v>
          </cell>
          <cell r="AC4169">
            <v>46.613</v>
          </cell>
          <cell r="AD4169">
            <v>468.79399999999998</v>
          </cell>
          <cell r="AT4169">
            <v>64.760999999999996</v>
          </cell>
          <cell r="AU4169">
            <v>180.11799999999999</v>
          </cell>
          <cell r="AV4169">
            <v>139.565</v>
          </cell>
          <cell r="AW4169">
            <v>432.62700000000001</v>
          </cell>
        </row>
        <row r="4170">
          <cell r="A4170" t="str">
            <v>680499CL_ZABU1123</v>
          </cell>
          <cell r="L4170">
            <v>2.7373400000000001</v>
          </cell>
          <cell r="O4170">
            <v>31.80583</v>
          </cell>
          <cell r="S4170">
            <v>31.80583</v>
          </cell>
          <cell r="W4170">
            <v>7.10968</v>
          </cell>
          <cell r="AB4170">
            <v>5.0030000000000001</v>
          </cell>
          <cell r="AC4170">
            <v>21.199000000000002</v>
          </cell>
          <cell r="AD4170">
            <v>27.63</v>
          </cell>
          <cell r="AT4170">
            <v>12.728999999999999</v>
          </cell>
          <cell r="AU4170">
            <v>27.434000000000001</v>
          </cell>
          <cell r="AV4170">
            <v>21.738900000000001</v>
          </cell>
          <cell r="AW4170">
            <v>99.575900000000004</v>
          </cell>
        </row>
        <row r="4171">
          <cell r="A4171" t="str">
            <v>680499CL_ZABS9042</v>
          </cell>
          <cell r="L4171">
            <v>760.43317999999999</v>
          </cell>
          <cell r="M4171">
            <v>453.71911999999998</v>
          </cell>
          <cell r="N4171">
            <v>448.28285</v>
          </cell>
          <cell r="O4171">
            <v>2807.5020300000001</v>
          </cell>
          <cell r="P4171">
            <v>1746.5266200000001</v>
          </cell>
          <cell r="Q4171">
            <v>1840.3053399999999</v>
          </cell>
          <cell r="S4171">
            <v>6951.4049599999998</v>
          </cell>
          <cell r="T4171">
            <v>5890.4295499999998</v>
          </cell>
          <cell r="U4171">
            <v>5853.4244699999999</v>
          </cell>
          <cell r="W4171">
            <v>1278.6223500000001</v>
          </cell>
          <cell r="X4171">
            <v>1339.37718</v>
          </cell>
          <cell r="Y4171">
            <v>1328.0201500000001</v>
          </cell>
          <cell r="AB4171">
            <v>1670.1980000000001</v>
          </cell>
          <cell r="AC4171">
            <v>1802.6220000000001</v>
          </cell>
          <cell r="AD4171">
            <v>7662.1189999999997</v>
          </cell>
          <cell r="AT4171">
            <v>825.26</v>
          </cell>
          <cell r="AU4171">
            <v>1598.6030000000001</v>
          </cell>
          <cell r="AV4171">
            <v>2664.2702800000002</v>
          </cell>
          <cell r="AW4171">
            <v>7502.6352800000004</v>
          </cell>
        </row>
        <row r="4172">
          <cell r="A4172" t="str">
            <v>680499CL_ZABO0341</v>
          </cell>
          <cell r="L4172">
            <v>434.40861000000001</v>
          </cell>
          <cell r="M4172">
            <v>201.76281</v>
          </cell>
          <cell r="N4172">
            <v>199.34536</v>
          </cell>
          <cell r="O4172">
            <v>1202.22156</v>
          </cell>
          <cell r="P4172">
            <v>680.29454999999996</v>
          </cell>
          <cell r="Q4172">
            <v>717.75882000000001</v>
          </cell>
          <cell r="S4172">
            <v>2556.0735500000001</v>
          </cell>
          <cell r="T4172">
            <v>2034.14654</v>
          </cell>
          <cell r="U4172">
            <v>2027.94046</v>
          </cell>
          <cell r="W4172">
            <v>632.77773999999999</v>
          </cell>
          <cell r="X4172">
            <v>512.41336000000001</v>
          </cell>
          <cell r="Y4172">
            <v>507.93984</v>
          </cell>
          <cell r="AB4172">
            <v>589.35400000000004</v>
          </cell>
          <cell r="AC4172">
            <v>714.95899999999995</v>
          </cell>
          <cell r="AD4172">
            <v>3091.6689999999999</v>
          </cell>
          <cell r="AT4172">
            <v>379.005</v>
          </cell>
          <cell r="AU4172">
            <v>659.19299999999998</v>
          </cell>
          <cell r="AV4172">
            <v>1123.3859600000001</v>
          </cell>
          <cell r="AW4172">
            <v>2955.7489599999999</v>
          </cell>
        </row>
        <row r="4173">
          <cell r="A4173" t="str">
            <v>680499CL_ZABU0341</v>
          </cell>
          <cell r="L4173">
            <v>434.40861000000001</v>
          </cell>
          <cell r="M4173">
            <v>201.76281</v>
          </cell>
          <cell r="N4173">
            <v>199.34536</v>
          </cell>
          <cell r="O4173">
            <v>1202.22156</v>
          </cell>
          <cell r="P4173">
            <v>680.29454999999996</v>
          </cell>
          <cell r="Q4173">
            <v>717.75882000000001</v>
          </cell>
          <cell r="S4173">
            <v>2556.0735500000001</v>
          </cell>
          <cell r="T4173">
            <v>2034.14654</v>
          </cell>
          <cell r="U4173">
            <v>2027.94046</v>
          </cell>
          <cell r="W4173">
            <v>632.77773999999999</v>
          </cell>
          <cell r="X4173">
            <v>512.41336000000001</v>
          </cell>
          <cell r="Y4173">
            <v>507.93984</v>
          </cell>
          <cell r="AB4173">
            <v>589.35400000000004</v>
          </cell>
          <cell r="AC4173">
            <v>714.95899999999995</v>
          </cell>
          <cell r="AD4173">
            <v>3091.6689999999999</v>
          </cell>
          <cell r="AT4173">
            <v>379.005</v>
          </cell>
          <cell r="AU4173">
            <v>659.19299999999998</v>
          </cell>
          <cell r="AV4173">
            <v>1123.3859600000001</v>
          </cell>
          <cell r="AW4173">
            <v>2955.7489599999999</v>
          </cell>
        </row>
        <row r="4174">
          <cell r="A4174" t="str">
            <v>680499CL_ZABU0351</v>
          </cell>
          <cell r="L4174">
            <v>-2.0650000000000002E-2</v>
          </cell>
          <cell r="M4174">
            <v>-0.16339999999999999</v>
          </cell>
          <cell r="N4174">
            <v>-0.16144</v>
          </cell>
          <cell r="O4174">
            <v>-9.1590000000000005E-2</v>
          </cell>
          <cell r="P4174">
            <v>-0.38435999999999998</v>
          </cell>
          <cell r="Q4174">
            <v>-0.40301999999999999</v>
          </cell>
          <cell r="S4174">
            <v>-0.34662999999999999</v>
          </cell>
          <cell r="T4174">
            <v>-0.63939999999999997</v>
          </cell>
          <cell r="U4174">
            <v>-0.64700999999999997</v>
          </cell>
          <cell r="W4174">
            <v>-4.5609999999999998E-2</v>
          </cell>
          <cell r="X4174">
            <v>-0.31781999999999999</v>
          </cell>
          <cell r="Y4174">
            <v>-0.31274999999999997</v>
          </cell>
          <cell r="AV4174">
            <v>-4.598E-2</v>
          </cell>
          <cell r="AW4174">
            <v>-4.598E-2</v>
          </cell>
        </row>
        <row r="4175">
          <cell r="A4175" t="str">
            <v>680499CL_ZABU0352</v>
          </cell>
          <cell r="L4175">
            <v>326.04521999999997</v>
          </cell>
          <cell r="M4175">
            <v>252.11971</v>
          </cell>
          <cell r="N4175">
            <v>249.09893</v>
          </cell>
          <cell r="O4175">
            <v>1606.0577499999999</v>
          </cell>
          <cell r="P4175">
            <v>1065.7300700000001</v>
          </cell>
          <cell r="Q4175">
            <v>1121.91812</v>
          </cell>
          <cell r="S4175">
            <v>4396.3594599999997</v>
          </cell>
          <cell r="T4175">
            <v>3856.0317799999998</v>
          </cell>
          <cell r="U4175">
            <v>3825.0955199999999</v>
          </cell>
          <cell r="W4175">
            <v>645.89022</v>
          </cell>
          <cell r="X4175">
            <v>827.27737000000002</v>
          </cell>
          <cell r="Y4175">
            <v>820.38896999999997</v>
          </cell>
          <cell r="AB4175">
            <v>1080.8440000000001</v>
          </cell>
          <cell r="AC4175">
            <v>1087.663</v>
          </cell>
          <cell r="AD4175">
            <v>4570.45</v>
          </cell>
          <cell r="AT4175">
            <v>446.255</v>
          </cell>
          <cell r="AU4175">
            <v>939.41</v>
          </cell>
          <cell r="AV4175">
            <v>1523.67983</v>
          </cell>
          <cell r="AW4175">
            <v>4529.6818300000004</v>
          </cell>
        </row>
        <row r="4176">
          <cell r="A4176" t="str">
            <v>680499CL_ZABU0353</v>
          </cell>
          <cell r="O4176">
            <v>-0.68569000000000002</v>
          </cell>
          <cell r="P4176">
            <v>0.88636000000000004</v>
          </cell>
          <cell r="Q4176">
            <v>1.0314099999999999</v>
          </cell>
          <cell r="S4176">
            <v>-0.68142000000000003</v>
          </cell>
          <cell r="T4176">
            <v>0.89063000000000003</v>
          </cell>
          <cell r="U4176">
            <v>1.0355000000000001</v>
          </cell>
          <cell r="X4176">
            <v>4.2700000000000004E-3</v>
          </cell>
          <cell r="Y4176">
            <v>4.0899999999999999E-3</v>
          </cell>
          <cell r="AV4176">
            <v>17.25047</v>
          </cell>
          <cell r="AW4176">
            <v>17.25047</v>
          </cell>
        </row>
        <row r="4177">
          <cell r="A4177" t="str">
            <v>680499CL_ZABS9051</v>
          </cell>
          <cell r="L4177">
            <v>-38.101689999999998</v>
          </cell>
          <cell r="M4177">
            <v>0</v>
          </cell>
          <cell r="N4177">
            <v>0</v>
          </cell>
          <cell r="O4177">
            <v>172.29953</v>
          </cell>
          <cell r="P4177">
            <v>0</v>
          </cell>
          <cell r="Q4177">
            <v>0</v>
          </cell>
          <cell r="S4177">
            <v>172.29953</v>
          </cell>
          <cell r="T4177">
            <v>0</v>
          </cell>
          <cell r="U4177">
            <v>0</v>
          </cell>
          <cell r="W4177">
            <v>86.574969999999993</v>
          </cell>
          <cell r="X4177">
            <v>0</v>
          </cell>
          <cell r="Y4177">
            <v>0</v>
          </cell>
          <cell r="AB4177">
            <v>211.21899999999999</v>
          </cell>
          <cell r="AC4177">
            <v>95.162999999999997</v>
          </cell>
          <cell r="AD4177">
            <v>769.97500000000002</v>
          </cell>
          <cell r="AT4177">
            <v>78.622</v>
          </cell>
          <cell r="AU4177">
            <v>182.65899999999999</v>
          </cell>
          <cell r="AV4177">
            <v>206.70150000000001</v>
          </cell>
          <cell r="AW4177">
            <v>720.00549999999998</v>
          </cell>
        </row>
        <row r="4178">
          <cell r="A4178" t="str">
            <v>680499CL_ZABO0713</v>
          </cell>
          <cell r="L4178">
            <v>-90.347859999999997</v>
          </cell>
          <cell r="M4178">
            <v>0</v>
          </cell>
          <cell r="N4178">
            <v>0</v>
          </cell>
          <cell r="O4178">
            <v>2.9477799999999998</v>
          </cell>
          <cell r="P4178">
            <v>0</v>
          </cell>
          <cell r="Q4178">
            <v>0</v>
          </cell>
          <cell r="S4178">
            <v>2.9477799999999998</v>
          </cell>
          <cell r="T4178">
            <v>0</v>
          </cell>
          <cell r="U4178">
            <v>0</v>
          </cell>
          <cell r="W4178">
            <v>2.6686899999999998</v>
          </cell>
          <cell r="X4178">
            <v>0</v>
          </cell>
          <cell r="Y4178">
            <v>0</v>
          </cell>
          <cell r="AV4178">
            <v>0.27909</v>
          </cell>
          <cell r="AW4178">
            <v>0.27909</v>
          </cell>
        </row>
        <row r="4179">
          <cell r="A4179" t="str">
            <v>680499CL_ZABU0713</v>
          </cell>
          <cell r="L4179">
            <v>-90.347859999999997</v>
          </cell>
          <cell r="M4179">
            <v>0</v>
          </cell>
          <cell r="N4179">
            <v>0</v>
          </cell>
          <cell r="O4179">
            <v>2.9477799999999998</v>
          </cell>
          <cell r="P4179">
            <v>0</v>
          </cell>
          <cell r="Q4179">
            <v>0</v>
          </cell>
          <cell r="S4179">
            <v>2.9477799999999998</v>
          </cell>
          <cell r="T4179">
            <v>0</v>
          </cell>
          <cell r="U4179">
            <v>0</v>
          </cell>
          <cell r="W4179">
            <v>2.6686899999999998</v>
          </cell>
          <cell r="X4179">
            <v>0</v>
          </cell>
          <cell r="Y4179">
            <v>0</v>
          </cell>
          <cell r="AV4179">
            <v>0.27909</v>
          </cell>
          <cell r="AW4179">
            <v>0.27909</v>
          </cell>
        </row>
        <row r="4180">
          <cell r="A4180" t="str">
            <v>680499CL_ZABU0418</v>
          </cell>
          <cell r="L4180">
            <v>52.246169999999999</v>
          </cell>
          <cell r="O4180">
            <v>169.35175000000001</v>
          </cell>
          <cell r="S4180">
            <v>169.35175000000001</v>
          </cell>
          <cell r="W4180">
            <v>83.906279999999995</v>
          </cell>
          <cell r="AB4180">
            <v>211.21899999999999</v>
          </cell>
          <cell r="AC4180">
            <v>95.162999999999997</v>
          </cell>
          <cell r="AD4180">
            <v>769.97500000000002</v>
          </cell>
          <cell r="AT4180">
            <v>78.622</v>
          </cell>
          <cell r="AU4180">
            <v>182.65899999999999</v>
          </cell>
          <cell r="AV4180">
            <v>206.42241000000001</v>
          </cell>
          <cell r="AW4180">
            <v>719.72640999999999</v>
          </cell>
        </row>
        <row r="4181">
          <cell r="A4181" t="str">
            <v>680499CL_ZABS9050</v>
          </cell>
          <cell r="L4181">
            <v>14.461930000000001</v>
          </cell>
          <cell r="M4181">
            <v>17.170649999999998</v>
          </cell>
          <cell r="N4181">
            <v>16.964919999999999</v>
          </cell>
          <cell r="O4181">
            <v>69.063839999999999</v>
          </cell>
          <cell r="P4181">
            <v>35.220050000000001</v>
          </cell>
          <cell r="Q4181">
            <v>35.788910000000001</v>
          </cell>
          <cell r="S4181">
            <v>158.38831999999999</v>
          </cell>
          <cell r="T4181">
            <v>124.54452999999999</v>
          </cell>
          <cell r="U4181">
            <v>122.19678999999999</v>
          </cell>
          <cell r="W4181">
            <v>22.564319999999999</v>
          </cell>
          <cell r="X4181">
            <v>36.554119999999998</v>
          </cell>
          <cell r="Y4181">
            <v>36.36927</v>
          </cell>
          <cell r="AB4181">
            <v>44.792000000000002</v>
          </cell>
          <cell r="AC4181">
            <v>27.908999999999999</v>
          </cell>
          <cell r="AD4181">
            <v>214.97</v>
          </cell>
          <cell r="AT4181">
            <v>25.193000000000001</v>
          </cell>
          <cell r="AU4181">
            <v>48.152999999999999</v>
          </cell>
          <cell r="AV4181">
            <v>84.23066</v>
          </cell>
          <cell r="AW4181">
            <v>206.02266</v>
          </cell>
        </row>
        <row r="4182">
          <cell r="A4182" t="str">
            <v>680499CL_ZABU0331</v>
          </cell>
          <cell r="L4182">
            <v>14.461930000000001</v>
          </cell>
          <cell r="M4182">
            <v>17.170649999999998</v>
          </cell>
          <cell r="N4182">
            <v>16.964919999999999</v>
          </cell>
          <cell r="O4182">
            <v>69.063839999999999</v>
          </cell>
          <cell r="P4182">
            <v>35.252139999999997</v>
          </cell>
          <cell r="Q4182">
            <v>35.820909999999998</v>
          </cell>
          <cell r="S4182">
            <v>161.62199000000001</v>
          </cell>
          <cell r="T4182">
            <v>127.81028999999999</v>
          </cell>
          <cell r="U4182">
            <v>125.32212</v>
          </cell>
          <cell r="W4182">
            <v>22.564319999999999</v>
          </cell>
          <cell r="X4182">
            <v>39.834350000000001</v>
          </cell>
          <cell r="Y4182">
            <v>39.510199999999998</v>
          </cell>
          <cell r="AB4182">
            <v>44.792000000000002</v>
          </cell>
          <cell r="AC4182">
            <v>27.908999999999999</v>
          </cell>
          <cell r="AD4182">
            <v>214.97</v>
          </cell>
          <cell r="AT4182">
            <v>25.193000000000001</v>
          </cell>
          <cell r="AU4182">
            <v>48.152999999999999</v>
          </cell>
          <cell r="AV4182">
            <v>84.23066</v>
          </cell>
          <cell r="AW4182">
            <v>206.02266</v>
          </cell>
        </row>
        <row r="4183">
          <cell r="A4183" t="str">
            <v>680499CL_ZABU0362</v>
          </cell>
          <cell r="P4183">
            <v>-3.209E-2</v>
          </cell>
          <cell r="Q4183">
            <v>-3.2000000000000001E-2</v>
          </cell>
          <cell r="S4183">
            <v>-3.23367</v>
          </cell>
          <cell r="T4183">
            <v>-3.2657600000000002</v>
          </cell>
          <cell r="U4183">
            <v>-3.1253199999999999</v>
          </cell>
          <cell r="X4183">
            <v>-3.28023</v>
          </cell>
          <cell r="Y4183">
            <v>-3.14093</v>
          </cell>
        </row>
        <row r="4184">
          <cell r="A4184" t="str">
            <v>680499CL_ZABS6801</v>
          </cell>
          <cell r="L4184">
            <v>10.6112</v>
          </cell>
          <cell r="M4184">
            <v>11.3917</v>
          </cell>
          <cell r="N4184">
            <v>11.25521</v>
          </cell>
          <cell r="O4184">
            <v>49.513710000000003</v>
          </cell>
          <cell r="P4184">
            <v>80.965919999999997</v>
          </cell>
          <cell r="Q4184">
            <v>87.302490000000006</v>
          </cell>
          <cell r="S4184">
            <v>111.42796</v>
          </cell>
          <cell r="T4184">
            <v>142.88016999999999</v>
          </cell>
          <cell r="U4184">
            <v>147.09211999999999</v>
          </cell>
          <cell r="W4184">
            <v>21.666789999999999</v>
          </cell>
          <cell r="X4184">
            <v>37.57602</v>
          </cell>
          <cell r="Y4184">
            <v>37.327590000000001</v>
          </cell>
          <cell r="AV4184">
            <v>17.911549999999998</v>
          </cell>
          <cell r="AW4184">
            <v>17.911549999999998</v>
          </cell>
        </row>
        <row r="4185">
          <cell r="A4185" t="str">
            <v>680499CL_ZABU1481</v>
          </cell>
          <cell r="L4185">
            <v>10.6112</v>
          </cell>
          <cell r="M4185">
            <v>11.3917</v>
          </cell>
          <cell r="N4185">
            <v>11.25521</v>
          </cell>
          <cell r="O4185">
            <v>49.513710000000003</v>
          </cell>
          <cell r="P4185">
            <v>80.965919999999997</v>
          </cell>
          <cell r="Q4185">
            <v>87.302490000000006</v>
          </cell>
          <cell r="S4185">
            <v>111.42796</v>
          </cell>
          <cell r="T4185">
            <v>142.88016999999999</v>
          </cell>
          <cell r="U4185">
            <v>147.09211999999999</v>
          </cell>
          <cell r="W4185">
            <v>21.666789999999999</v>
          </cell>
          <cell r="X4185">
            <v>37.57602</v>
          </cell>
          <cell r="Y4185">
            <v>37.327590000000001</v>
          </cell>
          <cell r="AV4185">
            <v>17.911549999999998</v>
          </cell>
          <cell r="AW4185">
            <v>17.911549999999998</v>
          </cell>
        </row>
        <row r="4186">
          <cell r="A4186" t="str">
            <v>680499CL_ZA201101</v>
          </cell>
          <cell r="L4186">
            <v>-1.0264800000000001</v>
          </cell>
          <cell r="M4186">
            <v>-2.9393500000000001</v>
          </cell>
          <cell r="N4186">
            <v>-2.9041199999999998</v>
          </cell>
          <cell r="O4186">
            <v>-8.9822500000000005</v>
          </cell>
          <cell r="P4186">
            <v>-17.549019999999999</v>
          </cell>
          <cell r="Q4186">
            <v>-19.465070000000001</v>
          </cell>
          <cell r="S4186">
            <v>-16.09394</v>
          </cell>
          <cell r="T4186">
            <v>-24.660710000000002</v>
          </cell>
          <cell r="U4186">
            <v>-26.398859999999999</v>
          </cell>
          <cell r="W4186">
            <v>-4.2705900000000003</v>
          </cell>
          <cell r="X4186">
            <v>0.69660999999999995</v>
          </cell>
          <cell r="Y4186">
            <v>0.75614000000000003</v>
          </cell>
          <cell r="AV4186">
            <v>-0.72448000000000001</v>
          </cell>
          <cell r="AW4186">
            <v>-0.72448000000000001</v>
          </cell>
        </row>
        <row r="4187">
          <cell r="A4187" t="str">
            <v>680499CL_ZABT6918</v>
          </cell>
          <cell r="L4187">
            <v>-1.0264800000000001</v>
          </cell>
          <cell r="M4187">
            <v>-2.9393500000000001</v>
          </cell>
          <cell r="N4187">
            <v>-2.9041199999999998</v>
          </cell>
          <cell r="O4187">
            <v>-8.9822500000000005</v>
          </cell>
          <cell r="P4187">
            <v>-17.549019999999999</v>
          </cell>
          <cell r="Q4187">
            <v>-19.465070000000001</v>
          </cell>
          <cell r="S4187">
            <v>-16.09394</v>
          </cell>
          <cell r="T4187">
            <v>-24.660710000000002</v>
          </cell>
          <cell r="U4187">
            <v>-26.398859999999999</v>
          </cell>
          <cell r="W4187">
            <v>-4.2705900000000003</v>
          </cell>
          <cell r="X4187">
            <v>0.69660999999999995</v>
          </cell>
          <cell r="Y4187">
            <v>0.75614000000000003</v>
          </cell>
          <cell r="AV4187">
            <v>-0.72448000000000001</v>
          </cell>
          <cell r="AW4187">
            <v>-0.72448000000000001</v>
          </cell>
        </row>
        <row r="4188">
          <cell r="A4188" t="str">
            <v>680499CL_ZABO0680</v>
          </cell>
          <cell r="L4188">
            <v>-1.0264800000000001</v>
          </cell>
          <cell r="M4188">
            <v>-2.9393500000000001</v>
          </cell>
          <cell r="N4188">
            <v>-2.9041199999999998</v>
          </cell>
          <cell r="O4188">
            <v>-8.9822500000000005</v>
          </cell>
          <cell r="P4188">
            <v>-17.549019999999999</v>
          </cell>
          <cell r="Q4188">
            <v>-19.465070000000001</v>
          </cell>
          <cell r="S4188">
            <v>-16.09394</v>
          </cell>
          <cell r="T4188">
            <v>-24.660710000000002</v>
          </cell>
          <cell r="U4188">
            <v>-26.398859999999999</v>
          </cell>
          <cell r="W4188">
            <v>-4.2705900000000003</v>
          </cell>
          <cell r="X4188">
            <v>0.69660999999999995</v>
          </cell>
          <cell r="Y4188">
            <v>0.75614000000000003</v>
          </cell>
          <cell r="AV4188">
            <v>-0.72448000000000001</v>
          </cell>
          <cell r="AW4188">
            <v>-0.72448000000000001</v>
          </cell>
        </row>
        <row r="4189">
          <cell r="A4189" t="str">
            <v>680499CL_ZABU0680</v>
          </cell>
          <cell r="L4189">
            <v>-1.0264800000000001</v>
          </cell>
          <cell r="M4189">
            <v>-2.9393500000000001</v>
          </cell>
          <cell r="N4189">
            <v>-2.9041199999999998</v>
          </cell>
          <cell r="O4189">
            <v>-8.9822500000000005</v>
          </cell>
          <cell r="P4189">
            <v>-17.549019999999999</v>
          </cell>
          <cell r="Q4189">
            <v>-19.465070000000001</v>
          </cell>
          <cell r="S4189">
            <v>-16.09394</v>
          </cell>
          <cell r="T4189">
            <v>-24.660710000000002</v>
          </cell>
          <cell r="U4189">
            <v>-26.398859999999999</v>
          </cell>
          <cell r="W4189">
            <v>-4.2705900000000003</v>
          </cell>
          <cell r="X4189">
            <v>0.69660999999999995</v>
          </cell>
          <cell r="Y4189">
            <v>0.75614000000000003</v>
          </cell>
          <cell r="AV4189">
            <v>-0.72448000000000001</v>
          </cell>
          <cell r="AW4189">
            <v>-0.72448000000000001</v>
          </cell>
        </row>
        <row r="4190">
          <cell r="A4190" t="str">
            <v>680499960543PD202</v>
          </cell>
          <cell r="L4190">
            <v>1440.0621599999999</v>
          </cell>
          <cell r="M4190">
            <v>1230.2010299999999</v>
          </cell>
          <cell r="N4190">
            <v>1215.46129</v>
          </cell>
          <cell r="O4190">
            <v>7163.7727299999997</v>
          </cell>
          <cell r="P4190">
            <v>5847.22</v>
          </cell>
          <cell r="Q4190">
            <v>6246.0310399999998</v>
          </cell>
          <cell r="S4190">
            <v>20890.724579999998</v>
          </cell>
          <cell r="T4190">
            <v>19574.171849999999</v>
          </cell>
          <cell r="U4190">
            <v>19537.757590000001</v>
          </cell>
          <cell r="W4190">
            <v>3062.0603299999998</v>
          </cell>
          <cell r="X4190">
            <v>3904.3280300000001</v>
          </cell>
          <cell r="Y4190">
            <v>3856.87273</v>
          </cell>
          <cell r="AB4190">
            <v>4716.6009999999997</v>
          </cell>
          <cell r="AC4190">
            <v>5761.2449999999999</v>
          </cell>
          <cell r="AD4190">
            <v>26491.579000000002</v>
          </cell>
          <cell r="AT4190">
            <v>2098.9810000000002</v>
          </cell>
          <cell r="AU4190">
            <v>4842.6469999999999</v>
          </cell>
          <cell r="AV4190">
            <v>7721.4256800000003</v>
          </cell>
          <cell r="AW4190">
            <v>24909.33368</v>
          </cell>
        </row>
        <row r="4191">
          <cell r="A4191" t="str">
            <v>680499960543BS9044</v>
          </cell>
          <cell r="L4191">
            <v>418.18603000000002</v>
          </cell>
          <cell r="M4191">
            <v>313.63395000000003</v>
          </cell>
          <cell r="N4191">
            <v>309.87614000000002</v>
          </cell>
          <cell r="O4191">
            <v>1782.1022399999999</v>
          </cell>
          <cell r="P4191">
            <v>1262.02846</v>
          </cell>
          <cell r="Q4191">
            <v>1354.79377</v>
          </cell>
          <cell r="S4191">
            <v>5498.5376299999998</v>
          </cell>
          <cell r="T4191">
            <v>4978.4638500000001</v>
          </cell>
          <cell r="U4191">
            <v>4949.3939499999997</v>
          </cell>
          <cell r="W4191">
            <v>885.60473999999999</v>
          </cell>
          <cell r="X4191">
            <v>1031.89437</v>
          </cell>
          <cell r="Y4191">
            <v>1014.26748</v>
          </cell>
          <cell r="AB4191">
            <v>1123.4449999999999</v>
          </cell>
          <cell r="AC4191">
            <v>1370.047</v>
          </cell>
          <cell r="AD4191">
            <v>5896.4769999999999</v>
          </cell>
          <cell r="AT4191">
            <v>480.536</v>
          </cell>
          <cell r="AU4191">
            <v>1090.204</v>
          </cell>
          <cell r="AV4191">
            <v>1767.3457900000001</v>
          </cell>
          <cell r="AW4191">
            <v>5637.3947900000003</v>
          </cell>
        </row>
        <row r="4192">
          <cell r="A4192" t="str">
            <v>680499960543BU0321</v>
          </cell>
          <cell r="L4192">
            <v>373.12979000000001</v>
          </cell>
          <cell r="M4192">
            <v>273.62373000000002</v>
          </cell>
          <cell r="N4192">
            <v>270.34530000000001</v>
          </cell>
          <cell r="O4192">
            <v>1414.5743399999999</v>
          </cell>
          <cell r="P4192">
            <v>959.31280000000004</v>
          </cell>
          <cell r="Q4192">
            <v>1029.3000099999999</v>
          </cell>
          <cell r="S4192">
            <v>4427.8602199999996</v>
          </cell>
          <cell r="T4192">
            <v>3972.5986800000001</v>
          </cell>
          <cell r="U4192">
            <v>3943.9176600000001</v>
          </cell>
          <cell r="W4192">
            <v>727.67785000000003</v>
          </cell>
          <cell r="X4192">
            <v>789.12710000000004</v>
          </cell>
          <cell r="Y4192">
            <v>775.54449999999997</v>
          </cell>
          <cell r="AB4192">
            <v>870.38900000000001</v>
          </cell>
          <cell r="AC4192">
            <v>1138.172</v>
          </cell>
          <cell r="AD4192">
            <v>4547.0590000000002</v>
          </cell>
          <cell r="AT4192">
            <v>413.517</v>
          </cell>
          <cell r="AU4192">
            <v>898.91499999999996</v>
          </cell>
          <cell r="AV4192">
            <v>1449.19623</v>
          </cell>
          <cell r="AW4192">
            <v>4518.8872300000003</v>
          </cell>
        </row>
        <row r="4193">
          <cell r="A4193" t="str">
            <v>680499960543BU0323</v>
          </cell>
          <cell r="L4193">
            <v>45.056240000000003</v>
          </cell>
          <cell r="M4193">
            <v>37.711489999999998</v>
          </cell>
          <cell r="N4193">
            <v>37.259650000000001</v>
          </cell>
          <cell r="O4193">
            <v>367.52789999999999</v>
          </cell>
          <cell r="P4193">
            <v>291.94556</v>
          </cell>
          <cell r="Q4193">
            <v>314.12767000000002</v>
          </cell>
          <cell r="S4193">
            <v>1045.35526</v>
          </cell>
          <cell r="T4193">
            <v>969.77292</v>
          </cell>
          <cell r="U4193">
            <v>969.69511</v>
          </cell>
          <cell r="W4193">
            <v>157.92688999999999</v>
          </cell>
          <cell r="X4193">
            <v>237.48901000000001</v>
          </cell>
          <cell r="Y4193">
            <v>233.48983000000001</v>
          </cell>
          <cell r="AB4193">
            <v>253.05600000000001</v>
          </cell>
          <cell r="AC4193">
            <v>231.875</v>
          </cell>
          <cell r="AD4193">
            <v>1349.4179999999999</v>
          </cell>
          <cell r="AT4193">
            <v>67.019000000000005</v>
          </cell>
          <cell r="AU4193">
            <v>191.28899999999999</v>
          </cell>
          <cell r="AV4193">
            <v>318.14956000000001</v>
          </cell>
          <cell r="AW4193">
            <v>1118.50756</v>
          </cell>
        </row>
        <row r="4194">
          <cell r="A4194" t="str">
            <v>680499960543BU0329</v>
          </cell>
          <cell r="M4194">
            <v>2.2987299999999999</v>
          </cell>
          <cell r="N4194">
            <v>2.2711899999999998</v>
          </cell>
          <cell r="P4194">
            <v>10.770099999999999</v>
          </cell>
          <cell r="Q4194">
            <v>11.36609</v>
          </cell>
          <cell r="S4194">
            <v>25.322150000000001</v>
          </cell>
          <cell r="T4194">
            <v>36.09225</v>
          </cell>
          <cell r="U4194">
            <v>35.781170000000003</v>
          </cell>
          <cell r="X4194">
            <v>5.2782600000000004</v>
          </cell>
          <cell r="Y4194">
            <v>5.2331500000000002</v>
          </cell>
        </row>
        <row r="4195">
          <cell r="A4195" t="str">
            <v>680499960543BG6912</v>
          </cell>
          <cell r="L4195">
            <v>274.47151000000002</v>
          </cell>
          <cell r="M4195">
            <v>434.28561000000002</v>
          </cell>
          <cell r="N4195">
            <v>429.08217999999999</v>
          </cell>
          <cell r="O4195">
            <v>2283.2913800000001</v>
          </cell>
          <cell r="P4195">
            <v>2722.4789500000002</v>
          </cell>
          <cell r="Q4195">
            <v>2927.8405400000001</v>
          </cell>
          <cell r="S4195">
            <v>7998.6661800000002</v>
          </cell>
          <cell r="T4195">
            <v>8437.8537500000002</v>
          </cell>
          <cell r="U4195">
            <v>8465.6502700000001</v>
          </cell>
          <cell r="W4195">
            <v>767.02715999999998</v>
          </cell>
          <cell r="X4195">
            <v>1458.92634</v>
          </cell>
          <cell r="Y4195">
            <v>1440.88823</v>
          </cell>
          <cell r="AB4195">
            <v>1666.9469999999999</v>
          </cell>
          <cell r="AC4195">
            <v>2465.5039999999999</v>
          </cell>
          <cell r="AD4195">
            <v>11948.038</v>
          </cell>
          <cell r="AT4195">
            <v>689.37</v>
          </cell>
          <cell r="AU4195">
            <v>1923.028</v>
          </cell>
          <cell r="AV4195">
            <v>2980.9659000000001</v>
          </cell>
          <cell r="AW4195">
            <v>10825.3639</v>
          </cell>
        </row>
        <row r="4196">
          <cell r="A4196" t="str">
            <v>680499960543BS6912</v>
          </cell>
          <cell r="L4196">
            <v>244.75838999999999</v>
          </cell>
          <cell r="M4196">
            <v>341.41843999999998</v>
          </cell>
          <cell r="N4196">
            <v>337.32769999999999</v>
          </cell>
          <cell r="O4196">
            <v>2126.8732599999998</v>
          </cell>
          <cell r="P4196">
            <v>2329.8796200000002</v>
          </cell>
          <cell r="Q4196">
            <v>2506.1473700000001</v>
          </cell>
          <cell r="S4196">
            <v>7293.0816599999998</v>
          </cell>
          <cell r="T4196">
            <v>7496.0880200000001</v>
          </cell>
          <cell r="U4196">
            <v>7510.9692100000002</v>
          </cell>
          <cell r="W4196">
            <v>732.95627999999999</v>
          </cell>
          <cell r="X4196">
            <v>1229.5578800000001</v>
          </cell>
          <cell r="Y4196">
            <v>1212.2351900000001</v>
          </cell>
          <cell r="AB4196">
            <v>1301.73</v>
          </cell>
          <cell r="AC4196">
            <v>2138.2469999999998</v>
          </cell>
          <cell r="AD4196">
            <v>10324.285</v>
          </cell>
          <cell r="AT4196">
            <v>526.95799999999997</v>
          </cell>
          <cell r="AU4196">
            <v>1478.2919999999999</v>
          </cell>
          <cell r="AV4196">
            <v>2493.42974</v>
          </cell>
          <cell r="AW4196">
            <v>9260.6057400000009</v>
          </cell>
        </row>
        <row r="4197">
          <cell r="A4197" t="str">
            <v>680499960543BO0678</v>
          </cell>
          <cell r="L4197">
            <v>181.00814</v>
          </cell>
          <cell r="M4197">
            <v>237.89394999999999</v>
          </cell>
          <cell r="N4197">
            <v>235.04358999999999</v>
          </cell>
          <cell r="O4197">
            <v>1177.6633999999999</v>
          </cell>
          <cell r="P4197">
            <v>1532.7726500000001</v>
          </cell>
          <cell r="Q4197">
            <v>1636.72759</v>
          </cell>
          <cell r="S4197">
            <v>3905.55854</v>
          </cell>
          <cell r="T4197">
            <v>4260.6677900000004</v>
          </cell>
          <cell r="U4197">
            <v>4273.7160400000002</v>
          </cell>
          <cell r="W4197">
            <v>452.84827000000001</v>
          </cell>
          <cell r="X4197">
            <v>903.74147000000005</v>
          </cell>
          <cell r="Y4197">
            <v>892.44349</v>
          </cell>
          <cell r="AB4197">
            <v>420.45299999999997</v>
          </cell>
          <cell r="AC4197">
            <v>909.005</v>
          </cell>
          <cell r="AD4197">
            <v>5045.0659999999998</v>
          </cell>
          <cell r="AT4197">
            <v>235.161</v>
          </cell>
          <cell r="AU4197">
            <v>678.56799999999998</v>
          </cell>
          <cell r="AV4197">
            <v>1183.3453099999999</v>
          </cell>
          <cell r="AW4197">
            <v>4967.5293099999999</v>
          </cell>
        </row>
        <row r="4198">
          <cell r="A4198" t="str">
            <v>680499960543BU0654</v>
          </cell>
          <cell r="L4198">
            <v>0.60114999999999996</v>
          </cell>
          <cell r="M4198">
            <v>11.331849999999999</v>
          </cell>
          <cell r="N4198">
            <v>11.196070000000001</v>
          </cell>
          <cell r="O4198">
            <v>44.332940000000001</v>
          </cell>
          <cell r="P4198">
            <v>102.53559</v>
          </cell>
          <cell r="Q4198">
            <v>110.90411</v>
          </cell>
          <cell r="S4198">
            <v>112.6254</v>
          </cell>
          <cell r="T4198">
            <v>170.82804999999999</v>
          </cell>
          <cell r="U4198">
            <v>176.66627</v>
          </cell>
          <cell r="W4198">
            <v>0.64271</v>
          </cell>
          <cell r="X4198">
            <v>44.520099999999999</v>
          </cell>
          <cell r="Y4198">
            <v>42.820650000000001</v>
          </cell>
          <cell r="AC4198">
            <v>6.1769999999999996</v>
          </cell>
          <cell r="AD4198">
            <v>111.105</v>
          </cell>
          <cell r="AV4198">
            <v>43.797609999999999</v>
          </cell>
          <cell r="AW4198">
            <v>137.00461000000001</v>
          </cell>
        </row>
        <row r="4199">
          <cell r="A4199" t="str">
            <v>680499960543BU0659</v>
          </cell>
          <cell r="L4199">
            <v>63.149099999999997</v>
          </cell>
          <cell r="M4199">
            <v>92.192639999999997</v>
          </cell>
          <cell r="N4199">
            <v>91.088030000000003</v>
          </cell>
          <cell r="O4199">
            <v>904.87692000000004</v>
          </cell>
          <cell r="P4199">
            <v>694.57137999999998</v>
          </cell>
          <cell r="Q4199">
            <v>758.51567999999997</v>
          </cell>
          <cell r="S4199">
            <v>3274.8977199999999</v>
          </cell>
          <cell r="T4199">
            <v>3064.5921800000001</v>
          </cell>
          <cell r="U4199">
            <v>3060.5868999999998</v>
          </cell>
          <cell r="W4199">
            <v>279.46530000000001</v>
          </cell>
          <cell r="X4199">
            <v>281.29631000000001</v>
          </cell>
          <cell r="Y4199">
            <v>276.97106000000002</v>
          </cell>
          <cell r="AB4199">
            <v>881.27700000000004</v>
          </cell>
          <cell r="AC4199">
            <v>1223.0650000000001</v>
          </cell>
          <cell r="AD4199">
            <v>5168.1139999999996</v>
          </cell>
          <cell r="AT4199">
            <v>291.79700000000003</v>
          </cell>
          <cell r="AU4199">
            <v>799.72400000000005</v>
          </cell>
          <cell r="AV4199">
            <v>1266.28682</v>
          </cell>
          <cell r="AW4199">
            <v>4156.0718200000001</v>
          </cell>
        </row>
        <row r="4200">
          <cell r="A4200" t="str">
            <v>680499960543BS6922</v>
          </cell>
          <cell r="L4200">
            <v>29.71312</v>
          </cell>
          <cell r="M4200">
            <v>92.867170000000002</v>
          </cell>
          <cell r="N4200">
            <v>91.754480000000001</v>
          </cell>
          <cell r="O4200">
            <v>156.41811999999999</v>
          </cell>
          <cell r="P4200">
            <v>392.59933000000001</v>
          </cell>
          <cell r="Q4200">
            <v>421.69317000000001</v>
          </cell>
          <cell r="S4200">
            <v>705.58452</v>
          </cell>
          <cell r="T4200">
            <v>941.76572999999996</v>
          </cell>
          <cell r="U4200">
            <v>954.68105000000003</v>
          </cell>
          <cell r="W4200">
            <v>34.070880000000002</v>
          </cell>
          <cell r="X4200">
            <v>229.36846</v>
          </cell>
          <cell r="Y4200">
            <v>228.65303</v>
          </cell>
          <cell r="AB4200">
            <v>365.21699999999998</v>
          </cell>
          <cell r="AC4200">
            <v>327.25700000000001</v>
          </cell>
          <cell r="AD4200">
            <v>1623.7529999999999</v>
          </cell>
          <cell r="AT4200">
            <v>162.41200000000001</v>
          </cell>
          <cell r="AU4200">
            <v>444.73599999999999</v>
          </cell>
          <cell r="AV4200">
            <v>487.53616</v>
          </cell>
          <cell r="AW4200">
            <v>1564.7581600000001</v>
          </cell>
        </row>
        <row r="4201">
          <cell r="A4201" t="str">
            <v>680499960543BU0630</v>
          </cell>
          <cell r="M4201">
            <v>2.8336399999999999</v>
          </cell>
          <cell r="N4201">
            <v>2.79969</v>
          </cell>
          <cell r="P4201">
            <v>5.2857399999999997</v>
          </cell>
          <cell r="Q4201">
            <v>5.3065800000000003</v>
          </cell>
          <cell r="S4201">
            <v>0.51866000000000001</v>
          </cell>
          <cell r="T4201">
            <v>5.8044000000000002</v>
          </cell>
          <cell r="U4201">
            <v>5.8215899999999996</v>
          </cell>
          <cell r="X4201">
            <v>5.2857399999999997</v>
          </cell>
          <cell r="Y4201">
            <v>5.3065800000000003</v>
          </cell>
        </row>
        <row r="4202">
          <cell r="A4202" t="str">
            <v>680499960543BU1485</v>
          </cell>
          <cell r="L4202">
            <v>24.202660000000002</v>
          </cell>
          <cell r="M4202">
            <v>28.491810000000001</v>
          </cell>
          <cell r="N4202">
            <v>28.15044</v>
          </cell>
          <cell r="O4202">
            <v>116.1353</v>
          </cell>
          <cell r="P4202">
            <v>320.05083000000002</v>
          </cell>
          <cell r="Q4202">
            <v>350.06947000000002</v>
          </cell>
          <cell r="S4202">
            <v>565.11458000000005</v>
          </cell>
          <cell r="T4202">
            <v>769.03011000000004</v>
          </cell>
          <cell r="U4202">
            <v>786.26694999999995</v>
          </cell>
          <cell r="W4202">
            <v>24.188079999999999</v>
          </cell>
          <cell r="X4202">
            <v>147.63907</v>
          </cell>
          <cell r="Y4202">
            <v>147.64345</v>
          </cell>
          <cell r="AB4202">
            <v>223.07400000000001</v>
          </cell>
          <cell r="AC4202">
            <v>259.44499999999999</v>
          </cell>
          <cell r="AD4202">
            <v>1127.329</v>
          </cell>
          <cell r="AT4202">
            <v>84.921999999999997</v>
          </cell>
          <cell r="AU4202">
            <v>237.184</v>
          </cell>
          <cell r="AV4202">
            <v>320.72692999999998</v>
          </cell>
          <cell r="AW4202">
            <v>1027.0499299999999</v>
          </cell>
        </row>
        <row r="4203">
          <cell r="A4203" t="str">
            <v>680499960543BO0708</v>
          </cell>
          <cell r="L4203">
            <v>-0.14787</v>
          </cell>
          <cell r="M4203">
            <v>5.1638500000000001</v>
          </cell>
          <cell r="N4203">
            <v>5.1019800000000002</v>
          </cell>
          <cell r="O4203">
            <v>-0.94310000000000005</v>
          </cell>
          <cell r="P4203">
            <v>0.26296999999999998</v>
          </cell>
          <cell r="Q4203">
            <v>-0.24451999999999999</v>
          </cell>
          <cell r="S4203">
            <v>-0.94310000000000005</v>
          </cell>
          <cell r="T4203">
            <v>0.26296999999999998</v>
          </cell>
          <cell r="U4203">
            <v>-0.24451999999999999</v>
          </cell>
          <cell r="W4203">
            <v>-0.14787</v>
          </cell>
          <cell r="X4203">
            <v>4.3292900000000003</v>
          </cell>
          <cell r="Y4203">
            <v>4.2487700000000004</v>
          </cell>
          <cell r="AV4203">
            <v>5.5053299999999998</v>
          </cell>
          <cell r="AW4203">
            <v>5.5053299999999998</v>
          </cell>
        </row>
        <row r="4204">
          <cell r="A4204" t="str">
            <v>680499960543BU0675</v>
          </cell>
          <cell r="L4204">
            <v>2.9209900000000002</v>
          </cell>
          <cell r="M4204">
            <v>56.377870000000001</v>
          </cell>
          <cell r="N4204">
            <v>55.702379999999998</v>
          </cell>
          <cell r="O4204">
            <v>9.4200900000000001</v>
          </cell>
          <cell r="P4204">
            <v>66.999790000000004</v>
          </cell>
          <cell r="Q4204">
            <v>66.561639999999997</v>
          </cell>
          <cell r="S4204">
            <v>109.08855</v>
          </cell>
          <cell r="T4204">
            <v>166.66825</v>
          </cell>
          <cell r="U4204">
            <v>162.83703</v>
          </cell>
          <cell r="W4204">
            <v>2.9209900000000002</v>
          </cell>
          <cell r="X4204">
            <v>72.114360000000005</v>
          </cell>
          <cell r="Y4204">
            <v>71.454220000000007</v>
          </cell>
          <cell r="AB4204">
            <v>137.13999999999999</v>
          </cell>
          <cell r="AC4204">
            <v>46.613</v>
          </cell>
          <cell r="AD4204">
            <v>468.79399999999998</v>
          </cell>
          <cell r="AT4204">
            <v>64.760999999999996</v>
          </cell>
          <cell r="AU4204">
            <v>180.11799999999999</v>
          </cell>
          <cell r="AV4204">
            <v>139.565</v>
          </cell>
          <cell r="AW4204">
            <v>432.62700000000001</v>
          </cell>
        </row>
        <row r="4205">
          <cell r="A4205" t="str">
            <v>680499960543BU1123</v>
          </cell>
          <cell r="L4205">
            <v>2.7373400000000001</v>
          </cell>
          <cell r="O4205">
            <v>31.80583</v>
          </cell>
          <cell r="S4205">
            <v>31.80583</v>
          </cell>
          <cell r="W4205">
            <v>7.10968</v>
          </cell>
          <cell r="AB4205">
            <v>5.0030000000000001</v>
          </cell>
          <cell r="AC4205">
            <v>21.199000000000002</v>
          </cell>
          <cell r="AD4205">
            <v>27.63</v>
          </cell>
          <cell r="AT4205">
            <v>12.728999999999999</v>
          </cell>
          <cell r="AU4205">
            <v>27.434000000000001</v>
          </cell>
          <cell r="AV4205">
            <v>21.738900000000001</v>
          </cell>
          <cell r="AW4205">
            <v>99.575900000000004</v>
          </cell>
        </row>
        <row r="4206">
          <cell r="A4206" t="str">
            <v>680499960543BS9042</v>
          </cell>
          <cell r="L4206">
            <v>760.43317999999999</v>
          </cell>
          <cell r="M4206">
            <v>453.71911999999998</v>
          </cell>
          <cell r="N4206">
            <v>448.28285</v>
          </cell>
          <cell r="O4206">
            <v>2807.5020300000001</v>
          </cell>
          <cell r="P4206">
            <v>1746.5266200000001</v>
          </cell>
          <cell r="Q4206">
            <v>1840.3053399999999</v>
          </cell>
          <cell r="S4206">
            <v>6951.4049599999998</v>
          </cell>
          <cell r="T4206">
            <v>5890.4295499999998</v>
          </cell>
          <cell r="U4206">
            <v>5853.4244699999999</v>
          </cell>
          <cell r="W4206">
            <v>1278.6223500000001</v>
          </cell>
          <cell r="X4206">
            <v>1339.37718</v>
          </cell>
          <cell r="Y4206">
            <v>1328.0201500000001</v>
          </cell>
          <cell r="AB4206">
            <v>1670.1980000000001</v>
          </cell>
          <cell r="AC4206">
            <v>1802.6220000000001</v>
          </cell>
          <cell r="AD4206">
            <v>7662.1189999999997</v>
          </cell>
          <cell r="AT4206">
            <v>825.26</v>
          </cell>
          <cell r="AU4206">
            <v>1598.6030000000001</v>
          </cell>
          <cell r="AV4206">
            <v>2664.2702800000002</v>
          </cell>
          <cell r="AW4206">
            <v>7502.6352800000004</v>
          </cell>
        </row>
        <row r="4207">
          <cell r="A4207" t="str">
            <v>680499960543BO0341</v>
          </cell>
          <cell r="L4207">
            <v>434.40861000000001</v>
          </cell>
          <cell r="M4207">
            <v>201.76281</v>
          </cell>
          <cell r="N4207">
            <v>199.34536</v>
          </cell>
          <cell r="O4207">
            <v>1202.22156</v>
          </cell>
          <cell r="P4207">
            <v>680.29454999999996</v>
          </cell>
          <cell r="Q4207">
            <v>717.75882000000001</v>
          </cell>
          <cell r="S4207">
            <v>2556.0735500000001</v>
          </cell>
          <cell r="T4207">
            <v>2034.14654</v>
          </cell>
          <cell r="U4207">
            <v>2027.94046</v>
          </cell>
          <cell r="W4207">
            <v>632.77773999999999</v>
          </cell>
          <cell r="X4207">
            <v>512.41336000000001</v>
          </cell>
          <cell r="Y4207">
            <v>507.93984</v>
          </cell>
          <cell r="AB4207">
            <v>589.35400000000004</v>
          </cell>
          <cell r="AC4207">
            <v>714.95899999999995</v>
          </cell>
          <cell r="AD4207">
            <v>3091.6689999999999</v>
          </cell>
          <cell r="AT4207">
            <v>379.005</v>
          </cell>
          <cell r="AU4207">
            <v>659.19299999999998</v>
          </cell>
          <cell r="AV4207">
            <v>1123.3859600000001</v>
          </cell>
          <cell r="AW4207">
            <v>2955.7489599999999</v>
          </cell>
        </row>
        <row r="4208">
          <cell r="A4208" t="str">
            <v>680499960543BU0341</v>
          </cell>
          <cell r="L4208">
            <v>434.40861000000001</v>
          </cell>
          <cell r="M4208">
            <v>201.76281</v>
          </cell>
          <cell r="N4208">
            <v>199.34536</v>
          </cell>
          <cell r="O4208">
            <v>1202.22156</v>
          </cell>
          <cell r="P4208">
            <v>680.29454999999996</v>
          </cell>
          <cell r="Q4208">
            <v>717.75882000000001</v>
          </cell>
          <cell r="S4208">
            <v>2556.0735500000001</v>
          </cell>
          <cell r="T4208">
            <v>2034.14654</v>
          </cell>
          <cell r="U4208">
            <v>2027.94046</v>
          </cell>
          <cell r="W4208">
            <v>632.77773999999999</v>
          </cell>
          <cell r="X4208">
            <v>512.41336000000001</v>
          </cell>
          <cell r="Y4208">
            <v>507.93984</v>
          </cell>
          <cell r="AB4208">
            <v>589.35400000000004</v>
          </cell>
          <cell r="AC4208">
            <v>714.95899999999995</v>
          </cell>
          <cell r="AD4208">
            <v>3091.6689999999999</v>
          </cell>
          <cell r="AT4208">
            <v>379.005</v>
          </cell>
          <cell r="AU4208">
            <v>659.19299999999998</v>
          </cell>
          <cell r="AV4208">
            <v>1123.3859600000001</v>
          </cell>
          <cell r="AW4208">
            <v>2955.7489599999999</v>
          </cell>
        </row>
        <row r="4209">
          <cell r="A4209" t="str">
            <v>680499960543BU0351</v>
          </cell>
          <cell r="L4209">
            <v>-2.0650000000000002E-2</v>
          </cell>
          <cell r="M4209">
            <v>-0.16339999999999999</v>
          </cell>
          <cell r="N4209">
            <v>-0.16144</v>
          </cell>
          <cell r="O4209">
            <v>-9.1590000000000005E-2</v>
          </cell>
          <cell r="P4209">
            <v>-0.38435999999999998</v>
          </cell>
          <cell r="Q4209">
            <v>-0.40301999999999999</v>
          </cell>
          <cell r="S4209">
            <v>-0.34662999999999999</v>
          </cell>
          <cell r="T4209">
            <v>-0.63939999999999997</v>
          </cell>
          <cell r="U4209">
            <v>-0.64700999999999997</v>
          </cell>
          <cell r="W4209">
            <v>-4.5609999999999998E-2</v>
          </cell>
          <cell r="X4209">
            <v>-0.31781999999999999</v>
          </cell>
          <cell r="Y4209">
            <v>-0.31274999999999997</v>
          </cell>
          <cell r="AV4209">
            <v>-4.598E-2</v>
          </cell>
          <cell r="AW4209">
            <v>-4.598E-2</v>
          </cell>
        </row>
        <row r="4210">
          <cell r="A4210" t="str">
            <v>680499960543BU0352</v>
          </cell>
          <cell r="L4210">
            <v>326.04521999999997</v>
          </cell>
          <cell r="M4210">
            <v>252.11971</v>
          </cell>
          <cell r="N4210">
            <v>249.09893</v>
          </cell>
          <cell r="O4210">
            <v>1606.0577499999999</v>
          </cell>
          <cell r="P4210">
            <v>1065.7300700000001</v>
          </cell>
          <cell r="Q4210">
            <v>1121.91812</v>
          </cell>
          <cell r="S4210">
            <v>4396.3594599999997</v>
          </cell>
          <cell r="T4210">
            <v>3856.0317799999998</v>
          </cell>
          <cell r="U4210">
            <v>3825.0955199999999</v>
          </cell>
          <cell r="W4210">
            <v>645.89022</v>
          </cell>
          <cell r="X4210">
            <v>827.27737000000002</v>
          </cell>
          <cell r="Y4210">
            <v>820.38896999999997</v>
          </cell>
          <cell r="AB4210">
            <v>1080.8440000000001</v>
          </cell>
          <cell r="AC4210">
            <v>1087.663</v>
          </cell>
          <cell r="AD4210">
            <v>4570.45</v>
          </cell>
          <cell r="AT4210">
            <v>446.255</v>
          </cell>
          <cell r="AU4210">
            <v>939.41</v>
          </cell>
          <cell r="AV4210">
            <v>1523.67983</v>
          </cell>
          <cell r="AW4210">
            <v>4529.6818300000004</v>
          </cell>
        </row>
        <row r="4211">
          <cell r="A4211" t="str">
            <v>680499960543BU0353</v>
          </cell>
          <cell r="O4211">
            <v>-0.68569000000000002</v>
          </cell>
          <cell r="P4211">
            <v>0.88636000000000004</v>
          </cell>
          <cell r="Q4211">
            <v>1.0314099999999999</v>
          </cell>
          <cell r="S4211">
            <v>-0.68142000000000003</v>
          </cell>
          <cell r="T4211">
            <v>0.89063000000000003</v>
          </cell>
          <cell r="U4211">
            <v>1.0355000000000001</v>
          </cell>
          <cell r="X4211">
            <v>4.2700000000000004E-3</v>
          </cell>
          <cell r="Y4211">
            <v>4.0899999999999999E-3</v>
          </cell>
          <cell r="AV4211">
            <v>17.25047</v>
          </cell>
          <cell r="AW4211">
            <v>17.25047</v>
          </cell>
        </row>
        <row r="4212">
          <cell r="A4212" t="str">
            <v>680499960543BS9051</v>
          </cell>
          <cell r="L4212">
            <v>-38.101689999999998</v>
          </cell>
          <cell r="M4212">
            <v>0</v>
          </cell>
          <cell r="N4212">
            <v>0</v>
          </cell>
          <cell r="O4212">
            <v>172.29953</v>
          </cell>
          <cell r="P4212">
            <v>0</v>
          </cell>
          <cell r="Q4212">
            <v>0</v>
          </cell>
          <cell r="S4212">
            <v>172.29953</v>
          </cell>
          <cell r="T4212">
            <v>0</v>
          </cell>
          <cell r="U4212">
            <v>0</v>
          </cell>
          <cell r="W4212">
            <v>86.574969999999993</v>
          </cell>
          <cell r="X4212">
            <v>0</v>
          </cell>
          <cell r="Y4212">
            <v>0</v>
          </cell>
          <cell r="AB4212">
            <v>211.21899999999999</v>
          </cell>
          <cell r="AC4212">
            <v>95.162999999999997</v>
          </cell>
          <cell r="AD4212">
            <v>769.97500000000002</v>
          </cell>
          <cell r="AT4212">
            <v>78.622</v>
          </cell>
          <cell r="AU4212">
            <v>182.65899999999999</v>
          </cell>
          <cell r="AV4212">
            <v>206.70150000000001</v>
          </cell>
          <cell r="AW4212">
            <v>720.00549999999998</v>
          </cell>
        </row>
        <row r="4213">
          <cell r="A4213" t="str">
            <v>680499960543BO0713</v>
          </cell>
          <cell r="L4213">
            <v>-90.347859999999997</v>
          </cell>
          <cell r="M4213">
            <v>0</v>
          </cell>
          <cell r="N4213">
            <v>0</v>
          </cell>
          <cell r="O4213">
            <v>2.9477799999999998</v>
          </cell>
          <cell r="P4213">
            <v>0</v>
          </cell>
          <cell r="Q4213">
            <v>0</v>
          </cell>
          <cell r="S4213">
            <v>2.9477799999999998</v>
          </cell>
          <cell r="T4213">
            <v>0</v>
          </cell>
          <cell r="U4213">
            <v>0</v>
          </cell>
          <cell r="W4213">
            <v>2.6686899999999998</v>
          </cell>
          <cell r="X4213">
            <v>0</v>
          </cell>
          <cell r="Y4213">
            <v>0</v>
          </cell>
          <cell r="AV4213">
            <v>0.27909</v>
          </cell>
          <cell r="AW4213">
            <v>0.27909</v>
          </cell>
        </row>
        <row r="4214">
          <cell r="A4214" t="str">
            <v>680499960543BU0713</v>
          </cell>
          <cell r="L4214">
            <v>-90.347859999999997</v>
          </cell>
          <cell r="M4214">
            <v>0</v>
          </cell>
          <cell r="N4214">
            <v>0</v>
          </cell>
          <cell r="O4214">
            <v>2.9477799999999998</v>
          </cell>
          <cell r="P4214">
            <v>0</v>
          </cell>
          <cell r="Q4214">
            <v>0</v>
          </cell>
          <cell r="S4214">
            <v>2.9477799999999998</v>
          </cell>
          <cell r="T4214">
            <v>0</v>
          </cell>
          <cell r="U4214">
            <v>0</v>
          </cell>
          <cell r="W4214">
            <v>2.6686899999999998</v>
          </cell>
          <cell r="X4214">
            <v>0</v>
          </cell>
          <cell r="Y4214">
            <v>0</v>
          </cell>
          <cell r="AV4214">
            <v>0.27909</v>
          </cell>
          <cell r="AW4214">
            <v>0.27909</v>
          </cell>
        </row>
        <row r="4215">
          <cell r="A4215" t="str">
            <v>680499960543BU0418</v>
          </cell>
          <cell r="L4215">
            <v>52.246169999999999</v>
          </cell>
          <cell r="O4215">
            <v>169.35175000000001</v>
          </cell>
          <cell r="S4215">
            <v>169.35175000000001</v>
          </cell>
          <cell r="W4215">
            <v>83.906279999999995</v>
          </cell>
          <cell r="AB4215">
            <v>211.21899999999999</v>
          </cell>
          <cell r="AC4215">
            <v>95.162999999999997</v>
          </cell>
          <cell r="AD4215">
            <v>769.97500000000002</v>
          </cell>
          <cell r="AT4215">
            <v>78.622</v>
          </cell>
          <cell r="AU4215">
            <v>182.65899999999999</v>
          </cell>
          <cell r="AV4215">
            <v>206.42241000000001</v>
          </cell>
          <cell r="AW4215">
            <v>719.72640999999999</v>
          </cell>
        </row>
        <row r="4216">
          <cell r="A4216" t="str">
            <v>680499960543BS9050</v>
          </cell>
          <cell r="L4216">
            <v>14.461930000000001</v>
          </cell>
          <cell r="M4216">
            <v>17.170649999999998</v>
          </cell>
          <cell r="N4216">
            <v>16.964919999999999</v>
          </cell>
          <cell r="O4216">
            <v>69.063839999999999</v>
          </cell>
          <cell r="P4216">
            <v>35.220050000000001</v>
          </cell>
          <cell r="Q4216">
            <v>35.788910000000001</v>
          </cell>
          <cell r="S4216">
            <v>158.38831999999999</v>
          </cell>
          <cell r="T4216">
            <v>124.54452999999999</v>
          </cell>
          <cell r="U4216">
            <v>122.19678999999999</v>
          </cell>
          <cell r="W4216">
            <v>22.564319999999999</v>
          </cell>
          <cell r="X4216">
            <v>36.554119999999998</v>
          </cell>
          <cell r="Y4216">
            <v>36.36927</v>
          </cell>
          <cell r="AB4216">
            <v>44.792000000000002</v>
          </cell>
          <cell r="AC4216">
            <v>27.908999999999999</v>
          </cell>
          <cell r="AD4216">
            <v>214.97</v>
          </cell>
          <cell r="AT4216">
            <v>25.193000000000001</v>
          </cell>
          <cell r="AU4216">
            <v>48.152999999999999</v>
          </cell>
          <cell r="AV4216">
            <v>84.23066</v>
          </cell>
          <cell r="AW4216">
            <v>206.02266</v>
          </cell>
        </row>
        <row r="4217">
          <cell r="A4217" t="str">
            <v>680499960543BU0331</v>
          </cell>
          <cell r="L4217">
            <v>14.461930000000001</v>
          </cell>
          <cell r="M4217">
            <v>17.170649999999998</v>
          </cell>
          <cell r="N4217">
            <v>16.964919999999999</v>
          </cell>
          <cell r="O4217">
            <v>69.063839999999999</v>
          </cell>
          <cell r="P4217">
            <v>35.252139999999997</v>
          </cell>
          <cell r="Q4217">
            <v>35.820909999999998</v>
          </cell>
          <cell r="S4217">
            <v>161.62199000000001</v>
          </cell>
          <cell r="T4217">
            <v>127.81028999999999</v>
          </cell>
          <cell r="U4217">
            <v>125.32212</v>
          </cell>
          <cell r="W4217">
            <v>22.564319999999999</v>
          </cell>
          <cell r="X4217">
            <v>39.834350000000001</v>
          </cell>
          <cell r="Y4217">
            <v>39.510199999999998</v>
          </cell>
          <cell r="AB4217">
            <v>44.792000000000002</v>
          </cell>
          <cell r="AC4217">
            <v>27.908999999999999</v>
          </cell>
          <cell r="AD4217">
            <v>214.97</v>
          </cell>
          <cell r="AT4217">
            <v>25.193000000000001</v>
          </cell>
          <cell r="AU4217">
            <v>48.152999999999999</v>
          </cell>
          <cell r="AV4217">
            <v>84.23066</v>
          </cell>
          <cell r="AW4217">
            <v>206.02266</v>
          </cell>
        </row>
        <row r="4218">
          <cell r="A4218" t="str">
            <v>680499960543BU0362</v>
          </cell>
          <cell r="P4218">
            <v>-3.209E-2</v>
          </cell>
          <cell r="Q4218">
            <v>-3.2000000000000001E-2</v>
          </cell>
          <cell r="S4218">
            <v>-3.23367</v>
          </cell>
          <cell r="T4218">
            <v>-3.2657600000000002</v>
          </cell>
          <cell r="U4218">
            <v>-3.1253199999999999</v>
          </cell>
          <cell r="X4218">
            <v>-3.28023</v>
          </cell>
          <cell r="Y4218">
            <v>-3.14093</v>
          </cell>
        </row>
        <row r="4219">
          <cell r="A4219" t="str">
            <v>680499960543BS6801</v>
          </cell>
          <cell r="L4219">
            <v>10.6112</v>
          </cell>
          <cell r="M4219">
            <v>11.3917</v>
          </cell>
          <cell r="N4219">
            <v>11.25521</v>
          </cell>
          <cell r="O4219">
            <v>49.513710000000003</v>
          </cell>
          <cell r="P4219">
            <v>80.965919999999997</v>
          </cell>
          <cell r="Q4219">
            <v>87.302490000000006</v>
          </cell>
          <cell r="S4219">
            <v>111.42796</v>
          </cell>
          <cell r="T4219">
            <v>142.88016999999999</v>
          </cell>
          <cell r="U4219">
            <v>147.09211999999999</v>
          </cell>
          <cell r="W4219">
            <v>21.666789999999999</v>
          </cell>
          <cell r="X4219">
            <v>37.57602</v>
          </cell>
          <cell r="Y4219">
            <v>37.327590000000001</v>
          </cell>
          <cell r="AV4219">
            <v>17.911549999999998</v>
          </cell>
          <cell r="AW4219">
            <v>17.911549999999998</v>
          </cell>
        </row>
        <row r="4220">
          <cell r="A4220" t="str">
            <v>680499960543BU1481</v>
          </cell>
          <cell r="L4220">
            <v>10.6112</v>
          </cell>
          <cell r="M4220">
            <v>11.3917</v>
          </cell>
          <cell r="N4220">
            <v>11.25521</v>
          </cell>
          <cell r="O4220">
            <v>49.513710000000003</v>
          </cell>
          <cell r="P4220">
            <v>80.965919999999997</v>
          </cell>
          <cell r="Q4220">
            <v>87.302490000000006</v>
          </cell>
          <cell r="S4220">
            <v>111.42796</v>
          </cell>
          <cell r="T4220">
            <v>142.88016999999999</v>
          </cell>
          <cell r="U4220">
            <v>147.09211999999999</v>
          </cell>
          <cell r="W4220">
            <v>21.666789999999999</v>
          </cell>
          <cell r="X4220">
            <v>37.57602</v>
          </cell>
          <cell r="Y4220">
            <v>37.327590000000001</v>
          </cell>
          <cell r="AV4220">
            <v>17.911549999999998</v>
          </cell>
          <cell r="AW4220">
            <v>17.911549999999998</v>
          </cell>
        </row>
        <row r="4221">
          <cell r="A4221" t="str">
            <v>680499960543201101</v>
          </cell>
          <cell r="L4221">
            <v>-1.0264800000000001</v>
          </cell>
          <cell r="M4221">
            <v>-2.9393500000000001</v>
          </cell>
          <cell r="N4221">
            <v>-2.9041199999999998</v>
          </cell>
          <cell r="O4221">
            <v>-8.9822500000000005</v>
          </cell>
          <cell r="P4221">
            <v>-17.549019999999999</v>
          </cell>
          <cell r="Q4221">
            <v>-19.465070000000001</v>
          </cell>
          <cell r="S4221">
            <v>-16.09394</v>
          </cell>
          <cell r="T4221">
            <v>-24.660710000000002</v>
          </cell>
          <cell r="U4221">
            <v>-26.398859999999999</v>
          </cell>
          <cell r="W4221">
            <v>-4.2705900000000003</v>
          </cell>
          <cell r="X4221">
            <v>0.69660999999999995</v>
          </cell>
          <cell r="Y4221">
            <v>0.75614000000000003</v>
          </cell>
          <cell r="AV4221">
            <v>-0.72448000000000001</v>
          </cell>
          <cell r="AW4221">
            <v>-0.72448000000000001</v>
          </cell>
        </row>
        <row r="4222">
          <cell r="A4222" t="str">
            <v>680499960543BT6918</v>
          </cell>
          <cell r="L4222">
            <v>-1.0264800000000001</v>
          </cell>
          <cell r="M4222">
            <v>-2.9393500000000001</v>
          </cell>
          <cell r="N4222">
            <v>-2.9041199999999998</v>
          </cell>
          <cell r="O4222">
            <v>-8.9822500000000005</v>
          </cell>
          <cell r="P4222">
            <v>-17.549019999999999</v>
          </cell>
          <cell r="Q4222">
            <v>-19.465070000000001</v>
          </cell>
          <cell r="S4222">
            <v>-16.09394</v>
          </cell>
          <cell r="T4222">
            <v>-24.660710000000002</v>
          </cell>
          <cell r="U4222">
            <v>-26.398859999999999</v>
          </cell>
          <cell r="W4222">
            <v>-4.2705900000000003</v>
          </cell>
          <cell r="X4222">
            <v>0.69660999999999995</v>
          </cell>
          <cell r="Y4222">
            <v>0.75614000000000003</v>
          </cell>
          <cell r="AV4222">
            <v>-0.72448000000000001</v>
          </cell>
          <cell r="AW4222">
            <v>-0.72448000000000001</v>
          </cell>
        </row>
        <row r="4223">
          <cell r="A4223" t="str">
            <v>680499960543BO0680</v>
          </cell>
          <cell r="L4223">
            <v>-1.0264800000000001</v>
          </cell>
          <cell r="M4223">
            <v>-2.9393500000000001</v>
          </cell>
          <cell r="N4223">
            <v>-2.9041199999999998</v>
          </cell>
          <cell r="O4223">
            <v>-8.9822500000000005</v>
          </cell>
          <cell r="P4223">
            <v>-17.549019999999999</v>
          </cell>
          <cell r="Q4223">
            <v>-19.465070000000001</v>
          </cell>
          <cell r="S4223">
            <v>-16.09394</v>
          </cell>
          <cell r="T4223">
            <v>-24.660710000000002</v>
          </cell>
          <cell r="U4223">
            <v>-26.398859999999999</v>
          </cell>
          <cell r="W4223">
            <v>-4.2705900000000003</v>
          </cell>
          <cell r="X4223">
            <v>0.69660999999999995</v>
          </cell>
          <cell r="Y4223">
            <v>0.75614000000000003</v>
          </cell>
          <cell r="AV4223">
            <v>-0.72448000000000001</v>
          </cell>
          <cell r="AW4223">
            <v>-0.72448000000000001</v>
          </cell>
        </row>
        <row r="4224">
          <cell r="A4224" t="str">
            <v>680499960543BU0680</v>
          </cell>
          <cell r="L4224">
            <v>-1.0264800000000001</v>
          </cell>
          <cell r="M4224">
            <v>-2.9393500000000001</v>
          </cell>
          <cell r="N4224">
            <v>-2.9041199999999998</v>
          </cell>
          <cell r="O4224">
            <v>-8.9822500000000005</v>
          </cell>
          <cell r="P4224">
            <v>-17.549019999999999</v>
          </cell>
          <cell r="Q4224">
            <v>-19.465070000000001</v>
          </cell>
          <cell r="S4224">
            <v>-16.09394</v>
          </cell>
          <cell r="T4224">
            <v>-24.660710000000002</v>
          </cell>
          <cell r="U4224">
            <v>-26.398859999999999</v>
          </cell>
          <cell r="W4224">
            <v>-4.2705900000000003</v>
          </cell>
          <cell r="X4224">
            <v>0.69660999999999995</v>
          </cell>
          <cell r="Y4224">
            <v>0.75614000000000003</v>
          </cell>
          <cell r="AV4224">
            <v>-0.72448000000000001</v>
          </cell>
          <cell r="AW4224">
            <v>-0.72448000000000001</v>
          </cell>
        </row>
        <row r="4225">
          <cell r="A4225" t="str">
            <v>680499CLAPACPD202</v>
          </cell>
          <cell r="L4225">
            <v>18627.646809999998</v>
          </cell>
          <cell r="M4225">
            <v>16741.607250000001</v>
          </cell>
          <cell r="N4225">
            <v>14740.14191</v>
          </cell>
          <cell r="O4225">
            <v>96141.173309999998</v>
          </cell>
          <cell r="P4225">
            <v>74145.004459999996</v>
          </cell>
          <cell r="Q4225">
            <v>73084.244170000005</v>
          </cell>
          <cell r="S4225">
            <v>249882.63772</v>
          </cell>
          <cell r="T4225">
            <v>227886.46887000001</v>
          </cell>
          <cell r="U4225">
            <v>216186.59933</v>
          </cell>
          <cell r="W4225">
            <v>41266.355470000002</v>
          </cell>
          <cell r="X4225">
            <v>53730.05674</v>
          </cell>
          <cell r="Y4225">
            <v>48740.163070000002</v>
          </cell>
          <cell r="AB4225">
            <v>61401.254000000001</v>
          </cell>
          <cell r="AC4225">
            <v>50277.690999999999</v>
          </cell>
          <cell r="AD4225">
            <v>260818.94500000001</v>
          </cell>
          <cell r="AT4225">
            <v>16773.752</v>
          </cell>
          <cell r="AU4225">
            <v>57841.326999999997</v>
          </cell>
          <cell r="AV4225">
            <v>91996.439140000002</v>
          </cell>
          <cell r="AW4225">
            <v>252592.34414</v>
          </cell>
        </row>
        <row r="4226">
          <cell r="A4226" t="str">
            <v>680499CLAPACBS9044</v>
          </cell>
          <cell r="L4226">
            <v>5970.4665599999998</v>
          </cell>
          <cell r="M4226">
            <v>6049.6199500000002</v>
          </cell>
          <cell r="N4226">
            <v>5362.47739</v>
          </cell>
          <cell r="O4226">
            <v>31350.405620000001</v>
          </cell>
          <cell r="P4226">
            <v>22038.966479999999</v>
          </cell>
          <cell r="Q4226">
            <v>21698.579409999998</v>
          </cell>
          <cell r="S4226">
            <v>87344.633929999996</v>
          </cell>
          <cell r="T4226">
            <v>78033.194789999994</v>
          </cell>
          <cell r="U4226">
            <v>73934.829110000006</v>
          </cell>
          <cell r="W4226">
            <v>13390.9568</v>
          </cell>
          <cell r="X4226">
            <v>18633.256679999999</v>
          </cell>
          <cell r="Y4226">
            <v>16858.314129999999</v>
          </cell>
          <cell r="AB4226">
            <v>20190.717000000001</v>
          </cell>
          <cell r="AC4226">
            <v>16416.499</v>
          </cell>
          <cell r="AD4226">
            <v>86983.502999999997</v>
          </cell>
          <cell r="AT4226">
            <v>4293.9309999999996</v>
          </cell>
          <cell r="AU4226">
            <v>18411.895</v>
          </cell>
          <cell r="AV4226">
            <v>28938.951499999999</v>
          </cell>
          <cell r="AW4226">
            <v>82429.960500000001</v>
          </cell>
        </row>
        <row r="4227">
          <cell r="A4227" t="str">
            <v>680499CLAPACBU0321</v>
          </cell>
          <cell r="L4227">
            <v>4771.7181300000002</v>
          </cell>
          <cell r="M4227">
            <v>4815.94229</v>
          </cell>
          <cell r="N4227">
            <v>4252.2692100000004</v>
          </cell>
          <cell r="O4227">
            <v>26346.351849999999</v>
          </cell>
          <cell r="P4227">
            <v>18475.710729999999</v>
          </cell>
          <cell r="Q4227">
            <v>18203.529460000002</v>
          </cell>
          <cell r="S4227">
            <v>77170.258600000001</v>
          </cell>
          <cell r="T4227">
            <v>69299.617480000001</v>
          </cell>
          <cell r="U4227">
            <v>65494.634769999997</v>
          </cell>
          <cell r="W4227">
            <v>11040.13667</v>
          </cell>
          <cell r="X4227">
            <v>15580.84312</v>
          </cell>
          <cell r="Y4227">
            <v>14020.09167</v>
          </cell>
          <cell r="AB4227">
            <v>16983.668000000001</v>
          </cell>
          <cell r="AC4227">
            <v>13951.044</v>
          </cell>
          <cell r="AD4227">
            <v>76529.089000000007</v>
          </cell>
          <cell r="AT4227">
            <v>3463.3560000000002</v>
          </cell>
          <cell r="AU4227">
            <v>15277.958000000001</v>
          </cell>
          <cell r="AV4227">
            <v>24521.630880000001</v>
          </cell>
          <cell r="AW4227">
            <v>70747.685880000005</v>
          </cell>
        </row>
        <row r="4228">
          <cell r="A4228" t="str">
            <v>680499CLAPACBU0323</v>
          </cell>
          <cell r="L4228">
            <v>1157.2678599999999</v>
          </cell>
          <cell r="M4228">
            <v>1233.6776600000001</v>
          </cell>
          <cell r="N4228">
            <v>1110.2081900000001</v>
          </cell>
          <cell r="O4228">
            <v>4463.7531900000004</v>
          </cell>
          <cell r="P4228">
            <v>3563.2557499999998</v>
          </cell>
          <cell r="Q4228">
            <v>3495.0499599999998</v>
          </cell>
          <cell r="S4228">
            <v>9634.0747499999998</v>
          </cell>
          <cell r="T4228">
            <v>8733.5773100000006</v>
          </cell>
          <cell r="U4228">
            <v>8440.1943499999998</v>
          </cell>
          <cell r="W4228">
            <v>2142.23362</v>
          </cell>
          <cell r="X4228">
            <v>3052.41356</v>
          </cell>
          <cell r="Y4228">
            <v>2838.22246</v>
          </cell>
          <cell r="AB4228">
            <v>3206.8209999999999</v>
          </cell>
          <cell r="AC4228">
            <v>2260.029</v>
          </cell>
          <cell r="AD4228">
            <v>10247.392</v>
          </cell>
          <cell r="AT4228">
            <v>830.57500000000005</v>
          </cell>
          <cell r="AU4228">
            <v>2750.6950000000002</v>
          </cell>
          <cell r="AV4228">
            <v>3903.6327500000002</v>
          </cell>
          <cell r="AW4228">
            <v>10657.596750000001</v>
          </cell>
        </row>
        <row r="4229">
          <cell r="A4229" t="str">
            <v>680499CLAPACBU0648</v>
          </cell>
          <cell r="L4229">
            <v>41.48057</v>
          </cell>
          <cell r="O4229">
            <v>540.30057999999997</v>
          </cell>
          <cell r="S4229">
            <v>540.30057999999997</v>
          </cell>
          <cell r="W4229">
            <v>208.58651</v>
          </cell>
          <cell r="AB4229">
            <v>0.22800000000000001</v>
          </cell>
          <cell r="AC4229">
            <v>205.42599999999999</v>
          </cell>
          <cell r="AD4229">
            <v>207.02199999999999</v>
          </cell>
          <cell r="AU4229">
            <v>383.24200000000002</v>
          </cell>
          <cell r="AV4229">
            <v>513.68786999999998</v>
          </cell>
          <cell r="AW4229">
            <v>1024.67787</v>
          </cell>
        </row>
        <row r="4230">
          <cell r="A4230" t="str">
            <v>680499CLAPACBG6912</v>
          </cell>
          <cell r="L4230">
            <v>2656.1178399999999</v>
          </cell>
          <cell r="M4230">
            <v>3073.2992399999998</v>
          </cell>
          <cell r="N4230">
            <v>2661.3251100000002</v>
          </cell>
          <cell r="O4230">
            <v>14136.914419999999</v>
          </cell>
          <cell r="P4230">
            <v>14044.887140000001</v>
          </cell>
          <cell r="Q4230">
            <v>13746.690930000001</v>
          </cell>
          <cell r="S4230">
            <v>44518.865749999997</v>
          </cell>
          <cell r="T4230">
            <v>44426.838470000002</v>
          </cell>
          <cell r="U4230">
            <v>41676.901550000002</v>
          </cell>
          <cell r="W4230">
            <v>6018.3362999999999</v>
          </cell>
          <cell r="X4230">
            <v>9128.7226300000002</v>
          </cell>
          <cell r="Y4230">
            <v>8154.9826899999998</v>
          </cell>
          <cell r="AB4230">
            <v>10383.194</v>
          </cell>
          <cell r="AC4230">
            <v>7606.0360000000001</v>
          </cell>
          <cell r="AD4230">
            <v>48531.936999999998</v>
          </cell>
          <cell r="AT4230">
            <v>3096.0230000000001</v>
          </cell>
          <cell r="AU4230">
            <v>11214.914000000001</v>
          </cell>
          <cell r="AV4230">
            <v>15076.05645</v>
          </cell>
          <cell r="AW4230">
            <v>48836.378449999997</v>
          </cell>
        </row>
        <row r="4231">
          <cell r="A4231" t="str">
            <v>680499CLAPACBS6912</v>
          </cell>
          <cell r="L4231">
            <v>1487.3786399999999</v>
          </cell>
          <cell r="M4231">
            <v>1577.7887000000001</v>
          </cell>
          <cell r="N4231">
            <v>1365.4169899999999</v>
          </cell>
          <cell r="O4231">
            <v>7999.7091899999996</v>
          </cell>
          <cell r="P4231">
            <v>7745.24863</v>
          </cell>
          <cell r="Q4231">
            <v>7581.0267100000001</v>
          </cell>
          <cell r="S4231">
            <v>26872.382130000002</v>
          </cell>
          <cell r="T4231">
            <v>26617.921569999999</v>
          </cell>
          <cell r="U4231">
            <v>24932.57965</v>
          </cell>
          <cell r="W4231">
            <v>3553.3327800000002</v>
          </cell>
          <cell r="X4231">
            <v>5180.41975</v>
          </cell>
          <cell r="Y4231">
            <v>4641.2689300000002</v>
          </cell>
          <cell r="AB4231">
            <v>5748.5370000000003</v>
          </cell>
          <cell r="AC4231">
            <v>4244.1559999999999</v>
          </cell>
          <cell r="AD4231">
            <v>27908.654999999999</v>
          </cell>
          <cell r="AT4231">
            <v>1660.751</v>
          </cell>
          <cell r="AU4231">
            <v>6438.6009999999997</v>
          </cell>
          <cell r="AV4231">
            <v>8432.7037799999998</v>
          </cell>
          <cell r="AW4231">
            <v>29378.61678</v>
          </cell>
        </row>
        <row r="4232">
          <cell r="A4232" t="str">
            <v>680499CLAPACBO0678</v>
          </cell>
          <cell r="L4232">
            <v>1188.1358</v>
          </cell>
          <cell r="M4232">
            <v>1157.27648</v>
          </cell>
          <cell r="N4232">
            <v>1002.50336</v>
          </cell>
          <cell r="O4232">
            <v>6566.22264</v>
          </cell>
          <cell r="P4232">
            <v>6244.2572200000004</v>
          </cell>
          <cell r="Q4232">
            <v>6130.0950300000004</v>
          </cell>
          <cell r="S4232">
            <v>20803.207310000002</v>
          </cell>
          <cell r="T4232">
            <v>20481.241890000001</v>
          </cell>
          <cell r="U4232">
            <v>19245.756679999999</v>
          </cell>
          <cell r="W4232">
            <v>2897.6967100000002</v>
          </cell>
          <cell r="X4232">
            <v>3981.8621600000001</v>
          </cell>
          <cell r="Y4232">
            <v>3573.90706</v>
          </cell>
          <cell r="AB4232">
            <v>4799.9949999999999</v>
          </cell>
          <cell r="AC4232">
            <v>3354.4110000000001</v>
          </cell>
          <cell r="AD4232">
            <v>22578.812999999998</v>
          </cell>
          <cell r="AT4232">
            <v>1292.4380000000001</v>
          </cell>
          <cell r="AU4232">
            <v>5218.2860000000001</v>
          </cell>
          <cell r="AV4232">
            <v>6922.9154399999998</v>
          </cell>
          <cell r="AW4232">
            <v>23636.049439999999</v>
          </cell>
        </row>
        <row r="4233">
          <cell r="A4233" t="str">
            <v>680499CLAPACBU0654</v>
          </cell>
          <cell r="L4233">
            <v>0</v>
          </cell>
          <cell r="M4233">
            <v>112.73677000000001</v>
          </cell>
          <cell r="N4233">
            <v>98.900679999999994</v>
          </cell>
          <cell r="O4233">
            <v>104.20545</v>
          </cell>
          <cell r="P4233">
            <v>545.84576000000004</v>
          </cell>
          <cell r="Q4233">
            <v>546.43948</v>
          </cell>
          <cell r="S4233">
            <v>1435.59412</v>
          </cell>
          <cell r="T4233">
            <v>1877.23443</v>
          </cell>
          <cell r="U4233">
            <v>1777.84313</v>
          </cell>
          <cell r="W4233">
            <v>0</v>
          </cell>
          <cell r="X4233">
            <v>466.77202</v>
          </cell>
          <cell r="Y4233">
            <v>421.49813</v>
          </cell>
          <cell r="AB4233">
            <v>45.223999999999997</v>
          </cell>
          <cell r="AC4233">
            <v>107.131</v>
          </cell>
          <cell r="AD4233">
            <v>469.49299999999999</v>
          </cell>
          <cell r="AU4233">
            <v>38.433</v>
          </cell>
          <cell r="AV4233">
            <v>107.12751</v>
          </cell>
          <cell r="AW4233">
            <v>752.33750999999995</v>
          </cell>
        </row>
        <row r="4234">
          <cell r="A4234" t="str">
            <v>680499CLAPACBU0659</v>
          </cell>
          <cell r="L4234">
            <v>299.24284</v>
          </cell>
          <cell r="M4234">
            <v>307.77544999999998</v>
          </cell>
          <cell r="N4234">
            <v>264.01294999999999</v>
          </cell>
          <cell r="O4234">
            <v>1329.2810999999999</v>
          </cell>
          <cell r="P4234">
            <v>955.14565000000005</v>
          </cell>
          <cell r="Q4234">
            <v>904.49220000000003</v>
          </cell>
          <cell r="S4234">
            <v>4633.5807000000004</v>
          </cell>
          <cell r="T4234">
            <v>4259.4452499999998</v>
          </cell>
          <cell r="U4234">
            <v>3908.97984</v>
          </cell>
          <cell r="W4234">
            <v>655.63607000000002</v>
          </cell>
          <cell r="X4234">
            <v>731.78557000000001</v>
          </cell>
          <cell r="Y4234">
            <v>645.86373000000003</v>
          </cell>
          <cell r="AB4234">
            <v>903.31799999999998</v>
          </cell>
          <cell r="AC4234">
            <v>782.61400000000003</v>
          </cell>
          <cell r="AD4234">
            <v>4860.3490000000002</v>
          </cell>
          <cell r="AT4234">
            <v>368.31299999999999</v>
          </cell>
          <cell r="AU4234">
            <v>1181.8820000000001</v>
          </cell>
          <cell r="AV4234">
            <v>1402.66083</v>
          </cell>
          <cell r="AW4234">
            <v>4990.2298300000002</v>
          </cell>
        </row>
        <row r="4235">
          <cell r="A4235" t="str">
            <v>680499CLAPACBS6922</v>
          </cell>
          <cell r="L4235">
            <v>1168.7392</v>
          </cell>
          <cell r="M4235">
            <v>1495.51054</v>
          </cell>
          <cell r="N4235">
            <v>1295.9081200000001</v>
          </cell>
          <cell r="O4235">
            <v>6137.2052299999996</v>
          </cell>
          <cell r="P4235">
            <v>6299.6385099999998</v>
          </cell>
          <cell r="Q4235">
            <v>6165.6642300000003</v>
          </cell>
          <cell r="S4235">
            <v>17646.483619999999</v>
          </cell>
          <cell r="T4235">
            <v>17808.9169</v>
          </cell>
          <cell r="U4235">
            <v>16744.321899999999</v>
          </cell>
          <cell r="W4235">
            <v>2465.0035200000002</v>
          </cell>
          <cell r="X4235">
            <v>3948.3028800000002</v>
          </cell>
          <cell r="Y4235">
            <v>3513.7137600000001</v>
          </cell>
          <cell r="AB4235">
            <v>4634.6570000000002</v>
          </cell>
          <cell r="AC4235">
            <v>3361.88</v>
          </cell>
          <cell r="AD4235">
            <v>20623.281999999999</v>
          </cell>
          <cell r="AT4235">
            <v>1435.2719999999999</v>
          </cell>
          <cell r="AU4235">
            <v>4776.3130000000001</v>
          </cell>
          <cell r="AV4235">
            <v>6643.3526700000002</v>
          </cell>
          <cell r="AW4235">
            <v>19457.76167</v>
          </cell>
        </row>
        <row r="4236">
          <cell r="A4236" t="str">
            <v>680499CLAPACBU1485</v>
          </cell>
          <cell r="L4236">
            <v>839.60847999999999</v>
          </cell>
          <cell r="M4236">
            <v>1072.60529</v>
          </cell>
          <cell r="N4236">
            <v>928.84222999999997</v>
          </cell>
          <cell r="O4236">
            <v>4582.1412300000002</v>
          </cell>
          <cell r="P4236">
            <v>3869.1938</v>
          </cell>
          <cell r="Q4236">
            <v>3742.22883</v>
          </cell>
          <cell r="S4236">
            <v>11729.033359999999</v>
          </cell>
          <cell r="T4236">
            <v>11016.085929999999</v>
          </cell>
          <cell r="U4236">
            <v>10323.493210000001</v>
          </cell>
          <cell r="W4236">
            <v>1805.45784</v>
          </cell>
          <cell r="X4236">
            <v>2642.92326</v>
          </cell>
          <cell r="Y4236">
            <v>2349.30123</v>
          </cell>
          <cell r="AB4236">
            <v>3287.8389999999999</v>
          </cell>
          <cell r="AC4236">
            <v>2683.0729999999999</v>
          </cell>
          <cell r="AD4236">
            <v>14746.905000000001</v>
          </cell>
          <cell r="AT4236">
            <v>1087.5070000000001</v>
          </cell>
          <cell r="AU4236">
            <v>3653.415</v>
          </cell>
          <cell r="AV4236">
            <v>5182.7312099999999</v>
          </cell>
          <cell r="AW4236">
            <v>13449.89321</v>
          </cell>
        </row>
        <row r="4237">
          <cell r="A4237" t="str">
            <v>680499CLAPACBO0708</v>
          </cell>
          <cell r="L4237">
            <v>98.326920000000001</v>
          </cell>
          <cell r="M4237">
            <v>158.34966</v>
          </cell>
          <cell r="N4237">
            <v>135.83395999999999</v>
          </cell>
          <cell r="O4237">
            <v>468.36070999999998</v>
          </cell>
          <cell r="P4237">
            <v>438.37736999999998</v>
          </cell>
          <cell r="Q4237">
            <v>418.44265999999999</v>
          </cell>
          <cell r="S4237">
            <v>1733.4626599999999</v>
          </cell>
          <cell r="T4237">
            <v>1703.4793199999999</v>
          </cell>
          <cell r="U4237">
            <v>1568.9440300000001</v>
          </cell>
          <cell r="W4237">
            <v>213.96527</v>
          </cell>
          <cell r="X4237">
            <v>367.33168999999998</v>
          </cell>
          <cell r="Y4237">
            <v>321.18128000000002</v>
          </cell>
          <cell r="AB4237">
            <v>457.23700000000002</v>
          </cell>
          <cell r="AC4237">
            <v>194.541</v>
          </cell>
          <cell r="AD4237">
            <v>1953.646</v>
          </cell>
          <cell r="AT4237">
            <v>188.06399999999999</v>
          </cell>
          <cell r="AU4237">
            <v>484.79599999999999</v>
          </cell>
          <cell r="AV4237">
            <v>509.84481</v>
          </cell>
          <cell r="AW4237">
            <v>2203.3218099999999</v>
          </cell>
        </row>
        <row r="4238">
          <cell r="A4238" t="str">
            <v>680499CLAPACBU0675</v>
          </cell>
          <cell r="L4238">
            <v>46.715609999999998</v>
          </cell>
          <cell r="M4238">
            <v>12.50451</v>
          </cell>
          <cell r="N4238">
            <v>10.72648</v>
          </cell>
          <cell r="O4238">
            <v>151.53802999999999</v>
          </cell>
          <cell r="P4238">
            <v>227.08160000000001</v>
          </cell>
          <cell r="Q4238">
            <v>230.50915000000001</v>
          </cell>
          <cell r="S4238">
            <v>591.85600999999997</v>
          </cell>
          <cell r="T4238">
            <v>667.39958000000001</v>
          </cell>
          <cell r="U4238">
            <v>625.05863999999997</v>
          </cell>
          <cell r="W4238">
            <v>82.396709999999999</v>
          </cell>
          <cell r="X4238">
            <v>192.24329</v>
          </cell>
          <cell r="Y4238">
            <v>168.83423999999999</v>
          </cell>
          <cell r="AB4238">
            <v>151.84700000000001</v>
          </cell>
          <cell r="AC4238">
            <v>72.376999999999995</v>
          </cell>
          <cell r="AD4238">
            <v>552.60199999999998</v>
          </cell>
          <cell r="AT4238">
            <v>46.94</v>
          </cell>
          <cell r="AU4238">
            <v>122.71</v>
          </cell>
          <cell r="AV4238">
            <v>149.79678000000001</v>
          </cell>
          <cell r="AW4238">
            <v>717.05877999999996</v>
          </cell>
        </row>
        <row r="4239">
          <cell r="A4239" t="str">
            <v>680499CLAPACBU0709</v>
          </cell>
          <cell r="M4239">
            <v>33.566249999999997</v>
          </cell>
          <cell r="N4239">
            <v>28.793469999999999</v>
          </cell>
          <cell r="P4239">
            <v>785.70680000000004</v>
          </cell>
          <cell r="Q4239">
            <v>806.00247000000002</v>
          </cell>
          <cell r="S4239">
            <v>345.07976000000002</v>
          </cell>
          <cell r="T4239">
            <v>1130.78656</v>
          </cell>
          <cell r="U4239">
            <v>1126.0047500000001</v>
          </cell>
          <cell r="X4239">
            <v>58.673789999999997</v>
          </cell>
          <cell r="Y4239">
            <v>52.674630000000001</v>
          </cell>
        </row>
        <row r="4240">
          <cell r="A4240" t="str">
            <v>680499CLAPACBU1123</v>
          </cell>
          <cell r="L4240">
            <v>184.08819</v>
          </cell>
          <cell r="M4240">
            <v>218.48482999999999</v>
          </cell>
          <cell r="N4240">
            <v>191.71198999999999</v>
          </cell>
          <cell r="O4240">
            <v>935.16525999999999</v>
          </cell>
          <cell r="P4240">
            <v>979.27894000000003</v>
          </cell>
          <cell r="Q4240">
            <v>968.48110999999994</v>
          </cell>
          <cell r="S4240">
            <v>3247.0518299999999</v>
          </cell>
          <cell r="T4240">
            <v>3291.1655099999998</v>
          </cell>
          <cell r="U4240">
            <v>3100.8212699999999</v>
          </cell>
          <cell r="W4240">
            <v>363.18369999999999</v>
          </cell>
          <cell r="X4240">
            <v>687.13085000000001</v>
          </cell>
          <cell r="Y4240">
            <v>621.72238000000004</v>
          </cell>
          <cell r="AB4240">
            <v>737.73400000000004</v>
          </cell>
          <cell r="AC4240">
            <v>411.88900000000001</v>
          </cell>
          <cell r="AD4240">
            <v>3370.1289999999999</v>
          </cell>
          <cell r="AT4240">
            <v>112.761</v>
          </cell>
          <cell r="AU4240">
            <v>515.39200000000005</v>
          </cell>
          <cell r="AV4240">
            <v>800.97987000000001</v>
          </cell>
          <cell r="AW4240">
            <v>3087.4878699999999</v>
          </cell>
        </row>
        <row r="4241">
          <cell r="A4241" t="str">
            <v>680499CLAPACBS9042</v>
          </cell>
          <cell r="L4241">
            <v>5783.1476300000004</v>
          </cell>
          <cell r="M4241">
            <v>4493.5428599999996</v>
          </cell>
          <cell r="N4241">
            <v>3992.2896599999999</v>
          </cell>
          <cell r="O4241">
            <v>29381.047119999999</v>
          </cell>
          <cell r="P4241">
            <v>22095.23806</v>
          </cell>
          <cell r="Q4241">
            <v>22010.761149999998</v>
          </cell>
          <cell r="S4241">
            <v>63966.402119999999</v>
          </cell>
          <cell r="T4241">
            <v>56680.593059999999</v>
          </cell>
          <cell r="U4241">
            <v>54824.056570000001</v>
          </cell>
          <cell r="W4241">
            <v>12427.784309999999</v>
          </cell>
          <cell r="X4241">
            <v>14387.657950000001</v>
          </cell>
          <cell r="Y4241">
            <v>13278.010410000001</v>
          </cell>
          <cell r="AB4241">
            <v>17144.936000000002</v>
          </cell>
          <cell r="AC4241">
            <v>14707.374</v>
          </cell>
          <cell r="AD4241">
            <v>67063.831000000006</v>
          </cell>
          <cell r="AT4241">
            <v>5143.1220000000003</v>
          </cell>
          <cell r="AU4241">
            <v>16139.766</v>
          </cell>
          <cell r="AV4241">
            <v>27347.10025</v>
          </cell>
          <cell r="AW4241">
            <v>67327.05025</v>
          </cell>
        </row>
        <row r="4242">
          <cell r="A4242" t="str">
            <v>680499CLAPACBO0341</v>
          </cell>
          <cell r="L4242">
            <v>3122.8386700000001</v>
          </cell>
          <cell r="M4242">
            <v>3014.5063300000002</v>
          </cell>
          <cell r="N4242">
            <v>2678.9232499999998</v>
          </cell>
          <cell r="O4242">
            <v>15422.1561</v>
          </cell>
          <cell r="P4242">
            <v>13953.483749999999</v>
          </cell>
          <cell r="Q4242">
            <v>13901.50201</v>
          </cell>
          <cell r="S4242">
            <v>35479.181530000002</v>
          </cell>
          <cell r="T4242">
            <v>34010.509180000001</v>
          </cell>
          <cell r="U4242">
            <v>33038.987269999998</v>
          </cell>
          <cell r="W4242">
            <v>6527.7573700000003</v>
          </cell>
          <cell r="X4242">
            <v>9457.5700099999995</v>
          </cell>
          <cell r="Y4242">
            <v>8742.6605</v>
          </cell>
          <cell r="AB4242">
            <v>10627.415999999999</v>
          </cell>
          <cell r="AC4242">
            <v>8671.8850000000002</v>
          </cell>
          <cell r="AD4242">
            <v>41440.087</v>
          </cell>
          <cell r="AT4242">
            <v>3175.3139999999999</v>
          </cell>
          <cell r="AU4242">
            <v>9420.4850000000006</v>
          </cell>
          <cell r="AV4242">
            <v>15198.854579999999</v>
          </cell>
          <cell r="AW4242">
            <v>38736.48558</v>
          </cell>
        </row>
        <row r="4243">
          <cell r="A4243" t="str">
            <v>680499CLAPACBU0341</v>
          </cell>
          <cell r="L4243">
            <v>3122.8386700000001</v>
          </cell>
          <cell r="M4243">
            <v>3014.5063300000002</v>
          </cell>
          <cell r="N4243">
            <v>2678.9232499999998</v>
          </cell>
          <cell r="O4243">
            <v>15422.1561</v>
          </cell>
          <cell r="P4243">
            <v>13953.483749999999</v>
          </cell>
          <cell r="Q4243">
            <v>13901.50201</v>
          </cell>
          <cell r="S4243">
            <v>35479.181530000002</v>
          </cell>
          <cell r="T4243">
            <v>34010.509180000001</v>
          </cell>
          <cell r="U4243">
            <v>33038.987269999998</v>
          </cell>
          <cell r="W4243">
            <v>6527.7573700000003</v>
          </cell>
          <cell r="X4243">
            <v>9457.5700099999995</v>
          </cell>
          <cell r="Y4243">
            <v>8742.6605</v>
          </cell>
          <cell r="AB4243">
            <v>10627.415999999999</v>
          </cell>
          <cell r="AC4243">
            <v>8671.8850000000002</v>
          </cell>
          <cell r="AD4243">
            <v>41440.087</v>
          </cell>
          <cell r="AT4243">
            <v>3175.3139999999999</v>
          </cell>
          <cell r="AU4243">
            <v>9420.4850000000006</v>
          </cell>
          <cell r="AV4243">
            <v>15198.854579999999</v>
          </cell>
          <cell r="AW4243">
            <v>38736.48558</v>
          </cell>
        </row>
        <row r="4244">
          <cell r="A4244" t="str">
            <v>680499CLAPACBU0351</v>
          </cell>
          <cell r="L4244">
            <v>495.21271000000002</v>
          </cell>
          <cell r="M4244">
            <v>187.06432000000001</v>
          </cell>
          <cell r="N4244">
            <v>168.59853000000001</v>
          </cell>
          <cell r="O4244">
            <v>1949.7728400000001</v>
          </cell>
          <cell r="P4244">
            <v>985.80214000000001</v>
          </cell>
          <cell r="Q4244">
            <v>995.61199999999997</v>
          </cell>
          <cell r="S4244">
            <v>3875.8734599999998</v>
          </cell>
          <cell r="T4244">
            <v>2911.9027599999999</v>
          </cell>
          <cell r="U4244">
            <v>2868.7555400000001</v>
          </cell>
          <cell r="W4244">
            <v>1004.31945</v>
          </cell>
          <cell r="X4244">
            <v>658.70061999999996</v>
          </cell>
          <cell r="Y4244">
            <v>618.91088999999999</v>
          </cell>
          <cell r="AB4244">
            <v>1153.318</v>
          </cell>
          <cell r="AC4244">
            <v>783.65499999999997</v>
          </cell>
          <cell r="AD4244">
            <v>3930.6010000000001</v>
          </cell>
          <cell r="AT4244">
            <v>433.82499999999999</v>
          </cell>
          <cell r="AU4244">
            <v>1432.5260000000001</v>
          </cell>
          <cell r="AV4244">
            <v>1979.03151</v>
          </cell>
          <cell r="AW4244">
            <v>4678.7235099999998</v>
          </cell>
        </row>
        <row r="4245">
          <cell r="A4245" t="str">
            <v>680499CLAPACBU0352</v>
          </cell>
          <cell r="L4245">
            <v>2165.0750899999998</v>
          </cell>
          <cell r="M4245">
            <v>1283.3282400000001</v>
          </cell>
          <cell r="N4245">
            <v>1137.3529900000001</v>
          </cell>
          <cell r="O4245">
            <v>11977.8565</v>
          </cell>
          <cell r="P4245">
            <v>7134.9561000000003</v>
          </cell>
          <cell r="Q4245">
            <v>7093.9053700000004</v>
          </cell>
          <cell r="S4245">
            <v>24587.26297</v>
          </cell>
          <cell r="T4245">
            <v>19744.362570000001</v>
          </cell>
          <cell r="U4245">
            <v>18902.689340000001</v>
          </cell>
          <cell r="W4245">
            <v>4865.9614000000001</v>
          </cell>
          <cell r="X4245">
            <v>4263.4327700000003</v>
          </cell>
          <cell r="Y4245">
            <v>3908.96416</v>
          </cell>
          <cell r="AB4245">
            <v>5362.9390000000003</v>
          </cell>
          <cell r="AC4245">
            <v>5250.518</v>
          </cell>
          <cell r="AD4245">
            <v>21688.047999999999</v>
          </cell>
          <cell r="AT4245">
            <v>1533.329</v>
          </cell>
          <cell r="AU4245">
            <v>5284.8440000000001</v>
          </cell>
          <cell r="AV4245">
            <v>10165.76569</v>
          </cell>
          <cell r="AW4245">
            <v>23905.936689999999</v>
          </cell>
        </row>
        <row r="4246">
          <cell r="A4246" t="str">
            <v>680499CLAPACBU0353</v>
          </cell>
          <cell r="L4246">
            <v>2.1160000000000002E-2</v>
          </cell>
          <cell r="M4246">
            <v>8.6439699999999995</v>
          </cell>
          <cell r="N4246">
            <v>7.4148899999999998</v>
          </cell>
          <cell r="O4246">
            <v>31.261679999999998</v>
          </cell>
          <cell r="P4246">
            <v>20.99607</v>
          </cell>
          <cell r="Q4246">
            <v>19.741779999999999</v>
          </cell>
          <cell r="S4246">
            <v>24.084160000000001</v>
          </cell>
          <cell r="T4246">
            <v>13.81855</v>
          </cell>
          <cell r="U4246">
            <v>13.624409999999999</v>
          </cell>
          <cell r="W4246">
            <v>29.746089999999999</v>
          </cell>
          <cell r="X4246">
            <v>7.9545500000000002</v>
          </cell>
          <cell r="Y4246">
            <v>7.4748700000000001</v>
          </cell>
          <cell r="AB4246">
            <v>1.2629999999999999</v>
          </cell>
          <cell r="AC4246">
            <v>1.3160000000000001</v>
          </cell>
          <cell r="AD4246">
            <v>5.0949999999999998</v>
          </cell>
          <cell r="AT4246">
            <v>0.65400000000000003</v>
          </cell>
          <cell r="AU4246">
            <v>1.911</v>
          </cell>
          <cell r="AV4246">
            <v>3.4484699999999999</v>
          </cell>
          <cell r="AW4246">
            <v>5.9044699999999999</v>
          </cell>
        </row>
        <row r="4247">
          <cell r="A4247" t="str">
            <v>680499CLAPACBS9051</v>
          </cell>
          <cell r="L4247">
            <v>383.57934</v>
          </cell>
          <cell r="M4247">
            <v>212.97480999999999</v>
          </cell>
          <cell r="N4247">
            <v>192.6688</v>
          </cell>
          <cell r="O4247">
            <v>2402.7651900000001</v>
          </cell>
          <cell r="P4247">
            <v>1294.34413</v>
          </cell>
          <cell r="Q4247">
            <v>1302.2385400000001</v>
          </cell>
          <cell r="S4247">
            <v>4512.8004000000001</v>
          </cell>
          <cell r="T4247">
            <v>3404.37934</v>
          </cell>
          <cell r="U4247">
            <v>3376.6460299999999</v>
          </cell>
          <cell r="W4247">
            <v>866.07539999999995</v>
          </cell>
          <cell r="X4247">
            <v>739.58587999999997</v>
          </cell>
          <cell r="Y4247">
            <v>702.56158000000005</v>
          </cell>
          <cell r="AB4247">
            <v>1376.7629999999999</v>
          </cell>
          <cell r="AC4247">
            <v>1442.82</v>
          </cell>
          <cell r="AD4247">
            <v>5654.2520000000004</v>
          </cell>
          <cell r="AT4247">
            <v>451.79899999999998</v>
          </cell>
          <cell r="AU4247">
            <v>1259.8030000000001</v>
          </cell>
          <cell r="AV4247">
            <v>2260.9397399999998</v>
          </cell>
          <cell r="AW4247">
            <v>5497.2917399999997</v>
          </cell>
        </row>
        <row r="4248">
          <cell r="A4248" t="str">
            <v>680499CLAPACBO0713</v>
          </cell>
          <cell r="L4248">
            <v>227.31694999999999</v>
          </cell>
          <cell r="M4248">
            <v>212.97480999999999</v>
          </cell>
          <cell r="N4248">
            <v>192.6688</v>
          </cell>
          <cell r="O4248">
            <v>1501.7840000000001</v>
          </cell>
          <cell r="P4248">
            <v>1294.34413</v>
          </cell>
          <cell r="Q4248">
            <v>1302.2385400000001</v>
          </cell>
          <cell r="S4248">
            <v>2960.0646099999999</v>
          </cell>
          <cell r="T4248">
            <v>2752.6247400000002</v>
          </cell>
          <cell r="U4248">
            <v>2730.4476300000001</v>
          </cell>
          <cell r="W4248">
            <v>537.76239999999996</v>
          </cell>
          <cell r="X4248">
            <v>739.58587999999997</v>
          </cell>
          <cell r="Y4248">
            <v>702.56158000000005</v>
          </cell>
          <cell r="AB4248">
            <v>713.98699999999997</v>
          </cell>
          <cell r="AC4248">
            <v>940.82799999999997</v>
          </cell>
          <cell r="AD4248">
            <v>3278.5</v>
          </cell>
          <cell r="AT4248">
            <v>231.46700000000001</v>
          </cell>
          <cell r="AU4248">
            <v>708.68399999999997</v>
          </cell>
          <cell r="AV4248">
            <v>1351.7005899999999</v>
          </cell>
          <cell r="AW4248">
            <v>3209.2155899999998</v>
          </cell>
        </row>
        <row r="4249">
          <cell r="A4249" t="str">
            <v>680499CLAPACBU0713</v>
          </cell>
          <cell r="L4249">
            <v>227.31694999999999</v>
          </cell>
          <cell r="M4249">
            <v>212.97480999999999</v>
          </cell>
          <cell r="N4249">
            <v>192.6688</v>
          </cell>
          <cell r="O4249">
            <v>1501.7840000000001</v>
          </cell>
          <cell r="P4249">
            <v>1294.34413</v>
          </cell>
          <cell r="Q4249">
            <v>1302.2385400000001</v>
          </cell>
          <cell r="S4249">
            <v>2960.0646099999999</v>
          </cell>
          <cell r="T4249">
            <v>2752.6247400000002</v>
          </cell>
          <cell r="U4249">
            <v>2730.4476300000001</v>
          </cell>
          <cell r="W4249">
            <v>537.76239999999996</v>
          </cell>
          <cell r="X4249">
            <v>739.58587999999997</v>
          </cell>
          <cell r="Y4249">
            <v>702.56158000000005</v>
          </cell>
          <cell r="AB4249">
            <v>713.98699999999997</v>
          </cell>
          <cell r="AC4249">
            <v>940.82799999999997</v>
          </cell>
          <cell r="AD4249">
            <v>3278.5</v>
          </cell>
          <cell r="AT4249">
            <v>231.46700000000001</v>
          </cell>
          <cell r="AU4249">
            <v>708.68399999999997</v>
          </cell>
          <cell r="AV4249">
            <v>1351.7005899999999</v>
          </cell>
          <cell r="AW4249">
            <v>3209.2155899999998</v>
          </cell>
        </row>
        <row r="4250">
          <cell r="A4250" t="str">
            <v>680499CLAPACBU0418</v>
          </cell>
          <cell r="L4250">
            <v>156.26239000000001</v>
          </cell>
          <cell r="O4250">
            <v>900.98118999999997</v>
          </cell>
          <cell r="S4250">
            <v>1552.73579</v>
          </cell>
          <cell r="T4250">
            <v>651.75459999999998</v>
          </cell>
          <cell r="U4250">
            <v>646.19839999999999</v>
          </cell>
          <cell r="W4250">
            <v>328.31299999999999</v>
          </cell>
          <cell r="AB4250">
            <v>662.77599999999995</v>
          </cell>
          <cell r="AC4250">
            <v>501.99200000000002</v>
          </cell>
          <cell r="AD4250">
            <v>2375.752</v>
          </cell>
          <cell r="AT4250">
            <v>220.33199999999999</v>
          </cell>
          <cell r="AU4250">
            <v>551.11900000000003</v>
          </cell>
          <cell r="AV4250">
            <v>909.23915</v>
          </cell>
          <cell r="AW4250">
            <v>2288.0761499999999</v>
          </cell>
        </row>
        <row r="4251">
          <cell r="A4251" t="str">
            <v>680499CLAPACBS9050</v>
          </cell>
          <cell r="L4251">
            <v>3834.3354399999998</v>
          </cell>
          <cell r="M4251">
            <v>2912.1703900000002</v>
          </cell>
          <cell r="N4251">
            <v>2531.38094</v>
          </cell>
          <cell r="O4251">
            <v>18870.040959999998</v>
          </cell>
          <cell r="P4251">
            <v>14671.568649999999</v>
          </cell>
          <cell r="Q4251">
            <v>14325.974130000001</v>
          </cell>
          <cell r="S4251">
            <v>49539.935519999999</v>
          </cell>
          <cell r="T4251">
            <v>45341.463210000002</v>
          </cell>
          <cell r="U4251">
            <v>42374.166060000003</v>
          </cell>
          <cell r="W4251">
            <v>8563.2026600000008</v>
          </cell>
          <cell r="X4251">
            <v>10840.8336</v>
          </cell>
          <cell r="Y4251">
            <v>9746.2942600000006</v>
          </cell>
          <cell r="AB4251">
            <v>12305.644</v>
          </cell>
          <cell r="AC4251">
            <v>10104.962</v>
          </cell>
          <cell r="AD4251">
            <v>52585.421999999999</v>
          </cell>
          <cell r="AT4251">
            <v>3788.877</v>
          </cell>
          <cell r="AU4251">
            <v>10814.949000000001</v>
          </cell>
          <cell r="AV4251">
            <v>18373.391199999998</v>
          </cell>
          <cell r="AW4251">
            <v>48501.663200000003</v>
          </cell>
        </row>
        <row r="4252">
          <cell r="A4252" t="str">
            <v>680499CLAPACBU0331</v>
          </cell>
          <cell r="L4252">
            <v>2525.2623100000001</v>
          </cell>
          <cell r="M4252">
            <v>1453.85454</v>
          </cell>
          <cell r="N4252">
            <v>1263.31655</v>
          </cell>
          <cell r="O4252">
            <v>10807.949189999999</v>
          </cell>
          <cell r="P4252">
            <v>8041.0959700000003</v>
          </cell>
          <cell r="Q4252">
            <v>7875.3763900000004</v>
          </cell>
          <cell r="S4252">
            <v>29729.69184</v>
          </cell>
          <cell r="T4252">
            <v>26962.838619999999</v>
          </cell>
          <cell r="U4252">
            <v>25139.430530000001</v>
          </cell>
          <cell r="W4252">
            <v>5296.3265499999998</v>
          </cell>
          <cell r="X4252">
            <v>6315.2162399999997</v>
          </cell>
          <cell r="Y4252">
            <v>5654.5353299999997</v>
          </cell>
          <cell r="AB4252">
            <v>7512.5129999999999</v>
          </cell>
          <cell r="AC4252">
            <v>5432.1360000000004</v>
          </cell>
          <cell r="AD4252">
            <v>31986.902999999998</v>
          </cell>
          <cell r="AT4252">
            <v>1958.1110000000001</v>
          </cell>
          <cell r="AU4252">
            <v>5459.375</v>
          </cell>
          <cell r="AV4252">
            <v>10121.003409999999</v>
          </cell>
          <cell r="AW4252">
            <v>26973.204409999998</v>
          </cell>
        </row>
        <row r="4253">
          <cell r="A4253" t="str">
            <v>680499CLAPACBU0362</v>
          </cell>
          <cell r="L4253">
            <v>1309.07313</v>
          </cell>
          <cell r="M4253">
            <v>1458.31585</v>
          </cell>
          <cell r="N4253">
            <v>1268.06439</v>
          </cell>
          <cell r="O4253">
            <v>8062.09177</v>
          </cell>
          <cell r="P4253">
            <v>6630.4726799999999</v>
          </cell>
          <cell r="Q4253">
            <v>6450.5977499999999</v>
          </cell>
          <cell r="S4253">
            <v>19810.24368</v>
          </cell>
          <cell r="T4253">
            <v>18378.624589999999</v>
          </cell>
          <cell r="U4253">
            <v>17234.735530000002</v>
          </cell>
          <cell r="W4253">
            <v>3266.8761100000002</v>
          </cell>
          <cell r="X4253">
            <v>4525.6173600000002</v>
          </cell>
          <cell r="Y4253">
            <v>4091.75893</v>
          </cell>
          <cell r="AB4253">
            <v>4793.1310000000003</v>
          </cell>
          <cell r="AC4253">
            <v>4672.826</v>
          </cell>
          <cell r="AD4253">
            <v>20598.519</v>
          </cell>
          <cell r="AT4253">
            <v>1830.7660000000001</v>
          </cell>
          <cell r="AU4253">
            <v>5355.5739999999996</v>
          </cell>
          <cell r="AV4253">
            <v>8252.3877900000007</v>
          </cell>
          <cell r="AW4253">
            <v>21528.458790000001</v>
          </cell>
        </row>
        <row r="4254">
          <cell r="A4254" t="str">
            <v>680499CLAPAC201101</v>
          </cell>
          <cell r="L4254">
            <v>684.78470000000004</v>
          </cell>
          <cell r="M4254">
            <v>806.40354000000002</v>
          </cell>
          <cell r="N4254">
            <v>691.74125000000004</v>
          </cell>
          <cell r="O4254">
            <v>3368.3967400000001</v>
          </cell>
          <cell r="P4254">
            <v>3875.2184200000002</v>
          </cell>
          <cell r="Q4254">
            <v>3753.2220600000001</v>
          </cell>
          <cell r="S4254">
            <v>8521.8508000000002</v>
          </cell>
          <cell r="T4254">
            <v>9028.6724799999993</v>
          </cell>
          <cell r="U4254">
            <v>8396.6003899999996</v>
          </cell>
          <cell r="W4254">
            <v>1294.2913799999999</v>
          </cell>
          <cell r="X4254">
            <v>2559.0783999999999</v>
          </cell>
          <cell r="Y4254">
            <v>2285.3472900000002</v>
          </cell>
          <cell r="AB4254">
            <v>1783.1479999999999</v>
          </cell>
          <cell r="AC4254">
            <v>1523.329</v>
          </cell>
          <cell r="AD4254">
            <v>6938.7420000000002</v>
          </cell>
          <cell r="AT4254">
            <v>530.41</v>
          </cell>
          <cell r="AU4254">
            <v>1774.931</v>
          </cell>
          <cell r="AV4254">
            <v>3046.1038199999998</v>
          </cell>
          <cell r="AW4254">
            <v>7130.1088200000004</v>
          </cell>
        </row>
        <row r="4255">
          <cell r="A4255" t="str">
            <v>680499CLAPACBT6918</v>
          </cell>
          <cell r="L4255">
            <v>684.78470000000004</v>
          </cell>
          <cell r="M4255">
            <v>806.40354000000002</v>
          </cell>
          <cell r="N4255">
            <v>691.74125000000004</v>
          </cell>
          <cell r="O4255">
            <v>3368.3967400000001</v>
          </cell>
          <cell r="P4255">
            <v>3875.2184200000002</v>
          </cell>
          <cell r="Q4255">
            <v>3753.2220600000001</v>
          </cell>
          <cell r="S4255">
            <v>8521.8508000000002</v>
          </cell>
          <cell r="T4255">
            <v>9028.6724799999993</v>
          </cell>
          <cell r="U4255">
            <v>8396.6003899999996</v>
          </cell>
          <cell r="W4255">
            <v>1294.2913799999999</v>
          </cell>
          <cell r="X4255">
            <v>2559.0783999999999</v>
          </cell>
          <cell r="Y4255">
            <v>2285.3472900000002</v>
          </cell>
          <cell r="AB4255">
            <v>1783.1479999999999</v>
          </cell>
          <cell r="AC4255">
            <v>1523.329</v>
          </cell>
          <cell r="AD4255">
            <v>6938.7420000000002</v>
          </cell>
          <cell r="AT4255">
            <v>530.41</v>
          </cell>
          <cell r="AU4255">
            <v>1774.931</v>
          </cell>
          <cell r="AV4255">
            <v>3046.1038199999998</v>
          </cell>
          <cell r="AW4255">
            <v>7130.1088200000004</v>
          </cell>
        </row>
        <row r="4256">
          <cell r="A4256" t="str">
            <v>680499CLAPACBO0680</v>
          </cell>
          <cell r="L4256">
            <v>684.78470000000004</v>
          </cell>
          <cell r="M4256">
            <v>806.40354000000002</v>
          </cell>
          <cell r="N4256">
            <v>691.74125000000004</v>
          </cell>
          <cell r="O4256">
            <v>3368.3967400000001</v>
          </cell>
          <cell r="P4256">
            <v>3875.2184200000002</v>
          </cell>
          <cell r="Q4256">
            <v>3753.2220600000001</v>
          </cell>
          <cell r="S4256">
            <v>8521.8508000000002</v>
          </cell>
          <cell r="T4256">
            <v>9028.6724799999993</v>
          </cell>
          <cell r="U4256">
            <v>8396.6003899999996</v>
          </cell>
          <cell r="W4256">
            <v>1294.2913799999999</v>
          </cell>
          <cell r="X4256">
            <v>2559.0783999999999</v>
          </cell>
          <cell r="Y4256">
            <v>2285.3472900000002</v>
          </cell>
          <cell r="AB4256">
            <v>1783.1479999999999</v>
          </cell>
          <cell r="AC4256">
            <v>1523.329</v>
          </cell>
          <cell r="AD4256">
            <v>6938.7420000000002</v>
          </cell>
          <cell r="AT4256">
            <v>530.41</v>
          </cell>
          <cell r="AU4256">
            <v>1774.931</v>
          </cell>
          <cell r="AV4256">
            <v>3046.1038199999998</v>
          </cell>
          <cell r="AW4256">
            <v>7130.1088200000004</v>
          </cell>
        </row>
        <row r="4257">
          <cell r="A4257" t="str">
            <v>680499CLAPACBU0680</v>
          </cell>
          <cell r="L4257">
            <v>684.78470000000004</v>
          </cell>
          <cell r="M4257">
            <v>806.40354000000002</v>
          </cell>
          <cell r="N4257">
            <v>691.74125000000004</v>
          </cell>
          <cell r="O4257">
            <v>3368.3967400000001</v>
          </cell>
          <cell r="P4257">
            <v>3875.2184200000002</v>
          </cell>
          <cell r="Q4257">
            <v>3753.2220600000001</v>
          </cell>
          <cell r="S4257">
            <v>8521.8508000000002</v>
          </cell>
          <cell r="T4257">
            <v>9028.6724799999993</v>
          </cell>
          <cell r="U4257">
            <v>8396.6003899999996</v>
          </cell>
          <cell r="W4257">
            <v>1294.2913799999999</v>
          </cell>
          <cell r="X4257">
            <v>2559.0783999999999</v>
          </cell>
          <cell r="Y4257">
            <v>2285.3472900000002</v>
          </cell>
          <cell r="AB4257">
            <v>1783.1479999999999</v>
          </cell>
          <cell r="AC4257">
            <v>1523.329</v>
          </cell>
          <cell r="AD4257">
            <v>6938.7420000000002</v>
          </cell>
          <cell r="AT4257">
            <v>530.41</v>
          </cell>
          <cell r="AU4257">
            <v>1774.931</v>
          </cell>
          <cell r="AV4257">
            <v>3046.1038199999998</v>
          </cell>
          <cell r="AW4257">
            <v>7130.1088200000004</v>
          </cell>
        </row>
        <row r="4258">
          <cell r="A4258" t="str">
            <v>680499CL_KRPD202</v>
          </cell>
          <cell r="L4258">
            <v>8698.4814299999998</v>
          </cell>
          <cell r="M4258">
            <v>7770.0277599999999</v>
          </cell>
          <cell r="N4258">
            <v>7044.2286199999999</v>
          </cell>
          <cell r="O4258">
            <v>43724.216310000003</v>
          </cell>
          <cell r="P4258">
            <v>34649.849770000001</v>
          </cell>
          <cell r="Q4258">
            <v>34850.932379999998</v>
          </cell>
          <cell r="S4258">
            <v>94492.395000000004</v>
          </cell>
          <cell r="T4258">
            <v>85418.028460000001</v>
          </cell>
          <cell r="U4258">
            <v>84670.389299999995</v>
          </cell>
          <cell r="W4258">
            <v>19246.29276</v>
          </cell>
          <cell r="X4258">
            <v>23046.126540000001</v>
          </cell>
          <cell r="Y4258">
            <v>21773.403549999999</v>
          </cell>
          <cell r="AB4258">
            <v>25099.999</v>
          </cell>
          <cell r="AC4258">
            <v>22710.102999999999</v>
          </cell>
          <cell r="AD4258">
            <v>97256.054000000004</v>
          </cell>
          <cell r="AT4258">
            <v>8033.6689999999999</v>
          </cell>
          <cell r="AU4258">
            <v>25291.851999999999</v>
          </cell>
          <cell r="AV4258">
            <v>41394.15812</v>
          </cell>
          <cell r="AW4258">
            <v>97165.511119999996</v>
          </cell>
        </row>
        <row r="4259">
          <cell r="A4259" t="str">
            <v>680499CL_KRBS9044</v>
          </cell>
          <cell r="L4259">
            <v>3501.4665</v>
          </cell>
          <cell r="M4259">
            <v>3547.6126399999998</v>
          </cell>
          <cell r="N4259">
            <v>3216.2297600000002</v>
          </cell>
          <cell r="O4259">
            <v>18133.739280000002</v>
          </cell>
          <cell r="P4259">
            <v>14336.175740000001</v>
          </cell>
          <cell r="Q4259">
            <v>14388.99005</v>
          </cell>
          <cell r="S4259">
            <v>38577.287149999996</v>
          </cell>
          <cell r="T4259">
            <v>34779.723610000001</v>
          </cell>
          <cell r="U4259">
            <v>34446.456630000001</v>
          </cell>
          <cell r="W4259">
            <v>7797.7569700000004</v>
          </cell>
          <cell r="X4259">
            <v>9306.5212499999998</v>
          </cell>
          <cell r="Y4259">
            <v>8768.0210399999996</v>
          </cell>
          <cell r="AB4259">
            <v>9725.8989999999994</v>
          </cell>
          <cell r="AC4259">
            <v>9073.6640000000007</v>
          </cell>
          <cell r="AD4259">
            <v>37900.163</v>
          </cell>
          <cell r="AT4259">
            <v>3163.9059999999999</v>
          </cell>
          <cell r="AU4259">
            <v>9955.7530000000006</v>
          </cell>
          <cell r="AV4259">
            <v>17045.317139999999</v>
          </cell>
          <cell r="AW4259">
            <v>37653.37614</v>
          </cell>
        </row>
        <row r="4260">
          <cell r="A4260" t="str">
            <v>680499CL_KRBU0321</v>
          </cell>
          <cell r="L4260">
            <v>2563.3763300000001</v>
          </cell>
          <cell r="M4260">
            <v>2482.6839599999998</v>
          </cell>
          <cell r="N4260">
            <v>2250.77619</v>
          </cell>
          <cell r="O4260">
            <v>15364.13385</v>
          </cell>
          <cell r="P4260">
            <v>11572.11578</v>
          </cell>
          <cell r="Q4260">
            <v>11677.184929999999</v>
          </cell>
          <cell r="S4260">
            <v>32049.996660000001</v>
          </cell>
          <cell r="T4260">
            <v>28257.978589999999</v>
          </cell>
          <cell r="U4260">
            <v>28062.021919999999</v>
          </cell>
          <cell r="W4260">
            <v>6307.1578300000001</v>
          </cell>
          <cell r="X4260">
            <v>6707.9510700000001</v>
          </cell>
          <cell r="Y4260">
            <v>6326.20741</v>
          </cell>
          <cell r="AB4260">
            <v>7137.5079999999998</v>
          </cell>
          <cell r="AC4260">
            <v>7920.2719999999999</v>
          </cell>
          <cell r="AD4260">
            <v>30951.125</v>
          </cell>
          <cell r="AT4260">
            <v>2510.3139999999999</v>
          </cell>
          <cell r="AU4260">
            <v>8079.7730000000001</v>
          </cell>
          <cell r="AV4260">
            <v>14782.53523</v>
          </cell>
          <cell r="AW4260">
            <v>31143.76023</v>
          </cell>
        </row>
        <row r="4261">
          <cell r="A4261" t="str">
            <v>680499CL_KRBU0323</v>
          </cell>
          <cell r="L4261">
            <v>938.09016999999994</v>
          </cell>
          <cell r="M4261">
            <v>1064.92868</v>
          </cell>
          <cell r="N4261">
            <v>965.45357000000001</v>
          </cell>
          <cell r="O4261">
            <v>2769.6054300000001</v>
          </cell>
          <cell r="P4261">
            <v>2764.05996</v>
          </cell>
          <cell r="Q4261">
            <v>2711.80512</v>
          </cell>
          <cell r="S4261">
            <v>6527.2904900000003</v>
          </cell>
          <cell r="T4261">
            <v>6521.7450200000003</v>
          </cell>
          <cell r="U4261">
            <v>6384.4347100000005</v>
          </cell>
          <cell r="W4261">
            <v>1490.59914</v>
          </cell>
          <cell r="X4261">
            <v>2598.5701800000002</v>
          </cell>
          <cell r="Y4261">
            <v>2441.8136199999999</v>
          </cell>
          <cell r="AB4261">
            <v>2588.3910000000001</v>
          </cell>
          <cell r="AC4261">
            <v>1153.3920000000001</v>
          </cell>
          <cell r="AD4261">
            <v>6949.0379999999996</v>
          </cell>
          <cell r="AT4261">
            <v>653.59199999999998</v>
          </cell>
          <cell r="AU4261">
            <v>1875.98</v>
          </cell>
          <cell r="AV4261">
            <v>2262.7819100000002</v>
          </cell>
          <cell r="AW4261">
            <v>6509.6159100000004</v>
          </cell>
        </row>
        <row r="4262">
          <cell r="A4262" t="str">
            <v>680499CL_KRBG6912</v>
          </cell>
          <cell r="L4262">
            <v>562.20456999999999</v>
          </cell>
          <cell r="M4262">
            <v>512.86536999999998</v>
          </cell>
          <cell r="N4262">
            <v>464.95857000000001</v>
          </cell>
          <cell r="O4262">
            <v>3236.5324900000001</v>
          </cell>
          <cell r="P4262">
            <v>2135.1071299999999</v>
          </cell>
          <cell r="Q4262">
            <v>2136.8080199999999</v>
          </cell>
          <cell r="S4262">
            <v>7240.8834500000003</v>
          </cell>
          <cell r="T4262">
            <v>6139.4580900000001</v>
          </cell>
          <cell r="U4262">
            <v>6070.38184</v>
          </cell>
          <cell r="W4262">
            <v>1306.23991</v>
          </cell>
          <cell r="X4262">
            <v>1499.05945</v>
          </cell>
          <cell r="Y4262">
            <v>1414.32809</v>
          </cell>
          <cell r="AB4262">
            <v>1865.548</v>
          </cell>
          <cell r="AC4262">
            <v>1778.4090000000001</v>
          </cell>
          <cell r="AD4262">
            <v>7665.1419999999998</v>
          </cell>
          <cell r="AT4262">
            <v>686.79100000000005</v>
          </cell>
          <cell r="AU4262">
            <v>2053.3069999999998</v>
          </cell>
          <cell r="AV4262">
            <v>3408.3323399999999</v>
          </cell>
          <cell r="AW4262">
            <v>8023.0813399999997</v>
          </cell>
        </row>
        <row r="4263">
          <cell r="A4263" t="str">
            <v>680499CL_KRBS6912</v>
          </cell>
          <cell r="L4263">
            <v>294.00880999999998</v>
          </cell>
          <cell r="M4263">
            <v>245.46198999999999</v>
          </cell>
          <cell r="N4263">
            <v>222.53336999999999</v>
          </cell>
          <cell r="O4263">
            <v>1833.15662</v>
          </cell>
          <cell r="P4263">
            <v>1236.8593900000001</v>
          </cell>
          <cell r="Q4263">
            <v>1250.9061400000001</v>
          </cell>
          <cell r="S4263">
            <v>4228.9786299999996</v>
          </cell>
          <cell r="T4263">
            <v>3632.6813999999999</v>
          </cell>
          <cell r="U4263">
            <v>3603.8609099999999</v>
          </cell>
          <cell r="W4263">
            <v>726.49973</v>
          </cell>
          <cell r="X4263">
            <v>831.71888999999999</v>
          </cell>
          <cell r="Y4263">
            <v>787.18141000000003</v>
          </cell>
          <cell r="AB4263">
            <v>948.69399999999996</v>
          </cell>
          <cell r="AC4263">
            <v>1097.836</v>
          </cell>
          <cell r="AD4263">
            <v>4166.9189999999999</v>
          </cell>
          <cell r="AT4263">
            <v>374.02800000000002</v>
          </cell>
          <cell r="AU4263">
            <v>1117.365</v>
          </cell>
          <cell r="AV4263">
            <v>1940.5789400000001</v>
          </cell>
          <cell r="AW4263">
            <v>4422.0199400000001</v>
          </cell>
        </row>
        <row r="4264">
          <cell r="A4264" t="str">
            <v>680499CL_KRBO0678</v>
          </cell>
          <cell r="L4264">
            <v>294.00880999999998</v>
          </cell>
          <cell r="M4264">
            <v>200.48607000000001</v>
          </cell>
          <cell r="N4264">
            <v>181.75864999999999</v>
          </cell>
          <cell r="O4264">
            <v>1833.0145199999999</v>
          </cell>
          <cell r="P4264">
            <v>879.52266999999995</v>
          </cell>
          <cell r="Q4264">
            <v>882.73096999999996</v>
          </cell>
          <cell r="S4264">
            <v>3962.4896399999998</v>
          </cell>
          <cell r="T4264">
            <v>3008.9977899999999</v>
          </cell>
          <cell r="U4264">
            <v>2976.8523</v>
          </cell>
          <cell r="W4264">
            <v>726.49973</v>
          </cell>
          <cell r="X4264">
            <v>626.56582000000003</v>
          </cell>
          <cell r="Y4264">
            <v>592.33028999999999</v>
          </cell>
          <cell r="AB4264">
            <v>948.69399999999996</v>
          </cell>
          <cell r="AC4264">
            <v>1097.836</v>
          </cell>
          <cell r="AD4264">
            <v>4166.9189999999999</v>
          </cell>
          <cell r="AT4264">
            <v>374.02800000000002</v>
          </cell>
          <cell r="AU4264">
            <v>1117.365</v>
          </cell>
          <cell r="AV4264">
            <v>1940.5137500000001</v>
          </cell>
          <cell r="AW4264">
            <v>4421.9547499999999</v>
          </cell>
        </row>
        <row r="4265">
          <cell r="A4265" t="str">
            <v>680499CL_KRBU0654</v>
          </cell>
          <cell r="L4265">
            <v>0</v>
          </cell>
          <cell r="M4265">
            <v>44.975920000000002</v>
          </cell>
          <cell r="N4265">
            <v>40.774709999999999</v>
          </cell>
          <cell r="O4265">
            <v>0.1421</v>
          </cell>
          <cell r="P4265">
            <v>357.33672000000001</v>
          </cell>
          <cell r="Q4265">
            <v>368.17516999999998</v>
          </cell>
          <cell r="S4265">
            <v>266.48899</v>
          </cell>
          <cell r="T4265">
            <v>623.68361000000004</v>
          </cell>
          <cell r="U4265">
            <v>627.00860999999998</v>
          </cell>
          <cell r="W4265">
            <v>0</v>
          </cell>
          <cell r="X4265">
            <v>205.15307000000001</v>
          </cell>
          <cell r="Y4265">
            <v>194.85112000000001</v>
          </cell>
          <cell r="AV4265">
            <v>6.5189999999999998E-2</v>
          </cell>
          <cell r="AW4265">
            <v>6.5189999999999998E-2</v>
          </cell>
        </row>
        <row r="4266">
          <cell r="A4266" t="str">
            <v>680499CL_KRBS6922</v>
          </cell>
          <cell r="L4266">
            <v>268.19576000000001</v>
          </cell>
          <cell r="M4266">
            <v>267.40338000000003</v>
          </cell>
          <cell r="N4266">
            <v>242.42519999999999</v>
          </cell>
          <cell r="O4266">
            <v>1403.3758700000001</v>
          </cell>
          <cell r="P4266">
            <v>898.24774000000002</v>
          </cell>
          <cell r="Q4266">
            <v>885.90188000000001</v>
          </cell>
          <cell r="S4266">
            <v>3011.9048200000002</v>
          </cell>
          <cell r="T4266">
            <v>2506.7766900000001</v>
          </cell>
          <cell r="U4266">
            <v>2466.5209300000001</v>
          </cell>
          <cell r="W4266">
            <v>579.74018000000001</v>
          </cell>
          <cell r="X4266">
            <v>667.34055999999998</v>
          </cell>
          <cell r="Y4266">
            <v>627.14667999999995</v>
          </cell>
          <cell r="AB4266">
            <v>916.85400000000004</v>
          </cell>
          <cell r="AC4266">
            <v>680.57299999999998</v>
          </cell>
          <cell r="AD4266">
            <v>3498.223</v>
          </cell>
          <cell r="AT4266">
            <v>312.76299999999998</v>
          </cell>
          <cell r="AU4266">
            <v>935.94200000000001</v>
          </cell>
          <cell r="AV4266">
            <v>1467.7534000000001</v>
          </cell>
          <cell r="AW4266">
            <v>3601.0614</v>
          </cell>
        </row>
        <row r="4267">
          <cell r="A4267" t="str">
            <v>680499CL_KRBU1485</v>
          </cell>
          <cell r="L4267">
            <v>191.21857</v>
          </cell>
          <cell r="M4267">
            <v>179.38577000000001</v>
          </cell>
          <cell r="N4267">
            <v>162.62933000000001</v>
          </cell>
          <cell r="O4267">
            <v>937.85942</v>
          </cell>
          <cell r="P4267">
            <v>500.93351999999999</v>
          </cell>
          <cell r="Q4267">
            <v>486.76114000000001</v>
          </cell>
          <cell r="S4267">
            <v>1950.22676</v>
          </cell>
          <cell r="T4267">
            <v>1513.3008600000001</v>
          </cell>
          <cell r="U4267">
            <v>1481.78044</v>
          </cell>
          <cell r="W4267">
            <v>366.11131999999998</v>
          </cell>
          <cell r="X4267">
            <v>406.71564999999998</v>
          </cell>
          <cell r="Y4267">
            <v>381.46366</v>
          </cell>
          <cell r="AB4267">
            <v>633.94200000000001</v>
          </cell>
          <cell r="AC4267">
            <v>468.37099999999998</v>
          </cell>
          <cell r="AD4267">
            <v>2362.8580000000002</v>
          </cell>
          <cell r="AT4267">
            <v>230.56200000000001</v>
          </cell>
          <cell r="AU4267">
            <v>680.74400000000003</v>
          </cell>
          <cell r="AV4267">
            <v>1046.5573400000001</v>
          </cell>
          <cell r="AW4267">
            <v>2565.5543400000001</v>
          </cell>
        </row>
        <row r="4268">
          <cell r="A4268" t="str">
            <v>680499CL_KRBU1123</v>
          </cell>
          <cell r="L4268">
            <v>76.977189999999993</v>
          </cell>
          <cell r="M4268">
            <v>88.017610000000005</v>
          </cell>
          <cell r="N4268">
            <v>79.795869999999994</v>
          </cell>
          <cell r="O4268">
            <v>465.51645000000002</v>
          </cell>
          <cell r="P4268">
            <v>397.31421999999998</v>
          </cell>
          <cell r="Q4268">
            <v>399.14075000000003</v>
          </cell>
          <cell r="S4268">
            <v>1061.67806</v>
          </cell>
          <cell r="T4268">
            <v>993.47582999999997</v>
          </cell>
          <cell r="U4268">
            <v>984.74048000000005</v>
          </cell>
          <cell r="W4268">
            <v>213.62886</v>
          </cell>
          <cell r="X4268">
            <v>260.62491</v>
          </cell>
          <cell r="Y4268">
            <v>245.68302</v>
          </cell>
          <cell r="AB4268">
            <v>282.91199999999998</v>
          </cell>
          <cell r="AC4268">
            <v>212.202</v>
          </cell>
          <cell r="AD4268">
            <v>1135.365</v>
          </cell>
          <cell r="AT4268">
            <v>82.200999999999993</v>
          </cell>
          <cell r="AU4268">
            <v>255.19800000000001</v>
          </cell>
          <cell r="AV4268">
            <v>421.19605999999999</v>
          </cell>
          <cell r="AW4268">
            <v>1035.5070599999999</v>
          </cell>
        </row>
        <row r="4269">
          <cell r="A4269" t="str">
            <v>680499CL_KRBS9042</v>
          </cell>
          <cell r="L4269">
            <v>3368.5841599999999</v>
          </cell>
          <cell r="M4269">
            <v>2822.5394799999999</v>
          </cell>
          <cell r="N4269">
            <v>2558.8857499999999</v>
          </cell>
          <cell r="O4269">
            <v>15072.65005</v>
          </cell>
          <cell r="P4269">
            <v>13827.944869999999</v>
          </cell>
          <cell r="Q4269">
            <v>13960.765439999999</v>
          </cell>
          <cell r="S4269">
            <v>34795.474020000001</v>
          </cell>
          <cell r="T4269">
            <v>33550.768839999997</v>
          </cell>
          <cell r="U4269">
            <v>33304.303350000002</v>
          </cell>
          <cell r="W4269">
            <v>7012.4555</v>
          </cell>
          <cell r="X4269">
            <v>9191.2746700000007</v>
          </cell>
          <cell r="Y4269">
            <v>8695.8912700000001</v>
          </cell>
          <cell r="AB4269">
            <v>9825.7189999999991</v>
          </cell>
          <cell r="AC4269">
            <v>8216.5720000000001</v>
          </cell>
          <cell r="AD4269">
            <v>37399.599999999999</v>
          </cell>
          <cell r="AT4269">
            <v>2794.473</v>
          </cell>
          <cell r="AU4269">
            <v>9054.6149999999998</v>
          </cell>
          <cell r="AV4269">
            <v>14195.8477</v>
          </cell>
          <cell r="AW4269">
            <v>36118.655700000003</v>
          </cell>
        </row>
        <row r="4270">
          <cell r="A4270" t="str">
            <v>680499CL_KRBO0341</v>
          </cell>
          <cell r="L4270">
            <v>2206.4971399999999</v>
          </cell>
          <cell r="M4270">
            <v>1907.5329400000001</v>
          </cell>
          <cell r="N4270">
            <v>1729.3500799999999</v>
          </cell>
          <cell r="O4270">
            <v>9818.8646900000003</v>
          </cell>
          <cell r="P4270">
            <v>9575.5907000000007</v>
          </cell>
          <cell r="Q4270">
            <v>9680.3927500000009</v>
          </cell>
          <cell r="S4270">
            <v>22984.084470000002</v>
          </cell>
          <cell r="T4270">
            <v>22740.81048</v>
          </cell>
          <cell r="U4270">
            <v>22581.63162</v>
          </cell>
          <cell r="W4270">
            <v>4516.8674099999998</v>
          </cell>
          <cell r="X4270">
            <v>6347.1831099999999</v>
          </cell>
          <cell r="Y4270">
            <v>6007.9472800000003</v>
          </cell>
          <cell r="AB4270">
            <v>6525.2449999999999</v>
          </cell>
          <cell r="AC4270">
            <v>5148.49</v>
          </cell>
          <cell r="AD4270">
            <v>24915.14</v>
          </cell>
          <cell r="AT4270">
            <v>1851.6</v>
          </cell>
          <cell r="AU4270">
            <v>5756.2160000000003</v>
          </cell>
          <cell r="AV4270">
            <v>9022.7198100000005</v>
          </cell>
          <cell r="AW4270">
            <v>23230.090810000002</v>
          </cell>
        </row>
        <row r="4271">
          <cell r="A4271" t="str">
            <v>680499CL_KRBU0341</v>
          </cell>
          <cell r="L4271">
            <v>2206.4971399999999</v>
          </cell>
          <cell r="M4271">
            <v>1907.5329400000001</v>
          </cell>
          <cell r="N4271">
            <v>1729.3500799999999</v>
          </cell>
          <cell r="O4271">
            <v>9818.8646900000003</v>
          </cell>
          <cell r="P4271">
            <v>9575.5907000000007</v>
          </cell>
          <cell r="Q4271">
            <v>9680.3927500000009</v>
          </cell>
          <cell r="S4271">
            <v>22984.084470000002</v>
          </cell>
          <cell r="T4271">
            <v>22740.81048</v>
          </cell>
          <cell r="U4271">
            <v>22581.63162</v>
          </cell>
          <cell r="W4271">
            <v>4516.8674099999998</v>
          </cell>
          <cell r="X4271">
            <v>6347.1831099999999</v>
          </cell>
          <cell r="Y4271">
            <v>6007.9472800000003</v>
          </cell>
          <cell r="AB4271">
            <v>6525.2449999999999</v>
          </cell>
          <cell r="AC4271">
            <v>5148.49</v>
          </cell>
          <cell r="AD4271">
            <v>24915.14</v>
          </cell>
          <cell r="AT4271">
            <v>1851.6</v>
          </cell>
          <cell r="AU4271">
            <v>5756.2160000000003</v>
          </cell>
          <cell r="AV4271">
            <v>9022.7198100000005</v>
          </cell>
          <cell r="AW4271">
            <v>23230.090810000002</v>
          </cell>
        </row>
        <row r="4272">
          <cell r="A4272" t="str">
            <v>680499CL_KRBU0351</v>
          </cell>
          <cell r="L4272">
            <v>430.37004000000002</v>
          </cell>
          <cell r="M4272">
            <v>166.72608</v>
          </cell>
          <cell r="N4272">
            <v>151.15217999999999</v>
          </cell>
          <cell r="O4272">
            <v>1746.12311</v>
          </cell>
          <cell r="P4272">
            <v>888.95884999999998</v>
          </cell>
          <cell r="Q4272">
            <v>901.06991000000005</v>
          </cell>
          <cell r="S4272">
            <v>3368.6572200000001</v>
          </cell>
          <cell r="T4272">
            <v>2511.49296</v>
          </cell>
          <cell r="U4272">
            <v>2496.0606699999998</v>
          </cell>
          <cell r="W4272">
            <v>886.27574000000004</v>
          </cell>
          <cell r="X4272">
            <v>591.89577999999995</v>
          </cell>
          <cell r="Y4272">
            <v>560.38117999999997</v>
          </cell>
          <cell r="AB4272">
            <v>1065.1189999999999</v>
          </cell>
          <cell r="AC4272">
            <v>715.49099999999999</v>
          </cell>
          <cell r="AD4272">
            <v>3473.1579999999999</v>
          </cell>
          <cell r="AT4272">
            <v>355.47699999999998</v>
          </cell>
          <cell r="AU4272">
            <v>1247.67</v>
          </cell>
          <cell r="AV4272">
            <v>1757.2432699999999</v>
          </cell>
          <cell r="AW4272">
            <v>4028.9842699999999</v>
          </cell>
        </row>
        <row r="4273">
          <cell r="A4273" t="str">
            <v>680499CL_KRBU0352</v>
          </cell>
          <cell r="L4273">
            <v>731.69582000000003</v>
          </cell>
          <cell r="M4273">
            <v>748.28045999999995</v>
          </cell>
          <cell r="N4273">
            <v>678.38350000000003</v>
          </cell>
          <cell r="O4273">
            <v>3502.09762</v>
          </cell>
          <cell r="P4273">
            <v>3363.3953200000001</v>
          </cell>
          <cell r="Q4273">
            <v>3379.3027699999998</v>
          </cell>
          <cell r="S4273">
            <v>8437.1677</v>
          </cell>
          <cell r="T4273">
            <v>8298.4653999999991</v>
          </cell>
          <cell r="U4273">
            <v>8226.6110499999995</v>
          </cell>
          <cell r="W4273">
            <v>1605.26331</v>
          </cell>
          <cell r="X4273">
            <v>2252.19578</v>
          </cell>
          <cell r="Y4273">
            <v>2127.5628099999999</v>
          </cell>
          <cell r="AB4273">
            <v>2234.0920000000001</v>
          </cell>
          <cell r="AC4273">
            <v>2351.2750000000001</v>
          </cell>
          <cell r="AD4273">
            <v>9006.2070000000003</v>
          </cell>
          <cell r="AT4273">
            <v>586.74199999999996</v>
          </cell>
          <cell r="AU4273">
            <v>2048.8180000000002</v>
          </cell>
          <cell r="AV4273">
            <v>3412.43615</v>
          </cell>
          <cell r="AW4273">
            <v>8853.6761499999993</v>
          </cell>
        </row>
        <row r="4274">
          <cell r="A4274" t="str">
            <v>680499CL_KRBU0353</v>
          </cell>
          <cell r="L4274">
            <v>2.1160000000000002E-2</v>
          </cell>
          <cell r="O4274">
            <v>5.5646300000000002</v>
          </cell>
          <cell r="S4274">
            <v>5.5646300000000002</v>
          </cell>
          <cell r="W4274">
            <v>4.0490399999999998</v>
          </cell>
          <cell r="AB4274">
            <v>1.2629999999999999</v>
          </cell>
          <cell r="AC4274">
            <v>1.3160000000000001</v>
          </cell>
          <cell r="AD4274">
            <v>5.0949999999999998</v>
          </cell>
          <cell r="AT4274">
            <v>0.65400000000000003</v>
          </cell>
          <cell r="AU4274">
            <v>1.911</v>
          </cell>
          <cell r="AV4274">
            <v>3.4484699999999999</v>
          </cell>
          <cell r="AW4274">
            <v>5.9044699999999999</v>
          </cell>
        </row>
        <row r="4275">
          <cell r="A4275" t="str">
            <v>680499CL_KRBS9051</v>
          </cell>
          <cell r="L4275">
            <v>374.04367000000002</v>
          </cell>
          <cell r="M4275">
            <v>204.52829</v>
          </cell>
          <cell r="N4275">
            <v>185.42328000000001</v>
          </cell>
          <cell r="O4275">
            <v>2338.3236999999999</v>
          </cell>
          <cell r="P4275">
            <v>1239.979</v>
          </cell>
          <cell r="Q4275">
            <v>1248.14427</v>
          </cell>
          <cell r="S4275">
            <v>4356.2546199999997</v>
          </cell>
          <cell r="T4275">
            <v>3257.9099200000001</v>
          </cell>
          <cell r="U4275">
            <v>3239.1208499999998</v>
          </cell>
          <cell r="W4275">
            <v>844.23683000000005</v>
          </cell>
          <cell r="X4275">
            <v>717.92981999999995</v>
          </cell>
          <cell r="Y4275">
            <v>683.26246000000003</v>
          </cell>
          <cell r="AB4275">
            <v>1332.578</v>
          </cell>
          <cell r="AC4275">
            <v>1405.086</v>
          </cell>
          <cell r="AD4275">
            <v>5488.8360000000002</v>
          </cell>
          <cell r="AT4275">
            <v>439.416</v>
          </cell>
          <cell r="AU4275">
            <v>1223.471</v>
          </cell>
          <cell r="AV4275">
            <v>2191.6238400000002</v>
          </cell>
          <cell r="AW4275">
            <v>5334.9848400000001</v>
          </cell>
        </row>
        <row r="4276">
          <cell r="A4276" t="str">
            <v>680499CL_KRBO0713</v>
          </cell>
          <cell r="L4276">
            <v>217.78128000000001</v>
          </cell>
          <cell r="M4276">
            <v>204.52829</v>
          </cell>
          <cell r="N4276">
            <v>185.42328000000001</v>
          </cell>
          <cell r="O4276">
            <v>1437.3425099999999</v>
          </cell>
          <cell r="P4276">
            <v>1239.979</v>
          </cell>
          <cell r="Q4276">
            <v>1248.14427</v>
          </cell>
          <cell r="S4276">
            <v>2803.51883</v>
          </cell>
          <cell r="T4276">
            <v>2606.1553199999998</v>
          </cell>
          <cell r="U4276">
            <v>2592.92245</v>
          </cell>
          <cell r="W4276">
            <v>515.92382999999995</v>
          </cell>
          <cell r="X4276">
            <v>717.92981999999995</v>
          </cell>
          <cell r="Y4276">
            <v>683.26246000000003</v>
          </cell>
          <cell r="AB4276">
            <v>669.80200000000002</v>
          </cell>
          <cell r="AC4276">
            <v>903.09400000000005</v>
          </cell>
          <cell r="AD4276">
            <v>3113.0839999999998</v>
          </cell>
          <cell r="AT4276">
            <v>219.084</v>
          </cell>
          <cell r="AU4276">
            <v>672.35199999999998</v>
          </cell>
          <cell r="AV4276">
            <v>1282.3846900000001</v>
          </cell>
          <cell r="AW4276">
            <v>3050.3646899999999</v>
          </cell>
        </row>
        <row r="4277">
          <cell r="A4277" t="str">
            <v>680499CL_KRBU0713</v>
          </cell>
          <cell r="L4277">
            <v>217.78128000000001</v>
          </cell>
          <cell r="M4277">
            <v>204.52829</v>
          </cell>
          <cell r="N4277">
            <v>185.42328000000001</v>
          </cell>
          <cell r="O4277">
            <v>1437.3425099999999</v>
          </cell>
          <cell r="P4277">
            <v>1239.979</v>
          </cell>
          <cell r="Q4277">
            <v>1248.14427</v>
          </cell>
          <cell r="S4277">
            <v>2803.51883</v>
          </cell>
          <cell r="T4277">
            <v>2606.1553199999998</v>
          </cell>
          <cell r="U4277">
            <v>2592.92245</v>
          </cell>
          <cell r="W4277">
            <v>515.92382999999995</v>
          </cell>
          <cell r="X4277">
            <v>717.92981999999995</v>
          </cell>
          <cell r="Y4277">
            <v>683.26246000000003</v>
          </cell>
          <cell r="AB4277">
            <v>669.80200000000002</v>
          </cell>
          <cell r="AC4277">
            <v>903.09400000000005</v>
          </cell>
          <cell r="AD4277">
            <v>3113.0839999999998</v>
          </cell>
          <cell r="AT4277">
            <v>219.084</v>
          </cell>
          <cell r="AU4277">
            <v>672.35199999999998</v>
          </cell>
          <cell r="AV4277">
            <v>1282.3846900000001</v>
          </cell>
          <cell r="AW4277">
            <v>3050.3646899999999</v>
          </cell>
        </row>
        <row r="4278">
          <cell r="A4278" t="str">
            <v>680499CL_KRBU0418</v>
          </cell>
          <cell r="L4278">
            <v>156.26239000000001</v>
          </cell>
          <cell r="O4278">
            <v>900.98118999999997</v>
          </cell>
          <cell r="S4278">
            <v>1552.73579</v>
          </cell>
          <cell r="T4278">
            <v>651.75459999999998</v>
          </cell>
          <cell r="U4278">
            <v>646.19839999999999</v>
          </cell>
          <cell r="W4278">
            <v>328.31299999999999</v>
          </cell>
          <cell r="AB4278">
            <v>662.77599999999995</v>
          </cell>
          <cell r="AC4278">
            <v>501.99200000000002</v>
          </cell>
          <cell r="AD4278">
            <v>2375.752</v>
          </cell>
          <cell r="AT4278">
            <v>220.33199999999999</v>
          </cell>
          <cell r="AU4278">
            <v>551.11900000000003</v>
          </cell>
          <cell r="AV4278">
            <v>909.23915</v>
          </cell>
          <cell r="AW4278">
            <v>2284.6201500000002</v>
          </cell>
        </row>
        <row r="4279">
          <cell r="A4279" t="str">
            <v>680499CL_KRBS9050</v>
          </cell>
          <cell r="L4279">
            <v>892.18253000000004</v>
          </cell>
          <cell r="M4279">
            <v>682.48198000000002</v>
          </cell>
          <cell r="N4279">
            <v>618.73125000000005</v>
          </cell>
          <cell r="O4279">
            <v>4942.9707900000003</v>
          </cell>
          <cell r="P4279">
            <v>3110.6430300000002</v>
          </cell>
          <cell r="Q4279">
            <v>3116.2245899999998</v>
          </cell>
          <cell r="S4279">
            <v>9522.4957599999998</v>
          </cell>
          <cell r="T4279">
            <v>7690.1679999999997</v>
          </cell>
          <cell r="U4279">
            <v>7610.1266299999997</v>
          </cell>
          <cell r="W4279">
            <v>2285.6035499999998</v>
          </cell>
          <cell r="X4279">
            <v>2331.3413500000001</v>
          </cell>
          <cell r="Y4279">
            <v>2211.9007000000001</v>
          </cell>
          <cell r="AB4279">
            <v>2350.2550000000001</v>
          </cell>
          <cell r="AC4279">
            <v>2236.3719999999998</v>
          </cell>
          <cell r="AD4279">
            <v>8802.3130000000001</v>
          </cell>
          <cell r="AT4279">
            <v>949.08299999999997</v>
          </cell>
          <cell r="AU4279">
            <v>3004.7060000000001</v>
          </cell>
          <cell r="AV4279">
            <v>4553.0370999999996</v>
          </cell>
          <cell r="AW4279">
            <v>10035.4131</v>
          </cell>
        </row>
        <row r="4280">
          <cell r="A4280" t="str">
            <v>680499CL_KRBU0331</v>
          </cell>
          <cell r="L4280">
            <v>455.44287000000003</v>
          </cell>
          <cell r="M4280">
            <v>331.80180999999999</v>
          </cell>
          <cell r="N4280">
            <v>300.80815999999999</v>
          </cell>
          <cell r="O4280">
            <v>2826.0639000000001</v>
          </cell>
          <cell r="P4280">
            <v>1891.1953799999999</v>
          </cell>
          <cell r="Q4280">
            <v>1911.39906</v>
          </cell>
          <cell r="S4280">
            <v>5259.8219900000004</v>
          </cell>
          <cell r="T4280">
            <v>4324.9534700000004</v>
          </cell>
          <cell r="U4280">
            <v>4302.4903100000001</v>
          </cell>
          <cell r="W4280">
            <v>1248.52214</v>
          </cell>
          <cell r="X4280">
            <v>1163.7600399999999</v>
          </cell>
          <cell r="Y4280">
            <v>1107.18112</v>
          </cell>
          <cell r="AB4280">
            <v>1321.991</v>
          </cell>
          <cell r="AC4280">
            <v>1328.95</v>
          </cell>
          <cell r="AD4280">
            <v>5095.0630000000001</v>
          </cell>
          <cell r="AT4280">
            <v>476.07299999999998</v>
          </cell>
          <cell r="AU4280">
            <v>1560.8340000000001</v>
          </cell>
          <cell r="AV4280">
            <v>2509.88834</v>
          </cell>
          <cell r="AW4280">
            <v>5182.2773399999996</v>
          </cell>
        </row>
        <row r="4281">
          <cell r="A4281" t="str">
            <v>680499CL_KRBU0362</v>
          </cell>
          <cell r="L4281">
            <v>436.73966000000001</v>
          </cell>
          <cell r="M4281">
            <v>350.68016999999998</v>
          </cell>
          <cell r="N4281">
            <v>317.92309</v>
          </cell>
          <cell r="O4281">
            <v>2116.9068900000002</v>
          </cell>
          <cell r="P4281">
            <v>1219.4476500000001</v>
          </cell>
          <cell r="Q4281">
            <v>1204.82554</v>
          </cell>
          <cell r="S4281">
            <v>4262.6737700000003</v>
          </cell>
          <cell r="T4281">
            <v>3365.2145300000002</v>
          </cell>
          <cell r="U4281">
            <v>3307.6363200000001</v>
          </cell>
          <cell r="W4281">
            <v>1037.08141</v>
          </cell>
          <cell r="X4281">
            <v>1167.58131</v>
          </cell>
          <cell r="Y4281">
            <v>1104.71958</v>
          </cell>
          <cell r="AB4281">
            <v>1028.2639999999999</v>
          </cell>
          <cell r="AC4281">
            <v>907.42200000000003</v>
          </cell>
          <cell r="AD4281">
            <v>3707.25</v>
          </cell>
          <cell r="AT4281">
            <v>473.01</v>
          </cell>
          <cell r="AU4281">
            <v>1443.8720000000001</v>
          </cell>
          <cell r="AV4281">
            <v>2043.14876</v>
          </cell>
          <cell r="AW4281">
            <v>4853.1357600000001</v>
          </cell>
        </row>
        <row r="4282">
          <cell r="A4282" t="str">
            <v>680499568892PD202</v>
          </cell>
          <cell r="L4282">
            <v>8698.4814299999998</v>
          </cell>
          <cell r="M4282">
            <v>7770.0277599999999</v>
          </cell>
          <cell r="N4282">
            <v>7044.2286199999999</v>
          </cell>
          <cell r="O4282">
            <v>43724.216310000003</v>
          </cell>
          <cell r="P4282">
            <v>34649.849770000001</v>
          </cell>
          <cell r="Q4282">
            <v>34850.932379999998</v>
          </cell>
          <cell r="S4282">
            <v>94492.395000000004</v>
          </cell>
          <cell r="T4282">
            <v>85418.028460000001</v>
          </cell>
          <cell r="U4282">
            <v>84670.389299999995</v>
          </cell>
          <cell r="W4282">
            <v>19246.29276</v>
          </cell>
          <cell r="X4282">
            <v>23046.126540000001</v>
          </cell>
          <cell r="Y4282">
            <v>21773.403549999999</v>
          </cell>
          <cell r="AB4282">
            <v>25099.999</v>
          </cell>
          <cell r="AC4282">
            <v>22710.102999999999</v>
          </cell>
          <cell r="AD4282">
            <v>97256.054000000004</v>
          </cell>
          <cell r="AT4282">
            <v>8033.6689999999999</v>
          </cell>
          <cell r="AU4282">
            <v>25291.851999999999</v>
          </cell>
          <cell r="AV4282">
            <v>41394.15812</v>
          </cell>
          <cell r="AW4282">
            <v>97165.511119999996</v>
          </cell>
        </row>
        <row r="4283">
          <cell r="A4283" t="str">
            <v>680499568892BS9044</v>
          </cell>
          <cell r="L4283">
            <v>3501.4665</v>
          </cell>
          <cell r="M4283">
            <v>3547.6126399999998</v>
          </cell>
          <cell r="N4283">
            <v>3216.2297600000002</v>
          </cell>
          <cell r="O4283">
            <v>18133.739280000002</v>
          </cell>
          <cell r="P4283">
            <v>14336.175740000001</v>
          </cell>
          <cell r="Q4283">
            <v>14388.99005</v>
          </cell>
          <cell r="S4283">
            <v>38577.287149999996</v>
          </cell>
          <cell r="T4283">
            <v>34779.723610000001</v>
          </cell>
          <cell r="U4283">
            <v>34446.456630000001</v>
          </cell>
          <cell r="W4283">
            <v>7797.7569700000004</v>
          </cell>
          <cell r="X4283">
            <v>9306.5212499999998</v>
          </cell>
          <cell r="Y4283">
            <v>8768.0210399999996</v>
          </cell>
          <cell r="AB4283">
            <v>9725.8989999999994</v>
          </cell>
          <cell r="AC4283">
            <v>9073.6640000000007</v>
          </cell>
          <cell r="AD4283">
            <v>37900.163</v>
          </cell>
          <cell r="AT4283">
            <v>3163.9059999999999</v>
          </cell>
          <cell r="AU4283">
            <v>9955.7530000000006</v>
          </cell>
          <cell r="AV4283">
            <v>17045.317139999999</v>
          </cell>
          <cell r="AW4283">
            <v>37653.37614</v>
          </cell>
        </row>
        <row r="4284">
          <cell r="A4284" t="str">
            <v>680499568892BU0321</v>
          </cell>
          <cell r="L4284">
            <v>2563.3763300000001</v>
          </cell>
          <cell r="M4284">
            <v>2482.6839599999998</v>
          </cell>
          <cell r="N4284">
            <v>2250.77619</v>
          </cell>
          <cell r="O4284">
            <v>15364.13385</v>
          </cell>
          <cell r="P4284">
            <v>11572.11578</v>
          </cell>
          <cell r="Q4284">
            <v>11677.184929999999</v>
          </cell>
          <cell r="S4284">
            <v>32049.996660000001</v>
          </cell>
          <cell r="T4284">
            <v>28257.978589999999</v>
          </cell>
          <cell r="U4284">
            <v>28062.021919999999</v>
          </cell>
          <cell r="W4284">
            <v>6307.1578300000001</v>
          </cell>
          <cell r="X4284">
            <v>6707.9510700000001</v>
          </cell>
          <cell r="Y4284">
            <v>6326.20741</v>
          </cell>
          <cell r="AB4284">
            <v>7137.5079999999998</v>
          </cell>
          <cell r="AC4284">
            <v>7920.2719999999999</v>
          </cell>
          <cell r="AD4284">
            <v>30951.125</v>
          </cell>
          <cell r="AT4284">
            <v>2510.3139999999999</v>
          </cell>
          <cell r="AU4284">
            <v>8079.7730000000001</v>
          </cell>
          <cell r="AV4284">
            <v>14782.53523</v>
          </cell>
          <cell r="AW4284">
            <v>31143.76023</v>
          </cell>
        </row>
        <row r="4285">
          <cell r="A4285" t="str">
            <v>680499568892BU0323</v>
          </cell>
          <cell r="L4285">
            <v>938.09016999999994</v>
          </cell>
          <cell r="M4285">
            <v>1064.92868</v>
          </cell>
          <cell r="N4285">
            <v>965.45357000000001</v>
          </cell>
          <cell r="O4285">
            <v>2769.6054300000001</v>
          </cell>
          <cell r="P4285">
            <v>2764.05996</v>
          </cell>
          <cell r="Q4285">
            <v>2711.80512</v>
          </cell>
          <cell r="S4285">
            <v>6527.2904900000003</v>
          </cell>
          <cell r="T4285">
            <v>6521.7450200000003</v>
          </cell>
          <cell r="U4285">
            <v>6384.4347100000005</v>
          </cell>
          <cell r="W4285">
            <v>1490.59914</v>
          </cell>
          <cell r="X4285">
            <v>2598.5701800000002</v>
          </cell>
          <cell r="Y4285">
            <v>2441.8136199999999</v>
          </cell>
          <cell r="AB4285">
            <v>2588.3910000000001</v>
          </cell>
          <cell r="AC4285">
            <v>1153.3920000000001</v>
          </cell>
          <cell r="AD4285">
            <v>6949.0379999999996</v>
          </cell>
          <cell r="AT4285">
            <v>653.59199999999998</v>
          </cell>
          <cell r="AU4285">
            <v>1875.98</v>
          </cell>
          <cell r="AV4285">
            <v>2262.7819100000002</v>
          </cell>
          <cell r="AW4285">
            <v>6509.6159100000004</v>
          </cell>
        </row>
        <row r="4286">
          <cell r="A4286" t="str">
            <v>680499568892BG6912</v>
          </cell>
          <cell r="L4286">
            <v>562.20456999999999</v>
          </cell>
          <cell r="M4286">
            <v>512.86536999999998</v>
          </cell>
          <cell r="N4286">
            <v>464.95857000000001</v>
          </cell>
          <cell r="O4286">
            <v>3236.5324900000001</v>
          </cell>
          <cell r="P4286">
            <v>2135.1071299999999</v>
          </cell>
          <cell r="Q4286">
            <v>2136.8080199999999</v>
          </cell>
          <cell r="S4286">
            <v>7240.8834500000003</v>
          </cell>
          <cell r="T4286">
            <v>6139.4580900000001</v>
          </cell>
          <cell r="U4286">
            <v>6070.38184</v>
          </cell>
          <cell r="W4286">
            <v>1306.23991</v>
          </cell>
          <cell r="X4286">
            <v>1499.05945</v>
          </cell>
          <cell r="Y4286">
            <v>1414.32809</v>
          </cell>
          <cell r="AB4286">
            <v>1865.548</v>
          </cell>
          <cell r="AC4286">
            <v>1778.4090000000001</v>
          </cell>
          <cell r="AD4286">
            <v>7665.1419999999998</v>
          </cell>
          <cell r="AT4286">
            <v>686.79100000000005</v>
          </cell>
          <cell r="AU4286">
            <v>2053.3069999999998</v>
          </cell>
          <cell r="AV4286">
            <v>3408.3323399999999</v>
          </cell>
          <cell r="AW4286">
            <v>8023.0813399999997</v>
          </cell>
        </row>
        <row r="4287">
          <cell r="A4287" t="str">
            <v>680499568892BS6912</v>
          </cell>
          <cell r="L4287">
            <v>294.00880999999998</v>
          </cell>
          <cell r="M4287">
            <v>245.46198999999999</v>
          </cell>
          <cell r="N4287">
            <v>222.53336999999999</v>
          </cell>
          <cell r="O4287">
            <v>1833.15662</v>
          </cell>
          <cell r="P4287">
            <v>1236.8593900000001</v>
          </cell>
          <cell r="Q4287">
            <v>1250.9061400000001</v>
          </cell>
          <cell r="S4287">
            <v>4228.9786299999996</v>
          </cell>
          <cell r="T4287">
            <v>3632.6813999999999</v>
          </cell>
          <cell r="U4287">
            <v>3603.8609099999999</v>
          </cell>
          <cell r="W4287">
            <v>726.49973</v>
          </cell>
          <cell r="X4287">
            <v>831.71888999999999</v>
          </cell>
          <cell r="Y4287">
            <v>787.18141000000003</v>
          </cell>
          <cell r="AB4287">
            <v>948.69399999999996</v>
          </cell>
          <cell r="AC4287">
            <v>1097.836</v>
          </cell>
          <cell r="AD4287">
            <v>4166.9189999999999</v>
          </cell>
          <cell r="AT4287">
            <v>374.02800000000002</v>
          </cell>
          <cell r="AU4287">
            <v>1117.365</v>
          </cell>
          <cell r="AV4287">
            <v>1940.5789400000001</v>
          </cell>
          <cell r="AW4287">
            <v>4422.0199400000001</v>
          </cell>
        </row>
        <row r="4288">
          <cell r="A4288" t="str">
            <v>680499568892BO0678</v>
          </cell>
          <cell r="L4288">
            <v>294.00880999999998</v>
          </cell>
          <cell r="M4288">
            <v>200.48607000000001</v>
          </cell>
          <cell r="N4288">
            <v>181.75864999999999</v>
          </cell>
          <cell r="O4288">
            <v>1833.0145199999999</v>
          </cell>
          <cell r="P4288">
            <v>879.52266999999995</v>
          </cell>
          <cell r="Q4288">
            <v>882.73096999999996</v>
          </cell>
          <cell r="S4288">
            <v>3962.4896399999998</v>
          </cell>
          <cell r="T4288">
            <v>3008.9977899999999</v>
          </cell>
          <cell r="U4288">
            <v>2976.8523</v>
          </cell>
          <cell r="W4288">
            <v>726.49973</v>
          </cell>
          <cell r="X4288">
            <v>626.56582000000003</v>
          </cell>
          <cell r="Y4288">
            <v>592.33028999999999</v>
          </cell>
          <cell r="AB4288">
            <v>948.69399999999996</v>
          </cell>
          <cell r="AC4288">
            <v>1097.836</v>
          </cell>
          <cell r="AD4288">
            <v>4166.9189999999999</v>
          </cell>
          <cell r="AT4288">
            <v>374.02800000000002</v>
          </cell>
          <cell r="AU4288">
            <v>1117.365</v>
          </cell>
          <cell r="AV4288">
            <v>1940.5137500000001</v>
          </cell>
          <cell r="AW4288">
            <v>4421.9547499999999</v>
          </cell>
        </row>
        <row r="4289">
          <cell r="A4289" t="str">
            <v>680499568892BU0654</v>
          </cell>
          <cell r="L4289">
            <v>0</v>
          </cell>
          <cell r="M4289">
            <v>44.975920000000002</v>
          </cell>
          <cell r="N4289">
            <v>40.774709999999999</v>
          </cell>
          <cell r="O4289">
            <v>0.1421</v>
          </cell>
          <cell r="P4289">
            <v>357.33672000000001</v>
          </cell>
          <cell r="Q4289">
            <v>368.17516999999998</v>
          </cell>
          <cell r="S4289">
            <v>266.48899</v>
          </cell>
          <cell r="T4289">
            <v>623.68361000000004</v>
          </cell>
          <cell r="U4289">
            <v>627.00860999999998</v>
          </cell>
          <cell r="W4289">
            <v>0</v>
          </cell>
          <cell r="X4289">
            <v>205.15307000000001</v>
          </cell>
          <cell r="Y4289">
            <v>194.85112000000001</v>
          </cell>
          <cell r="AV4289">
            <v>6.5189999999999998E-2</v>
          </cell>
          <cell r="AW4289">
            <v>6.5189999999999998E-2</v>
          </cell>
        </row>
        <row r="4290">
          <cell r="A4290" t="str">
            <v>680499568892BS6922</v>
          </cell>
          <cell r="L4290">
            <v>268.19576000000001</v>
          </cell>
          <cell r="M4290">
            <v>267.40338000000003</v>
          </cell>
          <cell r="N4290">
            <v>242.42519999999999</v>
          </cell>
          <cell r="O4290">
            <v>1403.3758700000001</v>
          </cell>
          <cell r="P4290">
            <v>898.24774000000002</v>
          </cell>
          <cell r="Q4290">
            <v>885.90188000000001</v>
          </cell>
          <cell r="S4290">
            <v>3011.9048200000002</v>
          </cell>
          <cell r="T4290">
            <v>2506.7766900000001</v>
          </cell>
          <cell r="U4290">
            <v>2466.5209300000001</v>
          </cell>
          <cell r="W4290">
            <v>579.74018000000001</v>
          </cell>
          <cell r="X4290">
            <v>667.34055999999998</v>
          </cell>
          <cell r="Y4290">
            <v>627.14667999999995</v>
          </cell>
          <cell r="AB4290">
            <v>916.85400000000004</v>
          </cell>
          <cell r="AC4290">
            <v>680.57299999999998</v>
          </cell>
          <cell r="AD4290">
            <v>3498.223</v>
          </cell>
          <cell r="AT4290">
            <v>312.76299999999998</v>
          </cell>
          <cell r="AU4290">
            <v>935.94200000000001</v>
          </cell>
          <cell r="AV4290">
            <v>1467.7534000000001</v>
          </cell>
          <cell r="AW4290">
            <v>3601.0614</v>
          </cell>
        </row>
        <row r="4291">
          <cell r="A4291" t="str">
            <v>680499568892BU1485</v>
          </cell>
          <cell r="L4291">
            <v>191.21857</v>
          </cell>
          <cell r="M4291">
            <v>179.38577000000001</v>
          </cell>
          <cell r="N4291">
            <v>162.62933000000001</v>
          </cell>
          <cell r="O4291">
            <v>937.85942</v>
          </cell>
          <cell r="P4291">
            <v>500.93351999999999</v>
          </cell>
          <cell r="Q4291">
            <v>486.76114000000001</v>
          </cell>
          <cell r="S4291">
            <v>1950.22676</v>
          </cell>
          <cell r="T4291">
            <v>1513.3008600000001</v>
          </cell>
          <cell r="U4291">
            <v>1481.78044</v>
          </cell>
          <cell r="W4291">
            <v>366.11131999999998</v>
          </cell>
          <cell r="X4291">
            <v>406.71564999999998</v>
          </cell>
          <cell r="Y4291">
            <v>381.46366</v>
          </cell>
          <cell r="AB4291">
            <v>633.94200000000001</v>
          </cell>
          <cell r="AC4291">
            <v>468.37099999999998</v>
          </cell>
          <cell r="AD4291">
            <v>2362.8580000000002</v>
          </cell>
          <cell r="AT4291">
            <v>230.56200000000001</v>
          </cell>
          <cell r="AU4291">
            <v>680.74400000000003</v>
          </cell>
          <cell r="AV4291">
            <v>1046.5573400000001</v>
          </cell>
          <cell r="AW4291">
            <v>2565.5543400000001</v>
          </cell>
        </row>
        <row r="4292">
          <cell r="A4292" t="str">
            <v>680499568892BU1123</v>
          </cell>
          <cell r="L4292">
            <v>76.977189999999993</v>
          </cell>
          <cell r="M4292">
            <v>88.017610000000005</v>
          </cell>
          <cell r="N4292">
            <v>79.795869999999994</v>
          </cell>
          <cell r="O4292">
            <v>465.51645000000002</v>
          </cell>
          <cell r="P4292">
            <v>397.31421999999998</v>
          </cell>
          <cell r="Q4292">
            <v>399.14075000000003</v>
          </cell>
          <cell r="S4292">
            <v>1061.67806</v>
          </cell>
          <cell r="T4292">
            <v>993.47582999999997</v>
          </cell>
          <cell r="U4292">
            <v>984.74048000000005</v>
          </cell>
          <cell r="W4292">
            <v>213.62886</v>
          </cell>
          <cell r="X4292">
            <v>260.62491</v>
          </cell>
          <cell r="Y4292">
            <v>245.68302</v>
          </cell>
          <cell r="AB4292">
            <v>282.91199999999998</v>
          </cell>
          <cell r="AC4292">
            <v>212.202</v>
          </cell>
          <cell r="AD4292">
            <v>1135.365</v>
          </cell>
          <cell r="AT4292">
            <v>82.200999999999993</v>
          </cell>
          <cell r="AU4292">
            <v>255.19800000000001</v>
          </cell>
          <cell r="AV4292">
            <v>421.19605999999999</v>
          </cell>
          <cell r="AW4292">
            <v>1035.5070599999999</v>
          </cell>
        </row>
        <row r="4293">
          <cell r="A4293" t="str">
            <v>680499568892BS9042</v>
          </cell>
          <cell r="L4293">
            <v>3368.5841599999999</v>
          </cell>
          <cell r="M4293">
            <v>2822.5394799999999</v>
          </cell>
          <cell r="N4293">
            <v>2558.8857499999999</v>
          </cell>
          <cell r="O4293">
            <v>15072.65005</v>
          </cell>
          <cell r="P4293">
            <v>13827.944869999999</v>
          </cell>
          <cell r="Q4293">
            <v>13960.765439999999</v>
          </cell>
          <cell r="S4293">
            <v>34795.474020000001</v>
          </cell>
          <cell r="T4293">
            <v>33550.768839999997</v>
          </cell>
          <cell r="U4293">
            <v>33304.303350000002</v>
          </cell>
          <cell r="W4293">
            <v>7012.4555</v>
          </cell>
          <cell r="X4293">
            <v>9191.2746700000007</v>
          </cell>
          <cell r="Y4293">
            <v>8695.8912700000001</v>
          </cell>
          <cell r="AB4293">
            <v>9825.7189999999991</v>
          </cell>
          <cell r="AC4293">
            <v>8216.5720000000001</v>
          </cell>
          <cell r="AD4293">
            <v>37399.599999999999</v>
          </cell>
          <cell r="AT4293">
            <v>2794.473</v>
          </cell>
          <cell r="AU4293">
            <v>9054.6149999999998</v>
          </cell>
          <cell r="AV4293">
            <v>14195.8477</v>
          </cell>
          <cell r="AW4293">
            <v>36118.655700000003</v>
          </cell>
        </row>
        <row r="4294">
          <cell r="A4294" t="str">
            <v>680499568892BO0341</v>
          </cell>
          <cell r="L4294">
            <v>2206.4971399999999</v>
          </cell>
          <cell r="M4294">
            <v>1907.5329400000001</v>
          </cell>
          <cell r="N4294">
            <v>1729.3500799999999</v>
          </cell>
          <cell r="O4294">
            <v>9818.8646900000003</v>
          </cell>
          <cell r="P4294">
            <v>9575.5907000000007</v>
          </cell>
          <cell r="Q4294">
            <v>9680.3927500000009</v>
          </cell>
          <cell r="S4294">
            <v>22984.084470000002</v>
          </cell>
          <cell r="T4294">
            <v>22740.81048</v>
          </cell>
          <cell r="U4294">
            <v>22581.63162</v>
          </cell>
          <cell r="W4294">
            <v>4516.8674099999998</v>
          </cell>
          <cell r="X4294">
            <v>6347.1831099999999</v>
          </cell>
          <cell r="Y4294">
            <v>6007.9472800000003</v>
          </cell>
          <cell r="AB4294">
            <v>6525.2449999999999</v>
          </cell>
          <cell r="AC4294">
            <v>5148.49</v>
          </cell>
          <cell r="AD4294">
            <v>24915.14</v>
          </cell>
          <cell r="AT4294">
            <v>1851.6</v>
          </cell>
          <cell r="AU4294">
            <v>5756.2160000000003</v>
          </cell>
          <cell r="AV4294">
            <v>9022.7198100000005</v>
          </cell>
          <cell r="AW4294">
            <v>23230.090810000002</v>
          </cell>
        </row>
        <row r="4295">
          <cell r="A4295" t="str">
            <v>680499568892BU0341</v>
          </cell>
          <cell r="L4295">
            <v>2206.4971399999999</v>
          </cell>
          <cell r="M4295">
            <v>1907.5329400000001</v>
          </cell>
          <cell r="N4295">
            <v>1729.3500799999999</v>
          </cell>
          <cell r="O4295">
            <v>9818.8646900000003</v>
          </cell>
          <cell r="P4295">
            <v>9575.5907000000007</v>
          </cell>
          <cell r="Q4295">
            <v>9680.3927500000009</v>
          </cell>
          <cell r="S4295">
            <v>22984.084470000002</v>
          </cell>
          <cell r="T4295">
            <v>22740.81048</v>
          </cell>
          <cell r="U4295">
            <v>22581.63162</v>
          </cell>
          <cell r="W4295">
            <v>4516.8674099999998</v>
          </cell>
          <cell r="X4295">
            <v>6347.1831099999999</v>
          </cell>
          <cell r="Y4295">
            <v>6007.9472800000003</v>
          </cell>
          <cell r="AB4295">
            <v>6525.2449999999999</v>
          </cell>
          <cell r="AC4295">
            <v>5148.49</v>
          </cell>
          <cell r="AD4295">
            <v>24915.14</v>
          </cell>
          <cell r="AT4295">
            <v>1851.6</v>
          </cell>
          <cell r="AU4295">
            <v>5756.2160000000003</v>
          </cell>
          <cell r="AV4295">
            <v>9022.7198100000005</v>
          </cell>
          <cell r="AW4295">
            <v>23230.090810000002</v>
          </cell>
        </row>
        <row r="4296">
          <cell r="A4296" t="str">
            <v>680499568892BU0351</v>
          </cell>
          <cell r="L4296">
            <v>430.37004000000002</v>
          </cell>
          <cell r="M4296">
            <v>166.72608</v>
          </cell>
          <cell r="N4296">
            <v>151.15217999999999</v>
          </cell>
          <cell r="O4296">
            <v>1746.12311</v>
          </cell>
          <cell r="P4296">
            <v>888.95884999999998</v>
          </cell>
          <cell r="Q4296">
            <v>901.06991000000005</v>
          </cell>
          <cell r="S4296">
            <v>3368.6572200000001</v>
          </cell>
          <cell r="T4296">
            <v>2511.49296</v>
          </cell>
          <cell r="U4296">
            <v>2496.0606699999998</v>
          </cell>
          <cell r="W4296">
            <v>886.27574000000004</v>
          </cell>
          <cell r="X4296">
            <v>591.89577999999995</v>
          </cell>
          <cell r="Y4296">
            <v>560.38117999999997</v>
          </cell>
          <cell r="AB4296">
            <v>1065.1189999999999</v>
          </cell>
          <cell r="AC4296">
            <v>715.49099999999999</v>
          </cell>
          <cell r="AD4296">
            <v>3473.1579999999999</v>
          </cell>
          <cell r="AT4296">
            <v>355.47699999999998</v>
          </cell>
          <cell r="AU4296">
            <v>1247.67</v>
          </cell>
          <cell r="AV4296">
            <v>1757.2432699999999</v>
          </cell>
          <cell r="AW4296">
            <v>4028.9842699999999</v>
          </cell>
        </row>
        <row r="4297">
          <cell r="A4297" t="str">
            <v>680499568892BU0352</v>
          </cell>
          <cell r="L4297">
            <v>731.69582000000003</v>
          </cell>
          <cell r="M4297">
            <v>748.28045999999995</v>
          </cell>
          <cell r="N4297">
            <v>678.38350000000003</v>
          </cell>
          <cell r="O4297">
            <v>3502.09762</v>
          </cell>
          <cell r="P4297">
            <v>3363.3953200000001</v>
          </cell>
          <cell r="Q4297">
            <v>3379.3027699999998</v>
          </cell>
          <cell r="S4297">
            <v>8437.1677</v>
          </cell>
          <cell r="T4297">
            <v>8298.4653999999991</v>
          </cell>
          <cell r="U4297">
            <v>8226.6110499999995</v>
          </cell>
          <cell r="W4297">
            <v>1605.26331</v>
          </cell>
          <cell r="X4297">
            <v>2252.19578</v>
          </cell>
          <cell r="Y4297">
            <v>2127.5628099999999</v>
          </cell>
          <cell r="AB4297">
            <v>2234.0920000000001</v>
          </cell>
          <cell r="AC4297">
            <v>2351.2750000000001</v>
          </cell>
          <cell r="AD4297">
            <v>9006.2070000000003</v>
          </cell>
          <cell r="AT4297">
            <v>586.74199999999996</v>
          </cell>
          <cell r="AU4297">
            <v>2048.8180000000002</v>
          </cell>
          <cell r="AV4297">
            <v>3412.43615</v>
          </cell>
          <cell r="AW4297">
            <v>8853.6761499999993</v>
          </cell>
        </row>
        <row r="4298">
          <cell r="A4298" t="str">
            <v>680499568892BU0353</v>
          </cell>
          <cell r="L4298">
            <v>2.1160000000000002E-2</v>
          </cell>
          <cell r="O4298">
            <v>5.5646300000000002</v>
          </cell>
          <cell r="S4298">
            <v>5.5646300000000002</v>
          </cell>
          <cell r="W4298">
            <v>4.0490399999999998</v>
          </cell>
          <cell r="AB4298">
            <v>1.2629999999999999</v>
          </cell>
          <cell r="AC4298">
            <v>1.3160000000000001</v>
          </cell>
          <cell r="AD4298">
            <v>5.0949999999999998</v>
          </cell>
          <cell r="AT4298">
            <v>0.65400000000000003</v>
          </cell>
          <cell r="AU4298">
            <v>1.911</v>
          </cell>
          <cell r="AV4298">
            <v>3.4484699999999999</v>
          </cell>
          <cell r="AW4298">
            <v>5.9044699999999999</v>
          </cell>
        </row>
        <row r="4299">
          <cell r="A4299" t="str">
            <v>680499568892BS9051</v>
          </cell>
          <cell r="L4299">
            <v>374.04367000000002</v>
          </cell>
          <cell r="M4299">
            <v>204.52829</v>
          </cell>
          <cell r="N4299">
            <v>185.42328000000001</v>
          </cell>
          <cell r="O4299">
            <v>2338.3236999999999</v>
          </cell>
          <cell r="P4299">
            <v>1239.979</v>
          </cell>
          <cell r="Q4299">
            <v>1248.14427</v>
          </cell>
          <cell r="S4299">
            <v>4356.2546199999997</v>
          </cell>
          <cell r="T4299">
            <v>3257.9099200000001</v>
          </cell>
          <cell r="U4299">
            <v>3239.1208499999998</v>
          </cell>
          <cell r="W4299">
            <v>844.23683000000005</v>
          </cell>
          <cell r="X4299">
            <v>717.92981999999995</v>
          </cell>
          <cell r="Y4299">
            <v>683.26246000000003</v>
          </cell>
          <cell r="AB4299">
            <v>1332.578</v>
          </cell>
          <cell r="AC4299">
            <v>1405.086</v>
          </cell>
          <cell r="AD4299">
            <v>5488.8360000000002</v>
          </cell>
          <cell r="AT4299">
            <v>439.416</v>
          </cell>
          <cell r="AU4299">
            <v>1223.471</v>
          </cell>
          <cell r="AV4299">
            <v>2191.6238400000002</v>
          </cell>
          <cell r="AW4299">
            <v>5334.9848400000001</v>
          </cell>
        </row>
        <row r="4300">
          <cell r="A4300" t="str">
            <v>680499568892BO0713</v>
          </cell>
          <cell r="L4300">
            <v>217.78128000000001</v>
          </cell>
          <cell r="M4300">
            <v>204.52829</v>
          </cell>
          <cell r="N4300">
            <v>185.42328000000001</v>
          </cell>
          <cell r="O4300">
            <v>1437.3425099999999</v>
          </cell>
          <cell r="P4300">
            <v>1239.979</v>
          </cell>
          <cell r="Q4300">
            <v>1248.14427</v>
          </cell>
          <cell r="S4300">
            <v>2803.51883</v>
          </cell>
          <cell r="T4300">
            <v>2606.1553199999998</v>
          </cell>
          <cell r="U4300">
            <v>2592.92245</v>
          </cell>
          <cell r="W4300">
            <v>515.92382999999995</v>
          </cell>
          <cell r="X4300">
            <v>717.92981999999995</v>
          </cell>
          <cell r="Y4300">
            <v>683.26246000000003</v>
          </cell>
          <cell r="AB4300">
            <v>669.80200000000002</v>
          </cell>
          <cell r="AC4300">
            <v>903.09400000000005</v>
          </cell>
          <cell r="AD4300">
            <v>3113.0839999999998</v>
          </cell>
          <cell r="AT4300">
            <v>219.084</v>
          </cell>
          <cell r="AU4300">
            <v>672.35199999999998</v>
          </cell>
          <cell r="AV4300">
            <v>1282.3846900000001</v>
          </cell>
          <cell r="AW4300">
            <v>3050.3646899999999</v>
          </cell>
        </row>
        <row r="4301">
          <cell r="A4301" t="str">
            <v>680499568892BU0713</v>
          </cell>
          <cell r="L4301">
            <v>217.78128000000001</v>
          </cell>
          <cell r="M4301">
            <v>204.52829</v>
          </cell>
          <cell r="N4301">
            <v>185.42328000000001</v>
          </cell>
          <cell r="O4301">
            <v>1437.3425099999999</v>
          </cell>
          <cell r="P4301">
            <v>1239.979</v>
          </cell>
          <cell r="Q4301">
            <v>1248.14427</v>
          </cell>
          <cell r="S4301">
            <v>2803.51883</v>
          </cell>
          <cell r="T4301">
            <v>2606.1553199999998</v>
          </cell>
          <cell r="U4301">
            <v>2592.92245</v>
          </cell>
          <cell r="W4301">
            <v>515.92382999999995</v>
          </cell>
          <cell r="X4301">
            <v>717.92981999999995</v>
          </cell>
          <cell r="Y4301">
            <v>683.26246000000003</v>
          </cell>
          <cell r="AB4301">
            <v>669.80200000000002</v>
          </cell>
          <cell r="AC4301">
            <v>903.09400000000005</v>
          </cell>
          <cell r="AD4301">
            <v>3113.0839999999998</v>
          </cell>
          <cell r="AT4301">
            <v>219.084</v>
          </cell>
          <cell r="AU4301">
            <v>672.35199999999998</v>
          </cell>
          <cell r="AV4301">
            <v>1282.3846900000001</v>
          </cell>
          <cell r="AW4301">
            <v>3050.3646899999999</v>
          </cell>
        </row>
        <row r="4302">
          <cell r="A4302" t="str">
            <v>680499568892BU0418</v>
          </cell>
          <cell r="L4302">
            <v>156.26239000000001</v>
          </cell>
          <cell r="O4302">
            <v>900.98118999999997</v>
          </cell>
          <cell r="S4302">
            <v>1552.73579</v>
          </cell>
          <cell r="T4302">
            <v>651.75459999999998</v>
          </cell>
          <cell r="U4302">
            <v>646.19839999999999</v>
          </cell>
          <cell r="W4302">
            <v>328.31299999999999</v>
          </cell>
          <cell r="AB4302">
            <v>662.77599999999995</v>
          </cell>
          <cell r="AC4302">
            <v>501.99200000000002</v>
          </cell>
          <cell r="AD4302">
            <v>2375.752</v>
          </cell>
          <cell r="AT4302">
            <v>220.33199999999999</v>
          </cell>
          <cell r="AU4302">
            <v>551.11900000000003</v>
          </cell>
          <cell r="AV4302">
            <v>909.23915</v>
          </cell>
          <cell r="AW4302">
            <v>2284.6201500000002</v>
          </cell>
        </row>
        <row r="4303">
          <cell r="A4303" t="str">
            <v>680499568892BS9050</v>
          </cell>
          <cell r="L4303">
            <v>892.18253000000004</v>
          </cell>
          <cell r="M4303">
            <v>682.48198000000002</v>
          </cell>
          <cell r="N4303">
            <v>618.73125000000005</v>
          </cell>
          <cell r="O4303">
            <v>4942.9707900000003</v>
          </cell>
          <cell r="P4303">
            <v>3110.6430300000002</v>
          </cell>
          <cell r="Q4303">
            <v>3116.2245899999998</v>
          </cell>
          <cell r="S4303">
            <v>9522.4957599999998</v>
          </cell>
          <cell r="T4303">
            <v>7690.1679999999997</v>
          </cell>
          <cell r="U4303">
            <v>7610.1266299999997</v>
          </cell>
          <cell r="W4303">
            <v>2285.6035499999998</v>
          </cell>
          <cell r="X4303">
            <v>2331.3413500000001</v>
          </cell>
          <cell r="Y4303">
            <v>2211.9007000000001</v>
          </cell>
          <cell r="AB4303">
            <v>2350.2550000000001</v>
          </cell>
          <cell r="AC4303">
            <v>2236.3719999999998</v>
          </cell>
          <cell r="AD4303">
            <v>8802.3130000000001</v>
          </cell>
          <cell r="AT4303">
            <v>949.08299999999997</v>
          </cell>
          <cell r="AU4303">
            <v>3004.7060000000001</v>
          </cell>
          <cell r="AV4303">
            <v>4553.0370999999996</v>
          </cell>
          <cell r="AW4303">
            <v>10035.4131</v>
          </cell>
        </row>
        <row r="4304">
          <cell r="A4304" t="str">
            <v>680499568892BU0331</v>
          </cell>
          <cell r="L4304">
            <v>455.44287000000003</v>
          </cell>
          <cell r="M4304">
            <v>331.80180999999999</v>
          </cell>
          <cell r="N4304">
            <v>300.80815999999999</v>
          </cell>
          <cell r="O4304">
            <v>2826.0639000000001</v>
          </cell>
          <cell r="P4304">
            <v>1891.1953799999999</v>
          </cell>
          <cell r="Q4304">
            <v>1911.39906</v>
          </cell>
          <cell r="S4304">
            <v>5259.8219900000004</v>
          </cell>
          <cell r="T4304">
            <v>4324.9534700000004</v>
          </cell>
          <cell r="U4304">
            <v>4302.4903100000001</v>
          </cell>
          <cell r="W4304">
            <v>1248.52214</v>
          </cell>
          <cell r="X4304">
            <v>1163.7600399999999</v>
          </cell>
          <cell r="Y4304">
            <v>1107.18112</v>
          </cell>
          <cell r="AB4304">
            <v>1321.991</v>
          </cell>
          <cell r="AC4304">
            <v>1328.95</v>
          </cell>
          <cell r="AD4304">
            <v>5095.0630000000001</v>
          </cell>
          <cell r="AT4304">
            <v>476.07299999999998</v>
          </cell>
          <cell r="AU4304">
            <v>1560.8340000000001</v>
          </cell>
          <cell r="AV4304">
            <v>2509.88834</v>
          </cell>
          <cell r="AW4304">
            <v>5182.2773399999996</v>
          </cell>
        </row>
        <row r="4305">
          <cell r="A4305" t="str">
            <v>680499568892BU0362</v>
          </cell>
          <cell r="L4305">
            <v>436.73966000000001</v>
          </cell>
          <cell r="M4305">
            <v>350.68016999999998</v>
          </cell>
          <cell r="N4305">
            <v>317.92309</v>
          </cell>
          <cell r="O4305">
            <v>2116.9068900000002</v>
          </cell>
          <cell r="P4305">
            <v>1219.4476500000001</v>
          </cell>
          <cell r="Q4305">
            <v>1204.82554</v>
          </cell>
          <cell r="S4305">
            <v>4262.6737700000003</v>
          </cell>
          <cell r="T4305">
            <v>3365.2145300000002</v>
          </cell>
          <cell r="U4305">
            <v>3307.6363200000001</v>
          </cell>
          <cell r="W4305">
            <v>1037.08141</v>
          </cell>
          <cell r="X4305">
            <v>1167.58131</v>
          </cell>
          <cell r="Y4305">
            <v>1104.71958</v>
          </cell>
          <cell r="AB4305">
            <v>1028.2639999999999</v>
          </cell>
          <cell r="AC4305">
            <v>907.42200000000003</v>
          </cell>
          <cell r="AD4305">
            <v>3707.25</v>
          </cell>
          <cell r="AT4305">
            <v>473.01</v>
          </cell>
          <cell r="AU4305">
            <v>1443.8720000000001</v>
          </cell>
          <cell r="AV4305">
            <v>2043.14876</v>
          </cell>
          <cell r="AW4305">
            <v>4853.1357600000001</v>
          </cell>
        </row>
        <row r="4306">
          <cell r="A4306" t="str">
            <v>680499CL_SGEPD202</v>
          </cell>
          <cell r="L4306">
            <v>9929.1653800000004</v>
          </cell>
          <cell r="M4306">
            <v>8971.5794900000001</v>
          </cell>
          <cell r="N4306">
            <v>7695.9133000000002</v>
          </cell>
          <cell r="O4306">
            <v>52416.957000000002</v>
          </cell>
          <cell r="P4306">
            <v>39495.154690000003</v>
          </cell>
          <cell r="Q4306">
            <v>38233.31179</v>
          </cell>
          <cell r="S4306">
            <v>155390.24272000001</v>
          </cell>
          <cell r="T4306">
            <v>142468.44041000001</v>
          </cell>
          <cell r="U4306">
            <v>131516.21002999999</v>
          </cell>
          <cell r="W4306">
            <v>22020.062709999998</v>
          </cell>
          <cell r="X4306">
            <v>30683.930199999999</v>
          </cell>
          <cell r="Y4306">
            <v>26966.75952</v>
          </cell>
          <cell r="AB4306">
            <v>36301.254999999997</v>
          </cell>
          <cell r="AC4306">
            <v>27567.588</v>
          </cell>
          <cell r="AD4306">
            <v>163562.891</v>
          </cell>
          <cell r="AT4306">
            <v>8740.0830000000005</v>
          </cell>
          <cell r="AU4306">
            <v>32549.474999999999</v>
          </cell>
          <cell r="AV4306">
            <v>50602.281020000002</v>
          </cell>
          <cell r="AW4306">
            <v>155426.83301999999</v>
          </cell>
        </row>
        <row r="4307">
          <cell r="A4307" t="str">
            <v>680499CL_SGEBS9044</v>
          </cell>
          <cell r="L4307">
            <v>2469.0000599999998</v>
          </cell>
          <cell r="M4307">
            <v>2502.00731</v>
          </cell>
          <cell r="N4307">
            <v>2146.24764</v>
          </cell>
          <cell r="O4307">
            <v>13216.66634</v>
          </cell>
          <cell r="P4307">
            <v>7702.7907400000004</v>
          </cell>
          <cell r="Q4307">
            <v>7309.5893599999999</v>
          </cell>
          <cell r="S4307">
            <v>48767.34678</v>
          </cell>
          <cell r="T4307">
            <v>43253.47118</v>
          </cell>
          <cell r="U4307">
            <v>39488.372479999998</v>
          </cell>
          <cell r="W4307">
            <v>5593.1998299999996</v>
          </cell>
          <cell r="X4307">
            <v>9326.7354300000006</v>
          </cell>
          <cell r="Y4307">
            <v>8090.2930900000001</v>
          </cell>
          <cell r="AB4307">
            <v>10464.817999999999</v>
          </cell>
          <cell r="AC4307">
            <v>7342.835</v>
          </cell>
          <cell r="AD4307">
            <v>49083.34</v>
          </cell>
          <cell r="AT4307">
            <v>1130.0250000000001</v>
          </cell>
          <cell r="AU4307">
            <v>8456.1419999999998</v>
          </cell>
          <cell r="AV4307">
            <v>11893.63436</v>
          </cell>
          <cell r="AW4307">
            <v>44776.584360000001</v>
          </cell>
        </row>
        <row r="4308">
          <cell r="A4308" t="str">
            <v>680499CL_SGEBU0321</v>
          </cell>
          <cell r="L4308">
            <v>2208.3418000000001</v>
          </cell>
          <cell r="M4308">
            <v>2333.2583300000001</v>
          </cell>
          <cell r="N4308">
            <v>2001.4930199999999</v>
          </cell>
          <cell r="O4308">
            <v>10982.218000000001</v>
          </cell>
          <cell r="P4308">
            <v>6903.5949499999997</v>
          </cell>
          <cell r="Q4308">
            <v>6526.3445199999996</v>
          </cell>
          <cell r="S4308">
            <v>45120.261939999997</v>
          </cell>
          <cell r="T4308">
            <v>41041.638890000002</v>
          </cell>
          <cell r="U4308">
            <v>37432.612849999998</v>
          </cell>
          <cell r="W4308">
            <v>4732.9788399999998</v>
          </cell>
          <cell r="X4308">
            <v>8872.8920500000004</v>
          </cell>
          <cell r="Y4308">
            <v>7693.8842599999998</v>
          </cell>
          <cell r="AB4308">
            <v>9846.16</v>
          </cell>
          <cell r="AC4308">
            <v>6030.7719999999999</v>
          </cell>
          <cell r="AD4308">
            <v>45577.964</v>
          </cell>
          <cell r="AT4308">
            <v>953.04200000000003</v>
          </cell>
          <cell r="AU4308">
            <v>7198.1850000000004</v>
          </cell>
          <cell r="AV4308">
            <v>9739.0956499999993</v>
          </cell>
          <cell r="AW4308">
            <v>39603.925649999997</v>
          </cell>
        </row>
        <row r="4309">
          <cell r="A4309" t="str">
            <v>680499CL_SGEBU0323</v>
          </cell>
          <cell r="L4309">
            <v>219.17769000000001</v>
          </cell>
          <cell r="M4309">
            <v>168.74897999999999</v>
          </cell>
          <cell r="N4309">
            <v>144.75461000000001</v>
          </cell>
          <cell r="O4309">
            <v>1694.1477600000001</v>
          </cell>
          <cell r="P4309">
            <v>799.19578999999999</v>
          </cell>
          <cell r="Q4309">
            <v>783.24483999999995</v>
          </cell>
          <cell r="S4309">
            <v>3106.7842599999999</v>
          </cell>
          <cell r="T4309">
            <v>2211.8322899999998</v>
          </cell>
          <cell r="U4309">
            <v>2055.7596400000002</v>
          </cell>
          <cell r="W4309">
            <v>651.63448000000005</v>
          </cell>
          <cell r="X4309">
            <v>453.84338000000002</v>
          </cell>
          <cell r="Y4309">
            <v>396.40883000000002</v>
          </cell>
          <cell r="AB4309">
            <v>618.42999999999995</v>
          </cell>
          <cell r="AC4309">
            <v>1106.6369999999999</v>
          </cell>
          <cell r="AD4309">
            <v>3298.3539999999998</v>
          </cell>
          <cell r="AT4309">
            <v>176.983</v>
          </cell>
          <cell r="AU4309">
            <v>874.71500000000003</v>
          </cell>
          <cell r="AV4309">
            <v>1640.8508400000001</v>
          </cell>
          <cell r="AW4309">
            <v>4147.9808400000002</v>
          </cell>
        </row>
        <row r="4310">
          <cell r="A4310" t="str">
            <v>680499CL_SGEBU0648</v>
          </cell>
          <cell r="L4310">
            <v>41.48057</v>
          </cell>
          <cell r="O4310">
            <v>540.30057999999997</v>
          </cell>
          <cell r="S4310">
            <v>540.30057999999997</v>
          </cell>
          <cell r="W4310">
            <v>208.58651</v>
          </cell>
          <cell r="AB4310">
            <v>0.22800000000000001</v>
          </cell>
          <cell r="AC4310">
            <v>205.42599999999999</v>
          </cell>
          <cell r="AD4310">
            <v>207.02199999999999</v>
          </cell>
          <cell r="AU4310">
            <v>383.24200000000002</v>
          </cell>
          <cell r="AV4310">
            <v>513.68786999999998</v>
          </cell>
          <cell r="AW4310">
            <v>1024.67787</v>
          </cell>
        </row>
        <row r="4311">
          <cell r="A4311" t="str">
            <v>680499CL_SGEBG6912</v>
          </cell>
          <cell r="L4311">
            <v>2093.91327</v>
          </cell>
          <cell r="M4311">
            <v>2560.4338699999998</v>
          </cell>
          <cell r="N4311">
            <v>2196.3665500000002</v>
          </cell>
          <cell r="O4311">
            <v>10900.38193</v>
          </cell>
          <cell r="P4311">
            <v>11909.78001</v>
          </cell>
          <cell r="Q4311">
            <v>11609.88291</v>
          </cell>
          <cell r="S4311">
            <v>37277.982300000003</v>
          </cell>
          <cell r="T4311">
            <v>38287.380380000002</v>
          </cell>
          <cell r="U4311">
            <v>35606.519719999997</v>
          </cell>
          <cell r="W4311">
            <v>4712.0963899999997</v>
          </cell>
          <cell r="X4311">
            <v>7629.6631799999996</v>
          </cell>
          <cell r="Y4311">
            <v>6740.6546099999996</v>
          </cell>
          <cell r="AB4311">
            <v>8517.6460000000006</v>
          </cell>
          <cell r="AC4311">
            <v>5827.6270000000004</v>
          </cell>
          <cell r="AD4311">
            <v>40866.794999999998</v>
          </cell>
          <cell r="AT4311">
            <v>2409.232</v>
          </cell>
          <cell r="AU4311">
            <v>9161.607</v>
          </cell>
          <cell r="AV4311">
            <v>11667.724109999999</v>
          </cell>
          <cell r="AW4311">
            <v>40813.29711</v>
          </cell>
        </row>
        <row r="4312">
          <cell r="A4312" t="str">
            <v>680499CL_SGEBS6912</v>
          </cell>
          <cell r="L4312">
            <v>1193.3698300000001</v>
          </cell>
          <cell r="M4312">
            <v>1332.32671</v>
          </cell>
          <cell r="N4312">
            <v>1142.8836200000001</v>
          </cell>
          <cell r="O4312">
            <v>6166.5525699999998</v>
          </cell>
          <cell r="P4312">
            <v>6508.3892400000004</v>
          </cell>
          <cell r="Q4312">
            <v>6330.12057</v>
          </cell>
          <cell r="S4312">
            <v>22643.4035</v>
          </cell>
          <cell r="T4312">
            <v>22985.240170000001</v>
          </cell>
          <cell r="U4312">
            <v>21328.71874</v>
          </cell>
          <cell r="W4312">
            <v>2826.8330500000002</v>
          </cell>
          <cell r="X4312">
            <v>4348.7008599999999</v>
          </cell>
          <cell r="Y4312">
            <v>3854.08752</v>
          </cell>
          <cell r="AB4312">
            <v>4799.8429999999998</v>
          </cell>
          <cell r="AC4312">
            <v>3146.32</v>
          </cell>
          <cell r="AD4312">
            <v>23741.736000000001</v>
          </cell>
          <cell r="AT4312">
            <v>1286.723</v>
          </cell>
          <cell r="AU4312">
            <v>5321.2359999999999</v>
          </cell>
          <cell r="AV4312">
            <v>6492.1248400000004</v>
          </cell>
          <cell r="AW4312">
            <v>24956.596839999998</v>
          </cell>
        </row>
        <row r="4313">
          <cell r="A4313" t="str">
            <v>680499CL_SGEBO0678</v>
          </cell>
          <cell r="L4313">
            <v>894.12698999999998</v>
          </cell>
          <cell r="M4313">
            <v>956.79040999999995</v>
          </cell>
          <cell r="N4313">
            <v>820.74469999999997</v>
          </cell>
          <cell r="O4313">
            <v>4733.2081200000002</v>
          </cell>
          <cell r="P4313">
            <v>5364.7345500000001</v>
          </cell>
          <cell r="Q4313">
            <v>5247.3640500000001</v>
          </cell>
          <cell r="S4313">
            <v>16840.717670000002</v>
          </cell>
          <cell r="T4313">
            <v>17472.2441</v>
          </cell>
          <cell r="U4313">
            <v>16268.90437</v>
          </cell>
          <cell r="W4313">
            <v>2171.1969800000002</v>
          </cell>
          <cell r="X4313">
            <v>3355.2963399999999</v>
          </cell>
          <cell r="Y4313">
            <v>2981.5767700000001</v>
          </cell>
          <cell r="AB4313">
            <v>3851.3009999999999</v>
          </cell>
          <cell r="AC4313">
            <v>2256.5749999999998</v>
          </cell>
          <cell r="AD4313">
            <v>18411.894</v>
          </cell>
          <cell r="AT4313">
            <v>918.41</v>
          </cell>
          <cell r="AU4313">
            <v>4100.9210000000003</v>
          </cell>
          <cell r="AV4313">
            <v>4982.4016899999997</v>
          </cell>
          <cell r="AW4313">
            <v>19214.094690000002</v>
          </cell>
        </row>
        <row r="4314">
          <cell r="A4314" t="str">
            <v>680499CL_SGEBU0654</v>
          </cell>
          <cell r="L4314">
            <v>0</v>
          </cell>
          <cell r="M4314">
            <v>67.760850000000005</v>
          </cell>
          <cell r="N4314">
            <v>58.125970000000002</v>
          </cell>
          <cell r="O4314">
            <v>104.06335</v>
          </cell>
          <cell r="P4314">
            <v>188.50904</v>
          </cell>
          <cell r="Q4314">
            <v>178.26430999999999</v>
          </cell>
          <cell r="S4314">
            <v>1169.1051299999999</v>
          </cell>
          <cell r="T4314">
            <v>1253.5508199999999</v>
          </cell>
          <cell r="U4314">
            <v>1150.8345200000001</v>
          </cell>
          <cell r="W4314">
            <v>0</v>
          </cell>
          <cell r="X4314">
            <v>261.61894999999998</v>
          </cell>
          <cell r="Y4314">
            <v>226.64702</v>
          </cell>
          <cell r="AB4314">
            <v>45.223999999999997</v>
          </cell>
          <cell r="AC4314">
            <v>107.131</v>
          </cell>
          <cell r="AD4314">
            <v>469.49299999999999</v>
          </cell>
          <cell r="AU4314">
            <v>38.433</v>
          </cell>
          <cell r="AV4314">
            <v>107.06232</v>
          </cell>
          <cell r="AW4314">
            <v>752.27232000000004</v>
          </cell>
        </row>
        <row r="4315">
          <cell r="A4315" t="str">
            <v>680499CL_SGEBU0659</v>
          </cell>
          <cell r="L4315">
            <v>299.24284</v>
          </cell>
          <cell r="M4315">
            <v>307.77544999999998</v>
          </cell>
          <cell r="N4315">
            <v>264.01294999999999</v>
          </cell>
          <cell r="O4315">
            <v>1329.2810999999999</v>
          </cell>
          <cell r="P4315">
            <v>955.14565000000005</v>
          </cell>
          <cell r="Q4315">
            <v>904.49220000000003</v>
          </cell>
          <cell r="S4315">
            <v>4633.5807000000004</v>
          </cell>
          <cell r="T4315">
            <v>4259.4452499999998</v>
          </cell>
          <cell r="U4315">
            <v>3908.97984</v>
          </cell>
          <cell r="W4315">
            <v>655.63607000000002</v>
          </cell>
          <cell r="X4315">
            <v>731.78557000000001</v>
          </cell>
          <cell r="Y4315">
            <v>645.86373000000003</v>
          </cell>
          <cell r="AB4315">
            <v>903.31799999999998</v>
          </cell>
          <cell r="AC4315">
            <v>782.61400000000003</v>
          </cell>
          <cell r="AD4315">
            <v>4860.3490000000002</v>
          </cell>
          <cell r="AT4315">
            <v>368.31299999999999</v>
          </cell>
          <cell r="AU4315">
            <v>1181.8820000000001</v>
          </cell>
          <cell r="AV4315">
            <v>1402.66083</v>
          </cell>
          <cell r="AW4315">
            <v>4990.2298300000002</v>
          </cell>
        </row>
        <row r="4316">
          <cell r="A4316" t="str">
            <v>680499CL_SGEBS6922</v>
          </cell>
          <cell r="L4316">
            <v>900.54344000000003</v>
          </cell>
          <cell r="M4316">
            <v>1228.10716</v>
          </cell>
          <cell r="N4316">
            <v>1053.4829199999999</v>
          </cell>
          <cell r="O4316">
            <v>4733.8293599999997</v>
          </cell>
          <cell r="P4316">
            <v>5401.39077</v>
          </cell>
          <cell r="Q4316">
            <v>5279.7623400000002</v>
          </cell>
          <cell r="S4316">
            <v>14634.578799999999</v>
          </cell>
          <cell r="T4316">
            <v>15302.14021</v>
          </cell>
          <cell r="U4316">
            <v>14277.80098</v>
          </cell>
          <cell r="W4316">
            <v>1885.26334</v>
          </cell>
          <cell r="X4316">
            <v>3280.9623200000001</v>
          </cell>
          <cell r="Y4316">
            <v>2886.56709</v>
          </cell>
          <cell r="AB4316">
            <v>3717.8029999999999</v>
          </cell>
          <cell r="AC4316">
            <v>2681.3069999999998</v>
          </cell>
          <cell r="AD4316">
            <v>17125.059000000001</v>
          </cell>
          <cell r="AT4316">
            <v>1122.509</v>
          </cell>
          <cell r="AU4316">
            <v>3840.3710000000001</v>
          </cell>
          <cell r="AV4316">
            <v>5175.5992699999997</v>
          </cell>
          <cell r="AW4316">
            <v>15856.700269999999</v>
          </cell>
        </row>
        <row r="4317">
          <cell r="A4317" t="str">
            <v>680499CL_SGEBU1485</v>
          </cell>
          <cell r="L4317">
            <v>648.38990999999999</v>
          </cell>
          <cell r="M4317">
            <v>893.21951999999999</v>
          </cell>
          <cell r="N4317">
            <v>766.21289999999999</v>
          </cell>
          <cell r="O4317">
            <v>3644.28181</v>
          </cell>
          <cell r="P4317">
            <v>3368.26028</v>
          </cell>
          <cell r="Q4317">
            <v>3255.4676899999999</v>
          </cell>
          <cell r="S4317">
            <v>9778.8065999999999</v>
          </cell>
          <cell r="T4317">
            <v>9502.7850699999999</v>
          </cell>
          <cell r="U4317">
            <v>8841.7127700000001</v>
          </cell>
          <cell r="W4317">
            <v>1439.3465200000001</v>
          </cell>
          <cell r="X4317">
            <v>2236.2076099999999</v>
          </cell>
          <cell r="Y4317">
            <v>1967.8375699999999</v>
          </cell>
          <cell r="AB4317">
            <v>2653.8969999999999</v>
          </cell>
          <cell r="AC4317">
            <v>2214.7020000000002</v>
          </cell>
          <cell r="AD4317">
            <v>12384.047</v>
          </cell>
          <cell r="AT4317">
            <v>856.94500000000005</v>
          </cell>
          <cell r="AU4317">
            <v>2972.6709999999998</v>
          </cell>
          <cell r="AV4317">
            <v>4136.1738699999996</v>
          </cell>
          <cell r="AW4317">
            <v>10884.33887</v>
          </cell>
        </row>
        <row r="4318">
          <cell r="A4318" t="str">
            <v>680499CL_SGEBO0708</v>
          </cell>
          <cell r="L4318">
            <v>98.326920000000001</v>
          </cell>
          <cell r="M4318">
            <v>158.34966</v>
          </cell>
          <cell r="N4318">
            <v>135.83395999999999</v>
          </cell>
          <cell r="O4318">
            <v>468.36070999999998</v>
          </cell>
          <cell r="P4318">
            <v>438.37736999999998</v>
          </cell>
          <cell r="Q4318">
            <v>418.44265999999999</v>
          </cell>
          <cell r="S4318">
            <v>1733.4626599999999</v>
          </cell>
          <cell r="T4318">
            <v>1703.4793199999999</v>
          </cell>
          <cell r="U4318">
            <v>1568.9440300000001</v>
          </cell>
          <cell r="W4318">
            <v>213.96527</v>
          </cell>
          <cell r="X4318">
            <v>367.33168999999998</v>
          </cell>
          <cell r="Y4318">
            <v>321.18128000000002</v>
          </cell>
          <cell r="AB4318">
            <v>457.23700000000002</v>
          </cell>
          <cell r="AC4318">
            <v>194.541</v>
          </cell>
          <cell r="AD4318">
            <v>1953.646</v>
          </cell>
          <cell r="AT4318">
            <v>188.06399999999999</v>
          </cell>
          <cell r="AU4318">
            <v>484.79599999999999</v>
          </cell>
          <cell r="AV4318">
            <v>509.84481</v>
          </cell>
          <cell r="AW4318">
            <v>2203.3218099999999</v>
          </cell>
        </row>
        <row r="4319">
          <cell r="A4319" t="str">
            <v>680499CL_SGEBU0675</v>
          </cell>
          <cell r="L4319">
            <v>46.715609999999998</v>
          </cell>
          <cell r="M4319">
            <v>12.50451</v>
          </cell>
          <cell r="N4319">
            <v>10.72648</v>
          </cell>
          <cell r="O4319">
            <v>151.53802999999999</v>
          </cell>
          <cell r="P4319">
            <v>227.08160000000001</v>
          </cell>
          <cell r="Q4319">
            <v>230.50915000000001</v>
          </cell>
          <cell r="S4319">
            <v>591.85600999999997</v>
          </cell>
          <cell r="T4319">
            <v>667.39958000000001</v>
          </cell>
          <cell r="U4319">
            <v>625.05863999999997</v>
          </cell>
          <cell r="W4319">
            <v>82.396709999999999</v>
          </cell>
          <cell r="X4319">
            <v>192.24329</v>
          </cell>
          <cell r="Y4319">
            <v>168.83423999999999</v>
          </cell>
          <cell r="AB4319">
            <v>151.84700000000001</v>
          </cell>
          <cell r="AC4319">
            <v>72.376999999999995</v>
          </cell>
          <cell r="AD4319">
            <v>552.60199999999998</v>
          </cell>
          <cell r="AT4319">
            <v>46.94</v>
          </cell>
          <cell r="AU4319">
            <v>122.71</v>
          </cell>
          <cell r="AV4319">
            <v>149.79678000000001</v>
          </cell>
          <cell r="AW4319">
            <v>717.05877999999996</v>
          </cell>
        </row>
        <row r="4320">
          <cell r="A4320" t="str">
            <v>680499CL_SGEBU0709</v>
          </cell>
          <cell r="M4320">
            <v>33.566249999999997</v>
          </cell>
          <cell r="N4320">
            <v>28.793469999999999</v>
          </cell>
          <cell r="P4320">
            <v>785.70680000000004</v>
          </cell>
          <cell r="Q4320">
            <v>806.00247000000002</v>
          </cell>
          <cell r="S4320">
            <v>345.07976000000002</v>
          </cell>
          <cell r="T4320">
            <v>1130.78656</v>
          </cell>
          <cell r="U4320">
            <v>1126.0047500000001</v>
          </cell>
          <cell r="X4320">
            <v>58.673789999999997</v>
          </cell>
          <cell r="Y4320">
            <v>52.674630000000001</v>
          </cell>
        </row>
        <row r="4321">
          <cell r="A4321" t="str">
            <v>680499CL_SGEBU1123</v>
          </cell>
          <cell r="L4321">
            <v>107.111</v>
          </cell>
          <cell r="M4321">
            <v>130.46722</v>
          </cell>
          <cell r="N4321">
            <v>111.91611</v>
          </cell>
          <cell r="O4321">
            <v>469.64881000000003</v>
          </cell>
          <cell r="P4321">
            <v>581.96472000000006</v>
          </cell>
          <cell r="Q4321">
            <v>569.34037000000001</v>
          </cell>
          <cell r="S4321">
            <v>2185.3737700000001</v>
          </cell>
          <cell r="T4321">
            <v>2297.68968</v>
          </cell>
          <cell r="U4321">
            <v>2116.0807799999998</v>
          </cell>
          <cell r="W4321">
            <v>149.55484000000001</v>
          </cell>
          <cell r="X4321">
            <v>426.50594000000001</v>
          </cell>
          <cell r="Y4321">
            <v>376.03935999999999</v>
          </cell>
          <cell r="AB4321">
            <v>454.822</v>
          </cell>
          <cell r="AC4321">
            <v>199.68700000000001</v>
          </cell>
          <cell r="AD4321">
            <v>2234.7640000000001</v>
          </cell>
          <cell r="AT4321">
            <v>30.56</v>
          </cell>
          <cell r="AU4321">
            <v>260.19400000000002</v>
          </cell>
          <cell r="AV4321">
            <v>379.78381000000002</v>
          </cell>
          <cell r="AW4321">
            <v>2051.98081</v>
          </cell>
        </row>
        <row r="4322">
          <cell r="A4322" t="str">
            <v>680499CL_SGEBS9042</v>
          </cell>
          <cell r="L4322">
            <v>2414.5634700000001</v>
          </cell>
          <cell r="M4322">
            <v>1671.0033800000001</v>
          </cell>
          <cell r="N4322">
            <v>1433.40391</v>
          </cell>
          <cell r="O4322">
            <v>14308.397070000001</v>
          </cell>
          <cell r="P4322">
            <v>8267.2931900000003</v>
          </cell>
          <cell r="Q4322">
            <v>8049.9957100000001</v>
          </cell>
          <cell r="S4322">
            <v>29170.928100000001</v>
          </cell>
          <cell r="T4322">
            <v>23129.824219999999</v>
          </cell>
          <cell r="U4322">
            <v>21519.753219999999</v>
          </cell>
          <cell r="W4322">
            <v>5415.32881</v>
          </cell>
          <cell r="X4322">
            <v>5196.38328</v>
          </cell>
          <cell r="Y4322">
            <v>4582.1191399999998</v>
          </cell>
          <cell r="AB4322">
            <v>7319.2169999999996</v>
          </cell>
          <cell r="AC4322">
            <v>6490.8019999999997</v>
          </cell>
          <cell r="AD4322">
            <v>29664.231</v>
          </cell>
          <cell r="AT4322">
            <v>2348.6489999999999</v>
          </cell>
          <cell r="AU4322">
            <v>7085.1509999999998</v>
          </cell>
          <cell r="AV4322">
            <v>13151.252549999999</v>
          </cell>
          <cell r="AW4322">
            <v>31208.394550000001</v>
          </cell>
        </row>
        <row r="4323">
          <cell r="A4323" t="str">
            <v>680499CL_SGEBO0341</v>
          </cell>
          <cell r="L4323">
            <v>916.34153000000003</v>
          </cell>
          <cell r="M4323">
            <v>1106.9733900000001</v>
          </cell>
          <cell r="N4323">
            <v>949.57317999999998</v>
          </cell>
          <cell r="O4323">
            <v>5603.2914099999998</v>
          </cell>
          <cell r="P4323">
            <v>4377.8930499999997</v>
          </cell>
          <cell r="Q4323">
            <v>4221.1092500000004</v>
          </cell>
          <cell r="S4323">
            <v>12495.09706</v>
          </cell>
          <cell r="T4323">
            <v>11269.698700000001</v>
          </cell>
          <cell r="U4323">
            <v>10457.35565</v>
          </cell>
          <cell r="W4323">
            <v>2010.88996</v>
          </cell>
          <cell r="X4323">
            <v>3110.3869</v>
          </cell>
          <cell r="Y4323">
            <v>2734.7132200000001</v>
          </cell>
          <cell r="AB4323">
            <v>4102.1710000000003</v>
          </cell>
          <cell r="AC4323">
            <v>3523.395</v>
          </cell>
          <cell r="AD4323">
            <v>16524.947</v>
          </cell>
          <cell r="AT4323">
            <v>1323.7139999999999</v>
          </cell>
          <cell r="AU4323">
            <v>3664.2689999999998</v>
          </cell>
          <cell r="AV4323">
            <v>6176.1347699999997</v>
          </cell>
          <cell r="AW4323">
            <v>15506.394770000001</v>
          </cell>
        </row>
        <row r="4324">
          <cell r="A4324" t="str">
            <v>680499CL_SGEBU0341</v>
          </cell>
          <cell r="L4324">
            <v>916.34153000000003</v>
          </cell>
          <cell r="M4324">
            <v>1106.9733900000001</v>
          </cell>
          <cell r="N4324">
            <v>949.57317999999998</v>
          </cell>
          <cell r="O4324">
            <v>5603.2914099999998</v>
          </cell>
          <cell r="P4324">
            <v>4377.8930499999997</v>
          </cell>
          <cell r="Q4324">
            <v>4221.1092500000004</v>
          </cell>
          <cell r="S4324">
            <v>12495.09706</v>
          </cell>
          <cell r="T4324">
            <v>11269.698700000001</v>
          </cell>
          <cell r="U4324">
            <v>10457.35565</v>
          </cell>
          <cell r="W4324">
            <v>2010.88996</v>
          </cell>
          <cell r="X4324">
            <v>3110.3869</v>
          </cell>
          <cell r="Y4324">
            <v>2734.7132200000001</v>
          </cell>
          <cell r="AB4324">
            <v>4102.1710000000003</v>
          </cell>
          <cell r="AC4324">
            <v>3523.395</v>
          </cell>
          <cell r="AD4324">
            <v>16524.947</v>
          </cell>
          <cell r="AT4324">
            <v>1323.7139999999999</v>
          </cell>
          <cell r="AU4324">
            <v>3664.2689999999998</v>
          </cell>
          <cell r="AV4324">
            <v>6176.1347699999997</v>
          </cell>
          <cell r="AW4324">
            <v>15506.394770000001</v>
          </cell>
        </row>
        <row r="4325">
          <cell r="A4325" t="str">
            <v>680499CL_SGEBU0351</v>
          </cell>
          <cell r="L4325">
            <v>64.842669999999998</v>
          </cell>
          <cell r="M4325">
            <v>20.338239999999999</v>
          </cell>
          <cell r="N4325">
            <v>17.446349999999999</v>
          </cell>
          <cell r="O4325">
            <v>203.64973000000001</v>
          </cell>
          <cell r="P4325">
            <v>96.843289999999996</v>
          </cell>
          <cell r="Q4325">
            <v>94.542090000000002</v>
          </cell>
          <cell r="S4325">
            <v>507.21624000000003</v>
          </cell>
          <cell r="T4325">
            <v>400.40980000000002</v>
          </cell>
          <cell r="U4325">
            <v>372.69486999999998</v>
          </cell>
          <cell r="W4325">
            <v>118.04371</v>
          </cell>
          <cell r="X4325">
            <v>66.804839999999999</v>
          </cell>
          <cell r="Y4325">
            <v>58.529710000000001</v>
          </cell>
          <cell r="AB4325">
            <v>88.198999999999998</v>
          </cell>
          <cell r="AC4325">
            <v>68.164000000000001</v>
          </cell>
          <cell r="AD4325">
            <v>457.44299999999998</v>
          </cell>
          <cell r="AT4325">
            <v>78.347999999999999</v>
          </cell>
          <cell r="AU4325">
            <v>184.85599999999999</v>
          </cell>
          <cell r="AV4325">
            <v>221.78824</v>
          </cell>
          <cell r="AW4325">
            <v>649.73924</v>
          </cell>
        </row>
        <row r="4326">
          <cell r="A4326" t="str">
            <v>680499CL_SGEBU0352</v>
          </cell>
          <cell r="L4326">
            <v>1433.3792699999999</v>
          </cell>
          <cell r="M4326">
            <v>535.04777999999999</v>
          </cell>
          <cell r="N4326">
            <v>458.96949000000001</v>
          </cell>
          <cell r="O4326">
            <v>8475.7588799999994</v>
          </cell>
          <cell r="P4326">
            <v>3771.5607799999998</v>
          </cell>
          <cell r="Q4326">
            <v>3714.60259</v>
          </cell>
          <cell r="S4326">
            <v>16150.09527</v>
          </cell>
          <cell r="T4326">
            <v>11445.89717</v>
          </cell>
          <cell r="U4326">
            <v>10676.078289999999</v>
          </cell>
          <cell r="W4326">
            <v>3260.6980899999999</v>
          </cell>
          <cell r="X4326">
            <v>2011.2369900000001</v>
          </cell>
          <cell r="Y4326">
            <v>1781.4013399999999</v>
          </cell>
          <cell r="AB4326">
            <v>3128.8470000000002</v>
          </cell>
          <cell r="AC4326">
            <v>2899.2429999999999</v>
          </cell>
          <cell r="AD4326">
            <v>12681.841</v>
          </cell>
          <cell r="AT4326">
            <v>946.58699999999999</v>
          </cell>
          <cell r="AU4326">
            <v>3236.0259999999998</v>
          </cell>
          <cell r="AV4326">
            <v>6753.3295399999997</v>
          </cell>
          <cell r="AW4326">
            <v>15052.260539999999</v>
          </cell>
        </row>
        <row r="4327">
          <cell r="A4327" t="str">
            <v>680499CL_SGEBU0353</v>
          </cell>
          <cell r="L4327">
            <v>0</v>
          </cell>
          <cell r="M4327">
            <v>8.6439699999999995</v>
          </cell>
          <cell r="N4327">
            <v>7.4148899999999998</v>
          </cell>
          <cell r="O4327">
            <v>25.697050000000001</v>
          </cell>
          <cell r="P4327">
            <v>20.99607</v>
          </cell>
          <cell r="Q4327">
            <v>19.741779999999999</v>
          </cell>
          <cell r="S4327">
            <v>18.51953</v>
          </cell>
          <cell r="T4327">
            <v>13.81855</v>
          </cell>
          <cell r="U4327">
            <v>13.624409999999999</v>
          </cell>
          <cell r="W4327">
            <v>25.697050000000001</v>
          </cell>
          <cell r="X4327">
            <v>7.9545500000000002</v>
          </cell>
          <cell r="Y4327">
            <v>7.4748700000000001</v>
          </cell>
        </row>
        <row r="4328">
          <cell r="A4328" t="str">
            <v>680499CL_SGEBS9051</v>
          </cell>
          <cell r="L4328">
            <v>9.5356699999999996</v>
          </cell>
          <cell r="M4328">
            <v>8.4465199999999996</v>
          </cell>
          <cell r="N4328">
            <v>7.24552</v>
          </cell>
          <cell r="O4328">
            <v>64.441490000000002</v>
          </cell>
          <cell r="P4328">
            <v>54.365130000000001</v>
          </cell>
          <cell r="Q4328">
            <v>54.094270000000002</v>
          </cell>
          <cell r="S4328">
            <v>156.54578000000001</v>
          </cell>
          <cell r="T4328">
            <v>146.46942000000001</v>
          </cell>
          <cell r="U4328">
            <v>137.52518000000001</v>
          </cell>
          <cell r="W4328">
            <v>21.838570000000001</v>
          </cell>
          <cell r="X4328">
            <v>21.65606</v>
          </cell>
          <cell r="Y4328">
            <v>19.299119999999998</v>
          </cell>
          <cell r="AB4328">
            <v>44.185000000000002</v>
          </cell>
          <cell r="AC4328">
            <v>37.734000000000002</v>
          </cell>
          <cell r="AD4328">
            <v>165.416</v>
          </cell>
          <cell r="AT4328">
            <v>12.382999999999999</v>
          </cell>
          <cell r="AU4328">
            <v>36.332000000000001</v>
          </cell>
          <cell r="AV4328">
            <v>69.315899999999999</v>
          </cell>
          <cell r="AW4328">
            <v>162.30690000000001</v>
          </cell>
        </row>
        <row r="4329">
          <cell r="A4329" t="str">
            <v>680499CL_SGEBO0713</v>
          </cell>
          <cell r="L4329">
            <v>9.5356699999999996</v>
          </cell>
          <cell r="M4329">
            <v>8.4465199999999996</v>
          </cell>
          <cell r="N4329">
            <v>7.24552</v>
          </cell>
          <cell r="O4329">
            <v>64.441490000000002</v>
          </cell>
          <cell r="P4329">
            <v>54.365130000000001</v>
          </cell>
          <cell r="Q4329">
            <v>54.094270000000002</v>
          </cell>
          <cell r="S4329">
            <v>156.54578000000001</v>
          </cell>
          <cell r="T4329">
            <v>146.46942000000001</v>
          </cell>
          <cell r="U4329">
            <v>137.52518000000001</v>
          </cell>
          <cell r="W4329">
            <v>21.838570000000001</v>
          </cell>
          <cell r="X4329">
            <v>21.65606</v>
          </cell>
          <cell r="Y4329">
            <v>19.299119999999998</v>
          </cell>
          <cell r="AB4329">
            <v>44.185000000000002</v>
          </cell>
          <cell r="AC4329">
            <v>37.734000000000002</v>
          </cell>
          <cell r="AD4329">
            <v>165.416</v>
          </cell>
          <cell r="AT4329">
            <v>12.382999999999999</v>
          </cell>
          <cell r="AU4329">
            <v>36.332000000000001</v>
          </cell>
          <cell r="AV4329">
            <v>69.315899999999999</v>
          </cell>
          <cell r="AW4329">
            <v>158.8509</v>
          </cell>
        </row>
        <row r="4330">
          <cell r="A4330" t="str">
            <v>680499CL_SGEBU0713</v>
          </cell>
          <cell r="L4330">
            <v>9.5356699999999996</v>
          </cell>
          <cell r="M4330">
            <v>8.4465199999999996</v>
          </cell>
          <cell r="N4330">
            <v>7.24552</v>
          </cell>
          <cell r="O4330">
            <v>64.441490000000002</v>
          </cell>
          <cell r="P4330">
            <v>54.365130000000001</v>
          </cell>
          <cell r="Q4330">
            <v>54.094270000000002</v>
          </cell>
          <cell r="S4330">
            <v>156.54578000000001</v>
          </cell>
          <cell r="T4330">
            <v>146.46942000000001</v>
          </cell>
          <cell r="U4330">
            <v>137.52518000000001</v>
          </cell>
          <cell r="W4330">
            <v>21.838570000000001</v>
          </cell>
          <cell r="X4330">
            <v>21.65606</v>
          </cell>
          <cell r="Y4330">
            <v>19.299119999999998</v>
          </cell>
          <cell r="AB4330">
            <v>44.185000000000002</v>
          </cell>
          <cell r="AC4330">
            <v>37.734000000000002</v>
          </cell>
          <cell r="AD4330">
            <v>165.416</v>
          </cell>
          <cell r="AT4330">
            <v>12.382999999999999</v>
          </cell>
          <cell r="AU4330">
            <v>36.332000000000001</v>
          </cell>
          <cell r="AV4330">
            <v>69.315899999999999</v>
          </cell>
          <cell r="AW4330">
            <v>158.8509</v>
          </cell>
        </row>
        <row r="4331">
          <cell r="A4331" t="str">
            <v>680499CL_SGEBU0418</v>
          </cell>
          <cell r="AW4331">
            <v>3.456</v>
          </cell>
        </row>
        <row r="4332">
          <cell r="A4332" t="str">
            <v>680499CL_SGEBS9050</v>
          </cell>
          <cell r="L4332">
            <v>2942.1529099999998</v>
          </cell>
          <cell r="M4332">
            <v>2229.6884100000002</v>
          </cell>
          <cell r="N4332">
            <v>1912.64969</v>
          </cell>
          <cell r="O4332">
            <v>13927.070170000001</v>
          </cell>
          <cell r="P4332">
            <v>11560.92562</v>
          </cell>
          <cell r="Q4332">
            <v>11209.749540000001</v>
          </cell>
          <cell r="S4332">
            <v>40017.439760000001</v>
          </cell>
          <cell r="T4332">
            <v>37651.295209999997</v>
          </cell>
          <cell r="U4332">
            <v>34764.039429999997</v>
          </cell>
          <cell r="W4332">
            <v>6277.5991100000001</v>
          </cell>
          <cell r="X4332">
            <v>8509.4922499999993</v>
          </cell>
          <cell r="Y4332">
            <v>7534.3935700000002</v>
          </cell>
          <cell r="AB4332">
            <v>9955.3889999999992</v>
          </cell>
          <cell r="AC4332">
            <v>7868.59</v>
          </cell>
          <cell r="AD4332">
            <v>43783.108999999997</v>
          </cell>
          <cell r="AT4332">
            <v>2839.7939999999999</v>
          </cell>
          <cell r="AU4332">
            <v>7810.2430000000004</v>
          </cell>
          <cell r="AV4332">
            <v>13820.3541</v>
          </cell>
          <cell r="AW4332">
            <v>38466.250099999997</v>
          </cell>
        </row>
        <row r="4333">
          <cell r="A4333" t="str">
            <v>680499CL_SGEBU0331</v>
          </cell>
          <cell r="L4333">
            <v>2069.8194400000002</v>
          </cell>
          <cell r="M4333">
            <v>1122.0527300000001</v>
          </cell>
          <cell r="N4333">
            <v>962.50838999999996</v>
          </cell>
          <cell r="O4333">
            <v>7981.8852900000002</v>
          </cell>
          <cell r="P4333">
            <v>6149.9005900000002</v>
          </cell>
          <cell r="Q4333">
            <v>5963.9773299999997</v>
          </cell>
          <cell r="S4333">
            <v>24469.869849999999</v>
          </cell>
          <cell r="T4333">
            <v>22637.885149999998</v>
          </cell>
          <cell r="U4333">
            <v>20836.94022</v>
          </cell>
          <cell r="W4333">
            <v>4047.8044100000002</v>
          </cell>
          <cell r="X4333">
            <v>5151.4561999999996</v>
          </cell>
          <cell r="Y4333">
            <v>4547.3542100000004</v>
          </cell>
          <cell r="AB4333">
            <v>6190.5219999999999</v>
          </cell>
          <cell r="AC4333">
            <v>4103.1859999999997</v>
          </cell>
          <cell r="AD4333">
            <v>26891.84</v>
          </cell>
          <cell r="AT4333">
            <v>1482.038</v>
          </cell>
          <cell r="AU4333">
            <v>3898.5410000000002</v>
          </cell>
          <cell r="AV4333">
            <v>7611.1150699999998</v>
          </cell>
          <cell r="AW4333">
            <v>21790.927070000002</v>
          </cell>
        </row>
        <row r="4334">
          <cell r="A4334" t="str">
            <v>680499CL_SGEBU0362</v>
          </cell>
          <cell r="L4334">
            <v>872.33347000000003</v>
          </cell>
          <cell r="M4334">
            <v>1107.6356800000001</v>
          </cell>
          <cell r="N4334">
            <v>950.1413</v>
          </cell>
          <cell r="O4334">
            <v>5945.1848799999998</v>
          </cell>
          <cell r="P4334">
            <v>5411.0250299999998</v>
          </cell>
          <cell r="Q4334">
            <v>5245.7722100000001</v>
          </cell>
          <cell r="S4334">
            <v>15547.56991</v>
          </cell>
          <cell r="T4334">
            <v>15013.41006</v>
          </cell>
          <cell r="U4334">
            <v>13927.09921</v>
          </cell>
          <cell r="W4334">
            <v>2229.7946999999999</v>
          </cell>
          <cell r="X4334">
            <v>3358.0360500000002</v>
          </cell>
          <cell r="Y4334">
            <v>2987.03935</v>
          </cell>
          <cell r="AB4334">
            <v>3764.8670000000002</v>
          </cell>
          <cell r="AC4334">
            <v>3765.404</v>
          </cell>
          <cell r="AD4334">
            <v>16891.269</v>
          </cell>
          <cell r="AT4334">
            <v>1357.7560000000001</v>
          </cell>
          <cell r="AU4334">
            <v>3911.7020000000002</v>
          </cell>
          <cell r="AV4334">
            <v>6209.2390299999997</v>
          </cell>
          <cell r="AW4334">
            <v>16675.32303</v>
          </cell>
        </row>
        <row r="4335">
          <cell r="A4335" t="str">
            <v>680499CL_SGE201101</v>
          </cell>
          <cell r="L4335">
            <v>684.78470000000004</v>
          </cell>
          <cell r="M4335">
            <v>806.40354000000002</v>
          </cell>
          <cell r="N4335">
            <v>691.74125000000004</v>
          </cell>
          <cell r="O4335">
            <v>3368.3967400000001</v>
          </cell>
          <cell r="P4335">
            <v>3875.2184200000002</v>
          </cell>
          <cell r="Q4335">
            <v>3753.2220600000001</v>
          </cell>
          <cell r="S4335">
            <v>8521.8508000000002</v>
          </cell>
          <cell r="T4335">
            <v>9028.6724799999993</v>
          </cell>
          <cell r="U4335">
            <v>8396.6003899999996</v>
          </cell>
          <cell r="W4335">
            <v>1294.2913799999999</v>
          </cell>
          <cell r="X4335">
            <v>2559.0783999999999</v>
          </cell>
          <cell r="Y4335">
            <v>2285.3472900000002</v>
          </cell>
          <cell r="AB4335">
            <v>1783.1479999999999</v>
          </cell>
          <cell r="AC4335">
            <v>1523.329</v>
          </cell>
          <cell r="AD4335">
            <v>6938.7420000000002</v>
          </cell>
          <cell r="AT4335">
            <v>530.41</v>
          </cell>
          <cell r="AU4335">
            <v>1774.931</v>
          </cell>
          <cell r="AV4335">
            <v>3046.1038199999998</v>
          </cell>
          <cell r="AW4335">
            <v>7130.1088200000004</v>
          </cell>
        </row>
        <row r="4336">
          <cell r="A4336" t="str">
            <v>680499CL_SGEBT6918</v>
          </cell>
          <cell r="L4336">
            <v>684.78470000000004</v>
          </cell>
          <cell r="M4336">
            <v>806.40354000000002</v>
          </cell>
          <cell r="N4336">
            <v>691.74125000000004</v>
          </cell>
          <cell r="O4336">
            <v>3368.3967400000001</v>
          </cell>
          <cell r="P4336">
            <v>3875.2184200000002</v>
          </cell>
          <cell r="Q4336">
            <v>3753.2220600000001</v>
          </cell>
          <cell r="S4336">
            <v>8521.8508000000002</v>
          </cell>
          <cell r="T4336">
            <v>9028.6724799999993</v>
          </cell>
          <cell r="U4336">
            <v>8396.6003899999996</v>
          </cell>
          <cell r="W4336">
            <v>1294.2913799999999</v>
          </cell>
          <cell r="X4336">
            <v>2559.0783999999999</v>
          </cell>
          <cell r="Y4336">
            <v>2285.3472900000002</v>
          </cell>
          <cell r="AB4336">
            <v>1783.1479999999999</v>
          </cell>
          <cell r="AC4336">
            <v>1523.329</v>
          </cell>
          <cell r="AD4336">
            <v>6938.7420000000002</v>
          </cell>
          <cell r="AT4336">
            <v>530.41</v>
          </cell>
          <cell r="AU4336">
            <v>1774.931</v>
          </cell>
          <cell r="AV4336">
            <v>3046.1038199999998</v>
          </cell>
          <cell r="AW4336">
            <v>7130.1088200000004</v>
          </cell>
        </row>
        <row r="4337">
          <cell r="A4337" t="str">
            <v>680499CL_SGEBO0680</v>
          </cell>
          <cell r="L4337">
            <v>684.78470000000004</v>
          </cell>
          <cell r="M4337">
            <v>806.40354000000002</v>
          </cell>
          <cell r="N4337">
            <v>691.74125000000004</v>
          </cell>
          <cell r="O4337">
            <v>3368.3967400000001</v>
          </cell>
          <cell r="P4337">
            <v>3875.2184200000002</v>
          </cell>
          <cell r="Q4337">
            <v>3753.2220600000001</v>
          </cell>
          <cell r="S4337">
            <v>8521.8508000000002</v>
          </cell>
          <cell r="T4337">
            <v>9028.6724799999993</v>
          </cell>
          <cell r="U4337">
            <v>8396.6003899999996</v>
          </cell>
          <cell r="W4337">
            <v>1294.2913799999999</v>
          </cell>
          <cell r="X4337">
            <v>2559.0783999999999</v>
          </cell>
          <cell r="Y4337">
            <v>2285.3472900000002</v>
          </cell>
          <cell r="AB4337">
            <v>1783.1479999999999</v>
          </cell>
          <cell r="AC4337">
            <v>1523.329</v>
          </cell>
          <cell r="AD4337">
            <v>6938.7420000000002</v>
          </cell>
          <cell r="AT4337">
            <v>530.41</v>
          </cell>
          <cell r="AU4337">
            <v>1774.931</v>
          </cell>
          <cell r="AV4337">
            <v>3046.1038199999998</v>
          </cell>
          <cell r="AW4337">
            <v>7130.1088200000004</v>
          </cell>
        </row>
        <row r="4338">
          <cell r="A4338" t="str">
            <v>680499CL_SGEBU0680</v>
          </cell>
          <cell r="L4338">
            <v>684.78470000000004</v>
          </cell>
          <cell r="M4338">
            <v>806.40354000000002</v>
          </cell>
          <cell r="N4338">
            <v>691.74125000000004</v>
          </cell>
          <cell r="O4338">
            <v>3368.3967400000001</v>
          </cell>
          <cell r="P4338">
            <v>3875.2184200000002</v>
          </cell>
          <cell r="Q4338">
            <v>3753.2220600000001</v>
          </cell>
          <cell r="S4338">
            <v>8521.8508000000002</v>
          </cell>
          <cell r="T4338">
            <v>9028.6724799999993</v>
          </cell>
          <cell r="U4338">
            <v>8396.6003899999996</v>
          </cell>
          <cell r="W4338">
            <v>1294.2913799999999</v>
          </cell>
          <cell r="X4338">
            <v>2559.0783999999999</v>
          </cell>
          <cell r="Y4338">
            <v>2285.3472900000002</v>
          </cell>
          <cell r="AB4338">
            <v>1783.1479999999999</v>
          </cell>
          <cell r="AC4338">
            <v>1523.329</v>
          </cell>
          <cell r="AD4338">
            <v>6938.7420000000002</v>
          </cell>
          <cell r="AT4338">
            <v>530.41</v>
          </cell>
          <cell r="AU4338">
            <v>1774.931</v>
          </cell>
          <cell r="AV4338">
            <v>3046.1038199999998</v>
          </cell>
          <cell r="AW4338">
            <v>7130.1088200000004</v>
          </cell>
        </row>
        <row r="4339">
          <cell r="A4339" t="str">
            <v>680499830386PD202</v>
          </cell>
          <cell r="L4339">
            <v>9929.1653800000004</v>
          </cell>
          <cell r="M4339">
            <v>8971.5794900000001</v>
          </cell>
          <cell r="N4339">
            <v>7695.9133000000002</v>
          </cell>
          <cell r="O4339">
            <v>52416.957000000002</v>
          </cell>
          <cell r="P4339">
            <v>39495.154690000003</v>
          </cell>
          <cell r="Q4339">
            <v>38233.31179</v>
          </cell>
          <cell r="S4339">
            <v>155390.24272000001</v>
          </cell>
          <cell r="T4339">
            <v>142468.44041000001</v>
          </cell>
          <cell r="U4339">
            <v>131516.21002999999</v>
          </cell>
          <cell r="W4339">
            <v>22020.062709999998</v>
          </cell>
          <cell r="X4339">
            <v>30683.930199999999</v>
          </cell>
          <cell r="Y4339">
            <v>26966.75952</v>
          </cell>
          <cell r="AB4339">
            <v>36301.254999999997</v>
          </cell>
          <cell r="AC4339">
            <v>27567.588</v>
          </cell>
          <cell r="AD4339">
            <v>163562.891</v>
          </cell>
          <cell r="AT4339">
            <v>8740.0830000000005</v>
          </cell>
          <cell r="AU4339">
            <v>32549.474999999999</v>
          </cell>
          <cell r="AV4339">
            <v>50602.281020000002</v>
          </cell>
          <cell r="AW4339">
            <v>155426.83301999999</v>
          </cell>
        </row>
        <row r="4340">
          <cell r="A4340" t="str">
            <v>680499830386BS9044</v>
          </cell>
          <cell r="L4340">
            <v>2469.0000599999998</v>
          </cell>
          <cell r="M4340">
            <v>2502.00731</v>
          </cell>
          <cell r="N4340">
            <v>2146.24764</v>
          </cell>
          <cell r="O4340">
            <v>13216.66634</v>
          </cell>
          <cell r="P4340">
            <v>7702.7907400000004</v>
          </cell>
          <cell r="Q4340">
            <v>7309.5893599999999</v>
          </cell>
          <cell r="S4340">
            <v>48767.34678</v>
          </cell>
          <cell r="T4340">
            <v>43253.47118</v>
          </cell>
          <cell r="U4340">
            <v>39488.372479999998</v>
          </cell>
          <cell r="W4340">
            <v>5593.1998299999996</v>
          </cell>
          <cell r="X4340">
            <v>9326.7354300000006</v>
          </cell>
          <cell r="Y4340">
            <v>8090.2930900000001</v>
          </cell>
          <cell r="AB4340">
            <v>10464.817999999999</v>
          </cell>
          <cell r="AC4340">
            <v>7342.835</v>
          </cell>
          <cell r="AD4340">
            <v>49083.34</v>
          </cell>
          <cell r="AT4340">
            <v>1130.0250000000001</v>
          </cell>
          <cell r="AU4340">
            <v>8456.1419999999998</v>
          </cell>
          <cell r="AV4340">
            <v>11893.63436</v>
          </cell>
          <cell r="AW4340">
            <v>44776.584360000001</v>
          </cell>
        </row>
        <row r="4341">
          <cell r="A4341" t="str">
            <v>680499830386BU0321</v>
          </cell>
          <cell r="L4341">
            <v>2208.3418000000001</v>
          </cell>
          <cell r="M4341">
            <v>2333.2583300000001</v>
          </cell>
          <cell r="N4341">
            <v>2001.4930199999999</v>
          </cell>
          <cell r="O4341">
            <v>10982.218000000001</v>
          </cell>
          <cell r="P4341">
            <v>6903.5949499999997</v>
          </cell>
          <cell r="Q4341">
            <v>6526.3445199999996</v>
          </cell>
          <cell r="S4341">
            <v>45120.261939999997</v>
          </cell>
          <cell r="T4341">
            <v>41041.638890000002</v>
          </cell>
          <cell r="U4341">
            <v>37432.612849999998</v>
          </cell>
          <cell r="W4341">
            <v>4732.9788399999998</v>
          </cell>
          <cell r="X4341">
            <v>8872.8920500000004</v>
          </cell>
          <cell r="Y4341">
            <v>7693.8842599999998</v>
          </cell>
          <cell r="AB4341">
            <v>9846.16</v>
          </cell>
          <cell r="AC4341">
            <v>6030.7719999999999</v>
          </cell>
          <cell r="AD4341">
            <v>45577.964</v>
          </cell>
          <cell r="AT4341">
            <v>953.04200000000003</v>
          </cell>
          <cell r="AU4341">
            <v>7198.1850000000004</v>
          </cell>
          <cell r="AV4341">
            <v>9739.0956499999993</v>
          </cell>
          <cell r="AW4341">
            <v>39603.925649999997</v>
          </cell>
        </row>
        <row r="4342">
          <cell r="A4342" t="str">
            <v>680499830386BU0323</v>
          </cell>
          <cell r="L4342">
            <v>219.17769000000001</v>
          </cell>
          <cell r="M4342">
            <v>168.74897999999999</v>
          </cell>
          <cell r="N4342">
            <v>144.75461000000001</v>
          </cell>
          <cell r="O4342">
            <v>1694.1477600000001</v>
          </cell>
          <cell r="P4342">
            <v>799.19578999999999</v>
          </cell>
          <cell r="Q4342">
            <v>783.24483999999995</v>
          </cell>
          <cell r="S4342">
            <v>3106.7842599999999</v>
          </cell>
          <cell r="T4342">
            <v>2211.8322899999998</v>
          </cell>
          <cell r="U4342">
            <v>2055.7596400000002</v>
          </cell>
          <cell r="W4342">
            <v>651.63448000000005</v>
          </cell>
          <cell r="X4342">
            <v>453.84338000000002</v>
          </cell>
          <cell r="Y4342">
            <v>396.40883000000002</v>
          </cell>
          <cell r="AB4342">
            <v>618.42999999999995</v>
          </cell>
          <cell r="AC4342">
            <v>1106.6369999999999</v>
          </cell>
          <cell r="AD4342">
            <v>3298.3539999999998</v>
          </cell>
          <cell r="AT4342">
            <v>176.983</v>
          </cell>
          <cell r="AU4342">
            <v>874.71500000000003</v>
          </cell>
          <cell r="AV4342">
            <v>1640.8508400000001</v>
          </cell>
          <cell r="AW4342">
            <v>4147.9808400000002</v>
          </cell>
        </row>
        <row r="4343">
          <cell r="A4343" t="str">
            <v>680499830386BU0648</v>
          </cell>
          <cell r="L4343">
            <v>41.48057</v>
          </cell>
          <cell r="O4343">
            <v>540.30057999999997</v>
          </cell>
          <cell r="S4343">
            <v>540.30057999999997</v>
          </cell>
          <cell r="W4343">
            <v>208.58651</v>
          </cell>
          <cell r="AB4343">
            <v>0.22800000000000001</v>
          </cell>
          <cell r="AC4343">
            <v>205.42599999999999</v>
          </cell>
          <cell r="AD4343">
            <v>207.02199999999999</v>
          </cell>
          <cell r="AU4343">
            <v>383.24200000000002</v>
          </cell>
          <cell r="AV4343">
            <v>513.68786999999998</v>
          </cell>
          <cell r="AW4343">
            <v>1024.67787</v>
          </cell>
        </row>
        <row r="4344">
          <cell r="A4344" t="str">
            <v>680499830386BG6912</v>
          </cell>
          <cell r="L4344">
            <v>2093.91327</v>
          </cell>
          <cell r="M4344">
            <v>2560.4338699999998</v>
          </cell>
          <cell r="N4344">
            <v>2196.3665500000002</v>
          </cell>
          <cell r="O4344">
            <v>10900.38193</v>
          </cell>
          <cell r="P4344">
            <v>11909.78001</v>
          </cell>
          <cell r="Q4344">
            <v>11609.88291</v>
          </cell>
          <cell r="S4344">
            <v>37277.982300000003</v>
          </cell>
          <cell r="T4344">
            <v>38287.380380000002</v>
          </cell>
          <cell r="U4344">
            <v>35606.519719999997</v>
          </cell>
          <cell r="W4344">
            <v>4712.0963899999997</v>
          </cell>
          <cell r="X4344">
            <v>7629.6631799999996</v>
          </cell>
          <cell r="Y4344">
            <v>6740.6546099999996</v>
          </cell>
          <cell r="AB4344">
            <v>8517.6460000000006</v>
          </cell>
          <cell r="AC4344">
            <v>5827.6270000000004</v>
          </cell>
          <cell r="AD4344">
            <v>40866.794999999998</v>
          </cell>
          <cell r="AT4344">
            <v>2409.232</v>
          </cell>
          <cell r="AU4344">
            <v>9161.607</v>
          </cell>
          <cell r="AV4344">
            <v>11667.724109999999</v>
          </cell>
          <cell r="AW4344">
            <v>40813.29711</v>
          </cell>
        </row>
        <row r="4345">
          <cell r="A4345" t="str">
            <v>680499830386BS6912</v>
          </cell>
          <cell r="L4345">
            <v>1193.3698300000001</v>
          </cell>
          <cell r="M4345">
            <v>1332.32671</v>
          </cell>
          <cell r="N4345">
            <v>1142.8836200000001</v>
          </cell>
          <cell r="O4345">
            <v>6166.5525699999998</v>
          </cell>
          <cell r="P4345">
            <v>6508.3892400000004</v>
          </cell>
          <cell r="Q4345">
            <v>6330.12057</v>
          </cell>
          <cell r="S4345">
            <v>22643.4035</v>
          </cell>
          <cell r="T4345">
            <v>22985.240170000001</v>
          </cell>
          <cell r="U4345">
            <v>21328.71874</v>
          </cell>
          <cell r="W4345">
            <v>2826.8330500000002</v>
          </cell>
          <cell r="X4345">
            <v>4348.7008599999999</v>
          </cell>
          <cell r="Y4345">
            <v>3854.08752</v>
          </cell>
          <cell r="AB4345">
            <v>4799.8429999999998</v>
          </cell>
          <cell r="AC4345">
            <v>3146.32</v>
          </cell>
          <cell r="AD4345">
            <v>23741.736000000001</v>
          </cell>
          <cell r="AT4345">
            <v>1286.723</v>
          </cell>
          <cell r="AU4345">
            <v>5321.2359999999999</v>
          </cell>
          <cell r="AV4345">
            <v>6492.1248400000004</v>
          </cell>
          <cell r="AW4345">
            <v>24956.596839999998</v>
          </cell>
        </row>
        <row r="4346">
          <cell r="A4346" t="str">
            <v>680499830386BO0678</v>
          </cell>
          <cell r="L4346">
            <v>894.12698999999998</v>
          </cell>
          <cell r="M4346">
            <v>956.79040999999995</v>
          </cell>
          <cell r="N4346">
            <v>820.74469999999997</v>
          </cell>
          <cell r="O4346">
            <v>4733.2081200000002</v>
          </cell>
          <cell r="P4346">
            <v>5364.7345500000001</v>
          </cell>
          <cell r="Q4346">
            <v>5247.3640500000001</v>
          </cell>
          <cell r="S4346">
            <v>16840.717670000002</v>
          </cell>
          <cell r="T4346">
            <v>17472.2441</v>
          </cell>
          <cell r="U4346">
            <v>16268.90437</v>
          </cell>
          <cell r="W4346">
            <v>2171.1969800000002</v>
          </cell>
          <cell r="X4346">
            <v>3355.2963399999999</v>
          </cell>
          <cell r="Y4346">
            <v>2981.5767700000001</v>
          </cell>
          <cell r="AB4346">
            <v>3851.3009999999999</v>
          </cell>
          <cell r="AC4346">
            <v>2256.5749999999998</v>
          </cell>
          <cell r="AD4346">
            <v>18411.894</v>
          </cell>
          <cell r="AT4346">
            <v>918.41</v>
          </cell>
          <cell r="AU4346">
            <v>4100.9210000000003</v>
          </cell>
          <cell r="AV4346">
            <v>4982.4016899999997</v>
          </cell>
          <cell r="AW4346">
            <v>19214.094690000002</v>
          </cell>
        </row>
        <row r="4347">
          <cell r="A4347" t="str">
            <v>680499830386BU0654</v>
          </cell>
          <cell r="L4347">
            <v>0</v>
          </cell>
          <cell r="M4347">
            <v>67.760850000000005</v>
          </cell>
          <cell r="N4347">
            <v>58.125970000000002</v>
          </cell>
          <cell r="O4347">
            <v>104.06335</v>
          </cell>
          <cell r="P4347">
            <v>188.50904</v>
          </cell>
          <cell r="Q4347">
            <v>178.26430999999999</v>
          </cell>
          <cell r="S4347">
            <v>1169.1051299999999</v>
          </cell>
          <cell r="T4347">
            <v>1253.5508199999999</v>
          </cell>
          <cell r="U4347">
            <v>1150.8345200000001</v>
          </cell>
          <cell r="W4347">
            <v>0</v>
          </cell>
          <cell r="X4347">
            <v>261.61894999999998</v>
          </cell>
          <cell r="Y4347">
            <v>226.64702</v>
          </cell>
          <cell r="AB4347">
            <v>45.223999999999997</v>
          </cell>
          <cell r="AC4347">
            <v>107.131</v>
          </cell>
          <cell r="AD4347">
            <v>469.49299999999999</v>
          </cell>
          <cell r="AU4347">
            <v>38.433</v>
          </cell>
          <cell r="AV4347">
            <v>107.06232</v>
          </cell>
          <cell r="AW4347">
            <v>752.27232000000004</v>
          </cell>
        </row>
        <row r="4348">
          <cell r="A4348" t="str">
            <v>680499830386BU0659</v>
          </cell>
          <cell r="L4348">
            <v>299.24284</v>
          </cell>
          <cell r="M4348">
            <v>307.77544999999998</v>
          </cell>
          <cell r="N4348">
            <v>264.01294999999999</v>
          </cell>
          <cell r="O4348">
            <v>1329.2810999999999</v>
          </cell>
          <cell r="P4348">
            <v>955.14565000000005</v>
          </cell>
          <cell r="Q4348">
            <v>904.49220000000003</v>
          </cell>
          <cell r="S4348">
            <v>4633.5807000000004</v>
          </cell>
          <cell r="T4348">
            <v>4259.4452499999998</v>
          </cell>
          <cell r="U4348">
            <v>3908.97984</v>
          </cell>
          <cell r="W4348">
            <v>655.63607000000002</v>
          </cell>
          <cell r="X4348">
            <v>731.78557000000001</v>
          </cell>
          <cell r="Y4348">
            <v>645.86373000000003</v>
          </cell>
          <cell r="AB4348">
            <v>903.31799999999998</v>
          </cell>
          <cell r="AC4348">
            <v>782.61400000000003</v>
          </cell>
          <cell r="AD4348">
            <v>4860.3490000000002</v>
          </cell>
          <cell r="AT4348">
            <v>368.31299999999999</v>
          </cell>
          <cell r="AU4348">
            <v>1181.8820000000001</v>
          </cell>
          <cell r="AV4348">
            <v>1402.66083</v>
          </cell>
          <cell r="AW4348">
            <v>4990.2298300000002</v>
          </cell>
        </row>
        <row r="4349">
          <cell r="A4349" t="str">
            <v>680499830386BS6922</v>
          </cell>
          <cell r="L4349">
            <v>900.54344000000003</v>
          </cell>
          <cell r="M4349">
            <v>1228.10716</v>
          </cell>
          <cell r="N4349">
            <v>1053.4829199999999</v>
          </cell>
          <cell r="O4349">
            <v>4733.8293599999997</v>
          </cell>
          <cell r="P4349">
            <v>5401.39077</v>
          </cell>
          <cell r="Q4349">
            <v>5279.7623400000002</v>
          </cell>
          <cell r="S4349">
            <v>14634.578799999999</v>
          </cell>
          <cell r="T4349">
            <v>15302.14021</v>
          </cell>
          <cell r="U4349">
            <v>14277.80098</v>
          </cell>
          <cell r="W4349">
            <v>1885.26334</v>
          </cell>
          <cell r="X4349">
            <v>3280.9623200000001</v>
          </cell>
          <cell r="Y4349">
            <v>2886.56709</v>
          </cell>
          <cell r="AB4349">
            <v>3717.8029999999999</v>
          </cell>
          <cell r="AC4349">
            <v>2681.3069999999998</v>
          </cell>
          <cell r="AD4349">
            <v>17125.059000000001</v>
          </cell>
          <cell r="AT4349">
            <v>1122.509</v>
          </cell>
          <cell r="AU4349">
            <v>3840.3710000000001</v>
          </cell>
          <cell r="AV4349">
            <v>5175.5992699999997</v>
          </cell>
          <cell r="AW4349">
            <v>15856.700269999999</v>
          </cell>
        </row>
        <row r="4350">
          <cell r="A4350" t="str">
            <v>680499830386BU1485</v>
          </cell>
          <cell r="L4350">
            <v>648.38990999999999</v>
          </cell>
          <cell r="M4350">
            <v>893.21951999999999</v>
          </cell>
          <cell r="N4350">
            <v>766.21289999999999</v>
          </cell>
          <cell r="O4350">
            <v>3644.28181</v>
          </cell>
          <cell r="P4350">
            <v>3368.26028</v>
          </cell>
          <cell r="Q4350">
            <v>3255.4676899999999</v>
          </cell>
          <cell r="S4350">
            <v>9778.8065999999999</v>
          </cell>
          <cell r="T4350">
            <v>9502.7850699999999</v>
          </cell>
          <cell r="U4350">
            <v>8841.7127700000001</v>
          </cell>
          <cell r="W4350">
            <v>1439.3465200000001</v>
          </cell>
          <cell r="X4350">
            <v>2236.2076099999999</v>
          </cell>
          <cell r="Y4350">
            <v>1967.8375699999999</v>
          </cell>
          <cell r="AB4350">
            <v>2653.8969999999999</v>
          </cell>
          <cell r="AC4350">
            <v>2214.7020000000002</v>
          </cell>
          <cell r="AD4350">
            <v>12384.047</v>
          </cell>
          <cell r="AT4350">
            <v>856.94500000000005</v>
          </cell>
          <cell r="AU4350">
            <v>2972.6709999999998</v>
          </cell>
          <cell r="AV4350">
            <v>4136.1738699999996</v>
          </cell>
          <cell r="AW4350">
            <v>10884.33887</v>
          </cell>
        </row>
        <row r="4351">
          <cell r="A4351" t="str">
            <v>680499830386BO0708</v>
          </cell>
          <cell r="L4351">
            <v>98.326920000000001</v>
          </cell>
          <cell r="M4351">
            <v>158.34966</v>
          </cell>
          <cell r="N4351">
            <v>135.83395999999999</v>
          </cell>
          <cell r="O4351">
            <v>468.36070999999998</v>
          </cell>
          <cell r="P4351">
            <v>438.37736999999998</v>
          </cell>
          <cell r="Q4351">
            <v>418.44265999999999</v>
          </cell>
          <cell r="S4351">
            <v>1733.4626599999999</v>
          </cell>
          <cell r="T4351">
            <v>1703.4793199999999</v>
          </cell>
          <cell r="U4351">
            <v>1568.9440300000001</v>
          </cell>
          <cell r="W4351">
            <v>213.96527</v>
          </cell>
          <cell r="X4351">
            <v>367.33168999999998</v>
          </cell>
          <cell r="Y4351">
            <v>321.18128000000002</v>
          </cell>
          <cell r="AB4351">
            <v>457.23700000000002</v>
          </cell>
          <cell r="AC4351">
            <v>194.541</v>
          </cell>
          <cell r="AD4351">
            <v>1953.646</v>
          </cell>
          <cell r="AT4351">
            <v>188.06399999999999</v>
          </cell>
          <cell r="AU4351">
            <v>484.79599999999999</v>
          </cell>
          <cell r="AV4351">
            <v>509.84481</v>
          </cell>
          <cell r="AW4351">
            <v>2203.3218099999999</v>
          </cell>
        </row>
        <row r="4352">
          <cell r="A4352" t="str">
            <v>680499830386BU0675</v>
          </cell>
          <cell r="L4352">
            <v>46.715609999999998</v>
          </cell>
          <cell r="M4352">
            <v>12.50451</v>
          </cell>
          <cell r="N4352">
            <v>10.72648</v>
          </cell>
          <cell r="O4352">
            <v>151.53802999999999</v>
          </cell>
          <cell r="P4352">
            <v>227.08160000000001</v>
          </cell>
          <cell r="Q4352">
            <v>230.50915000000001</v>
          </cell>
          <cell r="S4352">
            <v>591.85600999999997</v>
          </cell>
          <cell r="T4352">
            <v>667.39958000000001</v>
          </cell>
          <cell r="U4352">
            <v>625.05863999999997</v>
          </cell>
          <cell r="W4352">
            <v>82.396709999999999</v>
          </cell>
          <cell r="X4352">
            <v>192.24329</v>
          </cell>
          <cell r="Y4352">
            <v>168.83423999999999</v>
          </cell>
          <cell r="AB4352">
            <v>151.84700000000001</v>
          </cell>
          <cell r="AC4352">
            <v>72.376999999999995</v>
          </cell>
          <cell r="AD4352">
            <v>552.60199999999998</v>
          </cell>
          <cell r="AT4352">
            <v>46.94</v>
          </cell>
          <cell r="AU4352">
            <v>122.71</v>
          </cell>
          <cell r="AV4352">
            <v>149.79678000000001</v>
          </cell>
          <cell r="AW4352">
            <v>717.05877999999996</v>
          </cell>
        </row>
        <row r="4353">
          <cell r="A4353" t="str">
            <v>680499830386BU0709</v>
          </cell>
          <cell r="M4353">
            <v>33.566249999999997</v>
          </cell>
          <cell r="N4353">
            <v>28.793469999999999</v>
          </cell>
          <cell r="P4353">
            <v>785.70680000000004</v>
          </cell>
          <cell r="Q4353">
            <v>806.00247000000002</v>
          </cell>
          <cell r="S4353">
            <v>345.07976000000002</v>
          </cell>
          <cell r="T4353">
            <v>1130.78656</v>
          </cell>
          <cell r="U4353">
            <v>1126.0047500000001</v>
          </cell>
          <cell r="X4353">
            <v>58.673789999999997</v>
          </cell>
          <cell r="Y4353">
            <v>52.674630000000001</v>
          </cell>
        </row>
        <row r="4354">
          <cell r="A4354" t="str">
            <v>680499830386BU1123</v>
          </cell>
          <cell r="L4354">
            <v>107.111</v>
          </cell>
          <cell r="M4354">
            <v>130.46722</v>
          </cell>
          <cell r="N4354">
            <v>111.91611</v>
          </cell>
          <cell r="O4354">
            <v>469.64881000000003</v>
          </cell>
          <cell r="P4354">
            <v>581.96472000000006</v>
          </cell>
          <cell r="Q4354">
            <v>569.34037000000001</v>
          </cell>
          <cell r="S4354">
            <v>2185.3737700000001</v>
          </cell>
          <cell r="T4354">
            <v>2297.68968</v>
          </cell>
          <cell r="U4354">
            <v>2116.0807799999998</v>
          </cell>
          <cell r="W4354">
            <v>149.55484000000001</v>
          </cell>
          <cell r="X4354">
            <v>426.50594000000001</v>
          </cell>
          <cell r="Y4354">
            <v>376.03935999999999</v>
          </cell>
          <cell r="AB4354">
            <v>454.822</v>
          </cell>
          <cell r="AC4354">
            <v>199.68700000000001</v>
          </cell>
          <cell r="AD4354">
            <v>2234.7640000000001</v>
          </cell>
          <cell r="AT4354">
            <v>30.56</v>
          </cell>
          <cell r="AU4354">
            <v>260.19400000000002</v>
          </cell>
          <cell r="AV4354">
            <v>379.78381000000002</v>
          </cell>
          <cell r="AW4354">
            <v>2051.98081</v>
          </cell>
        </row>
        <row r="4355">
          <cell r="A4355" t="str">
            <v>680499830386BS9042</v>
          </cell>
          <cell r="L4355">
            <v>2414.5634700000001</v>
          </cell>
          <cell r="M4355">
            <v>1671.0033800000001</v>
          </cell>
          <cell r="N4355">
            <v>1433.40391</v>
          </cell>
          <cell r="O4355">
            <v>14308.397070000001</v>
          </cell>
          <cell r="P4355">
            <v>8267.2931900000003</v>
          </cell>
          <cell r="Q4355">
            <v>8049.9957100000001</v>
          </cell>
          <cell r="S4355">
            <v>29170.928100000001</v>
          </cell>
          <cell r="T4355">
            <v>23129.824219999999</v>
          </cell>
          <cell r="U4355">
            <v>21519.753219999999</v>
          </cell>
          <cell r="W4355">
            <v>5415.32881</v>
          </cell>
          <cell r="X4355">
            <v>5196.38328</v>
          </cell>
          <cell r="Y4355">
            <v>4582.1191399999998</v>
          </cell>
          <cell r="AB4355">
            <v>7319.2169999999996</v>
          </cell>
          <cell r="AC4355">
            <v>6490.8019999999997</v>
          </cell>
          <cell r="AD4355">
            <v>29664.231</v>
          </cell>
          <cell r="AT4355">
            <v>2348.6489999999999</v>
          </cell>
          <cell r="AU4355">
            <v>7085.1509999999998</v>
          </cell>
          <cell r="AV4355">
            <v>13151.252549999999</v>
          </cell>
          <cell r="AW4355">
            <v>31208.394550000001</v>
          </cell>
        </row>
        <row r="4356">
          <cell r="A4356" t="str">
            <v>680499830386BO0341</v>
          </cell>
          <cell r="L4356">
            <v>916.34153000000003</v>
          </cell>
          <cell r="M4356">
            <v>1106.9733900000001</v>
          </cell>
          <cell r="N4356">
            <v>949.57317999999998</v>
          </cell>
          <cell r="O4356">
            <v>5603.2914099999998</v>
          </cell>
          <cell r="P4356">
            <v>4377.8930499999997</v>
          </cell>
          <cell r="Q4356">
            <v>4221.1092500000004</v>
          </cell>
          <cell r="S4356">
            <v>12495.09706</v>
          </cell>
          <cell r="T4356">
            <v>11269.698700000001</v>
          </cell>
          <cell r="U4356">
            <v>10457.35565</v>
          </cell>
          <cell r="W4356">
            <v>2010.88996</v>
          </cell>
          <cell r="X4356">
            <v>3110.3869</v>
          </cell>
          <cell r="Y4356">
            <v>2734.7132200000001</v>
          </cell>
          <cell r="AB4356">
            <v>4102.1710000000003</v>
          </cell>
          <cell r="AC4356">
            <v>3523.395</v>
          </cell>
          <cell r="AD4356">
            <v>16524.947</v>
          </cell>
          <cell r="AT4356">
            <v>1323.7139999999999</v>
          </cell>
          <cell r="AU4356">
            <v>3664.2689999999998</v>
          </cell>
          <cell r="AV4356">
            <v>6176.1347699999997</v>
          </cell>
          <cell r="AW4356">
            <v>15506.394770000001</v>
          </cell>
        </row>
        <row r="4357">
          <cell r="A4357" t="str">
            <v>680499830386BU0341</v>
          </cell>
          <cell r="L4357">
            <v>916.34153000000003</v>
          </cell>
          <cell r="M4357">
            <v>1106.9733900000001</v>
          </cell>
          <cell r="N4357">
            <v>949.57317999999998</v>
          </cell>
          <cell r="O4357">
            <v>5603.2914099999998</v>
          </cell>
          <cell r="P4357">
            <v>4377.8930499999997</v>
          </cell>
          <cell r="Q4357">
            <v>4221.1092500000004</v>
          </cell>
          <cell r="S4357">
            <v>12495.09706</v>
          </cell>
          <cell r="T4357">
            <v>11269.698700000001</v>
          </cell>
          <cell r="U4357">
            <v>10457.35565</v>
          </cell>
          <cell r="W4357">
            <v>2010.88996</v>
          </cell>
          <cell r="X4357">
            <v>3110.3869</v>
          </cell>
          <cell r="Y4357">
            <v>2734.7132200000001</v>
          </cell>
          <cell r="AB4357">
            <v>4102.1710000000003</v>
          </cell>
          <cell r="AC4357">
            <v>3523.395</v>
          </cell>
          <cell r="AD4357">
            <v>16524.947</v>
          </cell>
          <cell r="AT4357">
            <v>1323.7139999999999</v>
          </cell>
          <cell r="AU4357">
            <v>3664.2689999999998</v>
          </cell>
          <cell r="AV4357">
            <v>6176.1347699999997</v>
          </cell>
          <cell r="AW4357">
            <v>15506.394770000001</v>
          </cell>
        </row>
        <row r="4358">
          <cell r="A4358" t="str">
            <v>680499830386BU0351</v>
          </cell>
          <cell r="L4358">
            <v>64.842669999999998</v>
          </cell>
          <cell r="M4358">
            <v>20.338239999999999</v>
          </cell>
          <cell r="N4358">
            <v>17.446349999999999</v>
          </cell>
          <cell r="O4358">
            <v>203.64973000000001</v>
          </cell>
          <cell r="P4358">
            <v>96.843289999999996</v>
          </cell>
          <cell r="Q4358">
            <v>94.542090000000002</v>
          </cell>
          <cell r="S4358">
            <v>507.21624000000003</v>
          </cell>
          <cell r="T4358">
            <v>400.40980000000002</v>
          </cell>
          <cell r="U4358">
            <v>372.69486999999998</v>
          </cell>
          <cell r="W4358">
            <v>118.04371</v>
          </cell>
          <cell r="X4358">
            <v>66.804839999999999</v>
          </cell>
          <cell r="Y4358">
            <v>58.529710000000001</v>
          </cell>
          <cell r="AB4358">
            <v>88.198999999999998</v>
          </cell>
          <cell r="AC4358">
            <v>68.164000000000001</v>
          </cell>
          <cell r="AD4358">
            <v>457.44299999999998</v>
          </cell>
          <cell r="AT4358">
            <v>78.347999999999999</v>
          </cell>
          <cell r="AU4358">
            <v>184.85599999999999</v>
          </cell>
          <cell r="AV4358">
            <v>221.78824</v>
          </cell>
          <cell r="AW4358">
            <v>649.73924</v>
          </cell>
        </row>
        <row r="4359">
          <cell r="A4359" t="str">
            <v>680499830386BU0352</v>
          </cell>
          <cell r="L4359">
            <v>1433.3792699999999</v>
          </cell>
          <cell r="M4359">
            <v>535.04777999999999</v>
          </cell>
          <cell r="N4359">
            <v>458.96949000000001</v>
          </cell>
          <cell r="O4359">
            <v>8475.7588799999994</v>
          </cell>
          <cell r="P4359">
            <v>3771.5607799999998</v>
          </cell>
          <cell r="Q4359">
            <v>3714.60259</v>
          </cell>
          <cell r="S4359">
            <v>16150.09527</v>
          </cell>
          <cell r="T4359">
            <v>11445.89717</v>
          </cell>
          <cell r="U4359">
            <v>10676.078289999999</v>
          </cell>
          <cell r="W4359">
            <v>3260.6980899999999</v>
          </cell>
          <cell r="X4359">
            <v>2011.2369900000001</v>
          </cell>
          <cell r="Y4359">
            <v>1781.4013399999999</v>
          </cell>
          <cell r="AB4359">
            <v>3128.8470000000002</v>
          </cell>
          <cell r="AC4359">
            <v>2899.2429999999999</v>
          </cell>
          <cell r="AD4359">
            <v>12681.841</v>
          </cell>
          <cell r="AT4359">
            <v>946.58699999999999</v>
          </cell>
          <cell r="AU4359">
            <v>3236.0259999999998</v>
          </cell>
          <cell r="AV4359">
            <v>6753.3295399999997</v>
          </cell>
          <cell r="AW4359">
            <v>15052.260539999999</v>
          </cell>
        </row>
        <row r="4360">
          <cell r="A4360" t="str">
            <v>680499830386BU0353</v>
          </cell>
          <cell r="L4360">
            <v>0</v>
          </cell>
          <cell r="M4360">
            <v>8.6439699999999995</v>
          </cell>
          <cell r="N4360">
            <v>7.4148899999999998</v>
          </cell>
          <cell r="O4360">
            <v>25.697050000000001</v>
          </cell>
          <cell r="P4360">
            <v>20.99607</v>
          </cell>
          <cell r="Q4360">
            <v>19.741779999999999</v>
          </cell>
          <cell r="S4360">
            <v>18.51953</v>
          </cell>
          <cell r="T4360">
            <v>13.81855</v>
          </cell>
          <cell r="U4360">
            <v>13.624409999999999</v>
          </cell>
          <cell r="W4360">
            <v>25.697050000000001</v>
          </cell>
          <cell r="X4360">
            <v>7.9545500000000002</v>
          </cell>
          <cell r="Y4360">
            <v>7.4748700000000001</v>
          </cell>
        </row>
        <row r="4361">
          <cell r="A4361" t="str">
            <v>680499830386BS9051</v>
          </cell>
          <cell r="L4361">
            <v>9.5356699999999996</v>
          </cell>
          <cell r="M4361">
            <v>8.4465199999999996</v>
          </cell>
          <cell r="N4361">
            <v>7.24552</v>
          </cell>
          <cell r="O4361">
            <v>64.441490000000002</v>
          </cell>
          <cell r="P4361">
            <v>54.365130000000001</v>
          </cell>
          <cell r="Q4361">
            <v>54.094270000000002</v>
          </cell>
          <cell r="S4361">
            <v>156.54578000000001</v>
          </cell>
          <cell r="T4361">
            <v>146.46942000000001</v>
          </cell>
          <cell r="U4361">
            <v>137.52518000000001</v>
          </cell>
          <cell r="W4361">
            <v>21.838570000000001</v>
          </cell>
          <cell r="X4361">
            <v>21.65606</v>
          </cell>
          <cell r="Y4361">
            <v>19.299119999999998</v>
          </cell>
          <cell r="AB4361">
            <v>44.185000000000002</v>
          </cell>
          <cell r="AC4361">
            <v>37.734000000000002</v>
          </cell>
          <cell r="AD4361">
            <v>165.416</v>
          </cell>
          <cell r="AT4361">
            <v>12.382999999999999</v>
          </cell>
          <cell r="AU4361">
            <v>36.332000000000001</v>
          </cell>
          <cell r="AV4361">
            <v>69.315899999999999</v>
          </cell>
          <cell r="AW4361">
            <v>162.30690000000001</v>
          </cell>
        </row>
        <row r="4362">
          <cell r="A4362" t="str">
            <v>680499830386BO0713</v>
          </cell>
          <cell r="L4362">
            <v>9.5356699999999996</v>
          </cell>
          <cell r="M4362">
            <v>8.4465199999999996</v>
          </cell>
          <cell r="N4362">
            <v>7.24552</v>
          </cell>
          <cell r="O4362">
            <v>64.441490000000002</v>
          </cell>
          <cell r="P4362">
            <v>54.365130000000001</v>
          </cell>
          <cell r="Q4362">
            <v>54.094270000000002</v>
          </cell>
          <cell r="S4362">
            <v>156.54578000000001</v>
          </cell>
          <cell r="T4362">
            <v>146.46942000000001</v>
          </cell>
          <cell r="U4362">
            <v>137.52518000000001</v>
          </cell>
          <cell r="W4362">
            <v>21.838570000000001</v>
          </cell>
          <cell r="X4362">
            <v>21.65606</v>
          </cell>
          <cell r="Y4362">
            <v>19.299119999999998</v>
          </cell>
          <cell r="AB4362">
            <v>44.185000000000002</v>
          </cell>
          <cell r="AC4362">
            <v>37.734000000000002</v>
          </cell>
          <cell r="AD4362">
            <v>165.416</v>
          </cell>
          <cell r="AT4362">
            <v>12.382999999999999</v>
          </cell>
          <cell r="AU4362">
            <v>36.332000000000001</v>
          </cell>
          <cell r="AV4362">
            <v>69.315899999999999</v>
          </cell>
          <cell r="AW4362">
            <v>158.8509</v>
          </cell>
        </row>
        <row r="4363">
          <cell r="A4363" t="str">
            <v>680499830386BU0713</v>
          </cell>
          <cell r="L4363">
            <v>9.5356699999999996</v>
          </cell>
          <cell r="M4363">
            <v>8.4465199999999996</v>
          </cell>
          <cell r="N4363">
            <v>7.24552</v>
          </cell>
          <cell r="O4363">
            <v>64.441490000000002</v>
          </cell>
          <cell r="P4363">
            <v>54.365130000000001</v>
          </cell>
          <cell r="Q4363">
            <v>54.094270000000002</v>
          </cell>
          <cell r="S4363">
            <v>156.54578000000001</v>
          </cell>
          <cell r="T4363">
            <v>146.46942000000001</v>
          </cell>
          <cell r="U4363">
            <v>137.52518000000001</v>
          </cell>
          <cell r="W4363">
            <v>21.838570000000001</v>
          </cell>
          <cell r="X4363">
            <v>21.65606</v>
          </cell>
          <cell r="Y4363">
            <v>19.299119999999998</v>
          </cell>
          <cell r="AB4363">
            <v>44.185000000000002</v>
          </cell>
          <cell r="AC4363">
            <v>37.734000000000002</v>
          </cell>
          <cell r="AD4363">
            <v>165.416</v>
          </cell>
          <cell r="AT4363">
            <v>12.382999999999999</v>
          </cell>
          <cell r="AU4363">
            <v>36.332000000000001</v>
          </cell>
          <cell r="AV4363">
            <v>69.315899999999999</v>
          </cell>
          <cell r="AW4363">
            <v>158.8509</v>
          </cell>
        </row>
        <row r="4364">
          <cell r="A4364" t="str">
            <v>680499830386BU0418</v>
          </cell>
          <cell r="AW4364">
            <v>3.456</v>
          </cell>
        </row>
        <row r="4365">
          <cell r="A4365" t="str">
            <v>680499830386BS9050</v>
          </cell>
          <cell r="L4365">
            <v>2942.1529099999998</v>
          </cell>
          <cell r="M4365">
            <v>2229.6884100000002</v>
          </cell>
          <cell r="N4365">
            <v>1912.64969</v>
          </cell>
          <cell r="O4365">
            <v>13927.070170000001</v>
          </cell>
          <cell r="P4365">
            <v>11560.92562</v>
          </cell>
          <cell r="Q4365">
            <v>11209.749540000001</v>
          </cell>
          <cell r="S4365">
            <v>40017.439760000001</v>
          </cell>
          <cell r="T4365">
            <v>37651.295209999997</v>
          </cell>
          <cell r="U4365">
            <v>34764.039429999997</v>
          </cell>
          <cell r="W4365">
            <v>6277.5991100000001</v>
          </cell>
          <cell r="X4365">
            <v>8509.4922499999993</v>
          </cell>
          <cell r="Y4365">
            <v>7534.3935700000002</v>
          </cell>
          <cell r="AB4365">
            <v>9955.3889999999992</v>
          </cell>
          <cell r="AC4365">
            <v>7868.59</v>
          </cell>
          <cell r="AD4365">
            <v>43783.108999999997</v>
          </cell>
          <cell r="AT4365">
            <v>2839.7939999999999</v>
          </cell>
          <cell r="AU4365">
            <v>7810.2430000000004</v>
          </cell>
          <cell r="AV4365">
            <v>13820.3541</v>
          </cell>
          <cell r="AW4365">
            <v>38466.250099999997</v>
          </cell>
        </row>
        <row r="4366">
          <cell r="A4366" t="str">
            <v>680499830386BU0331</v>
          </cell>
          <cell r="L4366">
            <v>2069.8194400000002</v>
          </cell>
          <cell r="M4366">
            <v>1122.0527300000001</v>
          </cell>
          <cell r="N4366">
            <v>962.50838999999996</v>
          </cell>
          <cell r="O4366">
            <v>7981.8852900000002</v>
          </cell>
          <cell r="P4366">
            <v>6149.9005900000002</v>
          </cell>
          <cell r="Q4366">
            <v>5963.9773299999997</v>
          </cell>
          <cell r="S4366">
            <v>24469.869849999999</v>
          </cell>
          <cell r="T4366">
            <v>22637.885149999998</v>
          </cell>
          <cell r="U4366">
            <v>20836.94022</v>
          </cell>
          <cell r="W4366">
            <v>4047.8044100000002</v>
          </cell>
          <cell r="X4366">
            <v>5151.4561999999996</v>
          </cell>
          <cell r="Y4366">
            <v>4547.3542100000004</v>
          </cell>
          <cell r="AB4366">
            <v>6190.5219999999999</v>
          </cell>
          <cell r="AC4366">
            <v>4103.1859999999997</v>
          </cell>
          <cell r="AD4366">
            <v>26891.84</v>
          </cell>
          <cell r="AT4366">
            <v>1482.038</v>
          </cell>
          <cell r="AU4366">
            <v>3898.5410000000002</v>
          </cell>
          <cell r="AV4366">
            <v>7611.1150699999998</v>
          </cell>
          <cell r="AW4366">
            <v>21790.927070000002</v>
          </cell>
        </row>
        <row r="4367">
          <cell r="A4367" t="str">
            <v>680499830386BU0362</v>
          </cell>
          <cell r="L4367">
            <v>872.33347000000003</v>
          </cell>
          <cell r="M4367">
            <v>1107.6356800000001</v>
          </cell>
          <cell r="N4367">
            <v>950.1413</v>
          </cell>
          <cell r="O4367">
            <v>5945.1848799999998</v>
          </cell>
          <cell r="P4367">
            <v>5411.0250299999998</v>
          </cell>
          <cell r="Q4367">
            <v>5245.7722100000001</v>
          </cell>
          <cell r="S4367">
            <v>15547.56991</v>
          </cell>
          <cell r="T4367">
            <v>15013.41006</v>
          </cell>
          <cell r="U4367">
            <v>13927.09921</v>
          </cell>
          <cell r="W4367">
            <v>2229.7946999999999</v>
          </cell>
          <cell r="X4367">
            <v>3358.0360500000002</v>
          </cell>
          <cell r="Y4367">
            <v>2987.03935</v>
          </cell>
          <cell r="AB4367">
            <v>3764.8670000000002</v>
          </cell>
          <cell r="AC4367">
            <v>3765.404</v>
          </cell>
          <cell r="AD4367">
            <v>16891.269</v>
          </cell>
          <cell r="AT4367">
            <v>1357.7560000000001</v>
          </cell>
          <cell r="AU4367">
            <v>3911.7020000000002</v>
          </cell>
          <cell r="AV4367">
            <v>6209.2390299999997</v>
          </cell>
          <cell r="AW4367">
            <v>16675.32303</v>
          </cell>
        </row>
        <row r="4368">
          <cell r="A4368" t="str">
            <v>680499830386201101</v>
          </cell>
          <cell r="L4368">
            <v>684.78470000000004</v>
          </cell>
          <cell r="M4368">
            <v>806.40354000000002</v>
          </cell>
          <cell r="N4368">
            <v>691.74125000000004</v>
          </cell>
          <cell r="O4368">
            <v>3368.3967400000001</v>
          </cell>
          <cell r="P4368">
            <v>3875.2184200000002</v>
          </cell>
          <cell r="Q4368">
            <v>3753.2220600000001</v>
          </cell>
          <cell r="S4368">
            <v>8521.8508000000002</v>
          </cell>
          <cell r="T4368">
            <v>9028.6724799999993</v>
          </cell>
          <cell r="U4368">
            <v>8396.6003899999996</v>
          </cell>
          <cell r="W4368">
            <v>1294.2913799999999</v>
          </cell>
          <cell r="X4368">
            <v>2559.0783999999999</v>
          </cell>
          <cell r="Y4368">
            <v>2285.3472900000002</v>
          </cell>
          <cell r="AB4368">
            <v>1783.1479999999999</v>
          </cell>
          <cell r="AC4368">
            <v>1523.329</v>
          </cell>
          <cell r="AD4368">
            <v>6938.7420000000002</v>
          </cell>
          <cell r="AT4368">
            <v>530.41</v>
          </cell>
          <cell r="AU4368">
            <v>1774.931</v>
          </cell>
          <cell r="AV4368">
            <v>3046.1038199999998</v>
          </cell>
          <cell r="AW4368">
            <v>7130.1088200000004</v>
          </cell>
        </row>
        <row r="4369">
          <cell r="A4369" t="str">
            <v>680499830386BT6918</v>
          </cell>
          <cell r="L4369">
            <v>684.78470000000004</v>
          </cell>
          <cell r="M4369">
            <v>806.40354000000002</v>
          </cell>
          <cell r="N4369">
            <v>691.74125000000004</v>
          </cell>
          <cell r="O4369">
            <v>3368.3967400000001</v>
          </cell>
          <cell r="P4369">
            <v>3875.2184200000002</v>
          </cell>
          <cell r="Q4369">
            <v>3753.2220600000001</v>
          </cell>
          <cell r="S4369">
            <v>8521.8508000000002</v>
          </cell>
          <cell r="T4369">
            <v>9028.6724799999993</v>
          </cell>
          <cell r="U4369">
            <v>8396.6003899999996</v>
          </cell>
          <cell r="W4369">
            <v>1294.2913799999999</v>
          </cell>
          <cell r="X4369">
            <v>2559.0783999999999</v>
          </cell>
          <cell r="Y4369">
            <v>2285.3472900000002</v>
          </cell>
          <cell r="AB4369">
            <v>1783.1479999999999</v>
          </cell>
          <cell r="AC4369">
            <v>1523.329</v>
          </cell>
          <cell r="AD4369">
            <v>6938.7420000000002</v>
          </cell>
          <cell r="AT4369">
            <v>530.41</v>
          </cell>
          <cell r="AU4369">
            <v>1774.931</v>
          </cell>
          <cell r="AV4369">
            <v>3046.1038199999998</v>
          </cell>
          <cell r="AW4369">
            <v>7130.1088200000004</v>
          </cell>
        </row>
        <row r="4370">
          <cell r="A4370" t="str">
            <v>680499830386BO0680</v>
          </cell>
          <cell r="L4370">
            <v>684.78470000000004</v>
          </cell>
          <cell r="M4370">
            <v>806.40354000000002</v>
          </cell>
          <cell r="N4370">
            <v>691.74125000000004</v>
          </cell>
          <cell r="O4370">
            <v>3368.3967400000001</v>
          </cell>
          <cell r="P4370">
            <v>3875.2184200000002</v>
          </cell>
          <cell r="Q4370">
            <v>3753.2220600000001</v>
          </cell>
          <cell r="S4370">
            <v>8521.8508000000002</v>
          </cell>
          <cell r="T4370">
            <v>9028.6724799999993</v>
          </cell>
          <cell r="U4370">
            <v>8396.6003899999996</v>
          </cell>
          <cell r="W4370">
            <v>1294.2913799999999</v>
          </cell>
          <cell r="X4370">
            <v>2559.0783999999999</v>
          </cell>
          <cell r="Y4370">
            <v>2285.3472900000002</v>
          </cell>
          <cell r="AB4370">
            <v>1783.1479999999999</v>
          </cell>
          <cell r="AC4370">
            <v>1523.329</v>
          </cell>
          <cell r="AD4370">
            <v>6938.7420000000002</v>
          </cell>
          <cell r="AT4370">
            <v>530.41</v>
          </cell>
          <cell r="AU4370">
            <v>1774.931</v>
          </cell>
          <cell r="AV4370">
            <v>3046.1038199999998</v>
          </cell>
          <cell r="AW4370">
            <v>7130.1088200000004</v>
          </cell>
        </row>
        <row r="4371">
          <cell r="A4371" t="str">
            <v>680499830386BU0680</v>
          </cell>
          <cell r="L4371">
            <v>684.78470000000004</v>
          </cell>
          <cell r="M4371">
            <v>806.40354000000002</v>
          </cell>
          <cell r="N4371">
            <v>691.74125000000004</v>
          </cell>
          <cell r="O4371">
            <v>3368.3967400000001</v>
          </cell>
          <cell r="P4371">
            <v>3875.2184200000002</v>
          </cell>
          <cell r="Q4371">
            <v>3753.2220600000001</v>
          </cell>
          <cell r="S4371">
            <v>8521.8508000000002</v>
          </cell>
          <cell r="T4371">
            <v>9028.6724799999993</v>
          </cell>
          <cell r="U4371">
            <v>8396.6003899999996</v>
          </cell>
          <cell r="W4371">
            <v>1294.2913799999999</v>
          </cell>
          <cell r="X4371">
            <v>2559.0783999999999</v>
          </cell>
          <cell r="Y4371">
            <v>2285.3472900000002</v>
          </cell>
          <cell r="AB4371">
            <v>1783.1479999999999</v>
          </cell>
          <cell r="AC4371">
            <v>1523.329</v>
          </cell>
          <cell r="AD4371">
            <v>6938.7420000000002</v>
          </cell>
          <cell r="AT4371">
            <v>530.41</v>
          </cell>
          <cell r="AU4371">
            <v>1774.931</v>
          </cell>
          <cell r="AV4371">
            <v>3046.1038199999998</v>
          </cell>
          <cell r="AW4371">
            <v>7130.1088200000004</v>
          </cell>
        </row>
        <row r="4372">
          <cell r="A4372" t="str">
            <v>680499CLASEAPD202</v>
          </cell>
          <cell r="L4372">
            <v>8246.3375400000004</v>
          </cell>
          <cell r="M4372">
            <v>8020.1219199999996</v>
          </cell>
          <cell r="N4372">
            <v>7574.9501300000002</v>
          </cell>
          <cell r="O4372">
            <v>37505.4738</v>
          </cell>
          <cell r="P4372">
            <v>33664.29984</v>
          </cell>
          <cell r="Q4372">
            <v>35817.31018</v>
          </cell>
          <cell r="S4372">
            <v>100026.89167</v>
          </cell>
          <cell r="T4372">
            <v>96185.717709999997</v>
          </cell>
          <cell r="U4372">
            <v>95264.644849999997</v>
          </cell>
          <cell r="W4372">
            <v>16460.95177</v>
          </cell>
          <cell r="X4372">
            <v>22893.553220000002</v>
          </cell>
          <cell r="Y4372">
            <v>22125.056519999998</v>
          </cell>
          <cell r="AB4372">
            <v>28389.848999999998</v>
          </cell>
          <cell r="AC4372">
            <v>22899.531999999999</v>
          </cell>
          <cell r="AD4372">
            <v>113614.18700000001</v>
          </cell>
          <cell r="AT4372">
            <v>9277.8719999999994</v>
          </cell>
          <cell r="AU4372">
            <v>26754.064999999999</v>
          </cell>
          <cell r="AV4372">
            <v>40069.506099999999</v>
          </cell>
          <cell r="AW4372">
            <v>108782.02710000001</v>
          </cell>
        </row>
        <row r="4373">
          <cell r="A4373" t="str">
            <v>680499CLASEABS9044</v>
          </cell>
          <cell r="L4373">
            <v>812.51877000000002</v>
          </cell>
          <cell r="M4373">
            <v>690.22583999999995</v>
          </cell>
          <cell r="N4373">
            <v>659.87373000000002</v>
          </cell>
          <cell r="O4373">
            <v>4058.8956899999998</v>
          </cell>
          <cell r="P4373">
            <v>3365.2693899999999</v>
          </cell>
          <cell r="Q4373">
            <v>3632.80393</v>
          </cell>
          <cell r="S4373">
            <v>9873.2565099999993</v>
          </cell>
          <cell r="T4373">
            <v>9179.6302099999994</v>
          </cell>
          <cell r="U4373">
            <v>9236.7956599999998</v>
          </cell>
          <cell r="W4373">
            <v>1648.00533</v>
          </cell>
          <cell r="X4373">
            <v>1963.46498</v>
          </cell>
          <cell r="Y4373">
            <v>1921.2691</v>
          </cell>
          <cell r="AB4373">
            <v>2702.33</v>
          </cell>
          <cell r="AC4373">
            <v>2526.0920000000001</v>
          </cell>
          <cell r="AD4373">
            <v>11527.151</v>
          </cell>
          <cell r="AT4373">
            <v>838.28099999999995</v>
          </cell>
          <cell r="AU4373">
            <v>2545.297</v>
          </cell>
          <cell r="AV4373">
            <v>4240.4482099999996</v>
          </cell>
          <cell r="AW4373">
            <v>10834.56221</v>
          </cell>
        </row>
        <row r="4374">
          <cell r="A4374" t="str">
            <v>680499CLASEABU0321</v>
          </cell>
          <cell r="L4374">
            <v>351.69990999999999</v>
          </cell>
          <cell r="M4374">
            <v>353.92860999999999</v>
          </cell>
          <cell r="N4374">
            <v>339.75830000000002</v>
          </cell>
          <cell r="O4374">
            <v>1823.4415899999999</v>
          </cell>
          <cell r="P4374">
            <v>1539.9115999999999</v>
          </cell>
          <cell r="Q4374">
            <v>1656.4116300000001</v>
          </cell>
          <cell r="S4374">
            <v>4376.5013499999995</v>
          </cell>
          <cell r="T4374">
            <v>4092.97136</v>
          </cell>
          <cell r="U4374">
            <v>4132.1594999999998</v>
          </cell>
          <cell r="W4374">
            <v>700.33122000000003</v>
          </cell>
          <cell r="X4374">
            <v>941.06955000000005</v>
          </cell>
          <cell r="Y4374">
            <v>920.22874999999999</v>
          </cell>
          <cell r="AB4374">
            <v>1236.4739999999999</v>
          </cell>
          <cell r="AC4374">
            <v>1145.809</v>
          </cell>
          <cell r="AD4374">
            <v>5214.3919999999998</v>
          </cell>
          <cell r="AT4374">
            <v>366.35599999999999</v>
          </cell>
          <cell r="AU4374">
            <v>1167.434</v>
          </cell>
          <cell r="AV4374">
            <v>2023.11582</v>
          </cell>
          <cell r="AW4374">
            <v>4881.7958200000003</v>
          </cell>
        </row>
        <row r="4375">
          <cell r="A4375" t="str">
            <v>680499CLASEABU0323</v>
          </cell>
          <cell r="L4375">
            <v>460.81885999999997</v>
          </cell>
          <cell r="M4375">
            <v>336.29723000000001</v>
          </cell>
          <cell r="N4375">
            <v>320.11543</v>
          </cell>
          <cell r="O4375">
            <v>2235.4540999999999</v>
          </cell>
          <cell r="P4375">
            <v>1825.35779</v>
          </cell>
          <cell r="Q4375">
            <v>1976.3923</v>
          </cell>
          <cell r="S4375">
            <v>5496.7551599999997</v>
          </cell>
          <cell r="T4375">
            <v>5086.6588499999998</v>
          </cell>
          <cell r="U4375">
            <v>5104.63616</v>
          </cell>
          <cell r="W4375">
            <v>947.67411000000004</v>
          </cell>
          <cell r="X4375">
            <v>1022.39543</v>
          </cell>
          <cell r="Y4375">
            <v>1001.04035</v>
          </cell>
          <cell r="AB4375">
            <v>1465.856</v>
          </cell>
          <cell r="AC4375">
            <v>1380.2829999999999</v>
          </cell>
          <cell r="AD4375">
            <v>6312.759</v>
          </cell>
          <cell r="AT4375">
            <v>471.92500000000001</v>
          </cell>
          <cell r="AU4375">
            <v>1377.8630000000001</v>
          </cell>
          <cell r="AV4375">
            <v>2217.33239</v>
          </cell>
          <cell r="AW4375">
            <v>5952.7663899999998</v>
          </cell>
        </row>
        <row r="4376">
          <cell r="A4376" t="str">
            <v>680499CLASEABG6912</v>
          </cell>
          <cell r="L4376">
            <v>2486.5602100000001</v>
          </cell>
          <cell r="M4376">
            <v>2765.4713400000001</v>
          </cell>
          <cell r="N4376">
            <v>2611.2064999999998</v>
          </cell>
          <cell r="O4376">
            <v>12123.776980000001</v>
          </cell>
          <cell r="P4376">
            <v>11499.306</v>
          </cell>
          <cell r="Q4376">
            <v>12237.24437</v>
          </cell>
          <cell r="S4376">
            <v>33519.153740000002</v>
          </cell>
          <cell r="T4376">
            <v>32894.682760000003</v>
          </cell>
          <cell r="U4376">
            <v>32581.772099999998</v>
          </cell>
          <cell r="W4376">
            <v>5124.4993999999997</v>
          </cell>
          <cell r="X4376">
            <v>8176.2721199999996</v>
          </cell>
          <cell r="Y4376">
            <v>7883.8550100000002</v>
          </cell>
          <cell r="AB4376">
            <v>9448.6260000000002</v>
          </cell>
          <cell r="AC4376">
            <v>7627.19</v>
          </cell>
          <cell r="AD4376">
            <v>38017.945</v>
          </cell>
          <cell r="AT4376">
            <v>3629.4580000000001</v>
          </cell>
          <cell r="AU4376">
            <v>9596.3719999999994</v>
          </cell>
          <cell r="AV4376">
            <v>13904.92801</v>
          </cell>
          <cell r="AW4376">
            <v>37446.591009999996</v>
          </cell>
        </row>
        <row r="4377">
          <cell r="A4377" t="str">
            <v>680499CLASEABS6912</v>
          </cell>
          <cell r="L4377">
            <v>2383.1779499999998</v>
          </cell>
          <cell r="M4377">
            <v>2656.8245299999999</v>
          </cell>
          <cell r="N4377">
            <v>2508.6349700000001</v>
          </cell>
          <cell r="O4377">
            <v>11553.731830000001</v>
          </cell>
          <cell r="P4377">
            <v>11099.59281</v>
          </cell>
          <cell r="Q4377">
            <v>11816.512059999999</v>
          </cell>
          <cell r="S4377">
            <v>32315.995459999998</v>
          </cell>
          <cell r="T4377">
            <v>31861.85644</v>
          </cell>
          <cell r="U4377">
            <v>31558.105810000001</v>
          </cell>
          <cell r="W4377">
            <v>4883.58608</v>
          </cell>
          <cell r="X4377">
            <v>7973.0716499999999</v>
          </cell>
          <cell r="Y4377">
            <v>7686.5616499999996</v>
          </cell>
          <cell r="AB4377">
            <v>8974.7950000000001</v>
          </cell>
          <cell r="AC4377">
            <v>7210.3980000000001</v>
          </cell>
          <cell r="AD4377">
            <v>36149</v>
          </cell>
          <cell r="AT4377">
            <v>3478.0369999999998</v>
          </cell>
          <cell r="AU4377">
            <v>9143.634</v>
          </cell>
          <cell r="AV4377">
            <v>13242.461300000001</v>
          </cell>
          <cell r="AW4377">
            <v>35683.956299999998</v>
          </cell>
        </row>
        <row r="4378">
          <cell r="A4378" t="str">
            <v>680499CLASEABO0678</v>
          </cell>
          <cell r="L4378">
            <v>1525.3563899999999</v>
          </cell>
          <cell r="M4378">
            <v>1695.6278600000001</v>
          </cell>
          <cell r="N4378">
            <v>1601.00406</v>
          </cell>
          <cell r="O4378">
            <v>7343.0100700000003</v>
          </cell>
          <cell r="P4378">
            <v>6598.6536599999999</v>
          </cell>
          <cell r="Q4378">
            <v>6998.68851</v>
          </cell>
          <cell r="S4378">
            <v>20017.27504</v>
          </cell>
          <cell r="T4378">
            <v>19272.91863</v>
          </cell>
          <cell r="U4378">
            <v>19051.977770000001</v>
          </cell>
          <cell r="W4378">
            <v>3159.6977499999998</v>
          </cell>
          <cell r="X4378">
            <v>4894.2617</v>
          </cell>
          <cell r="Y4378">
            <v>4721.4475300000004</v>
          </cell>
          <cell r="AB4378">
            <v>5454.7049999999999</v>
          </cell>
          <cell r="AC4378">
            <v>4315.25</v>
          </cell>
          <cell r="AD4378">
            <v>22111.24</v>
          </cell>
          <cell r="AT4378">
            <v>2207.8339999999998</v>
          </cell>
          <cell r="AU4378">
            <v>5495.04</v>
          </cell>
          <cell r="AV4378">
            <v>8282.75749</v>
          </cell>
          <cell r="AW4378">
            <v>21252.425490000001</v>
          </cell>
        </row>
        <row r="4379">
          <cell r="A4379" t="str">
            <v>680499CLASEABU0654</v>
          </cell>
          <cell r="L4379">
            <v>167.35256000000001</v>
          </cell>
          <cell r="M4379">
            <v>179.95693</v>
          </cell>
          <cell r="N4379">
            <v>169.33330000000001</v>
          </cell>
          <cell r="O4379">
            <v>607.94538999999997</v>
          </cell>
          <cell r="P4379">
            <v>949.82925</v>
          </cell>
          <cell r="Q4379">
            <v>1015.25333</v>
          </cell>
          <cell r="S4379">
            <v>2086.1294400000002</v>
          </cell>
          <cell r="T4379">
            <v>2428.0133000000001</v>
          </cell>
          <cell r="U4379">
            <v>2416.8988800000002</v>
          </cell>
          <cell r="W4379">
            <v>231.63439</v>
          </cell>
          <cell r="X4379">
            <v>686.14242000000002</v>
          </cell>
          <cell r="Y4379">
            <v>667.33338000000003</v>
          </cell>
          <cell r="AB4379">
            <v>672.66700000000003</v>
          </cell>
          <cell r="AC4379">
            <v>320.06799999999998</v>
          </cell>
          <cell r="AD4379">
            <v>2230.011</v>
          </cell>
          <cell r="AT4379">
            <v>287.80700000000002</v>
          </cell>
          <cell r="AU4379">
            <v>629.73299999999995</v>
          </cell>
          <cell r="AV4379">
            <v>870.90629000000001</v>
          </cell>
          <cell r="AW4379">
            <v>2232.7062900000001</v>
          </cell>
        </row>
        <row r="4380">
          <cell r="A4380" t="str">
            <v>680499CLASEABU0659</v>
          </cell>
          <cell r="L4380">
            <v>690.46900000000005</v>
          </cell>
          <cell r="M4380">
            <v>781.23973999999998</v>
          </cell>
          <cell r="N4380">
            <v>738.29760999999996</v>
          </cell>
          <cell r="O4380">
            <v>3602.77637</v>
          </cell>
          <cell r="P4380">
            <v>3551.0904300000002</v>
          </cell>
          <cell r="Q4380">
            <v>3802.5469199999998</v>
          </cell>
          <cell r="S4380">
            <v>10212.590980000001</v>
          </cell>
          <cell r="T4380">
            <v>10160.90504</v>
          </cell>
          <cell r="U4380">
            <v>10089.20587</v>
          </cell>
          <cell r="W4380">
            <v>1492.2539400000001</v>
          </cell>
          <cell r="X4380">
            <v>2392.6675300000002</v>
          </cell>
          <cell r="Y4380">
            <v>2297.7807400000002</v>
          </cell>
          <cell r="AB4380">
            <v>2847.4229999999998</v>
          </cell>
          <cell r="AC4380">
            <v>2575.08</v>
          </cell>
          <cell r="AD4380">
            <v>11807.749</v>
          </cell>
          <cell r="AT4380">
            <v>982.39599999999996</v>
          </cell>
          <cell r="AU4380">
            <v>3018.8609999999999</v>
          </cell>
          <cell r="AV4380">
            <v>4088.7975200000001</v>
          </cell>
          <cell r="AW4380">
            <v>12198.82452</v>
          </cell>
        </row>
        <row r="4381">
          <cell r="A4381" t="str">
            <v>680499CLASEABU3445</v>
          </cell>
          <cell r="P4381">
            <v>1.9470000000000001E-2</v>
          </cell>
          <cell r="Q4381">
            <v>2.3290000000000002E-2</v>
          </cell>
          <cell r="T4381">
            <v>1.9470000000000001E-2</v>
          </cell>
          <cell r="U4381">
            <v>2.3290000000000002E-2</v>
          </cell>
        </row>
        <row r="4382">
          <cell r="A4382" t="str">
            <v>680499CLASEABS6922</v>
          </cell>
          <cell r="L4382">
            <v>103.38226</v>
          </cell>
          <cell r="M4382">
            <v>108.64681</v>
          </cell>
          <cell r="N4382">
            <v>102.57153</v>
          </cell>
          <cell r="O4382">
            <v>570.04515000000004</v>
          </cell>
          <cell r="P4382">
            <v>399.71319</v>
          </cell>
          <cell r="Q4382">
            <v>420.73230999999998</v>
          </cell>
          <cell r="S4382">
            <v>1203.1582800000001</v>
          </cell>
          <cell r="T4382">
            <v>1032.8263199999999</v>
          </cell>
          <cell r="U4382">
            <v>1023.66629</v>
          </cell>
          <cell r="W4382">
            <v>240.91332</v>
          </cell>
          <cell r="X4382">
            <v>203.20047</v>
          </cell>
          <cell r="Y4382">
            <v>197.29336000000001</v>
          </cell>
          <cell r="AB4382">
            <v>473.83100000000002</v>
          </cell>
          <cell r="AC4382">
            <v>416.79199999999997</v>
          </cell>
          <cell r="AD4382">
            <v>1868.9449999999999</v>
          </cell>
          <cell r="AT4382">
            <v>151.42099999999999</v>
          </cell>
          <cell r="AU4382">
            <v>452.738</v>
          </cell>
          <cell r="AV4382">
            <v>662.46671000000003</v>
          </cell>
          <cell r="AW4382">
            <v>1762.63471</v>
          </cell>
        </row>
        <row r="4383">
          <cell r="A4383" t="str">
            <v>680499CLASEABU1485</v>
          </cell>
          <cell r="L4383">
            <v>77.677989999999994</v>
          </cell>
          <cell r="M4383">
            <v>52.287439999999997</v>
          </cell>
          <cell r="N4383">
            <v>48.259270000000001</v>
          </cell>
          <cell r="O4383">
            <v>438.03311000000002</v>
          </cell>
          <cell r="P4383">
            <v>214.32584</v>
          </cell>
          <cell r="Q4383">
            <v>224.15396999999999</v>
          </cell>
          <cell r="S4383">
            <v>709.98440000000005</v>
          </cell>
          <cell r="T4383">
            <v>486.27713</v>
          </cell>
          <cell r="U4383">
            <v>475.69958000000003</v>
          </cell>
          <cell r="W4383">
            <v>175.53198</v>
          </cell>
          <cell r="X4383">
            <v>77.966089999999994</v>
          </cell>
          <cell r="Y4383">
            <v>74.384770000000003</v>
          </cell>
          <cell r="AB4383">
            <v>308.36200000000002</v>
          </cell>
          <cell r="AC4383">
            <v>200.07300000000001</v>
          </cell>
          <cell r="AD4383">
            <v>1154.9559999999999</v>
          </cell>
          <cell r="AT4383">
            <v>113.265</v>
          </cell>
          <cell r="AU4383">
            <v>308.57</v>
          </cell>
          <cell r="AV4383">
            <v>467.69851999999997</v>
          </cell>
          <cell r="AW4383">
            <v>1181.5165199999999</v>
          </cell>
        </row>
        <row r="4384">
          <cell r="A4384" t="str">
            <v>680499CLASEABO0708</v>
          </cell>
          <cell r="L4384">
            <v>0</v>
          </cell>
          <cell r="M4384">
            <v>0.20576</v>
          </cell>
          <cell r="N4384">
            <v>0.20036000000000001</v>
          </cell>
          <cell r="O4384">
            <v>8.2699999999999996E-2</v>
          </cell>
          <cell r="P4384">
            <v>0.72055999999999998</v>
          </cell>
          <cell r="Q4384">
            <v>0.78385000000000005</v>
          </cell>
          <cell r="S4384">
            <v>0.50856999999999997</v>
          </cell>
          <cell r="T4384">
            <v>1.1464300000000001</v>
          </cell>
          <cell r="U4384">
            <v>1.2002699999999999</v>
          </cell>
          <cell r="W4384">
            <v>2.5440000000000001E-2</v>
          </cell>
          <cell r="X4384">
            <v>0.44198999999999999</v>
          </cell>
          <cell r="Y4384">
            <v>0.43687999999999999</v>
          </cell>
          <cell r="AV4384">
            <v>3.141E-2</v>
          </cell>
          <cell r="AW4384">
            <v>3.141E-2</v>
          </cell>
        </row>
        <row r="4385">
          <cell r="A4385" t="str">
            <v>680499CLASEABU0675</v>
          </cell>
          <cell r="L4385">
            <v>0</v>
          </cell>
          <cell r="O4385">
            <v>48.180250000000001</v>
          </cell>
          <cell r="S4385">
            <v>113.61967</v>
          </cell>
          <cell r="T4385">
            <v>65.439419999999998</v>
          </cell>
          <cell r="U4385">
            <v>62.181600000000003</v>
          </cell>
          <cell r="W4385">
            <v>0</v>
          </cell>
          <cell r="AB4385">
            <v>41.648000000000003</v>
          </cell>
          <cell r="AC4385">
            <v>48.633000000000003</v>
          </cell>
          <cell r="AD4385">
            <v>193.03299999999999</v>
          </cell>
          <cell r="AU4385">
            <v>27.574000000000002</v>
          </cell>
          <cell r="AV4385">
            <v>48.248600000000003</v>
          </cell>
          <cell r="AW4385">
            <v>161.45359999999999</v>
          </cell>
        </row>
        <row r="4386">
          <cell r="A4386" t="str">
            <v>680499CLASEABU1123</v>
          </cell>
          <cell r="L4386">
            <v>25.704270000000001</v>
          </cell>
          <cell r="M4386">
            <v>56.15361</v>
          </cell>
          <cell r="N4386">
            <v>54.111899999999999</v>
          </cell>
          <cell r="O4386">
            <v>83.749089999999995</v>
          </cell>
          <cell r="P4386">
            <v>184.66678999999999</v>
          </cell>
          <cell r="Q4386">
            <v>195.79449</v>
          </cell>
          <cell r="S4386">
            <v>379.04563999999999</v>
          </cell>
          <cell r="T4386">
            <v>479.96334000000002</v>
          </cell>
          <cell r="U4386">
            <v>484.58485000000002</v>
          </cell>
          <cell r="W4386">
            <v>65.355900000000005</v>
          </cell>
          <cell r="X4386">
            <v>124.79239</v>
          </cell>
          <cell r="Y4386">
            <v>122.47171</v>
          </cell>
          <cell r="AB4386">
            <v>123.821</v>
          </cell>
          <cell r="AC4386">
            <v>168.08600000000001</v>
          </cell>
          <cell r="AD4386">
            <v>520.95600000000002</v>
          </cell>
          <cell r="AT4386">
            <v>38.155999999999999</v>
          </cell>
          <cell r="AU4386">
            <v>116.59399999999999</v>
          </cell>
          <cell r="AV4386">
            <v>146.48818</v>
          </cell>
          <cell r="AW4386">
            <v>419.63317999999998</v>
          </cell>
        </row>
        <row r="4387">
          <cell r="A4387" t="str">
            <v>680499CLASEABS9042</v>
          </cell>
          <cell r="L4387">
            <v>4276.7375599999996</v>
          </cell>
          <cell r="M4387">
            <v>4087.66282</v>
          </cell>
          <cell r="N4387">
            <v>3840.0239200000001</v>
          </cell>
          <cell r="O4387">
            <v>18884.511439999998</v>
          </cell>
          <cell r="P4387">
            <v>17093.642889999999</v>
          </cell>
          <cell r="Q4387">
            <v>18121.796750000001</v>
          </cell>
          <cell r="S4387">
            <v>51186.924019999999</v>
          </cell>
          <cell r="T4387">
            <v>49396.055469999999</v>
          </cell>
          <cell r="U4387">
            <v>48648.987930000003</v>
          </cell>
          <cell r="W4387">
            <v>8542.6802000000007</v>
          </cell>
          <cell r="X4387">
            <v>11555.609539999999</v>
          </cell>
          <cell r="Y4387">
            <v>11131.238880000001</v>
          </cell>
          <cell r="AB4387">
            <v>14750.451999999999</v>
          </cell>
          <cell r="AC4387">
            <v>11510.057000000001</v>
          </cell>
          <cell r="AD4387">
            <v>58357.925999999999</v>
          </cell>
          <cell r="AT4387">
            <v>4257.6379999999999</v>
          </cell>
          <cell r="AU4387">
            <v>13152.953</v>
          </cell>
          <cell r="AV4387">
            <v>19685.130539999998</v>
          </cell>
          <cell r="AW4387">
            <v>54859.920539999999</v>
          </cell>
        </row>
        <row r="4388">
          <cell r="A4388" t="str">
            <v>680499CLASEABO0341</v>
          </cell>
          <cell r="L4388">
            <v>2311.81522</v>
          </cell>
          <cell r="M4388">
            <v>2072.7662599999999</v>
          </cell>
          <cell r="N4388">
            <v>1952.5127199999999</v>
          </cell>
          <cell r="O4388">
            <v>10301.934649999999</v>
          </cell>
          <cell r="P4388">
            <v>9033.5637900000002</v>
          </cell>
          <cell r="Q4388">
            <v>9620.2648000000008</v>
          </cell>
          <cell r="S4388">
            <v>28174.748960000001</v>
          </cell>
          <cell r="T4388">
            <v>26906.378100000002</v>
          </cell>
          <cell r="U4388">
            <v>26515.302629999998</v>
          </cell>
          <cell r="W4388">
            <v>4713.3491000000004</v>
          </cell>
          <cell r="X4388">
            <v>5910.5950400000002</v>
          </cell>
          <cell r="Y4388">
            <v>5709.2677999999996</v>
          </cell>
          <cell r="AB4388">
            <v>7471.8649999999998</v>
          </cell>
          <cell r="AC4388">
            <v>6089.7110000000002</v>
          </cell>
          <cell r="AD4388">
            <v>30398.960999999999</v>
          </cell>
          <cell r="AT4388">
            <v>2307.6280000000002</v>
          </cell>
          <cell r="AU4388">
            <v>6968.4539999999997</v>
          </cell>
          <cell r="AV4388">
            <v>10621.75424</v>
          </cell>
          <cell r="AW4388">
            <v>28683.11924</v>
          </cell>
        </row>
        <row r="4389">
          <cell r="A4389" t="str">
            <v>680499CLASEABU0341</v>
          </cell>
          <cell r="L4389">
            <v>2311.81522</v>
          </cell>
          <cell r="M4389">
            <v>2072.7662599999999</v>
          </cell>
          <cell r="N4389">
            <v>1952.5127199999999</v>
          </cell>
          <cell r="O4389">
            <v>10301.934649999999</v>
          </cell>
          <cell r="P4389">
            <v>9033.5637900000002</v>
          </cell>
          <cell r="Q4389">
            <v>9620.2648000000008</v>
          </cell>
          <cell r="S4389">
            <v>28174.748960000001</v>
          </cell>
          <cell r="T4389">
            <v>26906.378100000002</v>
          </cell>
          <cell r="U4389">
            <v>26515.302629999998</v>
          </cell>
          <cell r="W4389">
            <v>4713.3491000000004</v>
          </cell>
          <cell r="X4389">
            <v>5910.5950400000002</v>
          </cell>
          <cell r="Y4389">
            <v>5709.2677999999996</v>
          </cell>
          <cell r="AB4389">
            <v>7471.8649999999998</v>
          </cell>
          <cell r="AC4389">
            <v>6089.7110000000002</v>
          </cell>
          <cell r="AD4389">
            <v>30398.960999999999</v>
          </cell>
          <cell r="AT4389">
            <v>2307.6280000000002</v>
          </cell>
          <cell r="AU4389">
            <v>6968.4539999999997</v>
          </cell>
          <cell r="AV4389">
            <v>10621.75424</v>
          </cell>
          <cell r="AW4389">
            <v>28683.11924</v>
          </cell>
        </row>
        <row r="4390">
          <cell r="A4390" t="str">
            <v>680499CLASEABU0351</v>
          </cell>
          <cell r="L4390">
            <v>315.46969999999999</v>
          </cell>
          <cell r="M4390">
            <v>285.22892999999999</v>
          </cell>
          <cell r="N4390">
            <v>275.37302</v>
          </cell>
          <cell r="O4390">
            <v>1726.0391500000001</v>
          </cell>
          <cell r="P4390">
            <v>1329.9280100000001</v>
          </cell>
          <cell r="Q4390">
            <v>1430.2161699999999</v>
          </cell>
          <cell r="S4390">
            <v>4078.1310699999999</v>
          </cell>
          <cell r="T4390">
            <v>3682.0199299999999</v>
          </cell>
          <cell r="U4390">
            <v>3719.71756</v>
          </cell>
          <cell r="W4390">
            <v>654.02054999999996</v>
          </cell>
          <cell r="X4390">
            <v>872.95975999999996</v>
          </cell>
          <cell r="Y4390">
            <v>865.42271000000005</v>
          </cell>
          <cell r="AB4390">
            <v>1298.6780000000001</v>
          </cell>
          <cell r="AC4390">
            <v>1172.2</v>
          </cell>
          <cell r="AD4390">
            <v>5158.5259999999998</v>
          </cell>
          <cell r="AT4390">
            <v>429.51499999999999</v>
          </cell>
          <cell r="AU4390">
            <v>1249.874</v>
          </cell>
          <cell r="AV4390">
            <v>1995.02091</v>
          </cell>
          <cell r="AW4390">
            <v>4886.7719100000004</v>
          </cell>
        </row>
        <row r="4391">
          <cell r="A4391" t="str">
            <v>680499CLASEABU0352</v>
          </cell>
          <cell r="L4391">
            <v>1596.912</v>
          </cell>
          <cell r="M4391">
            <v>1576.29285</v>
          </cell>
          <cell r="N4391">
            <v>1468.9740300000001</v>
          </cell>
          <cell r="O4391">
            <v>6660.3234400000001</v>
          </cell>
          <cell r="P4391">
            <v>6189.1922299999997</v>
          </cell>
          <cell r="Q4391">
            <v>6494.3923100000002</v>
          </cell>
          <cell r="S4391">
            <v>18471.59143</v>
          </cell>
          <cell r="T4391">
            <v>18000.460220000001</v>
          </cell>
          <cell r="U4391">
            <v>17581.399369999999</v>
          </cell>
          <cell r="W4391">
            <v>3115.88888</v>
          </cell>
          <cell r="X4391">
            <v>4538.1473999999998</v>
          </cell>
          <cell r="Y4391">
            <v>4336.3470799999996</v>
          </cell>
          <cell r="AB4391">
            <v>5735.7439999999997</v>
          </cell>
          <cell r="AC4391">
            <v>4067.5909999999999</v>
          </cell>
          <cell r="AD4391">
            <v>21922.124</v>
          </cell>
          <cell r="AT4391">
            <v>1469.5250000000001</v>
          </cell>
          <cell r="AU4391">
            <v>4785.835</v>
          </cell>
          <cell r="AV4391">
            <v>6834.8500100000001</v>
          </cell>
          <cell r="AW4391">
            <v>20587.741010000002</v>
          </cell>
        </row>
        <row r="4392">
          <cell r="A4392" t="str">
            <v>680499CLASEABU0353</v>
          </cell>
          <cell r="L4392">
            <v>51.896279999999997</v>
          </cell>
          <cell r="M4392">
            <v>152.81945999999999</v>
          </cell>
          <cell r="N4392">
            <v>142.64385999999999</v>
          </cell>
          <cell r="O4392">
            <v>194.2903</v>
          </cell>
          <cell r="P4392">
            <v>538.60433</v>
          </cell>
          <cell r="Q4392">
            <v>574.39274</v>
          </cell>
          <cell r="S4392">
            <v>458.267</v>
          </cell>
          <cell r="T4392">
            <v>802.58103000000006</v>
          </cell>
          <cell r="U4392">
            <v>827.86632999999995</v>
          </cell>
          <cell r="W4392">
            <v>58.266280000000002</v>
          </cell>
          <cell r="X4392">
            <v>232.4546</v>
          </cell>
          <cell r="Y4392">
            <v>218.79651999999999</v>
          </cell>
          <cell r="AB4392">
            <v>244.16499999999999</v>
          </cell>
          <cell r="AC4392">
            <v>180.55500000000001</v>
          </cell>
          <cell r="AD4392">
            <v>878.31500000000005</v>
          </cell>
          <cell r="AT4392">
            <v>50.97</v>
          </cell>
          <cell r="AU4392">
            <v>148.79</v>
          </cell>
          <cell r="AV4392">
            <v>232.93122</v>
          </cell>
          <cell r="AW4392">
            <v>701.71421999999995</v>
          </cell>
        </row>
        <row r="4393">
          <cell r="A4393" t="str">
            <v>680499CLASEABU0349</v>
          </cell>
          <cell r="L4393">
            <v>0.64436000000000004</v>
          </cell>
          <cell r="M4393">
            <v>0.55532000000000004</v>
          </cell>
          <cell r="N4393">
            <v>0.52029000000000003</v>
          </cell>
          <cell r="O4393">
            <v>1.9238999999999999</v>
          </cell>
          <cell r="P4393">
            <v>2.35453</v>
          </cell>
          <cell r="Q4393">
            <v>2.5307300000000001</v>
          </cell>
          <cell r="S4393">
            <v>4.1855599999999997</v>
          </cell>
          <cell r="T4393">
            <v>4.6161899999999996</v>
          </cell>
          <cell r="U4393">
            <v>4.7020400000000002</v>
          </cell>
          <cell r="W4393">
            <v>1.1553899999999999</v>
          </cell>
          <cell r="X4393">
            <v>1.4527399999999999</v>
          </cell>
          <cell r="Y4393">
            <v>1.4047700000000001</v>
          </cell>
          <cell r="AV4393">
            <v>0.57416</v>
          </cell>
          <cell r="AW4393">
            <v>0.57416</v>
          </cell>
        </row>
        <row r="4394">
          <cell r="A4394" t="str">
            <v>680499CLASEABS9051</v>
          </cell>
          <cell r="L4394">
            <v>67.508709999999994</v>
          </cell>
          <cell r="M4394">
            <v>15.838559999999999</v>
          </cell>
          <cell r="N4394">
            <v>15.00962</v>
          </cell>
          <cell r="O4394">
            <v>269.13153999999997</v>
          </cell>
          <cell r="P4394">
            <v>93.704740000000001</v>
          </cell>
          <cell r="Q4394">
            <v>102.2221</v>
          </cell>
          <cell r="S4394">
            <v>501.93986000000001</v>
          </cell>
          <cell r="T4394">
            <v>326.51306</v>
          </cell>
          <cell r="U4394">
            <v>329.73135000000002</v>
          </cell>
          <cell r="W4394">
            <v>114.91316</v>
          </cell>
          <cell r="X4394">
            <v>46.366190000000003</v>
          </cell>
          <cell r="Y4394">
            <v>45.000309999999999</v>
          </cell>
          <cell r="AB4394">
            <v>177.029</v>
          </cell>
          <cell r="AC4394">
            <v>149.29300000000001</v>
          </cell>
          <cell r="AD4394">
            <v>700.03499999999997</v>
          </cell>
          <cell r="AT4394">
            <v>63.875999999999998</v>
          </cell>
          <cell r="AU4394">
            <v>178.60900000000001</v>
          </cell>
          <cell r="AV4394">
            <v>268.78735</v>
          </cell>
          <cell r="AW4394">
            <v>677.11135000000002</v>
          </cell>
        </row>
        <row r="4395">
          <cell r="A4395" t="str">
            <v>680499CLASEABO0713</v>
          </cell>
          <cell r="L4395">
            <v>22.358689999999999</v>
          </cell>
          <cell r="M4395">
            <v>15.838559999999999</v>
          </cell>
          <cell r="N4395">
            <v>15.00962</v>
          </cell>
          <cell r="O4395">
            <v>109.44316000000001</v>
          </cell>
          <cell r="P4395">
            <v>93.704740000000001</v>
          </cell>
          <cell r="Q4395">
            <v>102.2221</v>
          </cell>
          <cell r="S4395">
            <v>266.21604000000002</v>
          </cell>
          <cell r="T4395">
            <v>250.47762</v>
          </cell>
          <cell r="U4395">
            <v>253.38527999999999</v>
          </cell>
          <cell r="W4395">
            <v>45.003</v>
          </cell>
          <cell r="X4395">
            <v>46.366190000000003</v>
          </cell>
          <cell r="Y4395">
            <v>45.000309999999999</v>
          </cell>
          <cell r="AB4395">
            <v>58.587000000000003</v>
          </cell>
          <cell r="AC4395">
            <v>55.981999999999999</v>
          </cell>
          <cell r="AD4395">
            <v>237.55</v>
          </cell>
          <cell r="AT4395">
            <v>26.542999999999999</v>
          </cell>
          <cell r="AU4395">
            <v>72.489999999999995</v>
          </cell>
          <cell r="AV4395">
            <v>117.75752</v>
          </cell>
          <cell r="AW4395">
            <v>255.12852000000001</v>
          </cell>
        </row>
        <row r="4396">
          <cell r="A4396" t="str">
            <v>680499CLASEABU0713</v>
          </cell>
          <cell r="L4396">
            <v>22.358689999999999</v>
          </cell>
          <cell r="M4396">
            <v>15.838559999999999</v>
          </cell>
          <cell r="N4396">
            <v>15.00962</v>
          </cell>
          <cell r="O4396">
            <v>109.44316000000001</v>
          </cell>
          <cell r="P4396">
            <v>93.704740000000001</v>
          </cell>
          <cell r="Q4396">
            <v>102.2221</v>
          </cell>
          <cell r="S4396">
            <v>266.21604000000002</v>
          </cell>
          <cell r="T4396">
            <v>250.47762</v>
          </cell>
          <cell r="U4396">
            <v>253.38527999999999</v>
          </cell>
          <cell r="W4396">
            <v>45.003</v>
          </cell>
          <cell r="X4396">
            <v>46.366190000000003</v>
          </cell>
          <cell r="Y4396">
            <v>45.000309999999999</v>
          </cell>
          <cell r="AB4396">
            <v>58.587000000000003</v>
          </cell>
          <cell r="AC4396">
            <v>55.981999999999999</v>
          </cell>
          <cell r="AD4396">
            <v>237.55</v>
          </cell>
          <cell r="AT4396">
            <v>26.542999999999999</v>
          </cell>
          <cell r="AU4396">
            <v>72.489999999999995</v>
          </cell>
          <cell r="AV4396">
            <v>117.75752</v>
          </cell>
          <cell r="AW4396">
            <v>255.12852000000001</v>
          </cell>
        </row>
        <row r="4397">
          <cell r="A4397" t="str">
            <v>680499CLASEABU0418</v>
          </cell>
          <cell r="L4397">
            <v>45.150019999999998</v>
          </cell>
          <cell r="O4397">
            <v>159.68838</v>
          </cell>
          <cell r="S4397">
            <v>235.72381999999999</v>
          </cell>
          <cell r="T4397">
            <v>76.035439999999994</v>
          </cell>
          <cell r="U4397">
            <v>76.346069999999997</v>
          </cell>
          <cell r="W4397">
            <v>69.910160000000005</v>
          </cell>
          <cell r="AB4397">
            <v>118.44199999999999</v>
          </cell>
          <cell r="AC4397">
            <v>93.311000000000007</v>
          </cell>
          <cell r="AD4397">
            <v>462.48500000000001</v>
          </cell>
          <cell r="AT4397">
            <v>37.332999999999998</v>
          </cell>
          <cell r="AU4397">
            <v>106.119</v>
          </cell>
          <cell r="AV4397">
            <v>151.02983</v>
          </cell>
          <cell r="AW4397">
            <v>421.98282999999998</v>
          </cell>
        </row>
        <row r="4398">
          <cell r="A4398" t="str">
            <v>680499CLASEABS9050</v>
          </cell>
          <cell r="L4398">
            <v>602.98528999999996</v>
          </cell>
          <cell r="M4398">
            <v>460.89934</v>
          </cell>
          <cell r="N4398">
            <v>448.81385</v>
          </cell>
          <cell r="O4398">
            <v>2169.16482</v>
          </cell>
          <cell r="P4398">
            <v>1611.7274</v>
          </cell>
          <cell r="Q4398">
            <v>1722.55555</v>
          </cell>
          <cell r="S4398">
            <v>4944.1780200000003</v>
          </cell>
          <cell r="T4398">
            <v>4386.7406000000001</v>
          </cell>
          <cell r="U4398">
            <v>4465.2674900000002</v>
          </cell>
          <cell r="W4398">
            <v>1030.9106099999999</v>
          </cell>
          <cell r="X4398">
            <v>1152.00765</v>
          </cell>
          <cell r="Y4398">
            <v>1143.8563999999999</v>
          </cell>
          <cell r="AB4398">
            <v>1311.412</v>
          </cell>
          <cell r="AC4398">
            <v>1086.9000000000001</v>
          </cell>
          <cell r="AD4398">
            <v>5011.13</v>
          </cell>
          <cell r="AT4398">
            <v>488.61900000000003</v>
          </cell>
          <cell r="AU4398">
            <v>1280.8340000000001</v>
          </cell>
          <cell r="AV4398">
            <v>1970.1731600000001</v>
          </cell>
          <cell r="AW4398">
            <v>4963.8031600000004</v>
          </cell>
        </row>
        <row r="4399">
          <cell r="A4399" t="str">
            <v>680499CLASEABU0331</v>
          </cell>
          <cell r="L4399">
            <v>65.953879999999998</v>
          </cell>
          <cell r="M4399">
            <v>102.61405000000001</v>
          </cell>
          <cell r="N4399">
            <v>99.922939999999997</v>
          </cell>
          <cell r="O4399">
            <v>268.98482000000001</v>
          </cell>
          <cell r="P4399">
            <v>217.61417</v>
          </cell>
          <cell r="Q4399">
            <v>228.08689000000001</v>
          </cell>
          <cell r="S4399">
            <v>699.45477000000005</v>
          </cell>
          <cell r="T4399">
            <v>648.08411999999998</v>
          </cell>
          <cell r="U4399">
            <v>652.98701000000005</v>
          </cell>
          <cell r="W4399">
            <v>129.00709000000001</v>
          </cell>
          <cell r="X4399">
            <v>166.24545000000001</v>
          </cell>
          <cell r="Y4399">
            <v>163.82029</v>
          </cell>
          <cell r="AB4399">
            <v>199.06100000000001</v>
          </cell>
          <cell r="AC4399">
            <v>156.90700000000001</v>
          </cell>
          <cell r="AD4399">
            <v>761.24400000000003</v>
          </cell>
          <cell r="AT4399">
            <v>73.760999999999996</v>
          </cell>
          <cell r="AU4399">
            <v>194.04499999999999</v>
          </cell>
          <cell r="AV4399">
            <v>253.453</v>
          </cell>
          <cell r="AW4399">
            <v>716.43100000000004</v>
          </cell>
        </row>
        <row r="4400">
          <cell r="A4400" t="str">
            <v>680499CLASEABU0362</v>
          </cell>
          <cell r="L4400">
            <v>537.03141000000005</v>
          </cell>
          <cell r="M4400">
            <v>358.28528999999997</v>
          </cell>
          <cell r="N4400">
            <v>348.89089999999999</v>
          </cell>
          <cell r="O4400">
            <v>1900.18</v>
          </cell>
          <cell r="P4400">
            <v>1394.1132299999999</v>
          </cell>
          <cell r="Q4400">
            <v>1494.46867</v>
          </cell>
          <cell r="S4400">
            <v>4244.72325</v>
          </cell>
          <cell r="T4400">
            <v>3738.6564800000001</v>
          </cell>
          <cell r="U4400">
            <v>3812.2804799999999</v>
          </cell>
          <cell r="W4400">
            <v>901.90351999999996</v>
          </cell>
          <cell r="X4400">
            <v>985.76220000000001</v>
          </cell>
          <cell r="Y4400">
            <v>980.03611000000001</v>
          </cell>
          <cell r="AB4400">
            <v>1112.3510000000001</v>
          </cell>
          <cell r="AC4400">
            <v>929.99300000000005</v>
          </cell>
          <cell r="AD4400">
            <v>4249.8860000000004</v>
          </cell>
          <cell r="AT4400">
            <v>414.858</v>
          </cell>
          <cell r="AU4400">
            <v>1086.789</v>
          </cell>
          <cell r="AV4400">
            <v>1716.7201600000001</v>
          </cell>
          <cell r="AW4400">
            <v>4247.3721599999999</v>
          </cell>
        </row>
        <row r="4401">
          <cell r="A4401" t="str">
            <v>680499CLASEABS6913</v>
          </cell>
          <cell r="P4401">
            <v>0.58708000000000005</v>
          </cell>
          <cell r="Q4401">
            <v>0.61922999999999995</v>
          </cell>
          <cell r="T4401">
            <v>0.58708000000000005</v>
          </cell>
          <cell r="U4401">
            <v>0.61922999999999995</v>
          </cell>
        </row>
        <row r="4402">
          <cell r="A4402" t="str">
            <v>680499CLASEABU1221</v>
          </cell>
          <cell r="P4402">
            <v>0.58708000000000005</v>
          </cell>
          <cell r="Q4402">
            <v>0.61922999999999995</v>
          </cell>
          <cell r="T4402">
            <v>0.58708000000000005</v>
          </cell>
          <cell r="U4402">
            <v>0.61922999999999995</v>
          </cell>
        </row>
        <row r="4403">
          <cell r="A4403" t="str">
            <v>680499CLASEABS6903</v>
          </cell>
          <cell r="L4403">
            <v>2.7E-2</v>
          </cell>
          <cell r="M4403">
            <v>2.402E-2</v>
          </cell>
          <cell r="N4403">
            <v>2.2499999999999999E-2</v>
          </cell>
          <cell r="O4403">
            <v>-6.6699999999999997E-3</v>
          </cell>
          <cell r="P4403">
            <v>6.234E-2</v>
          </cell>
          <cell r="Q4403">
            <v>6.8239999999999995E-2</v>
          </cell>
          <cell r="S4403">
            <v>1.4395199999999999</v>
          </cell>
          <cell r="T4403">
            <v>1.5085299999999999</v>
          </cell>
          <cell r="U4403">
            <v>1.47109</v>
          </cell>
          <cell r="W4403">
            <v>-5.6930000000000001E-2</v>
          </cell>
          <cell r="X4403">
            <v>-0.16725999999999999</v>
          </cell>
          <cell r="Y4403">
            <v>-0.16317000000000001</v>
          </cell>
          <cell r="AV4403">
            <v>3.8830000000000003E-2</v>
          </cell>
          <cell r="AW4403">
            <v>3.8830000000000003E-2</v>
          </cell>
        </row>
        <row r="4404">
          <cell r="A4404" t="str">
            <v>680499CLASEABU0664</v>
          </cell>
          <cell r="L4404">
            <v>2.7E-2</v>
          </cell>
          <cell r="M4404">
            <v>2.402E-2</v>
          </cell>
          <cell r="N4404">
            <v>2.2499999999999999E-2</v>
          </cell>
          <cell r="O4404">
            <v>-6.6699999999999997E-3</v>
          </cell>
          <cell r="P4404">
            <v>6.234E-2</v>
          </cell>
          <cell r="Q4404">
            <v>6.8239999999999995E-2</v>
          </cell>
          <cell r="S4404">
            <v>1.4395199999999999</v>
          </cell>
          <cell r="T4404">
            <v>1.5085299999999999</v>
          </cell>
          <cell r="U4404">
            <v>1.47109</v>
          </cell>
          <cell r="W4404">
            <v>-5.6930000000000001E-2</v>
          </cell>
          <cell r="X4404">
            <v>-0.16725999999999999</v>
          </cell>
          <cell r="Y4404">
            <v>-0.16317000000000001</v>
          </cell>
          <cell r="AV4404">
            <v>3.8830000000000003E-2</v>
          </cell>
          <cell r="AW4404">
            <v>3.8830000000000003E-2</v>
          </cell>
        </row>
        <row r="4405">
          <cell r="A4405" t="str">
            <v>680499CLASEA201101</v>
          </cell>
          <cell r="L4405">
            <v>3062.1284300000002</v>
          </cell>
          <cell r="M4405">
            <v>3236.5414799999999</v>
          </cell>
          <cell r="N4405">
            <v>3038.54808</v>
          </cell>
          <cell r="O4405">
            <v>15745.124460000001</v>
          </cell>
          <cell r="P4405">
            <v>15641.691080000001</v>
          </cell>
          <cell r="Q4405">
            <v>16835.382890000001</v>
          </cell>
          <cell r="S4405">
            <v>43875.698089999998</v>
          </cell>
          <cell r="T4405">
            <v>43772.264710000003</v>
          </cell>
          <cell r="U4405">
            <v>43601.31738</v>
          </cell>
          <cell r="W4405">
            <v>6224.24413</v>
          </cell>
          <cell r="X4405">
            <v>9989.3183399999998</v>
          </cell>
          <cell r="Y4405">
            <v>9584.9767200000006</v>
          </cell>
          <cell r="AB4405">
            <v>11512.471820000001</v>
          </cell>
          <cell r="AC4405">
            <v>11073.941999999999</v>
          </cell>
          <cell r="AD4405">
            <v>46125.680419999997</v>
          </cell>
          <cell r="AT4405">
            <v>3916.1370000000002</v>
          </cell>
          <cell r="AU4405">
            <v>11538.543</v>
          </cell>
          <cell r="AV4405">
            <v>17201.756590000001</v>
          </cell>
          <cell r="AW4405">
            <v>45452.046589999998</v>
          </cell>
        </row>
        <row r="4406">
          <cell r="A4406" t="str">
            <v>680499CLASEABT6918</v>
          </cell>
          <cell r="L4406">
            <v>3062.1284300000002</v>
          </cell>
          <cell r="M4406">
            <v>3236.5414799999999</v>
          </cell>
          <cell r="N4406">
            <v>3038.54808</v>
          </cell>
          <cell r="O4406">
            <v>15745.124460000001</v>
          </cell>
          <cell r="P4406">
            <v>15641.691080000001</v>
          </cell>
          <cell r="Q4406">
            <v>16835.382890000001</v>
          </cell>
          <cell r="S4406">
            <v>43875.698089999998</v>
          </cell>
          <cell r="T4406">
            <v>43772.264710000003</v>
          </cell>
          <cell r="U4406">
            <v>43601.31738</v>
          </cell>
          <cell r="W4406">
            <v>6224.24413</v>
          </cell>
          <cell r="X4406">
            <v>9989.3183399999998</v>
          </cell>
          <cell r="Y4406">
            <v>9584.9767200000006</v>
          </cell>
          <cell r="AB4406">
            <v>11512.471820000001</v>
          </cell>
          <cell r="AC4406">
            <v>11073.941999999999</v>
          </cell>
          <cell r="AD4406">
            <v>46125.680419999997</v>
          </cell>
          <cell r="AT4406">
            <v>3916.1370000000002</v>
          </cell>
          <cell r="AU4406">
            <v>11538.543</v>
          </cell>
          <cell r="AV4406">
            <v>17201.756590000001</v>
          </cell>
          <cell r="AW4406">
            <v>45452.046589999998</v>
          </cell>
        </row>
        <row r="4407">
          <cell r="A4407" t="str">
            <v>680499CLASEABO0680</v>
          </cell>
          <cell r="L4407">
            <v>3062.1284300000002</v>
          </cell>
          <cell r="M4407">
            <v>3236.5414799999999</v>
          </cell>
          <cell r="N4407">
            <v>3038.54808</v>
          </cell>
          <cell r="O4407">
            <v>15744.18233</v>
          </cell>
          <cell r="P4407">
            <v>15635.70772</v>
          </cell>
          <cell r="Q4407">
            <v>16828.382989999998</v>
          </cell>
          <cell r="S4407">
            <v>43874.53312</v>
          </cell>
          <cell r="T4407">
            <v>43766.058510000003</v>
          </cell>
          <cell r="U4407">
            <v>43594.10267</v>
          </cell>
          <cell r="W4407">
            <v>6223.7212200000004</v>
          </cell>
          <cell r="X4407">
            <v>9989.3183399999998</v>
          </cell>
          <cell r="Y4407">
            <v>9584.9767200000006</v>
          </cell>
          <cell r="AB4407">
            <v>11512.471820000001</v>
          </cell>
          <cell r="AC4407">
            <v>11073.941999999999</v>
          </cell>
          <cell r="AD4407">
            <v>46125.680419999997</v>
          </cell>
          <cell r="AT4407">
            <v>3916.1370000000002</v>
          </cell>
          <cell r="AU4407">
            <v>11538.543</v>
          </cell>
          <cell r="AV4407">
            <v>17201.337370000001</v>
          </cell>
          <cell r="AW4407">
            <v>45451.627370000002</v>
          </cell>
        </row>
        <row r="4408">
          <cell r="A4408" t="str">
            <v>680499CLASEABU0680</v>
          </cell>
          <cell r="L4408">
            <v>3062.1284300000002</v>
          </cell>
          <cell r="M4408">
            <v>3236.5414799999999</v>
          </cell>
          <cell r="N4408">
            <v>3038.54808</v>
          </cell>
          <cell r="O4408">
            <v>15744.18233</v>
          </cell>
          <cell r="P4408">
            <v>15635.70772</v>
          </cell>
          <cell r="Q4408">
            <v>16828.382989999998</v>
          </cell>
          <cell r="S4408">
            <v>43874.53312</v>
          </cell>
          <cell r="T4408">
            <v>43766.058510000003</v>
          </cell>
          <cell r="U4408">
            <v>43594.10267</v>
          </cell>
          <cell r="W4408">
            <v>6223.7212200000004</v>
          </cell>
          <cell r="X4408">
            <v>9989.3183399999998</v>
          </cell>
          <cell r="Y4408">
            <v>9584.9767200000006</v>
          </cell>
          <cell r="AB4408">
            <v>11512.471820000001</v>
          </cell>
          <cell r="AC4408">
            <v>11073.941999999999</v>
          </cell>
          <cell r="AD4408">
            <v>46125.680419999997</v>
          </cell>
          <cell r="AT4408">
            <v>3916.1370000000002</v>
          </cell>
          <cell r="AU4408">
            <v>11538.543</v>
          </cell>
          <cell r="AV4408">
            <v>17201.337370000001</v>
          </cell>
          <cell r="AW4408">
            <v>45451.627370000002</v>
          </cell>
        </row>
        <row r="4409">
          <cell r="A4409" t="str">
            <v>680499CLASEABU0624</v>
          </cell>
          <cell r="L4409">
            <v>0</v>
          </cell>
          <cell r="O4409">
            <v>0.94213000000000002</v>
          </cell>
          <cell r="P4409">
            <v>5.9833600000000002</v>
          </cell>
          <cell r="Q4409">
            <v>6.9999000000000002</v>
          </cell>
          <cell r="S4409">
            <v>1.1649700000000001</v>
          </cell>
          <cell r="T4409">
            <v>6.2061999999999999</v>
          </cell>
          <cell r="U4409">
            <v>7.2147100000000002</v>
          </cell>
          <cell r="W4409">
            <v>0.52290999999999999</v>
          </cell>
          <cell r="AV4409">
            <v>0.41921999999999998</v>
          </cell>
          <cell r="AW4409">
            <v>0.41921999999999998</v>
          </cell>
        </row>
        <row r="4410">
          <cell r="A4410" t="str">
            <v>680499CL_MYPD202</v>
          </cell>
          <cell r="L4410">
            <v>2177.15717</v>
          </cell>
          <cell r="M4410">
            <v>2016.62842</v>
          </cell>
          <cell r="N4410">
            <v>1889.4382499999999</v>
          </cell>
          <cell r="O4410">
            <v>11013.5443</v>
          </cell>
          <cell r="P4410">
            <v>9623.2651399999995</v>
          </cell>
          <cell r="Q4410">
            <v>10363.933779999999</v>
          </cell>
          <cell r="S4410">
            <v>26175.038860000001</v>
          </cell>
          <cell r="T4410">
            <v>24784.759699999999</v>
          </cell>
          <cell r="U4410">
            <v>24761.546429999999</v>
          </cell>
          <cell r="W4410">
            <v>4532.8606799999998</v>
          </cell>
          <cell r="X4410">
            <v>6288.0092100000002</v>
          </cell>
          <cell r="Y4410">
            <v>6044.1976299999997</v>
          </cell>
          <cell r="AB4410">
            <v>6688.0680000000002</v>
          </cell>
          <cell r="AC4410">
            <v>6789.4009999999998</v>
          </cell>
          <cell r="AD4410">
            <v>28404.081999999999</v>
          </cell>
          <cell r="AT4410">
            <v>2100.9450000000002</v>
          </cell>
          <cell r="AU4410">
            <v>6389.8590000000004</v>
          </cell>
          <cell r="AV4410">
            <v>10996.81798</v>
          </cell>
          <cell r="AW4410">
            <v>28054.750980000001</v>
          </cell>
        </row>
        <row r="4411">
          <cell r="A4411" t="str">
            <v>680499CL_MYBS9044</v>
          </cell>
          <cell r="L4411">
            <v>223.80506</v>
          </cell>
          <cell r="M4411">
            <v>214.36751000000001</v>
          </cell>
          <cell r="N4411">
            <v>200.84721999999999</v>
          </cell>
          <cell r="O4411">
            <v>1309.6557499999999</v>
          </cell>
          <cell r="P4411">
            <v>1080.2421200000001</v>
          </cell>
          <cell r="Q4411">
            <v>1163.1637499999999</v>
          </cell>
          <cell r="S4411">
            <v>3028.45892</v>
          </cell>
          <cell r="T4411">
            <v>2799.04529</v>
          </cell>
          <cell r="U4411">
            <v>2798.6455799999999</v>
          </cell>
          <cell r="W4411">
            <v>514.82668000000001</v>
          </cell>
          <cell r="X4411">
            <v>698.68660999999997</v>
          </cell>
          <cell r="Y4411">
            <v>673.81332999999995</v>
          </cell>
          <cell r="AB4411">
            <v>744.81200000000001</v>
          </cell>
          <cell r="AC4411">
            <v>763.24199999999996</v>
          </cell>
          <cell r="AD4411">
            <v>3301.45</v>
          </cell>
          <cell r="AT4411">
            <v>235.209</v>
          </cell>
          <cell r="AU4411">
            <v>727.51199999999994</v>
          </cell>
          <cell r="AV4411">
            <v>1303.6525799999999</v>
          </cell>
          <cell r="AW4411">
            <v>3411.2795799999999</v>
          </cell>
        </row>
        <row r="4412">
          <cell r="A4412" t="str">
            <v>680499CL_MYBU0321</v>
          </cell>
          <cell r="L4412">
            <v>82.089579999999998</v>
          </cell>
          <cell r="M4412">
            <v>89.926220000000001</v>
          </cell>
          <cell r="N4412">
            <v>84.254519999999999</v>
          </cell>
          <cell r="O4412">
            <v>504.77402000000001</v>
          </cell>
          <cell r="P4412">
            <v>396.09431999999998</v>
          </cell>
          <cell r="Q4412">
            <v>424.32139999999998</v>
          </cell>
          <cell r="S4412">
            <v>1185.0375899999999</v>
          </cell>
          <cell r="T4412">
            <v>1076.35789</v>
          </cell>
          <cell r="U4412">
            <v>1070.4160999999999</v>
          </cell>
          <cell r="W4412">
            <v>176.45677000000001</v>
          </cell>
          <cell r="X4412">
            <v>284.11885000000001</v>
          </cell>
          <cell r="Y4412">
            <v>272.96517999999998</v>
          </cell>
          <cell r="AB4412">
            <v>325.86700000000002</v>
          </cell>
          <cell r="AC4412">
            <v>313.48899999999998</v>
          </cell>
          <cell r="AD4412">
            <v>1475.86</v>
          </cell>
          <cell r="AT4412">
            <v>93.516999999999996</v>
          </cell>
          <cell r="AU4412">
            <v>276.63200000000001</v>
          </cell>
          <cell r="AV4412">
            <v>564.23121000000003</v>
          </cell>
          <cell r="AW4412">
            <v>1465.19121</v>
          </cell>
        </row>
        <row r="4413">
          <cell r="A4413" t="str">
            <v>680499CL_MYBU0323</v>
          </cell>
          <cell r="L4413">
            <v>141.71548000000001</v>
          </cell>
          <cell r="M4413">
            <v>124.44129</v>
          </cell>
          <cell r="N4413">
            <v>116.59269999999999</v>
          </cell>
          <cell r="O4413">
            <v>804.88172999999995</v>
          </cell>
          <cell r="P4413">
            <v>684.14779999999996</v>
          </cell>
          <cell r="Q4413">
            <v>738.84235000000001</v>
          </cell>
          <cell r="S4413">
            <v>1843.4213299999999</v>
          </cell>
          <cell r="T4413">
            <v>1722.6874</v>
          </cell>
          <cell r="U4413">
            <v>1728.22948</v>
          </cell>
          <cell r="W4413">
            <v>338.36991</v>
          </cell>
          <cell r="X4413">
            <v>414.56776000000002</v>
          </cell>
          <cell r="Y4413">
            <v>400.84814999999998</v>
          </cell>
          <cell r="AB4413">
            <v>418.94499999999999</v>
          </cell>
          <cell r="AC4413">
            <v>449.75299999999999</v>
          </cell>
          <cell r="AD4413">
            <v>1825.59</v>
          </cell>
          <cell r="AT4413">
            <v>141.69200000000001</v>
          </cell>
          <cell r="AU4413">
            <v>450.88</v>
          </cell>
          <cell r="AV4413">
            <v>739.42137000000002</v>
          </cell>
          <cell r="AW4413">
            <v>1946.0883699999999</v>
          </cell>
        </row>
        <row r="4414">
          <cell r="A4414" t="str">
            <v>680499CL_MYBG6912</v>
          </cell>
          <cell r="L4414">
            <v>850.88118999999995</v>
          </cell>
          <cell r="M4414">
            <v>841.09703000000002</v>
          </cell>
          <cell r="N4414">
            <v>788.04845</v>
          </cell>
          <cell r="O4414">
            <v>4720.7440399999996</v>
          </cell>
          <cell r="P4414">
            <v>4310.0514199999998</v>
          </cell>
          <cell r="Q4414">
            <v>4652.1035099999999</v>
          </cell>
          <cell r="S4414">
            <v>11255.14646</v>
          </cell>
          <cell r="T4414">
            <v>10844.45384</v>
          </cell>
          <cell r="U4414">
            <v>10857.885179999999</v>
          </cell>
          <cell r="W4414">
            <v>1815.3054099999999</v>
          </cell>
          <cell r="X4414">
            <v>2806.6345900000001</v>
          </cell>
          <cell r="Y4414">
            <v>2696.0255400000001</v>
          </cell>
          <cell r="AB4414">
            <v>2834.123</v>
          </cell>
          <cell r="AC4414">
            <v>3124.1959999999999</v>
          </cell>
          <cell r="AD4414">
            <v>12210.717000000001</v>
          </cell>
          <cell r="AT4414">
            <v>949.26700000000005</v>
          </cell>
          <cell r="AU4414">
            <v>2915.261</v>
          </cell>
          <cell r="AV4414">
            <v>5226.0713400000004</v>
          </cell>
          <cell r="AW4414">
            <v>12437.24734</v>
          </cell>
        </row>
        <row r="4415">
          <cell r="A4415" t="str">
            <v>680499CL_MYBS6912</v>
          </cell>
          <cell r="L4415">
            <v>849.11432000000002</v>
          </cell>
          <cell r="M4415">
            <v>833.39540999999997</v>
          </cell>
          <cell r="N4415">
            <v>780.83258000000001</v>
          </cell>
          <cell r="O4415">
            <v>4700.4280399999998</v>
          </cell>
          <cell r="P4415">
            <v>4279.76314</v>
          </cell>
          <cell r="Q4415">
            <v>4620.1883600000001</v>
          </cell>
          <cell r="S4415">
            <v>11185.949339999999</v>
          </cell>
          <cell r="T4415">
            <v>10765.284439999999</v>
          </cell>
          <cell r="U4415">
            <v>10779.33266</v>
          </cell>
          <cell r="W4415">
            <v>1807.17093</v>
          </cell>
          <cell r="X4415">
            <v>2788.9050299999999</v>
          </cell>
          <cell r="Y4415">
            <v>2678.7368799999999</v>
          </cell>
          <cell r="AB4415">
            <v>2822.4470000000001</v>
          </cell>
          <cell r="AC4415">
            <v>3065.9789999999998</v>
          </cell>
          <cell r="AD4415">
            <v>12128.888999999999</v>
          </cell>
          <cell r="AT4415">
            <v>946.61699999999996</v>
          </cell>
          <cell r="AU4415">
            <v>2909.8470000000002</v>
          </cell>
          <cell r="AV4415">
            <v>5209.0014799999999</v>
          </cell>
          <cell r="AW4415">
            <v>12400.14148</v>
          </cell>
        </row>
        <row r="4416">
          <cell r="A4416" t="str">
            <v>680499CL_MYBO0678</v>
          </cell>
          <cell r="L4416">
            <v>558.63661000000002</v>
          </cell>
          <cell r="M4416">
            <v>508.22714000000002</v>
          </cell>
          <cell r="N4416">
            <v>476.17290000000003</v>
          </cell>
          <cell r="O4416">
            <v>3281.2566900000002</v>
          </cell>
          <cell r="P4416">
            <v>2715.9846299999999</v>
          </cell>
          <cell r="Q4416">
            <v>2929.4932699999999</v>
          </cell>
          <cell r="S4416">
            <v>7533.6761900000001</v>
          </cell>
          <cell r="T4416">
            <v>6968.4041299999999</v>
          </cell>
          <cell r="U4416">
            <v>6972.4860900000003</v>
          </cell>
          <cell r="W4416">
            <v>1256.7142100000001</v>
          </cell>
          <cell r="X4416">
            <v>1834.0504900000001</v>
          </cell>
          <cell r="Y4416">
            <v>1763.48226</v>
          </cell>
          <cell r="AB4416">
            <v>1542.328</v>
          </cell>
          <cell r="AC4416">
            <v>1803.7170000000001</v>
          </cell>
          <cell r="AD4416">
            <v>6930.8819999999996</v>
          </cell>
          <cell r="AT4416">
            <v>531.65</v>
          </cell>
          <cell r="AU4416">
            <v>1633.9949999999999</v>
          </cell>
          <cell r="AV4416">
            <v>3433.5578500000001</v>
          </cell>
          <cell r="AW4416">
            <v>7285.3478500000001</v>
          </cell>
        </row>
        <row r="4417">
          <cell r="A4417" t="str">
            <v>680499CL_MYBU0654</v>
          </cell>
          <cell r="L4417">
            <v>37.73968</v>
          </cell>
          <cell r="M4417">
            <v>39.543280000000003</v>
          </cell>
          <cell r="N4417">
            <v>37.049259999999997</v>
          </cell>
          <cell r="O4417">
            <v>198.13005999999999</v>
          </cell>
          <cell r="P4417">
            <v>247.65957</v>
          </cell>
          <cell r="Q4417">
            <v>266.96800999999999</v>
          </cell>
          <cell r="S4417">
            <v>565.02488000000005</v>
          </cell>
          <cell r="T4417">
            <v>614.55439000000001</v>
          </cell>
          <cell r="U4417">
            <v>615.02999</v>
          </cell>
          <cell r="W4417">
            <v>64.772229999999993</v>
          </cell>
          <cell r="X4417">
            <v>162.63088999999999</v>
          </cell>
          <cell r="Y4417">
            <v>157.09384</v>
          </cell>
          <cell r="AB4417">
            <v>201.619</v>
          </cell>
          <cell r="AC4417">
            <v>140.96899999999999</v>
          </cell>
          <cell r="AD4417">
            <v>740.66399999999999</v>
          </cell>
          <cell r="AT4417">
            <v>71.347999999999999</v>
          </cell>
          <cell r="AU4417">
            <v>188.15</v>
          </cell>
          <cell r="AV4417">
            <v>273.59500000000003</v>
          </cell>
          <cell r="AW4417">
            <v>738.10900000000004</v>
          </cell>
        </row>
        <row r="4418">
          <cell r="A4418" t="str">
            <v>680499CL_MYBU0659</v>
          </cell>
          <cell r="L4418">
            <v>252.73803000000001</v>
          </cell>
          <cell r="M4418">
            <v>285.62499000000003</v>
          </cell>
          <cell r="N4418">
            <v>267.61043000000001</v>
          </cell>
          <cell r="O4418">
            <v>1221.0412899999999</v>
          </cell>
          <cell r="P4418">
            <v>1316.1189400000001</v>
          </cell>
          <cell r="Q4418">
            <v>1423.7270799999999</v>
          </cell>
          <cell r="S4418">
            <v>3087.24827</v>
          </cell>
          <cell r="T4418">
            <v>3182.3259200000002</v>
          </cell>
          <cell r="U4418">
            <v>3191.8165800000002</v>
          </cell>
          <cell r="W4418">
            <v>485.68448999999998</v>
          </cell>
          <cell r="X4418">
            <v>792.22365000000002</v>
          </cell>
          <cell r="Y4418">
            <v>758.16078000000005</v>
          </cell>
          <cell r="AB4418">
            <v>1078.5</v>
          </cell>
          <cell r="AC4418">
            <v>1121.2929999999999</v>
          </cell>
          <cell r="AD4418">
            <v>4457.3429999999998</v>
          </cell>
          <cell r="AT4418">
            <v>343.61900000000003</v>
          </cell>
          <cell r="AU4418">
            <v>1087.702</v>
          </cell>
          <cell r="AV4418">
            <v>1501.84863</v>
          </cell>
          <cell r="AW4418">
            <v>4376.6846299999997</v>
          </cell>
        </row>
        <row r="4419">
          <cell r="A4419" t="str">
            <v>680499CL_MYBS6922</v>
          </cell>
          <cell r="L4419">
            <v>1.7668699999999999</v>
          </cell>
          <cell r="M4419">
            <v>7.7016200000000001</v>
          </cell>
          <cell r="N4419">
            <v>7.2158699999999998</v>
          </cell>
          <cell r="O4419">
            <v>20.315999999999999</v>
          </cell>
          <cell r="P4419">
            <v>30.28828</v>
          </cell>
          <cell r="Q4419">
            <v>31.915150000000001</v>
          </cell>
          <cell r="S4419">
            <v>69.197119999999998</v>
          </cell>
          <cell r="T4419">
            <v>79.169399999999996</v>
          </cell>
          <cell r="U4419">
            <v>78.552520000000001</v>
          </cell>
          <cell r="W4419">
            <v>8.1344799999999999</v>
          </cell>
          <cell r="X4419">
            <v>17.729559999999999</v>
          </cell>
          <cell r="Y4419">
            <v>17.288650000000001</v>
          </cell>
          <cell r="AB4419">
            <v>11.676</v>
          </cell>
          <cell r="AC4419">
            <v>58.216999999999999</v>
          </cell>
          <cell r="AD4419">
            <v>81.828000000000003</v>
          </cell>
          <cell r="AT4419">
            <v>2.65</v>
          </cell>
          <cell r="AU4419">
            <v>5.4139999999999997</v>
          </cell>
          <cell r="AV4419">
            <v>17.069859999999998</v>
          </cell>
          <cell r="AW4419">
            <v>37.10586</v>
          </cell>
        </row>
        <row r="4420">
          <cell r="A4420" t="str">
            <v>680499CL_MYBO0708</v>
          </cell>
          <cell r="S4420">
            <v>0</v>
          </cell>
          <cell r="T4420">
            <v>0</v>
          </cell>
          <cell r="U4420">
            <v>0</v>
          </cell>
        </row>
        <row r="4421">
          <cell r="A4421" t="str">
            <v>680499CL_MYBU0675</v>
          </cell>
          <cell r="S4421">
            <v>0.12737999999999999</v>
          </cell>
          <cell r="T4421">
            <v>0.12737999999999999</v>
          </cell>
          <cell r="U4421">
            <v>0.12331</v>
          </cell>
        </row>
        <row r="4422">
          <cell r="A4422" t="str">
            <v>680499CL_MYBU1123</v>
          </cell>
          <cell r="L4422">
            <v>1.7668699999999999</v>
          </cell>
          <cell r="M4422">
            <v>7.7016200000000001</v>
          </cell>
          <cell r="N4422">
            <v>7.2158699999999998</v>
          </cell>
          <cell r="O4422">
            <v>20.315999999999999</v>
          </cell>
          <cell r="P4422">
            <v>30.28828</v>
          </cell>
          <cell r="Q4422">
            <v>31.915150000000001</v>
          </cell>
          <cell r="S4422">
            <v>69.069739999999996</v>
          </cell>
          <cell r="T4422">
            <v>79.042019999999994</v>
          </cell>
          <cell r="U4422">
            <v>78.429209999999998</v>
          </cell>
          <cell r="W4422">
            <v>8.1344799999999999</v>
          </cell>
          <cell r="X4422">
            <v>17.729559999999999</v>
          </cell>
          <cell r="Y4422">
            <v>17.288650000000001</v>
          </cell>
          <cell r="AB4422">
            <v>11.676</v>
          </cell>
          <cell r="AC4422">
            <v>58.216999999999999</v>
          </cell>
          <cell r="AD4422">
            <v>81.828000000000003</v>
          </cell>
          <cell r="AT4422">
            <v>2.65</v>
          </cell>
          <cell r="AU4422">
            <v>5.4139999999999997</v>
          </cell>
          <cell r="AV4422">
            <v>17.069859999999998</v>
          </cell>
          <cell r="AW4422">
            <v>37.10586</v>
          </cell>
        </row>
        <row r="4423">
          <cell r="A4423" t="str">
            <v>680499CL_MYBS9042</v>
          </cell>
          <cell r="L4423">
            <v>981.67719999999997</v>
          </cell>
          <cell r="M4423">
            <v>954.47060999999997</v>
          </cell>
          <cell r="N4423">
            <v>894.27146000000005</v>
          </cell>
          <cell r="O4423">
            <v>4830.6888200000003</v>
          </cell>
          <cell r="P4423">
            <v>4199.6846599999999</v>
          </cell>
          <cell r="Q4423">
            <v>4512.6647700000003</v>
          </cell>
          <cell r="S4423">
            <v>11693.286829999999</v>
          </cell>
          <cell r="T4423">
            <v>11062.282670000001</v>
          </cell>
          <cell r="U4423">
            <v>11025.70614</v>
          </cell>
          <cell r="W4423">
            <v>2071.7876900000001</v>
          </cell>
          <cell r="X4423">
            <v>2762.9094599999999</v>
          </cell>
          <cell r="Y4423">
            <v>2655.3547899999999</v>
          </cell>
          <cell r="AB4423">
            <v>3092.4</v>
          </cell>
          <cell r="AC4423">
            <v>2882.9859999999999</v>
          </cell>
          <cell r="AD4423">
            <v>12818.855</v>
          </cell>
          <cell r="AT4423">
            <v>907.08900000000006</v>
          </cell>
          <cell r="AU4423">
            <v>2722.4270000000001</v>
          </cell>
          <cell r="AV4423">
            <v>4427.0205800000003</v>
          </cell>
          <cell r="AW4423">
            <v>12125.933580000001</v>
          </cell>
        </row>
        <row r="4424">
          <cell r="A4424" t="str">
            <v>680499CL_MYBO0341</v>
          </cell>
          <cell r="L4424">
            <v>695.11228000000006</v>
          </cell>
          <cell r="M4424">
            <v>656.59918000000005</v>
          </cell>
          <cell r="N4424">
            <v>615.18700000000001</v>
          </cell>
          <cell r="O4424">
            <v>3062.2022099999999</v>
          </cell>
          <cell r="P4424">
            <v>2875.6925000000001</v>
          </cell>
          <cell r="Q4424">
            <v>3089.6678299999999</v>
          </cell>
          <cell r="S4424">
            <v>7242.2469099999998</v>
          </cell>
          <cell r="T4424">
            <v>7055.7371999999996</v>
          </cell>
          <cell r="U4424">
            <v>7056.1998700000004</v>
          </cell>
          <cell r="W4424">
            <v>1304.48894</v>
          </cell>
          <cell r="X4424">
            <v>1818.0646200000001</v>
          </cell>
          <cell r="Y4424">
            <v>1751.18932</v>
          </cell>
          <cell r="AB4424">
            <v>1862.278</v>
          </cell>
          <cell r="AC4424">
            <v>1902.5440000000001</v>
          </cell>
          <cell r="AD4424">
            <v>8233.8610000000008</v>
          </cell>
          <cell r="AT4424">
            <v>597.07600000000002</v>
          </cell>
          <cell r="AU4424">
            <v>1704.2539999999999</v>
          </cell>
          <cell r="AV4424">
            <v>2924.4059900000002</v>
          </cell>
          <cell r="AW4424">
            <v>7611.5009899999995</v>
          </cell>
        </row>
        <row r="4425">
          <cell r="A4425" t="str">
            <v>680499CL_MYBU0341</v>
          </cell>
          <cell r="L4425">
            <v>695.11228000000006</v>
          </cell>
          <cell r="M4425">
            <v>656.59918000000005</v>
          </cell>
          <cell r="N4425">
            <v>615.18700000000001</v>
          </cell>
          <cell r="O4425">
            <v>3062.2022099999999</v>
          </cell>
          <cell r="P4425">
            <v>2875.6925000000001</v>
          </cell>
          <cell r="Q4425">
            <v>3089.6678299999999</v>
          </cell>
          <cell r="S4425">
            <v>7242.2469099999998</v>
          </cell>
          <cell r="T4425">
            <v>7055.7371999999996</v>
          </cell>
          <cell r="U4425">
            <v>7056.1998700000004</v>
          </cell>
          <cell r="W4425">
            <v>1304.48894</v>
          </cell>
          <cell r="X4425">
            <v>1818.0646200000001</v>
          </cell>
          <cell r="Y4425">
            <v>1751.18932</v>
          </cell>
          <cell r="AB4425">
            <v>1862.278</v>
          </cell>
          <cell r="AC4425">
            <v>1902.5440000000001</v>
          </cell>
          <cell r="AD4425">
            <v>8233.8610000000008</v>
          </cell>
          <cell r="AT4425">
            <v>597.07600000000002</v>
          </cell>
          <cell r="AU4425">
            <v>1704.2539999999999</v>
          </cell>
          <cell r="AV4425">
            <v>2924.4059900000002</v>
          </cell>
          <cell r="AW4425">
            <v>7611.5009899999995</v>
          </cell>
        </row>
        <row r="4426">
          <cell r="A4426" t="str">
            <v>680499CL_MYBU0351</v>
          </cell>
          <cell r="L4426">
            <v>48.51679</v>
          </cell>
          <cell r="M4426">
            <v>49.823950000000004</v>
          </cell>
          <cell r="N4426">
            <v>46.681519999999999</v>
          </cell>
          <cell r="O4426">
            <v>397.04012999999998</v>
          </cell>
          <cell r="P4426">
            <v>231.79958999999999</v>
          </cell>
          <cell r="Q4426">
            <v>251.56447</v>
          </cell>
          <cell r="S4426">
            <v>841.88126999999997</v>
          </cell>
          <cell r="T4426">
            <v>676.64072999999996</v>
          </cell>
          <cell r="U4426">
            <v>675.53539000000001</v>
          </cell>
          <cell r="W4426">
            <v>141.23167000000001</v>
          </cell>
          <cell r="X4426">
            <v>145.18034</v>
          </cell>
          <cell r="Y4426">
            <v>138.57216</v>
          </cell>
          <cell r="AB4426">
            <v>193.14400000000001</v>
          </cell>
          <cell r="AC4426">
            <v>343.56799999999998</v>
          </cell>
          <cell r="AD4426">
            <v>893.58100000000002</v>
          </cell>
          <cell r="AT4426">
            <v>92.268000000000001</v>
          </cell>
          <cell r="AU4426">
            <v>230.30199999999999</v>
          </cell>
          <cell r="AV4426">
            <v>440.43079</v>
          </cell>
          <cell r="AW4426">
            <v>829.75978999999995</v>
          </cell>
        </row>
        <row r="4427">
          <cell r="A4427" t="str">
            <v>680499CL_MYBU0352</v>
          </cell>
          <cell r="L4427">
            <v>228.86196000000001</v>
          </cell>
          <cell r="M4427">
            <v>218.83063000000001</v>
          </cell>
          <cell r="N4427">
            <v>205.02883</v>
          </cell>
          <cell r="O4427">
            <v>1328.4343899999999</v>
          </cell>
          <cell r="P4427">
            <v>1014.7860899999999</v>
          </cell>
          <cell r="Q4427">
            <v>1089.74182</v>
          </cell>
          <cell r="S4427">
            <v>3480.2404700000002</v>
          </cell>
          <cell r="T4427">
            <v>3166.5921699999999</v>
          </cell>
          <cell r="U4427">
            <v>3131.1444299999998</v>
          </cell>
          <cell r="W4427">
            <v>609.25355999999999</v>
          </cell>
          <cell r="X4427">
            <v>748.71208999999999</v>
          </cell>
          <cell r="Y4427">
            <v>717.21496999999999</v>
          </cell>
          <cell r="AB4427">
            <v>1028.114</v>
          </cell>
          <cell r="AC4427">
            <v>621.6</v>
          </cell>
          <cell r="AD4427">
            <v>3641.991</v>
          </cell>
          <cell r="AT4427">
            <v>217.745</v>
          </cell>
          <cell r="AU4427">
            <v>783.73800000000006</v>
          </cell>
          <cell r="AV4427">
            <v>1044.86537</v>
          </cell>
          <cell r="AW4427">
            <v>3638.42337</v>
          </cell>
        </row>
        <row r="4428">
          <cell r="A4428" t="str">
            <v>680499CL_MYBU0353</v>
          </cell>
          <cell r="L4428">
            <v>8.5418099999999999</v>
          </cell>
          <cell r="M4428">
            <v>28.661529999999999</v>
          </cell>
          <cell r="N4428">
            <v>26.853819999999999</v>
          </cell>
          <cell r="O4428">
            <v>41.088189999999997</v>
          </cell>
          <cell r="P4428">
            <v>75.086320000000001</v>
          </cell>
          <cell r="Q4428">
            <v>79.201040000000006</v>
          </cell>
          <cell r="S4428">
            <v>124.73262</v>
          </cell>
          <cell r="T4428">
            <v>158.73075</v>
          </cell>
          <cell r="U4428">
            <v>158.16551999999999</v>
          </cell>
          <cell r="W4428">
            <v>15.65813</v>
          </cell>
          <cell r="X4428">
            <v>49.499670000000002</v>
          </cell>
          <cell r="Y4428">
            <v>46.973570000000002</v>
          </cell>
          <cell r="AB4428">
            <v>8.8640000000000008</v>
          </cell>
          <cell r="AC4428">
            <v>15.273999999999999</v>
          </cell>
          <cell r="AD4428">
            <v>49.421999999999997</v>
          </cell>
          <cell r="AU4428">
            <v>4.133</v>
          </cell>
          <cell r="AV4428">
            <v>16.74427</v>
          </cell>
          <cell r="AW4428">
            <v>45.675269999999998</v>
          </cell>
        </row>
        <row r="4429">
          <cell r="A4429" t="str">
            <v>680499CL_MYBU0349</v>
          </cell>
          <cell r="L4429">
            <v>0.64436000000000004</v>
          </cell>
          <cell r="M4429">
            <v>0.55532000000000004</v>
          </cell>
          <cell r="N4429">
            <v>0.52029000000000003</v>
          </cell>
          <cell r="O4429">
            <v>1.9238999999999999</v>
          </cell>
          <cell r="P4429">
            <v>2.32016</v>
          </cell>
          <cell r="Q4429">
            <v>2.4896099999999999</v>
          </cell>
          <cell r="S4429">
            <v>4.1855599999999997</v>
          </cell>
          <cell r="T4429">
            <v>4.5818199999999996</v>
          </cell>
          <cell r="U4429">
            <v>4.66092</v>
          </cell>
          <cell r="W4429">
            <v>1.1553899999999999</v>
          </cell>
          <cell r="X4429">
            <v>1.4527399999999999</v>
          </cell>
          <cell r="Y4429">
            <v>1.4047700000000001</v>
          </cell>
          <cell r="AV4429">
            <v>0.57416</v>
          </cell>
          <cell r="AW4429">
            <v>0.57416</v>
          </cell>
        </row>
        <row r="4430">
          <cell r="A4430" t="str">
            <v>680499CL_MYBS9051</v>
          </cell>
          <cell r="L4430">
            <v>6.3631200000000003</v>
          </cell>
          <cell r="M4430">
            <v>6.6553199999999997</v>
          </cell>
          <cell r="N4430">
            <v>6.2355700000000001</v>
          </cell>
          <cell r="O4430">
            <v>37.913939999999997</v>
          </cell>
          <cell r="P4430">
            <v>32.7973</v>
          </cell>
          <cell r="Q4430">
            <v>35.448399999999999</v>
          </cell>
          <cell r="S4430">
            <v>81.670060000000007</v>
          </cell>
          <cell r="T4430">
            <v>76.553420000000003</v>
          </cell>
          <cell r="U4430">
            <v>76.886399999999995</v>
          </cell>
          <cell r="W4430">
            <v>16.58024</v>
          </cell>
          <cell r="X4430">
            <v>19.70635</v>
          </cell>
          <cell r="Y4430">
            <v>18.933900000000001</v>
          </cell>
          <cell r="AB4430">
            <v>16.733000000000001</v>
          </cell>
          <cell r="AC4430">
            <v>18.977</v>
          </cell>
          <cell r="AD4430">
            <v>73.06</v>
          </cell>
          <cell r="AT4430">
            <v>9.3800000000000008</v>
          </cell>
          <cell r="AU4430">
            <v>24.658999999999999</v>
          </cell>
          <cell r="AV4430">
            <v>39.908580000000001</v>
          </cell>
          <cell r="AW4430">
            <v>80.125579999999999</v>
          </cell>
        </row>
        <row r="4431">
          <cell r="A4431" t="str">
            <v>680499CL_MYBO0713</v>
          </cell>
          <cell r="L4431">
            <v>6.3631200000000003</v>
          </cell>
          <cell r="M4431">
            <v>6.6553199999999997</v>
          </cell>
          <cell r="N4431">
            <v>6.2355700000000001</v>
          </cell>
          <cell r="O4431">
            <v>37.913939999999997</v>
          </cell>
          <cell r="P4431">
            <v>32.7973</v>
          </cell>
          <cell r="Q4431">
            <v>35.448399999999999</v>
          </cell>
          <cell r="S4431">
            <v>81.670060000000007</v>
          </cell>
          <cell r="T4431">
            <v>76.553420000000003</v>
          </cell>
          <cell r="U4431">
            <v>76.886399999999995</v>
          </cell>
          <cell r="W4431">
            <v>16.58024</v>
          </cell>
          <cell r="X4431">
            <v>19.70635</v>
          </cell>
          <cell r="Y4431">
            <v>18.933900000000001</v>
          </cell>
          <cell r="AB4431">
            <v>16.733000000000001</v>
          </cell>
          <cell r="AC4431">
            <v>18.977</v>
          </cell>
          <cell r="AD4431">
            <v>73.06</v>
          </cell>
          <cell r="AT4431">
            <v>9.3800000000000008</v>
          </cell>
          <cell r="AU4431">
            <v>24.658999999999999</v>
          </cell>
          <cell r="AV4431">
            <v>39.908580000000001</v>
          </cell>
          <cell r="AW4431">
            <v>80.125579999999999</v>
          </cell>
        </row>
        <row r="4432">
          <cell r="A4432" t="str">
            <v>680499CL_MYBU0713</v>
          </cell>
          <cell r="L4432">
            <v>6.3631200000000003</v>
          </cell>
          <cell r="M4432">
            <v>6.6553199999999997</v>
          </cell>
          <cell r="N4432">
            <v>6.2355700000000001</v>
          </cell>
          <cell r="O4432">
            <v>37.913939999999997</v>
          </cell>
          <cell r="P4432">
            <v>32.7973</v>
          </cell>
          <cell r="Q4432">
            <v>35.448399999999999</v>
          </cell>
          <cell r="S4432">
            <v>81.670060000000007</v>
          </cell>
          <cell r="T4432">
            <v>76.553420000000003</v>
          </cell>
          <cell r="U4432">
            <v>76.886399999999995</v>
          </cell>
          <cell r="W4432">
            <v>16.58024</v>
          </cell>
          <cell r="X4432">
            <v>19.70635</v>
          </cell>
          <cell r="Y4432">
            <v>18.933900000000001</v>
          </cell>
          <cell r="AB4432">
            <v>16.733000000000001</v>
          </cell>
          <cell r="AC4432">
            <v>18.977</v>
          </cell>
          <cell r="AD4432">
            <v>73.06</v>
          </cell>
          <cell r="AT4432">
            <v>9.3800000000000008</v>
          </cell>
          <cell r="AU4432">
            <v>24.658999999999999</v>
          </cell>
          <cell r="AV4432">
            <v>39.908580000000001</v>
          </cell>
          <cell r="AW4432">
            <v>80.125579999999999</v>
          </cell>
        </row>
        <row r="4433">
          <cell r="A4433" t="str">
            <v>680499CL_MYBS9050</v>
          </cell>
          <cell r="L4433">
            <v>114.4036</v>
          </cell>
          <cell r="M4433">
            <v>1.393E-2</v>
          </cell>
          <cell r="N4433">
            <v>1.3050000000000001E-2</v>
          </cell>
          <cell r="O4433">
            <v>114.54841999999999</v>
          </cell>
          <cell r="P4433">
            <v>0.42730000000000001</v>
          </cell>
          <cell r="Q4433">
            <v>0.48510999999999999</v>
          </cell>
          <cell r="S4433">
            <v>114.85738000000001</v>
          </cell>
          <cell r="T4433">
            <v>0.73626000000000003</v>
          </cell>
          <cell r="U4433">
            <v>0.77761999999999998</v>
          </cell>
          <cell r="W4433">
            <v>114.41759</v>
          </cell>
          <cell r="X4433">
            <v>4.8180000000000001E-2</v>
          </cell>
          <cell r="Y4433">
            <v>4.7579999999999997E-2</v>
          </cell>
          <cell r="AV4433">
            <v>0.12606999999999999</v>
          </cell>
          <cell r="AW4433">
            <v>0.12606999999999999</v>
          </cell>
        </row>
        <row r="4434">
          <cell r="A4434" t="str">
            <v>680499CL_MYBU0331</v>
          </cell>
          <cell r="L4434">
            <v>2.2499999999999998E-3</v>
          </cell>
          <cell r="M4434">
            <v>1.393E-2</v>
          </cell>
          <cell r="N4434">
            <v>1.3050000000000001E-2</v>
          </cell>
          <cell r="O4434">
            <v>0.14707000000000001</v>
          </cell>
          <cell r="P4434">
            <v>0.42730000000000001</v>
          </cell>
          <cell r="Q4434">
            <v>0.48510999999999999</v>
          </cell>
          <cell r="S4434">
            <v>0.45602999999999999</v>
          </cell>
          <cell r="T4434">
            <v>0.73626000000000003</v>
          </cell>
          <cell r="U4434">
            <v>0.77761999999999998</v>
          </cell>
          <cell r="W4434">
            <v>1.6240000000000001E-2</v>
          </cell>
          <cell r="X4434">
            <v>4.8180000000000001E-2</v>
          </cell>
          <cell r="Y4434">
            <v>4.7579999999999997E-2</v>
          </cell>
          <cell r="AV4434">
            <v>0.12606999999999999</v>
          </cell>
          <cell r="AW4434">
            <v>0.12606999999999999</v>
          </cell>
        </row>
        <row r="4435">
          <cell r="A4435" t="str">
            <v>680499CL_MYBU0362</v>
          </cell>
          <cell r="L4435">
            <v>114.40134999999999</v>
          </cell>
          <cell r="O4435">
            <v>114.40134999999999</v>
          </cell>
          <cell r="S4435">
            <v>114.40134999999999</v>
          </cell>
          <cell r="W4435">
            <v>114.40134999999999</v>
          </cell>
        </row>
        <row r="4436">
          <cell r="A4436" t="str">
            <v>680499CL_MYBS6903</v>
          </cell>
          <cell r="L4436">
            <v>2.7E-2</v>
          </cell>
          <cell r="M4436">
            <v>2.402E-2</v>
          </cell>
          <cell r="N4436">
            <v>2.2499999999999999E-2</v>
          </cell>
          <cell r="O4436">
            <v>-6.6699999999999997E-3</v>
          </cell>
          <cell r="P4436">
            <v>6.234E-2</v>
          </cell>
          <cell r="Q4436">
            <v>6.8239999999999995E-2</v>
          </cell>
          <cell r="S4436">
            <v>1.61921</v>
          </cell>
          <cell r="T4436">
            <v>1.6882200000000001</v>
          </cell>
          <cell r="U4436">
            <v>1.64551</v>
          </cell>
          <cell r="W4436">
            <v>-5.6930000000000001E-2</v>
          </cell>
          <cell r="X4436">
            <v>2.402E-2</v>
          </cell>
          <cell r="Y4436">
            <v>2.2499999999999999E-2</v>
          </cell>
          <cell r="AV4436">
            <v>3.8830000000000003E-2</v>
          </cell>
          <cell r="AW4436">
            <v>3.8830000000000003E-2</v>
          </cell>
        </row>
        <row r="4437">
          <cell r="A4437" t="str">
            <v>680499CL_MYBU0664</v>
          </cell>
          <cell r="L4437">
            <v>2.7E-2</v>
          </cell>
          <cell r="M4437">
            <v>2.402E-2</v>
          </cell>
          <cell r="N4437">
            <v>2.2499999999999999E-2</v>
          </cell>
          <cell r="O4437">
            <v>-6.6699999999999997E-3</v>
          </cell>
          <cell r="P4437">
            <v>6.234E-2</v>
          </cell>
          <cell r="Q4437">
            <v>6.8239999999999995E-2</v>
          </cell>
          <cell r="S4437">
            <v>1.61921</v>
          </cell>
          <cell r="T4437">
            <v>1.6882200000000001</v>
          </cell>
          <cell r="U4437">
            <v>1.64551</v>
          </cell>
          <cell r="W4437">
            <v>-5.6930000000000001E-2</v>
          </cell>
          <cell r="X4437">
            <v>2.402E-2</v>
          </cell>
          <cell r="Y4437">
            <v>2.2499999999999999E-2</v>
          </cell>
          <cell r="AV4437">
            <v>3.8830000000000003E-2</v>
          </cell>
          <cell r="AW4437">
            <v>3.8830000000000003E-2</v>
          </cell>
        </row>
        <row r="4438">
          <cell r="A4438" t="str">
            <v>680499CL_MY201101</v>
          </cell>
          <cell r="L4438">
            <v>1513.5552399999999</v>
          </cell>
          <cell r="M4438">
            <v>1487.05294</v>
          </cell>
          <cell r="N4438">
            <v>1393.2634700000001</v>
          </cell>
          <cell r="O4438">
            <v>7739.3221100000001</v>
          </cell>
          <cell r="P4438">
            <v>6658.4010200000002</v>
          </cell>
          <cell r="Q4438">
            <v>7201.2692800000004</v>
          </cell>
          <cell r="S4438">
            <v>17687.370579999999</v>
          </cell>
          <cell r="T4438">
            <v>16606.449489999999</v>
          </cell>
          <cell r="U4438">
            <v>16655.95076</v>
          </cell>
          <cell r="W4438">
            <v>2959.0574799999999</v>
          </cell>
          <cell r="X4438">
            <v>4107.2489400000004</v>
          </cell>
          <cell r="Y4438">
            <v>3933.2756899999999</v>
          </cell>
          <cell r="AB4438">
            <v>4241.2749999999996</v>
          </cell>
          <cell r="AC4438">
            <v>4573.0169999999998</v>
          </cell>
          <cell r="AD4438">
            <v>17724.588</v>
          </cell>
          <cell r="AT4438">
            <v>1433.454</v>
          </cell>
          <cell r="AU4438">
            <v>4219.4719999999998</v>
          </cell>
          <cell r="AV4438">
            <v>7481.8595400000004</v>
          </cell>
          <cell r="AW4438">
            <v>17595.63854</v>
          </cell>
        </row>
        <row r="4439">
          <cell r="A4439" t="str">
            <v>680499CL_MYBT6918</v>
          </cell>
          <cell r="L4439">
            <v>1513.5552399999999</v>
          </cell>
          <cell r="M4439">
            <v>1487.05294</v>
          </cell>
          <cell r="N4439">
            <v>1393.2634700000001</v>
          </cell>
          <cell r="O4439">
            <v>7739.3221100000001</v>
          </cell>
          <cell r="P4439">
            <v>6658.4010200000002</v>
          </cell>
          <cell r="Q4439">
            <v>7201.2692800000004</v>
          </cell>
          <cell r="S4439">
            <v>17687.370579999999</v>
          </cell>
          <cell r="T4439">
            <v>16606.449489999999</v>
          </cell>
          <cell r="U4439">
            <v>16655.95076</v>
          </cell>
          <cell r="W4439">
            <v>2959.0574799999999</v>
          </cell>
          <cell r="X4439">
            <v>4107.2489400000004</v>
          </cell>
          <cell r="Y4439">
            <v>3933.2756899999999</v>
          </cell>
          <cell r="AB4439">
            <v>4241.2749999999996</v>
          </cell>
          <cell r="AC4439">
            <v>4573.0169999999998</v>
          </cell>
          <cell r="AD4439">
            <v>17724.588</v>
          </cell>
          <cell r="AT4439">
            <v>1433.454</v>
          </cell>
          <cell r="AU4439">
            <v>4219.4719999999998</v>
          </cell>
          <cell r="AV4439">
            <v>7481.8595400000004</v>
          </cell>
          <cell r="AW4439">
            <v>17595.63854</v>
          </cell>
        </row>
        <row r="4440">
          <cell r="A4440" t="str">
            <v>680499CL_MYBO0680</v>
          </cell>
          <cell r="L4440">
            <v>1513.5552399999999</v>
          </cell>
          <cell r="M4440">
            <v>1487.05294</v>
          </cell>
          <cell r="N4440">
            <v>1393.2634700000001</v>
          </cell>
          <cell r="O4440">
            <v>7739.3221100000001</v>
          </cell>
          <cell r="P4440">
            <v>6658.4010200000002</v>
          </cell>
          <cell r="Q4440">
            <v>7201.2692800000004</v>
          </cell>
          <cell r="S4440">
            <v>17687.370579999999</v>
          </cell>
          <cell r="T4440">
            <v>16606.449489999999</v>
          </cell>
          <cell r="U4440">
            <v>16655.95076</v>
          </cell>
          <cell r="W4440">
            <v>2959.0574799999999</v>
          </cell>
          <cell r="X4440">
            <v>4107.2489400000004</v>
          </cell>
          <cell r="Y4440">
            <v>3933.2756899999999</v>
          </cell>
          <cell r="AB4440">
            <v>4241.2749999999996</v>
          </cell>
          <cell r="AC4440">
            <v>4573.0169999999998</v>
          </cell>
          <cell r="AD4440">
            <v>17724.588</v>
          </cell>
          <cell r="AT4440">
            <v>1433.454</v>
          </cell>
          <cell r="AU4440">
            <v>4219.4719999999998</v>
          </cell>
          <cell r="AV4440">
            <v>7481.8595400000004</v>
          </cell>
          <cell r="AW4440">
            <v>17595.63854</v>
          </cell>
        </row>
        <row r="4441">
          <cell r="A4441" t="str">
            <v>680499CL_MYBU0680</v>
          </cell>
          <cell r="L4441">
            <v>1513.5552399999999</v>
          </cell>
          <cell r="M4441">
            <v>1487.05294</v>
          </cell>
          <cell r="N4441">
            <v>1393.2634700000001</v>
          </cell>
          <cell r="O4441">
            <v>7739.3221100000001</v>
          </cell>
          <cell r="P4441">
            <v>6658.4010200000002</v>
          </cell>
          <cell r="Q4441">
            <v>7201.2692800000004</v>
          </cell>
          <cell r="S4441">
            <v>17687.370579999999</v>
          </cell>
          <cell r="T4441">
            <v>16606.449489999999</v>
          </cell>
          <cell r="U4441">
            <v>16655.95076</v>
          </cell>
          <cell r="W4441">
            <v>2959.0574799999999</v>
          </cell>
          <cell r="X4441">
            <v>4107.2489400000004</v>
          </cell>
          <cell r="Y4441">
            <v>3933.2756899999999</v>
          </cell>
          <cell r="AB4441">
            <v>4241.2749999999996</v>
          </cell>
          <cell r="AC4441">
            <v>4573.0169999999998</v>
          </cell>
          <cell r="AD4441">
            <v>17724.588</v>
          </cell>
          <cell r="AT4441">
            <v>1433.454</v>
          </cell>
          <cell r="AU4441">
            <v>4219.4719999999998</v>
          </cell>
          <cell r="AV4441">
            <v>7481.8595400000004</v>
          </cell>
          <cell r="AW4441">
            <v>17595.63854</v>
          </cell>
        </row>
        <row r="4442">
          <cell r="A4442" t="str">
            <v>680499640710PD202</v>
          </cell>
          <cell r="L4442">
            <v>2177.15717</v>
          </cell>
          <cell r="M4442">
            <v>2016.62842</v>
          </cell>
          <cell r="N4442">
            <v>1889.4382499999999</v>
          </cell>
          <cell r="O4442">
            <v>11013.5443</v>
          </cell>
          <cell r="P4442">
            <v>9623.2651399999995</v>
          </cell>
          <cell r="Q4442">
            <v>10363.933779999999</v>
          </cell>
          <cell r="S4442">
            <v>26175.038860000001</v>
          </cell>
          <cell r="T4442">
            <v>24784.759699999999</v>
          </cell>
          <cell r="U4442">
            <v>24761.546429999999</v>
          </cell>
          <cell r="W4442">
            <v>4532.8606799999998</v>
          </cell>
          <cell r="X4442">
            <v>6288.0092100000002</v>
          </cell>
          <cell r="Y4442">
            <v>6044.1976299999997</v>
          </cell>
          <cell r="AB4442">
            <v>6688.0680000000002</v>
          </cell>
          <cell r="AC4442">
            <v>6789.4009999999998</v>
          </cell>
          <cell r="AD4442">
            <v>28404.081999999999</v>
          </cell>
          <cell r="AT4442">
            <v>2100.9450000000002</v>
          </cell>
          <cell r="AU4442">
            <v>6389.8590000000004</v>
          </cell>
          <cell r="AV4442">
            <v>10996.81798</v>
          </cell>
          <cell r="AW4442">
            <v>28054.750980000001</v>
          </cell>
        </row>
        <row r="4443">
          <cell r="A4443" t="str">
            <v>680499640710BS9044</v>
          </cell>
          <cell r="L4443">
            <v>223.80506</v>
          </cell>
          <cell r="M4443">
            <v>214.36751000000001</v>
          </cell>
          <cell r="N4443">
            <v>200.84721999999999</v>
          </cell>
          <cell r="O4443">
            <v>1309.6557499999999</v>
          </cell>
          <cell r="P4443">
            <v>1080.2421200000001</v>
          </cell>
          <cell r="Q4443">
            <v>1163.1637499999999</v>
          </cell>
          <cell r="S4443">
            <v>3028.45892</v>
          </cell>
          <cell r="T4443">
            <v>2799.04529</v>
          </cell>
          <cell r="U4443">
            <v>2798.6455799999999</v>
          </cell>
          <cell r="W4443">
            <v>514.82668000000001</v>
          </cell>
          <cell r="X4443">
            <v>698.68660999999997</v>
          </cell>
          <cell r="Y4443">
            <v>673.81332999999995</v>
          </cell>
          <cell r="AB4443">
            <v>744.81200000000001</v>
          </cell>
          <cell r="AC4443">
            <v>763.24199999999996</v>
          </cell>
          <cell r="AD4443">
            <v>3301.45</v>
          </cell>
          <cell r="AT4443">
            <v>235.209</v>
          </cell>
          <cell r="AU4443">
            <v>727.51199999999994</v>
          </cell>
          <cell r="AV4443">
            <v>1303.6525799999999</v>
          </cell>
          <cell r="AW4443">
            <v>3411.2795799999999</v>
          </cell>
        </row>
        <row r="4444">
          <cell r="A4444" t="str">
            <v>680499640710BU0321</v>
          </cell>
          <cell r="L4444">
            <v>82.089579999999998</v>
          </cell>
          <cell r="M4444">
            <v>89.926220000000001</v>
          </cell>
          <cell r="N4444">
            <v>84.254519999999999</v>
          </cell>
          <cell r="O4444">
            <v>504.77402000000001</v>
          </cell>
          <cell r="P4444">
            <v>396.09431999999998</v>
          </cell>
          <cell r="Q4444">
            <v>424.32139999999998</v>
          </cell>
          <cell r="S4444">
            <v>1185.0375899999999</v>
          </cell>
          <cell r="T4444">
            <v>1076.35789</v>
          </cell>
          <cell r="U4444">
            <v>1070.4160999999999</v>
          </cell>
          <cell r="W4444">
            <v>176.45677000000001</v>
          </cell>
          <cell r="X4444">
            <v>284.11885000000001</v>
          </cell>
          <cell r="Y4444">
            <v>272.96517999999998</v>
          </cell>
          <cell r="AB4444">
            <v>325.86700000000002</v>
          </cell>
          <cell r="AC4444">
            <v>313.48899999999998</v>
          </cell>
          <cell r="AD4444">
            <v>1475.86</v>
          </cell>
          <cell r="AT4444">
            <v>93.516999999999996</v>
          </cell>
          <cell r="AU4444">
            <v>276.63200000000001</v>
          </cell>
          <cell r="AV4444">
            <v>564.23121000000003</v>
          </cell>
          <cell r="AW4444">
            <v>1465.19121</v>
          </cell>
        </row>
        <row r="4445">
          <cell r="A4445" t="str">
            <v>680499640710BU0323</v>
          </cell>
          <cell r="L4445">
            <v>141.71548000000001</v>
          </cell>
          <cell r="M4445">
            <v>124.44129</v>
          </cell>
          <cell r="N4445">
            <v>116.59269999999999</v>
          </cell>
          <cell r="O4445">
            <v>804.88172999999995</v>
          </cell>
          <cell r="P4445">
            <v>684.14779999999996</v>
          </cell>
          <cell r="Q4445">
            <v>738.84235000000001</v>
          </cell>
          <cell r="S4445">
            <v>1843.4213299999999</v>
          </cell>
          <cell r="T4445">
            <v>1722.6874</v>
          </cell>
          <cell r="U4445">
            <v>1728.22948</v>
          </cell>
          <cell r="W4445">
            <v>338.36991</v>
          </cell>
          <cell r="X4445">
            <v>414.56776000000002</v>
          </cell>
          <cell r="Y4445">
            <v>400.84814999999998</v>
          </cell>
          <cell r="AB4445">
            <v>418.94499999999999</v>
          </cell>
          <cell r="AC4445">
            <v>449.75299999999999</v>
          </cell>
          <cell r="AD4445">
            <v>1825.59</v>
          </cell>
          <cell r="AT4445">
            <v>141.69200000000001</v>
          </cell>
          <cell r="AU4445">
            <v>450.88</v>
          </cell>
          <cell r="AV4445">
            <v>739.42137000000002</v>
          </cell>
          <cell r="AW4445">
            <v>1946.0883699999999</v>
          </cell>
        </row>
        <row r="4446">
          <cell r="A4446" t="str">
            <v>680499640710BG6912</v>
          </cell>
          <cell r="L4446">
            <v>850.88118999999995</v>
          </cell>
          <cell r="M4446">
            <v>841.09703000000002</v>
          </cell>
          <cell r="N4446">
            <v>788.04845</v>
          </cell>
          <cell r="O4446">
            <v>4720.7440399999996</v>
          </cell>
          <cell r="P4446">
            <v>4310.0514199999998</v>
          </cell>
          <cell r="Q4446">
            <v>4652.1035099999999</v>
          </cell>
          <cell r="S4446">
            <v>11255.14646</v>
          </cell>
          <cell r="T4446">
            <v>10844.45384</v>
          </cell>
          <cell r="U4446">
            <v>10857.885179999999</v>
          </cell>
          <cell r="W4446">
            <v>1815.3054099999999</v>
          </cell>
          <cell r="X4446">
            <v>2806.6345900000001</v>
          </cell>
          <cell r="Y4446">
            <v>2696.0255400000001</v>
          </cell>
          <cell r="AB4446">
            <v>2834.123</v>
          </cell>
          <cell r="AC4446">
            <v>3124.1959999999999</v>
          </cell>
          <cell r="AD4446">
            <v>12210.717000000001</v>
          </cell>
          <cell r="AT4446">
            <v>949.26700000000005</v>
          </cell>
          <cell r="AU4446">
            <v>2915.261</v>
          </cell>
          <cell r="AV4446">
            <v>5226.0713400000004</v>
          </cell>
          <cell r="AW4446">
            <v>12437.24734</v>
          </cell>
        </row>
        <row r="4447">
          <cell r="A4447" t="str">
            <v>680499640710BS6912</v>
          </cell>
          <cell r="L4447">
            <v>849.11432000000002</v>
          </cell>
          <cell r="M4447">
            <v>833.39540999999997</v>
          </cell>
          <cell r="N4447">
            <v>780.83258000000001</v>
          </cell>
          <cell r="O4447">
            <v>4700.4280399999998</v>
          </cell>
          <cell r="P4447">
            <v>4279.76314</v>
          </cell>
          <cell r="Q4447">
            <v>4620.1883600000001</v>
          </cell>
          <cell r="S4447">
            <v>11185.949339999999</v>
          </cell>
          <cell r="T4447">
            <v>10765.284439999999</v>
          </cell>
          <cell r="U4447">
            <v>10779.33266</v>
          </cell>
          <cell r="W4447">
            <v>1807.17093</v>
          </cell>
          <cell r="X4447">
            <v>2788.9050299999999</v>
          </cell>
          <cell r="Y4447">
            <v>2678.7368799999999</v>
          </cell>
          <cell r="AB4447">
            <v>2822.4470000000001</v>
          </cell>
          <cell r="AC4447">
            <v>3065.9789999999998</v>
          </cell>
          <cell r="AD4447">
            <v>12128.888999999999</v>
          </cell>
          <cell r="AT4447">
            <v>946.61699999999996</v>
          </cell>
          <cell r="AU4447">
            <v>2909.8470000000002</v>
          </cell>
          <cell r="AV4447">
            <v>5209.0014799999999</v>
          </cell>
          <cell r="AW4447">
            <v>12400.14148</v>
          </cell>
        </row>
        <row r="4448">
          <cell r="A4448" t="str">
            <v>680499640710BO0678</v>
          </cell>
          <cell r="L4448">
            <v>558.63661000000002</v>
          </cell>
          <cell r="M4448">
            <v>508.22714000000002</v>
          </cell>
          <cell r="N4448">
            <v>476.17290000000003</v>
          </cell>
          <cell r="O4448">
            <v>3281.2566900000002</v>
          </cell>
          <cell r="P4448">
            <v>2715.9846299999999</v>
          </cell>
          <cell r="Q4448">
            <v>2929.4932699999999</v>
          </cell>
          <cell r="S4448">
            <v>7533.6761900000001</v>
          </cell>
          <cell r="T4448">
            <v>6968.4041299999999</v>
          </cell>
          <cell r="U4448">
            <v>6972.4860900000003</v>
          </cell>
          <cell r="W4448">
            <v>1256.7142100000001</v>
          </cell>
          <cell r="X4448">
            <v>1834.0504900000001</v>
          </cell>
          <cell r="Y4448">
            <v>1763.48226</v>
          </cell>
          <cell r="AB4448">
            <v>1542.328</v>
          </cell>
          <cell r="AC4448">
            <v>1803.7170000000001</v>
          </cell>
          <cell r="AD4448">
            <v>6930.8819999999996</v>
          </cell>
          <cell r="AT4448">
            <v>531.65</v>
          </cell>
          <cell r="AU4448">
            <v>1633.9949999999999</v>
          </cell>
          <cell r="AV4448">
            <v>3433.5578500000001</v>
          </cell>
          <cell r="AW4448">
            <v>7285.3478500000001</v>
          </cell>
        </row>
        <row r="4449">
          <cell r="A4449" t="str">
            <v>680499640710BU0654</v>
          </cell>
          <cell r="L4449">
            <v>37.73968</v>
          </cell>
          <cell r="M4449">
            <v>39.543280000000003</v>
          </cell>
          <cell r="N4449">
            <v>37.049259999999997</v>
          </cell>
          <cell r="O4449">
            <v>198.13005999999999</v>
          </cell>
          <cell r="P4449">
            <v>247.65957</v>
          </cell>
          <cell r="Q4449">
            <v>266.96800999999999</v>
          </cell>
          <cell r="S4449">
            <v>565.02488000000005</v>
          </cell>
          <cell r="T4449">
            <v>614.55439000000001</v>
          </cell>
          <cell r="U4449">
            <v>615.02999</v>
          </cell>
          <cell r="W4449">
            <v>64.772229999999993</v>
          </cell>
          <cell r="X4449">
            <v>162.63088999999999</v>
          </cell>
          <cell r="Y4449">
            <v>157.09384</v>
          </cell>
          <cell r="AB4449">
            <v>201.619</v>
          </cell>
          <cell r="AC4449">
            <v>140.96899999999999</v>
          </cell>
          <cell r="AD4449">
            <v>740.66399999999999</v>
          </cell>
          <cell r="AT4449">
            <v>71.347999999999999</v>
          </cell>
          <cell r="AU4449">
            <v>188.15</v>
          </cell>
          <cell r="AV4449">
            <v>273.59500000000003</v>
          </cell>
          <cell r="AW4449">
            <v>738.10900000000004</v>
          </cell>
        </row>
        <row r="4450">
          <cell r="A4450" t="str">
            <v>680499640710BU0659</v>
          </cell>
          <cell r="L4450">
            <v>252.73803000000001</v>
          </cell>
          <cell r="M4450">
            <v>285.62499000000003</v>
          </cell>
          <cell r="N4450">
            <v>267.61043000000001</v>
          </cell>
          <cell r="O4450">
            <v>1221.0412899999999</v>
          </cell>
          <cell r="P4450">
            <v>1316.1189400000001</v>
          </cell>
          <cell r="Q4450">
            <v>1423.7270799999999</v>
          </cell>
          <cell r="S4450">
            <v>3087.24827</v>
          </cell>
          <cell r="T4450">
            <v>3182.3259200000002</v>
          </cell>
          <cell r="U4450">
            <v>3191.8165800000002</v>
          </cell>
          <cell r="W4450">
            <v>485.68448999999998</v>
          </cell>
          <cell r="X4450">
            <v>792.22365000000002</v>
          </cell>
          <cell r="Y4450">
            <v>758.16078000000005</v>
          </cell>
          <cell r="AB4450">
            <v>1078.5</v>
          </cell>
          <cell r="AC4450">
            <v>1121.2929999999999</v>
          </cell>
          <cell r="AD4450">
            <v>4457.3429999999998</v>
          </cell>
          <cell r="AT4450">
            <v>343.61900000000003</v>
          </cell>
          <cell r="AU4450">
            <v>1087.702</v>
          </cell>
          <cell r="AV4450">
            <v>1501.84863</v>
          </cell>
          <cell r="AW4450">
            <v>4376.6846299999997</v>
          </cell>
        </row>
        <row r="4451">
          <cell r="A4451" t="str">
            <v>680499640710BS6922</v>
          </cell>
          <cell r="L4451">
            <v>1.7668699999999999</v>
          </cell>
          <cell r="M4451">
            <v>7.7016200000000001</v>
          </cell>
          <cell r="N4451">
            <v>7.2158699999999998</v>
          </cell>
          <cell r="O4451">
            <v>20.315999999999999</v>
          </cell>
          <cell r="P4451">
            <v>30.28828</v>
          </cell>
          <cell r="Q4451">
            <v>31.915150000000001</v>
          </cell>
          <cell r="S4451">
            <v>69.197119999999998</v>
          </cell>
          <cell r="T4451">
            <v>79.169399999999996</v>
          </cell>
          <cell r="U4451">
            <v>78.552520000000001</v>
          </cell>
          <cell r="W4451">
            <v>8.1344799999999999</v>
          </cell>
          <cell r="X4451">
            <v>17.729559999999999</v>
          </cell>
          <cell r="Y4451">
            <v>17.288650000000001</v>
          </cell>
          <cell r="AB4451">
            <v>11.676</v>
          </cell>
          <cell r="AC4451">
            <v>58.216999999999999</v>
          </cell>
          <cell r="AD4451">
            <v>81.828000000000003</v>
          </cell>
          <cell r="AT4451">
            <v>2.65</v>
          </cell>
          <cell r="AU4451">
            <v>5.4139999999999997</v>
          </cell>
          <cell r="AV4451">
            <v>17.069859999999998</v>
          </cell>
          <cell r="AW4451">
            <v>37.10586</v>
          </cell>
        </row>
        <row r="4452">
          <cell r="A4452" t="str">
            <v>680499640710BO0708</v>
          </cell>
          <cell r="S4452">
            <v>0</v>
          </cell>
          <cell r="T4452">
            <v>0</v>
          </cell>
          <cell r="U4452">
            <v>0</v>
          </cell>
        </row>
        <row r="4453">
          <cell r="A4453" t="str">
            <v>680499640710BU0675</v>
          </cell>
          <cell r="S4453">
            <v>0.12737999999999999</v>
          </cell>
          <cell r="T4453">
            <v>0.12737999999999999</v>
          </cell>
          <cell r="U4453">
            <v>0.12331</v>
          </cell>
        </row>
        <row r="4454">
          <cell r="A4454" t="str">
            <v>680499640710BU1123</v>
          </cell>
          <cell r="L4454">
            <v>1.7668699999999999</v>
          </cell>
          <cell r="M4454">
            <v>7.7016200000000001</v>
          </cell>
          <cell r="N4454">
            <v>7.2158699999999998</v>
          </cell>
          <cell r="O4454">
            <v>20.315999999999999</v>
          </cell>
          <cell r="P4454">
            <v>30.28828</v>
          </cell>
          <cell r="Q4454">
            <v>31.915150000000001</v>
          </cell>
          <cell r="S4454">
            <v>69.069739999999996</v>
          </cell>
          <cell r="T4454">
            <v>79.042019999999994</v>
          </cell>
          <cell r="U4454">
            <v>78.429209999999998</v>
          </cell>
          <cell r="W4454">
            <v>8.1344799999999999</v>
          </cell>
          <cell r="X4454">
            <v>17.729559999999999</v>
          </cell>
          <cell r="Y4454">
            <v>17.288650000000001</v>
          </cell>
          <cell r="AB4454">
            <v>11.676</v>
          </cell>
          <cell r="AC4454">
            <v>58.216999999999999</v>
          </cell>
          <cell r="AD4454">
            <v>81.828000000000003</v>
          </cell>
          <cell r="AT4454">
            <v>2.65</v>
          </cell>
          <cell r="AU4454">
            <v>5.4139999999999997</v>
          </cell>
          <cell r="AV4454">
            <v>17.069859999999998</v>
          </cell>
          <cell r="AW4454">
            <v>37.10586</v>
          </cell>
        </row>
        <row r="4455">
          <cell r="A4455" t="str">
            <v>680499640710BS9042</v>
          </cell>
          <cell r="L4455">
            <v>981.67719999999997</v>
          </cell>
          <cell r="M4455">
            <v>954.47060999999997</v>
          </cell>
          <cell r="N4455">
            <v>894.27146000000005</v>
          </cell>
          <cell r="O4455">
            <v>4830.6888200000003</v>
          </cell>
          <cell r="P4455">
            <v>4199.6846599999999</v>
          </cell>
          <cell r="Q4455">
            <v>4512.6647700000003</v>
          </cell>
          <cell r="S4455">
            <v>11693.286829999999</v>
          </cell>
          <cell r="T4455">
            <v>11062.282670000001</v>
          </cell>
          <cell r="U4455">
            <v>11025.70614</v>
          </cell>
          <cell r="W4455">
            <v>2071.7876900000001</v>
          </cell>
          <cell r="X4455">
            <v>2762.9094599999999</v>
          </cell>
          <cell r="Y4455">
            <v>2655.3547899999999</v>
          </cell>
          <cell r="AB4455">
            <v>3092.4</v>
          </cell>
          <cell r="AC4455">
            <v>2882.9859999999999</v>
          </cell>
          <cell r="AD4455">
            <v>12818.855</v>
          </cell>
          <cell r="AT4455">
            <v>907.08900000000006</v>
          </cell>
          <cell r="AU4455">
            <v>2722.4270000000001</v>
          </cell>
          <cell r="AV4455">
            <v>4427.0205800000003</v>
          </cell>
          <cell r="AW4455">
            <v>12125.933580000001</v>
          </cell>
        </row>
        <row r="4456">
          <cell r="A4456" t="str">
            <v>680499640710BO0341</v>
          </cell>
          <cell r="L4456">
            <v>695.11228000000006</v>
          </cell>
          <cell r="M4456">
            <v>656.59918000000005</v>
          </cell>
          <cell r="N4456">
            <v>615.18700000000001</v>
          </cell>
          <cell r="O4456">
            <v>3062.2022099999999</v>
          </cell>
          <cell r="P4456">
            <v>2875.6925000000001</v>
          </cell>
          <cell r="Q4456">
            <v>3089.6678299999999</v>
          </cell>
          <cell r="S4456">
            <v>7242.2469099999998</v>
          </cell>
          <cell r="T4456">
            <v>7055.7371999999996</v>
          </cell>
          <cell r="U4456">
            <v>7056.1998700000004</v>
          </cell>
          <cell r="W4456">
            <v>1304.48894</v>
          </cell>
          <cell r="X4456">
            <v>1818.0646200000001</v>
          </cell>
          <cell r="Y4456">
            <v>1751.18932</v>
          </cell>
          <cell r="AB4456">
            <v>1862.278</v>
          </cell>
          <cell r="AC4456">
            <v>1902.5440000000001</v>
          </cell>
          <cell r="AD4456">
            <v>8233.8610000000008</v>
          </cell>
          <cell r="AT4456">
            <v>597.07600000000002</v>
          </cell>
          <cell r="AU4456">
            <v>1704.2539999999999</v>
          </cell>
          <cell r="AV4456">
            <v>2924.4059900000002</v>
          </cell>
          <cell r="AW4456">
            <v>7611.5009899999995</v>
          </cell>
        </row>
        <row r="4457">
          <cell r="A4457" t="str">
            <v>680499640710BU0341</v>
          </cell>
          <cell r="L4457">
            <v>695.11228000000006</v>
          </cell>
          <cell r="M4457">
            <v>656.59918000000005</v>
          </cell>
          <cell r="N4457">
            <v>615.18700000000001</v>
          </cell>
          <cell r="O4457">
            <v>3062.2022099999999</v>
          </cell>
          <cell r="P4457">
            <v>2875.6925000000001</v>
          </cell>
          <cell r="Q4457">
            <v>3089.6678299999999</v>
          </cell>
          <cell r="S4457">
            <v>7242.2469099999998</v>
          </cell>
          <cell r="T4457">
            <v>7055.7371999999996</v>
          </cell>
          <cell r="U4457">
            <v>7056.1998700000004</v>
          </cell>
          <cell r="W4457">
            <v>1304.48894</v>
          </cell>
          <cell r="X4457">
            <v>1818.0646200000001</v>
          </cell>
          <cell r="Y4457">
            <v>1751.18932</v>
          </cell>
          <cell r="AB4457">
            <v>1862.278</v>
          </cell>
          <cell r="AC4457">
            <v>1902.5440000000001</v>
          </cell>
          <cell r="AD4457">
            <v>8233.8610000000008</v>
          </cell>
          <cell r="AT4457">
            <v>597.07600000000002</v>
          </cell>
          <cell r="AU4457">
            <v>1704.2539999999999</v>
          </cell>
          <cell r="AV4457">
            <v>2924.4059900000002</v>
          </cell>
          <cell r="AW4457">
            <v>7611.5009899999995</v>
          </cell>
        </row>
        <row r="4458">
          <cell r="A4458" t="str">
            <v>680499640710BU0351</v>
          </cell>
          <cell r="L4458">
            <v>48.51679</v>
          </cell>
          <cell r="M4458">
            <v>49.823950000000004</v>
          </cell>
          <cell r="N4458">
            <v>46.681519999999999</v>
          </cell>
          <cell r="O4458">
            <v>397.04012999999998</v>
          </cell>
          <cell r="P4458">
            <v>231.79958999999999</v>
          </cell>
          <cell r="Q4458">
            <v>251.56447</v>
          </cell>
          <cell r="S4458">
            <v>841.88126999999997</v>
          </cell>
          <cell r="T4458">
            <v>676.64072999999996</v>
          </cell>
          <cell r="U4458">
            <v>675.53539000000001</v>
          </cell>
          <cell r="W4458">
            <v>141.23167000000001</v>
          </cell>
          <cell r="X4458">
            <v>145.18034</v>
          </cell>
          <cell r="Y4458">
            <v>138.57216</v>
          </cell>
          <cell r="AB4458">
            <v>193.14400000000001</v>
          </cell>
          <cell r="AC4458">
            <v>343.56799999999998</v>
          </cell>
          <cell r="AD4458">
            <v>893.58100000000002</v>
          </cell>
          <cell r="AT4458">
            <v>92.268000000000001</v>
          </cell>
          <cell r="AU4458">
            <v>230.30199999999999</v>
          </cell>
          <cell r="AV4458">
            <v>440.43079</v>
          </cell>
          <cell r="AW4458">
            <v>829.75978999999995</v>
          </cell>
        </row>
        <row r="4459">
          <cell r="A4459" t="str">
            <v>680499640710BU0352</v>
          </cell>
          <cell r="L4459">
            <v>228.86196000000001</v>
          </cell>
          <cell r="M4459">
            <v>218.83063000000001</v>
          </cell>
          <cell r="N4459">
            <v>205.02883</v>
          </cell>
          <cell r="O4459">
            <v>1328.4343899999999</v>
          </cell>
          <cell r="P4459">
            <v>1014.7860899999999</v>
          </cell>
          <cell r="Q4459">
            <v>1089.74182</v>
          </cell>
          <cell r="S4459">
            <v>3480.2404700000002</v>
          </cell>
          <cell r="T4459">
            <v>3166.5921699999999</v>
          </cell>
          <cell r="U4459">
            <v>3131.1444299999998</v>
          </cell>
          <cell r="W4459">
            <v>609.25355999999999</v>
          </cell>
          <cell r="X4459">
            <v>748.71208999999999</v>
          </cell>
          <cell r="Y4459">
            <v>717.21496999999999</v>
          </cell>
          <cell r="AB4459">
            <v>1028.114</v>
          </cell>
          <cell r="AC4459">
            <v>621.6</v>
          </cell>
          <cell r="AD4459">
            <v>3641.991</v>
          </cell>
          <cell r="AT4459">
            <v>217.745</v>
          </cell>
          <cell r="AU4459">
            <v>783.73800000000006</v>
          </cell>
          <cell r="AV4459">
            <v>1044.86537</v>
          </cell>
          <cell r="AW4459">
            <v>3638.42337</v>
          </cell>
        </row>
        <row r="4460">
          <cell r="A4460" t="str">
            <v>680499640710BU0353</v>
          </cell>
          <cell r="L4460">
            <v>8.5418099999999999</v>
          </cell>
          <cell r="M4460">
            <v>28.661529999999999</v>
          </cell>
          <cell r="N4460">
            <v>26.853819999999999</v>
          </cell>
          <cell r="O4460">
            <v>41.088189999999997</v>
          </cell>
          <cell r="P4460">
            <v>75.086320000000001</v>
          </cell>
          <cell r="Q4460">
            <v>79.201040000000006</v>
          </cell>
          <cell r="S4460">
            <v>124.73262</v>
          </cell>
          <cell r="T4460">
            <v>158.73075</v>
          </cell>
          <cell r="U4460">
            <v>158.16551999999999</v>
          </cell>
          <cell r="W4460">
            <v>15.65813</v>
          </cell>
          <cell r="X4460">
            <v>49.499670000000002</v>
          </cell>
          <cell r="Y4460">
            <v>46.973570000000002</v>
          </cell>
          <cell r="AB4460">
            <v>8.8640000000000008</v>
          </cell>
          <cell r="AC4460">
            <v>15.273999999999999</v>
          </cell>
          <cell r="AD4460">
            <v>49.421999999999997</v>
          </cell>
          <cell r="AU4460">
            <v>4.133</v>
          </cell>
          <cell r="AV4460">
            <v>16.74427</v>
          </cell>
          <cell r="AW4460">
            <v>45.675269999999998</v>
          </cell>
        </row>
        <row r="4461">
          <cell r="A4461" t="str">
            <v>680499640710BU0349</v>
          </cell>
          <cell r="L4461">
            <v>0.64436000000000004</v>
          </cell>
          <cell r="M4461">
            <v>0.55532000000000004</v>
          </cell>
          <cell r="N4461">
            <v>0.52029000000000003</v>
          </cell>
          <cell r="O4461">
            <v>1.9238999999999999</v>
          </cell>
          <cell r="P4461">
            <v>2.32016</v>
          </cell>
          <cell r="Q4461">
            <v>2.4896099999999999</v>
          </cell>
          <cell r="S4461">
            <v>4.1855599999999997</v>
          </cell>
          <cell r="T4461">
            <v>4.5818199999999996</v>
          </cell>
          <cell r="U4461">
            <v>4.66092</v>
          </cell>
          <cell r="W4461">
            <v>1.1553899999999999</v>
          </cell>
          <cell r="X4461">
            <v>1.4527399999999999</v>
          </cell>
          <cell r="Y4461">
            <v>1.4047700000000001</v>
          </cell>
          <cell r="AV4461">
            <v>0.57416</v>
          </cell>
          <cell r="AW4461">
            <v>0.57416</v>
          </cell>
        </row>
        <row r="4462">
          <cell r="A4462" t="str">
            <v>680499640710BS9051</v>
          </cell>
          <cell r="L4462">
            <v>6.3631200000000003</v>
          </cell>
          <cell r="M4462">
            <v>6.6553199999999997</v>
          </cell>
          <cell r="N4462">
            <v>6.2355700000000001</v>
          </cell>
          <cell r="O4462">
            <v>37.913939999999997</v>
          </cell>
          <cell r="P4462">
            <v>32.7973</v>
          </cell>
          <cell r="Q4462">
            <v>35.448399999999999</v>
          </cell>
          <cell r="S4462">
            <v>81.670060000000007</v>
          </cell>
          <cell r="T4462">
            <v>76.553420000000003</v>
          </cell>
          <cell r="U4462">
            <v>76.886399999999995</v>
          </cell>
          <cell r="W4462">
            <v>16.58024</v>
          </cell>
          <cell r="X4462">
            <v>19.70635</v>
          </cell>
          <cell r="Y4462">
            <v>18.933900000000001</v>
          </cell>
          <cell r="AB4462">
            <v>16.733000000000001</v>
          </cell>
          <cell r="AC4462">
            <v>18.977</v>
          </cell>
          <cell r="AD4462">
            <v>73.06</v>
          </cell>
          <cell r="AT4462">
            <v>9.3800000000000008</v>
          </cell>
          <cell r="AU4462">
            <v>24.658999999999999</v>
          </cell>
          <cell r="AV4462">
            <v>39.908580000000001</v>
          </cell>
          <cell r="AW4462">
            <v>80.125579999999999</v>
          </cell>
        </row>
        <row r="4463">
          <cell r="A4463" t="str">
            <v>680499640710BO0713</v>
          </cell>
          <cell r="L4463">
            <v>6.3631200000000003</v>
          </cell>
          <cell r="M4463">
            <v>6.6553199999999997</v>
          </cell>
          <cell r="N4463">
            <v>6.2355700000000001</v>
          </cell>
          <cell r="O4463">
            <v>37.913939999999997</v>
          </cell>
          <cell r="P4463">
            <v>32.7973</v>
          </cell>
          <cell r="Q4463">
            <v>35.448399999999999</v>
          </cell>
          <cell r="S4463">
            <v>81.670060000000007</v>
          </cell>
          <cell r="T4463">
            <v>76.553420000000003</v>
          </cell>
          <cell r="U4463">
            <v>76.886399999999995</v>
          </cell>
          <cell r="W4463">
            <v>16.58024</v>
          </cell>
          <cell r="X4463">
            <v>19.70635</v>
          </cell>
          <cell r="Y4463">
            <v>18.933900000000001</v>
          </cell>
          <cell r="AB4463">
            <v>16.733000000000001</v>
          </cell>
          <cell r="AC4463">
            <v>18.977</v>
          </cell>
          <cell r="AD4463">
            <v>73.06</v>
          </cell>
          <cell r="AT4463">
            <v>9.3800000000000008</v>
          </cell>
          <cell r="AU4463">
            <v>24.658999999999999</v>
          </cell>
          <cell r="AV4463">
            <v>39.908580000000001</v>
          </cell>
          <cell r="AW4463">
            <v>80.125579999999999</v>
          </cell>
        </row>
        <row r="4464">
          <cell r="A4464" t="str">
            <v>680499640710BU0713</v>
          </cell>
          <cell r="L4464">
            <v>6.3631200000000003</v>
          </cell>
          <cell r="M4464">
            <v>6.6553199999999997</v>
          </cell>
          <cell r="N4464">
            <v>6.2355700000000001</v>
          </cell>
          <cell r="O4464">
            <v>37.913939999999997</v>
          </cell>
          <cell r="P4464">
            <v>32.7973</v>
          </cell>
          <cell r="Q4464">
            <v>35.448399999999999</v>
          </cell>
          <cell r="S4464">
            <v>81.670060000000007</v>
          </cell>
          <cell r="T4464">
            <v>76.553420000000003</v>
          </cell>
          <cell r="U4464">
            <v>76.886399999999995</v>
          </cell>
          <cell r="W4464">
            <v>16.58024</v>
          </cell>
          <cell r="X4464">
            <v>19.70635</v>
          </cell>
          <cell r="Y4464">
            <v>18.933900000000001</v>
          </cell>
          <cell r="AB4464">
            <v>16.733000000000001</v>
          </cell>
          <cell r="AC4464">
            <v>18.977</v>
          </cell>
          <cell r="AD4464">
            <v>73.06</v>
          </cell>
          <cell r="AT4464">
            <v>9.3800000000000008</v>
          </cell>
          <cell r="AU4464">
            <v>24.658999999999999</v>
          </cell>
          <cell r="AV4464">
            <v>39.908580000000001</v>
          </cell>
          <cell r="AW4464">
            <v>80.125579999999999</v>
          </cell>
        </row>
        <row r="4465">
          <cell r="A4465" t="str">
            <v>680499640710BS9050</v>
          </cell>
          <cell r="L4465">
            <v>114.4036</v>
          </cell>
          <cell r="M4465">
            <v>1.393E-2</v>
          </cell>
          <cell r="N4465">
            <v>1.3050000000000001E-2</v>
          </cell>
          <cell r="O4465">
            <v>114.54841999999999</v>
          </cell>
          <cell r="P4465">
            <v>0.42730000000000001</v>
          </cell>
          <cell r="Q4465">
            <v>0.48510999999999999</v>
          </cell>
          <cell r="S4465">
            <v>114.85738000000001</v>
          </cell>
          <cell r="T4465">
            <v>0.73626000000000003</v>
          </cell>
          <cell r="U4465">
            <v>0.77761999999999998</v>
          </cell>
          <cell r="W4465">
            <v>114.41759</v>
          </cell>
          <cell r="X4465">
            <v>4.8180000000000001E-2</v>
          </cell>
          <cell r="Y4465">
            <v>4.7579999999999997E-2</v>
          </cell>
          <cell r="AV4465">
            <v>0.12606999999999999</v>
          </cell>
          <cell r="AW4465">
            <v>0.12606999999999999</v>
          </cell>
        </row>
        <row r="4466">
          <cell r="A4466" t="str">
            <v>680499640710BU0331</v>
          </cell>
          <cell r="L4466">
            <v>2.2499999999999998E-3</v>
          </cell>
          <cell r="M4466">
            <v>1.393E-2</v>
          </cell>
          <cell r="N4466">
            <v>1.3050000000000001E-2</v>
          </cell>
          <cell r="O4466">
            <v>0.14707000000000001</v>
          </cell>
          <cell r="P4466">
            <v>0.42730000000000001</v>
          </cell>
          <cell r="Q4466">
            <v>0.48510999999999999</v>
          </cell>
          <cell r="S4466">
            <v>0.45602999999999999</v>
          </cell>
          <cell r="T4466">
            <v>0.73626000000000003</v>
          </cell>
          <cell r="U4466">
            <v>0.77761999999999998</v>
          </cell>
          <cell r="W4466">
            <v>1.6240000000000001E-2</v>
          </cell>
          <cell r="X4466">
            <v>4.8180000000000001E-2</v>
          </cell>
          <cell r="Y4466">
            <v>4.7579999999999997E-2</v>
          </cell>
          <cell r="AV4466">
            <v>0.12606999999999999</v>
          </cell>
          <cell r="AW4466">
            <v>0.12606999999999999</v>
          </cell>
        </row>
        <row r="4467">
          <cell r="A4467" t="str">
            <v>680499640710BU0362</v>
          </cell>
          <cell r="L4467">
            <v>114.40134999999999</v>
          </cell>
          <cell r="O4467">
            <v>114.40134999999999</v>
          </cell>
          <cell r="S4467">
            <v>114.40134999999999</v>
          </cell>
          <cell r="W4467">
            <v>114.40134999999999</v>
          </cell>
        </row>
        <row r="4468">
          <cell r="A4468" t="str">
            <v>680499640710BS6903</v>
          </cell>
          <cell r="L4468">
            <v>2.7E-2</v>
          </cell>
          <cell r="M4468">
            <v>2.402E-2</v>
          </cell>
          <cell r="N4468">
            <v>2.2499999999999999E-2</v>
          </cell>
          <cell r="O4468">
            <v>-6.6699999999999997E-3</v>
          </cell>
          <cell r="P4468">
            <v>6.234E-2</v>
          </cell>
          <cell r="Q4468">
            <v>6.8239999999999995E-2</v>
          </cell>
          <cell r="S4468">
            <v>1.61921</v>
          </cell>
          <cell r="T4468">
            <v>1.6882200000000001</v>
          </cell>
          <cell r="U4468">
            <v>1.64551</v>
          </cell>
          <cell r="W4468">
            <v>-5.6930000000000001E-2</v>
          </cell>
          <cell r="X4468">
            <v>2.402E-2</v>
          </cell>
          <cell r="Y4468">
            <v>2.2499999999999999E-2</v>
          </cell>
          <cell r="AV4468">
            <v>3.8830000000000003E-2</v>
          </cell>
          <cell r="AW4468">
            <v>3.8830000000000003E-2</v>
          </cell>
        </row>
        <row r="4469">
          <cell r="A4469" t="str">
            <v>680499640710BU0664</v>
          </cell>
          <cell r="L4469">
            <v>2.7E-2</v>
          </cell>
          <cell r="M4469">
            <v>2.402E-2</v>
          </cell>
          <cell r="N4469">
            <v>2.2499999999999999E-2</v>
          </cell>
          <cell r="O4469">
            <v>-6.6699999999999997E-3</v>
          </cell>
          <cell r="P4469">
            <v>6.234E-2</v>
          </cell>
          <cell r="Q4469">
            <v>6.8239999999999995E-2</v>
          </cell>
          <cell r="S4469">
            <v>1.61921</v>
          </cell>
          <cell r="T4469">
            <v>1.6882200000000001</v>
          </cell>
          <cell r="U4469">
            <v>1.64551</v>
          </cell>
          <cell r="W4469">
            <v>-5.6930000000000001E-2</v>
          </cell>
          <cell r="X4469">
            <v>2.402E-2</v>
          </cell>
          <cell r="Y4469">
            <v>2.2499999999999999E-2</v>
          </cell>
          <cell r="AV4469">
            <v>3.8830000000000003E-2</v>
          </cell>
          <cell r="AW4469">
            <v>3.8830000000000003E-2</v>
          </cell>
        </row>
        <row r="4470">
          <cell r="A4470" t="str">
            <v>680499640710201101</v>
          </cell>
          <cell r="L4470">
            <v>1513.5552399999999</v>
          </cell>
          <cell r="M4470">
            <v>1487.05294</v>
          </cell>
          <cell r="N4470">
            <v>1393.2634700000001</v>
          </cell>
          <cell r="O4470">
            <v>7739.3221100000001</v>
          </cell>
          <cell r="P4470">
            <v>6658.4010200000002</v>
          </cell>
          <cell r="Q4470">
            <v>7201.2692800000004</v>
          </cell>
          <cell r="S4470">
            <v>17687.370579999999</v>
          </cell>
          <cell r="T4470">
            <v>16606.449489999999</v>
          </cell>
          <cell r="U4470">
            <v>16655.95076</v>
          </cell>
          <cell r="W4470">
            <v>2959.0574799999999</v>
          </cell>
          <cell r="X4470">
            <v>4107.2489400000004</v>
          </cell>
          <cell r="Y4470">
            <v>3933.2756899999999</v>
          </cell>
          <cell r="AB4470">
            <v>4241.2749999999996</v>
          </cell>
          <cell r="AC4470">
            <v>4573.0169999999998</v>
          </cell>
          <cell r="AD4470">
            <v>17724.588</v>
          </cell>
          <cell r="AT4470">
            <v>1433.454</v>
          </cell>
          <cell r="AU4470">
            <v>4219.4719999999998</v>
          </cell>
          <cell r="AV4470">
            <v>7481.8595400000004</v>
          </cell>
          <cell r="AW4470">
            <v>17595.63854</v>
          </cell>
        </row>
        <row r="4471">
          <cell r="A4471" t="str">
            <v>680499640710BT6918</v>
          </cell>
          <cell r="L4471">
            <v>1513.5552399999999</v>
          </cell>
          <cell r="M4471">
            <v>1487.05294</v>
          </cell>
          <cell r="N4471">
            <v>1393.2634700000001</v>
          </cell>
          <cell r="O4471">
            <v>7739.3221100000001</v>
          </cell>
          <cell r="P4471">
            <v>6658.4010200000002</v>
          </cell>
          <cell r="Q4471">
            <v>7201.2692800000004</v>
          </cell>
          <cell r="S4471">
            <v>17687.370579999999</v>
          </cell>
          <cell r="T4471">
            <v>16606.449489999999</v>
          </cell>
          <cell r="U4471">
            <v>16655.95076</v>
          </cell>
          <cell r="W4471">
            <v>2959.0574799999999</v>
          </cell>
          <cell r="X4471">
            <v>4107.2489400000004</v>
          </cell>
          <cell r="Y4471">
            <v>3933.2756899999999</v>
          </cell>
          <cell r="AB4471">
            <v>4241.2749999999996</v>
          </cell>
          <cell r="AC4471">
            <v>4573.0169999999998</v>
          </cell>
          <cell r="AD4471">
            <v>17724.588</v>
          </cell>
          <cell r="AT4471">
            <v>1433.454</v>
          </cell>
          <cell r="AU4471">
            <v>4219.4719999999998</v>
          </cell>
          <cell r="AV4471">
            <v>7481.8595400000004</v>
          </cell>
          <cell r="AW4471">
            <v>17595.63854</v>
          </cell>
        </row>
        <row r="4472">
          <cell r="A4472" t="str">
            <v>680499640710BO0680</v>
          </cell>
          <cell r="L4472">
            <v>1513.5552399999999</v>
          </cell>
          <cell r="M4472">
            <v>1487.05294</v>
          </cell>
          <cell r="N4472">
            <v>1393.2634700000001</v>
          </cell>
          <cell r="O4472">
            <v>7739.3221100000001</v>
          </cell>
          <cell r="P4472">
            <v>6658.4010200000002</v>
          </cell>
          <cell r="Q4472">
            <v>7201.2692800000004</v>
          </cell>
          <cell r="S4472">
            <v>17687.370579999999</v>
          </cell>
          <cell r="T4472">
            <v>16606.449489999999</v>
          </cell>
          <cell r="U4472">
            <v>16655.95076</v>
          </cell>
          <cell r="W4472">
            <v>2959.0574799999999</v>
          </cell>
          <cell r="X4472">
            <v>4107.2489400000004</v>
          </cell>
          <cell r="Y4472">
            <v>3933.2756899999999</v>
          </cell>
          <cell r="AB4472">
            <v>4241.2749999999996</v>
          </cell>
          <cell r="AC4472">
            <v>4573.0169999999998</v>
          </cell>
          <cell r="AD4472">
            <v>17724.588</v>
          </cell>
          <cell r="AT4472">
            <v>1433.454</v>
          </cell>
          <cell r="AU4472">
            <v>4219.4719999999998</v>
          </cell>
          <cell r="AV4472">
            <v>7481.8595400000004</v>
          </cell>
          <cell r="AW4472">
            <v>17595.63854</v>
          </cell>
        </row>
        <row r="4473">
          <cell r="A4473" t="str">
            <v>680499640710BU0680</v>
          </cell>
          <cell r="L4473">
            <v>1513.5552399999999</v>
          </cell>
          <cell r="M4473">
            <v>1487.05294</v>
          </cell>
          <cell r="N4473">
            <v>1393.2634700000001</v>
          </cell>
          <cell r="O4473">
            <v>7739.3221100000001</v>
          </cell>
          <cell r="P4473">
            <v>6658.4010200000002</v>
          </cell>
          <cell r="Q4473">
            <v>7201.2692800000004</v>
          </cell>
          <cell r="S4473">
            <v>17687.370579999999</v>
          </cell>
          <cell r="T4473">
            <v>16606.449489999999</v>
          </cell>
          <cell r="U4473">
            <v>16655.95076</v>
          </cell>
          <cell r="W4473">
            <v>2959.0574799999999</v>
          </cell>
          <cell r="X4473">
            <v>4107.2489400000004</v>
          </cell>
          <cell r="Y4473">
            <v>3933.2756899999999</v>
          </cell>
          <cell r="AB4473">
            <v>4241.2749999999996</v>
          </cell>
          <cell r="AC4473">
            <v>4573.0169999999998</v>
          </cell>
          <cell r="AD4473">
            <v>17724.588</v>
          </cell>
          <cell r="AT4473">
            <v>1433.454</v>
          </cell>
          <cell r="AU4473">
            <v>4219.4719999999998</v>
          </cell>
          <cell r="AV4473">
            <v>7481.8595400000004</v>
          </cell>
          <cell r="AW4473">
            <v>17595.63854</v>
          </cell>
        </row>
        <row r="4474">
          <cell r="A4474" t="str">
            <v>680499CL_THPD202</v>
          </cell>
          <cell r="L4474">
            <v>3143.3088600000001</v>
          </cell>
          <cell r="M4474">
            <v>3159.61879</v>
          </cell>
          <cell r="N4474">
            <v>2916.2047499999999</v>
          </cell>
          <cell r="O4474">
            <v>13864.425520000001</v>
          </cell>
          <cell r="P4474">
            <v>13283.140009999999</v>
          </cell>
          <cell r="Q4474">
            <v>13917.75281</v>
          </cell>
          <cell r="S4474">
            <v>43300.086629999998</v>
          </cell>
          <cell r="T4474">
            <v>42718.801119999996</v>
          </cell>
          <cell r="U4474">
            <v>41260.000469999999</v>
          </cell>
          <cell r="W4474">
            <v>6283.5069000000003</v>
          </cell>
          <cell r="X4474">
            <v>9225.7694800000008</v>
          </cell>
          <cell r="Y4474">
            <v>8717.6287400000001</v>
          </cell>
          <cell r="AB4474">
            <v>13044.223</v>
          </cell>
          <cell r="AC4474">
            <v>9157.7199999999993</v>
          </cell>
          <cell r="AD4474">
            <v>51635.843999999997</v>
          </cell>
          <cell r="AT4474">
            <v>4033.991</v>
          </cell>
          <cell r="AU4474">
            <v>11496.9</v>
          </cell>
          <cell r="AV4474">
            <v>15705.98511</v>
          </cell>
          <cell r="AW4474">
            <v>46899.33311</v>
          </cell>
        </row>
        <row r="4475">
          <cell r="A4475" t="str">
            <v>680499CL_THBS9044</v>
          </cell>
          <cell r="L4475">
            <v>218.65939</v>
          </cell>
          <cell r="M4475">
            <v>85.689549999999997</v>
          </cell>
          <cell r="N4475">
            <v>79.08811</v>
          </cell>
          <cell r="O4475">
            <v>847.08803999999998</v>
          </cell>
          <cell r="P4475">
            <v>551.36680000000001</v>
          </cell>
          <cell r="Q4475">
            <v>593.54166999999995</v>
          </cell>
          <cell r="S4475">
            <v>2274.5727400000001</v>
          </cell>
          <cell r="T4475">
            <v>1978.8515</v>
          </cell>
          <cell r="U4475">
            <v>1923.3568</v>
          </cell>
          <cell r="W4475">
            <v>381.93765000000002</v>
          </cell>
          <cell r="X4475">
            <v>283.15176000000002</v>
          </cell>
          <cell r="Y4475">
            <v>269.89895999999999</v>
          </cell>
          <cell r="AB4475">
            <v>736.45899999999995</v>
          </cell>
          <cell r="AC4475">
            <v>624.18499999999995</v>
          </cell>
          <cell r="AD4475">
            <v>3210.6060000000002</v>
          </cell>
          <cell r="AT4475">
            <v>205.56299999999999</v>
          </cell>
          <cell r="AU4475">
            <v>583.21199999999999</v>
          </cell>
          <cell r="AV4475">
            <v>881.07991000000004</v>
          </cell>
          <cell r="AW4475">
            <v>2424.5939100000001</v>
          </cell>
        </row>
        <row r="4476">
          <cell r="A4476" t="str">
            <v>680499CL_THBU0321</v>
          </cell>
          <cell r="L4476">
            <v>69.712689999999995</v>
          </cell>
          <cell r="M4476">
            <v>31.019539999999999</v>
          </cell>
          <cell r="N4476">
            <v>28.629829999999998</v>
          </cell>
          <cell r="O4476">
            <v>273.75668999999999</v>
          </cell>
          <cell r="P4476">
            <v>237.59421</v>
          </cell>
          <cell r="Q4476">
            <v>257.46816999999999</v>
          </cell>
          <cell r="S4476">
            <v>665.69455000000005</v>
          </cell>
          <cell r="T4476">
            <v>629.53206999999998</v>
          </cell>
          <cell r="U4476">
            <v>622.02646000000004</v>
          </cell>
          <cell r="W4476">
            <v>106.48256000000001</v>
          </cell>
          <cell r="X4476">
            <v>113.75035</v>
          </cell>
          <cell r="Y4476">
            <v>108.10244</v>
          </cell>
          <cell r="AB4476">
            <v>239.607</v>
          </cell>
          <cell r="AC4476">
            <v>216.97</v>
          </cell>
          <cell r="AD4476">
            <v>1064.059</v>
          </cell>
          <cell r="AT4476">
            <v>58.723999999999997</v>
          </cell>
          <cell r="AU4476">
            <v>191.774</v>
          </cell>
          <cell r="AV4476">
            <v>298.40449000000001</v>
          </cell>
          <cell r="AW4476">
            <v>739.35649000000001</v>
          </cell>
        </row>
        <row r="4477">
          <cell r="A4477" t="str">
            <v>680499CL_THBU0323</v>
          </cell>
          <cell r="L4477">
            <v>148.94669999999999</v>
          </cell>
          <cell r="M4477">
            <v>54.670009999999998</v>
          </cell>
          <cell r="N4477">
            <v>50.458280000000002</v>
          </cell>
          <cell r="O4477">
            <v>573.33135000000004</v>
          </cell>
          <cell r="P4477">
            <v>313.77258999999998</v>
          </cell>
          <cell r="Q4477">
            <v>336.07350000000002</v>
          </cell>
          <cell r="S4477">
            <v>1608.8781899999999</v>
          </cell>
          <cell r="T4477">
            <v>1349.31943</v>
          </cell>
          <cell r="U4477">
            <v>1301.33034</v>
          </cell>
          <cell r="W4477">
            <v>275.45508999999998</v>
          </cell>
          <cell r="X4477">
            <v>169.40141</v>
          </cell>
          <cell r="Y4477">
            <v>161.79651999999999</v>
          </cell>
          <cell r="AB4477">
            <v>496.85199999999998</v>
          </cell>
          <cell r="AC4477">
            <v>407.21499999999997</v>
          </cell>
          <cell r="AD4477">
            <v>2146.547</v>
          </cell>
          <cell r="AT4477">
            <v>146.839</v>
          </cell>
          <cell r="AU4477">
            <v>391.43799999999999</v>
          </cell>
          <cell r="AV4477">
            <v>582.67542000000003</v>
          </cell>
          <cell r="AW4477">
            <v>1685.2374199999999</v>
          </cell>
        </row>
        <row r="4478">
          <cell r="A4478" t="str">
            <v>680499CL_THBG6912</v>
          </cell>
          <cell r="L4478">
            <v>816.84946000000002</v>
          </cell>
          <cell r="M4478">
            <v>998.81407000000002</v>
          </cell>
          <cell r="N4478">
            <v>921.86638000000005</v>
          </cell>
          <cell r="O4478">
            <v>4143.52585</v>
          </cell>
          <cell r="P4478">
            <v>4094.8006399999999</v>
          </cell>
          <cell r="Q4478">
            <v>4290.2417699999996</v>
          </cell>
          <cell r="S4478">
            <v>13534.3006</v>
          </cell>
          <cell r="T4478">
            <v>13485.57539</v>
          </cell>
          <cell r="U4478">
            <v>13028.159229999999</v>
          </cell>
          <cell r="W4478">
            <v>1757.10861</v>
          </cell>
          <cell r="X4478">
            <v>3035.3303700000001</v>
          </cell>
          <cell r="Y4478">
            <v>2856.8175299999998</v>
          </cell>
          <cell r="AB4478">
            <v>4040.634</v>
          </cell>
          <cell r="AC4478">
            <v>2771.8760000000002</v>
          </cell>
          <cell r="AD4478">
            <v>16106.195</v>
          </cell>
          <cell r="AT4478">
            <v>1674.502</v>
          </cell>
          <cell r="AU4478">
            <v>3919.9749999999999</v>
          </cell>
          <cell r="AV4478">
            <v>4812.2727100000002</v>
          </cell>
          <cell r="AW4478">
            <v>15059.13471</v>
          </cell>
        </row>
        <row r="4479">
          <cell r="A4479" t="str">
            <v>680499CL_THBS6912</v>
          </cell>
          <cell r="L4479">
            <v>739.17147</v>
          </cell>
          <cell r="M4479">
            <v>940.90769999999998</v>
          </cell>
          <cell r="N4479">
            <v>868.42105000000004</v>
          </cell>
          <cell r="O4479">
            <v>3657.3124899999998</v>
          </cell>
          <cell r="P4479">
            <v>3863.6497800000002</v>
          </cell>
          <cell r="Q4479">
            <v>4048.9387000000002</v>
          </cell>
          <cell r="S4479">
            <v>12686.337740000001</v>
          </cell>
          <cell r="T4479">
            <v>12892.67503</v>
          </cell>
          <cell r="U4479">
            <v>12450.59613</v>
          </cell>
          <cell r="W4479">
            <v>1581.57663</v>
          </cell>
          <cell r="X4479">
            <v>2941.6631200000002</v>
          </cell>
          <cell r="Y4479">
            <v>2767.7088100000001</v>
          </cell>
          <cell r="AB4479">
            <v>3690.6239999999998</v>
          </cell>
          <cell r="AC4479">
            <v>2523.17</v>
          </cell>
          <cell r="AD4479">
            <v>14758.206</v>
          </cell>
          <cell r="AT4479">
            <v>1561.2370000000001</v>
          </cell>
          <cell r="AU4479">
            <v>3583.8310000000001</v>
          </cell>
          <cell r="AV4479">
            <v>4296.3255900000004</v>
          </cell>
          <cell r="AW4479">
            <v>13716.16459</v>
          </cell>
        </row>
        <row r="4480">
          <cell r="A4480" t="str">
            <v>680499CL_THBO0678</v>
          </cell>
          <cell r="L4480">
            <v>454.66009000000003</v>
          </cell>
          <cell r="M4480">
            <v>618.58043999999995</v>
          </cell>
          <cell r="N4480">
            <v>570.92557999999997</v>
          </cell>
          <cell r="O4480">
            <v>2121.42497</v>
          </cell>
          <cell r="P4480">
            <v>2138.6594700000001</v>
          </cell>
          <cell r="Q4480">
            <v>2220.6149500000001</v>
          </cell>
          <cell r="S4480">
            <v>7543.62266</v>
          </cell>
          <cell r="T4480">
            <v>7560.8571599999996</v>
          </cell>
          <cell r="U4480">
            <v>7267.6867000000002</v>
          </cell>
          <cell r="W4480">
            <v>929.39485999999999</v>
          </cell>
          <cell r="X4480">
            <v>1719.58025</v>
          </cell>
          <cell r="Y4480">
            <v>1619.79321</v>
          </cell>
          <cell r="AB4480">
            <v>2408.4499999999998</v>
          </cell>
          <cell r="AC4480">
            <v>1521.954</v>
          </cell>
          <cell r="AD4480">
            <v>9656.6910000000007</v>
          </cell>
          <cell r="AT4480">
            <v>1046.903</v>
          </cell>
          <cell r="AU4480">
            <v>2238.6869999999999</v>
          </cell>
          <cell r="AV4480">
            <v>2672.2172700000001</v>
          </cell>
          <cell r="AW4480">
            <v>8207.9472700000006</v>
          </cell>
        </row>
        <row r="4481">
          <cell r="A4481" t="str">
            <v>680499CL_THBU0654</v>
          </cell>
          <cell r="L4481">
            <v>35.37585</v>
          </cell>
          <cell r="M4481">
            <v>87.525090000000006</v>
          </cell>
          <cell r="N4481">
            <v>80.782240000000002</v>
          </cell>
          <cell r="O4481">
            <v>193.09222</v>
          </cell>
          <cell r="P4481">
            <v>436.69060999999999</v>
          </cell>
          <cell r="Q4481">
            <v>464.33363000000003</v>
          </cell>
          <cell r="S4481">
            <v>951.88611000000003</v>
          </cell>
          <cell r="T4481">
            <v>1195.4845</v>
          </cell>
          <cell r="U4481">
            <v>1170.1264699999999</v>
          </cell>
          <cell r="W4481">
            <v>49.523800000000001</v>
          </cell>
          <cell r="X4481">
            <v>293.45235000000002</v>
          </cell>
          <cell r="Y4481">
            <v>277.77505000000002</v>
          </cell>
          <cell r="AB4481">
            <v>227.90799999999999</v>
          </cell>
          <cell r="AC4481">
            <v>97.201999999999998</v>
          </cell>
          <cell r="AD4481">
            <v>733.50599999999997</v>
          </cell>
          <cell r="AT4481">
            <v>96.54</v>
          </cell>
          <cell r="AU4481">
            <v>175.59800000000001</v>
          </cell>
          <cell r="AV4481">
            <v>259.21059000000002</v>
          </cell>
          <cell r="AW4481">
            <v>678.95659000000001</v>
          </cell>
        </row>
        <row r="4482">
          <cell r="A4482" t="str">
            <v>680499CL_THBU0659</v>
          </cell>
          <cell r="L4482">
            <v>249.13552999999999</v>
          </cell>
          <cell r="M4482">
            <v>234.80216999999999</v>
          </cell>
          <cell r="N4482">
            <v>216.71323000000001</v>
          </cell>
          <cell r="O4482">
            <v>1342.7953</v>
          </cell>
          <cell r="P4482">
            <v>1288.2802300000001</v>
          </cell>
          <cell r="Q4482">
            <v>1363.9668200000001</v>
          </cell>
          <cell r="S4482">
            <v>4190.8289699999996</v>
          </cell>
          <cell r="T4482">
            <v>4136.3139000000001</v>
          </cell>
          <cell r="U4482">
            <v>4012.7596699999999</v>
          </cell>
          <cell r="W4482">
            <v>602.65796999999998</v>
          </cell>
          <cell r="X4482">
            <v>928.63052000000005</v>
          </cell>
          <cell r="Y4482">
            <v>870.14054999999996</v>
          </cell>
          <cell r="AB4482">
            <v>1054.2660000000001</v>
          </cell>
          <cell r="AC4482">
            <v>904.01400000000001</v>
          </cell>
          <cell r="AD4482">
            <v>4368.009</v>
          </cell>
          <cell r="AT4482">
            <v>417.79399999999998</v>
          </cell>
          <cell r="AU4482">
            <v>1169.546</v>
          </cell>
          <cell r="AV4482">
            <v>1364.8977299999999</v>
          </cell>
          <cell r="AW4482">
            <v>4829.26073</v>
          </cell>
        </row>
        <row r="4483">
          <cell r="A4483" t="str">
            <v>680499CL_THBU3445</v>
          </cell>
          <cell r="P4483">
            <v>1.9470000000000001E-2</v>
          </cell>
          <cell r="Q4483">
            <v>2.3290000000000002E-2</v>
          </cell>
          <cell r="T4483">
            <v>1.9470000000000001E-2</v>
          </cell>
          <cell r="U4483">
            <v>2.3290000000000002E-2</v>
          </cell>
        </row>
        <row r="4484">
          <cell r="A4484" t="str">
            <v>680499CL_THBS6922</v>
          </cell>
          <cell r="L4484">
            <v>77.677989999999994</v>
          </cell>
          <cell r="M4484">
            <v>57.906370000000003</v>
          </cell>
          <cell r="N4484">
            <v>53.445329999999998</v>
          </cell>
          <cell r="O4484">
            <v>486.21336000000002</v>
          </cell>
          <cell r="P4484">
            <v>231.15085999999999</v>
          </cell>
          <cell r="Q4484">
            <v>241.30307999999999</v>
          </cell>
          <cell r="S4484">
            <v>847.96285999999998</v>
          </cell>
          <cell r="T4484">
            <v>592.90035999999998</v>
          </cell>
          <cell r="U4484">
            <v>577.56311000000005</v>
          </cell>
          <cell r="W4484">
            <v>175.53198</v>
          </cell>
          <cell r="X4484">
            <v>93.667249999999996</v>
          </cell>
          <cell r="Y4484">
            <v>89.108720000000005</v>
          </cell>
          <cell r="AB4484">
            <v>350.01</v>
          </cell>
          <cell r="AC4484">
            <v>248.70599999999999</v>
          </cell>
          <cell r="AD4484">
            <v>1347.989</v>
          </cell>
          <cell r="AT4484">
            <v>113.265</v>
          </cell>
          <cell r="AU4484">
            <v>336.14400000000001</v>
          </cell>
          <cell r="AV4484">
            <v>515.94712000000004</v>
          </cell>
          <cell r="AW4484">
            <v>1342.97012</v>
          </cell>
        </row>
        <row r="4485">
          <cell r="A4485" t="str">
            <v>680499CL_THBU1485</v>
          </cell>
          <cell r="L4485">
            <v>77.677989999999994</v>
          </cell>
          <cell r="M4485">
            <v>52.287439999999997</v>
          </cell>
          <cell r="N4485">
            <v>48.259270000000001</v>
          </cell>
          <cell r="O4485">
            <v>438.03311000000002</v>
          </cell>
          <cell r="P4485">
            <v>214.32584</v>
          </cell>
          <cell r="Q4485">
            <v>224.15396999999999</v>
          </cell>
          <cell r="S4485">
            <v>709.98440000000005</v>
          </cell>
          <cell r="T4485">
            <v>486.27713</v>
          </cell>
          <cell r="U4485">
            <v>475.69958000000003</v>
          </cell>
          <cell r="W4485">
            <v>175.53198</v>
          </cell>
          <cell r="X4485">
            <v>77.966089999999994</v>
          </cell>
          <cell r="Y4485">
            <v>74.384770000000003</v>
          </cell>
          <cell r="AB4485">
            <v>308.36200000000002</v>
          </cell>
          <cell r="AC4485">
            <v>200.07300000000001</v>
          </cell>
          <cell r="AD4485">
            <v>1154.9559999999999</v>
          </cell>
          <cell r="AT4485">
            <v>113.265</v>
          </cell>
          <cell r="AU4485">
            <v>308.57</v>
          </cell>
          <cell r="AV4485">
            <v>467.69851999999997</v>
          </cell>
          <cell r="AW4485">
            <v>1181.5165199999999</v>
          </cell>
        </row>
        <row r="4486">
          <cell r="A4486" t="str">
            <v>680499CL_THBO0708</v>
          </cell>
          <cell r="P4486">
            <v>0</v>
          </cell>
          <cell r="Q4486">
            <v>0</v>
          </cell>
          <cell r="S4486">
            <v>0</v>
          </cell>
          <cell r="T4486">
            <v>0</v>
          </cell>
          <cell r="U4486">
            <v>0</v>
          </cell>
        </row>
        <row r="4487">
          <cell r="A4487" t="str">
            <v>680499CL_THBU0675</v>
          </cell>
          <cell r="L4487">
            <v>0</v>
          </cell>
          <cell r="O4487">
            <v>48.180250000000001</v>
          </cell>
          <cell r="S4487">
            <v>113.49229</v>
          </cell>
          <cell r="T4487">
            <v>65.312039999999996</v>
          </cell>
          <cell r="U4487">
            <v>62.05829</v>
          </cell>
          <cell r="W4487">
            <v>0</v>
          </cell>
          <cell r="AB4487">
            <v>41.648000000000003</v>
          </cell>
          <cell r="AC4487">
            <v>48.633000000000003</v>
          </cell>
          <cell r="AD4487">
            <v>193.03299999999999</v>
          </cell>
          <cell r="AU4487">
            <v>27.574000000000002</v>
          </cell>
          <cell r="AV4487">
            <v>48.248600000000003</v>
          </cell>
          <cell r="AW4487">
            <v>161.45359999999999</v>
          </cell>
        </row>
        <row r="4488">
          <cell r="A4488" t="str">
            <v>680499CL_THBU1123</v>
          </cell>
          <cell r="M4488">
            <v>5.6189299999999998</v>
          </cell>
          <cell r="N4488">
            <v>5.1860600000000003</v>
          </cell>
          <cell r="P4488">
            <v>16.825019999999999</v>
          </cell>
          <cell r="Q4488">
            <v>17.14911</v>
          </cell>
          <cell r="S4488">
            <v>24.486170000000001</v>
          </cell>
          <cell r="T4488">
            <v>41.311190000000003</v>
          </cell>
          <cell r="U4488">
            <v>39.805250000000001</v>
          </cell>
          <cell r="X4488">
            <v>15.70116</v>
          </cell>
          <cell r="Y4488">
            <v>14.72395</v>
          </cell>
        </row>
        <row r="4489">
          <cell r="A4489" t="str">
            <v>680499CL_THBS9042</v>
          </cell>
          <cell r="L4489">
            <v>2102.0558299999998</v>
          </cell>
          <cell r="M4489">
            <v>2071.80152</v>
          </cell>
          <cell r="N4489">
            <v>1912.1918900000001</v>
          </cell>
          <cell r="O4489">
            <v>8853.3871199999994</v>
          </cell>
          <cell r="P4489">
            <v>8616.8016299999999</v>
          </cell>
          <cell r="Q4489">
            <v>9012.2103999999999</v>
          </cell>
          <cell r="S4489">
            <v>27438.678599999999</v>
          </cell>
          <cell r="T4489">
            <v>27202.093110000002</v>
          </cell>
          <cell r="U4489">
            <v>26256.859380000002</v>
          </cell>
          <cell r="W4489">
            <v>4134.6332599999996</v>
          </cell>
          <cell r="X4489">
            <v>5895.6642000000002</v>
          </cell>
          <cell r="Y4489">
            <v>5579.8875600000001</v>
          </cell>
          <cell r="AB4489">
            <v>8261.5079999999998</v>
          </cell>
          <cell r="AC4489">
            <v>5755.9059999999999</v>
          </cell>
          <cell r="AD4489">
            <v>32296.574000000001</v>
          </cell>
          <cell r="AT4489">
            <v>2148.9430000000002</v>
          </cell>
          <cell r="AU4489">
            <v>6981.2030000000004</v>
          </cell>
          <cell r="AV4489">
            <v>9992.0270700000001</v>
          </cell>
          <cell r="AW4489">
            <v>29382.68807</v>
          </cell>
        </row>
        <row r="4490">
          <cell r="A4490" t="str">
            <v>680499CL_THBO0341</v>
          </cell>
          <cell r="L4490">
            <v>953.91917000000001</v>
          </cell>
          <cell r="M4490">
            <v>820.73950000000002</v>
          </cell>
          <cell r="N4490">
            <v>757.51050999999995</v>
          </cell>
          <cell r="O4490">
            <v>4494.2979299999997</v>
          </cell>
          <cell r="P4490">
            <v>3893.1570499999998</v>
          </cell>
          <cell r="Q4490">
            <v>4096.5513799999999</v>
          </cell>
          <cell r="S4490">
            <v>14656.6217</v>
          </cell>
          <cell r="T4490">
            <v>14055.480820000001</v>
          </cell>
          <cell r="U4490">
            <v>13539.080449999999</v>
          </cell>
          <cell r="W4490">
            <v>2083.3655399999998</v>
          </cell>
          <cell r="X4490">
            <v>2573.20219</v>
          </cell>
          <cell r="Y4490">
            <v>2441.2806</v>
          </cell>
          <cell r="AB4490">
            <v>3966.2689999999998</v>
          </cell>
          <cell r="AC4490">
            <v>2707.2849999999999</v>
          </cell>
          <cell r="AD4490">
            <v>15650.916999999999</v>
          </cell>
          <cell r="AT4490">
            <v>1166.0160000000001</v>
          </cell>
          <cell r="AU4490">
            <v>3601.1930000000002</v>
          </cell>
          <cell r="AV4490">
            <v>5133.0549600000004</v>
          </cell>
          <cell r="AW4490">
            <v>14598.20096</v>
          </cell>
        </row>
        <row r="4491">
          <cell r="A4491" t="str">
            <v>680499CL_THBU0341</v>
          </cell>
          <cell r="L4491">
            <v>953.91917000000001</v>
          </cell>
          <cell r="M4491">
            <v>820.73950000000002</v>
          </cell>
          <cell r="N4491">
            <v>757.51050999999995</v>
          </cell>
          <cell r="O4491">
            <v>4494.2979299999997</v>
          </cell>
          <cell r="P4491">
            <v>3893.1570499999998</v>
          </cell>
          <cell r="Q4491">
            <v>4096.5513799999999</v>
          </cell>
          <cell r="S4491">
            <v>14656.6217</v>
          </cell>
          <cell r="T4491">
            <v>14055.480820000001</v>
          </cell>
          <cell r="U4491">
            <v>13539.080449999999</v>
          </cell>
          <cell r="W4491">
            <v>2083.3655399999998</v>
          </cell>
          <cell r="X4491">
            <v>2573.20219</v>
          </cell>
          <cell r="Y4491">
            <v>2441.2806</v>
          </cell>
          <cell r="AB4491">
            <v>3966.2689999999998</v>
          </cell>
          <cell r="AC4491">
            <v>2707.2849999999999</v>
          </cell>
          <cell r="AD4491">
            <v>15650.916999999999</v>
          </cell>
          <cell r="AT4491">
            <v>1166.0160000000001</v>
          </cell>
          <cell r="AU4491">
            <v>3601.1930000000002</v>
          </cell>
          <cell r="AV4491">
            <v>5133.0549600000004</v>
          </cell>
          <cell r="AW4491">
            <v>14598.20096</v>
          </cell>
        </row>
        <row r="4492">
          <cell r="A4492" t="str">
            <v>680499CL_THBU0351</v>
          </cell>
          <cell r="L4492">
            <v>31.784230000000001</v>
          </cell>
          <cell r="M4492">
            <v>10.64697</v>
          </cell>
          <cell r="N4492">
            <v>9.8267299999999995</v>
          </cell>
          <cell r="O4492">
            <v>136.17618999999999</v>
          </cell>
          <cell r="P4492">
            <v>69.922520000000006</v>
          </cell>
          <cell r="Q4492">
            <v>73.633539999999996</v>
          </cell>
          <cell r="S4492">
            <v>403.80939999999998</v>
          </cell>
          <cell r="T4492">
            <v>337.55572999999998</v>
          </cell>
          <cell r="U4492">
            <v>320.92063999999999</v>
          </cell>
          <cell r="W4492">
            <v>67.843980000000002</v>
          </cell>
          <cell r="X4492">
            <v>63.20391</v>
          </cell>
          <cell r="Y4492">
            <v>59.430529999999997</v>
          </cell>
          <cell r="AB4492">
            <v>210.66900000000001</v>
          </cell>
          <cell r="AC4492">
            <v>75.179000000000002</v>
          </cell>
          <cell r="AD4492">
            <v>702.04100000000005</v>
          </cell>
          <cell r="AT4492">
            <v>21.363</v>
          </cell>
          <cell r="AU4492">
            <v>146.29400000000001</v>
          </cell>
          <cell r="AV4492">
            <v>209.44895</v>
          </cell>
          <cell r="AW4492">
            <v>567.98395000000005</v>
          </cell>
        </row>
        <row r="4493">
          <cell r="A4493" t="str">
            <v>680499CL_THBU0352</v>
          </cell>
          <cell r="L4493">
            <v>1109.20947</v>
          </cell>
          <cell r="M4493">
            <v>1139.8138799999999</v>
          </cell>
          <cell r="N4493">
            <v>1052.00369</v>
          </cell>
          <cell r="O4493">
            <v>4141.41392</v>
          </cell>
          <cell r="P4493">
            <v>4230.9880000000003</v>
          </cell>
          <cell r="Q4493">
            <v>4389.0521699999999</v>
          </cell>
          <cell r="S4493">
            <v>12218.22378</v>
          </cell>
          <cell r="T4493">
            <v>12307.797860000001</v>
          </cell>
          <cell r="U4493">
            <v>11870.360129999999</v>
          </cell>
          <cell r="W4493">
            <v>1986.34968</v>
          </cell>
          <cell r="X4493">
            <v>3123.66894</v>
          </cell>
          <cell r="Y4493">
            <v>2953.8455300000001</v>
          </cell>
          <cell r="AB4493">
            <v>3927.3270000000002</v>
          </cell>
          <cell r="AC4493">
            <v>2859.0949999999998</v>
          </cell>
          <cell r="AD4493">
            <v>15357.548000000001</v>
          </cell>
          <cell r="AT4493">
            <v>937.41200000000003</v>
          </cell>
          <cell r="AU4493">
            <v>3157.4259999999999</v>
          </cell>
          <cell r="AV4493">
            <v>4515.5066500000003</v>
          </cell>
          <cell r="AW4493">
            <v>13771.79465</v>
          </cell>
        </row>
        <row r="4494">
          <cell r="A4494" t="str">
            <v>680499CL_THBU0353</v>
          </cell>
          <cell r="L4494">
            <v>7.1429600000000004</v>
          </cell>
          <cell r="M4494">
            <v>100.60117</v>
          </cell>
          <cell r="N4494">
            <v>92.850949999999997</v>
          </cell>
          <cell r="O4494">
            <v>81.499080000000006</v>
          </cell>
          <cell r="P4494">
            <v>422.69968999999998</v>
          </cell>
          <cell r="Q4494">
            <v>452.93220000000002</v>
          </cell>
          <cell r="S4494">
            <v>160.02372</v>
          </cell>
          <cell r="T4494">
            <v>501.22433000000001</v>
          </cell>
          <cell r="U4494">
            <v>526.45704999999998</v>
          </cell>
          <cell r="W4494">
            <v>-2.9259400000000002</v>
          </cell>
          <cell r="X4494">
            <v>135.58915999999999</v>
          </cell>
          <cell r="Y4494">
            <v>125.33089</v>
          </cell>
          <cell r="AB4494">
            <v>157.24299999999999</v>
          </cell>
          <cell r="AC4494">
            <v>114.34699999999999</v>
          </cell>
          <cell r="AD4494">
            <v>586.06799999999998</v>
          </cell>
          <cell r="AT4494">
            <v>24.152000000000001</v>
          </cell>
          <cell r="AU4494">
            <v>76.290000000000006</v>
          </cell>
          <cell r="AV4494">
            <v>134.01651000000001</v>
          </cell>
          <cell r="AW4494">
            <v>444.70850999999999</v>
          </cell>
        </row>
        <row r="4495">
          <cell r="A4495" t="str">
            <v>680499CL_THBU0349</v>
          </cell>
          <cell r="P4495">
            <v>3.4369999999999998E-2</v>
          </cell>
          <cell r="Q4495">
            <v>4.1119999999999997E-2</v>
          </cell>
          <cell r="T4495">
            <v>3.4369999999999998E-2</v>
          </cell>
          <cell r="U4495">
            <v>4.1119999999999997E-2</v>
          </cell>
        </row>
        <row r="4496">
          <cell r="A4496" t="str">
            <v>680499CL_THBS9051</v>
          </cell>
          <cell r="L4496">
            <v>5.7441800000000001</v>
          </cell>
          <cell r="M4496">
            <v>3.31365</v>
          </cell>
          <cell r="N4496">
            <v>3.05837</v>
          </cell>
          <cell r="O4496">
            <v>20.424510000000001</v>
          </cell>
          <cell r="P4496">
            <v>19.583860000000001</v>
          </cell>
          <cell r="Q4496">
            <v>21.13973</v>
          </cell>
          <cell r="S4496">
            <v>52.534689999999998</v>
          </cell>
          <cell r="T4496">
            <v>51.694040000000001</v>
          </cell>
          <cell r="U4496">
            <v>51.005830000000003</v>
          </cell>
          <cell r="W4496">
            <v>9.8273799999999998</v>
          </cell>
          <cell r="X4496">
            <v>11.623150000000001</v>
          </cell>
          <cell r="Y4496">
            <v>11.02468</v>
          </cell>
          <cell r="AB4496">
            <v>5.6219999999999999</v>
          </cell>
          <cell r="AC4496">
            <v>5.7530000000000001</v>
          </cell>
          <cell r="AD4496">
            <v>22.469000000000001</v>
          </cell>
          <cell r="AT4496">
            <v>4.9829999999999997</v>
          </cell>
          <cell r="AU4496">
            <v>12.51</v>
          </cell>
          <cell r="AV4496">
            <v>20.605419999999999</v>
          </cell>
          <cell r="AW4496">
            <v>32.916420000000002</v>
          </cell>
        </row>
        <row r="4497">
          <cell r="A4497" t="str">
            <v>680499CL_THBO0713</v>
          </cell>
          <cell r="L4497">
            <v>5.7441800000000001</v>
          </cell>
          <cell r="M4497">
            <v>3.31365</v>
          </cell>
          <cell r="N4497">
            <v>3.05837</v>
          </cell>
          <cell r="O4497">
            <v>20.424510000000001</v>
          </cell>
          <cell r="P4497">
            <v>19.583860000000001</v>
          </cell>
          <cell r="Q4497">
            <v>21.13973</v>
          </cell>
          <cell r="S4497">
            <v>52.534689999999998</v>
          </cell>
          <cell r="T4497">
            <v>51.694040000000001</v>
          </cell>
          <cell r="U4497">
            <v>51.005830000000003</v>
          </cell>
          <cell r="W4497">
            <v>9.8273799999999998</v>
          </cell>
          <cell r="X4497">
            <v>11.623150000000001</v>
          </cell>
          <cell r="Y4497">
            <v>11.02468</v>
          </cell>
          <cell r="AB4497">
            <v>5.6219999999999999</v>
          </cell>
          <cell r="AC4497">
            <v>5.7530000000000001</v>
          </cell>
          <cell r="AD4497">
            <v>22.469000000000001</v>
          </cell>
          <cell r="AT4497">
            <v>4.9829999999999997</v>
          </cell>
          <cell r="AU4497">
            <v>12.51</v>
          </cell>
          <cell r="AV4497">
            <v>20.605419999999999</v>
          </cell>
          <cell r="AW4497">
            <v>32.916420000000002</v>
          </cell>
        </row>
        <row r="4498">
          <cell r="A4498" t="str">
            <v>680499CL_THBU0713</v>
          </cell>
          <cell r="L4498">
            <v>5.7441800000000001</v>
          </cell>
          <cell r="M4498">
            <v>3.31365</v>
          </cell>
          <cell r="N4498">
            <v>3.05837</v>
          </cell>
          <cell r="O4498">
            <v>20.424510000000001</v>
          </cell>
          <cell r="P4498">
            <v>19.583860000000001</v>
          </cell>
          <cell r="Q4498">
            <v>21.13973</v>
          </cell>
          <cell r="S4498">
            <v>52.534689999999998</v>
          </cell>
          <cell r="T4498">
            <v>51.694040000000001</v>
          </cell>
          <cell r="U4498">
            <v>51.005830000000003</v>
          </cell>
          <cell r="W4498">
            <v>9.8273799999999998</v>
          </cell>
          <cell r="X4498">
            <v>11.623150000000001</v>
          </cell>
          <cell r="Y4498">
            <v>11.02468</v>
          </cell>
          <cell r="AB4498">
            <v>5.6219999999999999</v>
          </cell>
          <cell r="AC4498">
            <v>5.7530000000000001</v>
          </cell>
          <cell r="AD4498">
            <v>22.469000000000001</v>
          </cell>
          <cell r="AT4498">
            <v>4.9829999999999997</v>
          </cell>
          <cell r="AU4498">
            <v>12.51</v>
          </cell>
          <cell r="AV4498">
            <v>20.605419999999999</v>
          </cell>
          <cell r="AW4498">
            <v>32.916420000000002</v>
          </cell>
        </row>
        <row r="4499">
          <cell r="A4499" t="str">
            <v>680499CL_THBS6913</v>
          </cell>
          <cell r="P4499">
            <v>0.58708000000000005</v>
          </cell>
          <cell r="Q4499">
            <v>0.61922999999999995</v>
          </cell>
          <cell r="T4499">
            <v>0.58708000000000005</v>
          </cell>
          <cell r="U4499">
            <v>0.61922999999999995</v>
          </cell>
        </row>
        <row r="4500">
          <cell r="A4500" t="str">
            <v>680499CL_THBU1221</v>
          </cell>
          <cell r="P4500">
            <v>0.58708000000000005</v>
          </cell>
          <cell r="Q4500">
            <v>0.61922999999999995</v>
          </cell>
          <cell r="T4500">
            <v>0.58708000000000005</v>
          </cell>
          <cell r="U4500">
            <v>0.61922999999999995</v>
          </cell>
        </row>
        <row r="4501">
          <cell r="A4501" t="str">
            <v>680499CL_TH201101</v>
          </cell>
          <cell r="L4501">
            <v>603.99570000000006</v>
          </cell>
          <cell r="M4501">
            <v>1147.8383100000001</v>
          </cell>
          <cell r="N4501">
            <v>1059.4099100000001</v>
          </cell>
          <cell r="O4501">
            <v>4276.4522299999999</v>
          </cell>
          <cell r="P4501">
            <v>5753.5580099999997</v>
          </cell>
          <cell r="Q4501">
            <v>6146.4255199999998</v>
          </cell>
          <cell r="S4501">
            <v>15744.063249999999</v>
          </cell>
          <cell r="T4501">
            <v>17221.169030000001</v>
          </cell>
          <cell r="U4501">
            <v>16822.078730000001</v>
          </cell>
          <cell r="W4501">
            <v>1501.38888</v>
          </cell>
          <cell r="X4501">
            <v>3260.3039199999998</v>
          </cell>
          <cell r="Y4501">
            <v>3035.4146500000002</v>
          </cell>
          <cell r="AB4501">
            <v>4487.9518200000002</v>
          </cell>
          <cell r="AC4501">
            <v>4367.9769999999999</v>
          </cell>
          <cell r="AD4501">
            <v>18028.995419999999</v>
          </cell>
          <cell r="AT4501">
            <v>1498.7190000000001</v>
          </cell>
          <cell r="AU4501">
            <v>4473.7460000000001</v>
          </cell>
          <cell r="AV4501">
            <v>6110.4999500000004</v>
          </cell>
          <cell r="AW4501">
            <v>16892.732950000001</v>
          </cell>
        </row>
        <row r="4502">
          <cell r="A4502" t="str">
            <v>680499CL_THBT6918</v>
          </cell>
          <cell r="L4502">
            <v>603.99570000000006</v>
          </cell>
          <cell r="M4502">
            <v>1147.8383100000001</v>
          </cell>
          <cell r="N4502">
            <v>1059.4099100000001</v>
          </cell>
          <cell r="O4502">
            <v>4276.4522299999999</v>
          </cell>
          <cell r="P4502">
            <v>5753.5580099999997</v>
          </cell>
          <cell r="Q4502">
            <v>6146.4255199999998</v>
          </cell>
          <cell r="S4502">
            <v>15744.063249999999</v>
          </cell>
          <cell r="T4502">
            <v>17221.169030000001</v>
          </cell>
          <cell r="U4502">
            <v>16822.078730000001</v>
          </cell>
          <cell r="W4502">
            <v>1501.38888</v>
          </cell>
          <cell r="X4502">
            <v>3260.3039199999998</v>
          </cell>
          <cell r="Y4502">
            <v>3035.4146500000002</v>
          </cell>
          <cell r="AB4502">
            <v>4487.9518200000002</v>
          </cell>
          <cell r="AC4502">
            <v>4367.9769999999999</v>
          </cell>
          <cell r="AD4502">
            <v>18028.995419999999</v>
          </cell>
          <cell r="AT4502">
            <v>1498.7190000000001</v>
          </cell>
          <cell r="AU4502">
            <v>4473.7460000000001</v>
          </cell>
          <cell r="AV4502">
            <v>6110.4999500000004</v>
          </cell>
          <cell r="AW4502">
            <v>16892.732950000001</v>
          </cell>
        </row>
        <row r="4503">
          <cell r="A4503" t="str">
            <v>680499CL_THBO0680</v>
          </cell>
          <cell r="L4503">
            <v>603.99570000000006</v>
          </cell>
          <cell r="M4503">
            <v>1147.8383100000001</v>
          </cell>
          <cell r="N4503">
            <v>1059.4099100000001</v>
          </cell>
          <cell r="O4503">
            <v>4275.5101000000004</v>
          </cell>
          <cell r="P4503">
            <v>5747.5746499999996</v>
          </cell>
          <cell r="Q4503">
            <v>6139.42562</v>
          </cell>
          <cell r="S4503">
            <v>15742.898279999999</v>
          </cell>
          <cell r="T4503">
            <v>17214.96283</v>
          </cell>
          <cell r="U4503">
            <v>16814.864020000001</v>
          </cell>
          <cell r="W4503">
            <v>1500.8659700000001</v>
          </cell>
          <cell r="X4503">
            <v>3260.3039199999998</v>
          </cell>
          <cell r="Y4503">
            <v>3035.4146500000002</v>
          </cell>
          <cell r="AB4503">
            <v>4487.9518200000002</v>
          </cell>
          <cell r="AC4503">
            <v>4367.9769999999999</v>
          </cell>
          <cell r="AD4503">
            <v>18028.995419999999</v>
          </cell>
          <cell r="AT4503">
            <v>1498.7190000000001</v>
          </cell>
          <cell r="AU4503">
            <v>4473.7460000000001</v>
          </cell>
          <cell r="AV4503">
            <v>6110.0807299999997</v>
          </cell>
          <cell r="AW4503">
            <v>16892.313730000002</v>
          </cell>
        </row>
        <row r="4504">
          <cell r="A4504" t="str">
            <v>680499CL_THBU0680</v>
          </cell>
          <cell r="L4504">
            <v>603.99570000000006</v>
          </cell>
          <cell r="M4504">
            <v>1147.8383100000001</v>
          </cell>
          <cell r="N4504">
            <v>1059.4099100000001</v>
          </cell>
          <cell r="O4504">
            <v>4275.5101000000004</v>
          </cell>
          <cell r="P4504">
            <v>5747.5746499999996</v>
          </cell>
          <cell r="Q4504">
            <v>6139.42562</v>
          </cell>
          <cell r="S4504">
            <v>15742.898279999999</v>
          </cell>
          <cell r="T4504">
            <v>17214.96283</v>
          </cell>
          <cell r="U4504">
            <v>16814.864020000001</v>
          </cell>
          <cell r="W4504">
            <v>1500.8659700000001</v>
          </cell>
          <cell r="X4504">
            <v>3260.3039199999998</v>
          </cell>
          <cell r="Y4504">
            <v>3035.4146500000002</v>
          </cell>
          <cell r="AB4504">
            <v>4487.9518200000002</v>
          </cell>
          <cell r="AC4504">
            <v>4367.9769999999999</v>
          </cell>
          <cell r="AD4504">
            <v>18028.995419999999</v>
          </cell>
          <cell r="AT4504">
            <v>1498.7190000000001</v>
          </cell>
          <cell r="AU4504">
            <v>4473.7460000000001</v>
          </cell>
          <cell r="AV4504">
            <v>6110.0807299999997</v>
          </cell>
          <cell r="AW4504">
            <v>16892.313730000002</v>
          </cell>
        </row>
        <row r="4505">
          <cell r="A4505" t="str">
            <v>680499CL_THBU0624</v>
          </cell>
          <cell r="L4505">
            <v>0</v>
          </cell>
          <cell r="O4505">
            <v>0.94213000000000002</v>
          </cell>
          <cell r="P4505">
            <v>5.9833600000000002</v>
          </cell>
          <cell r="Q4505">
            <v>6.9999000000000002</v>
          </cell>
          <cell r="S4505">
            <v>1.1649700000000001</v>
          </cell>
          <cell r="T4505">
            <v>6.2061999999999999</v>
          </cell>
          <cell r="U4505">
            <v>7.2147100000000002</v>
          </cell>
          <cell r="W4505">
            <v>0.52290999999999999</v>
          </cell>
          <cell r="AV4505">
            <v>0.41921999999999998</v>
          </cell>
          <cell r="AW4505">
            <v>0.41921999999999998</v>
          </cell>
        </row>
        <row r="4506">
          <cell r="A4506" t="str">
            <v>680499890287PD202</v>
          </cell>
          <cell r="L4506">
            <v>3143.3088600000001</v>
          </cell>
          <cell r="M4506">
            <v>3159.61879</v>
          </cell>
          <cell r="N4506">
            <v>2916.2047499999999</v>
          </cell>
          <cell r="O4506">
            <v>13864.425520000001</v>
          </cell>
          <cell r="P4506">
            <v>13283.140009999999</v>
          </cell>
          <cell r="Q4506">
            <v>13917.75281</v>
          </cell>
          <cell r="S4506">
            <v>43300.086629999998</v>
          </cell>
          <cell r="T4506">
            <v>42718.801119999996</v>
          </cell>
          <cell r="U4506">
            <v>41260.000469999999</v>
          </cell>
          <cell r="W4506">
            <v>6283.5069000000003</v>
          </cell>
          <cell r="X4506">
            <v>9225.7694800000008</v>
          </cell>
          <cell r="Y4506">
            <v>8717.6287400000001</v>
          </cell>
          <cell r="AB4506">
            <v>13044.223</v>
          </cell>
          <cell r="AC4506">
            <v>9157.7199999999993</v>
          </cell>
          <cell r="AD4506">
            <v>51635.843999999997</v>
          </cell>
          <cell r="AT4506">
            <v>4033.991</v>
          </cell>
          <cell r="AU4506">
            <v>11496.9</v>
          </cell>
          <cell r="AV4506">
            <v>15705.98511</v>
          </cell>
          <cell r="AW4506">
            <v>46899.33311</v>
          </cell>
        </row>
        <row r="4507">
          <cell r="A4507" t="str">
            <v>680499890287BS9044</v>
          </cell>
          <cell r="L4507">
            <v>218.65939</v>
          </cell>
          <cell r="M4507">
            <v>85.689549999999997</v>
          </cell>
          <cell r="N4507">
            <v>79.08811</v>
          </cell>
          <cell r="O4507">
            <v>847.08803999999998</v>
          </cell>
          <cell r="P4507">
            <v>551.36680000000001</v>
          </cell>
          <cell r="Q4507">
            <v>593.54166999999995</v>
          </cell>
          <cell r="S4507">
            <v>2274.5727400000001</v>
          </cell>
          <cell r="T4507">
            <v>1978.8515</v>
          </cell>
          <cell r="U4507">
            <v>1923.3568</v>
          </cell>
          <cell r="W4507">
            <v>381.93765000000002</v>
          </cell>
          <cell r="X4507">
            <v>283.15176000000002</v>
          </cell>
          <cell r="Y4507">
            <v>269.89895999999999</v>
          </cell>
          <cell r="AB4507">
            <v>736.45899999999995</v>
          </cell>
          <cell r="AC4507">
            <v>624.18499999999995</v>
          </cell>
          <cell r="AD4507">
            <v>3210.6060000000002</v>
          </cell>
          <cell r="AT4507">
            <v>205.56299999999999</v>
          </cell>
          <cell r="AU4507">
            <v>583.21199999999999</v>
          </cell>
          <cell r="AV4507">
            <v>881.07991000000004</v>
          </cell>
          <cell r="AW4507">
            <v>2424.5939100000001</v>
          </cell>
        </row>
        <row r="4508">
          <cell r="A4508" t="str">
            <v>680499890287BU0321</v>
          </cell>
          <cell r="L4508">
            <v>69.712689999999995</v>
          </cell>
          <cell r="M4508">
            <v>31.019539999999999</v>
          </cell>
          <cell r="N4508">
            <v>28.629829999999998</v>
          </cell>
          <cell r="O4508">
            <v>273.75668999999999</v>
          </cell>
          <cell r="P4508">
            <v>237.59421</v>
          </cell>
          <cell r="Q4508">
            <v>257.46816999999999</v>
          </cell>
          <cell r="S4508">
            <v>665.69455000000005</v>
          </cell>
          <cell r="T4508">
            <v>629.53206999999998</v>
          </cell>
          <cell r="U4508">
            <v>622.02646000000004</v>
          </cell>
          <cell r="W4508">
            <v>106.48256000000001</v>
          </cell>
          <cell r="X4508">
            <v>113.75035</v>
          </cell>
          <cell r="Y4508">
            <v>108.10244</v>
          </cell>
          <cell r="AB4508">
            <v>239.607</v>
          </cell>
          <cell r="AC4508">
            <v>216.97</v>
          </cell>
          <cell r="AD4508">
            <v>1064.059</v>
          </cell>
          <cell r="AT4508">
            <v>58.723999999999997</v>
          </cell>
          <cell r="AU4508">
            <v>191.774</v>
          </cell>
          <cell r="AV4508">
            <v>298.40449000000001</v>
          </cell>
          <cell r="AW4508">
            <v>739.35649000000001</v>
          </cell>
        </row>
        <row r="4509">
          <cell r="A4509" t="str">
            <v>680499890287BU0323</v>
          </cell>
          <cell r="L4509">
            <v>148.94669999999999</v>
          </cell>
          <cell r="M4509">
            <v>54.670009999999998</v>
          </cell>
          <cell r="N4509">
            <v>50.458280000000002</v>
          </cell>
          <cell r="O4509">
            <v>573.33135000000004</v>
          </cell>
          <cell r="P4509">
            <v>313.77258999999998</v>
          </cell>
          <cell r="Q4509">
            <v>336.07350000000002</v>
          </cell>
          <cell r="S4509">
            <v>1608.8781899999999</v>
          </cell>
          <cell r="T4509">
            <v>1349.31943</v>
          </cell>
          <cell r="U4509">
            <v>1301.33034</v>
          </cell>
          <cell r="W4509">
            <v>275.45508999999998</v>
          </cell>
          <cell r="X4509">
            <v>169.40141</v>
          </cell>
          <cell r="Y4509">
            <v>161.79651999999999</v>
          </cell>
          <cell r="AB4509">
            <v>496.85199999999998</v>
          </cell>
          <cell r="AC4509">
            <v>407.21499999999997</v>
          </cell>
          <cell r="AD4509">
            <v>2146.547</v>
          </cell>
          <cell r="AT4509">
            <v>146.839</v>
          </cell>
          <cell r="AU4509">
            <v>391.43799999999999</v>
          </cell>
          <cell r="AV4509">
            <v>582.67542000000003</v>
          </cell>
          <cell r="AW4509">
            <v>1685.2374199999999</v>
          </cell>
        </row>
        <row r="4510">
          <cell r="A4510" t="str">
            <v>680499890287BG6912</v>
          </cell>
          <cell r="L4510">
            <v>816.84946000000002</v>
          </cell>
          <cell r="M4510">
            <v>998.81407000000002</v>
          </cell>
          <cell r="N4510">
            <v>921.86638000000005</v>
          </cell>
          <cell r="O4510">
            <v>4143.52585</v>
          </cell>
          <cell r="P4510">
            <v>4094.8006399999999</v>
          </cell>
          <cell r="Q4510">
            <v>4290.2417699999996</v>
          </cell>
          <cell r="S4510">
            <v>13534.3006</v>
          </cell>
          <cell r="T4510">
            <v>13485.57539</v>
          </cell>
          <cell r="U4510">
            <v>13028.159229999999</v>
          </cell>
          <cell r="W4510">
            <v>1757.10861</v>
          </cell>
          <cell r="X4510">
            <v>3035.3303700000001</v>
          </cell>
          <cell r="Y4510">
            <v>2856.8175299999998</v>
          </cell>
          <cell r="AB4510">
            <v>4040.634</v>
          </cell>
          <cell r="AC4510">
            <v>2771.8760000000002</v>
          </cell>
          <cell r="AD4510">
            <v>16106.195</v>
          </cell>
          <cell r="AT4510">
            <v>1674.502</v>
          </cell>
          <cell r="AU4510">
            <v>3919.9749999999999</v>
          </cell>
          <cell r="AV4510">
            <v>4812.2727100000002</v>
          </cell>
          <cell r="AW4510">
            <v>15059.13471</v>
          </cell>
        </row>
        <row r="4511">
          <cell r="A4511" t="str">
            <v>680499890287BS6912</v>
          </cell>
          <cell r="L4511">
            <v>739.17147</v>
          </cell>
          <cell r="M4511">
            <v>940.90769999999998</v>
          </cell>
          <cell r="N4511">
            <v>868.42105000000004</v>
          </cell>
          <cell r="O4511">
            <v>3657.3124899999998</v>
          </cell>
          <cell r="P4511">
            <v>3863.6497800000002</v>
          </cell>
          <cell r="Q4511">
            <v>4048.9387000000002</v>
          </cell>
          <cell r="S4511">
            <v>12686.337740000001</v>
          </cell>
          <cell r="T4511">
            <v>12892.67503</v>
          </cell>
          <cell r="U4511">
            <v>12450.59613</v>
          </cell>
          <cell r="W4511">
            <v>1581.57663</v>
          </cell>
          <cell r="X4511">
            <v>2941.6631200000002</v>
          </cell>
          <cell r="Y4511">
            <v>2767.7088100000001</v>
          </cell>
          <cell r="AB4511">
            <v>3690.6239999999998</v>
          </cell>
          <cell r="AC4511">
            <v>2523.17</v>
          </cell>
          <cell r="AD4511">
            <v>14758.206</v>
          </cell>
          <cell r="AT4511">
            <v>1561.2370000000001</v>
          </cell>
          <cell r="AU4511">
            <v>3583.8310000000001</v>
          </cell>
          <cell r="AV4511">
            <v>4296.3255900000004</v>
          </cell>
          <cell r="AW4511">
            <v>13716.16459</v>
          </cell>
        </row>
        <row r="4512">
          <cell r="A4512" t="str">
            <v>680499890287BO0678</v>
          </cell>
          <cell r="L4512">
            <v>454.66009000000003</v>
          </cell>
          <cell r="M4512">
            <v>618.58043999999995</v>
          </cell>
          <cell r="N4512">
            <v>570.92557999999997</v>
          </cell>
          <cell r="O4512">
            <v>2121.42497</v>
          </cell>
          <cell r="P4512">
            <v>2138.6594700000001</v>
          </cell>
          <cell r="Q4512">
            <v>2220.6149500000001</v>
          </cell>
          <cell r="S4512">
            <v>7543.62266</v>
          </cell>
          <cell r="T4512">
            <v>7560.8571599999996</v>
          </cell>
          <cell r="U4512">
            <v>7267.6867000000002</v>
          </cell>
          <cell r="W4512">
            <v>929.39485999999999</v>
          </cell>
          <cell r="X4512">
            <v>1719.58025</v>
          </cell>
          <cell r="Y4512">
            <v>1619.79321</v>
          </cell>
          <cell r="AB4512">
            <v>2408.4499999999998</v>
          </cell>
          <cell r="AC4512">
            <v>1521.954</v>
          </cell>
          <cell r="AD4512">
            <v>9656.6910000000007</v>
          </cell>
          <cell r="AT4512">
            <v>1046.903</v>
          </cell>
          <cell r="AU4512">
            <v>2238.6869999999999</v>
          </cell>
          <cell r="AV4512">
            <v>2672.2172700000001</v>
          </cell>
          <cell r="AW4512">
            <v>8207.9472700000006</v>
          </cell>
        </row>
        <row r="4513">
          <cell r="A4513" t="str">
            <v>680499890287BU0654</v>
          </cell>
          <cell r="L4513">
            <v>35.37585</v>
          </cell>
          <cell r="M4513">
            <v>87.525090000000006</v>
          </cell>
          <cell r="N4513">
            <v>80.782240000000002</v>
          </cell>
          <cell r="O4513">
            <v>193.09222</v>
          </cell>
          <cell r="P4513">
            <v>436.69060999999999</v>
          </cell>
          <cell r="Q4513">
            <v>464.33363000000003</v>
          </cell>
          <cell r="S4513">
            <v>951.88611000000003</v>
          </cell>
          <cell r="T4513">
            <v>1195.4845</v>
          </cell>
          <cell r="U4513">
            <v>1170.1264699999999</v>
          </cell>
          <cell r="W4513">
            <v>49.523800000000001</v>
          </cell>
          <cell r="X4513">
            <v>293.45235000000002</v>
          </cell>
          <cell r="Y4513">
            <v>277.77505000000002</v>
          </cell>
          <cell r="AB4513">
            <v>227.90799999999999</v>
          </cell>
          <cell r="AC4513">
            <v>97.201999999999998</v>
          </cell>
          <cell r="AD4513">
            <v>733.50599999999997</v>
          </cell>
          <cell r="AT4513">
            <v>96.54</v>
          </cell>
          <cell r="AU4513">
            <v>175.59800000000001</v>
          </cell>
          <cell r="AV4513">
            <v>259.21059000000002</v>
          </cell>
          <cell r="AW4513">
            <v>678.95659000000001</v>
          </cell>
        </row>
        <row r="4514">
          <cell r="A4514" t="str">
            <v>680499890287BU0659</v>
          </cell>
          <cell r="L4514">
            <v>249.13552999999999</v>
          </cell>
          <cell r="M4514">
            <v>234.80216999999999</v>
          </cell>
          <cell r="N4514">
            <v>216.71323000000001</v>
          </cell>
          <cell r="O4514">
            <v>1342.7953</v>
          </cell>
          <cell r="P4514">
            <v>1288.2802300000001</v>
          </cell>
          <cell r="Q4514">
            <v>1363.9668200000001</v>
          </cell>
          <cell r="S4514">
            <v>4190.8289699999996</v>
          </cell>
          <cell r="T4514">
            <v>4136.3139000000001</v>
          </cell>
          <cell r="U4514">
            <v>4012.7596699999999</v>
          </cell>
          <cell r="W4514">
            <v>602.65796999999998</v>
          </cell>
          <cell r="X4514">
            <v>928.63052000000005</v>
          </cell>
          <cell r="Y4514">
            <v>870.14054999999996</v>
          </cell>
          <cell r="AB4514">
            <v>1054.2660000000001</v>
          </cell>
          <cell r="AC4514">
            <v>904.01400000000001</v>
          </cell>
          <cell r="AD4514">
            <v>4368.009</v>
          </cell>
          <cell r="AT4514">
            <v>417.79399999999998</v>
          </cell>
          <cell r="AU4514">
            <v>1169.546</v>
          </cell>
          <cell r="AV4514">
            <v>1364.8977299999999</v>
          </cell>
          <cell r="AW4514">
            <v>4829.26073</v>
          </cell>
        </row>
        <row r="4515">
          <cell r="A4515" t="str">
            <v>680499890287BU3445</v>
          </cell>
          <cell r="P4515">
            <v>1.9470000000000001E-2</v>
          </cell>
          <cell r="Q4515">
            <v>2.3290000000000002E-2</v>
          </cell>
          <cell r="T4515">
            <v>1.9470000000000001E-2</v>
          </cell>
          <cell r="U4515">
            <v>2.3290000000000002E-2</v>
          </cell>
        </row>
        <row r="4516">
          <cell r="A4516" t="str">
            <v>680499890287BS6922</v>
          </cell>
          <cell r="L4516">
            <v>77.677989999999994</v>
          </cell>
          <cell r="M4516">
            <v>57.906370000000003</v>
          </cell>
          <cell r="N4516">
            <v>53.445329999999998</v>
          </cell>
          <cell r="O4516">
            <v>486.21336000000002</v>
          </cell>
          <cell r="P4516">
            <v>231.15085999999999</v>
          </cell>
          <cell r="Q4516">
            <v>241.30307999999999</v>
          </cell>
          <cell r="S4516">
            <v>847.96285999999998</v>
          </cell>
          <cell r="T4516">
            <v>592.90035999999998</v>
          </cell>
          <cell r="U4516">
            <v>577.56311000000005</v>
          </cell>
          <cell r="W4516">
            <v>175.53198</v>
          </cell>
          <cell r="X4516">
            <v>93.667249999999996</v>
          </cell>
          <cell r="Y4516">
            <v>89.108720000000005</v>
          </cell>
          <cell r="AB4516">
            <v>350.01</v>
          </cell>
          <cell r="AC4516">
            <v>248.70599999999999</v>
          </cell>
          <cell r="AD4516">
            <v>1347.989</v>
          </cell>
          <cell r="AT4516">
            <v>113.265</v>
          </cell>
          <cell r="AU4516">
            <v>336.14400000000001</v>
          </cell>
          <cell r="AV4516">
            <v>515.94712000000004</v>
          </cell>
          <cell r="AW4516">
            <v>1342.97012</v>
          </cell>
        </row>
        <row r="4517">
          <cell r="A4517" t="str">
            <v>680499890287BU1485</v>
          </cell>
          <cell r="L4517">
            <v>77.677989999999994</v>
          </cell>
          <cell r="M4517">
            <v>52.287439999999997</v>
          </cell>
          <cell r="N4517">
            <v>48.259270000000001</v>
          </cell>
          <cell r="O4517">
            <v>438.03311000000002</v>
          </cell>
          <cell r="P4517">
            <v>214.32584</v>
          </cell>
          <cell r="Q4517">
            <v>224.15396999999999</v>
          </cell>
          <cell r="S4517">
            <v>709.98440000000005</v>
          </cell>
          <cell r="T4517">
            <v>486.27713</v>
          </cell>
          <cell r="U4517">
            <v>475.69958000000003</v>
          </cell>
          <cell r="W4517">
            <v>175.53198</v>
          </cell>
          <cell r="X4517">
            <v>77.966089999999994</v>
          </cell>
          <cell r="Y4517">
            <v>74.384770000000003</v>
          </cell>
          <cell r="AB4517">
            <v>308.36200000000002</v>
          </cell>
          <cell r="AC4517">
            <v>200.07300000000001</v>
          </cell>
          <cell r="AD4517">
            <v>1154.9559999999999</v>
          </cell>
          <cell r="AT4517">
            <v>113.265</v>
          </cell>
          <cell r="AU4517">
            <v>308.57</v>
          </cell>
          <cell r="AV4517">
            <v>467.69851999999997</v>
          </cell>
          <cell r="AW4517">
            <v>1181.5165199999999</v>
          </cell>
        </row>
        <row r="4518">
          <cell r="A4518" t="str">
            <v>680499890287BO0708</v>
          </cell>
          <cell r="P4518">
            <v>0</v>
          </cell>
          <cell r="Q4518">
            <v>0</v>
          </cell>
          <cell r="S4518">
            <v>0</v>
          </cell>
          <cell r="T4518">
            <v>0</v>
          </cell>
          <cell r="U4518">
            <v>0</v>
          </cell>
        </row>
        <row r="4519">
          <cell r="A4519" t="str">
            <v>680499890287BU0675</v>
          </cell>
          <cell r="L4519">
            <v>0</v>
          </cell>
          <cell r="O4519">
            <v>48.180250000000001</v>
          </cell>
          <cell r="S4519">
            <v>113.49229</v>
          </cell>
          <cell r="T4519">
            <v>65.312039999999996</v>
          </cell>
          <cell r="U4519">
            <v>62.05829</v>
          </cell>
          <cell r="W4519">
            <v>0</v>
          </cell>
          <cell r="AB4519">
            <v>41.648000000000003</v>
          </cell>
          <cell r="AC4519">
            <v>48.633000000000003</v>
          </cell>
          <cell r="AD4519">
            <v>193.03299999999999</v>
          </cell>
          <cell r="AU4519">
            <v>27.574000000000002</v>
          </cell>
          <cell r="AV4519">
            <v>48.248600000000003</v>
          </cell>
          <cell r="AW4519">
            <v>161.45359999999999</v>
          </cell>
        </row>
        <row r="4520">
          <cell r="A4520" t="str">
            <v>680499890287BU1123</v>
          </cell>
          <cell r="M4520">
            <v>5.6189299999999998</v>
          </cell>
          <cell r="N4520">
            <v>5.1860600000000003</v>
          </cell>
          <cell r="P4520">
            <v>16.825019999999999</v>
          </cell>
          <cell r="Q4520">
            <v>17.14911</v>
          </cell>
          <cell r="S4520">
            <v>24.486170000000001</v>
          </cell>
          <cell r="T4520">
            <v>41.311190000000003</v>
          </cell>
          <cell r="U4520">
            <v>39.805250000000001</v>
          </cell>
          <cell r="X4520">
            <v>15.70116</v>
          </cell>
          <cell r="Y4520">
            <v>14.72395</v>
          </cell>
        </row>
        <row r="4521">
          <cell r="A4521" t="str">
            <v>680499890287BS9042</v>
          </cell>
          <cell r="L4521">
            <v>2102.0558299999998</v>
          </cell>
          <cell r="M4521">
            <v>2071.80152</v>
          </cell>
          <cell r="N4521">
            <v>1912.1918900000001</v>
          </cell>
          <cell r="O4521">
            <v>8853.3871199999994</v>
          </cell>
          <cell r="P4521">
            <v>8616.8016299999999</v>
          </cell>
          <cell r="Q4521">
            <v>9012.2103999999999</v>
          </cell>
          <cell r="S4521">
            <v>27438.678599999999</v>
          </cell>
          <cell r="T4521">
            <v>27202.093110000002</v>
          </cell>
          <cell r="U4521">
            <v>26256.859380000002</v>
          </cell>
          <cell r="W4521">
            <v>4134.6332599999996</v>
          </cell>
          <cell r="X4521">
            <v>5895.6642000000002</v>
          </cell>
          <cell r="Y4521">
            <v>5579.8875600000001</v>
          </cell>
          <cell r="AB4521">
            <v>8261.5079999999998</v>
          </cell>
          <cell r="AC4521">
            <v>5755.9059999999999</v>
          </cell>
          <cell r="AD4521">
            <v>32296.574000000001</v>
          </cell>
          <cell r="AT4521">
            <v>2148.9430000000002</v>
          </cell>
          <cell r="AU4521">
            <v>6981.2030000000004</v>
          </cell>
          <cell r="AV4521">
            <v>9992.0270700000001</v>
          </cell>
          <cell r="AW4521">
            <v>29382.68807</v>
          </cell>
        </row>
        <row r="4522">
          <cell r="A4522" t="str">
            <v>680499890287BO0341</v>
          </cell>
          <cell r="L4522">
            <v>953.91917000000001</v>
          </cell>
          <cell r="M4522">
            <v>820.73950000000002</v>
          </cell>
          <cell r="N4522">
            <v>757.51050999999995</v>
          </cell>
          <cell r="O4522">
            <v>4494.2979299999997</v>
          </cell>
          <cell r="P4522">
            <v>3893.1570499999998</v>
          </cell>
          <cell r="Q4522">
            <v>4096.5513799999999</v>
          </cell>
          <cell r="S4522">
            <v>14656.6217</v>
          </cell>
          <cell r="T4522">
            <v>14055.480820000001</v>
          </cell>
          <cell r="U4522">
            <v>13539.080449999999</v>
          </cell>
          <cell r="W4522">
            <v>2083.3655399999998</v>
          </cell>
          <cell r="X4522">
            <v>2573.20219</v>
          </cell>
          <cell r="Y4522">
            <v>2441.2806</v>
          </cell>
          <cell r="AB4522">
            <v>3966.2689999999998</v>
          </cell>
          <cell r="AC4522">
            <v>2707.2849999999999</v>
          </cell>
          <cell r="AD4522">
            <v>15650.916999999999</v>
          </cell>
          <cell r="AT4522">
            <v>1166.0160000000001</v>
          </cell>
          <cell r="AU4522">
            <v>3601.1930000000002</v>
          </cell>
          <cell r="AV4522">
            <v>5133.0549600000004</v>
          </cell>
          <cell r="AW4522">
            <v>14598.20096</v>
          </cell>
        </row>
        <row r="4523">
          <cell r="A4523" t="str">
            <v>680499890287BU0341</v>
          </cell>
          <cell r="L4523">
            <v>953.91917000000001</v>
          </cell>
          <cell r="M4523">
            <v>820.73950000000002</v>
          </cell>
          <cell r="N4523">
            <v>757.51050999999995</v>
          </cell>
          <cell r="O4523">
            <v>4494.2979299999997</v>
          </cell>
          <cell r="P4523">
            <v>3893.1570499999998</v>
          </cell>
          <cell r="Q4523">
            <v>4096.5513799999999</v>
          </cell>
          <cell r="S4523">
            <v>14656.6217</v>
          </cell>
          <cell r="T4523">
            <v>14055.480820000001</v>
          </cell>
          <cell r="U4523">
            <v>13539.080449999999</v>
          </cell>
          <cell r="W4523">
            <v>2083.3655399999998</v>
          </cell>
          <cell r="X4523">
            <v>2573.20219</v>
          </cell>
          <cell r="Y4523">
            <v>2441.2806</v>
          </cell>
          <cell r="AB4523">
            <v>3966.2689999999998</v>
          </cell>
          <cell r="AC4523">
            <v>2707.2849999999999</v>
          </cell>
          <cell r="AD4523">
            <v>15650.916999999999</v>
          </cell>
          <cell r="AT4523">
            <v>1166.0160000000001</v>
          </cell>
          <cell r="AU4523">
            <v>3601.1930000000002</v>
          </cell>
          <cell r="AV4523">
            <v>5133.0549600000004</v>
          </cell>
          <cell r="AW4523">
            <v>14598.20096</v>
          </cell>
        </row>
        <row r="4524">
          <cell r="A4524" t="str">
            <v>680499890287BU0351</v>
          </cell>
          <cell r="L4524">
            <v>31.784230000000001</v>
          </cell>
          <cell r="M4524">
            <v>10.64697</v>
          </cell>
          <cell r="N4524">
            <v>9.8267299999999995</v>
          </cell>
          <cell r="O4524">
            <v>136.17618999999999</v>
          </cell>
          <cell r="P4524">
            <v>69.922520000000006</v>
          </cell>
          <cell r="Q4524">
            <v>73.633539999999996</v>
          </cell>
          <cell r="S4524">
            <v>403.80939999999998</v>
          </cell>
          <cell r="T4524">
            <v>337.55572999999998</v>
          </cell>
          <cell r="U4524">
            <v>320.92063999999999</v>
          </cell>
          <cell r="W4524">
            <v>67.843980000000002</v>
          </cell>
          <cell r="X4524">
            <v>63.20391</v>
          </cell>
          <cell r="Y4524">
            <v>59.430529999999997</v>
          </cell>
          <cell r="AB4524">
            <v>210.66900000000001</v>
          </cell>
          <cell r="AC4524">
            <v>75.179000000000002</v>
          </cell>
          <cell r="AD4524">
            <v>702.04100000000005</v>
          </cell>
          <cell r="AT4524">
            <v>21.363</v>
          </cell>
          <cell r="AU4524">
            <v>146.29400000000001</v>
          </cell>
          <cell r="AV4524">
            <v>209.44895</v>
          </cell>
          <cell r="AW4524">
            <v>567.98395000000005</v>
          </cell>
        </row>
        <row r="4525">
          <cell r="A4525" t="str">
            <v>680499890287BU0352</v>
          </cell>
          <cell r="L4525">
            <v>1109.20947</v>
          </cell>
          <cell r="M4525">
            <v>1139.8138799999999</v>
          </cell>
          <cell r="N4525">
            <v>1052.00369</v>
          </cell>
          <cell r="O4525">
            <v>4141.41392</v>
          </cell>
          <cell r="P4525">
            <v>4230.9880000000003</v>
          </cell>
          <cell r="Q4525">
            <v>4389.0521699999999</v>
          </cell>
          <cell r="S4525">
            <v>12218.22378</v>
          </cell>
          <cell r="T4525">
            <v>12307.797860000001</v>
          </cell>
          <cell r="U4525">
            <v>11870.360129999999</v>
          </cell>
          <cell r="W4525">
            <v>1986.34968</v>
          </cell>
          <cell r="X4525">
            <v>3123.66894</v>
          </cell>
          <cell r="Y4525">
            <v>2953.8455300000001</v>
          </cell>
          <cell r="AB4525">
            <v>3927.3270000000002</v>
          </cell>
          <cell r="AC4525">
            <v>2859.0949999999998</v>
          </cell>
          <cell r="AD4525">
            <v>15357.548000000001</v>
          </cell>
          <cell r="AT4525">
            <v>937.41200000000003</v>
          </cell>
          <cell r="AU4525">
            <v>3157.4259999999999</v>
          </cell>
          <cell r="AV4525">
            <v>4515.5066500000003</v>
          </cell>
          <cell r="AW4525">
            <v>13771.79465</v>
          </cell>
        </row>
        <row r="4526">
          <cell r="A4526" t="str">
            <v>680499890287BU0353</v>
          </cell>
          <cell r="L4526">
            <v>7.1429600000000004</v>
          </cell>
          <cell r="M4526">
            <v>100.60117</v>
          </cell>
          <cell r="N4526">
            <v>92.850949999999997</v>
          </cell>
          <cell r="O4526">
            <v>81.499080000000006</v>
          </cell>
          <cell r="P4526">
            <v>422.69968999999998</v>
          </cell>
          <cell r="Q4526">
            <v>452.93220000000002</v>
          </cell>
          <cell r="S4526">
            <v>160.02372</v>
          </cell>
          <cell r="T4526">
            <v>501.22433000000001</v>
          </cell>
          <cell r="U4526">
            <v>526.45704999999998</v>
          </cell>
          <cell r="W4526">
            <v>-2.9259400000000002</v>
          </cell>
          <cell r="X4526">
            <v>135.58915999999999</v>
          </cell>
          <cell r="Y4526">
            <v>125.33089</v>
          </cell>
          <cell r="AB4526">
            <v>157.24299999999999</v>
          </cell>
          <cell r="AC4526">
            <v>114.34699999999999</v>
          </cell>
          <cell r="AD4526">
            <v>586.06799999999998</v>
          </cell>
          <cell r="AT4526">
            <v>24.152000000000001</v>
          </cell>
          <cell r="AU4526">
            <v>76.290000000000006</v>
          </cell>
          <cell r="AV4526">
            <v>134.01651000000001</v>
          </cell>
          <cell r="AW4526">
            <v>444.70850999999999</v>
          </cell>
        </row>
        <row r="4527">
          <cell r="A4527" t="str">
            <v>680499890287BU0349</v>
          </cell>
          <cell r="P4527">
            <v>3.4369999999999998E-2</v>
          </cell>
          <cell r="Q4527">
            <v>4.1119999999999997E-2</v>
          </cell>
          <cell r="T4527">
            <v>3.4369999999999998E-2</v>
          </cell>
          <cell r="U4527">
            <v>4.1119999999999997E-2</v>
          </cell>
        </row>
        <row r="4528">
          <cell r="A4528" t="str">
            <v>680499890287BS9051</v>
          </cell>
          <cell r="L4528">
            <v>5.7441800000000001</v>
          </cell>
          <cell r="M4528">
            <v>3.31365</v>
          </cell>
          <cell r="N4528">
            <v>3.05837</v>
          </cell>
          <cell r="O4528">
            <v>20.424510000000001</v>
          </cell>
          <cell r="P4528">
            <v>19.583860000000001</v>
          </cell>
          <cell r="Q4528">
            <v>21.13973</v>
          </cell>
          <cell r="S4528">
            <v>52.534689999999998</v>
          </cell>
          <cell r="T4528">
            <v>51.694040000000001</v>
          </cell>
          <cell r="U4528">
            <v>51.005830000000003</v>
          </cell>
          <cell r="W4528">
            <v>9.8273799999999998</v>
          </cell>
          <cell r="X4528">
            <v>11.623150000000001</v>
          </cell>
          <cell r="Y4528">
            <v>11.02468</v>
          </cell>
          <cell r="AB4528">
            <v>5.6219999999999999</v>
          </cell>
          <cell r="AC4528">
            <v>5.7530000000000001</v>
          </cell>
          <cell r="AD4528">
            <v>22.469000000000001</v>
          </cell>
          <cell r="AT4528">
            <v>4.9829999999999997</v>
          </cell>
          <cell r="AU4528">
            <v>12.51</v>
          </cell>
          <cell r="AV4528">
            <v>20.605419999999999</v>
          </cell>
          <cell r="AW4528">
            <v>32.916420000000002</v>
          </cell>
        </row>
        <row r="4529">
          <cell r="A4529" t="str">
            <v>680499890287BO0713</v>
          </cell>
          <cell r="L4529">
            <v>5.7441800000000001</v>
          </cell>
          <cell r="M4529">
            <v>3.31365</v>
          </cell>
          <cell r="N4529">
            <v>3.05837</v>
          </cell>
          <cell r="O4529">
            <v>20.424510000000001</v>
          </cell>
          <cell r="P4529">
            <v>19.583860000000001</v>
          </cell>
          <cell r="Q4529">
            <v>21.13973</v>
          </cell>
          <cell r="S4529">
            <v>52.534689999999998</v>
          </cell>
          <cell r="T4529">
            <v>51.694040000000001</v>
          </cell>
          <cell r="U4529">
            <v>51.005830000000003</v>
          </cell>
          <cell r="W4529">
            <v>9.8273799999999998</v>
          </cell>
          <cell r="X4529">
            <v>11.623150000000001</v>
          </cell>
          <cell r="Y4529">
            <v>11.02468</v>
          </cell>
          <cell r="AB4529">
            <v>5.6219999999999999</v>
          </cell>
          <cell r="AC4529">
            <v>5.7530000000000001</v>
          </cell>
          <cell r="AD4529">
            <v>22.469000000000001</v>
          </cell>
          <cell r="AT4529">
            <v>4.9829999999999997</v>
          </cell>
          <cell r="AU4529">
            <v>12.51</v>
          </cell>
          <cell r="AV4529">
            <v>20.605419999999999</v>
          </cell>
          <cell r="AW4529">
            <v>32.916420000000002</v>
          </cell>
        </row>
        <row r="4530">
          <cell r="A4530" t="str">
            <v>680499890287BU0713</v>
          </cell>
          <cell r="L4530">
            <v>5.7441800000000001</v>
          </cell>
          <cell r="M4530">
            <v>3.31365</v>
          </cell>
          <cell r="N4530">
            <v>3.05837</v>
          </cell>
          <cell r="O4530">
            <v>20.424510000000001</v>
          </cell>
          <cell r="P4530">
            <v>19.583860000000001</v>
          </cell>
          <cell r="Q4530">
            <v>21.13973</v>
          </cell>
          <cell r="S4530">
            <v>52.534689999999998</v>
          </cell>
          <cell r="T4530">
            <v>51.694040000000001</v>
          </cell>
          <cell r="U4530">
            <v>51.005830000000003</v>
          </cell>
          <cell r="W4530">
            <v>9.8273799999999998</v>
          </cell>
          <cell r="X4530">
            <v>11.623150000000001</v>
          </cell>
          <cell r="Y4530">
            <v>11.02468</v>
          </cell>
          <cell r="AB4530">
            <v>5.6219999999999999</v>
          </cell>
          <cell r="AC4530">
            <v>5.7530000000000001</v>
          </cell>
          <cell r="AD4530">
            <v>22.469000000000001</v>
          </cell>
          <cell r="AT4530">
            <v>4.9829999999999997</v>
          </cell>
          <cell r="AU4530">
            <v>12.51</v>
          </cell>
          <cell r="AV4530">
            <v>20.605419999999999</v>
          </cell>
          <cell r="AW4530">
            <v>32.916420000000002</v>
          </cell>
        </row>
        <row r="4531">
          <cell r="A4531" t="str">
            <v>680499890287BS6913</v>
          </cell>
          <cell r="P4531">
            <v>0.58708000000000005</v>
          </cell>
          <cell r="Q4531">
            <v>0.61922999999999995</v>
          </cell>
          <cell r="T4531">
            <v>0.58708000000000005</v>
          </cell>
          <cell r="U4531">
            <v>0.61922999999999995</v>
          </cell>
        </row>
        <row r="4532">
          <cell r="A4532" t="str">
            <v>680499890287BU1221</v>
          </cell>
          <cell r="P4532">
            <v>0.58708000000000005</v>
          </cell>
          <cell r="Q4532">
            <v>0.61922999999999995</v>
          </cell>
          <cell r="T4532">
            <v>0.58708000000000005</v>
          </cell>
          <cell r="U4532">
            <v>0.61922999999999995</v>
          </cell>
        </row>
        <row r="4533">
          <cell r="A4533" t="str">
            <v>680499890287201101</v>
          </cell>
          <cell r="L4533">
            <v>603.99570000000006</v>
          </cell>
          <cell r="M4533">
            <v>1147.8383100000001</v>
          </cell>
          <cell r="N4533">
            <v>1059.4099100000001</v>
          </cell>
          <cell r="O4533">
            <v>4276.4522299999999</v>
          </cell>
          <cell r="P4533">
            <v>5753.5580099999997</v>
          </cell>
          <cell r="Q4533">
            <v>6146.4255199999998</v>
          </cell>
          <cell r="S4533">
            <v>15744.063249999999</v>
          </cell>
          <cell r="T4533">
            <v>17221.169030000001</v>
          </cell>
          <cell r="U4533">
            <v>16822.078730000001</v>
          </cell>
          <cell r="W4533">
            <v>1501.38888</v>
          </cell>
          <cell r="X4533">
            <v>3260.3039199999998</v>
          </cell>
          <cell r="Y4533">
            <v>3035.4146500000002</v>
          </cell>
          <cell r="AB4533">
            <v>4487.9518200000002</v>
          </cell>
          <cell r="AC4533">
            <v>4367.9769999999999</v>
          </cell>
          <cell r="AD4533">
            <v>18028.995419999999</v>
          </cell>
          <cell r="AT4533">
            <v>1498.7190000000001</v>
          </cell>
          <cell r="AU4533">
            <v>4473.7460000000001</v>
          </cell>
          <cell r="AV4533">
            <v>6110.4999500000004</v>
          </cell>
          <cell r="AW4533">
            <v>16892.732950000001</v>
          </cell>
        </row>
        <row r="4534">
          <cell r="A4534" t="str">
            <v>680499890287BT6918</v>
          </cell>
          <cell r="L4534">
            <v>603.99570000000006</v>
          </cell>
          <cell r="M4534">
            <v>1147.8383100000001</v>
          </cell>
          <cell r="N4534">
            <v>1059.4099100000001</v>
          </cell>
          <cell r="O4534">
            <v>4276.4522299999999</v>
          </cell>
          <cell r="P4534">
            <v>5753.5580099999997</v>
          </cell>
          <cell r="Q4534">
            <v>6146.4255199999998</v>
          </cell>
          <cell r="S4534">
            <v>15744.063249999999</v>
          </cell>
          <cell r="T4534">
            <v>17221.169030000001</v>
          </cell>
          <cell r="U4534">
            <v>16822.078730000001</v>
          </cell>
          <cell r="W4534">
            <v>1501.38888</v>
          </cell>
          <cell r="X4534">
            <v>3260.3039199999998</v>
          </cell>
          <cell r="Y4534">
            <v>3035.4146500000002</v>
          </cell>
          <cell r="AB4534">
            <v>4487.9518200000002</v>
          </cell>
          <cell r="AC4534">
            <v>4367.9769999999999</v>
          </cell>
          <cell r="AD4534">
            <v>18028.995419999999</v>
          </cell>
          <cell r="AT4534">
            <v>1498.7190000000001</v>
          </cell>
          <cell r="AU4534">
            <v>4473.7460000000001</v>
          </cell>
          <cell r="AV4534">
            <v>6110.4999500000004</v>
          </cell>
          <cell r="AW4534">
            <v>16892.732950000001</v>
          </cell>
        </row>
        <row r="4535">
          <cell r="A4535" t="str">
            <v>680499890287BO0680</v>
          </cell>
          <cell r="L4535">
            <v>603.99570000000006</v>
          </cell>
          <cell r="M4535">
            <v>1147.8383100000001</v>
          </cell>
          <cell r="N4535">
            <v>1059.4099100000001</v>
          </cell>
          <cell r="O4535">
            <v>4275.5101000000004</v>
          </cell>
          <cell r="P4535">
            <v>5747.5746499999996</v>
          </cell>
          <cell r="Q4535">
            <v>6139.42562</v>
          </cell>
          <cell r="S4535">
            <v>15742.898279999999</v>
          </cell>
          <cell r="T4535">
            <v>17214.96283</v>
          </cell>
          <cell r="U4535">
            <v>16814.864020000001</v>
          </cell>
          <cell r="W4535">
            <v>1500.8659700000001</v>
          </cell>
          <cell r="X4535">
            <v>3260.3039199999998</v>
          </cell>
          <cell r="Y4535">
            <v>3035.4146500000002</v>
          </cell>
          <cell r="AB4535">
            <v>4487.9518200000002</v>
          </cell>
          <cell r="AC4535">
            <v>4367.9769999999999</v>
          </cell>
          <cell r="AD4535">
            <v>18028.995419999999</v>
          </cell>
          <cell r="AT4535">
            <v>1498.7190000000001</v>
          </cell>
          <cell r="AU4535">
            <v>4473.7460000000001</v>
          </cell>
          <cell r="AV4535">
            <v>6110.0807299999997</v>
          </cell>
          <cell r="AW4535">
            <v>16892.313730000002</v>
          </cell>
        </row>
        <row r="4536">
          <cell r="A4536" t="str">
            <v>680499890287BU0680</v>
          </cell>
          <cell r="L4536">
            <v>603.99570000000006</v>
          </cell>
          <cell r="M4536">
            <v>1147.8383100000001</v>
          </cell>
          <cell r="N4536">
            <v>1059.4099100000001</v>
          </cell>
          <cell r="O4536">
            <v>4275.5101000000004</v>
          </cell>
          <cell r="P4536">
            <v>5747.5746499999996</v>
          </cell>
          <cell r="Q4536">
            <v>6139.42562</v>
          </cell>
          <cell r="S4536">
            <v>15742.898279999999</v>
          </cell>
          <cell r="T4536">
            <v>17214.96283</v>
          </cell>
          <cell r="U4536">
            <v>16814.864020000001</v>
          </cell>
          <cell r="W4536">
            <v>1500.8659700000001</v>
          </cell>
          <cell r="X4536">
            <v>3260.3039199999998</v>
          </cell>
          <cell r="Y4536">
            <v>3035.4146500000002</v>
          </cell>
          <cell r="AB4536">
            <v>4487.9518200000002</v>
          </cell>
          <cell r="AC4536">
            <v>4367.9769999999999</v>
          </cell>
          <cell r="AD4536">
            <v>18028.995419999999</v>
          </cell>
          <cell r="AT4536">
            <v>1498.7190000000001</v>
          </cell>
          <cell r="AU4536">
            <v>4473.7460000000001</v>
          </cell>
          <cell r="AV4536">
            <v>6110.0807299999997</v>
          </cell>
          <cell r="AW4536">
            <v>16892.313730000002</v>
          </cell>
        </row>
        <row r="4537">
          <cell r="A4537" t="str">
            <v>680499890287BU0624</v>
          </cell>
          <cell r="L4537">
            <v>0</v>
          </cell>
          <cell r="O4537">
            <v>0.94213000000000002</v>
          </cell>
          <cell r="P4537">
            <v>5.9833600000000002</v>
          </cell>
          <cell r="Q4537">
            <v>6.9999000000000002</v>
          </cell>
          <cell r="S4537">
            <v>1.1649700000000001</v>
          </cell>
          <cell r="T4537">
            <v>6.2061999999999999</v>
          </cell>
          <cell r="U4537">
            <v>7.2147100000000002</v>
          </cell>
          <cell r="W4537">
            <v>0.52290999999999999</v>
          </cell>
          <cell r="AV4537">
            <v>0.41921999999999998</v>
          </cell>
          <cell r="AW4537">
            <v>0.41921999999999998</v>
          </cell>
        </row>
        <row r="4538">
          <cell r="A4538" t="str">
            <v>680499CL_SGSPD202</v>
          </cell>
          <cell r="L4538">
            <v>2925.8715099999999</v>
          </cell>
          <cell r="M4538">
            <v>2843.8747100000001</v>
          </cell>
          <cell r="N4538">
            <v>2769.3071300000001</v>
          </cell>
          <cell r="O4538">
            <v>12627.50398</v>
          </cell>
          <cell r="P4538">
            <v>10757.894689999999</v>
          </cell>
          <cell r="Q4538">
            <v>11535.623589999999</v>
          </cell>
          <cell r="S4538">
            <v>30551.766179999999</v>
          </cell>
          <cell r="T4538">
            <v>28682.156889999998</v>
          </cell>
          <cell r="U4538">
            <v>29243.097949999999</v>
          </cell>
          <cell r="W4538">
            <v>5644.5841899999996</v>
          </cell>
          <cell r="X4538">
            <v>7379.7745299999997</v>
          </cell>
          <cell r="Y4538">
            <v>7363.2301500000003</v>
          </cell>
          <cell r="AB4538">
            <v>8657.5580000000009</v>
          </cell>
          <cell r="AC4538">
            <v>6952.4110000000001</v>
          </cell>
          <cell r="AD4538">
            <v>33574.260999999999</v>
          </cell>
          <cell r="AT4538">
            <v>3142.9360000000001</v>
          </cell>
          <cell r="AU4538">
            <v>8867.3060000000005</v>
          </cell>
          <cell r="AV4538">
            <v>13366.703009999999</v>
          </cell>
          <cell r="AW4538">
            <v>33827.943010000003</v>
          </cell>
        </row>
        <row r="4539">
          <cell r="A4539" t="str">
            <v>680499CL_SGSBS9044</v>
          </cell>
          <cell r="L4539">
            <v>370.05432000000002</v>
          </cell>
          <cell r="M4539">
            <v>390.16878000000003</v>
          </cell>
          <cell r="N4539">
            <v>379.9384</v>
          </cell>
          <cell r="O4539">
            <v>1902.1519000000001</v>
          </cell>
          <cell r="P4539">
            <v>1733.66047</v>
          </cell>
          <cell r="Q4539">
            <v>1876.09851</v>
          </cell>
          <cell r="S4539">
            <v>4570.2248499999996</v>
          </cell>
          <cell r="T4539">
            <v>4401.7334199999996</v>
          </cell>
          <cell r="U4539">
            <v>4514.7932799999999</v>
          </cell>
          <cell r="W4539">
            <v>751.24099999999999</v>
          </cell>
          <cell r="X4539">
            <v>981.62661000000003</v>
          </cell>
          <cell r="Y4539">
            <v>977.55681000000004</v>
          </cell>
          <cell r="AB4539">
            <v>1221.059</v>
          </cell>
          <cell r="AC4539">
            <v>1138.665</v>
          </cell>
          <cell r="AD4539">
            <v>5015.0950000000003</v>
          </cell>
          <cell r="AT4539">
            <v>397.50900000000001</v>
          </cell>
          <cell r="AU4539">
            <v>1234.5730000000001</v>
          </cell>
          <cell r="AV4539">
            <v>2055.7157200000001</v>
          </cell>
          <cell r="AW4539">
            <v>4998.6887200000001</v>
          </cell>
        </row>
        <row r="4540">
          <cell r="A4540" t="str">
            <v>680499CL_SGSBU0321</v>
          </cell>
          <cell r="L4540">
            <v>199.89764</v>
          </cell>
          <cell r="M4540">
            <v>232.98285000000001</v>
          </cell>
          <cell r="N4540">
            <v>226.87395000000001</v>
          </cell>
          <cell r="O4540">
            <v>1044.9108799999999</v>
          </cell>
          <cell r="P4540">
            <v>906.22307000000001</v>
          </cell>
          <cell r="Q4540">
            <v>974.62206000000003</v>
          </cell>
          <cell r="S4540">
            <v>2525.7692099999999</v>
          </cell>
          <cell r="T4540">
            <v>2387.0814</v>
          </cell>
          <cell r="U4540">
            <v>2439.7169399999998</v>
          </cell>
          <cell r="W4540">
            <v>417.39188999999999</v>
          </cell>
          <cell r="X4540">
            <v>543.20034999999996</v>
          </cell>
          <cell r="Y4540">
            <v>539.16112999999996</v>
          </cell>
          <cell r="AB4540">
            <v>671</v>
          </cell>
          <cell r="AC4540">
            <v>615.35</v>
          </cell>
          <cell r="AD4540">
            <v>2674.473</v>
          </cell>
          <cell r="AT4540">
            <v>214.11500000000001</v>
          </cell>
          <cell r="AU4540">
            <v>699.02800000000002</v>
          </cell>
          <cell r="AV4540">
            <v>1160.4801199999999</v>
          </cell>
          <cell r="AW4540">
            <v>2677.2481200000002</v>
          </cell>
        </row>
        <row r="4541">
          <cell r="A4541" t="str">
            <v>680499CL_SGSBU0323</v>
          </cell>
          <cell r="L4541">
            <v>170.15667999999999</v>
          </cell>
          <cell r="M4541">
            <v>157.18593000000001</v>
          </cell>
          <cell r="N4541">
            <v>153.06444999999999</v>
          </cell>
          <cell r="O4541">
            <v>857.24102000000005</v>
          </cell>
          <cell r="P4541">
            <v>827.43740000000003</v>
          </cell>
          <cell r="Q4541">
            <v>901.47645</v>
          </cell>
          <cell r="S4541">
            <v>2044.4556399999999</v>
          </cell>
          <cell r="T4541">
            <v>2014.65202</v>
          </cell>
          <cell r="U4541">
            <v>2075.0763400000001</v>
          </cell>
          <cell r="W4541">
            <v>333.84911</v>
          </cell>
          <cell r="X4541">
            <v>438.42626000000001</v>
          </cell>
          <cell r="Y4541">
            <v>438.39568000000003</v>
          </cell>
          <cell r="AB4541">
            <v>550.05899999999997</v>
          </cell>
          <cell r="AC4541">
            <v>523.31500000000005</v>
          </cell>
          <cell r="AD4541">
            <v>2340.6219999999998</v>
          </cell>
          <cell r="AT4541">
            <v>183.39400000000001</v>
          </cell>
          <cell r="AU4541">
            <v>535.54499999999996</v>
          </cell>
          <cell r="AV4541">
            <v>895.23559999999998</v>
          </cell>
          <cell r="AW4541">
            <v>2321.4405999999999</v>
          </cell>
        </row>
        <row r="4542">
          <cell r="A4542" t="str">
            <v>680499CL_SGSBG6912</v>
          </cell>
          <cell r="L4542">
            <v>818.82956000000001</v>
          </cell>
          <cell r="M4542">
            <v>925.56024000000002</v>
          </cell>
          <cell r="N4542">
            <v>901.29166999999995</v>
          </cell>
          <cell r="O4542">
            <v>3259.5070900000001</v>
          </cell>
          <cell r="P4542">
            <v>3094.4539399999999</v>
          </cell>
          <cell r="Q4542">
            <v>3294.8990800000001</v>
          </cell>
          <cell r="S4542">
            <v>8729.7066799999993</v>
          </cell>
          <cell r="T4542">
            <v>8564.6535299999996</v>
          </cell>
          <cell r="U4542">
            <v>8695.7276899999997</v>
          </cell>
          <cell r="W4542">
            <v>1552.08538</v>
          </cell>
          <cell r="X4542">
            <v>2334.3071599999998</v>
          </cell>
          <cell r="Y4542">
            <v>2331.0119399999999</v>
          </cell>
          <cell r="AB4542">
            <v>2573.8690000000001</v>
          </cell>
          <cell r="AC4542">
            <v>1731.1179999999999</v>
          </cell>
          <cell r="AD4542">
            <v>9701.0329999999994</v>
          </cell>
          <cell r="AT4542">
            <v>1005.689</v>
          </cell>
          <cell r="AU4542">
            <v>2761.136</v>
          </cell>
          <cell r="AV4542">
            <v>3866.5839599999999</v>
          </cell>
          <cell r="AW4542">
            <v>9950.2089599999999</v>
          </cell>
        </row>
        <row r="4543">
          <cell r="A4543" t="str">
            <v>680499CL_SGSBS6912</v>
          </cell>
          <cell r="L4543">
            <v>794.89215999999999</v>
          </cell>
          <cell r="M4543">
            <v>882.52142000000003</v>
          </cell>
          <cell r="N4543">
            <v>859.38134000000002</v>
          </cell>
          <cell r="O4543">
            <v>3195.9913000000001</v>
          </cell>
          <cell r="P4543">
            <v>2956.1798899999999</v>
          </cell>
          <cell r="Q4543">
            <v>3147.38501</v>
          </cell>
          <cell r="S4543">
            <v>8443.70838</v>
          </cell>
          <cell r="T4543">
            <v>8203.8969699999998</v>
          </cell>
          <cell r="U4543">
            <v>8328.1770199999992</v>
          </cell>
          <cell r="W4543">
            <v>1494.83852</v>
          </cell>
          <cell r="X4543">
            <v>2242.5034999999998</v>
          </cell>
          <cell r="Y4543">
            <v>2240.1159600000001</v>
          </cell>
          <cell r="AB4543">
            <v>2461.7240000000002</v>
          </cell>
          <cell r="AC4543">
            <v>1621.249</v>
          </cell>
          <cell r="AD4543">
            <v>9261.9050000000007</v>
          </cell>
          <cell r="AT4543">
            <v>970.18299999999999</v>
          </cell>
          <cell r="AU4543">
            <v>2649.9560000000001</v>
          </cell>
          <cell r="AV4543">
            <v>3737.1342300000001</v>
          </cell>
          <cell r="AW4543">
            <v>9567.6502299999993</v>
          </cell>
        </row>
        <row r="4544">
          <cell r="A4544" t="str">
            <v>680499CL_SGSBO0678</v>
          </cell>
          <cell r="L4544">
            <v>512.05969000000005</v>
          </cell>
          <cell r="M4544">
            <v>568.82028000000003</v>
          </cell>
          <cell r="N4544">
            <v>553.90558999999996</v>
          </cell>
          <cell r="O4544">
            <v>1940.3284100000001</v>
          </cell>
          <cell r="P4544">
            <v>1744.00956</v>
          </cell>
          <cell r="Q4544">
            <v>1848.5802900000001</v>
          </cell>
          <cell r="S4544">
            <v>4939.9761900000003</v>
          </cell>
          <cell r="T4544">
            <v>4743.6573399999997</v>
          </cell>
          <cell r="U4544">
            <v>4811.8049799999999</v>
          </cell>
          <cell r="W4544">
            <v>973.58867999999995</v>
          </cell>
          <cell r="X4544">
            <v>1340.63096</v>
          </cell>
          <cell r="Y4544">
            <v>1338.1720499999999</v>
          </cell>
          <cell r="AB4544">
            <v>1503.9269999999999</v>
          </cell>
          <cell r="AC4544">
            <v>989.57899999999995</v>
          </cell>
          <cell r="AD4544">
            <v>5523.6670000000004</v>
          </cell>
          <cell r="AT4544">
            <v>629.28099999999995</v>
          </cell>
          <cell r="AU4544">
            <v>1622.3579999999999</v>
          </cell>
          <cell r="AV4544">
            <v>2176.9823700000002</v>
          </cell>
          <cell r="AW4544">
            <v>5759.1303699999999</v>
          </cell>
        </row>
        <row r="4545">
          <cell r="A4545" t="str">
            <v>680499CL_SGSBU0654</v>
          </cell>
          <cell r="L4545">
            <v>94.237030000000004</v>
          </cell>
          <cell r="M4545">
            <v>52.888559999999998</v>
          </cell>
          <cell r="N4545">
            <v>51.501800000000003</v>
          </cell>
          <cell r="O4545">
            <v>216.72310999999999</v>
          </cell>
          <cell r="P4545">
            <v>265.47906999999998</v>
          </cell>
          <cell r="Q4545">
            <v>283.95170000000002</v>
          </cell>
          <cell r="S4545">
            <v>569.21844999999996</v>
          </cell>
          <cell r="T4545">
            <v>617.97441000000003</v>
          </cell>
          <cell r="U4545">
            <v>631.74242000000004</v>
          </cell>
          <cell r="W4545">
            <v>117.33835999999999</v>
          </cell>
          <cell r="X4545">
            <v>230.05918</v>
          </cell>
          <cell r="Y4545">
            <v>232.46449000000001</v>
          </cell>
          <cell r="AB4545">
            <v>243.14</v>
          </cell>
          <cell r="AC4545">
            <v>81.897000000000006</v>
          </cell>
          <cell r="AD4545">
            <v>755.84100000000001</v>
          </cell>
          <cell r="AT4545">
            <v>119.919</v>
          </cell>
          <cell r="AU4545">
            <v>265.98500000000001</v>
          </cell>
          <cell r="AV4545">
            <v>338.10070000000002</v>
          </cell>
          <cell r="AW4545">
            <v>815.64070000000004</v>
          </cell>
        </row>
        <row r="4546">
          <cell r="A4546" t="str">
            <v>680499CL_SGSBU0659</v>
          </cell>
          <cell r="L4546">
            <v>188.59544</v>
          </cell>
          <cell r="M4546">
            <v>260.81258000000003</v>
          </cell>
          <cell r="N4546">
            <v>253.97396000000001</v>
          </cell>
          <cell r="O4546">
            <v>1038.9397799999999</v>
          </cell>
          <cell r="P4546">
            <v>946.69126000000006</v>
          </cell>
          <cell r="Q4546">
            <v>1014.85302</v>
          </cell>
          <cell r="S4546">
            <v>2934.5137399999999</v>
          </cell>
          <cell r="T4546">
            <v>2842.2652200000002</v>
          </cell>
          <cell r="U4546">
            <v>2884.6296299999999</v>
          </cell>
          <cell r="W4546">
            <v>403.91147999999998</v>
          </cell>
          <cell r="X4546">
            <v>671.81335999999999</v>
          </cell>
          <cell r="Y4546">
            <v>669.47941000000003</v>
          </cell>
          <cell r="AB4546">
            <v>714.65700000000004</v>
          </cell>
          <cell r="AC4546">
            <v>549.77300000000002</v>
          </cell>
          <cell r="AD4546">
            <v>2982.3969999999999</v>
          </cell>
          <cell r="AT4546">
            <v>220.983</v>
          </cell>
          <cell r="AU4546">
            <v>761.61300000000006</v>
          </cell>
          <cell r="AV4546">
            <v>1222.05116</v>
          </cell>
          <cell r="AW4546">
            <v>2992.87916</v>
          </cell>
        </row>
        <row r="4547">
          <cell r="A4547" t="str">
            <v>680499CL_SGSBS6922</v>
          </cell>
          <cell r="L4547">
            <v>23.9374</v>
          </cell>
          <cell r="M4547">
            <v>43.038820000000001</v>
          </cell>
          <cell r="N4547">
            <v>41.910330000000002</v>
          </cell>
          <cell r="O4547">
            <v>63.515790000000003</v>
          </cell>
          <cell r="P4547">
            <v>138.27404999999999</v>
          </cell>
          <cell r="Q4547">
            <v>147.51408000000001</v>
          </cell>
          <cell r="S4547">
            <v>285.99829999999997</v>
          </cell>
          <cell r="T4547">
            <v>360.75655999999998</v>
          </cell>
          <cell r="U4547">
            <v>367.55067000000003</v>
          </cell>
          <cell r="W4547">
            <v>57.246859999999998</v>
          </cell>
          <cell r="X4547">
            <v>91.803659999999994</v>
          </cell>
          <cell r="Y4547">
            <v>90.895979999999994</v>
          </cell>
          <cell r="AB4547">
            <v>112.145</v>
          </cell>
          <cell r="AC4547">
            <v>109.869</v>
          </cell>
          <cell r="AD4547">
            <v>439.12799999999999</v>
          </cell>
          <cell r="AT4547">
            <v>35.506</v>
          </cell>
          <cell r="AU4547">
            <v>111.18</v>
          </cell>
          <cell r="AV4547">
            <v>129.44972999999999</v>
          </cell>
          <cell r="AW4547">
            <v>382.55873000000003</v>
          </cell>
        </row>
        <row r="4548">
          <cell r="A4548" t="str">
            <v>680499CL_SGSBO0708</v>
          </cell>
          <cell r="L4548">
            <v>0</v>
          </cell>
          <cell r="M4548">
            <v>0.20576</v>
          </cell>
          <cell r="N4548">
            <v>0.20036000000000001</v>
          </cell>
          <cell r="O4548">
            <v>8.2699999999999996E-2</v>
          </cell>
          <cell r="P4548">
            <v>0.72055999999999998</v>
          </cell>
          <cell r="Q4548">
            <v>0.78385000000000005</v>
          </cell>
          <cell r="S4548">
            <v>0.50856999999999997</v>
          </cell>
          <cell r="T4548">
            <v>1.1464300000000001</v>
          </cell>
          <cell r="U4548">
            <v>1.2002699999999999</v>
          </cell>
          <cell r="W4548">
            <v>2.5440000000000001E-2</v>
          </cell>
          <cell r="X4548">
            <v>0.44198999999999999</v>
          </cell>
          <cell r="Y4548">
            <v>0.43687999999999999</v>
          </cell>
          <cell r="AV4548">
            <v>3.141E-2</v>
          </cell>
          <cell r="AW4548">
            <v>3.141E-2</v>
          </cell>
        </row>
        <row r="4549">
          <cell r="A4549" t="str">
            <v>680499CL_SGSBU1123</v>
          </cell>
          <cell r="L4549">
            <v>23.9374</v>
          </cell>
          <cell r="M4549">
            <v>42.833060000000003</v>
          </cell>
          <cell r="N4549">
            <v>41.709969999999998</v>
          </cell>
          <cell r="O4549">
            <v>63.43309</v>
          </cell>
          <cell r="P4549">
            <v>137.55349000000001</v>
          </cell>
          <cell r="Q4549">
            <v>146.73022</v>
          </cell>
          <cell r="S4549">
            <v>285.48973000000001</v>
          </cell>
          <cell r="T4549">
            <v>359.61013000000003</v>
          </cell>
          <cell r="U4549">
            <v>366.35039999999998</v>
          </cell>
          <cell r="W4549">
            <v>57.221420000000002</v>
          </cell>
          <cell r="X4549">
            <v>91.361670000000004</v>
          </cell>
          <cell r="Y4549">
            <v>90.459100000000007</v>
          </cell>
          <cell r="AB4549">
            <v>112.145</v>
          </cell>
          <cell r="AC4549">
            <v>109.869</v>
          </cell>
          <cell r="AD4549">
            <v>439.12799999999999</v>
          </cell>
          <cell r="AT4549">
            <v>35.506</v>
          </cell>
          <cell r="AU4549">
            <v>111.18</v>
          </cell>
          <cell r="AV4549">
            <v>129.41831999999999</v>
          </cell>
          <cell r="AW4549">
            <v>382.52731999999997</v>
          </cell>
        </row>
        <row r="4550">
          <cell r="A4550" t="str">
            <v>680499CL_SGSBS9042</v>
          </cell>
          <cell r="L4550">
            <v>1193.0045299999999</v>
          </cell>
          <cell r="M4550">
            <v>1061.3906899999999</v>
          </cell>
          <cell r="N4550">
            <v>1033.5605700000001</v>
          </cell>
          <cell r="O4550">
            <v>5200.4354999999996</v>
          </cell>
          <cell r="P4550">
            <v>4277.1566000000003</v>
          </cell>
          <cell r="Q4550">
            <v>4596.9215800000002</v>
          </cell>
          <cell r="S4550">
            <v>12054.95859</v>
          </cell>
          <cell r="T4550">
            <v>11131.679690000001</v>
          </cell>
          <cell r="U4550">
            <v>11366.422399999999</v>
          </cell>
          <cell r="W4550">
            <v>2336.2592500000001</v>
          </cell>
          <cell r="X4550">
            <v>2897.0358799999999</v>
          </cell>
          <cell r="Y4550">
            <v>2895.9965299999999</v>
          </cell>
          <cell r="AB4550">
            <v>3396.5439999999999</v>
          </cell>
          <cell r="AC4550">
            <v>2871.165</v>
          </cell>
          <cell r="AD4550">
            <v>13242.496999999999</v>
          </cell>
          <cell r="AT4550">
            <v>1201.606</v>
          </cell>
          <cell r="AU4550">
            <v>3449.3229999999999</v>
          </cell>
          <cell r="AV4550">
            <v>5266.0828899999997</v>
          </cell>
          <cell r="AW4550">
            <v>13351.29889</v>
          </cell>
        </row>
        <row r="4551">
          <cell r="A4551" t="str">
            <v>680499CL_SGSBO0341</v>
          </cell>
          <cell r="L4551">
            <v>662.78377</v>
          </cell>
          <cell r="M4551">
            <v>595.42758000000003</v>
          </cell>
          <cell r="N4551">
            <v>579.81520999999998</v>
          </cell>
          <cell r="O4551">
            <v>2745.43451</v>
          </cell>
          <cell r="P4551">
            <v>2264.7142399999998</v>
          </cell>
          <cell r="Q4551">
            <v>2434.0455900000002</v>
          </cell>
          <cell r="S4551">
            <v>6275.8803500000004</v>
          </cell>
          <cell r="T4551">
            <v>5795.1600799999997</v>
          </cell>
          <cell r="U4551">
            <v>5920.0223100000003</v>
          </cell>
          <cell r="W4551">
            <v>1325.4946199999999</v>
          </cell>
          <cell r="X4551">
            <v>1519.3282300000001</v>
          </cell>
          <cell r="Y4551">
            <v>1516.7978800000001</v>
          </cell>
          <cell r="AB4551">
            <v>1643.318</v>
          </cell>
          <cell r="AC4551">
            <v>1479.8820000000001</v>
          </cell>
          <cell r="AD4551">
            <v>6514.183</v>
          </cell>
          <cell r="AT4551">
            <v>544.53599999999994</v>
          </cell>
          <cell r="AU4551">
            <v>1663.0070000000001</v>
          </cell>
          <cell r="AV4551">
            <v>2564.2932900000001</v>
          </cell>
          <cell r="AW4551">
            <v>6473.4172900000003</v>
          </cell>
        </row>
        <row r="4552">
          <cell r="A4552" t="str">
            <v>680499CL_SGSBU0341</v>
          </cell>
          <cell r="L4552">
            <v>662.78377</v>
          </cell>
          <cell r="M4552">
            <v>595.42758000000003</v>
          </cell>
          <cell r="N4552">
            <v>579.81520999999998</v>
          </cell>
          <cell r="O4552">
            <v>2745.43451</v>
          </cell>
          <cell r="P4552">
            <v>2264.7142399999998</v>
          </cell>
          <cell r="Q4552">
            <v>2434.0455900000002</v>
          </cell>
          <cell r="S4552">
            <v>6275.8803500000004</v>
          </cell>
          <cell r="T4552">
            <v>5795.1600799999997</v>
          </cell>
          <cell r="U4552">
            <v>5920.0223100000003</v>
          </cell>
          <cell r="W4552">
            <v>1325.4946199999999</v>
          </cell>
          <cell r="X4552">
            <v>1519.3282300000001</v>
          </cell>
          <cell r="Y4552">
            <v>1516.7978800000001</v>
          </cell>
          <cell r="AB4552">
            <v>1643.318</v>
          </cell>
          <cell r="AC4552">
            <v>1479.8820000000001</v>
          </cell>
          <cell r="AD4552">
            <v>6514.183</v>
          </cell>
          <cell r="AT4552">
            <v>544.53599999999994</v>
          </cell>
          <cell r="AU4552">
            <v>1663.0070000000001</v>
          </cell>
          <cell r="AV4552">
            <v>2564.2932900000001</v>
          </cell>
          <cell r="AW4552">
            <v>6473.4172900000003</v>
          </cell>
        </row>
        <row r="4553">
          <cell r="A4553" t="str">
            <v>680499CL_SGSBU0351</v>
          </cell>
          <cell r="L4553">
            <v>235.16867999999999</v>
          </cell>
          <cell r="M4553">
            <v>224.75801000000001</v>
          </cell>
          <cell r="N4553">
            <v>218.86476999999999</v>
          </cell>
          <cell r="O4553">
            <v>1192.8228300000001</v>
          </cell>
          <cell r="P4553">
            <v>1028.2058999999999</v>
          </cell>
          <cell r="Q4553">
            <v>1105.0181600000001</v>
          </cell>
          <cell r="S4553">
            <v>2832.4404</v>
          </cell>
          <cell r="T4553">
            <v>2667.8234699999998</v>
          </cell>
          <cell r="U4553">
            <v>2723.2615300000002</v>
          </cell>
          <cell r="W4553">
            <v>444.94490000000002</v>
          </cell>
          <cell r="X4553">
            <v>664.57551000000001</v>
          </cell>
          <cell r="Y4553">
            <v>667.42002000000002</v>
          </cell>
          <cell r="AB4553">
            <v>894.86500000000001</v>
          </cell>
          <cell r="AC4553">
            <v>753.45299999999997</v>
          </cell>
          <cell r="AD4553">
            <v>3562.904</v>
          </cell>
          <cell r="AT4553">
            <v>315.88400000000001</v>
          </cell>
          <cell r="AU4553">
            <v>873.27800000000002</v>
          </cell>
          <cell r="AV4553">
            <v>1345.1411700000001</v>
          </cell>
          <cell r="AW4553">
            <v>3489.02817</v>
          </cell>
        </row>
        <row r="4554">
          <cell r="A4554" t="str">
            <v>680499CL_SGSBU0352</v>
          </cell>
          <cell r="L4554">
            <v>258.84057000000001</v>
          </cell>
          <cell r="M4554">
            <v>217.64833999999999</v>
          </cell>
          <cell r="N4554">
            <v>211.94149999999999</v>
          </cell>
          <cell r="O4554">
            <v>1190.47513</v>
          </cell>
          <cell r="P4554">
            <v>943.41813999999999</v>
          </cell>
          <cell r="Q4554">
            <v>1015.5983199999999</v>
          </cell>
          <cell r="S4554">
            <v>2773.12718</v>
          </cell>
          <cell r="T4554">
            <v>2526.0701899999999</v>
          </cell>
          <cell r="U4554">
            <v>2579.8948099999998</v>
          </cell>
          <cell r="W4554">
            <v>520.28563999999994</v>
          </cell>
          <cell r="X4554">
            <v>665.76637000000005</v>
          </cell>
          <cell r="Y4554">
            <v>665.28656999999998</v>
          </cell>
          <cell r="AB4554">
            <v>780.303</v>
          </cell>
          <cell r="AC4554">
            <v>586.89599999999996</v>
          </cell>
          <cell r="AD4554">
            <v>2922.585</v>
          </cell>
          <cell r="AT4554">
            <v>314.36799999999999</v>
          </cell>
          <cell r="AU4554">
            <v>844.67100000000005</v>
          </cell>
          <cell r="AV4554">
            <v>1274.4779900000001</v>
          </cell>
          <cell r="AW4554">
            <v>3177.5229899999999</v>
          </cell>
        </row>
        <row r="4555">
          <cell r="A4555" t="str">
            <v>680499CL_SGSBU0353</v>
          </cell>
          <cell r="L4555">
            <v>36.211509999999997</v>
          </cell>
          <cell r="M4555">
            <v>23.556760000000001</v>
          </cell>
          <cell r="N4555">
            <v>22.93909</v>
          </cell>
          <cell r="O4555">
            <v>71.703029999999998</v>
          </cell>
          <cell r="P4555">
            <v>40.81832</v>
          </cell>
          <cell r="Q4555">
            <v>42.259509999999999</v>
          </cell>
          <cell r="S4555">
            <v>173.51066</v>
          </cell>
          <cell r="T4555">
            <v>142.62594999999999</v>
          </cell>
          <cell r="U4555">
            <v>143.24375000000001</v>
          </cell>
          <cell r="W4555">
            <v>45.534089999999999</v>
          </cell>
          <cell r="X4555">
            <v>47.365769999999998</v>
          </cell>
          <cell r="Y4555">
            <v>46.492049999999999</v>
          </cell>
          <cell r="AB4555">
            <v>78.058000000000007</v>
          </cell>
          <cell r="AC4555">
            <v>50.933999999999997</v>
          </cell>
          <cell r="AD4555">
            <v>242.82499999999999</v>
          </cell>
          <cell r="AT4555">
            <v>26.818000000000001</v>
          </cell>
          <cell r="AU4555">
            <v>68.367000000000004</v>
          </cell>
          <cell r="AV4555">
            <v>82.170439999999999</v>
          </cell>
          <cell r="AW4555">
            <v>211.33044000000001</v>
          </cell>
        </row>
        <row r="4556">
          <cell r="A4556" t="str">
            <v>680499CL_SGSBS9051</v>
          </cell>
          <cell r="L4556">
            <v>55.401409999999998</v>
          </cell>
          <cell r="M4556">
            <v>5.8695899999999996</v>
          </cell>
          <cell r="N4556">
            <v>5.7156900000000004</v>
          </cell>
          <cell r="O4556">
            <v>210.79309000000001</v>
          </cell>
          <cell r="P4556">
            <v>41.32358</v>
          </cell>
          <cell r="Q4556">
            <v>45.633969999999998</v>
          </cell>
          <cell r="S4556">
            <v>367.73511000000002</v>
          </cell>
          <cell r="T4556">
            <v>198.26560000000001</v>
          </cell>
          <cell r="U4556">
            <v>201.83912000000001</v>
          </cell>
          <cell r="W4556">
            <v>88.505539999999996</v>
          </cell>
          <cell r="X4556">
            <v>15.03669</v>
          </cell>
          <cell r="Y4556">
            <v>15.041729999999999</v>
          </cell>
          <cell r="AB4556">
            <v>154.67400000000001</v>
          </cell>
          <cell r="AC4556">
            <v>124.563</v>
          </cell>
          <cell r="AD4556">
            <v>604.50599999999997</v>
          </cell>
          <cell r="AT4556">
            <v>49.512999999999998</v>
          </cell>
          <cell r="AU4556">
            <v>141.44</v>
          </cell>
          <cell r="AV4556">
            <v>208.27334999999999</v>
          </cell>
          <cell r="AW4556">
            <v>564.06934999999999</v>
          </cell>
        </row>
        <row r="4557">
          <cell r="A4557" t="str">
            <v>680499CL_SGSBO0713</v>
          </cell>
          <cell r="L4557">
            <v>10.251390000000001</v>
          </cell>
          <cell r="M4557">
            <v>5.8695899999999996</v>
          </cell>
          <cell r="N4557">
            <v>5.7156900000000004</v>
          </cell>
          <cell r="O4557">
            <v>51.104709999999997</v>
          </cell>
          <cell r="P4557">
            <v>41.32358</v>
          </cell>
          <cell r="Q4557">
            <v>45.633969999999998</v>
          </cell>
          <cell r="S4557">
            <v>132.01129</v>
          </cell>
          <cell r="T4557">
            <v>122.23016</v>
          </cell>
          <cell r="U4557">
            <v>125.49305</v>
          </cell>
          <cell r="W4557">
            <v>18.595379999999999</v>
          </cell>
          <cell r="X4557">
            <v>15.03669</v>
          </cell>
          <cell r="Y4557">
            <v>15.041729999999999</v>
          </cell>
          <cell r="AB4557">
            <v>36.231999999999999</v>
          </cell>
          <cell r="AC4557">
            <v>31.251999999999999</v>
          </cell>
          <cell r="AD4557">
            <v>142.02099999999999</v>
          </cell>
          <cell r="AT4557">
            <v>12.18</v>
          </cell>
          <cell r="AU4557">
            <v>35.320999999999998</v>
          </cell>
          <cell r="AV4557">
            <v>57.243519999999997</v>
          </cell>
          <cell r="AW4557">
            <v>142.08652000000001</v>
          </cell>
        </row>
        <row r="4558">
          <cell r="A4558" t="str">
            <v>680499CL_SGSBU0713</v>
          </cell>
          <cell r="L4558">
            <v>10.251390000000001</v>
          </cell>
          <cell r="M4558">
            <v>5.8695899999999996</v>
          </cell>
          <cell r="N4558">
            <v>5.7156900000000004</v>
          </cell>
          <cell r="O4558">
            <v>51.104709999999997</v>
          </cell>
          <cell r="P4558">
            <v>41.32358</v>
          </cell>
          <cell r="Q4558">
            <v>45.633969999999998</v>
          </cell>
          <cell r="S4558">
            <v>132.01129</v>
          </cell>
          <cell r="T4558">
            <v>122.23016</v>
          </cell>
          <cell r="U4558">
            <v>125.49305</v>
          </cell>
          <cell r="W4558">
            <v>18.595379999999999</v>
          </cell>
          <cell r="X4558">
            <v>15.03669</v>
          </cell>
          <cell r="Y4558">
            <v>15.041729999999999</v>
          </cell>
          <cell r="AB4558">
            <v>36.231999999999999</v>
          </cell>
          <cell r="AC4558">
            <v>31.251999999999999</v>
          </cell>
          <cell r="AD4558">
            <v>142.02099999999999</v>
          </cell>
          <cell r="AT4558">
            <v>12.18</v>
          </cell>
          <cell r="AU4558">
            <v>35.320999999999998</v>
          </cell>
          <cell r="AV4558">
            <v>57.243519999999997</v>
          </cell>
          <cell r="AW4558">
            <v>142.08652000000001</v>
          </cell>
        </row>
        <row r="4559">
          <cell r="A4559" t="str">
            <v>680499CL_SGSBU0418</v>
          </cell>
          <cell r="L4559">
            <v>45.150019999999998</v>
          </cell>
          <cell r="O4559">
            <v>159.68838</v>
          </cell>
          <cell r="S4559">
            <v>235.72381999999999</v>
          </cell>
          <cell r="T4559">
            <v>76.035439999999994</v>
          </cell>
          <cell r="U4559">
            <v>76.346069999999997</v>
          </cell>
          <cell r="W4559">
            <v>69.910160000000005</v>
          </cell>
          <cell r="AB4559">
            <v>118.44199999999999</v>
          </cell>
          <cell r="AC4559">
            <v>93.311000000000007</v>
          </cell>
          <cell r="AD4559">
            <v>462.48500000000001</v>
          </cell>
          <cell r="AT4559">
            <v>37.332999999999998</v>
          </cell>
          <cell r="AU4559">
            <v>106.119</v>
          </cell>
          <cell r="AV4559">
            <v>151.02983</v>
          </cell>
          <cell r="AW4559">
            <v>421.98282999999998</v>
          </cell>
        </row>
        <row r="4560">
          <cell r="A4560" t="str">
            <v>680499CL_SGSBS9050</v>
          </cell>
          <cell r="L4560">
            <v>488.58168999999998</v>
          </cell>
          <cell r="M4560">
            <v>460.88540999999998</v>
          </cell>
          <cell r="N4560">
            <v>448.80079999999998</v>
          </cell>
          <cell r="O4560">
            <v>2054.6163999999999</v>
          </cell>
          <cell r="P4560">
            <v>1611.3000999999999</v>
          </cell>
          <cell r="Q4560">
            <v>1722.07044</v>
          </cell>
          <cell r="S4560">
            <v>4829.3206399999999</v>
          </cell>
          <cell r="T4560">
            <v>4386.0043400000004</v>
          </cell>
          <cell r="U4560">
            <v>4464.4898700000003</v>
          </cell>
          <cell r="W4560">
            <v>916.49302</v>
          </cell>
          <cell r="X4560">
            <v>1151.95947</v>
          </cell>
          <cell r="Y4560">
            <v>1143.80882</v>
          </cell>
          <cell r="AB4560">
            <v>1311.412</v>
          </cell>
          <cell r="AC4560">
            <v>1086.9000000000001</v>
          </cell>
          <cell r="AD4560">
            <v>5011.13</v>
          </cell>
          <cell r="AT4560">
            <v>488.61900000000003</v>
          </cell>
          <cell r="AU4560">
            <v>1280.8340000000001</v>
          </cell>
          <cell r="AV4560">
            <v>1970.04709</v>
          </cell>
          <cell r="AW4560">
            <v>4963.6770900000001</v>
          </cell>
        </row>
        <row r="4561">
          <cell r="A4561" t="str">
            <v>680499CL_SGSBU0331</v>
          </cell>
          <cell r="L4561">
            <v>65.951629999999994</v>
          </cell>
          <cell r="M4561">
            <v>102.60012</v>
          </cell>
          <cell r="N4561">
            <v>99.909890000000004</v>
          </cell>
          <cell r="O4561">
            <v>268.83775000000003</v>
          </cell>
          <cell r="P4561">
            <v>217.18687</v>
          </cell>
          <cell r="Q4561">
            <v>227.60176999999999</v>
          </cell>
          <cell r="S4561">
            <v>698.99874</v>
          </cell>
          <cell r="T4561">
            <v>647.34785999999997</v>
          </cell>
          <cell r="U4561">
            <v>652.20938999999998</v>
          </cell>
          <cell r="W4561">
            <v>128.99084999999999</v>
          </cell>
          <cell r="X4561">
            <v>166.19727</v>
          </cell>
          <cell r="Y4561">
            <v>163.77271999999999</v>
          </cell>
          <cell r="AB4561">
            <v>199.06100000000001</v>
          </cell>
          <cell r="AC4561">
            <v>156.90700000000001</v>
          </cell>
          <cell r="AD4561">
            <v>761.24400000000003</v>
          </cell>
          <cell r="AT4561">
            <v>73.760999999999996</v>
          </cell>
          <cell r="AU4561">
            <v>194.04499999999999</v>
          </cell>
          <cell r="AV4561">
            <v>253.32693</v>
          </cell>
          <cell r="AW4561">
            <v>716.30493000000001</v>
          </cell>
        </row>
        <row r="4562">
          <cell r="A4562" t="str">
            <v>680499CL_SGSBU0362</v>
          </cell>
          <cell r="L4562">
            <v>422.63006000000001</v>
          </cell>
          <cell r="M4562">
            <v>358.28528999999997</v>
          </cell>
          <cell r="N4562">
            <v>348.89089999999999</v>
          </cell>
          <cell r="O4562">
            <v>1785.77865</v>
          </cell>
          <cell r="P4562">
            <v>1394.1132299999999</v>
          </cell>
          <cell r="Q4562">
            <v>1494.46867</v>
          </cell>
          <cell r="S4562">
            <v>4130.3218999999999</v>
          </cell>
          <cell r="T4562">
            <v>3738.6564800000001</v>
          </cell>
          <cell r="U4562">
            <v>3812.2804799999999</v>
          </cell>
          <cell r="W4562">
            <v>787.50216999999998</v>
          </cell>
          <cell r="X4562">
            <v>985.76220000000001</v>
          </cell>
          <cell r="Y4562">
            <v>980.03611000000001</v>
          </cell>
          <cell r="AB4562">
            <v>1112.3510000000001</v>
          </cell>
          <cell r="AC4562">
            <v>929.99300000000005</v>
          </cell>
          <cell r="AD4562">
            <v>4249.8860000000004</v>
          </cell>
          <cell r="AT4562">
            <v>414.858</v>
          </cell>
          <cell r="AU4562">
            <v>1086.789</v>
          </cell>
          <cell r="AV4562">
            <v>1716.7201600000001</v>
          </cell>
          <cell r="AW4562">
            <v>4247.3721599999999</v>
          </cell>
        </row>
        <row r="4563">
          <cell r="A4563" t="str">
            <v>680499CL_SGSBS6903</v>
          </cell>
          <cell r="S4563">
            <v>-0.17968999999999999</v>
          </cell>
          <cell r="T4563">
            <v>-0.17968999999999999</v>
          </cell>
          <cell r="U4563">
            <v>-0.17441000000000001</v>
          </cell>
          <cell r="X4563">
            <v>-0.19128000000000001</v>
          </cell>
          <cell r="Y4563">
            <v>-0.18567</v>
          </cell>
        </row>
        <row r="4564">
          <cell r="A4564" t="str">
            <v>680499CL_SGSBU0664</v>
          </cell>
          <cell r="S4564">
            <v>-0.17968999999999999</v>
          </cell>
          <cell r="T4564">
            <v>-0.17968999999999999</v>
          </cell>
          <cell r="U4564">
            <v>-0.17441000000000001</v>
          </cell>
          <cell r="X4564">
            <v>-0.19128000000000001</v>
          </cell>
          <cell r="Y4564">
            <v>-0.18567</v>
          </cell>
        </row>
        <row r="4565">
          <cell r="A4565" t="str">
            <v>680499CL_SGS201101</v>
          </cell>
          <cell r="L4565">
            <v>944.57749000000001</v>
          </cell>
          <cell r="M4565">
            <v>601.65022999999997</v>
          </cell>
          <cell r="N4565">
            <v>585.87471000000005</v>
          </cell>
          <cell r="O4565">
            <v>3729.3501200000001</v>
          </cell>
          <cell r="P4565">
            <v>3229.7320500000001</v>
          </cell>
          <cell r="Q4565">
            <v>3487.6880900000001</v>
          </cell>
          <cell r="S4565">
            <v>10444.26426</v>
          </cell>
          <cell r="T4565">
            <v>9944.6461899999995</v>
          </cell>
          <cell r="U4565">
            <v>10123.28789</v>
          </cell>
          <cell r="W4565">
            <v>1763.7977699999999</v>
          </cell>
          <cell r="X4565">
            <v>2621.76548</v>
          </cell>
          <cell r="Y4565">
            <v>2616.28638</v>
          </cell>
          <cell r="AB4565">
            <v>2783.2449999999999</v>
          </cell>
          <cell r="AC4565">
            <v>2132.9479999999999</v>
          </cell>
          <cell r="AD4565">
            <v>10372.097</v>
          </cell>
          <cell r="AT4565">
            <v>983.96400000000006</v>
          </cell>
          <cell r="AU4565">
            <v>2845.3249999999998</v>
          </cell>
          <cell r="AV4565">
            <v>3609.3971000000001</v>
          </cell>
          <cell r="AW4565">
            <v>10963.6751</v>
          </cell>
        </row>
        <row r="4566">
          <cell r="A4566" t="str">
            <v>680499CL_SGSBT6918</v>
          </cell>
          <cell r="L4566">
            <v>944.57749000000001</v>
          </cell>
          <cell r="M4566">
            <v>601.65022999999997</v>
          </cell>
          <cell r="N4566">
            <v>585.87471000000005</v>
          </cell>
          <cell r="O4566">
            <v>3729.3501200000001</v>
          </cell>
          <cell r="P4566">
            <v>3229.7320500000001</v>
          </cell>
          <cell r="Q4566">
            <v>3487.6880900000001</v>
          </cell>
          <cell r="S4566">
            <v>10444.26426</v>
          </cell>
          <cell r="T4566">
            <v>9944.6461899999995</v>
          </cell>
          <cell r="U4566">
            <v>10123.28789</v>
          </cell>
          <cell r="W4566">
            <v>1763.7977699999999</v>
          </cell>
          <cell r="X4566">
            <v>2621.76548</v>
          </cell>
          <cell r="Y4566">
            <v>2616.28638</v>
          </cell>
          <cell r="AB4566">
            <v>2783.2449999999999</v>
          </cell>
          <cell r="AC4566">
            <v>2132.9479999999999</v>
          </cell>
          <cell r="AD4566">
            <v>10372.097</v>
          </cell>
          <cell r="AT4566">
            <v>983.96400000000006</v>
          </cell>
          <cell r="AU4566">
            <v>2845.3249999999998</v>
          </cell>
          <cell r="AV4566">
            <v>3609.3971000000001</v>
          </cell>
          <cell r="AW4566">
            <v>10963.6751</v>
          </cell>
        </row>
        <row r="4567">
          <cell r="A4567" t="str">
            <v>680499CL_SGSBO0680</v>
          </cell>
          <cell r="L4567">
            <v>944.57749000000001</v>
          </cell>
          <cell r="M4567">
            <v>601.65022999999997</v>
          </cell>
          <cell r="N4567">
            <v>585.87471000000005</v>
          </cell>
          <cell r="O4567">
            <v>3729.3501200000001</v>
          </cell>
          <cell r="P4567">
            <v>3229.7320500000001</v>
          </cell>
          <cell r="Q4567">
            <v>3487.6880900000001</v>
          </cell>
          <cell r="S4567">
            <v>10444.26426</v>
          </cell>
          <cell r="T4567">
            <v>9944.6461899999995</v>
          </cell>
          <cell r="U4567">
            <v>10123.28789</v>
          </cell>
          <cell r="W4567">
            <v>1763.7977699999999</v>
          </cell>
          <cell r="X4567">
            <v>2621.76548</v>
          </cell>
          <cell r="Y4567">
            <v>2616.28638</v>
          </cell>
          <cell r="AB4567">
            <v>2783.2449999999999</v>
          </cell>
          <cell r="AC4567">
            <v>2132.9479999999999</v>
          </cell>
          <cell r="AD4567">
            <v>10372.097</v>
          </cell>
          <cell r="AT4567">
            <v>983.96400000000006</v>
          </cell>
          <cell r="AU4567">
            <v>2845.3249999999998</v>
          </cell>
          <cell r="AV4567">
            <v>3609.3971000000001</v>
          </cell>
          <cell r="AW4567">
            <v>10963.6751</v>
          </cell>
        </row>
        <row r="4568">
          <cell r="A4568" t="str">
            <v>680499CL_SGSBU0680</v>
          </cell>
          <cell r="L4568">
            <v>944.57749000000001</v>
          </cell>
          <cell r="M4568">
            <v>601.65022999999997</v>
          </cell>
          <cell r="N4568">
            <v>585.87471000000005</v>
          </cell>
          <cell r="O4568">
            <v>3729.3501200000001</v>
          </cell>
          <cell r="P4568">
            <v>3229.7320500000001</v>
          </cell>
          <cell r="Q4568">
            <v>3487.6880900000001</v>
          </cell>
          <cell r="S4568">
            <v>10444.26426</v>
          </cell>
          <cell r="T4568">
            <v>9944.6461899999995</v>
          </cell>
          <cell r="U4568">
            <v>10123.28789</v>
          </cell>
          <cell r="W4568">
            <v>1763.7977699999999</v>
          </cell>
          <cell r="X4568">
            <v>2621.76548</v>
          </cell>
          <cell r="Y4568">
            <v>2616.28638</v>
          </cell>
          <cell r="AB4568">
            <v>2783.2449999999999</v>
          </cell>
          <cell r="AC4568">
            <v>2132.9479999999999</v>
          </cell>
          <cell r="AD4568">
            <v>10372.097</v>
          </cell>
          <cell r="AT4568">
            <v>983.96400000000006</v>
          </cell>
          <cell r="AU4568">
            <v>2845.3249999999998</v>
          </cell>
          <cell r="AV4568">
            <v>3609.3971000000001</v>
          </cell>
          <cell r="AW4568">
            <v>10963.6751</v>
          </cell>
        </row>
        <row r="4569">
          <cell r="A4569" t="str">
            <v>680499830144PD202</v>
          </cell>
          <cell r="L4569">
            <v>2925.8715099999999</v>
          </cell>
          <cell r="M4569">
            <v>2843.8747100000001</v>
          </cell>
          <cell r="N4569">
            <v>2769.3071300000001</v>
          </cell>
          <cell r="O4569">
            <v>12627.50398</v>
          </cell>
          <cell r="P4569">
            <v>10757.894689999999</v>
          </cell>
          <cell r="Q4569">
            <v>11535.623589999999</v>
          </cell>
          <cell r="S4569">
            <v>30551.766179999999</v>
          </cell>
          <cell r="T4569">
            <v>28682.156889999998</v>
          </cell>
          <cell r="U4569">
            <v>29243.097949999999</v>
          </cell>
          <cell r="W4569">
            <v>5644.5841899999996</v>
          </cell>
          <cell r="X4569">
            <v>7379.7745299999997</v>
          </cell>
          <cell r="Y4569">
            <v>7363.2301500000003</v>
          </cell>
          <cell r="AB4569">
            <v>8657.5580000000009</v>
          </cell>
          <cell r="AC4569">
            <v>6952.4110000000001</v>
          </cell>
          <cell r="AD4569">
            <v>33574.260999999999</v>
          </cell>
          <cell r="AT4569">
            <v>3142.9360000000001</v>
          </cell>
          <cell r="AU4569">
            <v>8867.3060000000005</v>
          </cell>
          <cell r="AV4569">
            <v>13366.703009999999</v>
          </cell>
          <cell r="AW4569">
            <v>33827.943010000003</v>
          </cell>
        </row>
        <row r="4570">
          <cell r="A4570" t="str">
            <v>680499830144BS9044</v>
          </cell>
          <cell r="L4570">
            <v>370.05432000000002</v>
          </cell>
          <cell r="M4570">
            <v>390.16878000000003</v>
          </cell>
          <cell r="N4570">
            <v>379.9384</v>
          </cell>
          <cell r="O4570">
            <v>1902.1519000000001</v>
          </cell>
          <cell r="P4570">
            <v>1733.66047</v>
          </cell>
          <cell r="Q4570">
            <v>1876.09851</v>
          </cell>
          <cell r="S4570">
            <v>4570.2248499999996</v>
          </cell>
          <cell r="T4570">
            <v>4401.7334199999996</v>
          </cell>
          <cell r="U4570">
            <v>4514.7932799999999</v>
          </cell>
          <cell r="W4570">
            <v>751.24099999999999</v>
          </cell>
          <cell r="X4570">
            <v>981.62661000000003</v>
          </cell>
          <cell r="Y4570">
            <v>977.55681000000004</v>
          </cell>
          <cell r="AB4570">
            <v>1221.059</v>
          </cell>
          <cell r="AC4570">
            <v>1138.665</v>
          </cell>
          <cell r="AD4570">
            <v>5015.0950000000003</v>
          </cell>
          <cell r="AT4570">
            <v>397.50900000000001</v>
          </cell>
          <cell r="AU4570">
            <v>1234.5730000000001</v>
          </cell>
          <cell r="AV4570">
            <v>2055.7157200000001</v>
          </cell>
          <cell r="AW4570">
            <v>4998.6887200000001</v>
          </cell>
        </row>
        <row r="4571">
          <cell r="A4571" t="str">
            <v>680499830144BU0321</v>
          </cell>
          <cell r="L4571">
            <v>199.89764</v>
          </cell>
          <cell r="M4571">
            <v>232.98285000000001</v>
          </cell>
          <cell r="N4571">
            <v>226.87395000000001</v>
          </cell>
          <cell r="O4571">
            <v>1044.9108799999999</v>
          </cell>
          <cell r="P4571">
            <v>906.22307000000001</v>
          </cell>
          <cell r="Q4571">
            <v>974.62206000000003</v>
          </cell>
          <cell r="S4571">
            <v>2525.7692099999999</v>
          </cell>
          <cell r="T4571">
            <v>2387.0814</v>
          </cell>
          <cell r="U4571">
            <v>2439.7169399999998</v>
          </cell>
          <cell r="W4571">
            <v>417.39188999999999</v>
          </cell>
          <cell r="X4571">
            <v>543.20034999999996</v>
          </cell>
          <cell r="Y4571">
            <v>539.16112999999996</v>
          </cell>
          <cell r="AB4571">
            <v>671</v>
          </cell>
          <cell r="AC4571">
            <v>615.35</v>
          </cell>
          <cell r="AD4571">
            <v>2674.473</v>
          </cell>
          <cell r="AT4571">
            <v>214.11500000000001</v>
          </cell>
          <cell r="AU4571">
            <v>699.02800000000002</v>
          </cell>
          <cell r="AV4571">
            <v>1160.4801199999999</v>
          </cell>
          <cell r="AW4571">
            <v>2677.2481200000002</v>
          </cell>
        </row>
        <row r="4572">
          <cell r="A4572" t="str">
            <v>680499830144BU0323</v>
          </cell>
          <cell r="L4572">
            <v>170.15667999999999</v>
          </cell>
          <cell r="M4572">
            <v>157.18593000000001</v>
          </cell>
          <cell r="N4572">
            <v>153.06444999999999</v>
          </cell>
          <cell r="O4572">
            <v>857.24102000000005</v>
          </cell>
          <cell r="P4572">
            <v>827.43740000000003</v>
          </cell>
          <cell r="Q4572">
            <v>901.47645</v>
          </cell>
          <cell r="S4572">
            <v>2044.4556399999999</v>
          </cell>
          <cell r="T4572">
            <v>2014.65202</v>
          </cell>
          <cell r="U4572">
            <v>2075.0763400000001</v>
          </cell>
          <cell r="W4572">
            <v>333.84911</v>
          </cell>
          <cell r="X4572">
            <v>438.42626000000001</v>
          </cell>
          <cell r="Y4572">
            <v>438.39568000000003</v>
          </cell>
          <cell r="AB4572">
            <v>550.05899999999997</v>
          </cell>
          <cell r="AC4572">
            <v>523.31500000000005</v>
          </cell>
          <cell r="AD4572">
            <v>2340.6219999999998</v>
          </cell>
          <cell r="AT4572">
            <v>183.39400000000001</v>
          </cell>
          <cell r="AU4572">
            <v>535.54499999999996</v>
          </cell>
          <cell r="AV4572">
            <v>895.23559999999998</v>
          </cell>
          <cell r="AW4572">
            <v>2321.4405999999999</v>
          </cell>
        </row>
        <row r="4573">
          <cell r="A4573" t="str">
            <v>680499830144BG6912</v>
          </cell>
          <cell r="L4573">
            <v>818.82956000000001</v>
          </cell>
          <cell r="M4573">
            <v>925.56024000000002</v>
          </cell>
          <cell r="N4573">
            <v>901.29166999999995</v>
          </cell>
          <cell r="O4573">
            <v>3259.5070900000001</v>
          </cell>
          <cell r="P4573">
            <v>3094.4539399999999</v>
          </cell>
          <cell r="Q4573">
            <v>3294.8990800000001</v>
          </cell>
          <cell r="S4573">
            <v>8729.7066799999993</v>
          </cell>
          <cell r="T4573">
            <v>8564.6535299999996</v>
          </cell>
          <cell r="U4573">
            <v>8695.7276899999997</v>
          </cell>
          <cell r="W4573">
            <v>1552.08538</v>
          </cell>
          <cell r="X4573">
            <v>2334.3071599999998</v>
          </cell>
          <cell r="Y4573">
            <v>2331.0119399999999</v>
          </cell>
          <cell r="AB4573">
            <v>2573.8690000000001</v>
          </cell>
          <cell r="AC4573">
            <v>1731.1179999999999</v>
          </cell>
          <cell r="AD4573">
            <v>9701.0329999999994</v>
          </cell>
          <cell r="AT4573">
            <v>1005.689</v>
          </cell>
          <cell r="AU4573">
            <v>2761.136</v>
          </cell>
          <cell r="AV4573">
            <v>3866.5839599999999</v>
          </cell>
          <cell r="AW4573">
            <v>9950.2089599999999</v>
          </cell>
        </row>
        <row r="4574">
          <cell r="A4574" t="str">
            <v>680499830144BS6912</v>
          </cell>
          <cell r="L4574">
            <v>794.89215999999999</v>
          </cell>
          <cell r="M4574">
            <v>882.52142000000003</v>
          </cell>
          <cell r="N4574">
            <v>859.38134000000002</v>
          </cell>
          <cell r="O4574">
            <v>3195.9913000000001</v>
          </cell>
          <cell r="P4574">
            <v>2956.1798899999999</v>
          </cell>
          <cell r="Q4574">
            <v>3147.38501</v>
          </cell>
          <cell r="S4574">
            <v>8443.70838</v>
          </cell>
          <cell r="T4574">
            <v>8203.8969699999998</v>
          </cell>
          <cell r="U4574">
            <v>8328.1770199999992</v>
          </cell>
          <cell r="W4574">
            <v>1494.83852</v>
          </cell>
          <cell r="X4574">
            <v>2242.5034999999998</v>
          </cell>
          <cell r="Y4574">
            <v>2240.1159600000001</v>
          </cell>
          <cell r="AB4574">
            <v>2461.7240000000002</v>
          </cell>
          <cell r="AC4574">
            <v>1621.249</v>
          </cell>
          <cell r="AD4574">
            <v>9261.9050000000007</v>
          </cell>
          <cell r="AT4574">
            <v>970.18299999999999</v>
          </cell>
          <cell r="AU4574">
            <v>2649.9560000000001</v>
          </cell>
          <cell r="AV4574">
            <v>3737.1342300000001</v>
          </cell>
          <cell r="AW4574">
            <v>9567.6502299999993</v>
          </cell>
        </row>
        <row r="4575">
          <cell r="A4575" t="str">
            <v>680499830144BO0678</v>
          </cell>
          <cell r="L4575">
            <v>512.05969000000005</v>
          </cell>
          <cell r="M4575">
            <v>568.82028000000003</v>
          </cell>
          <cell r="N4575">
            <v>553.90558999999996</v>
          </cell>
          <cell r="O4575">
            <v>1940.3284100000001</v>
          </cell>
          <cell r="P4575">
            <v>1744.00956</v>
          </cell>
          <cell r="Q4575">
            <v>1848.5802900000001</v>
          </cell>
          <cell r="S4575">
            <v>4939.9761900000003</v>
          </cell>
          <cell r="T4575">
            <v>4743.6573399999997</v>
          </cell>
          <cell r="U4575">
            <v>4811.8049799999999</v>
          </cell>
          <cell r="W4575">
            <v>973.58867999999995</v>
          </cell>
          <cell r="X4575">
            <v>1340.63096</v>
          </cell>
          <cell r="Y4575">
            <v>1338.1720499999999</v>
          </cell>
          <cell r="AB4575">
            <v>1503.9269999999999</v>
          </cell>
          <cell r="AC4575">
            <v>989.57899999999995</v>
          </cell>
          <cell r="AD4575">
            <v>5523.6670000000004</v>
          </cell>
          <cell r="AT4575">
            <v>629.28099999999995</v>
          </cell>
          <cell r="AU4575">
            <v>1622.3579999999999</v>
          </cell>
          <cell r="AV4575">
            <v>2176.9823700000002</v>
          </cell>
          <cell r="AW4575">
            <v>5759.1303699999999</v>
          </cell>
        </row>
        <row r="4576">
          <cell r="A4576" t="str">
            <v>680499830144BU0654</v>
          </cell>
          <cell r="L4576">
            <v>94.237030000000004</v>
          </cell>
          <cell r="M4576">
            <v>52.888559999999998</v>
          </cell>
          <cell r="N4576">
            <v>51.501800000000003</v>
          </cell>
          <cell r="O4576">
            <v>216.72310999999999</v>
          </cell>
          <cell r="P4576">
            <v>265.47906999999998</v>
          </cell>
          <cell r="Q4576">
            <v>283.95170000000002</v>
          </cell>
          <cell r="S4576">
            <v>569.21844999999996</v>
          </cell>
          <cell r="T4576">
            <v>617.97441000000003</v>
          </cell>
          <cell r="U4576">
            <v>631.74242000000004</v>
          </cell>
          <cell r="W4576">
            <v>117.33835999999999</v>
          </cell>
          <cell r="X4576">
            <v>230.05918</v>
          </cell>
          <cell r="Y4576">
            <v>232.46449000000001</v>
          </cell>
          <cell r="AB4576">
            <v>243.14</v>
          </cell>
          <cell r="AC4576">
            <v>81.897000000000006</v>
          </cell>
          <cell r="AD4576">
            <v>755.84100000000001</v>
          </cell>
          <cell r="AT4576">
            <v>119.919</v>
          </cell>
          <cell r="AU4576">
            <v>265.98500000000001</v>
          </cell>
          <cell r="AV4576">
            <v>338.10070000000002</v>
          </cell>
          <cell r="AW4576">
            <v>815.64070000000004</v>
          </cell>
        </row>
        <row r="4577">
          <cell r="A4577" t="str">
            <v>680499830144BU0659</v>
          </cell>
          <cell r="L4577">
            <v>188.59544</v>
          </cell>
          <cell r="M4577">
            <v>260.81258000000003</v>
          </cell>
          <cell r="N4577">
            <v>253.97396000000001</v>
          </cell>
          <cell r="O4577">
            <v>1038.9397799999999</v>
          </cell>
          <cell r="P4577">
            <v>946.69126000000006</v>
          </cell>
          <cell r="Q4577">
            <v>1014.85302</v>
          </cell>
          <cell r="S4577">
            <v>2934.5137399999999</v>
          </cell>
          <cell r="T4577">
            <v>2842.2652200000002</v>
          </cell>
          <cell r="U4577">
            <v>2884.6296299999999</v>
          </cell>
          <cell r="W4577">
            <v>403.91147999999998</v>
          </cell>
          <cell r="X4577">
            <v>671.81335999999999</v>
          </cell>
          <cell r="Y4577">
            <v>669.47941000000003</v>
          </cell>
          <cell r="AB4577">
            <v>714.65700000000004</v>
          </cell>
          <cell r="AC4577">
            <v>549.77300000000002</v>
          </cell>
          <cell r="AD4577">
            <v>2982.3969999999999</v>
          </cell>
          <cell r="AT4577">
            <v>220.983</v>
          </cell>
          <cell r="AU4577">
            <v>761.61300000000006</v>
          </cell>
          <cell r="AV4577">
            <v>1222.05116</v>
          </cell>
          <cell r="AW4577">
            <v>2992.87916</v>
          </cell>
        </row>
        <row r="4578">
          <cell r="A4578" t="str">
            <v>680499830144BS6922</v>
          </cell>
          <cell r="L4578">
            <v>23.9374</v>
          </cell>
          <cell r="M4578">
            <v>43.038820000000001</v>
          </cell>
          <cell r="N4578">
            <v>41.910330000000002</v>
          </cell>
          <cell r="O4578">
            <v>63.515790000000003</v>
          </cell>
          <cell r="P4578">
            <v>138.27404999999999</v>
          </cell>
          <cell r="Q4578">
            <v>147.51408000000001</v>
          </cell>
          <cell r="S4578">
            <v>285.99829999999997</v>
          </cell>
          <cell r="T4578">
            <v>360.75655999999998</v>
          </cell>
          <cell r="U4578">
            <v>367.55067000000003</v>
          </cell>
          <cell r="W4578">
            <v>57.246859999999998</v>
          </cell>
          <cell r="X4578">
            <v>91.803659999999994</v>
          </cell>
          <cell r="Y4578">
            <v>90.895979999999994</v>
          </cell>
          <cell r="AB4578">
            <v>112.145</v>
          </cell>
          <cell r="AC4578">
            <v>109.869</v>
          </cell>
          <cell r="AD4578">
            <v>439.12799999999999</v>
          </cell>
          <cell r="AT4578">
            <v>35.506</v>
          </cell>
          <cell r="AU4578">
            <v>111.18</v>
          </cell>
          <cell r="AV4578">
            <v>129.44972999999999</v>
          </cell>
          <cell r="AW4578">
            <v>382.55873000000003</v>
          </cell>
        </row>
        <row r="4579">
          <cell r="A4579" t="str">
            <v>680499830144BO0708</v>
          </cell>
          <cell r="L4579">
            <v>0</v>
          </cell>
          <cell r="M4579">
            <v>0.20576</v>
          </cell>
          <cell r="N4579">
            <v>0.20036000000000001</v>
          </cell>
          <cell r="O4579">
            <v>8.2699999999999996E-2</v>
          </cell>
          <cell r="P4579">
            <v>0.72055999999999998</v>
          </cell>
          <cell r="Q4579">
            <v>0.78385000000000005</v>
          </cell>
          <cell r="S4579">
            <v>0.50856999999999997</v>
          </cell>
          <cell r="T4579">
            <v>1.1464300000000001</v>
          </cell>
          <cell r="U4579">
            <v>1.2002699999999999</v>
          </cell>
          <cell r="W4579">
            <v>2.5440000000000001E-2</v>
          </cell>
          <cell r="X4579">
            <v>0.44198999999999999</v>
          </cell>
          <cell r="Y4579">
            <v>0.43687999999999999</v>
          </cell>
          <cell r="AV4579">
            <v>3.141E-2</v>
          </cell>
          <cell r="AW4579">
            <v>3.141E-2</v>
          </cell>
        </row>
        <row r="4580">
          <cell r="A4580" t="str">
            <v>680499830144BU1123</v>
          </cell>
          <cell r="L4580">
            <v>23.9374</v>
          </cell>
          <cell r="M4580">
            <v>42.833060000000003</v>
          </cell>
          <cell r="N4580">
            <v>41.709969999999998</v>
          </cell>
          <cell r="O4580">
            <v>63.43309</v>
          </cell>
          <cell r="P4580">
            <v>137.55349000000001</v>
          </cell>
          <cell r="Q4580">
            <v>146.73022</v>
          </cell>
          <cell r="S4580">
            <v>285.48973000000001</v>
          </cell>
          <cell r="T4580">
            <v>359.61013000000003</v>
          </cell>
          <cell r="U4580">
            <v>366.35039999999998</v>
          </cell>
          <cell r="W4580">
            <v>57.221420000000002</v>
          </cell>
          <cell r="X4580">
            <v>91.361670000000004</v>
          </cell>
          <cell r="Y4580">
            <v>90.459100000000007</v>
          </cell>
          <cell r="AB4580">
            <v>112.145</v>
          </cell>
          <cell r="AC4580">
            <v>109.869</v>
          </cell>
          <cell r="AD4580">
            <v>439.12799999999999</v>
          </cell>
          <cell r="AT4580">
            <v>35.506</v>
          </cell>
          <cell r="AU4580">
            <v>111.18</v>
          </cell>
          <cell r="AV4580">
            <v>129.41831999999999</v>
          </cell>
          <cell r="AW4580">
            <v>382.52731999999997</v>
          </cell>
        </row>
        <row r="4581">
          <cell r="A4581" t="str">
            <v>680499830144BS9042</v>
          </cell>
          <cell r="L4581">
            <v>1193.0045299999999</v>
          </cell>
          <cell r="M4581">
            <v>1061.3906899999999</v>
          </cell>
          <cell r="N4581">
            <v>1033.5605700000001</v>
          </cell>
          <cell r="O4581">
            <v>5200.4354999999996</v>
          </cell>
          <cell r="P4581">
            <v>4277.1566000000003</v>
          </cell>
          <cell r="Q4581">
            <v>4596.9215800000002</v>
          </cell>
          <cell r="S4581">
            <v>12054.95859</v>
          </cell>
          <cell r="T4581">
            <v>11131.679690000001</v>
          </cell>
          <cell r="U4581">
            <v>11366.422399999999</v>
          </cell>
          <cell r="W4581">
            <v>2336.2592500000001</v>
          </cell>
          <cell r="X4581">
            <v>2897.0358799999999</v>
          </cell>
          <cell r="Y4581">
            <v>2895.9965299999999</v>
          </cell>
          <cell r="AB4581">
            <v>3396.5439999999999</v>
          </cell>
          <cell r="AC4581">
            <v>2871.165</v>
          </cell>
          <cell r="AD4581">
            <v>13242.496999999999</v>
          </cell>
          <cell r="AT4581">
            <v>1201.606</v>
          </cell>
          <cell r="AU4581">
            <v>3449.3229999999999</v>
          </cell>
          <cell r="AV4581">
            <v>5266.0828899999997</v>
          </cell>
          <cell r="AW4581">
            <v>13351.29889</v>
          </cell>
        </row>
        <row r="4582">
          <cell r="A4582" t="str">
            <v>680499830144BO0341</v>
          </cell>
          <cell r="L4582">
            <v>662.78377</v>
          </cell>
          <cell r="M4582">
            <v>595.42758000000003</v>
          </cell>
          <cell r="N4582">
            <v>579.81520999999998</v>
          </cell>
          <cell r="O4582">
            <v>2745.43451</v>
          </cell>
          <cell r="P4582">
            <v>2264.7142399999998</v>
          </cell>
          <cell r="Q4582">
            <v>2434.0455900000002</v>
          </cell>
          <cell r="S4582">
            <v>6275.8803500000004</v>
          </cell>
          <cell r="T4582">
            <v>5795.1600799999997</v>
          </cell>
          <cell r="U4582">
            <v>5920.0223100000003</v>
          </cell>
          <cell r="W4582">
            <v>1325.4946199999999</v>
          </cell>
          <cell r="X4582">
            <v>1519.3282300000001</v>
          </cell>
          <cell r="Y4582">
            <v>1516.7978800000001</v>
          </cell>
          <cell r="AB4582">
            <v>1643.318</v>
          </cell>
          <cell r="AC4582">
            <v>1479.8820000000001</v>
          </cell>
          <cell r="AD4582">
            <v>6514.183</v>
          </cell>
          <cell r="AT4582">
            <v>544.53599999999994</v>
          </cell>
          <cell r="AU4582">
            <v>1663.0070000000001</v>
          </cell>
          <cell r="AV4582">
            <v>2564.2932900000001</v>
          </cell>
          <cell r="AW4582">
            <v>6473.4172900000003</v>
          </cell>
        </row>
        <row r="4583">
          <cell r="A4583" t="str">
            <v>680499830144BU0341</v>
          </cell>
          <cell r="L4583">
            <v>662.78377</v>
          </cell>
          <cell r="M4583">
            <v>595.42758000000003</v>
          </cell>
          <cell r="N4583">
            <v>579.81520999999998</v>
          </cell>
          <cell r="O4583">
            <v>2745.43451</v>
          </cell>
          <cell r="P4583">
            <v>2264.7142399999998</v>
          </cell>
          <cell r="Q4583">
            <v>2434.0455900000002</v>
          </cell>
          <cell r="S4583">
            <v>6275.8803500000004</v>
          </cell>
          <cell r="T4583">
            <v>5795.1600799999997</v>
          </cell>
          <cell r="U4583">
            <v>5920.0223100000003</v>
          </cell>
          <cell r="W4583">
            <v>1325.4946199999999</v>
          </cell>
          <cell r="X4583">
            <v>1519.3282300000001</v>
          </cell>
          <cell r="Y4583">
            <v>1516.7978800000001</v>
          </cell>
          <cell r="AB4583">
            <v>1643.318</v>
          </cell>
          <cell r="AC4583">
            <v>1479.8820000000001</v>
          </cell>
          <cell r="AD4583">
            <v>6514.183</v>
          </cell>
          <cell r="AT4583">
            <v>544.53599999999994</v>
          </cell>
          <cell r="AU4583">
            <v>1663.0070000000001</v>
          </cell>
          <cell r="AV4583">
            <v>2564.2932900000001</v>
          </cell>
          <cell r="AW4583">
            <v>6473.4172900000003</v>
          </cell>
        </row>
        <row r="4584">
          <cell r="A4584" t="str">
            <v>680499830144BU0351</v>
          </cell>
          <cell r="L4584">
            <v>235.16867999999999</v>
          </cell>
          <cell r="M4584">
            <v>224.75801000000001</v>
          </cell>
          <cell r="N4584">
            <v>218.86476999999999</v>
          </cell>
          <cell r="O4584">
            <v>1192.8228300000001</v>
          </cell>
          <cell r="P4584">
            <v>1028.2058999999999</v>
          </cell>
          <cell r="Q4584">
            <v>1105.0181600000001</v>
          </cell>
          <cell r="S4584">
            <v>2832.4404</v>
          </cell>
          <cell r="T4584">
            <v>2667.8234699999998</v>
          </cell>
          <cell r="U4584">
            <v>2723.2615300000002</v>
          </cell>
          <cell r="W4584">
            <v>444.94490000000002</v>
          </cell>
          <cell r="X4584">
            <v>664.57551000000001</v>
          </cell>
          <cell r="Y4584">
            <v>667.42002000000002</v>
          </cell>
          <cell r="AB4584">
            <v>894.86500000000001</v>
          </cell>
          <cell r="AC4584">
            <v>753.45299999999997</v>
          </cell>
          <cell r="AD4584">
            <v>3562.904</v>
          </cell>
          <cell r="AT4584">
            <v>315.88400000000001</v>
          </cell>
          <cell r="AU4584">
            <v>873.27800000000002</v>
          </cell>
          <cell r="AV4584">
            <v>1345.1411700000001</v>
          </cell>
          <cell r="AW4584">
            <v>3489.02817</v>
          </cell>
        </row>
        <row r="4585">
          <cell r="A4585" t="str">
            <v>680499830144BU0352</v>
          </cell>
          <cell r="L4585">
            <v>258.84057000000001</v>
          </cell>
          <cell r="M4585">
            <v>217.64833999999999</v>
          </cell>
          <cell r="N4585">
            <v>211.94149999999999</v>
          </cell>
          <cell r="O4585">
            <v>1190.47513</v>
          </cell>
          <cell r="P4585">
            <v>943.41813999999999</v>
          </cell>
          <cell r="Q4585">
            <v>1015.5983199999999</v>
          </cell>
          <cell r="S4585">
            <v>2773.12718</v>
          </cell>
          <cell r="T4585">
            <v>2526.0701899999999</v>
          </cell>
          <cell r="U4585">
            <v>2579.8948099999998</v>
          </cell>
          <cell r="W4585">
            <v>520.28563999999994</v>
          </cell>
          <cell r="X4585">
            <v>665.76637000000005</v>
          </cell>
          <cell r="Y4585">
            <v>665.28656999999998</v>
          </cell>
          <cell r="AB4585">
            <v>780.303</v>
          </cell>
          <cell r="AC4585">
            <v>586.89599999999996</v>
          </cell>
          <cell r="AD4585">
            <v>2922.585</v>
          </cell>
          <cell r="AT4585">
            <v>314.36799999999999</v>
          </cell>
          <cell r="AU4585">
            <v>844.67100000000005</v>
          </cell>
          <cell r="AV4585">
            <v>1274.4779900000001</v>
          </cell>
          <cell r="AW4585">
            <v>3177.5229899999999</v>
          </cell>
        </row>
        <row r="4586">
          <cell r="A4586" t="str">
            <v>680499830144BU0353</v>
          </cell>
          <cell r="L4586">
            <v>36.211509999999997</v>
          </cell>
          <cell r="M4586">
            <v>23.556760000000001</v>
          </cell>
          <cell r="N4586">
            <v>22.93909</v>
          </cell>
          <cell r="O4586">
            <v>71.703029999999998</v>
          </cell>
          <cell r="P4586">
            <v>40.81832</v>
          </cell>
          <cell r="Q4586">
            <v>42.259509999999999</v>
          </cell>
          <cell r="S4586">
            <v>173.51066</v>
          </cell>
          <cell r="T4586">
            <v>142.62594999999999</v>
          </cell>
          <cell r="U4586">
            <v>143.24375000000001</v>
          </cell>
          <cell r="W4586">
            <v>45.534089999999999</v>
          </cell>
          <cell r="X4586">
            <v>47.365769999999998</v>
          </cell>
          <cell r="Y4586">
            <v>46.492049999999999</v>
          </cell>
          <cell r="AB4586">
            <v>78.058000000000007</v>
          </cell>
          <cell r="AC4586">
            <v>50.933999999999997</v>
          </cell>
          <cell r="AD4586">
            <v>242.82499999999999</v>
          </cell>
          <cell r="AT4586">
            <v>26.818000000000001</v>
          </cell>
          <cell r="AU4586">
            <v>68.367000000000004</v>
          </cell>
          <cell r="AV4586">
            <v>82.170439999999999</v>
          </cell>
          <cell r="AW4586">
            <v>211.33044000000001</v>
          </cell>
        </row>
        <row r="4587">
          <cell r="A4587" t="str">
            <v>680499830144BS9051</v>
          </cell>
          <cell r="L4587">
            <v>55.401409999999998</v>
          </cell>
          <cell r="M4587">
            <v>5.8695899999999996</v>
          </cell>
          <cell r="N4587">
            <v>5.7156900000000004</v>
          </cell>
          <cell r="O4587">
            <v>210.79309000000001</v>
          </cell>
          <cell r="P4587">
            <v>41.32358</v>
          </cell>
          <cell r="Q4587">
            <v>45.633969999999998</v>
          </cell>
          <cell r="S4587">
            <v>367.73511000000002</v>
          </cell>
          <cell r="T4587">
            <v>198.26560000000001</v>
          </cell>
          <cell r="U4587">
            <v>201.83912000000001</v>
          </cell>
          <cell r="W4587">
            <v>88.505539999999996</v>
          </cell>
          <cell r="X4587">
            <v>15.03669</v>
          </cell>
          <cell r="Y4587">
            <v>15.041729999999999</v>
          </cell>
          <cell r="AB4587">
            <v>154.67400000000001</v>
          </cell>
          <cell r="AC4587">
            <v>124.563</v>
          </cell>
          <cell r="AD4587">
            <v>604.50599999999997</v>
          </cell>
          <cell r="AT4587">
            <v>49.512999999999998</v>
          </cell>
          <cell r="AU4587">
            <v>141.44</v>
          </cell>
          <cell r="AV4587">
            <v>208.27334999999999</v>
          </cell>
          <cell r="AW4587">
            <v>564.06934999999999</v>
          </cell>
        </row>
        <row r="4588">
          <cell r="A4588" t="str">
            <v>680499830144BO0713</v>
          </cell>
          <cell r="L4588">
            <v>10.251390000000001</v>
          </cell>
          <cell r="M4588">
            <v>5.8695899999999996</v>
          </cell>
          <cell r="N4588">
            <v>5.7156900000000004</v>
          </cell>
          <cell r="O4588">
            <v>51.104709999999997</v>
          </cell>
          <cell r="P4588">
            <v>41.32358</v>
          </cell>
          <cell r="Q4588">
            <v>45.633969999999998</v>
          </cell>
          <cell r="S4588">
            <v>132.01129</v>
          </cell>
          <cell r="T4588">
            <v>122.23016</v>
          </cell>
          <cell r="U4588">
            <v>125.49305</v>
          </cell>
          <cell r="W4588">
            <v>18.595379999999999</v>
          </cell>
          <cell r="X4588">
            <v>15.03669</v>
          </cell>
          <cell r="Y4588">
            <v>15.041729999999999</v>
          </cell>
          <cell r="AB4588">
            <v>36.231999999999999</v>
          </cell>
          <cell r="AC4588">
            <v>31.251999999999999</v>
          </cell>
          <cell r="AD4588">
            <v>142.02099999999999</v>
          </cell>
          <cell r="AT4588">
            <v>12.18</v>
          </cell>
          <cell r="AU4588">
            <v>35.320999999999998</v>
          </cell>
          <cell r="AV4588">
            <v>57.243519999999997</v>
          </cell>
          <cell r="AW4588">
            <v>142.08652000000001</v>
          </cell>
        </row>
        <row r="4589">
          <cell r="A4589" t="str">
            <v>680499830144BU0713</v>
          </cell>
          <cell r="L4589">
            <v>10.251390000000001</v>
          </cell>
          <cell r="M4589">
            <v>5.8695899999999996</v>
          </cell>
          <cell r="N4589">
            <v>5.7156900000000004</v>
          </cell>
          <cell r="O4589">
            <v>51.104709999999997</v>
          </cell>
          <cell r="P4589">
            <v>41.32358</v>
          </cell>
          <cell r="Q4589">
            <v>45.633969999999998</v>
          </cell>
          <cell r="S4589">
            <v>132.01129</v>
          </cell>
          <cell r="T4589">
            <v>122.23016</v>
          </cell>
          <cell r="U4589">
            <v>125.49305</v>
          </cell>
          <cell r="W4589">
            <v>18.595379999999999</v>
          </cell>
          <cell r="X4589">
            <v>15.03669</v>
          </cell>
          <cell r="Y4589">
            <v>15.041729999999999</v>
          </cell>
          <cell r="AB4589">
            <v>36.231999999999999</v>
          </cell>
          <cell r="AC4589">
            <v>31.251999999999999</v>
          </cell>
          <cell r="AD4589">
            <v>142.02099999999999</v>
          </cell>
          <cell r="AT4589">
            <v>12.18</v>
          </cell>
          <cell r="AU4589">
            <v>35.320999999999998</v>
          </cell>
          <cell r="AV4589">
            <v>57.243519999999997</v>
          </cell>
          <cell r="AW4589">
            <v>142.08652000000001</v>
          </cell>
        </row>
        <row r="4590">
          <cell r="A4590" t="str">
            <v>680499830144BU0418</v>
          </cell>
          <cell r="L4590">
            <v>45.150019999999998</v>
          </cell>
          <cell r="O4590">
            <v>159.68838</v>
          </cell>
          <cell r="S4590">
            <v>235.72381999999999</v>
          </cell>
          <cell r="T4590">
            <v>76.035439999999994</v>
          </cell>
          <cell r="U4590">
            <v>76.346069999999997</v>
          </cell>
          <cell r="W4590">
            <v>69.910160000000005</v>
          </cell>
          <cell r="AB4590">
            <v>118.44199999999999</v>
          </cell>
          <cell r="AC4590">
            <v>93.311000000000007</v>
          </cell>
          <cell r="AD4590">
            <v>462.48500000000001</v>
          </cell>
          <cell r="AT4590">
            <v>37.332999999999998</v>
          </cell>
          <cell r="AU4590">
            <v>106.119</v>
          </cell>
          <cell r="AV4590">
            <v>151.02983</v>
          </cell>
          <cell r="AW4590">
            <v>421.98282999999998</v>
          </cell>
        </row>
        <row r="4591">
          <cell r="A4591" t="str">
            <v>680499830144BS9050</v>
          </cell>
          <cell r="L4591">
            <v>488.58168999999998</v>
          </cell>
          <cell r="M4591">
            <v>460.88540999999998</v>
          </cell>
          <cell r="N4591">
            <v>448.80079999999998</v>
          </cell>
          <cell r="O4591">
            <v>2054.6163999999999</v>
          </cell>
          <cell r="P4591">
            <v>1611.3000999999999</v>
          </cell>
          <cell r="Q4591">
            <v>1722.07044</v>
          </cell>
          <cell r="S4591">
            <v>4829.3206399999999</v>
          </cell>
          <cell r="T4591">
            <v>4386.0043400000004</v>
          </cell>
          <cell r="U4591">
            <v>4464.4898700000003</v>
          </cell>
          <cell r="W4591">
            <v>916.49302</v>
          </cell>
          <cell r="X4591">
            <v>1151.95947</v>
          </cell>
          <cell r="Y4591">
            <v>1143.80882</v>
          </cell>
          <cell r="AB4591">
            <v>1311.412</v>
          </cell>
          <cell r="AC4591">
            <v>1086.9000000000001</v>
          </cell>
          <cell r="AD4591">
            <v>5011.13</v>
          </cell>
          <cell r="AT4591">
            <v>488.61900000000003</v>
          </cell>
          <cell r="AU4591">
            <v>1280.8340000000001</v>
          </cell>
          <cell r="AV4591">
            <v>1970.04709</v>
          </cell>
          <cell r="AW4591">
            <v>4963.6770900000001</v>
          </cell>
        </row>
        <row r="4592">
          <cell r="A4592" t="str">
            <v>680499830144BU0331</v>
          </cell>
          <cell r="L4592">
            <v>65.951629999999994</v>
          </cell>
          <cell r="M4592">
            <v>102.60012</v>
          </cell>
          <cell r="N4592">
            <v>99.909890000000004</v>
          </cell>
          <cell r="O4592">
            <v>268.83775000000003</v>
          </cell>
          <cell r="P4592">
            <v>217.18687</v>
          </cell>
          <cell r="Q4592">
            <v>227.60176999999999</v>
          </cell>
          <cell r="S4592">
            <v>698.99874</v>
          </cell>
          <cell r="T4592">
            <v>647.34785999999997</v>
          </cell>
          <cell r="U4592">
            <v>652.20938999999998</v>
          </cell>
          <cell r="W4592">
            <v>128.99084999999999</v>
          </cell>
          <cell r="X4592">
            <v>166.19727</v>
          </cell>
          <cell r="Y4592">
            <v>163.77271999999999</v>
          </cell>
          <cell r="AB4592">
            <v>199.06100000000001</v>
          </cell>
          <cell r="AC4592">
            <v>156.90700000000001</v>
          </cell>
          <cell r="AD4592">
            <v>761.24400000000003</v>
          </cell>
          <cell r="AT4592">
            <v>73.760999999999996</v>
          </cell>
          <cell r="AU4592">
            <v>194.04499999999999</v>
          </cell>
          <cell r="AV4592">
            <v>253.32693</v>
          </cell>
          <cell r="AW4592">
            <v>716.30493000000001</v>
          </cell>
        </row>
        <row r="4593">
          <cell r="A4593" t="str">
            <v>680499830144BU0362</v>
          </cell>
          <cell r="L4593">
            <v>422.63006000000001</v>
          </cell>
          <cell r="M4593">
            <v>358.28528999999997</v>
          </cell>
          <cell r="N4593">
            <v>348.89089999999999</v>
          </cell>
          <cell r="O4593">
            <v>1785.77865</v>
          </cell>
          <cell r="P4593">
            <v>1394.1132299999999</v>
          </cell>
          <cell r="Q4593">
            <v>1494.46867</v>
          </cell>
          <cell r="S4593">
            <v>4130.3218999999999</v>
          </cell>
          <cell r="T4593">
            <v>3738.6564800000001</v>
          </cell>
          <cell r="U4593">
            <v>3812.2804799999999</v>
          </cell>
          <cell r="W4593">
            <v>787.50216999999998</v>
          </cell>
          <cell r="X4593">
            <v>985.76220000000001</v>
          </cell>
          <cell r="Y4593">
            <v>980.03611000000001</v>
          </cell>
          <cell r="AB4593">
            <v>1112.3510000000001</v>
          </cell>
          <cell r="AC4593">
            <v>929.99300000000005</v>
          </cell>
          <cell r="AD4593">
            <v>4249.8860000000004</v>
          </cell>
          <cell r="AT4593">
            <v>414.858</v>
          </cell>
          <cell r="AU4593">
            <v>1086.789</v>
          </cell>
          <cell r="AV4593">
            <v>1716.7201600000001</v>
          </cell>
          <cell r="AW4593">
            <v>4247.3721599999999</v>
          </cell>
        </row>
        <row r="4594">
          <cell r="A4594" t="str">
            <v>680499830144BS6903</v>
          </cell>
          <cell r="S4594">
            <v>-0.17968999999999999</v>
          </cell>
          <cell r="T4594">
            <v>-0.17968999999999999</v>
          </cell>
          <cell r="U4594">
            <v>-0.17441000000000001</v>
          </cell>
          <cell r="X4594">
            <v>-0.19128000000000001</v>
          </cell>
          <cell r="Y4594">
            <v>-0.18567</v>
          </cell>
        </row>
        <row r="4595">
          <cell r="A4595" t="str">
            <v>680499830144BU0664</v>
          </cell>
          <cell r="S4595">
            <v>-0.17968999999999999</v>
          </cell>
          <cell r="T4595">
            <v>-0.17968999999999999</v>
          </cell>
          <cell r="U4595">
            <v>-0.17441000000000001</v>
          </cell>
          <cell r="X4595">
            <v>-0.19128000000000001</v>
          </cell>
          <cell r="Y4595">
            <v>-0.18567</v>
          </cell>
        </row>
        <row r="4596">
          <cell r="A4596" t="str">
            <v>680499830144201101</v>
          </cell>
          <cell r="L4596">
            <v>944.57749000000001</v>
          </cell>
          <cell r="M4596">
            <v>601.65022999999997</v>
          </cell>
          <cell r="N4596">
            <v>585.87471000000005</v>
          </cell>
          <cell r="O4596">
            <v>3729.3501200000001</v>
          </cell>
          <cell r="P4596">
            <v>3229.7320500000001</v>
          </cell>
          <cell r="Q4596">
            <v>3487.6880900000001</v>
          </cell>
          <cell r="S4596">
            <v>10444.26426</v>
          </cell>
          <cell r="T4596">
            <v>9944.6461899999995</v>
          </cell>
          <cell r="U4596">
            <v>10123.28789</v>
          </cell>
          <cell r="W4596">
            <v>1763.7977699999999</v>
          </cell>
          <cell r="X4596">
            <v>2621.76548</v>
          </cell>
          <cell r="Y4596">
            <v>2616.28638</v>
          </cell>
          <cell r="AB4596">
            <v>2783.2449999999999</v>
          </cell>
          <cell r="AC4596">
            <v>2132.9479999999999</v>
          </cell>
          <cell r="AD4596">
            <v>10372.097</v>
          </cell>
          <cell r="AT4596">
            <v>983.96400000000006</v>
          </cell>
          <cell r="AU4596">
            <v>2845.3249999999998</v>
          </cell>
          <cell r="AV4596">
            <v>3609.3971000000001</v>
          </cell>
          <cell r="AW4596">
            <v>10963.6751</v>
          </cell>
        </row>
        <row r="4597">
          <cell r="A4597" t="str">
            <v>680499830144BT6918</v>
          </cell>
          <cell r="L4597">
            <v>944.57749000000001</v>
          </cell>
          <cell r="M4597">
            <v>601.65022999999997</v>
          </cell>
          <cell r="N4597">
            <v>585.87471000000005</v>
          </cell>
          <cell r="O4597">
            <v>3729.3501200000001</v>
          </cell>
          <cell r="P4597">
            <v>3229.7320500000001</v>
          </cell>
          <cell r="Q4597">
            <v>3487.6880900000001</v>
          </cell>
          <cell r="S4597">
            <v>10444.26426</v>
          </cell>
          <cell r="T4597">
            <v>9944.6461899999995</v>
          </cell>
          <cell r="U4597">
            <v>10123.28789</v>
          </cell>
          <cell r="W4597">
            <v>1763.7977699999999</v>
          </cell>
          <cell r="X4597">
            <v>2621.76548</v>
          </cell>
          <cell r="Y4597">
            <v>2616.28638</v>
          </cell>
          <cell r="AB4597">
            <v>2783.2449999999999</v>
          </cell>
          <cell r="AC4597">
            <v>2132.9479999999999</v>
          </cell>
          <cell r="AD4597">
            <v>10372.097</v>
          </cell>
          <cell r="AT4597">
            <v>983.96400000000006</v>
          </cell>
          <cell r="AU4597">
            <v>2845.3249999999998</v>
          </cell>
          <cell r="AV4597">
            <v>3609.3971000000001</v>
          </cell>
          <cell r="AW4597">
            <v>10963.6751</v>
          </cell>
        </row>
        <row r="4598">
          <cell r="A4598" t="str">
            <v>680499830144BO0680</v>
          </cell>
          <cell r="L4598">
            <v>944.57749000000001</v>
          </cell>
          <cell r="M4598">
            <v>601.65022999999997</v>
          </cell>
          <cell r="N4598">
            <v>585.87471000000005</v>
          </cell>
          <cell r="O4598">
            <v>3729.3501200000001</v>
          </cell>
          <cell r="P4598">
            <v>3229.7320500000001</v>
          </cell>
          <cell r="Q4598">
            <v>3487.6880900000001</v>
          </cell>
          <cell r="S4598">
            <v>10444.26426</v>
          </cell>
          <cell r="T4598">
            <v>9944.6461899999995</v>
          </cell>
          <cell r="U4598">
            <v>10123.28789</v>
          </cell>
          <cell r="W4598">
            <v>1763.7977699999999</v>
          </cell>
          <cell r="X4598">
            <v>2621.76548</v>
          </cell>
          <cell r="Y4598">
            <v>2616.28638</v>
          </cell>
          <cell r="AB4598">
            <v>2783.2449999999999</v>
          </cell>
          <cell r="AC4598">
            <v>2132.9479999999999</v>
          </cell>
          <cell r="AD4598">
            <v>10372.097</v>
          </cell>
          <cell r="AT4598">
            <v>983.96400000000006</v>
          </cell>
          <cell r="AU4598">
            <v>2845.3249999999998</v>
          </cell>
          <cell r="AV4598">
            <v>3609.3971000000001</v>
          </cell>
          <cell r="AW4598">
            <v>10963.6751</v>
          </cell>
        </row>
        <row r="4599">
          <cell r="A4599" t="str">
            <v>680499830144BU0680</v>
          </cell>
          <cell r="L4599">
            <v>944.57749000000001</v>
          </cell>
          <cell r="M4599">
            <v>601.65022999999997</v>
          </cell>
          <cell r="N4599">
            <v>585.87471000000005</v>
          </cell>
          <cell r="O4599">
            <v>3729.3501200000001</v>
          </cell>
          <cell r="P4599">
            <v>3229.7320500000001</v>
          </cell>
          <cell r="Q4599">
            <v>3487.6880900000001</v>
          </cell>
          <cell r="S4599">
            <v>10444.26426</v>
          </cell>
          <cell r="T4599">
            <v>9944.6461899999995</v>
          </cell>
          <cell r="U4599">
            <v>10123.28789</v>
          </cell>
          <cell r="W4599">
            <v>1763.7977699999999</v>
          </cell>
          <cell r="X4599">
            <v>2621.76548</v>
          </cell>
          <cell r="Y4599">
            <v>2616.28638</v>
          </cell>
          <cell r="AB4599">
            <v>2783.2449999999999</v>
          </cell>
          <cell r="AC4599">
            <v>2132.9479999999999</v>
          </cell>
          <cell r="AD4599">
            <v>10372.097</v>
          </cell>
          <cell r="AT4599">
            <v>983.96400000000006</v>
          </cell>
          <cell r="AU4599">
            <v>2845.3249999999998</v>
          </cell>
          <cell r="AV4599">
            <v>3609.3971000000001</v>
          </cell>
          <cell r="AW4599">
            <v>10963.6751</v>
          </cell>
        </row>
        <row r="4600">
          <cell r="A4600" t="str">
            <v>680499CL_TRPD202</v>
          </cell>
          <cell r="L4600">
            <v>5472.8362900000002</v>
          </cell>
          <cell r="M4600">
            <v>5079.0565500000002</v>
          </cell>
          <cell r="N4600">
            <v>4364.5483199999999</v>
          </cell>
          <cell r="O4600">
            <v>33891.532449999999</v>
          </cell>
          <cell r="P4600">
            <v>27335.476019999998</v>
          </cell>
          <cell r="Q4600">
            <v>25865.717240000002</v>
          </cell>
          <cell r="S4600">
            <v>72333.57965</v>
          </cell>
          <cell r="T4600">
            <v>65777.523220000003</v>
          </cell>
          <cell r="U4600">
            <v>58639.270140000001</v>
          </cell>
          <cell r="W4600">
            <v>14236.0445</v>
          </cell>
          <cell r="X4600">
            <v>16546.57561</v>
          </cell>
          <cell r="Y4600">
            <v>14663.286700000001</v>
          </cell>
          <cell r="AB4600">
            <v>18264.807000000001</v>
          </cell>
          <cell r="AC4600">
            <v>18811.073</v>
          </cell>
          <cell r="AD4600">
            <v>71883.735000000001</v>
          </cell>
          <cell r="AT4600">
            <v>6468.607</v>
          </cell>
          <cell r="AU4600">
            <v>20370.512999999999</v>
          </cell>
          <cell r="AV4600">
            <v>34115.017879999999</v>
          </cell>
          <cell r="AW4600">
            <v>72851.507880000005</v>
          </cell>
        </row>
        <row r="4601">
          <cell r="A4601" t="str">
            <v>680499CL_TRBS9044</v>
          </cell>
          <cell r="L4601">
            <v>1458.4113500000001</v>
          </cell>
          <cell r="M4601">
            <v>1079.5800099999999</v>
          </cell>
          <cell r="N4601">
            <v>927.70753999999999</v>
          </cell>
          <cell r="O4601">
            <v>7677.1786400000001</v>
          </cell>
          <cell r="P4601">
            <v>5611.5126499999997</v>
          </cell>
          <cell r="Q4601">
            <v>5294.9883</v>
          </cell>
          <cell r="S4601">
            <v>14147.782219999999</v>
          </cell>
          <cell r="T4601">
            <v>12082.11623</v>
          </cell>
          <cell r="U4601">
            <v>10806.04084</v>
          </cell>
          <cell r="W4601">
            <v>3410.3298500000001</v>
          </cell>
          <cell r="X4601">
            <v>3558.4623900000001</v>
          </cell>
          <cell r="Y4601">
            <v>3151.1853000000001</v>
          </cell>
          <cell r="AB4601">
            <v>4614.8010000000004</v>
          </cell>
          <cell r="AC4601">
            <v>4352.1459999999997</v>
          </cell>
          <cell r="AD4601">
            <v>14997.308000000001</v>
          </cell>
          <cell r="AT4601">
            <v>1293.1220000000001</v>
          </cell>
          <cell r="AU4601">
            <v>4228.71</v>
          </cell>
          <cell r="AV4601">
            <v>7033.5915800000002</v>
          </cell>
          <cell r="AW4601">
            <v>14905.33858</v>
          </cell>
        </row>
        <row r="4602">
          <cell r="A4602" t="str">
            <v>680499CL_TRBU0321</v>
          </cell>
          <cell r="L4602">
            <v>684.68044999999995</v>
          </cell>
          <cell r="M4602">
            <v>408.8673</v>
          </cell>
          <cell r="N4602">
            <v>351.34892000000002</v>
          </cell>
          <cell r="O4602">
            <v>2854.8033599999999</v>
          </cell>
          <cell r="P4602">
            <v>1710.2976000000001</v>
          </cell>
          <cell r="Q4602">
            <v>1617.4455599999999</v>
          </cell>
          <cell r="S4602">
            <v>5512.0154300000004</v>
          </cell>
          <cell r="T4602">
            <v>4367.5096700000004</v>
          </cell>
          <cell r="U4602">
            <v>3883.48587</v>
          </cell>
          <cell r="W4602">
            <v>1135.3153199999999</v>
          </cell>
          <cell r="X4602">
            <v>1014.56459</v>
          </cell>
          <cell r="Y4602">
            <v>880.66925000000003</v>
          </cell>
          <cell r="AB4602">
            <v>1600.9880000000001</v>
          </cell>
          <cell r="AC4602">
            <v>2042.7739999999999</v>
          </cell>
          <cell r="AD4602">
            <v>5401.2449999999999</v>
          </cell>
          <cell r="AT4602">
            <v>620.84400000000005</v>
          </cell>
          <cell r="AU4602">
            <v>1605.134</v>
          </cell>
          <cell r="AV4602">
            <v>2858.4407900000001</v>
          </cell>
          <cell r="AW4602">
            <v>5356.8867899999996</v>
          </cell>
        </row>
        <row r="4603">
          <cell r="A4603" t="str">
            <v>680499CL_TRBU0323</v>
          </cell>
          <cell r="L4603">
            <v>773.73090999999999</v>
          </cell>
          <cell r="M4603">
            <v>670.45727999999997</v>
          </cell>
          <cell r="N4603">
            <v>576.13912000000005</v>
          </cell>
          <cell r="O4603">
            <v>4824.3193199999996</v>
          </cell>
          <cell r="P4603">
            <v>3897.43028</v>
          </cell>
          <cell r="Q4603">
            <v>3673.8728700000001</v>
          </cell>
          <cell r="S4603">
            <v>8620.0850800000007</v>
          </cell>
          <cell r="T4603">
            <v>7693.1960399999998</v>
          </cell>
          <cell r="U4603">
            <v>6904.0593600000002</v>
          </cell>
          <cell r="W4603">
            <v>2275.2538599999998</v>
          </cell>
          <cell r="X4603">
            <v>2526.4754499999999</v>
          </cell>
          <cell r="Y4603">
            <v>2255.7932000000001</v>
          </cell>
          <cell r="AB4603">
            <v>3013.8130000000001</v>
          </cell>
          <cell r="AC4603">
            <v>2309.3719999999998</v>
          </cell>
          <cell r="AD4603">
            <v>9596.0630000000001</v>
          </cell>
          <cell r="AT4603">
            <v>672.27800000000002</v>
          </cell>
          <cell r="AU4603">
            <v>2623.576</v>
          </cell>
          <cell r="AV4603">
            <v>4176.51577</v>
          </cell>
          <cell r="AW4603">
            <v>9549.8167699999995</v>
          </cell>
        </row>
        <row r="4604">
          <cell r="A4604" t="str">
            <v>680499CL_TRBU0329</v>
          </cell>
          <cell r="L4604">
            <v>-1.0000000000000001E-5</v>
          </cell>
          <cell r="M4604">
            <v>0.25542999999999999</v>
          </cell>
          <cell r="N4604">
            <v>0.2195</v>
          </cell>
          <cell r="O4604">
            <v>-1.94404</v>
          </cell>
          <cell r="P4604">
            <v>3.78477</v>
          </cell>
          <cell r="Q4604">
            <v>3.66987</v>
          </cell>
          <cell r="S4604">
            <v>15.681710000000001</v>
          </cell>
          <cell r="T4604">
            <v>21.410520000000002</v>
          </cell>
          <cell r="U4604">
            <v>18.495609999999999</v>
          </cell>
          <cell r="W4604">
            <v>-0.23932999999999999</v>
          </cell>
          <cell r="X4604">
            <v>17.422350000000002</v>
          </cell>
          <cell r="Y4604">
            <v>14.722849999999999</v>
          </cell>
          <cell r="AV4604">
            <v>-1.3649800000000001</v>
          </cell>
          <cell r="AW4604">
            <v>-1.3649800000000001</v>
          </cell>
        </row>
        <row r="4605">
          <cell r="A4605" t="str">
            <v>680499CL_TRBG6912</v>
          </cell>
          <cell r="L4605">
            <v>1366.03899</v>
          </cell>
          <cell r="M4605">
            <v>1702.6215999999999</v>
          </cell>
          <cell r="N4605">
            <v>1463.1012900000001</v>
          </cell>
          <cell r="O4605">
            <v>7308.3313399999997</v>
          </cell>
          <cell r="P4605">
            <v>8320.3916900000004</v>
          </cell>
          <cell r="Q4605">
            <v>7852.67166</v>
          </cell>
          <cell r="S4605">
            <v>17563.454379999999</v>
          </cell>
          <cell r="T4605">
            <v>18575.514729999999</v>
          </cell>
          <cell r="U4605">
            <v>16589.929479999999</v>
          </cell>
          <cell r="W4605">
            <v>3064.4140600000001</v>
          </cell>
          <cell r="X4605">
            <v>4537.4123399999999</v>
          </cell>
          <cell r="Y4605">
            <v>4007.0320900000002</v>
          </cell>
          <cell r="AB4605">
            <v>5546.03</v>
          </cell>
          <cell r="AC4605">
            <v>4826.9399999999996</v>
          </cell>
          <cell r="AD4605">
            <v>21464.870999999999</v>
          </cell>
          <cell r="AT4605">
            <v>2117.79</v>
          </cell>
          <cell r="AU4605">
            <v>5567.1459999999997</v>
          </cell>
          <cell r="AV4605">
            <v>8865.5294699999995</v>
          </cell>
          <cell r="AW4605">
            <v>21989.743470000001</v>
          </cell>
        </row>
        <row r="4606">
          <cell r="A4606" t="str">
            <v>680499CL_TRBS6912</v>
          </cell>
          <cell r="L4606">
            <v>807.52057000000002</v>
          </cell>
          <cell r="M4606">
            <v>940.16854000000001</v>
          </cell>
          <cell r="N4606">
            <v>807.90810999999997</v>
          </cell>
          <cell r="O4606">
            <v>4842.4685399999998</v>
          </cell>
          <cell r="P4606">
            <v>4954.8720199999998</v>
          </cell>
          <cell r="Q4606">
            <v>4707.4316399999998</v>
          </cell>
          <cell r="S4606">
            <v>10806.3076</v>
          </cell>
          <cell r="T4606">
            <v>10918.711079999999</v>
          </cell>
          <cell r="U4606">
            <v>9791.0177199999998</v>
          </cell>
          <cell r="W4606">
            <v>2028.79981</v>
          </cell>
          <cell r="X4606">
            <v>2784.8858700000001</v>
          </cell>
          <cell r="Y4606">
            <v>2463.8146499999998</v>
          </cell>
          <cell r="AB4606">
            <v>2989.7629999999999</v>
          </cell>
          <cell r="AC4606">
            <v>2818.556</v>
          </cell>
          <cell r="AD4606">
            <v>11545.214</v>
          </cell>
          <cell r="AT4606">
            <v>1233.627</v>
          </cell>
          <cell r="AU4606">
            <v>3337.0590000000002</v>
          </cell>
          <cell r="AV4606">
            <v>5408.9824500000004</v>
          </cell>
          <cell r="AW4606">
            <v>12362.722449999999</v>
          </cell>
        </row>
        <row r="4607">
          <cell r="A4607" t="str">
            <v>680499CL_TRBO0678</v>
          </cell>
          <cell r="L4607">
            <v>419.61079999999998</v>
          </cell>
          <cell r="M4607">
            <v>331.77868000000001</v>
          </cell>
          <cell r="N4607">
            <v>285.10493000000002</v>
          </cell>
          <cell r="O4607">
            <v>2181.6956599999999</v>
          </cell>
          <cell r="P4607">
            <v>2221.14822</v>
          </cell>
          <cell r="Q4607">
            <v>2124.71614</v>
          </cell>
          <cell r="S4607">
            <v>4800.71</v>
          </cell>
          <cell r="T4607">
            <v>4840.1625599999998</v>
          </cell>
          <cell r="U4607">
            <v>4355.32096</v>
          </cell>
          <cell r="W4607">
            <v>1038.5121300000001</v>
          </cell>
          <cell r="X4607">
            <v>1238.26232</v>
          </cell>
          <cell r="Y4607">
            <v>1098.06774</v>
          </cell>
          <cell r="AB4607">
            <v>1596.2249999999999</v>
          </cell>
          <cell r="AC4607">
            <v>1138.4359999999999</v>
          </cell>
          <cell r="AD4607">
            <v>6039.0839999999998</v>
          </cell>
          <cell r="AT4607">
            <v>578.91999999999996</v>
          </cell>
          <cell r="AU4607">
            <v>1749.2860000000001</v>
          </cell>
          <cell r="AV4607">
            <v>2539.1850800000002</v>
          </cell>
          <cell r="AW4607">
            <v>5708.62608</v>
          </cell>
        </row>
        <row r="4608">
          <cell r="A4608" t="str">
            <v>680499CL_TRBU0654</v>
          </cell>
          <cell r="L4608">
            <v>277.49261999999999</v>
          </cell>
          <cell r="M4608">
            <v>415.93507</v>
          </cell>
          <cell r="N4608">
            <v>357.42241999999999</v>
          </cell>
          <cell r="O4608">
            <v>1467.5012300000001</v>
          </cell>
          <cell r="P4608">
            <v>1778.3875</v>
          </cell>
          <cell r="Q4608">
            <v>1671.61925</v>
          </cell>
          <cell r="S4608">
            <v>3303.5913799999998</v>
          </cell>
          <cell r="T4608">
            <v>3614.4776499999998</v>
          </cell>
          <cell r="U4608">
            <v>3235.91842</v>
          </cell>
          <cell r="W4608">
            <v>572.75585000000001</v>
          </cell>
          <cell r="X4608">
            <v>1111.21307</v>
          </cell>
          <cell r="Y4608">
            <v>978.66506000000004</v>
          </cell>
          <cell r="AB4608">
            <v>746.86500000000001</v>
          </cell>
          <cell r="AC4608">
            <v>918.16499999999996</v>
          </cell>
          <cell r="AD4608">
            <v>2781.8049999999998</v>
          </cell>
          <cell r="AT4608">
            <v>470.68</v>
          </cell>
          <cell r="AU4608">
            <v>922.66</v>
          </cell>
          <cell r="AV4608">
            <v>1648.8781300000001</v>
          </cell>
          <cell r="AW4608">
            <v>3778.7451299999998</v>
          </cell>
        </row>
        <row r="4609">
          <cell r="A4609" t="str">
            <v>680499CL_TRBU0659</v>
          </cell>
          <cell r="L4609">
            <v>110.41715000000001</v>
          </cell>
          <cell r="M4609">
            <v>193.88753</v>
          </cell>
          <cell r="N4609">
            <v>166.61195000000001</v>
          </cell>
          <cell r="O4609">
            <v>1193.2716499999999</v>
          </cell>
          <cell r="P4609">
            <v>956.76904000000002</v>
          </cell>
          <cell r="Q4609">
            <v>912.32743000000005</v>
          </cell>
          <cell r="S4609">
            <v>2705.6241300000002</v>
          </cell>
          <cell r="T4609">
            <v>2469.1215200000001</v>
          </cell>
          <cell r="U4609">
            <v>2204.1034800000002</v>
          </cell>
          <cell r="W4609">
            <v>417.53183000000001</v>
          </cell>
          <cell r="X4609">
            <v>436.84321999999997</v>
          </cell>
          <cell r="Y4609">
            <v>388.31303000000003</v>
          </cell>
          <cell r="AB4609">
            <v>646.673</v>
          </cell>
          <cell r="AC4609">
            <v>761.95500000000004</v>
          </cell>
          <cell r="AD4609">
            <v>2724.3249999999998</v>
          </cell>
          <cell r="AT4609">
            <v>184.02699999999999</v>
          </cell>
          <cell r="AU4609">
            <v>665.11300000000006</v>
          </cell>
          <cell r="AV4609">
            <v>1220.9192399999999</v>
          </cell>
          <cell r="AW4609">
            <v>2875.35124</v>
          </cell>
        </row>
        <row r="4610">
          <cell r="A4610" t="str">
            <v>680499CL_TRBU0668</v>
          </cell>
          <cell r="M4610">
            <v>-0.99211000000000005</v>
          </cell>
          <cell r="N4610">
            <v>-0.85253999999999996</v>
          </cell>
          <cell r="P4610">
            <v>-0.99211000000000005</v>
          </cell>
          <cell r="Q4610">
            <v>-0.85253999999999996</v>
          </cell>
          <cell r="S4610">
            <v>-3.6179100000000002</v>
          </cell>
          <cell r="T4610">
            <v>-4.6100199999999996</v>
          </cell>
          <cell r="U4610">
            <v>-3.9464999999999999</v>
          </cell>
          <cell r="X4610">
            <v>-0.99211000000000005</v>
          </cell>
          <cell r="Y4610">
            <v>-0.85253999999999996</v>
          </cell>
        </row>
        <row r="4611">
          <cell r="A4611" t="str">
            <v>680499CL_TRBU3445</v>
          </cell>
          <cell r="M4611">
            <v>-0.44063000000000002</v>
          </cell>
          <cell r="N4611">
            <v>-0.37863999999999998</v>
          </cell>
          <cell r="P4611">
            <v>-0.44063000000000002</v>
          </cell>
          <cell r="Q4611">
            <v>-0.37863999999999998</v>
          </cell>
          <cell r="T4611">
            <v>-0.44063000000000002</v>
          </cell>
          <cell r="U4611">
            <v>-0.37863999999999998</v>
          </cell>
          <cell r="X4611">
            <v>-0.44063000000000002</v>
          </cell>
          <cell r="Y4611">
            <v>-0.37863999999999998</v>
          </cell>
        </row>
        <row r="4612">
          <cell r="A4612" t="str">
            <v>680499CL_TRBS6922</v>
          </cell>
          <cell r="L4612">
            <v>558.51841999999999</v>
          </cell>
          <cell r="M4612">
            <v>762.45306000000005</v>
          </cell>
          <cell r="N4612">
            <v>655.19317999999998</v>
          </cell>
          <cell r="O4612">
            <v>2465.8627999999999</v>
          </cell>
          <cell r="P4612">
            <v>3365.5196700000001</v>
          </cell>
          <cell r="Q4612">
            <v>3145.2400200000002</v>
          </cell>
          <cell r="S4612">
            <v>6757.14678</v>
          </cell>
          <cell r="T4612">
            <v>7656.8036499999998</v>
          </cell>
          <cell r="U4612">
            <v>6798.9117500000002</v>
          </cell>
          <cell r="W4612">
            <v>1035.6142500000001</v>
          </cell>
          <cell r="X4612">
            <v>1752.52647</v>
          </cell>
          <cell r="Y4612">
            <v>1543.2174500000001</v>
          </cell>
          <cell r="AB4612">
            <v>2556.2669999999998</v>
          </cell>
          <cell r="AC4612">
            <v>2008.384</v>
          </cell>
          <cell r="AD4612">
            <v>9919.6569999999992</v>
          </cell>
          <cell r="AT4612">
            <v>884.16300000000001</v>
          </cell>
          <cell r="AU4612">
            <v>2230.087</v>
          </cell>
          <cell r="AV4612">
            <v>3456.54702</v>
          </cell>
          <cell r="AW4612">
            <v>9627.0210200000001</v>
          </cell>
        </row>
        <row r="4613">
          <cell r="A4613" t="str">
            <v>680499CL_TRBU0630</v>
          </cell>
          <cell r="P4613">
            <v>4.1119999999999997E-2</v>
          </cell>
          <cell r="Q4613">
            <v>3.8150000000000003E-2</v>
          </cell>
          <cell r="S4613">
            <v>-0.24476999999999999</v>
          </cell>
          <cell r="T4613">
            <v>-0.20365</v>
          </cell>
          <cell r="U4613">
            <v>-0.16836999999999999</v>
          </cell>
          <cell r="X4613">
            <v>5.0699999999999999E-3</v>
          </cell>
          <cell r="Y4613">
            <v>4.2599999999999999E-3</v>
          </cell>
        </row>
        <row r="4614">
          <cell r="A4614" t="str">
            <v>680499CL_TRBU1485</v>
          </cell>
          <cell r="L4614">
            <v>117.29364</v>
          </cell>
          <cell r="M4614">
            <v>84.011690000000002</v>
          </cell>
          <cell r="N4614">
            <v>72.193160000000006</v>
          </cell>
          <cell r="O4614">
            <v>849.98523</v>
          </cell>
          <cell r="P4614">
            <v>642.30394999999999</v>
          </cell>
          <cell r="Q4614">
            <v>608.91666999999995</v>
          </cell>
          <cell r="S4614">
            <v>1750.7548400000001</v>
          </cell>
          <cell r="T4614">
            <v>1543.07356</v>
          </cell>
          <cell r="U4614">
            <v>1374.2640899999999</v>
          </cell>
          <cell r="W4614">
            <v>372.33904999999999</v>
          </cell>
          <cell r="X4614">
            <v>346.60394000000002</v>
          </cell>
          <cell r="Y4614">
            <v>305.14812000000001</v>
          </cell>
          <cell r="AB4614">
            <v>762.26499999999999</v>
          </cell>
          <cell r="AC4614">
            <v>538.13699999999994</v>
          </cell>
          <cell r="AD4614">
            <v>2703.7959999999998</v>
          </cell>
          <cell r="AT4614">
            <v>278.64800000000002</v>
          </cell>
          <cell r="AU4614">
            <v>742.00400000000002</v>
          </cell>
          <cell r="AV4614">
            <v>1158.40418</v>
          </cell>
          <cell r="AW4614">
            <v>2860.02918</v>
          </cell>
        </row>
        <row r="4615">
          <cell r="A4615" t="str">
            <v>680499CL_TRBU1051</v>
          </cell>
          <cell r="L4615">
            <v>13.855370000000001</v>
          </cell>
          <cell r="M4615">
            <v>13.07314</v>
          </cell>
          <cell r="N4615">
            <v>11.23404</v>
          </cell>
          <cell r="O4615">
            <v>84.649789999999996</v>
          </cell>
          <cell r="P4615">
            <v>69.426940000000002</v>
          </cell>
          <cell r="Q4615">
            <v>64.422319999999999</v>
          </cell>
          <cell r="S4615">
            <v>165.39528000000001</v>
          </cell>
          <cell r="T4615">
            <v>150.17242999999999</v>
          </cell>
          <cell r="U4615">
            <v>133.41998000000001</v>
          </cell>
          <cell r="W4615">
            <v>27.498259999999998</v>
          </cell>
          <cell r="X4615">
            <v>29.64227</v>
          </cell>
          <cell r="Y4615">
            <v>26.756959999999999</v>
          </cell>
          <cell r="AV4615">
            <v>38.695180000000001</v>
          </cell>
          <cell r="AW4615">
            <v>38.695180000000001</v>
          </cell>
        </row>
        <row r="4616">
          <cell r="A4616" t="str">
            <v>680499CL_TRBO0708</v>
          </cell>
          <cell r="L4616">
            <v>358.07157999999998</v>
          </cell>
          <cell r="M4616">
            <v>359.48230999999998</v>
          </cell>
          <cell r="N4616">
            <v>308.91127999999998</v>
          </cell>
          <cell r="O4616">
            <v>1147.6357399999999</v>
          </cell>
          <cell r="P4616">
            <v>1575.2872500000001</v>
          </cell>
          <cell r="Q4616">
            <v>1469.0627400000001</v>
          </cell>
          <cell r="S4616">
            <v>3047.5669200000002</v>
          </cell>
          <cell r="T4616">
            <v>3475.2184299999999</v>
          </cell>
          <cell r="U4616">
            <v>3088.06367</v>
          </cell>
          <cell r="W4616">
            <v>478.53953999999999</v>
          </cell>
          <cell r="X4616">
            <v>718.05492000000004</v>
          </cell>
          <cell r="Y4616">
            <v>636.27323000000001</v>
          </cell>
          <cell r="AB4616">
            <v>1017.908</v>
          </cell>
          <cell r="AC4616">
            <v>808.84799999999996</v>
          </cell>
          <cell r="AD4616">
            <v>4415.7240000000002</v>
          </cell>
          <cell r="AT4616">
            <v>313.274</v>
          </cell>
          <cell r="AU4616">
            <v>681.33799999999997</v>
          </cell>
          <cell r="AV4616">
            <v>1215.2661499999999</v>
          </cell>
          <cell r="AW4616">
            <v>4085.24415</v>
          </cell>
        </row>
        <row r="4617">
          <cell r="A4617" t="str">
            <v>680499CL_TRBU0675</v>
          </cell>
          <cell r="L4617">
            <v>15.287039999999999</v>
          </cell>
          <cell r="M4617">
            <v>8.4791399999999992</v>
          </cell>
          <cell r="N4617">
            <v>7.2863199999999999</v>
          </cell>
          <cell r="O4617">
            <v>101.46357999999999</v>
          </cell>
          <cell r="P4617">
            <v>24.803879999999999</v>
          </cell>
          <cell r="Q4617">
            <v>22.678560000000001</v>
          </cell>
          <cell r="S4617">
            <v>299.28895999999997</v>
          </cell>
          <cell r="T4617">
            <v>222.62925999999999</v>
          </cell>
          <cell r="U4617">
            <v>190.73491999999999</v>
          </cell>
          <cell r="W4617">
            <v>46.339120000000001</v>
          </cell>
          <cell r="X4617">
            <v>20.834720000000001</v>
          </cell>
          <cell r="Y4617">
            <v>17.68141</v>
          </cell>
          <cell r="AB4617">
            <v>84.492999999999995</v>
          </cell>
          <cell r="AC4617">
            <v>111.49299999999999</v>
          </cell>
          <cell r="AD4617">
            <v>349.88799999999998</v>
          </cell>
          <cell r="AT4617">
            <v>36.469000000000001</v>
          </cell>
          <cell r="AU4617">
            <v>96.718999999999994</v>
          </cell>
          <cell r="AV4617">
            <v>161.92883</v>
          </cell>
          <cell r="AW4617">
            <v>365.65582999999998</v>
          </cell>
        </row>
        <row r="4618">
          <cell r="A4618" t="str">
            <v>680499CL_TRBU0709</v>
          </cell>
          <cell r="L4618">
            <v>43.184379999999997</v>
          </cell>
          <cell r="M4618">
            <v>291.87308000000002</v>
          </cell>
          <cell r="N4618">
            <v>250.81314</v>
          </cell>
          <cell r="O4618">
            <v>187.73202000000001</v>
          </cell>
          <cell r="P4618">
            <v>955.14449999999999</v>
          </cell>
          <cell r="Q4618">
            <v>885.83271999999999</v>
          </cell>
          <cell r="S4618">
            <v>1264.83844</v>
          </cell>
          <cell r="T4618">
            <v>2032.25092</v>
          </cell>
          <cell r="U4618">
            <v>1803.1881599999999</v>
          </cell>
          <cell r="W4618">
            <v>91.850279999999998</v>
          </cell>
          <cell r="X4618">
            <v>597.09446000000003</v>
          </cell>
          <cell r="Y4618">
            <v>521.44672000000003</v>
          </cell>
          <cell r="AB4618">
            <v>594.61099999999999</v>
          </cell>
          <cell r="AC4618">
            <v>369.04899999999998</v>
          </cell>
          <cell r="AD4618">
            <v>2041.24</v>
          </cell>
          <cell r="AT4618">
            <v>211.108</v>
          </cell>
          <cell r="AU4618">
            <v>594.61199999999997</v>
          </cell>
          <cell r="AV4618">
            <v>694.83596</v>
          </cell>
          <cell r="AW4618">
            <v>1935.2609600000001</v>
          </cell>
        </row>
        <row r="4619">
          <cell r="A4619" t="str">
            <v>680499CL_TRBU1123</v>
          </cell>
          <cell r="L4619">
            <v>10.826409999999999</v>
          </cell>
          <cell r="M4619">
            <v>5.5336999999999996</v>
          </cell>
          <cell r="N4619">
            <v>4.7552399999999997</v>
          </cell>
          <cell r="O4619">
            <v>94.396439999999998</v>
          </cell>
          <cell r="P4619">
            <v>98.512029999999996</v>
          </cell>
          <cell r="Q4619">
            <v>94.28886</v>
          </cell>
          <cell r="S4619">
            <v>229.54711</v>
          </cell>
          <cell r="T4619">
            <v>233.6627</v>
          </cell>
          <cell r="U4619">
            <v>209.40931</v>
          </cell>
          <cell r="W4619">
            <v>19.047999999999998</v>
          </cell>
          <cell r="X4619">
            <v>40.291089999999997</v>
          </cell>
          <cell r="Y4619">
            <v>35.906750000000002</v>
          </cell>
          <cell r="AB4619">
            <v>96.99</v>
          </cell>
          <cell r="AC4619">
            <v>180.857</v>
          </cell>
          <cell r="AD4619">
            <v>409.00900000000001</v>
          </cell>
          <cell r="AT4619">
            <v>44.664000000000001</v>
          </cell>
          <cell r="AU4619">
            <v>115.414</v>
          </cell>
          <cell r="AV4619">
            <v>187.41672</v>
          </cell>
          <cell r="AW4619">
            <v>342.13571999999999</v>
          </cell>
        </row>
        <row r="4620">
          <cell r="A4620" t="str">
            <v>680499CL_TRBS9042</v>
          </cell>
          <cell r="L4620">
            <v>2111.9355599999999</v>
          </cell>
          <cell r="M4620">
            <v>1877.17653</v>
          </cell>
          <cell r="N4620">
            <v>1613.10032</v>
          </cell>
          <cell r="O4620">
            <v>16343.73849</v>
          </cell>
          <cell r="P4620">
            <v>11271.2804</v>
          </cell>
          <cell r="Q4620">
            <v>10698.736790000001</v>
          </cell>
          <cell r="S4620">
            <v>35067.798020000002</v>
          </cell>
          <cell r="T4620">
            <v>29995.339929999998</v>
          </cell>
          <cell r="U4620">
            <v>26673.759150000002</v>
          </cell>
          <cell r="W4620">
            <v>6644.80681</v>
          </cell>
          <cell r="X4620">
            <v>7026.4558200000001</v>
          </cell>
          <cell r="Y4620">
            <v>6241.7903399999996</v>
          </cell>
          <cell r="AB4620">
            <v>7470.54</v>
          </cell>
          <cell r="AC4620">
            <v>9022.0310000000009</v>
          </cell>
          <cell r="AD4620">
            <v>33100.671000000002</v>
          </cell>
          <cell r="AT4620">
            <v>2686.8739999999998</v>
          </cell>
          <cell r="AU4620">
            <v>9533.768</v>
          </cell>
          <cell r="AV4620">
            <v>16140.861129999999</v>
          </cell>
          <cell r="AW4620">
            <v>32827.329129999998</v>
          </cell>
        </row>
        <row r="4621">
          <cell r="A4621" t="str">
            <v>680499CL_TRBO0341</v>
          </cell>
          <cell r="L4621">
            <v>308.42072000000002</v>
          </cell>
          <cell r="M4621">
            <v>477.36847999999998</v>
          </cell>
          <cell r="N4621">
            <v>410.21355</v>
          </cell>
          <cell r="O4621">
            <v>4560.2804100000003</v>
          </cell>
          <cell r="P4621">
            <v>3133.5835900000002</v>
          </cell>
          <cell r="Q4621">
            <v>3039.58617</v>
          </cell>
          <cell r="S4621">
            <v>9198.6426699999993</v>
          </cell>
          <cell r="T4621">
            <v>7771.9458500000001</v>
          </cell>
          <cell r="U4621">
            <v>6994.5024400000002</v>
          </cell>
          <cell r="W4621">
            <v>1714.1923899999999</v>
          </cell>
          <cell r="X4621">
            <v>1574.6957600000001</v>
          </cell>
          <cell r="Y4621">
            <v>1372.9821400000001</v>
          </cell>
          <cell r="AB4621">
            <v>1448.3389999999999</v>
          </cell>
          <cell r="AC4621">
            <v>3426.79</v>
          </cell>
          <cell r="AD4621">
            <v>9199.4249999999993</v>
          </cell>
          <cell r="AT4621">
            <v>786.16600000000005</v>
          </cell>
          <cell r="AU4621">
            <v>2135.7310000000002</v>
          </cell>
          <cell r="AV4621">
            <v>4751.5934200000002</v>
          </cell>
          <cell r="AW4621">
            <v>9161.5924200000009</v>
          </cell>
        </row>
        <row r="4622">
          <cell r="A4622" t="str">
            <v>680499CL_TRBU0341</v>
          </cell>
          <cell r="L4622">
            <v>308.42072000000002</v>
          </cell>
          <cell r="M4622">
            <v>477.36847999999998</v>
          </cell>
          <cell r="N4622">
            <v>410.21355</v>
          </cell>
          <cell r="O4622">
            <v>4560.2804100000003</v>
          </cell>
          <cell r="P4622">
            <v>3133.5835900000002</v>
          </cell>
          <cell r="Q4622">
            <v>3039.58617</v>
          </cell>
          <cell r="S4622">
            <v>9198.6426699999993</v>
          </cell>
          <cell r="T4622">
            <v>7771.9458500000001</v>
          </cell>
          <cell r="U4622">
            <v>6994.5024400000002</v>
          </cell>
          <cell r="W4622">
            <v>1714.1923899999999</v>
          </cell>
          <cell r="X4622">
            <v>1574.6957600000001</v>
          </cell>
          <cell r="Y4622">
            <v>1372.9821400000001</v>
          </cell>
          <cell r="AB4622">
            <v>1448.3389999999999</v>
          </cell>
          <cell r="AC4622">
            <v>3426.79</v>
          </cell>
          <cell r="AD4622">
            <v>9199.4249999999993</v>
          </cell>
          <cell r="AT4622">
            <v>786.16600000000005</v>
          </cell>
          <cell r="AU4622">
            <v>2135.7310000000002</v>
          </cell>
          <cell r="AV4622">
            <v>4751.5934200000002</v>
          </cell>
          <cell r="AW4622">
            <v>9161.5924200000009</v>
          </cell>
        </row>
        <row r="4623">
          <cell r="A4623" t="str">
            <v>680499CL_TRBU0351</v>
          </cell>
          <cell r="L4623">
            <v>807.63743999999997</v>
          </cell>
          <cell r="M4623">
            <v>355.90857</v>
          </cell>
          <cell r="N4623">
            <v>305.84030000000001</v>
          </cell>
          <cell r="O4623">
            <v>5423.4432399999996</v>
          </cell>
          <cell r="P4623">
            <v>3528.8805699999998</v>
          </cell>
          <cell r="Q4623">
            <v>3341.9654099999998</v>
          </cell>
          <cell r="S4623">
            <v>11408.536840000001</v>
          </cell>
          <cell r="T4623">
            <v>9513.9741699999995</v>
          </cell>
          <cell r="U4623">
            <v>8452.5927200000006</v>
          </cell>
          <cell r="W4623">
            <v>2247.4517799999999</v>
          </cell>
          <cell r="X4623">
            <v>2016.4208100000001</v>
          </cell>
          <cell r="Y4623">
            <v>1819.69002</v>
          </cell>
          <cell r="AB4623">
            <v>2686.3310000000001</v>
          </cell>
          <cell r="AC4623">
            <v>2439.3359999999998</v>
          </cell>
          <cell r="AD4623">
            <v>10313.791999999999</v>
          </cell>
          <cell r="AT4623">
            <v>1038.133</v>
          </cell>
          <cell r="AU4623">
            <v>3568.9369999999999</v>
          </cell>
          <cell r="AV4623">
            <v>5173.1264000000001</v>
          </cell>
          <cell r="AW4623">
            <v>10234.6304</v>
          </cell>
        </row>
        <row r="4624">
          <cell r="A4624" t="str">
            <v>680499CL_TRBU0352</v>
          </cell>
          <cell r="L4624">
            <v>995.61449000000005</v>
          </cell>
          <cell r="M4624">
            <v>1044.2758899999999</v>
          </cell>
          <cell r="N4624">
            <v>897.36991999999998</v>
          </cell>
          <cell r="O4624">
            <v>6346.4001500000004</v>
          </cell>
          <cell r="P4624">
            <v>4573.5950599999996</v>
          </cell>
          <cell r="Q4624">
            <v>4282.5631100000001</v>
          </cell>
          <cell r="S4624">
            <v>14407.847030000001</v>
          </cell>
          <cell r="T4624">
            <v>12635.041939999999</v>
          </cell>
          <cell r="U4624">
            <v>11159.001969999999</v>
          </cell>
          <cell r="W4624">
            <v>2679.39068</v>
          </cell>
          <cell r="X4624">
            <v>3402.71128</v>
          </cell>
          <cell r="Y4624">
            <v>3021.2704100000001</v>
          </cell>
          <cell r="AB4624">
            <v>3317.0349999999999</v>
          </cell>
          <cell r="AC4624">
            <v>3086.8339999999998</v>
          </cell>
          <cell r="AD4624">
            <v>13499.548000000001</v>
          </cell>
          <cell r="AT4624">
            <v>847.86500000000001</v>
          </cell>
          <cell r="AU4624">
            <v>3788.335</v>
          </cell>
          <cell r="AV4624">
            <v>6156.0317299999997</v>
          </cell>
          <cell r="AW4624">
            <v>13365.986730000001</v>
          </cell>
        </row>
        <row r="4625">
          <cell r="A4625" t="str">
            <v>680499CL_TRBU0353</v>
          </cell>
          <cell r="L4625">
            <v>0.26293</v>
          </cell>
          <cell r="M4625">
            <v>-0.53871000000000002</v>
          </cell>
          <cell r="N4625">
            <v>-0.46292</v>
          </cell>
          <cell r="O4625">
            <v>15.863530000000001</v>
          </cell>
          <cell r="P4625">
            <v>25.561240000000002</v>
          </cell>
          <cell r="Q4625">
            <v>25.042359999999999</v>
          </cell>
          <cell r="S4625">
            <v>34.047170000000001</v>
          </cell>
          <cell r="T4625">
            <v>43.744880000000002</v>
          </cell>
          <cell r="U4625">
            <v>40.570500000000003</v>
          </cell>
          <cell r="W4625">
            <v>4.05701</v>
          </cell>
          <cell r="X4625">
            <v>3.6981199999999999</v>
          </cell>
          <cell r="Y4625">
            <v>3.3915899999999999</v>
          </cell>
          <cell r="AB4625">
            <v>18.835000000000001</v>
          </cell>
          <cell r="AC4625">
            <v>69.070999999999998</v>
          </cell>
          <cell r="AD4625">
            <v>87.906000000000006</v>
          </cell>
          <cell r="AT4625">
            <v>14.71</v>
          </cell>
          <cell r="AU4625">
            <v>40.765000000000001</v>
          </cell>
          <cell r="AV4625">
            <v>59.74689</v>
          </cell>
          <cell r="AW4625">
            <v>64.756889999999999</v>
          </cell>
        </row>
        <row r="4626">
          <cell r="A4626" t="str">
            <v>680499CL_TRBU0349</v>
          </cell>
          <cell r="L4626">
            <v>-2.0000000000000002E-5</v>
          </cell>
          <cell r="M4626">
            <v>0.1623</v>
          </cell>
          <cell r="N4626">
            <v>0.13947000000000001</v>
          </cell>
          <cell r="O4626">
            <v>-2.24884</v>
          </cell>
          <cell r="P4626">
            <v>9.6599400000000006</v>
          </cell>
          <cell r="Q4626">
            <v>9.5797399999999993</v>
          </cell>
          <cell r="S4626">
            <v>18.724309999999999</v>
          </cell>
          <cell r="T4626">
            <v>30.633089999999999</v>
          </cell>
          <cell r="U4626">
            <v>27.09151</v>
          </cell>
          <cell r="W4626">
            <v>-0.28505000000000003</v>
          </cell>
          <cell r="X4626">
            <v>28.929849999999998</v>
          </cell>
          <cell r="Y4626">
            <v>24.45618</v>
          </cell>
          <cell r="AV4626">
            <v>0.36269000000000001</v>
          </cell>
          <cell r="AW4626">
            <v>0.36269000000000001</v>
          </cell>
        </row>
        <row r="4627">
          <cell r="A4627" t="str">
            <v>680499CL_TRBS9051</v>
          </cell>
          <cell r="L4627">
            <v>7.1432900000000004</v>
          </cell>
          <cell r="M4627">
            <v>1.82616</v>
          </cell>
          <cell r="N4627">
            <v>1.56925</v>
          </cell>
          <cell r="O4627">
            <v>62.240470000000002</v>
          </cell>
          <cell r="P4627">
            <v>19.515409999999999</v>
          </cell>
          <cell r="Q4627">
            <v>18.788239999999998</v>
          </cell>
          <cell r="S4627">
            <v>103.73062</v>
          </cell>
          <cell r="T4627">
            <v>61.005560000000003</v>
          </cell>
          <cell r="U4627">
            <v>54.066380000000002</v>
          </cell>
          <cell r="W4627">
            <v>26.20458</v>
          </cell>
          <cell r="X4627">
            <v>6.1963999999999997</v>
          </cell>
          <cell r="Y4627">
            <v>5.4665400000000002</v>
          </cell>
          <cell r="AB4627">
            <v>37.289000000000001</v>
          </cell>
          <cell r="AC4627">
            <v>46.82</v>
          </cell>
          <cell r="AD4627">
            <v>88.057000000000002</v>
          </cell>
          <cell r="AT4627">
            <v>0.372</v>
          </cell>
          <cell r="AU4627">
            <v>24.652999999999999</v>
          </cell>
          <cell r="AV4627">
            <v>67.808869999999999</v>
          </cell>
          <cell r="AW4627">
            <v>72.025869999999998</v>
          </cell>
        </row>
        <row r="4628">
          <cell r="A4628" t="str">
            <v>680499CL_TRBO0713</v>
          </cell>
          <cell r="L4628">
            <v>7.1432900000000004</v>
          </cell>
          <cell r="M4628">
            <v>1.82616</v>
          </cell>
          <cell r="N4628">
            <v>1.56925</v>
          </cell>
          <cell r="O4628">
            <v>62.240470000000002</v>
          </cell>
          <cell r="P4628">
            <v>19.515409999999999</v>
          </cell>
          <cell r="Q4628">
            <v>18.788239999999998</v>
          </cell>
          <cell r="S4628">
            <v>103.73062</v>
          </cell>
          <cell r="T4628">
            <v>61.005560000000003</v>
          </cell>
          <cell r="U4628">
            <v>54.066380000000002</v>
          </cell>
          <cell r="W4628">
            <v>26.20458</v>
          </cell>
          <cell r="X4628">
            <v>6.1963999999999997</v>
          </cell>
          <cell r="Y4628">
            <v>5.4665400000000002</v>
          </cell>
          <cell r="AB4628">
            <v>37.289000000000001</v>
          </cell>
          <cell r="AC4628">
            <v>46.82</v>
          </cell>
          <cell r="AD4628">
            <v>88.057000000000002</v>
          </cell>
          <cell r="AT4628">
            <v>0.372</v>
          </cell>
          <cell r="AU4628">
            <v>24.652999999999999</v>
          </cell>
          <cell r="AV4628">
            <v>67.808869999999999</v>
          </cell>
          <cell r="AW4628">
            <v>72.025869999999998</v>
          </cell>
        </row>
        <row r="4629">
          <cell r="A4629" t="str">
            <v>680499CL_TRBU0713</v>
          </cell>
          <cell r="L4629">
            <v>7.1432900000000004</v>
          </cell>
          <cell r="M4629">
            <v>1.82616</v>
          </cell>
          <cell r="N4629">
            <v>1.56925</v>
          </cell>
          <cell r="O4629">
            <v>62.240470000000002</v>
          </cell>
          <cell r="P4629">
            <v>19.515409999999999</v>
          </cell>
          <cell r="Q4629">
            <v>18.788239999999998</v>
          </cell>
          <cell r="S4629">
            <v>103.73062</v>
          </cell>
          <cell r="T4629">
            <v>61.005560000000003</v>
          </cell>
          <cell r="U4629">
            <v>54.066380000000002</v>
          </cell>
          <cell r="W4629">
            <v>26.20458</v>
          </cell>
          <cell r="X4629">
            <v>6.1963999999999997</v>
          </cell>
          <cell r="Y4629">
            <v>5.4665400000000002</v>
          </cell>
          <cell r="AB4629">
            <v>37.289000000000001</v>
          </cell>
          <cell r="AC4629">
            <v>46.82</v>
          </cell>
          <cell r="AD4629">
            <v>88.057000000000002</v>
          </cell>
          <cell r="AT4629">
            <v>0.372</v>
          </cell>
          <cell r="AU4629">
            <v>24.652999999999999</v>
          </cell>
          <cell r="AV4629">
            <v>67.808869999999999</v>
          </cell>
          <cell r="AW4629">
            <v>72.025869999999998</v>
          </cell>
        </row>
        <row r="4630">
          <cell r="A4630" t="str">
            <v>680499CL_TRBS9050</v>
          </cell>
          <cell r="L4630">
            <v>348.22399999999999</v>
          </cell>
          <cell r="M4630">
            <v>152.79195999999999</v>
          </cell>
          <cell r="N4630">
            <v>131.29759999999999</v>
          </cell>
          <cell r="O4630">
            <v>1252.3893800000001</v>
          </cell>
          <cell r="P4630">
            <v>588.60924</v>
          </cell>
          <cell r="Q4630">
            <v>547.71451000000002</v>
          </cell>
          <cell r="S4630">
            <v>2059.0784800000001</v>
          </cell>
          <cell r="T4630">
            <v>1395.2983400000001</v>
          </cell>
          <cell r="U4630">
            <v>1236.37501</v>
          </cell>
          <cell r="W4630">
            <v>652.45533</v>
          </cell>
          <cell r="X4630">
            <v>524.49707999999998</v>
          </cell>
          <cell r="Y4630">
            <v>470.65845000000002</v>
          </cell>
          <cell r="AB4630">
            <v>596.14700000000005</v>
          </cell>
          <cell r="AC4630">
            <v>563.13599999999997</v>
          </cell>
          <cell r="AD4630">
            <v>2232.828</v>
          </cell>
          <cell r="AT4630">
            <v>370.44900000000001</v>
          </cell>
          <cell r="AU4630">
            <v>1016.236</v>
          </cell>
          <cell r="AV4630">
            <v>1418.16884</v>
          </cell>
          <cell r="AW4630">
            <v>2468.0128399999999</v>
          </cell>
        </row>
        <row r="4631">
          <cell r="A4631" t="str">
            <v>680499CL_TRBU0331</v>
          </cell>
          <cell r="L4631">
            <v>-1.8759999999999999E-2</v>
          </cell>
          <cell r="O4631">
            <v>-3.5830000000000001E-2</v>
          </cell>
          <cell r="P4631">
            <v>-2.8379999999999999E-2</v>
          </cell>
          <cell r="Q4631">
            <v>-2.6769999999999999E-2</v>
          </cell>
          <cell r="S4631">
            <v>-9.6579999999999999E-2</v>
          </cell>
          <cell r="T4631">
            <v>-8.9130000000000001E-2</v>
          </cell>
          <cell r="U4631">
            <v>-7.8009999999999996E-2</v>
          </cell>
          <cell r="W4631">
            <v>-1.8759999999999999E-2</v>
          </cell>
          <cell r="X4631">
            <v>-5.8700000000000002E-3</v>
          </cell>
          <cell r="Y4631">
            <v>-4.9399999999999999E-3</v>
          </cell>
          <cell r="AV4631">
            <v>-1.7069999999999998E-2</v>
          </cell>
          <cell r="AW4631">
            <v>-1.7069999999999998E-2</v>
          </cell>
        </row>
        <row r="4632">
          <cell r="A4632" t="str">
            <v>680499CL_TRBU0362</v>
          </cell>
          <cell r="L4632">
            <v>348.24275999999998</v>
          </cell>
          <cell r="M4632">
            <v>152.79195999999999</v>
          </cell>
          <cell r="N4632">
            <v>131.29759999999999</v>
          </cell>
          <cell r="O4632">
            <v>1252.42518</v>
          </cell>
          <cell r="P4632">
            <v>588.63762999999994</v>
          </cell>
          <cell r="Q4632">
            <v>547.74127999999996</v>
          </cell>
          <cell r="S4632">
            <v>2059.0033400000002</v>
          </cell>
          <cell r="T4632">
            <v>1395.21579</v>
          </cell>
          <cell r="U4632">
            <v>1236.30861</v>
          </cell>
          <cell r="W4632">
            <v>652.47409000000005</v>
          </cell>
          <cell r="X4632">
            <v>524.33118000000002</v>
          </cell>
          <cell r="Y4632">
            <v>470.51891000000001</v>
          </cell>
          <cell r="AB4632">
            <v>596.14700000000005</v>
          </cell>
          <cell r="AC4632">
            <v>563.13599999999997</v>
          </cell>
          <cell r="AD4632">
            <v>2232.828</v>
          </cell>
          <cell r="AT4632">
            <v>370.44900000000001</v>
          </cell>
          <cell r="AU4632">
            <v>1016.236</v>
          </cell>
          <cell r="AV4632">
            <v>1418.18588</v>
          </cell>
          <cell r="AW4632">
            <v>2468.02988</v>
          </cell>
        </row>
        <row r="4633">
          <cell r="A4633" t="str">
            <v>680499CL_TRBU0361</v>
          </cell>
          <cell r="O4633">
            <v>3.0000000000000001E-5</v>
          </cell>
          <cell r="P4633">
            <v>-1.0000000000000001E-5</v>
          </cell>
          <cell r="Q4633">
            <v>-1.0000000000000001E-5</v>
          </cell>
          <cell r="S4633">
            <v>0.17172000000000001</v>
          </cell>
          <cell r="T4633">
            <v>0.17168</v>
          </cell>
          <cell r="U4633">
            <v>0.14441000000000001</v>
          </cell>
          <cell r="X4633">
            <v>0.17177000000000001</v>
          </cell>
          <cell r="Y4633">
            <v>0.14448</v>
          </cell>
          <cell r="AV4633">
            <v>3.0000000000000001E-5</v>
          </cell>
          <cell r="AW4633">
            <v>3.0000000000000001E-5</v>
          </cell>
        </row>
        <row r="4634">
          <cell r="A4634" t="str">
            <v>680499CL_TRBS6921</v>
          </cell>
          <cell r="L4634">
            <v>0</v>
          </cell>
          <cell r="M4634">
            <v>-0.13633000000000001</v>
          </cell>
          <cell r="N4634">
            <v>-0.11715</v>
          </cell>
          <cell r="O4634">
            <v>-0.41122999999999998</v>
          </cell>
          <cell r="P4634">
            <v>-0.25901999999999997</v>
          </cell>
          <cell r="Q4634">
            <v>-0.23185</v>
          </cell>
          <cell r="S4634">
            <v>-0.67547000000000001</v>
          </cell>
          <cell r="T4634">
            <v>-0.52325999999999995</v>
          </cell>
          <cell r="U4634">
            <v>-0.45976</v>
          </cell>
          <cell r="W4634">
            <v>0</v>
          </cell>
          <cell r="X4634">
            <v>-0.25901999999999997</v>
          </cell>
          <cell r="Y4634">
            <v>-0.23185</v>
          </cell>
          <cell r="AV4634">
            <v>-0.41122999999999998</v>
          </cell>
          <cell r="AW4634">
            <v>-0.41122999999999998</v>
          </cell>
        </row>
        <row r="4635">
          <cell r="A4635" t="str">
            <v>680499CL_TRBO1228</v>
          </cell>
          <cell r="L4635">
            <v>0</v>
          </cell>
          <cell r="M4635">
            <v>-0.13633000000000001</v>
          </cell>
          <cell r="N4635">
            <v>-0.11715</v>
          </cell>
          <cell r="O4635">
            <v>-0.41122999999999998</v>
          </cell>
          <cell r="P4635">
            <v>-0.25901999999999997</v>
          </cell>
          <cell r="Q4635">
            <v>-0.23185</v>
          </cell>
          <cell r="S4635">
            <v>-0.67547000000000001</v>
          </cell>
          <cell r="T4635">
            <v>-0.52325999999999995</v>
          </cell>
          <cell r="U4635">
            <v>-0.45976</v>
          </cell>
          <cell r="W4635">
            <v>0</v>
          </cell>
          <cell r="X4635">
            <v>-0.25901999999999997</v>
          </cell>
          <cell r="Y4635">
            <v>-0.23185</v>
          </cell>
          <cell r="AV4635">
            <v>-0.41122999999999998</v>
          </cell>
          <cell r="AW4635">
            <v>-0.41122999999999998</v>
          </cell>
        </row>
        <row r="4636">
          <cell r="A4636" t="str">
            <v>680499CL_TRBU1228</v>
          </cell>
          <cell r="L4636">
            <v>0</v>
          </cell>
          <cell r="M4636">
            <v>-0.13633000000000001</v>
          </cell>
          <cell r="N4636">
            <v>-0.11715</v>
          </cell>
          <cell r="O4636">
            <v>-0.41122999999999998</v>
          </cell>
          <cell r="P4636">
            <v>-0.25901999999999997</v>
          </cell>
          <cell r="Q4636">
            <v>-0.23185</v>
          </cell>
          <cell r="S4636">
            <v>-0.67547000000000001</v>
          </cell>
          <cell r="T4636">
            <v>-0.52325999999999995</v>
          </cell>
          <cell r="U4636">
            <v>-0.45976</v>
          </cell>
          <cell r="W4636">
            <v>0</v>
          </cell>
          <cell r="X4636">
            <v>-0.25901999999999997</v>
          </cell>
          <cell r="Y4636">
            <v>-0.23185</v>
          </cell>
          <cell r="AV4636">
            <v>-0.41122999999999998</v>
          </cell>
          <cell r="AW4636">
            <v>-0.41122999999999998</v>
          </cell>
        </row>
        <row r="4637">
          <cell r="A4637" t="str">
            <v>680499CL_TRBS6913</v>
          </cell>
          <cell r="P4637">
            <v>-6.4055299999999997</v>
          </cell>
          <cell r="Q4637">
            <v>-6.6846399999999999</v>
          </cell>
          <cell r="S4637">
            <v>0</v>
          </cell>
          <cell r="T4637">
            <v>-6.4055299999999997</v>
          </cell>
          <cell r="U4637">
            <v>-6.6846399999999999</v>
          </cell>
          <cell r="X4637">
            <v>0</v>
          </cell>
          <cell r="Y4637">
            <v>0</v>
          </cell>
        </row>
        <row r="4638">
          <cell r="A4638" t="str">
            <v>680499CL_TRBU1221</v>
          </cell>
          <cell r="P4638">
            <v>-6.4055299999999997</v>
          </cell>
          <cell r="Q4638">
            <v>-6.6846399999999999</v>
          </cell>
          <cell r="S4638">
            <v>0</v>
          </cell>
          <cell r="T4638">
            <v>-6.4055299999999997</v>
          </cell>
          <cell r="U4638">
            <v>-6.6846399999999999</v>
          </cell>
          <cell r="X4638">
            <v>0</v>
          </cell>
          <cell r="Y4638">
            <v>0</v>
          </cell>
        </row>
        <row r="4639">
          <cell r="A4639" t="str">
            <v>680499CL_TRBS6801</v>
          </cell>
          <cell r="L4639">
            <v>181.0831</v>
          </cell>
          <cell r="M4639">
            <v>265.19662</v>
          </cell>
          <cell r="N4639">
            <v>227.88946999999999</v>
          </cell>
          <cell r="O4639">
            <v>1248.0653600000001</v>
          </cell>
          <cell r="P4639">
            <v>1530.8311799999999</v>
          </cell>
          <cell r="Q4639">
            <v>1459.73423</v>
          </cell>
          <cell r="S4639">
            <v>3392.4114</v>
          </cell>
          <cell r="T4639">
            <v>3675.17722</v>
          </cell>
          <cell r="U4639">
            <v>3286.2436899999998</v>
          </cell>
          <cell r="W4639">
            <v>437.83386999999999</v>
          </cell>
          <cell r="X4639">
            <v>893.81060000000002</v>
          </cell>
          <cell r="Y4639">
            <v>787.38583000000006</v>
          </cell>
          <cell r="AV4639">
            <v>589.46921999999995</v>
          </cell>
          <cell r="AW4639">
            <v>589.46921999999995</v>
          </cell>
        </row>
        <row r="4640">
          <cell r="A4640" t="str">
            <v>680499CL_TRBU1481</v>
          </cell>
          <cell r="L4640">
            <v>181.0831</v>
          </cell>
          <cell r="M4640">
            <v>265.19662</v>
          </cell>
          <cell r="N4640">
            <v>227.88946999999999</v>
          </cell>
          <cell r="O4640">
            <v>1248.0653600000001</v>
          </cell>
          <cell r="P4640">
            <v>1530.8311799999999</v>
          </cell>
          <cell r="Q4640">
            <v>1459.73423</v>
          </cell>
          <cell r="S4640">
            <v>3392.4114</v>
          </cell>
          <cell r="T4640">
            <v>3675.17722</v>
          </cell>
          <cell r="U4640">
            <v>3286.2436899999998</v>
          </cell>
          <cell r="W4640">
            <v>437.83386999999999</v>
          </cell>
          <cell r="X4640">
            <v>893.81060000000002</v>
          </cell>
          <cell r="Y4640">
            <v>787.38583000000006</v>
          </cell>
          <cell r="AV4640">
            <v>589.46921999999995</v>
          </cell>
          <cell r="AW4640">
            <v>589.46921999999995</v>
          </cell>
        </row>
        <row r="4641">
          <cell r="A4641" t="str">
            <v>680499CL_TR201101</v>
          </cell>
          <cell r="L4641">
            <v>5481.0573100000001</v>
          </cell>
          <cell r="M4641">
            <v>5287.6852099999996</v>
          </cell>
          <cell r="N4641">
            <v>4543.8275800000001</v>
          </cell>
          <cell r="O4641">
            <v>32154.812259999999</v>
          </cell>
          <cell r="P4641">
            <v>23120.43794</v>
          </cell>
          <cell r="Q4641">
            <v>21897.611059999999</v>
          </cell>
          <cell r="S4641">
            <v>82196.656740000006</v>
          </cell>
          <cell r="T4641">
            <v>73162.282420000003</v>
          </cell>
          <cell r="U4641">
            <v>64558.149080000003</v>
          </cell>
          <cell r="W4641">
            <v>13061.021909999999</v>
          </cell>
          <cell r="X4641">
            <v>14766.74805</v>
          </cell>
          <cell r="Y4641">
            <v>12800.333199999999</v>
          </cell>
          <cell r="AB4641">
            <v>17563.609</v>
          </cell>
          <cell r="AC4641">
            <v>18986.776999999998</v>
          </cell>
          <cell r="AD4641">
            <v>84210.782999999996</v>
          </cell>
          <cell r="AT4641">
            <v>4525.1959999999999</v>
          </cell>
          <cell r="AU4641">
            <v>17493.507000000001</v>
          </cell>
          <cell r="AV4641">
            <v>31084.926009999999</v>
          </cell>
          <cell r="AW4641">
            <v>86772.889009999999</v>
          </cell>
        </row>
        <row r="4642">
          <cell r="A4642" t="str">
            <v>680499CL_TRBT6918</v>
          </cell>
          <cell r="L4642">
            <v>5481.0573100000001</v>
          </cell>
          <cell r="M4642">
            <v>5287.6852099999996</v>
          </cell>
          <cell r="N4642">
            <v>4543.8275800000001</v>
          </cell>
          <cell r="O4642">
            <v>32154.812259999999</v>
          </cell>
          <cell r="P4642">
            <v>23120.43794</v>
          </cell>
          <cell r="Q4642">
            <v>21897.611059999999</v>
          </cell>
          <cell r="S4642">
            <v>82196.656740000006</v>
          </cell>
          <cell r="T4642">
            <v>73162.282420000003</v>
          </cell>
          <cell r="U4642">
            <v>64558.149080000003</v>
          </cell>
          <cell r="W4642">
            <v>13061.021909999999</v>
          </cell>
          <cell r="X4642">
            <v>14766.74805</v>
          </cell>
          <cell r="Y4642">
            <v>12800.333199999999</v>
          </cell>
          <cell r="AB4642">
            <v>17563.609</v>
          </cell>
          <cell r="AC4642">
            <v>18986.776999999998</v>
          </cell>
          <cell r="AD4642">
            <v>84210.782999999996</v>
          </cell>
          <cell r="AT4642">
            <v>4525.1959999999999</v>
          </cell>
          <cell r="AU4642">
            <v>17493.507000000001</v>
          </cell>
          <cell r="AV4642">
            <v>31084.926009999999</v>
          </cell>
          <cell r="AW4642">
            <v>86772.889009999999</v>
          </cell>
        </row>
        <row r="4643">
          <cell r="A4643" t="str">
            <v>680499CL_TRBO0680</v>
          </cell>
          <cell r="L4643">
            <v>5342.0097400000004</v>
          </cell>
          <cell r="M4643">
            <v>5201.9612500000003</v>
          </cell>
          <cell r="N4643">
            <v>4470.16302</v>
          </cell>
          <cell r="O4643">
            <v>31086.18994</v>
          </cell>
          <cell r="P4643">
            <v>22152.558980000002</v>
          </cell>
          <cell r="Q4643">
            <v>20993.623609999999</v>
          </cell>
          <cell r="S4643">
            <v>79730.011660000004</v>
          </cell>
          <cell r="T4643">
            <v>70796.380699999994</v>
          </cell>
          <cell r="U4643">
            <v>62465.442909999998</v>
          </cell>
          <cell r="W4643">
            <v>12795.09254</v>
          </cell>
          <cell r="X4643">
            <v>13951.52108</v>
          </cell>
          <cell r="Y4643">
            <v>12077.441860000001</v>
          </cell>
          <cell r="AB4643">
            <v>16835.603999999999</v>
          </cell>
          <cell r="AC4643">
            <v>18042.772000000001</v>
          </cell>
          <cell r="AD4643">
            <v>81728.455000000002</v>
          </cell>
          <cell r="AT4643">
            <v>4352.7700000000004</v>
          </cell>
          <cell r="AU4643">
            <v>17199.993999999999</v>
          </cell>
          <cell r="AV4643">
            <v>29998.350020000002</v>
          </cell>
          <cell r="AW4643">
            <v>84277.568020000006</v>
          </cell>
        </row>
        <row r="4644">
          <cell r="A4644" t="str">
            <v>680499CL_TRBU0680</v>
          </cell>
          <cell r="L4644">
            <v>5342.0097400000004</v>
          </cell>
          <cell r="M4644">
            <v>5201.9612500000003</v>
          </cell>
          <cell r="N4644">
            <v>4470.16302</v>
          </cell>
          <cell r="O4644">
            <v>31086.18994</v>
          </cell>
          <cell r="P4644">
            <v>22152.558980000002</v>
          </cell>
          <cell r="Q4644">
            <v>20993.623609999999</v>
          </cell>
          <cell r="S4644">
            <v>79730.011660000004</v>
          </cell>
          <cell r="T4644">
            <v>70796.380699999994</v>
          </cell>
          <cell r="U4644">
            <v>62465.442909999998</v>
          </cell>
          <cell r="W4644">
            <v>12795.09254</v>
          </cell>
          <cell r="X4644">
            <v>13951.52108</v>
          </cell>
          <cell r="Y4644">
            <v>12077.441860000001</v>
          </cell>
          <cell r="AB4644">
            <v>16835.603999999999</v>
          </cell>
          <cell r="AC4644">
            <v>18042.772000000001</v>
          </cell>
          <cell r="AD4644">
            <v>81728.455000000002</v>
          </cell>
          <cell r="AT4644">
            <v>4352.7700000000004</v>
          </cell>
          <cell r="AU4644">
            <v>17199.993999999999</v>
          </cell>
          <cell r="AV4644">
            <v>29998.350020000002</v>
          </cell>
          <cell r="AW4644">
            <v>84277.568020000006</v>
          </cell>
        </row>
        <row r="4645">
          <cell r="A4645" t="str">
            <v>680499CL_TRBU0655</v>
          </cell>
          <cell r="P4645">
            <v>1.0000000000000001E-5</v>
          </cell>
          <cell r="Q4645">
            <v>0</v>
          </cell>
          <cell r="S4645">
            <v>0</v>
          </cell>
          <cell r="T4645">
            <v>1.0000000000000001E-5</v>
          </cell>
          <cell r="U4645">
            <v>0</v>
          </cell>
          <cell r="X4645">
            <v>0</v>
          </cell>
          <cell r="Y4645">
            <v>0</v>
          </cell>
        </row>
        <row r="4646">
          <cell r="A4646" t="str">
            <v>680499CL_TRBU0624</v>
          </cell>
          <cell r="L4646">
            <v>139.04757000000001</v>
          </cell>
          <cell r="M4646">
            <v>85.723960000000005</v>
          </cell>
          <cell r="N4646">
            <v>73.664550000000006</v>
          </cell>
          <cell r="O4646">
            <v>1068.6223199999999</v>
          </cell>
          <cell r="P4646">
            <v>967.87895000000003</v>
          </cell>
          <cell r="Q4646">
            <v>903.98744999999997</v>
          </cell>
          <cell r="S4646">
            <v>2466.6450799999998</v>
          </cell>
          <cell r="T4646">
            <v>2365.9017100000001</v>
          </cell>
          <cell r="U4646">
            <v>2092.7061699999999</v>
          </cell>
          <cell r="W4646">
            <v>265.92937000000001</v>
          </cell>
          <cell r="X4646">
            <v>815.22697000000005</v>
          </cell>
          <cell r="Y4646">
            <v>722.89134000000001</v>
          </cell>
          <cell r="AB4646">
            <v>728.005</v>
          </cell>
          <cell r="AC4646">
            <v>944.005</v>
          </cell>
          <cell r="AD4646">
            <v>2482.328</v>
          </cell>
          <cell r="AT4646">
            <v>172.42599999999999</v>
          </cell>
          <cell r="AU4646">
            <v>293.51299999999998</v>
          </cell>
          <cell r="AV4646">
            <v>1086.57599</v>
          </cell>
          <cell r="AW4646">
            <v>2495.3209900000002</v>
          </cell>
        </row>
        <row r="4647">
          <cell r="A4647" t="str">
            <v>680499921980PD202</v>
          </cell>
          <cell r="L4647">
            <v>5291.7531900000004</v>
          </cell>
          <cell r="M4647">
            <v>4813.8599299999996</v>
          </cell>
          <cell r="N4647">
            <v>4136.6588499999998</v>
          </cell>
          <cell r="O4647">
            <v>32643.467089999998</v>
          </cell>
          <cell r="P4647">
            <v>25804.644840000001</v>
          </cell>
          <cell r="Q4647">
            <v>24405.98301</v>
          </cell>
          <cell r="S4647">
            <v>68941.168250000002</v>
          </cell>
          <cell r="T4647">
            <v>62102.345999999998</v>
          </cell>
          <cell r="U4647">
            <v>55353.026460000001</v>
          </cell>
          <cell r="W4647">
            <v>13798.21063</v>
          </cell>
          <cell r="X4647">
            <v>15652.765009999999</v>
          </cell>
          <cell r="Y4647">
            <v>13875.900869999999</v>
          </cell>
          <cell r="AB4647">
            <v>18264.807000000001</v>
          </cell>
          <cell r="AC4647">
            <v>18811.073</v>
          </cell>
          <cell r="AD4647">
            <v>71883.735000000001</v>
          </cell>
          <cell r="AT4647">
            <v>6468.607</v>
          </cell>
          <cell r="AU4647">
            <v>20370.512999999999</v>
          </cell>
          <cell r="AV4647">
            <v>33525.54866</v>
          </cell>
          <cell r="AW4647">
            <v>72262.038660000006</v>
          </cell>
        </row>
        <row r="4648">
          <cell r="A4648" t="str">
            <v>680499921980BS9044</v>
          </cell>
          <cell r="L4648">
            <v>1458.4113500000001</v>
          </cell>
          <cell r="M4648">
            <v>1079.5800099999999</v>
          </cell>
          <cell r="N4648">
            <v>927.70753999999999</v>
          </cell>
          <cell r="O4648">
            <v>7677.1786400000001</v>
          </cell>
          <cell r="P4648">
            <v>5611.5126499999997</v>
          </cell>
          <cell r="Q4648">
            <v>5294.9883</v>
          </cell>
          <cell r="S4648">
            <v>14147.782219999999</v>
          </cell>
          <cell r="T4648">
            <v>12082.11623</v>
          </cell>
          <cell r="U4648">
            <v>10806.04084</v>
          </cell>
          <cell r="W4648">
            <v>3410.3298500000001</v>
          </cell>
          <cell r="X4648">
            <v>3558.4623900000001</v>
          </cell>
          <cell r="Y4648">
            <v>3151.1853000000001</v>
          </cell>
          <cell r="AB4648">
            <v>4614.8010000000004</v>
          </cell>
          <cell r="AC4648">
            <v>4352.1459999999997</v>
          </cell>
          <cell r="AD4648">
            <v>14997.308000000001</v>
          </cell>
          <cell r="AT4648">
            <v>1293.1220000000001</v>
          </cell>
          <cell r="AU4648">
            <v>4228.71</v>
          </cell>
          <cell r="AV4648">
            <v>7033.5915800000002</v>
          </cell>
          <cell r="AW4648">
            <v>14905.33858</v>
          </cell>
        </row>
        <row r="4649">
          <cell r="A4649" t="str">
            <v>680499921980BU0321</v>
          </cell>
          <cell r="L4649">
            <v>684.68044999999995</v>
          </cell>
          <cell r="M4649">
            <v>408.8673</v>
          </cell>
          <cell r="N4649">
            <v>351.34892000000002</v>
          </cell>
          <cell r="O4649">
            <v>2854.8033599999999</v>
          </cell>
          <cell r="P4649">
            <v>1710.2976000000001</v>
          </cell>
          <cell r="Q4649">
            <v>1617.4455599999999</v>
          </cell>
          <cell r="S4649">
            <v>5512.0154300000004</v>
          </cell>
          <cell r="T4649">
            <v>4367.5096700000004</v>
          </cell>
          <cell r="U4649">
            <v>3883.48587</v>
          </cell>
          <cell r="W4649">
            <v>1135.3153199999999</v>
          </cell>
          <cell r="X4649">
            <v>1014.56459</v>
          </cell>
          <cell r="Y4649">
            <v>880.66925000000003</v>
          </cell>
          <cell r="AB4649">
            <v>1600.9880000000001</v>
          </cell>
          <cell r="AC4649">
            <v>2042.7739999999999</v>
          </cell>
          <cell r="AD4649">
            <v>5401.2449999999999</v>
          </cell>
          <cell r="AT4649">
            <v>620.84400000000005</v>
          </cell>
          <cell r="AU4649">
            <v>1605.134</v>
          </cell>
          <cell r="AV4649">
            <v>2858.4407900000001</v>
          </cell>
          <cell r="AW4649">
            <v>5356.8867899999996</v>
          </cell>
        </row>
        <row r="4650">
          <cell r="A4650" t="str">
            <v>680499921980BU0323</v>
          </cell>
          <cell r="L4650">
            <v>773.73090999999999</v>
          </cell>
          <cell r="M4650">
            <v>670.45727999999997</v>
          </cell>
          <cell r="N4650">
            <v>576.13912000000005</v>
          </cell>
          <cell r="O4650">
            <v>4824.3193199999996</v>
          </cell>
          <cell r="P4650">
            <v>3897.43028</v>
          </cell>
          <cell r="Q4650">
            <v>3673.8728700000001</v>
          </cell>
          <cell r="S4650">
            <v>8620.0850800000007</v>
          </cell>
          <cell r="T4650">
            <v>7693.1960399999998</v>
          </cell>
          <cell r="U4650">
            <v>6904.0593600000002</v>
          </cell>
          <cell r="W4650">
            <v>2275.2538599999998</v>
          </cell>
          <cell r="X4650">
            <v>2526.4754499999999</v>
          </cell>
          <cell r="Y4650">
            <v>2255.7932000000001</v>
          </cell>
          <cell r="AB4650">
            <v>3013.8130000000001</v>
          </cell>
          <cell r="AC4650">
            <v>2309.3719999999998</v>
          </cell>
          <cell r="AD4650">
            <v>9596.0630000000001</v>
          </cell>
          <cell r="AT4650">
            <v>672.27800000000002</v>
          </cell>
          <cell r="AU4650">
            <v>2623.576</v>
          </cell>
          <cell r="AV4650">
            <v>4176.51577</v>
          </cell>
          <cell r="AW4650">
            <v>9549.8167699999995</v>
          </cell>
        </row>
        <row r="4651">
          <cell r="A4651" t="str">
            <v>680499921980BU0329</v>
          </cell>
          <cell r="L4651">
            <v>-1.0000000000000001E-5</v>
          </cell>
          <cell r="M4651">
            <v>0.25542999999999999</v>
          </cell>
          <cell r="N4651">
            <v>0.2195</v>
          </cell>
          <cell r="O4651">
            <v>-1.94404</v>
          </cell>
          <cell r="P4651">
            <v>3.78477</v>
          </cell>
          <cell r="Q4651">
            <v>3.66987</v>
          </cell>
          <cell r="S4651">
            <v>15.681710000000001</v>
          </cell>
          <cell r="T4651">
            <v>21.410520000000002</v>
          </cell>
          <cell r="U4651">
            <v>18.495609999999999</v>
          </cell>
          <cell r="W4651">
            <v>-0.23932999999999999</v>
          </cell>
          <cell r="X4651">
            <v>17.422350000000002</v>
          </cell>
          <cell r="Y4651">
            <v>14.722849999999999</v>
          </cell>
          <cell r="AV4651">
            <v>-1.3649800000000001</v>
          </cell>
          <cell r="AW4651">
            <v>-1.3649800000000001</v>
          </cell>
        </row>
        <row r="4652">
          <cell r="A4652" t="str">
            <v>680499921980BG6912</v>
          </cell>
          <cell r="L4652">
            <v>1366.03899</v>
          </cell>
          <cell r="M4652">
            <v>1702.6215999999999</v>
          </cell>
          <cell r="N4652">
            <v>1463.1012900000001</v>
          </cell>
          <cell r="O4652">
            <v>7308.3313399999997</v>
          </cell>
          <cell r="P4652">
            <v>8320.3916900000004</v>
          </cell>
          <cell r="Q4652">
            <v>7852.67166</v>
          </cell>
          <cell r="S4652">
            <v>17563.454379999999</v>
          </cell>
          <cell r="T4652">
            <v>18575.514729999999</v>
          </cell>
          <cell r="U4652">
            <v>16589.929479999999</v>
          </cell>
          <cell r="W4652">
            <v>3064.4140600000001</v>
          </cell>
          <cell r="X4652">
            <v>4537.4123399999999</v>
          </cell>
          <cell r="Y4652">
            <v>4007.0320900000002</v>
          </cell>
          <cell r="AB4652">
            <v>5546.03</v>
          </cell>
          <cell r="AC4652">
            <v>4826.9399999999996</v>
          </cell>
          <cell r="AD4652">
            <v>21464.870999999999</v>
          </cell>
          <cell r="AT4652">
            <v>2117.79</v>
          </cell>
          <cell r="AU4652">
            <v>5567.1459999999997</v>
          </cell>
          <cell r="AV4652">
            <v>8865.5294699999995</v>
          </cell>
          <cell r="AW4652">
            <v>21989.743470000001</v>
          </cell>
        </row>
        <row r="4653">
          <cell r="A4653" t="str">
            <v>680499921980BS6912</v>
          </cell>
          <cell r="L4653">
            <v>807.52057000000002</v>
          </cell>
          <cell r="M4653">
            <v>940.16854000000001</v>
          </cell>
          <cell r="N4653">
            <v>807.90810999999997</v>
          </cell>
          <cell r="O4653">
            <v>4842.4685399999998</v>
          </cell>
          <cell r="P4653">
            <v>4954.8720199999998</v>
          </cell>
          <cell r="Q4653">
            <v>4707.4316399999998</v>
          </cell>
          <cell r="S4653">
            <v>10806.3076</v>
          </cell>
          <cell r="T4653">
            <v>10918.711079999999</v>
          </cell>
          <cell r="U4653">
            <v>9791.0177199999998</v>
          </cell>
          <cell r="W4653">
            <v>2028.79981</v>
          </cell>
          <cell r="X4653">
            <v>2784.8858700000001</v>
          </cell>
          <cell r="Y4653">
            <v>2463.8146499999998</v>
          </cell>
          <cell r="AB4653">
            <v>2989.7629999999999</v>
          </cell>
          <cell r="AC4653">
            <v>2818.556</v>
          </cell>
          <cell r="AD4653">
            <v>11545.214</v>
          </cell>
          <cell r="AT4653">
            <v>1233.627</v>
          </cell>
          <cell r="AU4653">
            <v>3337.0590000000002</v>
          </cell>
          <cell r="AV4653">
            <v>5408.9824500000004</v>
          </cell>
          <cell r="AW4653">
            <v>12362.722449999999</v>
          </cell>
        </row>
        <row r="4654">
          <cell r="A4654" t="str">
            <v>680499921980BO0678</v>
          </cell>
          <cell r="L4654">
            <v>419.61079999999998</v>
          </cell>
          <cell r="M4654">
            <v>331.77868000000001</v>
          </cell>
          <cell r="N4654">
            <v>285.10493000000002</v>
          </cell>
          <cell r="O4654">
            <v>2181.6956599999999</v>
          </cell>
          <cell r="P4654">
            <v>2221.14822</v>
          </cell>
          <cell r="Q4654">
            <v>2124.71614</v>
          </cell>
          <cell r="S4654">
            <v>4800.71</v>
          </cell>
          <cell r="T4654">
            <v>4840.1625599999998</v>
          </cell>
          <cell r="U4654">
            <v>4355.32096</v>
          </cell>
          <cell r="W4654">
            <v>1038.5121300000001</v>
          </cell>
          <cell r="X4654">
            <v>1238.26232</v>
          </cell>
          <cell r="Y4654">
            <v>1098.06774</v>
          </cell>
          <cell r="AB4654">
            <v>1596.2249999999999</v>
          </cell>
          <cell r="AC4654">
            <v>1138.4359999999999</v>
          </cell>
          <cell r="AD4654">
            <v>6039.0839999999998</v>
          </cell>
          <cell r="AT4654">
            <v>578.91999999999996</v>
          </cell>
          <cell r="AU4654">
            <v>1749.2860000000001</v>
          </cell>
          <cell r="AV4654">
            <v>2539.1850800000002</v>
          </cell>
          <cell r="AW4654">
            <v>5708.62608</v>
          </cell>
        </row>
        <row r="4655">
          <cell r="A4655" t="str">
            <v>680499921980BU0654</v>
          </cell>
          <cell r="L4655">
            <v>277.49261999999999</v>
          </cell>
          <cell r="M4655">
            <v>415.93507</v>
          </cell>
          <cell r="N4655">
            <v>357.42241999999999</v>
          </cell>
          <cell r="O4655">
            <v>1467.5012300000001</v>
          </cell>
          <cell r="P4655">
            <v>1778.3875</v>
          </cell>
          <cell r="Q4655">
            <v>1671.61925</v>
          </cell>
          <cell r="S4655">
            <v>3303.5913799999998</v>
          </cell>
          <cell r="T4655">
            <v>3614.4776499999998</v>
          </cell>
          <cell r="U4655">
            <v>3235.91842</v>
          </cell>
          <cell r="W4655">
            <v>572.75585000000001</v>
          </cell>
          <cell r="X4655">
            <v>1111.21307</v>
          </cell>
          <cell r="Y4655">
            <v>978.66506000000004</v>
          </cell>
          <cell r="AB4655">
            <v>746.86500000000001</v>
          </cell>
          <cell r="AC4655">
            <v>918.16499999999996</v>
          </cell>
          <cell r="AD4655">
            <v>2781.8049999999998</v>
          </cell>
          <cell r="AT4655">
            <v>470.68</v>
          </cell>
          <cell r="AU4655">
            <v>922.66</v>
          </cell>
          <cell r="AV4655">
            <v>1648.8781300000001</v>
          </cell>
          <cell r="AW4655">
            <v>3778.7451299999998</v>
          </cell>
        </row>
        <row r="4656">
          <cell r="A4656" t="str">
            <v>680499921980BU0659</v>
          </cell>
          <cell r="L4656">
            <v>110.41715000000001</v>
          </cell>
          <cell r="M4656">
            <v>193.88753</v>
          </cell>
          <cell r="N4656">
            <v>166.61195000000001</v>
          </cell>
          <cell r="O4656">
            <v>1193.2716499999999</v>
          </cell>
          <cell r="P4656">
            <v>956.76904000000002</v>
          </cell>
          <cell r="Q4656">
            <v>912.32743000000005</v>
          </cell>
          <cell r="S4656">
            <v>2705.6241300000002</v>
          </cell>
          <cell r="T4656">
            <v>2469.1215200000001</v>
          </cell>
          <cell r="U4656">
            <v>2204.1034800000002</v>
          </cell>
          <cell r="W4656">
            <v>417.53183000000001</v>
          </cell>
          <cell r="X4656">
            <v>436.84321999999997</v>
          </cell>
          <cell r="Y4656">
            <v>388.31303000000003</v>
          </cell>
          <cell r="AB4656">
            <v>646.673</v>
          </cell>
          <cell r="AC4656">
            <v>761.95500000000004</v>
          </cell>
          <cell r="AD4656">
            <v>2724.3249999999998</v>
          </cell>
          <cell r="AT4656">
            <v>184.02699999999999</v>
          </cell>
          <cell r="AU4656">
            <v>665.11300000000006</v>
          </cell>
          <cell r="AV4656">
            <v>1220.9192399999999</v>
          </cell>
          <cell r="AW4656">
            <v>2875.35124</v>
          </cell>
        </row>
        <row r="4657">
          <cell r="A4657" t="str">
            <v>680499921980BU0668</v>
          </cell>
          <cell r="M4657">
            <v>-0.99211000000000005</v>
          </cell>
          <cell r="N4657">
            <v>-0.85253999999999996</v>
          </cell>
          <cell r="P4657">
            <v>-0.99211000000000005</v>
          </cell>
          <cell r="Q4657">
            <v>-0.85253999999999996</v>
          </cell>
          <cell r="S4657">
            <v>-3.6179100000000002</v>
          </cell>
          <cell r="T4657">
            <v>-4.6100199999999996</v>
          </cell>
          <cell r="U4657">
            <v>-3.9464999999999999</v>
          </cell>
          <cell r="X4657">
            <v>-0.99211000000000005</v>
          </cell>
          <cell r="Y4657">
            <v>-0.85253999999999996</v>
          </cell>
        </row>
        <row r="4658">
          <cell r="A4658" t="str">
            <v>680499921980BU3445</v>
          </cell>
          <cell r="M4658">
            <v>-0.44063000000000002</v>
          </cell>
          <cell r="N4658">
            <v>-0.37863999999999998</v>
          </cell>
          <cell r="P4658">
            <v>-0.44063000000000002</v>
          </cell>
          <cell r="Q4658">
            <v>-0.37863999999999998</v>
          </cell>
          <cell r="T4658">
            <v>-0.44063000000000002</v>
          </cell>
          <cell r="U4658">
            <v>-0.37863999999999998</v>
          </cell>
          <cell r="X4658">
            <v>-0.44063000000000002</v>
          </cell>
          <cell r="Y4658">
            <v>-0.37863999999999998</v>
          </cell>
        </row>
        <row r="4659">
          <cell r="A4659" t="str">
            <v>680499921980BS6922</v>
          </cell>
          <cell r="L4659">
            <v>558.51841999999999</v>
          </cell>
          <cell r="M4659">
            <v>762.45306000000005</v>
          </cell>
          <cell r="N4659">
            <v>655.19317999999998</v>
          </cell>
          <cell r="O4659">
            <v>2465.8627999999999</v>
          </cell>
          <cell r="P4659">
            <v>3365.5196700000001</v>
          </cell>
          <cell r="Q4659">
            <v>3145.2400200000002</v>
          </cell>
          <cell r="S4659">
            <v>6757.14678</v>
          </cell>
          <cell r="T4659">
            <v>7656.8036499999998</v>
          </cell>
          <cell r="U4659">
            <v>6798.9117500000002</v>
          </cell>
          <cell r="W4659">
            <v>1035.6142500000001</v>
          </cell>
          <cell r="X4659">
            <v>1752.52647</v>
          </cell>
          <cell r="Y4659">
            <v>1543.2174500000001</v>
          </cell>
          <cell r="AB4659">
            <v>2556.2669999999998</v>
          </cell>
          <cell r="AC4659">
            <v>2008.384</v>
          </cell>
          <cell r="AD4659">
            <v>9919.6569999999992</v>
          </cell>
          <cell r="AT4659">
            <v>884.16300000000001</v>
          </cell>
          <cell r="AU4659">
            <v>2230.087</v>
          </cell>
          <cell r="AV4659">
            <v>3456.54702</v>
          </cell>
          <cell r="AW4659">
            <v>9627.0210200000001</v>
          </cell>
        </row>
        <row r="4660">
          <cell r="A4660" t="str">
            <v>680499921980BU0630</v>
          </cell>
          <cell r="P4660">
            <v>4.1119999999999997E-2</v>
          </cell>
          <cell r="Q4660">
            <v>3.8150000000000003E-2</v>
          </cell>
          <cell r="S4660">
            <v>-0.24476999999999999</v>
          </cell>
          <cell r="T4660">
            <v>-0.20365</v>
          </cell>
          <cell r="U4660">
            <v>-0.16836999999999999</v>
          </cell>
          <cell r="X4660">
            <v>5.0699999999999999E-3</v>
          </cell>
          <cell r="Y4660">
            <v>4.2599999999999999E-3</v>
          </cell>
        </row>
        <row r="4661">
          <cell r="A4661" t="str">
            <v>680499921980BU1485</v>
          </cell>
          <cell r="L4661">
            <v>117.29364</v>
          </cell>
          <cell r="M4661">
            <v>84.011690000000002</v>
          </cell>
          <cell r="N4661">
            <v>72.193160000000006</v>
          </cell>
          <cell r="O4661">
            <v>849.98523</v>
          </cell>
          <cell r="P4661">
            <v>642.30394999999999</v>
          </cell>
          <cell r="Q4661">
            <v>608.91666999999995</v>
          </cell>
          <cell r="S4661">
            <v>1750.7548400000001</v>
          </cell>
          <cell r="T4661">
            <v>1543.07356</v>
          </cell>
          <cell r="U4661">
            <v>1374.2640899999999</v>
          </cell>
          <cell r="W4661">
            <v>372.33904999999999</v>
          </cell>
          <cell r="X4661">
            <v>346.60394000000002</v>
          </cell>
          <cell r="Y4661">
            <v>305.14812000000001</v>
          </cell>
          <cell r="AB4661">
            <v>762.26499999999999</v>
          </cell>
          <cell r="AC4661">
            <v>538.13699999999994</v>
          </cell>
          <cell r="AD4661">
            <v>2703.7959999999998</v>
          </cell>
          <cell r="AT4661">
            <v>278.64800000000002</v>
          </cell>
          <cell r="AU4661">
            <v>742.00400000000002</v>
          </cell>
          <cell r="AV4661">
            <v>1158.40418</v>
          </cell>
          <cell r="AW4661">
            <v>2860.02918</v>
          </cell>
        </row>
        <row r="4662">
          <cell r="A4662" t="str">
            <v>680499921980BU1051</v>
          </cell>
          <cell r="L4662">
            <v>13.855370000000001</v>
          </cell>
          <cell r="M4662">
            <v>13.07314</v>
          </cell>
          <cell r="N4662">
            <v>11.23404</v>
          </cell>
          <cell r="O4662">
            <v>84.649789999999996</v>
          </cell>
          <cell r="P4662">
            <v>69.426940000000002</v>
          </cell>
          <cell r="Q4662">
            <v>64.422319999999999</v>
          </cell>
          <cell r="S4662">
            <v>165.39528000000001</v>
          </cell>
          <cell r="T4662">
            <v>150.17242999999999</v>
          </cell>
          <cell r="U4662">
            <v>133.41998000000001</v>
          </cell>
          <cell r="W4662">
            <v>27.498259999999998</v>
          </cell>
          <cell r="X4662">
            <v>29.64227</v>
          </cell>
          <cell r="Y4662">
            <v>26.756959999999999</v>
          </cell>
          <cell r="AV4662">
            <v>38.695180000000001</v>
          </cell>
          <cell r="AW4662">
            <v>38.695180000000001</v>
          </cell>
        </row>
        <row r="4663">
          <cell r="A4663" t="str">
            <v>680499921980BO0708</v>
          </cell>
          <cell r="L4663">
            <v>358.07157999999998</v>
          </cell>
          <cell r="M4663">
            <v>359.48230999999998</v>
          </cell>
          <cell r="N4663">
            <v>308.91127999999998</v>
          </cell>
          <cell r="O4663">
            <v>1147.6357399999999</v>
          </cell>
          <cell r="P4663">
            <v>1575.2872500000001</v>
          </cell>
          <cell r="Q4663">
            <v>1469.0627400000001</v>
          </cell>
          <cell r="S4663">
            <v>3047.5669200000002</v>
          </cell>
          <cell r="T4663">
            <v>3475.2184299999999</v>
          </cell>
          <cell r="U4663">
            <v>3088.06367</v>
          </cell>
          <cell r="W4663">
            <v>478.53953999999999</v>
          </cell>
          <cell r="X4663">
            <v>718.05492000000004</v>
          </cell>
          <cell r="Y4663">
            <v>636.27323000000001</v>
          </cell>
          <cell r="AB4663">
            <v>1017.908</v>
          </cell>
          <cell r="AC4663">
            <v>808.84799999999996</v>
          </cell>
          <cell r="AD4663">
            <v>4415.7240000000002</v>
          </cell>
          <cell r="AT4663">
            <v>313.274</v>
          </cell>
          <cell r="AU4663">
            <v>681.33799999999997</v>
          </cell>
          <cell r="AV4663">
            <v>1215.2661499999999</v>
          </cell>
          <cell r="AW4663">
            <v>4085.24415</v>
          </cell>
        </row>
        <row r="4664">
          <cell r="A4664" t="str">
            <v>680499921980BU0675</v>
          </cell>
          <cell r="L4664">
            <v>15.287039999999999</v>
          </cell>
          <cell r="M4664">
            <v>8.4791399999999992</v>
          </cell>
          <cell r="N4664">
            <v>7.2863199999999999</v>
          </cell>
          <cell r="O4664">
            <v>101.46357999999999</v>
          </cell>
          <cell r="P4664">
            <v>24.803879999999999</v>
          </cell>
          <cell r="Q4664">
            <v>22.678560000000001</v>
          </cell>
          <cell r="S4664">
            <v>299.28895999999997</v>
          </cell>
          <cell r="T4664">
            <v>222.62925999999999</v>
          </cell>
          <cell r="U4664">
            <v>190.73491999999999</v>
          </cell>
          <cell r="W4664">
            <v>46.339120000000001</v>
          </cell>
          <cell r="X4664">
            <v>20.834720000000001</v>
          </cell>
          <cell r="Y4664">
            <v>17.68141</v>
          </cell>
          <cell r="AB4664">
            <v>84.492999999999995</v>
          </cell>
          <cell r="AC4664">
            <v>111.49299999999999</v>
          </cell>
          <cell r="AD4664">
            <v>349.88799999999998</v>
          </cell>
          <cell r="AT4664">
            <v>36.469000000000001</v>
          </cell>
          <cell r="AU4664">
            <v>96.718999999999994</v>
          </cell>
          <cell r="AV4664">
            <v>161.92883</v>
          </cell>
          <cell r="AW4664">
            <v>365.65582999999998</v>
          </cell>
        </row>
        <row r="4665">
          <cell r="A4665" t="str">
            <v>680499921980BU0709</v>
          </cell>
          <cell r="L4665">
            <v>43.184379999999997</v>
          </cell>
          <cell r="M4665">
            <v>291.87308000000002</v>
          </cell>
          <cell r="N4665">
            <v>250.81314</v>
          </cell>
          <cell r="O4665">
            <v>187.73202000000001</v>
          </cell>
          <cell r="P4665">
            <v>955.14449999999999</v>
          </cell>
          <cell r="Q4665">
            <v>885.83271999999999</v>
          </cell>
          <cell r="S4665">
            <v>1264.83844</v>
          </cell>
          <cell r="T4665">
            <v>2032.25092</v>
          </cell>
          <cell r="U4665">
            <v>1803.1881599999999</v>
          </cell>
          <cell r="W4665">
            <v>91.850279999999998</v>
          </cell>
          <cell r="X4665">
            <v>597.09446000000003</v>
          </cell>
          <cell r="Y4665">
            <v>521.44672000000003</v>
          </cell>
          <cell r="AB4665">
            <v>594.61099999999999</v>
          </cell>
          <cell r="AC4665">
            <v>369.04899999999998</v>
          </cell>
          <cell r="AD4665">
            <v>2041.24</v>
          </cell>
          <cell r="AT4665">
            <v>211.108</v>
          </cell>
          <cell r="AU4665">
            <v>594.61199999999997</v>
          </cell>
          <cell r="AV4665">
            <v>694.83596</v>
          </cell>
          <cell r="AW4665">
            <v>1935.2609600000001</v>
          </cell>
        </row>
        <row r="4666">
          <cell r="A4666" t="str">
            <v>680499921980BU1123</v>
          </cell>
          <cell r="L4666">
            <v>10.826409999999999</v>
          </cell>
          <cell r="M4666">
            <v>5.5336999999999996</v>
          </cell>
          <cell r="N4666">
            <v>4.7552399999999997</v>
          </cell>
          <cell r="O4666">
            <v>94.396439999999998</v>
          </cell>
          <cell r="P4666">
            <v>98.512029999999996</v>
          </cell>
          <cell r="Q4666">
            <v>94.28886</v>
          </cell>
          <cell r="S4666">
            <v>229.54711</v>
          </cell>
          <cell r="T4666">
            <v>233.6627</v>
          </cell>
          <cell r="U4666">
            <v>209.40931</v>
          </cell>
          <cell r="W4666">
            <v>19.047999999999998</v>
          </cell>
          <cell r="X4666">
            <v>40.291089999999997</v>
          </cell>
          <cell r="Y4666">
            <v>35.906750000000002</v>
          </cell>
          <cell r="AB4666">
            <v>96.99</v>
          </cell>
          <cell r="AC4666">
            <v>180.857</v>
          </cell>
          <cell r="AD4666">
            <v>409.00900000000001</v>
          </cell>
          <cell r="AT4666">
            <v>44.664000000000001</v>
          </cell>
          <cell r="AU4666">
            <v>115.414</v>
          </cell>
          <cell r="AV4666">
            <v>187.41672</v>
          </cell>
          <cell r="AW4666">
            <v>342.13571999999999</v>
          </cell>
        </row>
        <row r="4667">
          <cell r="A4667" t="str">
            <v>680499921980BS9042</v>
          </cell>
          <cell r="L4667">
            <v>2111.9355599999999</v>
          </cell>
          <cell r="M4667">
            <v>1877.17653</v>
          </cell>
          <cell r="N4667">
            <v>1613.10032</v>
          </cell>
          <cell r="O4667">
            <v>16343.73849</v>
          </cell>
          <cell r="P4667">
            <v>11271.2804</v>
          </cell>
          <cell r="Q4667">
            <v>10698.736790000001</v>
          </cell>
          <cell r="S4667">
            <v>35067.798020000002</v>
          </cell>
          <cell r="T4667">
            <v>29995.339929999998</v>
          </cell>
          <cell r="U4667">
            <v>26673.759150000002</v>
          </cell>
          <cell r="W4667">
            <v>6644.80681</v>
          </cell>
          <cell r="X4667">
            <v>7026.4558200000001</v>
          </cell>
          <cell r="Y4667">
            <v>6241.7903399999996</v>
          </cell>
          <cell r="AB4667">
            <v>7470.54</v>
          </cell>
          <cell r="AC4667">
            <v>9022.0310000000009</v>
          </cell>
          <cell r="AD4667">
            <v>33100.671000000002</v>
          </cell>
          <cell r="AT4667">
            <v>2686.8739999999998</v>
          </cell>
          <cell r="AU4667">
            <v>9533.768</v>
          </cell>
          <cell r="AV4667">
            <v>16140.861129999999</v>
          </cell>
          <cell r="AW4667">
            <v>32827.329129999998</v>
          </cell>
        </row>
        <row r="4668">
          <cell r="A4668" t="str">
            <v>680499921980BO0341</v>
          </cell>
          <cell r="L4668">
            <v>308.42072000000002</v>
          </cell>
          <cell r="M4668">
            <v>477.36847999999998</v>
          </cell>
          <cell r="N4668">
            <v>410.21355</v>
          </cell>
          <cell r="O4668">
            <v>4560.2804100000003</v>
          </cell>
          <cell r="P4668">
            <v>3133.5835900000002</v>
          </cell>
          <cell r="Q4668">
            <v>3039.58617</v>
          </cell>
          <cell r="S4668">
            <v>9198.6426699999993</v>
          </cell>
          <cell r="T4668">
            <v>7771.9458500000001</v>
          </cell>
          <cell r="U4668">
            <v>6994.5024400000002</v>
          </cell>
          <cell r="W4668">
            <v>1714.1923899999999</v>
          </cell>
          <cell r="X4668">
            <v>1574.6957600000001</v>
          </cell>
          <cell r="Y4668">
            <v>1372.9821400000001</v>
          </cell>
          <cell r="AB4668">
            <v>1448.3389999999999</v>
          </cell>
          <cell r="AC4668">
            <v>3426.79</v>
          </cell>
          <cell r="AD4668">
            <v>9199.4249999999993</v>
          </cell>
          <cell r="AT4668">
            <v>786.16600000000005</v>
          </cell>
          <cell r="AU4668">
            <v>2135.7310000000002</v>
          </cell>
          <cell r="AV4668">
            <v>4751.5934200000002</v>
          </cell>
          <cell r="AW4668">
            <v>9161.5924200000009</v>
          </cell>
        </row>
        <row r="4669">
          <cell r="A4669" t="str">
            <v>680499921980BU0341</v>
          </cell>
          <cell r="L4669">
            <v>308.42072000000002</v>
          </cell>
          <cell r="M4669">
            <v>477.36847999999998</v>
          </cell>
          <cell r="N4669">
            <v>410.21355</v>
          </cell>
          <cell r="O4669">
            <v>4560.2804100000003</v>
          </cell>
          <cell r="P4669">
            <v>3133.5835900000002</v>
          </cell>
          <cell r="Q4669">
            <v>3039.58617</v>
          </cell>
          <cell r="S4669">
            <v>9198.6426699999993</v>
          </cell>
          <cell r="T4669">
            <v>7771.9458500000001</v>
          </cell>
          <cell r="U4669">
            <v>6994.5024400000002</v>
          </cell>
          <cell r="W4669">
            <v>1714.1923899999999</v>
          </cell>
          <cell r="X4669">
            <v>1574.6957600000001</v>
          </cell>
          <cell r="Y4669">
            <v>1372.9821400000001</v>
          </cell>
          <cell r="AB4669">
            <v>1448.3389999999999</v>
          </cell>
          <cell r="AC4669">
            <v>3426.79</v>
          </cell>
          <cell r="AD4669">
            <v>9199.4249999999993</v>
          </cell>
          <cell r="AT4669">
            <v>786.16600000000005</v>
          </cell>
          <cell r="AU4669">
            <v>2135.7310000000002</v>
          </cell>
          <cell r="AV4669">
            <v>4751.5934200000002</v>
          </cell>
          <cell r="AW4669">
            <v>9161.5924200000009</v>
          </cell>
        </row>
        <row r="4670">
          <cell r="A4670" t="str">
            <v>680499921980BU0351</v>
          </cell>
          <cell r="L4670">
            <v>807.63743999999997</v>
          </cell>
          <cell r="M4670">
            <v>355.90857</v>
          </cell>
          <cell r="N4670">
            <v>305.84030000000001</v>
          </cell>
          <cell r="O4670">
            <v>5423.4432399999996</v>
          </cell>
          <cell r="P4670">
            <v>3528.8805699999998</v>
          </cell>
          <cell r="Q4670">
            <v>3341.9654099999998</v>
          </cell>
          <cell r="S4670">
            <v>11408.536840000001</v>
          </cell>
          <cell r="T4670">
            <v>9513.9741699999995</v>
          </cell>
          <cell r="U4670">
            <v>8452.5927200000006</v>
          </cell>
          <cell r="W4670">
            <v>2247.4517799999999</v>
          </cell>
          <cell r="X4670">
            <v>2016.4208100000001</v>
          </cell>
          <cell r="Y4670">
            <v>1819.69002</v>
          </cell>
          <cell r="AB4670">
            <v>2686.3310000000001</v>
          </cell>
          <cell r="AC4670">
            <v>2439.3359999999998</v>
          </cell>
          <cell r="AD4670">
            <v>10313.791999999999</v>
          </cell>
          <cell r="AT4670">
            <v>1038.133</v>
          </cell>
          <cell r="AU4670">
            <v>3568.9369999999999</v>
          </cell>
          <cell r="AV4670">
            <v>5173.1264000000001</v>
          </cell>
          <cell r="AW4670">
            <v>10234.6304</v>
          </cell>
        </row>
        <row r="4671">
          <cell r="A4671" t="str">
            <v>680499921980BU0352</v>
          </cell>
          <cell r="L4671">
            <v>995.61449000000005</v>
          </cell>
          <cell r="M4671">
            <v>1044.2758899999999</v>
          </cell>
          <cell r="N4671">
            <v>897.36991999999998</v>
          </cell>
          <cell r="O4671">
            <v>6346.4001500000004</v>
          </cell>
          <cell r="P4671">
            <v>4573.5950599999996</v>
          </cell>
          <cell r="Q4671">
            <v>4282.5631100000001</v>
          </cell>
          <cell r="S4671">
            <v>14407.847030000001</v>
          </cell>
          <cell r="T4671">
            <v>12635.041939999999</v>
          </cell>
          <cell r="U4671">
            <v>11159.001969999999</v>
          </cell>
          <cell r="W4671">
            <v>2679.39068</v>
          </cell>
          <cell r="X4671">
            <v>3402.71128</v>
          </cell>
          <cell r="Y4671">
            <v>3021.2704100000001</v>
          </cell>
          <cell r="AB4671">
            <v>3317.0349999999999</v>
          </cell>
          <cell r="AC4671">
            <v>3086.8339999999998</v>
          </cell>
          <cell r="AD4671">
            <v>13499.548000000001</v>
          </cell>
          <cell r="AT4671">
            <v>847.86500000000001</v>
          </cell>
          <cell r="AU4671">
            <v>3788.335</v>
          </cell>
          <cell r="AV4671">
            <v>6156.0317299999997</v>
          </cell>
          <cell r="AW4671">
            <v>13365.986730000001</v>
          </cell>
        </row>
        <row r="4672">
          <cell r="A4672" t="str">
            <v>680499921980BU0353</v>
          </cell>
          <cell r="L4672">
            <v>0.26293</v>
          </cell>
          <cell r="M4672">
            <v>-0.53871000000000002</v>
          </cell>
          <cell r="N4672">
            <v>-0.46292</v>
          </cell>
          <cell r="O4672">
            <v>15.863530000000001</v>
          </cell>
          <cell r="P4672">
            <v>25.561240000000002</v>
          </cell>
          <cell r="Q4672">
            <v>25.042359999999999</v>
          </cell>
          <cell r="S4672">
            <v>34.047170000000001</v>
          </cell>
          <cell r="T4672">
            <v>43.744880000000002</v>
          </cell>
          <cell r="U4672">
            <v>40.570500000000003</v>
          </cell>
          <cell r="W4672">
            <v>4.05701</v>
          </cell>
          <cell r="X4672">
            <v>3.6981199999999999</v>
          </cell>
          <cell r="Y4672">
            <v>3.3915899999999999</v>
          </cell>
          <cell r="AB4672">
            <v>18.835000000000001</v>
          </cell>
          <cell r="AC4672">
            <v>69.070999999999998</v>
          </cell>
          <cell r="AD4672">
            <v>87.906000000000006</v>
          </cell>
          <cell r="AT4672">
            <v>14.71</v>
          </cell>
          <cell r="AU4672">
            <v>40.765000000000001</v>
          </cell>
          <cell r="AV4672">
            <v>59.74689</v>
          </cell>
          <cell r="AW4672">
            <v>64.756889999999999</v>
          </cell>
        </row>
        <row r="4673">
          <cell r="A4673" t="str">
            <v>680499921980BU0349</v>
          </cell>
          <cell r="L4673">
            <v>-2.0000000000000002E-5</v>
          </cell>
          <cell r="M4673">
            <v>0.1623</v>
          </cell>
          <cell r="N4673">
            <v>0.13947000000000001</v>
          </cell>
          <cell r="O4673">
            <v>-2.24884</v>
          </cell>
          <cell r="P4673">
            <v>9.6599400000000006</v>
          </cell>
          <cell r="Q4673">
            <v>9.5797399999999993</v>
          </cell>
          <cell r="S4673">
            <v>18.724309999999999</v>
          </cell>
          <cell r="T4673">
            <v>30.633089999999999</v>
          </cell>
          <cell r="U4673">
            <v>27.09151</v>
          </cell>
          <cell r="W4673">
            <v>-0.28505000000000003</v>
          </cell>
          <cell r="X4673">
            <v>28.929849999999998</v>
          </cell>
          <cell r="Y4673">
            <v>24.45618</v>
          </cell>
          <cell r="AV4673">
            <v>0.36269000000000001</v>
          </cell>
          <cell r="AW4673">
            <v>0.36269000000000001</v>
          </cell>
        </row>
        <row r="4674">
          <cell r="A4674" t="str">
            <v>680499921980BS9051</v>
          </cell>
          <cell r="L4674">
            <v>7.1432900000000004</v>
          </cell>
          <cell r="M4674">
            <v>1.82616</v>
          </cell>
          <cell r="N4674">
            <v>1.56925</v>
          </cell>
          <cell r="O4674">
            <v>62.240470000000002</v>
          </cell>
          <cell r="P4674">
            <v>19.515409999999999</v>
          </cell>
          <cell r="Q4674">
            <v>18.788239999999998</v>
          </cell>
          <cell r="S4674">
            <v>103.73062</v>
          </cell>
          <cell r="T4674">
            <v>61.005560000000003</v>
          </cell>
          <cell r="U4674">
            <v>54.066380000000002</v>
          </cell>
          <cell r="W4674">
            <v>26.20458</v>
          </cell>
          <cell r="X4674">
            <v>6.1963999999999997</v>
          </cell>
          <cell r="Y4674">
            <v>5.4665400000000002</v>
          </cell>
          <cell r="AB4674">
            <v>37.289000000000001</v>
          </cell>
          <cell r="AC4674">
            <v>46.82</v>
          </cell>
          <cell r="AD4674">
            <v>88.057000000000002</v>
          </cell>
          <cell r="AT4674">
            <v>0.372</v>
          </cell>
          <cell r="AU4674">
            <v>24.652999999999999</v>
          </cell>
          <cell r="AV4674">
            <v>67.808869999999999</v>
          </cell>
          <cell r="AW4674">
            <v>72.025869999999998</v>
          </cell>
        </row>
        <row r="4675">
          <cell r="A4675" t="str">
            <v>680499921980BO0713</v>
          </cell>
          <cell r="L4675">
            <v>7.1432900000000004</v>
          </cell>
          <cell r="M4675">
            <v>1.82616</v>
          </cell>
          <cell r="N4675">
            <v>1.56925</v>
          </cell>
          <cell r="O4675">
            <v>62.240470000000002</v>
          </cell>
          <cell r="P4675">
            <v>19.515409999999999</v>
          </cell>
          <cell r="Q4675">
            <v>18.788239999999998</v>
          </cell>
          <cell r="S4675">
            <v>103.73062</v>
          </cell>
          <cell r="T4675">
            <v>61.005560000000003</v>
          </cell>
          <cell r="U4675">
            <v>54.066380000000002</v>
          </cell>
          <cell r="W4675">
            <v>26.20458</v>
          </cell>
          <cell r="X4675">
            <v>6.1963999999999997</v>
          </cell>
          <cell r="Y4675">
            <v>5.4665400000000002</v>
          </cell>
          <cell r="AB4675">
            <v>37.289000000000001</v>
          </cell>
          <cell r="AC4675">
            <v>46.82</v>
          </cell>
          <cell r="AD4675">
            <v>88.057000000000002</v>
          </cell>
          <cell r="AT4675">
            <v>0.372</v>
          </cell>
          <cell r="AU4675">
            <v>24.652999999999999</v>
          </cell>
          <cell r="AV4675">
            <v>67.808869999999999</v>
          </cell>
          <cell r="AW4675">
            <v>72.025869999999998</v>
          </cell>
        </row>
        <row r="4676">
          <cell r="A4676" t="str">
            <v>680499921980BU0713</v>
          </cell>
          <cell r="L4676">
            <v>7.1432900000000004</v>
          </cell>
          <cell r="M4676">
            <v>1.82616</v>
          </cell>
          <cell r="N4676">
            <v>1.56925</v>
          </cell>
          <cell r="O4676">
            <v>62.240470000000002</v>
          </cell>
          <cell r="P4676">
            <v>19.515409999999999</v>
          </cell>
          <cell r="Q4676">
            <v>18.788239999999998</v>
          </cell>
          <cell r="S4676">
            <v>103.73062</v>
          </cell>
          <cell r="T4676">
            <v>61.005560000000003</v>
          </cell>
          <cell r="U4676">
            <v>54.066380000000002</v>
          </cell>
          <cell r="W4676">
            <v>26.20458</v>
          </cell>
          <cell r="X4676">
            <v>6.1963999999999997</v>
          </cell>
          <cell r="Y4676">
            <v>5.4665400000000002</v>
          </cell>
          <cell r="AB4676">
            <v>37.289000000000001</v>
          </cell>
          <cell r="AC4676">
            <v>46.82</v>
          </cell>
          <cell r="AD4676">
            <v>88.057000000000002</v>
          </cell>
          <cell r="AT4676">
            <v>0.372</v>
          </cell>
          <cell r="AU4676">
            <v>24.652999999999999</v>
          </cell>
          <cell r="AV4676">
            <v>67.808869999999999</v>
          </cell>
          <cell r="AW4676">
            <v>72.025869999999998</v>
          </cell>
        </row>
        <row r="4677">
          <cell r="A4677" t="str">
            <v>680499921980BS9050</v>
          </cell>
          <cell r="L4677">
            <v>348.22399999999999</v>
          </cell>
          <cell r="M4677">
            <v>152.79195999999999</v>
          </cell>
          <cell r="N4677">
            <v>131.29759999999999</v>
          </cell>
          <cell r="O4677">
            <v>1252.3893800000001</v>
          </cell>
          <cell r="P4677">
            <v>588.60924</v>
          </cell>
          <cell r="Q4677">
            <v>547.71451000000002</v>
          </cell>
          <cell r="S4677">
            <v>2059.0784800000001</v>
          </cell>
          <cell r="T4677">
            <v>1395.2983400000001</v>
          </cell>
          <cell r="U4677">
            <v>1236.37501</v>
          </cell>
          <cell r="W4677">
            <v>652.45533</v>
          </cell>
          <cell r="X4677">
            <v>524.49707999999998</v>
          </cell>
          <cell r="Y4677">
            <v>470.65845000000002</v>
          </cell>
          <cell r="AB4677">
            <v>596.14700000000005</v>
          </cell>
          <cell r="AC4677">
            <v>563.13599999999997</v>
          </cell>
          <cell r="AD4677">
            <v>2232.828</v>
          </cell>
          <cell r="AT4677">
            <v>370.44900000000001</v>
          </cell>
          <cell r="AU4677">
            <v>1016.236</v>
          </cell>
          <cell r="AV4677">
            <v>1418.16884</v>
          </cell>
          <cell r="AW4677">
            <v>2468.0128399999999</v>
          </cell>
        </row>
        <row r="4678">
          <cell r="A4678" t="str">
            <v>680499921980BU0331</v>
          </cell>
          <cell r="L4678">
            <v>-1.8759999999999999E-2</v>
          </cell>
          <cell r="O4678">
            <v>-3.5830000000000001E-2</v>
          </cell>
          <cell r="P4678">
            <v>-2.8379999999999999E-2</v>
          </cell>
          <cell r="Q4678">
            <v>-2.6769999999999999E-2</v>
          </cell>
          <cell r="S4678">
            <v>-9.6579999999999999E-2</v>
          </cell>
          <cell r="T4678">
            <v>-8.9130000000000001E-2</v>
          </cell>
          <cell r="U4678">
            <v>-7.8009999999999996E-2</v>
          </cell>
          <cell r="W4678">
            <v>-1.8759999999999999E-2</v>
          </cell>
          <cell r="X4678">
            <v>-5.8700000000000002E-3</v>
          </cell>
          <cell r="Y4678">
            <v>-4.9399999999999999E-3</v>
          </cell>
          <cell r="AV4678">
            <v>-1.7069999999999998E-2</v>
          </cell>
          <cell r="AW4678">
            <v>-1.7069999999999998E-2</v>
          </cell>
        </row>
        <row r="4679">
          <cell r="A4679" t="str">
            <v>680499921980BU0362</v>
          </cell>
          <cell r="L4679">
            <v>348.24275999999998</v>
          </cell>
          <cell r="M4679">
            <v>152.79195999999999</v>
          </cell>
          <cell r="N4679">
            <v>131.29759999999999</v>
          </cell>
          <cell r="O4679">
            <v>1252.42518</v>
          </cell>
          <cell r="P4679">
            <v>588.63762999999994</v>
          </cell>
          <cell r="Q4679">
            <v>547.74127999999996</v>
          </cell>
          <cell r="S4679">
            <v>2059.0033400000002</v>
          </cell>
          <cell r="T4679">
            <v>1395.21579</v>
          </cell>
          <cell r="U4679">
            <v>1236.30861</v>
          </cell>
          <cell r="W4679">
            <v>652.47409000000005</v>
          </cell>
          <cell r="X4679">
            <v>524.33118000000002</v>
          </cell>
          <cell r="Y4679">
            <v>470.51891000000001</v>
          </cell>
          <cell r="AB4679">
            <v>596.14700000000005</v>
          </cell>
          <cell r="AC4679">
            <v>563.13599999999997</v>
          </cell>
          <cell r="AD4679">
            <v>2232.828</v>
          </cell>
          <cell r="AT4679">
            <v>370.44900000000001</v>
          </cell>
          <cell r="AU4679">
            <v>1016.236</v>
          </cell>
          <cell r="AV4679">
            <v>1418.18588</v>
          </cell>
          <cell r="AW4679">
            <v>2468.02988</v>
          </cell>
        </row>
        <row r="4680">
          <cell r="A4680" t="str">
            <v>680499921980BU0361</v>
          </cell>
          <cell r="O4680">
            <v>3.0000000000000001E-5</v>
          </cell>
          <cell r="P4680">
            <v>-1.0000000000000001E-5</v>
          </cell>
          <cell r="Q4680">
            <v>-1.0000000000000001E-5</v>
          </cell>
          <cell r="S4680">
            <v>0.17172000000000001</v>
          </cell>
          <cell r="T4680">
            <v>0.17168</v>
          </cell>
          <cell r="U4680">
            <v>0.14441000000000001</v>
          </cell>
          <cell r="X4680">
            <v>0.17177000000000001</v>
          </cell>
          <cell r="Y4680">
            <v>0.14448</v>
          </cell>
          <cell r="AV4680">
            <v>3.0000000000000001E-5</v>
          </cell>
          <cell r="AW4680">
            <v>3.0000000000000001E-5</v>
          </cell>
        </row>
        <row r="4681">
          <cell r="A4681" t="str">
            <v>680499921980BS6921</v>
          </cell>
          <cell r="L4681">
            <v>0</v>
          </cell>
          <cell r="M4681">
            <v>-0.13633000000000001</v>
          </cell>
          <cell r="N4681">
            <v>-0.11715</v>
          </cell>
          <cell r="O4681">
            <v>-0.41122999999999998</v>
          </cell>
          <cell r="P4681">
            <v>-0.25901999999999997</v>
          </cell>
          <cell r="Q4681">
            <v>-0.23185</v>
          </cell>
          <cell r="S4681">
            <v>-0.67547000000000001</v>
          </cell>
          <cell r="T4681">
            <v>-0.52325999999999995</v>
          </cell>
          <cell r="U4681">
            <v>-0.45976</v>
          </cell>
          <cell r="W4681">
            <v>0</v>
          </cell>
          <cell r="X4681">
            <v>-0.25901999999999997</v>
          </cell>
          <cell r="Y4681">
            <v>-0.23185</v>
          </cell>
          <cell r="AV4681">
            <v>-0.41122999999999998</v>
          </cell>
          <cell r="AW4681">
            <v>-0.41122999999999998</v>
          </cell>
        </row>
        <row r="4682">
          <cell r="A4682" t="str">
            <v>680499921980BO1228</v>
          </cell>
          <cell r="L4682">
            <v>0</v>
          </cell>
          <cell r="M4682">
            <v>-0.13633000000000001</v>
          </cell>
          <cell r="N4682">
            <v>-0.11715</v>
          </cell>
          <cell r="O4682">
            <v>-0.41122999999999998</v>
          </cell>
          <cell r="P4682">
            <v>-0.25901999999999997</v>
          </cell>
          <cell r="Q4682">
            <v>-0.23185</v>
          </cell>
          <cell r="S4682">
            <v>-0.67547000000000001</v>
          </cell>
          <cell r="T4682">
            <v>-0.52325999999999995</v>
          </cell>
          <cell r="U4682">
            <v>-0.45976</v>
          </cell>
          <cell r="W4682">
            <v>0</v>
          </cell>
          <cell r="X4682">
            <v>-0.25901999999999997</v>
          </cell>
          <cell r="Y4682">
            <v>-0.23185</v>
          </cell>
          <cell r="AV4682">
            <v>-0.41122999999999998</v>
          </cell>
          <cell r="AW4682">
            <v>-0.41122999999999998</v>
          </cell>
        </row>
        <row r="4683">
          <cell r="A4683" t="str">
            <v>680499921980BU1228</v>
          </cell>
          <cell r="L4683">
            <v>0</v>
          </cell>
          <cell r="M4683">
            <v>-0.13633000000000001</v>
          </cell>
          <cell r="N4683">
            <v>-0.11715</v>
          </cell>
          <cell r="O4683">
            <v>-0.41122999999999998</v>
          </cell>
          <cell r="P4683">
            <v>-0.25901999999999997</v>
          </cell>
          <cell r="Q4683">
            <v>-0.23185</v>
          </cell>
          <cell r="S4683">
            <v>-0.67547000000000001</v>
          </cell>
          <cell r="T4683">
            <v>-0.52325999999999995</v>
          </cell>
          <cell r="U4683">
            <v>-0.45976</v>
          </cell>
          <cell r="W4683">
            <v>0</v>
          </cell>
          <cell r="X4683">
            <v>-0.25901999999999997</v>
          </cell>
          <cell r="Y4683">
            <v>-0.23185</v>
          </cell>
          <cell r="AV4683">
            <v>-0.41122999999999998</v>
          </cell>
          <cell r="AW4683">
            <v>-0.41122999999999998</v>
          </cell>
        </row>
        <row r="4684">
          <cell r="A4684" t="str">
            <v>680499921980BS6913</v>
          </cell>
          <cell r="P4684">
            <v>-6.4055299999999997</v>
          </cell>
          <cell r="Q4684">
            <v>-6.6846399999999999</v>
          </cell>
          <cell r="S4684">
            <v>0</v>
          </cell>
          <cell r="T4684">
            <v>-6.4055299999999997</v>
          </cell>
          <cell r="U4684">
            <v>-6.6846399999999999</v>
          </cell>
          <cell r="X4684">
            <v>0</v>
          </cell>
          <cell r="Y4684">
            <v>0</v>
          </cell>
        </row>
        <row r="4685">
          <cell r="A4685" t="str">
            <v>680499921980BU1221</v>
          </cell>
          <cell r="P4685">
            <v>-6.4055299999999997</v>
          </cell>
          <cell r="Q4685">
            <v>-6.6846399999999999</v>
          </cell>
          <cell r="S4685">
            <v>0</v>
          </cell>
          <cell r="T4685">
            <v>-6.4055299999999997</v>
          </cell>
          <cell r="U4685">
            <v>-6.6846399999999999</v>
          </cell>
          <cell r="X4685">
            <v>0</v>
          </cell>
          <cell r="Y4685">
            <v>0</v>
          </cell>
        </row>
        <row r="4686">
          <cell r="A4686" t="str">
            <v>680499921980201101</v>
          </cell>
          <cell r="L4686">
            <v>5481.0573100000001</v>
          </cell>
          <cell r="M4686">
            <v>5287.6852099999996</v>
          </cell>
          <cell r="N4686">
            <v>4543.8275800000001</v>
          </cell>
          <cell r="O4686">
            <v>32154.812259999999</v>
          </cell>
          <cell r="P4686">
            <v>23120.43794</v>
          </cell>
          <cell r="Q4686">
            <v>21897.611059999999</v>
          </cell>
          <cell r="S4686">
            <v>82196.656740000006</v>
          </cell>
          <cell r="T4686">
            <v>73162.282420000003</v>
          </cell>
          <cell r="U4686">
            <v>64558.149080000003</v>
          </cell>
          <cell r="W4686">
            <v>13061.021909999999</v>
          </cell>
          <cell r="X4686">
            <v>14766.74805</v>
          </cell>
          <cell r="Y4686">
            <v>12800.333199999999</v>
          </cell>
          <cell r="AB4686">
            <v>17563.609</v>
          </cell>
          <cell r="AC4686">
            <v>18986.776999999998</v>
          </cell>
          <cell r="AD4686">
            <v>84210.782999999996</v>
          </cell>
          <cell r="AT4686">
            <v>4525.1959999999999</v>
          </cell>
          <cell r="AU4686">
            <v>17493.507000000001</v>
          </cell>
          <cell r="AV4686">
            <v>31084.926009999999</v>
          </cell>
          <cell r="AW4686">
            <v>86772.889009999999</v>
          </cell>
        </row>
        <row r="4687">
          <cell r="A4687" t="str">
            <v>680499921980BT6918</v>
          </cell>
          <cell r="L4687">
            <v>5481.0573100000001</v>
          </cell>
          <cell r="M4687">
            <v>5287.6852099999996</v>
          </cell>
          <cell r="N4687">
            <v>4543.8275800000001</v>
          </cell>
          <cell r="O4687">
            <v>32154.812259999999</v>
          </cell>
          <cell r="P4687">
            <v>23120.43794</v>
          </cell>
          <cell r="Q4687">
            <v>21897.611059999999</v>
          </cell>
          <cell r="S4687">
            <v>82196.656740000006</v>
          </cell>
          <cell r="T4687">
            <v>73162.282420000003</v>
          </cell>
          <cell r="U4687">
            <v>64558.149080000003</v>
          </cell>
          <cell r="W4687">
            <v>13061.021909999999</v>
          </cell>
          <cell r="X4687">
            <v>14766.74805</v>
          </cell>
          <cell r="Y4687">
            <v>12800.333199999999</v>
          </cell>
          <cell r="AB4687">
            <v>17563.609</v>
          </cell>
          <cell r="AC4687">
            <v>18986.776999999998</v>
          </cell>
          <cell r="AD4687">
            <v>84210.782999999996</v>
          </cell>
          <cell r="AT4687">
            <v>4525.1959999999999</v>
          </cell>
          <cell r="AU4687">
            <v>17493.507000000001</v>
          </cell>
          <cell r="AV4687">
            <v>31084.926009999999</v>
          </cell>
          <cell r="AW4687">
            <v>86772.889009999999</v>
          </cell>
        </row>
        <row r="4688">
          <cell r="A4688" t="str">
            <v>680499921980BO0680</v>
          </cell>
          <cell r="L4688">
            <v>5342.0097400000004</v>
          </cell>
          <cell r="M4688">
            <v>5201.9612500000003</v>
          </cell>
          <cell r="N4688">
            <v>4470.16302</v>
          </cell>
          <cell r="O4688">
            <v>31086.18994</v>
          </cell>
          <cell r="P4688">
            <v>22152.558980000002</v>
          </cell>
          <cell r="Q4688">
            <v>20993.623609999999</v>
          </cell>
          <cell r="S4688">
            <v>79730.011660000004</v>
          </cell>
          <cell r="T4688">
            <v>70796.380699999994</v>
          </cell>
          <cell r="U4688">
            <v>62465.442909999998</v>
          </cell>
          <cell r="W4688">
            <v>12795.09254</v>
          </cell>
          <cell r="X4688">
            <v>13951.52108</v>
          </cell>
          <cell r="Y4688">
            <v>12077.441860000001</v>
          </cell>
          <cell r="AB4688">
            <v>16835.603999999999</v>
          </cell>
          <cell r="AC4688">
            <v>18042.772000000001</v>
          </cell>
          <cell r="AD4688">
            <v>81728.455000000002</v>
          </cell>
          <cell r="AT4688">
            <v>4352.7700000000004</v>
          </cell>
          <cell r="AU4688">
            <v>17199.993999999999</v>
          </cell>
          <cell r="AV4688">
            <v>29998.350020000002</v>
          </cell>
          <cell r="AW4688">
            <v>84277.568020000006</v>
          </cell>
        </row>
        <row r="4689">
          <cell r="A4689" t="str">
            <v>680499921980BU0680</v>
          </cell>
          <cell r="L4689">
            <v>5342.0097400000004</v>
          </cell>
          <cell r="M4689">
            <v>5201.9612500000003</v>
          </cell>
          <cell r="N4689">
            <v>4470.16302</v>
          </cell>
          <cell r="O4689">
            <v>31086.18994</v>
          </cell>
          <cell r="P4689">
            <v>22152.558980000002</v>
          </cell>
          <cell r="Q4689">
            <v>20993.623609999999</v>
          </cell>
          <cell r="S4689">
            <v>79730.011660000004</v>
          </cell>
          <cell r="T4689">
            <v>70796.380699999994</v>
          </cell>
          <cell r="U4689">
            <v>62465.442909999998</v>
          </cell>
          <cell r="W4689">
            <v>12795.09254</v>
          </cell>
          <cell r="X4689">
            <v>13951.52108</v>
          </cell>
          <cell r="Y4689">
            <v>12077.441860000001</v>
          </cell>
          <cell r="AB4689">
            <v>16835.603999999999</v>
          </cell>
          <cell r="AC4689">
            <v>18042.772000000001</v>
          </cell>
          <cell r="AD4689">
            <v>81728.455000000002</v>
          </cell>
          <cell r="AT4689">
            <v>4352.7700000000004</v>
          </cell>
          <cell r="AU4689">
            <v>17199.993999999999</v>
          </cell>
          <cell r="AV4689">
            <v>29998.350020000002</v>
          </cell>
          <cell r="AW4689">
            <v>84277.568020000006</v>
          </cell>
        </row>
        <row r="4690">
          <cell r="A4690" t="str">
            <v>680499921980BU0655</v>
          </cell>
          <cell r="P4690">
            <v>1.0000000000000001E-5</v>
          </cell>
          <cell r="Q4690">
            <v>0</v>
          </cell>
          <cell r="S4690">
            <v>0</v>
          </cell>
          <cell r="T4690">
            <v>1.0000000000000001E-5</v>
          </cell>
          <cell r="U4690">
            <v>0</v>
          </cell>
          <cell r="X4690">
            <v>0</v>
          </cell>
          <cell r="Y4690">
            <v>0</v>
          </cell>
        </row>
        <row r="4691">
          <cell r="A4691" t="str">
            <v>680499921980BU0624</v>
          </cell>
          <cell r="L4691">
            <v>139.04757000000001</v>
          </cell>
          <cell r="M4691">
            <v>85.723960000000005</v>
          </cell>
          <cell r="N4691">
            <v>73.664550000000006</v>
          </cell>
          <cell r="O4691">
            <v>1068.6223199999999</v>
          </cell>
          <cell r="P4691">
            <v>967.87895000000003</v>
          </cell>
          <cell r="Q4691">
            <v>903.98744999999997</v>
          </cell>
          <cell r="S4691">
            <v>2466.6450799999998</v>
          </cell>
          <cell r="T4691">
            <v>2365.9017100000001</v>
          </cell>
          <cell r="U4691">
            <v>2092.7061699999999</v>
          </cell>
          <cell r="W4691">
            <v>265.92937000000001</v>
          </cell>
          <cell r="X4691">
            <v>815.22697000000005</v>
          </cell>
          <cell r="Y4691">
            <v>722.89134000000001</v>
          </cell>
          <cell r="AB4691">
            <v>728.005</v>
          </cell>
          <cell r="AC4691">
            <v>944.005</v>
          </cell>
          <cell r="AD4691">
            <v>2482.328</v>
          </cell>
          <cell r="AT4691">
            <v>172.42599999999999</v>
          </cell>
          <cell r="AU4691">
            <v>293.51299999999998</v>
          </cell>
          <cell r="AV4691">
            <v>1086.57599</v>
          </cell>
          <cell r="AW4691">
            <v>2495.3209900000002</v>
          </cell>
        </row>
        <row r="4692">
          <cell r="A4692" t="str">
            <v>680499922187PD202</v>
          </cell>
          <cell r="L4692">
            <v>181.0831</v>
          </cell>
          <cell r="M4692">
            <v>265.19662</v>
          </cell>
          <cell r="N4692">
            <v>227.88946999999999</v>
          </cell>
          <cell r="O4692">
            <v>1248.0653600000001</v>
          </cell>
          <cell r="P4692">
            <v>1530.8311799999999</v>
          </cell>
          <cell r="Q4692">
            <v>1459.73423</v>
          </cell>
          <cell r="S4692">
            <v>3392.4114</v>
          </cell>
          <cell r="T4692">
            <v>3675.17722</v>
          </cell>
          <cell r="U4692">
            <v>3286.2436899999998</v>
          </cell>
          <cell r="W4692">
            <v>437.83386999999999</v>
          </cell>
          <cell r="X4692">
            <v>893.81060000000002</v>
          </cell>
          <cell r="Y4692">
            <v>787.38583000000006</v>
          </cell>
          <cell r="AV4692">
            <v>589.46921999999995</v>
          </cell>
          <cell r="AW4692">
            <v>589.46921999999995</v>
          </cell>
        </row>
        <row r="4693">
          <cell r="A4693" t="str">
            <v>680499922187BS6801</v>
          </cell>
          <cell r="L4693">
            <v>181.0831</v>
          </cell>
          <cell r="M4693">
            <v>265.19662</v>
          </cell>
          <cell r="N4693">
            <v>227.88946999999999</v>
          </cell>
          <cell r="O4693">
            <v>1248.0653600000001</v>
          </cell>
          <cell r="P4693">
            <v>1530.8311799999999</v>
          </cell>
          <cell r="Q4693">
            <v>1459.73423</v>
          </cell>
          <cell r="S4693">
            <v>3392.4114</v>
          </cell>
          <cell r="T4693">
            <v>3675.17722</v>
          </cell>
          <cell r="U4693">
            <v>3286.2436899999998</v>
          </cell>
          <cell r="W4693">
            <v>437.83386999999999</v>
          </cell>
          <cell r="X4693">
            <v>893.81060000000002</v>
          </cell>
          <cell r="Y4693">
            <v>787.38583000000006</v>
          </cell>
          <cell r="AV4693">
            <v>589.46921999999995</v>
          </cell>
          <cell r="AW4693">
            <v>589.46921999999995</v>
          </cell>
        </row>
        <row r="4694">
          <cell r="A4694" t="str">
            <v>680499922187BU1481</v>
          </cell>
          <cell r="L4694">
            <v>181.0831</v>
          </cell>
          <cell r="M4694">
            <v>265.19662</v>
          </cell>
          <cell r="N4694">
            <v>227.88946999999999</v>
          </cell>
          <cell r="O4694">
            <v>1248.0653600000001</v>
          </cell>
          <cell r="P4694">
            <v>1530.8311799999999</v>
          </cell>
          <cell r="Q4694">
            <v>1459.73423</v>
          </cell>
          <cell r="S4694">
            <v>3392.4114</v>
          </cell>
          <cell r="T4694">
            <v>3675.17722</v>
          </cell>
          <cell r="U4694">
            <v>3286.2436899999998</v>
          </cell>
          <cell r="W4694">
            <v>437.83386999999999</v>
          </cell>
          <cell r="X4694">
            <v>893.81060000000002</v>
          </cell>
          <cell r="Y4694">
            <v>787.38583000000006</v>
          </cell>
          <cell r="AV4694">
            <v>589.46921999999995</v>
          </cell>
          <cell r="AW4694">
            <v>589.46921999999995</v>
          </cell>
        </row>
        <row r="4695">
          <cell r="A4695" t="str">
            <v>680499CLIDSPD202</v>
          </cell>
          <cell r="L4695">
            <v>5332.0665799999997</v>
          </cell>
          <cell r="M4695">
            <v>6204.2604700000002</v>
          </cell>
          <cell r="N4695">
            <v>6202.1245099999996</v>
          </cell>
          <cell r="O4695">
            <v>31634.189109999999</v>
          </cell>
          <cell r="P4695">
            <v>38036.095719999998</v>
          </cell>
          <cell r="Q4695">
            <v>38034.022169999997</v>
          </cell>
          <cell r="S4695">
            <v>81420.273749999993</v>
          </cell>
          <cell r="T4695">
            <v>87822.180359999998</v>
          </cell>
          <cell r="U4695">
            <v>87813.692079999993</v>
          </cell>
          <cell r="W4695">
            <v>12213.363799999999</v>
          </cell>
          <cell r="X4695">
            <v>20708.383249999999</v>
          </cell>
          <cell r="Y4695">
            <v>20706.247289999999</v>
          </cell>
          <cell r="AB4695">
            <v>12852</v>
          </cell>
          <cell r="AC4695">
            <v>14015</v>
          </cell>
          <cell r="AD4695">
            <v>54544</v>
          </cell>
          <cell r="AT4695">
            <v>3708</v>
          </cell>
          <cell r="AU4695">
            <v>12001</v>
          </cell>
          <cell r="AV4695">
            <v>25718.33668</v>
          </cell>
          <cell r="AW4695">
            <v>55547.33668</v>
          </cell>
        </row>
        <row r="4696">
          <cell r="A4696" t="str">
            <v>680499CLIDSBS9044</v>
          </cell>
          <cell r="L4696">
            <v>10.18891</v>
          </cell>
          <cell r="M4696">
            <v>3.8559100000000002</v>
          </cell>
          <cell r="N4696">
            <v>3.8559100000000002</v>
          </cell>
          <cell r="O4696">
            <v>29.024560000000001</v>
          </cell>
          <cell r="P4696">
            <v>17.574960000000001</v>
          </cell>
          <cell r="Q4696">
            <v>17.574960000000001</v>
          </cell>
          <cell r="S4696">
            <v>32.766660000000002</v>
          </cell>
          <cell r="T4696">
            <v>21.317060000000001</v>
          </cell>
          <cell r="U4696">
            <v>21.317060000000001</v>
          </cell>
          <cell r="W4696">
            <v>29.024560000000001</v>
          </cell>
          <cell r="X4696">
            <v>-1.7849900000000001</v>
          </cell>
          <cell r="Y4696">
            <v>-1.7849900000000001</v>
          </cell>
          <cell r="AV4696">
            <v>-154.50514999999999</v>
          </cell>
          <cell r="AW4696">
            <v>-154.50514999999999</v>
          </cell>
        </row>
        <row r="4697">
          <cell r="A4697" t="str">
            <v>680499CLIDSBU0321</v>
          </cell>
          <cell r="L4697">
            <v>0.19868</v>
          </cell>
          <cell r="M4697">
            <v>0.10024</v>
          </cell>
          <cell r="N4697">
            <v>0.10024</v>
          </cell>
          <cell r="O4697">
            <v>0.46088000000000001</v>
          </cell>
          <cell r="P4697">
            <v>0.29809999999999998</v>
          </cell>
          <cell r="Q4697">
            <v>0.29809999999999998</v>
          </cell>
          <cell r="S4697">
            <v>0.56688000000000005</v>
          </cell>
          <cell r="T4697">
            <v>0.40410000000000001</v>
          </cell>
          <cell r="U4697">
            <v>0.40410000000000001</v>
          </cell>
          <cell r="W4697">
            <v>0.46088000000000001</v>
          </cell>
          <cell r="X4697">
            <v>-6.8580000000000002E-2</v>
          </cell>
          <cell r="Y4697">
            <v>-6.8580000000000002E-2</v>
          </cell>
          <cell r="AV4697">
            <v>-1.76146</v>
          </cell>
          <cell r="AW4697">
            <v>-1.76146</v>
          </cell>
        </row>
        <row r="4698">
          <cell r="A4698" t="str">
            <v>680499CLIDSBU0323</v>
          </cell>
          <cell r="L4698">
            <v>4.4116</v>
          </cell>
          <cell r="M4698">
            <v>1.36995</v>
          </cell>
          <cell r="N4698">
            <v>1.36995</v>
          </cell>
          <cell r="O4698">
            <v>13.23307</v>
          </cell>
          <cell r="P4698">
            <v>7.4463800000000004</v>
          </cell>
          <cell r="Q4698">
            <v>7.4463800000000004</v>
          </cell>
          <cell r="S4698">
            <v>14.5739</v>
          </cell>
          <cell r="T4698">
            <v>8.78721</v>
          </cell>
          <cell r="U4698">
            <v>8.78721</v>
          </cell>
          <cell r="W4698">
            <v>13.23307</v>
          </cell>
          <cell r="X4698">
            <v>-0.78671999999999997</v>
          </cell>
          <cell r="Y4698">
            <v>-0.78671999999999997</v>
          </cell>
          <cell r="AV4698">
            <v>-52.08887</v>
          </cell>
          <cell r="AW4698">
            <v>-52.08887</v>
          </cell>
        </row>
        <row r="4699">
          <cell r="A4699" t="str">
            <v>680499CLIDSBU0648</v>
          </cell>
          <cell r="L4699">
            <v>5.5786300000000004</v>
          </cell>
          <cell r="M4699">
            <v>2.3857200000000001</v>
          </cell>
          <cell r="N4699">
            <v>2.3857200000000001</v>
          </cell>
          <cell r="O4699">
            <v>15.33061</v>
          </cell>
          <cell r="P4699">
            <v>9.8304799999999997</v>
          </cell>
          <cell r="Q4699">
            <v>9.8304799999999997</v>
          </cell>
          <cell r="S4699">
            <v>17.625879999999999</v>
          </cell>
          <cell r="T4699">
            <v>12.12575</v>
          </cell>
          <cell r="U4699">
            <v>12.12575</v>
          </cell>
          <cell r="W4699">
            <v>15.33061</v>
          </cell>
          <cell r="X4699">
            <v>-0.92969000000000002</v>
          </cell>
          <cell r="Y4699">
            <v>-0.92969000000000002</v>
          </cell>
          <cell r="AV4699">
            <v>-100.65482</v>
          </cell>
          <cell r="AW4699">
            <v>-100.65482</v>
          </cell>
        </row>
        <row r="4700">
          <cell r="A4700" t="str">
            <v>680499CLIDSBG6912</v>
          </cell>
          <cell r="L4700">
            <v>3718.7381399999999</v>
          </cell>
          <cell r="M4700">
            <v>4287.76073</v>
          </cell>
          <cell r="N4700">
            <v>4287.76073</v>
          </cell>
          <cell r="O4700">
            <v>22406.196489999998</v>
          </cell>
          <cell r="P4700">
            <v>25112.850630000001</v>
          </cell>
          <cell r="Q4700">
            <v>25112.850630000001</v>
          </cell>
          <cell r="S4700">
            <v>56178.074000000001</v>
          </cell>
          <cell r="T4700">
            <v>58884.728139999999</v>
          </cell>
          <cell r="U4700">
            <v>58884.728139999999</v>
          </cell>
          <cell r="W4700">
            <v>8595.7795000000006</v>
          </cell>
          <cell r="X4700">
            <v>14168.12336</v>
          </cell>
          <cell r="Y4700">
            <v>14168.12336</v>
          </cell>
          <cell r="AB4700">
            <v>12852</v>
          </cell>
          <cell r="AC4700">
            <v>14015</v>
          </cell>
          <cell r="AD4700">
            <v>54544</v>
          </cell>
          <cell r="AT4700">
            <v>3708</v>
          </cell>
          <cell r="AU4700">
            <v>12001</v>
          </cell>
          <cell r="AV4700">
            <v>22045.099259999999</v>
          </cell>
          <cell r="AW4700">
            <v>51874.099260000003</v>
          </cell>
        </row>
        <row r="4701">
          <cell r="A4701" t="str">
            <v>680499CLIDSBS6912</v>
          </cell>
          <cell r="L4701">
            <v>-1.0000000000000001E-5</v>
          </cell>
          <cell r="O4701">
            <v>-1.0000000000000001E-5</v>
          </cell>
          <cell r="S4701">
            <v>-1.0000000000000001E-5</v>
          </cell>
          <cell r="W4701">
            <v>-1.0000000000000001E-5</v>
          </cell>
        </row>
        <row r="4702">
          <cell r="A4702" t="str">
            <v>680499CLIDSBU3445</v>
          </cell>
          <cell r="L4702">
            <v>-1.0000000000000001E-5</v>
          </cell>
          <cell r="O4702">
            <v>-1.0000000000000001E-5</v>
          </cell>
          <cell r="S4702">
            <v>-1.0000000000000001E-5</v>
          </cell>
          <cell r="W4702">
            <v>-1.0000000000000001E-5</v>
          </cell>
        </row>
        <row r="4703">
          <cell r="A4703" t="str">
            <v>680499CLIDSBS6922</v>
          </cell>
          <cell r="L4703">
            <v>3718.7381500000001</v>
          </cell>
          <cell r="M4703">
            <v>4287.76073</v>
          </cell>
          <cell r="N4703">
            <v>4287.76073</v>
          </cell>
          <cell r="O4703">
            <v>22406.196499999998</v>
          </cell>
          <cell r="P4703">
            <v>25112.850630000001</v>
          </cell>
          <cell r="Q4703">
            <v>25112.850630000001</v>
          </cell>
          <cell r="S4703">
            <v>56178.074009999997</v>
          </cell>
          <cell r="T4703">
            <v>58884.728139999999</v>
          </cell>
          <cell r="U4703">
            <v>58884.728139999999</v>
          </cell>
          <cell r="W4703">
            <v>8595.7795100000003</v>
          </cell>
          <cell r="X4703">
            <v>14168.12336</v>
          </cell>
          <cell r="Y4703">
            <v>14168.12336</v>
          </cell>
          <cell r="AB4703">
            <v>12852</v>
          </cell>
          <cell r="AC4703">
            <v>14015</v>
          </cell>
          <cell r="AD4703">
            <v>54544</v>
          </cell>
          <cell r="AT4703">
            <v>3708</v>
          </cell>
          <cell r="AU4703">
            <v>12001</v>
          </cell>
          <cell r="AV4703">
            <v>22045.099259999999</v>
          </cell>
          <cell r="AW4703">
            <v>51874.099260000003</v>
          </cell>
        </row>
        <row r="4704">
          <cell r="A4704" t="str">
            <v>680499CLIDSBU0630</v>
          </cell>
          <cell r="L4704">
            <v>186.304</v>
          </cell>
          <cell r="M4704">
            <v>811.26504</v>
          </cell>
          <cell r="N4704">
            <v>811.26504</v>
          </cell>
          <cell r="O4704">
            <v>1466.1208799999999</v>
          </cell>
          <cell r="P4704">
            <v>3782.3248199999998</v>
          </cell>
          <cell r="Q4704">
            <v>3782.3248199999998</v>
          </cell>
          <cell r="S4704">
            <v>6386.3812399999997</v>
          </cell>
          <cell r="T4704">
            <v>8702.58518</v>
          </cell>
          <cell r="U4704">
            <v>8702.58518</v>
          </cell>
          <cell r="W4704">
            <v>499.84539000000001</v>
          </cell>
          <cell r="X4704">
            <v>2679.9508999999998</v>
          </cell>
          <cell r="Y4704">
            <v>2679.9508999999998</v>
          </cell>
          <cell r="AC4704">
            <v>250</v>
          </cell>
          <cell r="AD4704">
            <v>250</v>
          </cell>
          <cell r="AU4704">
            <v>-1</v>
          </cell>
          <cell r="AV4704">
            <v>770.70155999999997</v>
          </cell>
          <cell r="AW4704">
            <v>769.70155999999997</v>
          </cell>
        </row>
        <row r="4705">
          <cell r="A4705" t="str">
            <v>680499CLIDSBU1051</v>
          </cell>
          <cell r="L4705">
            <v>3532.43415</v>
          </cell>
          <cell r="M4705">
            <v>3476.2134500000002</v>
          </cell>
          <cell r="N4705">
            <v>3476.2134500000002</v>
          </cell>
          <cell r="O4705">
            <v>20940.07562</v>
          </cell>
          <cell r="P4705">
            <v>21327.293570000002</v>
          </cell>
          <cell r="Q4705">
            <v>21327.293570000002</v>
          </cell>
          <cell r="S4705">
            <v>49788.63521</v>
          </cell>
          <cell r="T4705">
            <v>50175.853159999999</v>
          </cell>
          <cell r="U4705">
            <v>50175.853159999999</v>
          </cell>
          <cell r="W4705">
            <v>8095.9341199999999</v>
          </cell>
          <cell r="X4705">
            <v>11487.418250000001</v>
          </cell>
          <cell r="Y4705">
            <v>11487.418250000001</v>
          </cell>
          <cell r="AB4705">
            <v>12852</v>
          </cell>
          <cell r="AC4705">
            <v>13765</v>
          </cell>
          <cell r="AD4705">
            <v>54294</v>
          </cell>
          <cell r="AT4705">
            <v>3708</v>
          </cell>
          <cell r="AU4705">
            <v>12002</v>
          </cell>
          <cell r="AV4705">
            <v>21274.397700000001</v>
          </cell>
          <cell r="AW4705">
            <v>51104.397700000001</v>
          </cell>
        </row>
        <row r="4706">
          <cell r="A4706" t="str">
            <v>680499CLIDSBO0708</v>
          </cell>
          <cell r="M4706">
            <v>0</v>
          </cell>
          <cell r="N4706">
            <v>0</v>
          </cell>
          <cell r="P4706">
            <v>0</v>
          </cell>
          <cell r="Q4706">
            <v>0</v>
          </cell>
          <cell r="S4706">
            <v>0</v>
          </cell>
          <cell r="T4706">
            <v>0</v>
          </cell>
          <cell r="U4706">
            <v>0</v>
          </cell>
          <cell r="X4706">
            <v>0</v>
          </cell>
          <cell r="Y4706">
            <v>0</v>
          </cell>
        </row>
        <row r="4707">
          <cell r="A4707" t="str">
            <v>680499CLIDSBU0675</v>
          </cell>
          <cell r="M4707">
            <v>0.28223999999999999</v>
          </cell>
          <cell r="N4707">
            <v>0.28223999999999999</v>
          </cell>
          <cell r="P4707">
            <v>3.23224</v>
          </cell>
          <cell r="Q4707">
            <v>3.23224</v>
          </cell>
          <cell r="S4707">
            <v>3.0575600000000001</v>
          </cell>
          <cell r="T4707">
            <v>6.2897999999999996</v>
          </cell>
          <cell r="U4707">
            <v>6.2897999999999996</v>
          </cell>
          <cell r="X4707">
            <v>0.75421000000000005</v>
          </cell>
          <cell r="Y4707">
            <v>0.75421000000000005</v>
          </cell>
        </row>
        <row r="4708">
          <cell r="A4708" t="str">
            <v>680499CLIDSBS9042</v>
          </cell>
          <cell r="L4708">
            <v>5.82362</v>
          </cell>
          <cell r="M4708">
            <v>2.3188900000000001</v>
          </cell>
          <cell r="N4708">
            <v>2.3188900000000001</v>
          </cell>
          <cell r="O4708">
            <v>16.201239999999999</v>
          </cell>
          <cell r="P4708">
            <v>10.13184</v>
          </cell>
          <cell r="Q4708">
            <v>10.13184</v>
          </cell>
          <cell r="S4708">
            <v>19.19454</v>
          </cell>
          <cell r="T4708">
            <v>13.12514</v>
          </cell>
          <cell r="U4708">
            <v>13.12514</v>
          </cell>
          <cell r="W4708">
            <v>16.201239999999999</v>
          </cell>
          <cell r="X4708">
            <v>-1.4292899999999999</v>
          </cell>
          <cell r="Y4708">
            <v>-1.4292899999999999</v>
          </cell>
          <cell r="AV4708">
            <v>-82.033680000000004</v>
          </cell>
          <cell r="AW4708">
            <v>-82.033680000000004</v>
          </cell>
        </row>
        <row r="4709">
          <cell r="A4709" t="str">
            <v>680499CLIDSBO0341</v>
          </cell>
          <cell r="L4709">
            <v>5.82362</v>
          </cell>
          <cell r="M4709">
            <v>2.3188900000000001</v>
          </cell>
          <cell r="N4709">
            <v>2.3188900000000001</v>
          </cell>
          <cell r="O4709">
            <v>16.201239999999999</v>
          </cell>
          <cell r="P4709">
            <v>10.13184</v>
          </cell>
          <cell r="Q4709">
            <v>10.13184</v>
          </cell>
          <cell r="S4709">
            <v>19.19454</v>
          </cell>
          <cell r="T4709">
            <v>13.12514</v>
          </cell>
          <cell r="U4709">
            <v>13.12514</v>
          </cell>
          <cell r="W4709">
            <v>16.201239999999999</v>
          </cell>
          <cell r="X4709">
            <v>-1.4292899999999999</v>
          </cell>
          <cell r="Y4709">
            <v>-1.4292899999999999</v>
          </cell>
          <cell r="AV4709">
            <v>-82.033680000000004</v>
          </cell>
          <cell r="AW4709">
            <v>-82.033680000000004</v>
          </cell>
        </row>
        <row r="4710">
          <cell r="A4710" t="str">
            <v>680499CLIDSBU0341</v>
          </cell>
          <cell r="L4710">
            <v>5.82362</v>
          </cell>
          <cell r="M4710">
            <v>2.3188900000000001</v>
          </cell>
          <cell r="N4710">
            <v>2.3188900000000001</v>
          </cell>
          <cell r="O4710">
            <v>16.201239999999999</v>
          </cell>
          <cell r="P4710">
            <v>10.13184</v>
          </cell>
          <cell r="Q4710">
            <v>10.13184</v>
          </cell>
          <cell r="S4710">
            <v>19.19454</v>
          </cell>
          <cell r="T4710">
            <v>13.12514</v>
          </cell>
          <cell r="U4710">
            <v>13.12514</v>
          </cell>
          <cell r="W4710">
            <v>16.201239999999999</v>
          </cell>
          <cell r="X4710">
            <v>-1.4292899999999999</v>
          </cell>
          <cell r="Y4710">
            <v>-1.4292899999999999</v>
          </cell>
          <cell r="AV4710">
            <v>-82.033680000000004</v>
          </cell>
          <cell r="AW4710">
            <v>-82.033680000000004</v>
          </cell>
        </row>
        <row r="4711">
          <cell r="A4711" t="str">
            <v>680499CLIDSBS9051</v>
          </cell>
          <cell r="L4711">
            <v>0.24421000000000001</v>
          </cell>
          <cell r="O4711">
            <v>0.59902</v>
          </cell>
          <cell r="S4711">
            <v>0.59902</v>
          </cell>
          <cell r="W4711">
            <v>0.59902</v>
          </cell>
          <cell r="AV4711">
            <v>-2.0131000000000001</v>
          </cell>
          <cell r="AW4711">
            <v>-2.0131000000000001</v>
          </cell>
        </row>
        <row r="4712">
          <cell r="A4712" t="str">
            <v>680499CLIDSBU0418</v>
          </cell>
          <cell r="L4712">
            <v>0.24421000000000001</v>
          </cell>
          <cell r="O4712">
            <v>0.59902</v>
          </cell>
          <cell r="S4712">
            <v>0.59902</v>
          </cell>
          <cell r="W4712">
            <v>0.59902</v>
          </cell>
          <cell r="AV4712">
            <v>-2.0131000000000001</v>
          </cell>
          <cell r="AW4712">
            <v>-2.0131000000000001</v>
          </cell>
        </row>
        <row r="4713">
          <cell r="A4713" t="str">
            <v>680499CLIDSBS9050</v>
          </cell>
          <cell r="L4713">
            <v>0.60985999999999996</v>
          </cell>
          <cell r="M4713">
            <v>15.529809999999999</v>
          </cell>
          <cell r="N4713">
            <v>13.39385</v>
          </cell>
          <cell r="O4713">
            <v>19.365790000000001</v>
          </cell>
          <cell r="P4713">
            <v>29.928789999999999</v>
          </cell>
          <cell r="Q4713">
            <v>27.855239999999998</v>
          </cell>
          <cell r="S4713">
            <v>72.19417</v>
          </cell>
          <cell r="T4713">
            <v>82.757170000000002</v>
          </cell>
          <cell r="U4713">
            <v>74.268889999999999</v>
          </cell>
          <cell r="W4713">
            <v>1.53782</v>
          </cell>
          <cell r="X4713">
            <v>14.60493</v>
          </cell>
          <cell r="Y4713">
            <v>12.468970000000001</v>
          </cell>
          <cell r="AV4713">
            <v>4.7428400000000002</v>
          </cell>
          <cell r="AW4713">
            <v>4.7428400000000002</v>
          </cell>
        </row>
        <row r="4714">
          <cell r="A4714" t="str">
            <v>680499CLIDSBU0331</v>
          </cell>
          <cell r="L4714">
            <v>0</v>
          </cell>
          <cell r="M4714">
            <v>15.021929999999999</v>
          </cell>
          <cell r="N4714">
            <v>12.88597</v>
          </cell>
          <cell r="O4714">
            <v>17.827970000000001</v>
          </cell>
          <cell r="P4714">
            <v>27.489429999999999</v>
          </cell>
          <cell r="Q4714">
            <v>25.415880000000001</v>
          </cell>
          <cell r="S4714">
            <v>70.628200000000007</v>
          </cell>
          <cell r="T4714">
            <v>80.289659999999998</v>
          </cell>
          <cell r="U4714">
            <v>71.801379999999995</v>
          </cell>
          <cell r="W4714">
            <v>0</v>
          </cell>
          <cell r="X4714">
            <v>15.021929999999999</v>
          </cell>
          <cell r="Y4714">
            <v>12.88597</v>
          </cell>
          <cell r="AV4714">
            <v>17.827970000000001</v>
          </cell>
          <cell r="AW4714">
            <v>17.827970000000001</v>
          </cell>
        </row>
        <row r="4715">
          <cell r="A4715" t="str">
            <v>680499CLIDSBU0362</v>
          </cell>
          <cell r="L4715">
            <v>0.60985999999999996</v>
          </cell>
          <cell r="M4715">
            <v>0.1938</v>
          </cell>
          <cell r="N4715">
            <v>0.1938</v>
          </cell>
          <cell r="O4715">
            <v>1.53782</v>
          </cell>
          <cell r="P4715">
            <v>0.55301</v>
          </cell>
          <cell r="Q4715">
            <v>0.55301</v>
          </cell>
          <cell r="S4715">
            <v>1.72312</v>
          </cell>
          <cell r="T4715">
            <v>0.73831000000000002</v>
          </cell>
          <cell r="U4715">
            <v>0.73831000000000002</v>
          </cell>
          <cell r="W4715">
            <v>1.53782</v>
          </cell>
          <cell r="X4715">
            <v>-0.14760999999999999</v>
          </cell>
          <cell r="Y4715">
            <v>-0.14760999999999999</v>
          </cell>
          <cell r="AV4715">
            <v>-13.085129999999999</v>
          </cell>
          <cell r="AW4715">
            <v>-13.085129999999999</v>
          </cell>
        </row>
        <row r="4716">
          <cell r="A4716" t="str">
            <v>680499CLIDSBU0370</v>
          </cell>
          <cell r="M4716">
            <v>0.31408000000000003</v>
          </cell>
          <cell r="N4716">
            <v>0.31408000000000003</v>
          </cell>
          <cell r="P4716">
            <v>1.88635</v>
          </cell>
          <cell r="Q4716">
            <v>1.88635</v>
          </cell>
          <cell r="S4716">
            <v>-0.15715000000000001</v>
          </cell>
          <cell r="T4716">
            <v>1.7292000000000001</v>
          </cell>
          <cell r="U4716">
            <v>1.7292000000000001</v>
          </cell>
          <cell r="X4716">
            <v>-0.26939000000000002</v>
          </cell>
          <cell r="Y4716">
            <v>-0.26939000000000002</v>
          </cell>
        </row>
        <row r="4717">
          <cell r="A4717" t="str">
            <v>680499CLIDSBS6801</v>
          </cell>
          <cell r="L4717">
            <v>1596.4618399999999</v>
          </cell>
          <cell r="M4717">
            <v>1894.79513</v>
          </cell>
          <cell r="N4717">
            <v>1894.79513</v>
          </cell>
          <cell r="O4717">
            <v>9151.8734299999996</v>
          </cell>
          <cell r="P4717">
            <v>12909.451499999999</v>
          </cell>
          <cell r="Q4717">
            <v>12909.451499999999</v>
          </cell>
          <cell r="S4717">
            <v>25208.206740000001</v>
          </cell>
          <cell r="T4717">
            <v>28965.784810000001</v>
          </cell>
          <cell r="U4717">
            <v>28965.784810000001</v>
          </cell>
          <cell r="W4717">
            <v>3348.3802300000002</v>
          </cell>
          <cell r="X4717">
            <v>6584.0922799999998</v>
          </cell>
          <cell r="Y4717">
            <v>6584.0922799999998</v>
          </cell>
          <cell r="AV4717">
            <v>4133.0795600000001</v>
          </cell>
          <cell r="AW4717">
            <v>4133.0795600000001</v>
          </cell>
        </row>
        <row r="4718">
          <cell r="A4718" t="str">
            <v>680499CLIDSBU1481</v>
          </cell>
          <cell r="L4718">
            <v>1596.4618399999999</v>
          </cell>
          <cell r="M4718">
            <v>1894.79513</v>
          </cell>
          <cell r="N4718">
            <v>1894.79513</v>
          </cell>
          <cell r="O4718">
            <v>9151.8734299999996</v>
          </cell>
          <cell r="P4718">
            <v>12909.451499999999</v>
          </cell>
          <cell r="Q4718">
            <v>12909.451499999999</v>
          </cell>
          <cell r="S4718">
            <v>25208.206740000001</v>
          </cell>
          <cell r="T4718">
            <v>28965.784810000001</v>
          </cell>
          <cell r="U4718">
            <v>28965.784810000001</v>
          </cell>
          <cell r="W4718">
            <v>3348.3802300000002</v>
          </cell>
          <cell r="X4718">
            <v>6584.0922799999998</v>
          </cell>
          <cell r="Y4718">
            <v>6584.0922799999998</v>
          </cell>
          <cell r="AV4718">
            <v>4133.0795600000001</v>
          </cell>
          <cell r="AW4718">
            <v>4133.0795600000001</v>
          </cell>
        </row>
        <row r="4719">
          <cell r="A4719" t="str">
            <v>680499CLIDSBS6903</v>
          </cell>
          <cell r="O4719">
            <v>10.92858</v>
          </cell>
          <cell r="P4719">
            <v>-43.841999999999999</v>
          </cell>
          <cell r="Q4719">
            <v>-43.841999999999999</v>
          </cell>
          <cell r="S4719">
            <v>-90.761380000000003</v>
          </cell>
          <cell r="T4719">
            <v>-145.53196</v>
          </cell>
          <cell r="U4719">
            <v>-145.53196</v>
          </cell>
          <cell r="W4719">
            <v>221.84143</v>
          </cell>
          <cell r="X4719">
            <v>-55.223039999999997</v>
          </cell>
          <cell r="Y4719">
            <v>-55.223039999999997</v>
          </cell>
          <cell r="AV4719">
            <v>-226.03305</v>
          </cell>
          <cell r="AW4719">
            <v>-226.03305</v>
          </cell>
        </row>
        <row r="4720">
          <cell r="A4720" t="str">
            <v>680499CLIDSBU0664</v>
          </cell>
          <cell r="O4720">
            <v>10.92858</v>
          </cell>
          <cell r="P4720">
            <v>-43.841999999999999</v>
          </cell>
          <cell r="Q4720">
            <v>-43.841999999999999</v>
          </cell>
          <cell r="S4720">
            <v>-90.761380000000003</v>
          </cell>
          <cell r="T4720">
            <v>-145.53196</v>
          </cell>
          <cell r="U4720">
            <v>-145.53196</v>
          </cell>
          <cell r="W4720">
            <v>221.84143</v>
          </cell>
          <cell r="X4720">
            <v>-55.223039999999997</v>
          </cell>
          <cell r="Y4720">
            <v>-55.223039999999997</v>
          </cell>
          <cell r="AV4720">
            <v>-226.03305</v>
          </cell>
          <cell r="AW4720">
            <v>-226.03305</v>
          </cell>
        </row>
        <row r="4721">
          <cell r="A4721" t="str">
            <v>680499CLIDS201101</v>
          </cell>
          <cell r="L4721">
            <v>76.200729999999993</v>
          </cell>
          <cell r="M4721">
            <v>92.335629999999995</v>
          </cell>
          <cell r="N4721">
            <v>92.335629999999995</v>
          </cell>
          <cell r="O4721">
            <v>360.99016</v>
          </cell>
          <cell r="P4721">
            <v>356.28831000000002</v>
          </cell>
          <cell r="Q4721">
            <v>356.28831000000002</v>
          </cell>
          <cell r="S4721">
            <v>2231.96765</v>
          </cell>
          <cell r="T4721">
            <v>2227.2658000000001</v>
          </cell>
          <cell r="U4721">
            <v>2227.2658000000001</v>
          </cell>
          <cell r="W4721">
            <v>173.23072999999999</v>
          </cell>
          <cell r="X4721">
            <v>133.79793000000001</v>
          </cell>
          <cell r="Y4721">
            <v>133.79793000000001</v>
          </cell>
          <cell r="AV4721">
            <v>83.900760000000005</v>
          </cell>
          <cell r="AW4721">
            <v>83.900760000000005</v>
          </cell>
        </row>
        <row r="4722">
          <cell r="A4722" t="str">
            <v>680499CLIDSBT6918</v>
          </cell>
          <cell r="L4722">
            <v>76.200729999999993</v>
          </cell>
          <cell r="M4722">
            <v>92.335629999999995</v>
          </cell>
          <cell r="N4722">
            <v>92.335629999999995</v>
          </cell>
          <cell r="O4722">
            <v>360.99016</v>
          </cell>
          <cell r="P4722">
            <v>356.28831000000002</v>
          </cell>
          <cell r="Q4722">
            <v>356.28831000000002</v>
          </cell>
          <cell r="S4722">
            <v>2231.96765</v>
          </cell>
          <cell r="T4722">
            <v>2227.2658000000001</v>
          </cell>
          <cell r="U4722">
            <v>2227.2658000000001</v>
          </cell>
          <cell r="W4722">
            <v>173.23072999999999</v>
          </cell>
          <cell r="X4722">
            <v>133.79793000000001</v>
          </cell>
          <cell r="Y4722">
            <v>133.79793000000001</v>
          </cell>
          <cell r="AV4722">
            <v>83.900760000000005</v>
          </cell>
          <cell r="AW4722">
            <v>83.900760000000005</v>
          </cell>
        </row>
        <row r="4723">
          <cell r="A4723" t="str">
            <v>680499CLIDSBO0680</v>
          </cell>
          <cell r="L4723">
            <v>76.200729999999993</v>
          </cell>
          <cell r="M4723">
            <v>92.335629999999995</v>
          </cell>
          <cell r="N4723">
            <v>92.335629999999995</v>
          </cell>
          <cell r="O4723">
            <v>360.99016</v>
          </cell>
          <cell r="P4723">
            <v>356.28831000000002</v>
          </cell>
          <cell r="Q4723">
            <v>356.28831000000002</v>
          </cell>
          <cell r="S4723">
            <v>2231.96765</v>
          </cell>
          <cell r="T4723">
            <v>2227.2658000000001</v>
          </cell>
          <cell r="U4723">
            <v>2227.2658000000001</v>
          </cell>
          <cell r="W4723">
            <v>173.23072999999999</v>
          </cell>
          <cell r="X4723">
            <v>133.79793000000001</v>
          </cell>
          <cell r="Y4723">
            <v>133.79793000000001</v>
          </cell>
          <cell r="AV4723">
            <v>83.900760000000005</v>
          </cell>
          <cell r="AW4723">
            <v>83.900760000000005</v>
          </cell>
        </row>
        <row r="4724">
          <cell r="A4724" t="str">
            <v>680499CLIDSBU0680</v>
          </cell>
          <cell r="L4724">
            <v>76.200729999999993</v>
          </cell>
          <cell r="M4724">
            <v>92.335629999999995</v>
          </cell>
          <cell r="N4724">
            <v>92.335629999999995</v>
          </cell>
          <cell r="O4724">
            <v>360.99016</v>
          </cell>
          <cell r="P4724">
            <v>356.28831000000002</v>
          </cell>
          <cell r="Q4724">
            <v>356.28831000000002</v>
          </cell>
          <cell r="S4724">
            <v>2231.96765</v>
          </cell>
          <cell r="T4724">
            <v>2227.2658000000001</v>
          </cell>
          <cell r="U4724">
            <v>2227.2658000000001</v>
          </cell>
          <cell r="W4724">
            <v>173.23072999999999</v>
          </cell>
          <cell r="X4724">
            <v>133.79793000000001</v>
          </cell>
          <cell r="Y4724">
            <v>133.79793000000001</v>
          </cell>
          <cell r="AV4724">
            <v>83.900760000000005</v>
          </cell>
          <cell r="AW4724">
            <v>83.900760000000005</v>
          </cell>
        </row>
        <row r="4725">
          <cell r="A4725" t="str">
            <v>680499CLIDPD202</v>
          </cell>
          <cell r="L4725">
            <v>3735.6047400000002</v>
          </cell>
          <cell r="M4725">
            <v>4309.4653399999997</v>
          </cell>
          <cell r="N4725">
            <v>4307.3293800000001</v>
          </cell>
          <cell r="O4725">
            <v>22482.31568</v>
          </cell>
          <cell r="P4725">
            <v>25126.644219999998</v>
          </cell>
          <cell r="Q4725">
            <v>25124.570670000001</v>
          </cell>
          <cell r="S4725">
            <v>56212.067009999999</v>
          </cell>
          <cell r="T4725">
            <v>58856.395550000001</v>
          </cell>
          <cell r="U4725">
            <v>58847.907270000003</v>
          </cell>
          <cell r="W4725">
            <v>8864.9835700000003</v>
          </cell>
          <cell r="X4725">
            <v>14124.29097</v>
          </cell>
          <cell r="Y4725">
            <v>14122.15501</v>
          </cell>
          <cell r="AB4725">
            <v>12852</v>
          </cell>
          <cell r="AC4725">
            <v>14015</v>
          </cell>
          <cell r="AD4725">
            <v>54544</v>
          </cell>
          <cell r="AT4725">
            <v>3708</v>
          </cell>
          <cell r="AU4725">
            <v>12001</v>
          </cell>
          <cell r="AV4725">
            <v>21585.257119999998</v>
          </cell>
          <cell r="AW4725">
            <v>51414.257120000002</v>
          </cell>
        </row>
        <row r="4726">
          <cell r="A4726" t="str">
            <v>680499CLIDBS9044</v>
          </cell>
          <cell r="L4726">
            <v>10.18891</v>
          </cell>
          <cell r="M4726">
            <v>3.8559100000000002</v>
          </cell>
          <cell r="N4726">
            <v>3.8559100000000002</v>
          </cell>
          <cell r="O4726">
            <v>29.024560000000001</v>
          </cell>
          <cell r="P4726">
            <v>17.574960000000001</v>
          </cell>
          <cell r="Q4726">
            <v>17.574960000000001</v>
          </cell>
          <cell r="S4726">
            <v>32.766660000000002</v>
          </cell>
          <cell r="T4726">
            <v>21.317060000000001</v>
          </cell>
          <cell r="U4726">
            <v>21.317060000000001</v>
          </cell>
          <cell r="W4726">
            <v>29.024560000000001</v>
          </cell>
          <cell r="X4726">
            <v>-1.7849900000000001</v>
          </cell>
          <cell r="Y4726">
            <v>-1.7849900000000001</v>
          </cell>
          <cell r="AV4726">
            <v>-154.50514999999999</v>
          </cell>
          <cell r="AW4726">
            <v>-154.50514999999999</v>
          </cell>
        </row>
        <row r="4727">
          <cell r="A4727" t="str">
            <v>680499CLIDBU0321</v>
          </cell>
          <cell r="L4727">
            <v>0.19868</v>
          </cell>
          <cell r="M4727">
            <v>0.10024</v>
          </cell>
          <cell r="N4727">
            <v>0.10024</v>
          </cell>
          <cell r="O4727">
            <v>0.46088000000000001</v>
          </cell>
          <cell r="P4727">
            <v>0.29809999999999998</v>
          </cell>
          <cell r="Q4727">
            <v>0.29809999999999998</v>
          </cell>
          <cell r="S4727">
            <v>0.56688000000000005</v>
          </cell>
          <cell r="T4727">
            <v>0.40410000000000001</v>
          </cell>
          <cell r="U4727">
            <v>0.40410000000000001</v>
          </cell>
          <cell r="W4727">
            <v>0.46088000000000001</v>
          </cell>
          <cell r="X4727">
            <v>-6.8580000000000002E-2</v>
          </cell>
          <cell r="Y4727">
            <v>-6.8580000000000002E-2</v>
          </cell>
          <cell r="AV4727">
            <v>-1.76146</v>
          </cell>
          <cell r="AW4727">
            <v>-1.76146</v>
          </cell>
        </row>
        <row r="4728">
          <cell r="A4728" t="str">
            <v>680499CLIDBU0323</v>
          </cell>
          <cell r="L4728">
            <v>4.4116</v>
          </cell>
          <cell r="M4728">
            <v>1.36995</v>
          </cell>
          <cell r="N4728">
            <v>1.36995</v>
          </cell>
          <cell r="O4728">
            <v>13.23307</v>
          </cell>
          <cell r="P4728">
            <v>7.4463800000000004</v>
          </cell>
          <cell r="Q4728">
            <v>7.4463800000000004</v>
          </cell>
          <cell r="S4728">
            <v>14.5739</v>
          </cell>
          <cell r="T4728">
            <v>8.78721</v>
          </cell>
          <cell r="U4728">
            <v>8.78721</v>
          </cell>
          <cell r="W4728">
            <v>13.23307</v>
          </cell>
          <cell r="X4728">
            <v>-0.78671999999999997</v>
          </cell>
          <cell r="Y4728">
            <v>-0.78671999999999997</v>
          </cell>
          <cell r="AV4728">
            <v>-52.08887</v>
          </cell>
          <cell r="AW4728">
            <v>-52.08887</v>
          </cell>
        </row>
        <row r="4729">
          <cell r="A4729" t="str">
            <v>680499CLIDBU0648</v>
          </cell>
          <cell r="L4729">
            <v>5.5786300000000004</v>
          </cell>
          <cell r="M4729">
            <v>2.3857200000000001</v>
          </cell>
          <cell r="N4729">
            <v>2.3857200000000001</v>
          </cell>
          <cell r="O4729">
            <v>15.33061</v>
          </cell>
          <cell r="P4729">
            <v>9.8304799999999997</v>
          </cell>
          <cell r="Q4729">
            <v>9.8304799999999997</v>
          </cell>
          <cell r="S4729">
            <v>17.625879999999999</v>
          </cell>
          <cell r="T4729">
            <v>12.12575</v>
          </cell>
          <cell r="U4729">
            <v>12.12575</v>
          </cell>
          <cell r="W4729">
            <v>15.33061</v>
          </cell>
          <cell r="X4729">
            <v>-0.92969000000000002</v>
          </cell>
          <cell r="Y4729">
            <v>-0.92969000000000002</v>
          </cell>
          <cell r="AV4729">
            <v>-100.65482</v>
          </cell>
          <cell r="AW4729">
            <v>-100.65482</v>
          </cell>
        </row>
        <row r="4730">
          <cell r="A4730" t="str">
            <v>680499CLIDBG6912</v>
          </cell>
          <cell r="L4730">
            <v>3718.7381399999999</v>
          </cell>
          <cell r="M4730">
            <v>4287.76073</v>
          </cell>
          <cell r="N4730">
            <v>4287.76073</v>
          </cell>
          <cell r="O4730">
            <v>22406.196489999998</v>
          </cell>
          <cell r="P4730">
            <v>25112.850630000001</v>
          </cell>
          <cell r="Q4730">
            <v>25112.850630000001</v>
          </cell>
          <cell r="S4730">
            <v>56178.074000000001</v>
          </cell>
          <cell r="T4730">
            <v>58884.728139999999</v>
          </cell>
          <cell r="U4730">
            <v>58884.728139999999</v>
          </cell>
          <cell r="W4730">
            <v>8595.7795000000006</v>
          </cell>
          <cell r="X4730">
            <v>14168.12336</v>
          </cell>
          <cell r="Y4730">
            <v>14168.12336</v>
          </cell>
          <cell r="AB4730">
            <v>12852</v>
          </cell>
          <cell r="AC4730">
            <v>14015</v>
          </cell>
          <cell r="AD4730">
            <v>54544</v>
          </cell>
          <cell r="AT4730">
            <v>3708</v>
          </cell>
          <cell r="AU4730">
            <v>12001</v>
          </cell>
          <cell r="AV4730">
            <v>22045.099259999999</v>
          </cell>
          <cell r="AW4730">
            <v>51874.099260000003</v>
          </cell>
        </row>
        <row r="4731">
          <cell r="A4731" t="str">
            <v>680499CLIDBS6912</v>
          </cell>
          <cell r="L4731">
            <v>-1.0000000000000001E-5</v>
          </cell>
          <cell r="O4731">
            <v>-1.0000000000000001E-5</v>
          </cell>
          <cell r="S4731">
            <v>-1.0000000000000001E-5</v>
          </cell>
          <cell r="W4731">
            <v>-1.0000000000000001E-5</v>
          </cell>
        </row>
        <row r="4732">
          <cell r="A4732" t="str">
            <v>680499CLIDBU3445</v>
          </cell>
          <cell r="L4732">
            <v>-1.0000000000000001E-5</v>
          </cell>
          <cell r="O4732">
            <v>-1.0000000000000001E-5</v>
          </cell>
          <cell r="S4732">
            <v>-1.0000000000000001E-5</v>
          </cell>
          <cell r="W4732">
            <v>-1.0000000000000001E-5</v>
          </cell>
        </row>
        <row r="4733">
          <cell r="A4733" t="str">
            <v>680499CLIDBS6922</v>
          </cell>
          <cell r="L4733">
            <v>3718.7381500000001</v>
          </cell>
          <cell r="M4733">
            <v>4287.76073</v>
          </cell>
          <cell r="N4733">
            <v>4287.76073</v>
          </cell>
          <cell r="O4733">
            <v>22406.196499999998</v>
          </cell>
          <cell r="P4733">
            <v>25112.850630000001</v>
          </cell>
          <cell r="Q4733">
            <v>25112.850630000001</v>
          </cell>
          <cell r="S4733">
            <v>56178.074009999997</v>
          </cell>
          <cell r="T4733">
            <v>58884.728139999999</v>
          </cell>
          <cell r="U4733">
            <v>58884.728139999999</v>
          </cell>
          <cell r="W4733">
            <v>8595.7795100000003</v>
          </cell>
          <cell r="X4733">
            <v>14168.12336</v>
          </cell>
          <cell r="Y4733">
            <v>14168.12336</v>
          </cell>
          <cell r="AB4733">
            <v>12852</v>
          </cell>
          <cell r="AC4733">
            <v>14015</v>
          </cell>
          <cell r="AD4733">
            <v>54544</v>
          </cell>
          <cell r="AT4733">
            <v>3708</v>
          </cell>
          <cell r="AU4733">
            <v>12001</v>
          </cell>
          <cell r="AV4733">
            <v>22045.099259999999</v>
          </cell>
          <cell r="AW4733">
            <v>51874.099260000003</v>
          </cell>
        </row>
        <row r="4734">
          <cell r="A4734" t="str">
            <v>680499CLIDBU0630</v>
          </cell>
          <cell r="L4734">
            <v>186.304</v>
          </cell>
          <cell r="M4734">
            <v>811.26504</v>
          </cell>
          <cell r="N4734">
            <v>811.26504</v>
          </cell>
          <cell r="O4734">
            <v>1466.1208799999999</v>
          </cell>
          <cell r="P4734">
            <v>3782.3248199999998</v>
          </cell>
          <cell r="Q4734">
            <v>3782.3248199999998</v>
          </cell>
          <cell r="S4734">
            <v>6386.3812399999997</v>
          </cell>
          <cell r="T4734">
            <v>8702.58518</v>
          </cell>
          <cell r="U4734">
            <v>8702.58518</v>
          </cell>
          <cell r="W4734">
            <v>499.84539000000001</v>
          </cell>
          <cell r="X4734">
            <v>2679.9508999999998</v>
          </cell>
          <cell r="Y4734">
            <v>2679.9508999999998</v>
          </cell>
          <cell r="AC4734">
            <v>250</v>
          </cell>
          <cell r="AD4734">
            <v>250</v>
          </cell>
          <cell r="AU4734">
            <v>-1</v>
          </cell>
          <cell r="AV4734">
            <v>770.70155999999997</v>
          </cell>
          <cell r="AW4734">
            <v>769.70155999999997</v>
          </cell>
        </row>
        <row r="4735">
          <cell r="A4735" t="str">
            <v>680499CLIDBU1051</v>
          </cell>
          <cell r="L4735">
            <v>3532.43415</v>
          </cell>
          <cell r="M4735">
            <v>3476.2134500000002</v>
          </cell>
          <cell r="N4735">
            <v>3476.2134500000002</v>
          </cell>
          <cell r="O4735">
            <v>20940.07562</v>
          </cell>
          <cell r="P4735">
            <v>21327.293570000002</v>
          </cell>
          <cell r="Q4735">
            <v>21327.293570000002</v>
          </cell>
          <cell r="S4735">
            <v>49788.63521</v>
          </cell>
          <cell r="T4735">
            <v>50175.853159999999</v>
          </cell>
          <cell r="U4735">
            <v>50175.853159999999</v>
          </cell>
          <cell r="W4735">
            <v>8095.9341199999999</v>
          </cell>
          <cell r="X4735">
            <v>11487.418250000001</v>
          </cell>
          <cell r="Y4735">
            <v>11487.418250000001</v>
          </cell>
          <cell r="AB4735">
            <v>12852</v>
          </cell>
          <cell r="AC4735">
            <v>13765</v>
          </cell>
          <cell r="AD4735">
            <v>54294</v>
          </cell>
          <cell r="AT4735">
            <v>3708</v>
          </cell>
          <cell r="AU4735">
            <v>12002</v>
          </cell>
          <cell r="AV4735">
            <v>21274.397700000001</v>
          </cell>
          <cell r="AW4735">
            <v>51104.397700000001</v>
          </cell>
        </row>
        <row r="4736">
          <cell r="A4736" t="str">
            <v>680499CLIDBO0708</v>
          </cell>
          <cell r="M4736">
            <v>0</v>
          </cell>
          <cell r="N4736">
            <v>0</v>
          </cell>
          <cell r="P4736">
            <v>0</v>
          </cell>
          <cell r="Q4736">
            <v>0</v>
          </cell>
          <cell r="S4736">
            <v>0</v>
          </cell>
          <cell r="T4736">
            <v>0</v>
          </cell>
          <cell r="U4736">
            <v>0</v>
          </cell>
          <cell r="X4736">
            <v>0</v>
          </cell>
          <cell r="Y4736">
            <v>0</v>
          </cell>
        </row>
        <row r="4737">
          <cell r="A4737" t="str">
            <v>680499CLIDBU0675</v>
          </cell>
          <cell r="M4737">
            <v>0.28223999999999999</v>
          </cell>
          <cell r="N4737">
            <v>0.28223999999999999</v>
          </cell>
          <cell r="P4737">
            <v>3.23224</v>
          </cell>
          <cell r="Q4737">
            <v>3.23224</v>
          </cell>
          <cell r="S4737">
            <v>3.0575600000000001</v>
          </cell>
          <cell r="T4737">
            <v>6.2897999999999996</v>
          </cell>
          <cell r="U4737">
            <v>6.2897999999999996</v>
          </cell>
          <cell r="X4737">
            <v>0.75421000000000005</v>
          </cell>
          <cell r="Y4737">
            <v>0.75421000000000005</v>
          </cell>
        </row>
        <row r="4738">
          <cell r="A4738" t="str">
            <v>680499CLIDBS9042</v>
          </cell>
          <cell r="L4738">
            <v>5.82362</v>
          </cell>
          <cell r="M4738">
            <v>2.3188900000000001</v>
          </cell>
          <cell r="N4738">
            <v>2.3188900000000001</v>
          </cell>
          <cell r="O4738">
            <v>16.201239999999999</v>
          </cell>
          <cell r="P4738">
            <v>10.13184</v>
          </cell>
          <cell r="Q4738">
            <v>10.13184</v>
          </cell>
          <cell r="S4738">
            <v>19.19454</v>
          </cell>
          <cell r="T4738">
            <v>13.12514</v>
          </cell>
          <cell r="U4738">
            <v>13.12514</v>
          </cell>
          <cell r="W4738">
            <v>16.201239999999999</v>
          </cell>
          <cell r="X4738">
            <v>-1.4292899999999999</v>
          </cell>
          <cell r="Y4738">
            <v>-1.4292899999999999</v>
          </cell>
          <cell r="AV4738">
            <v>-82.033680000000004</v>
          </cell>
          <cell r="AW4738">
            <v>-82.033680000000004</v>
          </cell>
        </row>
        <row r="4739">
          <cell r="A4739" t="str">
            <v>680499CLIDBO0341</v>
          </cell>
          <cell r="L4739">
            <v>5.82362</v>
          </cell>
          <cell r="M4739">
            <v>2.3188900000000001</v>
          </cell>
          <cell r="N4739">
            <v>2.3188900000000001</v>
          </cell>
          <cell r="O4739">
            <v>16.201239999999999</v>
          </cell>
          <cell r="P4739">
            <v>10.13184</v>
          </cell>
          <cell r="Q4739">
            <v>10.13184</v>
          </cell>
          <cell r="S4739">
            <v>19.19454</v>
          </cell>
          <cell r="T4739">
            <v>13.12514</v>
          </cell>
          <cell r="U4739">
            <v>13.12514</v>
          </cell>
          <cell r="W4739">
            <v>16.201239999999999</v>
          </cell>
          <cell r="X4739">
            <v>-1.4292899999999999</v>
          </cell>
          <cell r="Y4739">
            <v>-1.4292899999999999</v>
          </cell>
          <cell r="AV4739">
            <v>-82.033680000000004</v>
          </cell>
          <cell r="AW4739">
            <v>-82.033680000000004</v>
          </cell>
        </row>
        <row r="4740">
          <cell r="A4740" t="str">
            <v>680499CLIDBU0341</v>
          </cell>
          <cell r="L4740">
            <v>5.82362</v>
          </cell>
          <cell r="M4740">
            <v>2.3188900000000001</v>
          </cell>
          <cell r="N4740">
            <v>2.3188900000000001</v>
          </cell>
          <cell r="O4740">
            <v>16.201239999999999</v>
          </cell>
          <cell r="P4740">
            <v>10.13184</v>
          </cell>
          <cell r="Q4740">
            <v>10.13184</v>
          </cell>
          <cell r="S4740">
            <v>19.19454</v>
          </cell>
          <cell r="T4740">
            <v>13.12514</v>
          </cell>
          <cell r="U4740">
            <v>13.12514</v>
          </cell>
          <cell r="W4740">
            <v>16.201239999999999</v>
          </cell>
          <cell r="X4740">
            <v>-1.4292899999999999</v>
          </cell>
          <cell r="Y4740">
            <v>-1.4292899999999999</v>
          </cell>
          <cell r="AV4740">
            <v>-82.033680000000004</v>
          </cell>
          <cell r="AW4740">
            <v>-82.033680000000004</v>
          </cell>
        </row>
        <row r="4741">
          <cell r="A4741" t="str">
            <v>680499CLIDBS9051</v>
          </cell>
          <cell r="L4741">
            <v>0.24421000000000001</v>
          </cell>
          <cell r="O4741">
            <v>0.59902</v>
          </cell>
          <cell r="S4741">
            <v>0.59902</v>
          </cell>
          <cell r="W4741">
            <v>0.59902</v>
          </cell>
          <cell r="AV4741">
            <v>-2.0131000000000001</v>
          </cell>
          <cell r="AW4741">
            <v>-2.0131000000000001</v>
          </cell>
        </row>
        <row r="4742">
          <cell r="A4742" t="str">
            <v>680499CLIDBU0418</v>
          </cell>
          <cell r="L4742">
            <v>0.24421000000000001</v>
          </cell>
          <cell r="O4742">
            <v>0.59902</v>
          </cell>
          <cell r="S4742">
            <v>0.59902</v>
          </cell>
          <cell r="W4742">
            <v>0.59902</v>
          </cell>
          <cell r="AV4742">
            <v>-2.0131000000000001</v>
          </cell>
          <cell r="AW4742">
            <v>-2.0131000000000001</v>
          </cell>
        </row>
        <row r="4743">
          <cell r="A4743" t="str">
            <v>680499CLIDBS9050</v>
          </cell>
          <cell r="L4743">
            <v>0.60985999999999996</v>
          </cell>
          <cell r="M4743">
            <v>15.529809999999999</v>
          </cell>
          <cell r="N4743">
            <v>13.39385</v>
          </cell>
          <cell r="O4743">
            <v>19.365790000000001</v>
          </cell>
          <cell r="P4743">
            <v>29.928789999999999</v>
          </cell>
          <cell r="Q4743">
            <v>27.855239999999998</v>
          </cell>
          <cell r="S4743">
            <v>72.19417</v>
          </cell>
          <cell r="T4743">
            <v>82.757170000000002</v>
          </cell>
          <cell r="U4743">
            <v>74.268889999999999</v>
          </cell>
          <cell r="W4743">
            <v>1.53782</v>
          </cell>
          <cell r="X4743">
            <v>14.60493</v>
          </cell>
          <cell r="Y4743">
            <v>12.468970000000001</v>
          </cell>
          <cell r="AV4743">
            <v>4.7428400000000002</v>
          </cell>
          <cell r="AW4743">
            <v>4.7428400000000002</v>
          </cell>
        </row>
        <row r="4744">
          <cell r="A4744" t="str">
            <v>680499CLIDBU0331</v>
          </cell>
          <cell r="L4744">
            <v>0</v>
          </cell>
          <cell r="M4744">
            <v>15.021929999999999</v>
          </cell>
          <cell r="N4744">
            <v>12.88597</v>
          </cell>
          <cell r="O4744">
            <v>17.827970000000001</v>
          </cell>
          <cell r="P4744">
            <v>27.489429999999999</v>
          </cell>
          <cell r="Q4744">
            <v>25.415880000000001</v>
          </cell>
          <cell r="S4744">
            <v>70.628200000000007</v>
          </cell>
          <cell r="T4744">
            <v>80.289659999999998</v>
          </cell>
          <cell r="U4744">
            <v>71.801379999999995</v>
          </cell>
          <cell r="W4744">
            <v>0</v>
          </cell>
          <cell r="X4744">
            <v>15.021929999999999</v>
          </cell>
          <cell r="Y4744">
            <v>12.88597</v>
          </cell>
          <cell r="AV4744">
            <v>17.827970000000001</v>
          </cell>
          <cell r="AW4744">
            <v>17.827970000000001</v>
          </cell>
        </row>
        <row r="4745">
          <cell r="A4745" t="str">
            <v>680499CLIDBU0362</v>
          </cell>
          <cell r="L4745">
            <v>0.60985999999999996</v>
          </cell>
          <cell r="M4745">
            <v>0.1938</v>
          </cell>
          <cell r="N4745">
            <v>0.1938</v>
          </cell>
          <cell r="O4745">
            <v>1.53782</v>
          </cell>
          <cell r="P4745">
            <v>0.55301</v>
          </cell>
          <cell r="Q4745">
            <v>0.55301</v>
          </cell>
          <cell r="S4745">
            <v>1.72312</v>
          </cell>
          <cell r="T4745">
            <v>0.73831000000000002</v>
          </cell>
          <cell r="U4745">
            <v>0.73831000000000002</v>
          </cell>
          <cell r="W4745">
            <v>1.53782</v>
          </cell>
          <cell r="X4745">
            <v>-0.14760999999999999</v>
          </cell>
          <cell r="Y4745">
            <v>-0.14760999999999999</v>
          </cell>
          <cell r="AV4745">
            <v>-13.085129999999999</v>
          </cell>
          <cell r="AW4745">
            <v>-13.085129999999999</v>
          </cell>
        </row>
        <row r="4746">
          <cell r="A4746" t="str">
            <v>680499CLIDBU0370</v>
          </cell>
          <cell r="M4746">
            <v>0.31408000000000003</v>
          </cell>
          <cell r="N4746">
            <v>0.31408000000000003</v>
          </cell>
          <cell r="P4746">
            <v>1.88635</v>
          </cell>
          <cell r="Q4746">
            <v>1.88635</v>
          </cell>
          <cell r="S4746">
            <v>-0.15715000000000001</v>
          </cell>
          <cell r="T4746">
            <v>1.7292000000000001</v>
          </cell>
          <cell r="U4746">
            <v>1.7292000000000001</v>
          </cell>
          <cell r="X4746">
            <v>-0.26939000000000002</v>
          </cell>
          <cell r="Y4746">
            <v>-0.26939000000000002</v>
          </cell>
        </row>
        <row r="4747">
          <cell r="A4747" t="str">
            <v>680499CLIDBS6903</v>
          </cell>
          <cell r="O4747">
            <v>10.92858</v>
          </cell>
          <cell r="P4747">
            <v>-43.841999999999999</v>
          </cell>
          <cell r="Q4747">
            <v>-43.841999999999999</v>
          </cell>
          <cell r="S4747">
            <v>-90.761380000000003</v>
          </cell>
          <cell r="T4747">
            <v>-145.53196</v>
          </cell>
          <cell r="U4747">
            <v>-145.53196</v>
          </cell>
          <cell r="W4747">
            <v>221.84143</v>
          </cell>
          <cell r="X4747">
            <v>-55.223039999999997</v>
          </cell>
          <cell r="Y4747">
            <v>-55.223039999999997</v>
          </cell>
          <cell r="AV4747">
            <v>-226.03305</v>
          </cell>
          <cell r="AW4747">
            <v>-226.03305</v>
          </cell>
        </row>
        <row r="4748">
          <cell r="A4748" t="str">
            <v>680499CLIDBU0664</v>
          </cell>
          <cell r="O4748">
            <v>10.92858</v>
          </cell>
          <cell r="P4748">
            <v>-43.841999999999999</v>
          </cell>
          <cell r="Q4748">
            <v>-43.841999999999999</v>
          </cell>
          <cell r="S4748">
            <v>-90.761380000000003</v>
          </cell>
          <cell r="T4748">
            <v>-145.53196</v>
          </cell>
          <cell r="U4748">
            <v>-145.53196</v>
          </cell>
          <cell r="W4748">
            <v>221.84143</v>
          </cell>
          <cell r="X4748">
            <v>-55.223039999999997</v>
          </cell>
          <cell r="Y4748">
            <v>-55.223039999999997</v>
          </cell>
          <cell r="AV4748">
            <v>-226.03305</v>
          </cell>
          <cell r="AW4748">
            <v>-226.03305</v>
          </cell>
        </row>
        <row r="4749">
          <cell r="A4749" t="str">
            <v>680499CLID201101</v>
          </cell>
          <cell r="L4749">
            <v>76.200729999999993</v>
          </cell>
          <cell r="M4749">
            <v>92.335629999999995</v>
          </cell>
          <cell r="N4749">
            <v>92.335629999999995</v>
          </cell>
          <cell r="O4749">
            <v>360.99016</v>
          </cell>
          <cell r="P4749">
            <v>356.28831000000002</v>
          </cell>
          <cell r="Q4749">
            <v>356.28831000000002</v>
          </cell>
          <cell r="S4749">
            <v>2231.96765</v>
          </cell>
          <cell r="T4749">
            <v>2227.2658000000001</v>
          </cell>
          <cell r="U4749">
            <v>2227.2658000000001</v>
          </cell>
          <cell r="W4749">
            <v>173.23072999999999</v>
          </cell>
          <cell r="X4749">
            <v>133.79793000000001</v>
          </cell>
          <cell r="Y4749">
            <v>133.79793000000001</v>
          </cell>
          <cell r="AV4749">
            <v>83.900760000000005</v>
          </cell>
          <cell r="AW4749">
            <v>83.900760000000005</v>
          </cell>
        </row>
        <row r="4750">
          <cell r="A4750" t="str">
            <v>680499CLIDBT6918</v>
          </cell>
          <cell r="L4750">
            <v>76.200729999999993</v>
          </cell>
          <cell r="M4750">
            <v>92.335629999999995</v>
          </cell>
          <cell r="N4750">
            <v>92.335629999999995</v>
          </cell>
          <cell r="O4750">
            <v>360.99016</v>
          </cell>
          <cell r="P4750">
            <v>356.28831000000002</v>
          </cell>
          <cell r="Q4750">
            <v>356.28831000000002</v>
          </cell>
          <cell r="S4750">
            <v>2231.96765</v>
          </cell>
          <cell r="T4750">
            <v>2227.2658000000001</v>
          </cell>
          <cell r="U4750">
            <v>2227.2658000000001</v>
          </cell>
          <cell r="W4750">
            <v>173.23072999999999</v>
          </cell>
          <cell r="X4750">
            <v>133.79793000000001</v>
          </cell>
          <cell r="Y4750">
            <v>133.79793000000001</v>
          </cell>
          <cell r="AV4750">
            <v>83.900760000000005</v>
          </cell>
          <cell r="AW4750">
            <v>83.900760000000005</v>
          </cell>
        </row>
        <row r="4751">
          <cell r="A4751" t="str">
            <v>680499CLIDBO0680</v>
          </cell>
          <cell r="L4751">
            <v>76.200729999999993</v>
          </cell>
          <cell r="M4751">
            <v>92.335629999999995</v>
          </cell>
          <cell r="N4751">
            <v>92.335629999999995</v>
          </cell>
          <cell r="O4751">
            <v>360.99016</v>
          </cell>
          <cell r="P4751">
            <v>356.28831000000002</v>
          </cell>
          <cell r="Q4751">
            <v>356.28831000000002</v>
          </cell>
          <cell r="S4751">
            <v>2231.96765</v>
          </cell>
          <cell r="T4751">
            <v>2227.2658000000001</v>
          </cell>
          <cell r="U4751">
            <v>2227.2658000000001</v>
          </cell>
          <cell r="W4751">
            <v>173.23072999999999</v>
          </cell>
          <cell r="X4751">
            <v>133.79793000000001</v>
          </cell>
          <cell r="Y4751">
            <v>133.79793000000001</v>
          </cell>
          <cell r="AV4751">
            <v>83.900760000000005</v>
          </cell>
          <cell r="AW4751">
            <v>83.900760000000005</v>
          </cell>
        </row>
        <row r="4752">
          <cell r="A4752" t="str">
            <v>680499CLIDBU0680</v>
          </cell>
          <cell r="L4752">
            <v>76.200729999999993</v>
          </cell>
          <cell r="M4752">
            <v>92.335629999999995</v>
          </cell>
          <cell r="N4752">
            <v>92.335629999999995</v>
          </cell>
          <cell r="O4752">
            <v>360.99016</v>
          </cell>
          <cell r="P4752">
            <v>356.28831000000002</v>
          </cell>
          <cell r="Q4752">
            <v>356.28831000000002</v>
          </cell>
          <cell r="S4752">
            <v>2231.96765</v>
          </cell>
          <cell r="T4752">
            <v>2227.2658000000001</v>
          </cell>
          <cell r="U4752">
            <v>2227.2658000000001</v>
          </cell>
          <cell r="W4752">
            <v>173.23072999999999</v>
          </cell>
          <cell r="X4752">
            <v>133.79793000000001</v>
          </cell>
          <cell r="Y4752">
            <v>133.79793000000001</v>
          </cell>
          <cell r="AV4752">
            <v>83.900760000000005</v>
          </cell>
          <cell r="AW4752">
            <v>83.900760000000005</v>
          </cell>
        </row>
        <row r="4753">
          <cell r="A4753" t="str">
            <v>680499170032201101</v>
          </cell>
          <cell r="L4753">
            <v>76.200729999999993</v>
          </cell>
          <cell r="M4753">
            <v>92.335629999999995</v>
          </cell>
          <cell r="N4753">
            <v>92.335629999999995</v>
          </cell>
          <cell r="O4753">
            <v>360.99016</v>
          </cell>
          <cell r="P4753">
            <v>356.28831000000002</v>
          </cell>
          <cell r="Q4753">
            <v>356.28831000000002</v>
          </cell>
          <cell r="S4753">
            <v>2231.96765</v>
          </cell>
          <cell r="T4753">
            <v>2227.2658000000001</v>
          </cell>
          <cell r="U4753">
            <v>2227.2658000000001</v>
          </cell>
          <cell r="W4753">
            <v>173.23072999999999</v>
          </cell>
          <cell r="X4753">
            <v>133.79793000000001</v>
          </cell>
          <cell r="Y4753">
            <v>133.79793000000001</v>
          </cell>
          <cell r="AV4753">
            <v>83.900760000000005</v>
          </cell>
          <cell r="AW4753">
            <v>83.900760000000005</v>
          </cell>
        </row>
        <row r="4754">
          <cell r="A4754" t="str">
            <v>680499170032BT6918</v>
          </cell>
          <cell r="L4754">
            <v>76.200729999999993</v>
          </cell>
          <cell r="M4754">
            <v>92.335629999999995</v>
          </cell>
          <cell r="N4754">
            <v>92.335629999999995</v>
          </cell>
          <cell r="O4754">
            <v>360.99016</v>
          </cell>
          <cell r="P4754">
            <v>356.28831000000002</v>
          </cell>
          <cell r="Q4754">
            <v>356.28831000000002</v>
          </cell>
          <cell r="S4754">
            <v>2231.96765</v>
          </cell>
          <cell r="T4754">
            <v>2227.2658000000001</v>
          </cell>
          <cell r="U4754">
            <v>2227.2658000000001</v>
          </cell>
          <cell r="W4754">
            <v>173.23072999999999</v>
          </cell>
          <cell r="X4754">
            <v>133.79793000000001</v>
          </cell>
          <cell r="Y4754">
            <v>133.79793000000001</v>
          </cell>
          <cell r="AV4754">
            <v>83.900760000000005</v>
          </cell>
          <cell r="AW4754">
            <v>83.900760000000005</v>
          </cell>
        </row>
        <row r="4755">
          <cell r="A4755" t="str">
            <v>680499170032BO0680</v>
          </cell>
          <cell r="L4755">
            <v>76.200729999999993</v>
          </cell>
          <cell r="M4755">
            <v>92.335629999999995</v>
          </cell>
          <cell r="N4755">
            <v>92.335629999999995</v>
          </cell>
          <cell r="O4755">
            <v>360.99016</v>
          </cell>
          <cell r="P4755">
            <v>356.28831000000002</v>
          </cell>
          <cell r="Q4755">
            <v>356.28831000000002</v>
          </cell>
          <cell r="S4755">
            <v>2231.96765</v>
          </cell>
          <cell r="T4755">
            <v>2227.2658000000001</v>
          </cell>
          <cell r="U4755">
            <v>2227.2658000000001</v>
          </cell>
          <cell r="W4755">
            <v>173.23072999999999</v>
          </cell>
          <cell r="X4755">
            <v>133.79793000000001</v>
          </cell>
          <cell r="Y4755">
            <v>133.79793000000001</v>
          </cell>
          <cell r="AV4755">
            <v>83.900760000000005</v>
          </cell>
          <cell r="AW4755">
            <v>83.900760000000005</v>
          </cell>
        </row>
        <row r="4756">
          <cell r="A4756" t="str">
            <v>680499170032BU0680</v>
          </cell>
          <cell r="L4756">
            <v>76.200729999999993</v>
          </cell>
          <cell r="M4756">
            <v>92.335629999999995</v>
          </cell>
          <cell r="N4756">
            <v>92.335629999999995</v>
          </cell>
          <cell r="O4756">
            <v>360.99016</v>
          </cell>
          <cell r="P4756">
            <v>356.28831000000002</v>
          </cell>
          <cell r="Q4756">
            <v>356.28831000000002</v>
          </cell>
          <cell r="S4756">
            <v>2231.96765</v>
          </cell>
          <cell r="T4756">
            <v>2227.2658000000001</v>
          </cell>
          <cell r="U4756">
            <v>2227.2658000000001</v>
          </cell>
          <cell r="W4756">
            <v>173.23072999999999</v>
          </cell>
          <cell r="X4756">
            <v>133.79793000000001</v>
          </cell>
          <cell r="Y4756">
            <v>133.79793000000001</v>
          </cell>
          <cell r="AV4756">
            <v>83.900760000000005</v>
          </cell>
          <cell r="AW4756">
            <v>83.900760000000005</v>
          </cell>
        </row>
        <row r="4757">
          <cell r="A4757" t="str">
            <v>680499174743PD202</v>
          </cell>
          <cell r="L4757">
            <v>-1.0000000000000001E-5</v>
          </cell>
          <cell r="O4757">
            <v>-1.0000000000000001E-5</v>
          </cell>
          <cell r="S4757">
            <v>-1.0000000000000001E-5</v>
          </cell>
          <cell r="W4757">
            <v>-1.0000000000000001E-5</v>
          </cell>
        </row>
        <row r="4758">
          <cell r="A4758" t="str">
            <v>680499174743BG6912</v>
          </cell>
          <cell r="L4758">
            <v>-1.0000000000000001E-5</v>
          </cell>
          <cell r="O4758">
            <v>-1.0000000000000001E-5</v>
          </cell>
          <cell r="S4758">
            <v>-1.0000000000000001E-5</v>
          </cell>
          <cell r="W4758">
            <v>-1.0000000000000001E-5</v>
          </cell>
        </row>
        <row r="4759">
          <cell r="A4759" t="str">
            <v>680499174743BS6912</v>
          </cell>
          <cell r="L4759">
            <v>-1.0000000000000001E-5</v>
          </cell>
          <cell r="O4759">
            <v>-1.0000000000000001E-5</v>
          </cell>
          <cell r="S4759">
            <v>-1.0000000000000001E-5</v>
          </cell>
          <cell r="W4759">
            <v>-1.0000000000000001E-5</v>
          </cell>
        </row>
        <row r="4760">
          <cell r="A4760" t="str">
            <v>680499174743BU3445</v>
          </cell>
          <cell r="L4760">
            <v>-1.0000000000000001E-5</v>
          </cell>
          <cell r="O4760">
            <v>-1.0000000000000001E-5</v>
          </cell>
          <cell r="S4760">
            <v>-1.0000000000000001E-5</v>
          </cell>
          <cell r="W4760">
            <v>-1.0000000000000001E-5</v>
          </cell>
        </row>
        <row r="4761">
          <cell r="A4761" t="str">
            <v>680499170335PD202</v>
          </cell>
          <cell r="L4761">
            <v>186.304</v>
          </cell>
          <cell r="M4761">
            <v>811.54728</v>
          </cell>
          <cell r="N4761">
            <v>811.54728</v>
          </cell>
          <cell r="O4761">
            <v>1466.1208799999999</v>
          </cell>
          <cell r="P4761">
            <v>3785.5570600000001</v>
          </cell>
          <cell r="Q4761">
            <v>3785.5570600000001</v>
          </cell>
          <cell r="S4761">
            <v>6389.4387999999999</v>
          </cell>
          <cell r="T4761">
            <v>8708.8749800000005</v>
          </cell>
          <cell r="U4761">
            <v>8708.8749800000005</v>
          </cell>
          <cell r="W4761">
            <v>499.84539000000001</v>
          </cell>
          <cell r="X4761">
            <v>2680.7051099999999</v>
          </cell>
          <cell r="Y4761">
            <v>2680.7051099999999</v>
          </cell>
          <cell r="AC4761">
            <v>250</v>
          </cell>
          <cell r="AD4761">
            <v>250</v>
          </cell>
          <cell r="AU4761">
            <v>-1</v>
          </cell>
          <cell r="AV4761">
            <v>770.70155999999997</v>
          </cell>
          <cell r="AW4761">
            <v>769.70155999999997</v>
          </cell>
        </row>
        <row r="4762">
          <cell r="A4762" t="str">
            <v>680499170335BG6912</v>
          </cell>
          <cell r="L4762">
            <v>186.304</v>
          </cell>
          <cell r="M4762">
            <v>811.54728</v>
          </cell>
          <cell r="N4762">
            <v>811.54728</v>
          </cell>
          <cell r="O4762">
            <v>1466.1208799999999</v>
          </cell>
          <cell r="P4762">
            <v>3785.5570600000001</v>
          </cell>
          <cell r="Q4762">
            <v>3785.5570600000001</v>
          </cell>
          <cell r="S4762">
            <v>6389.4387999999999</v>
          </cell>
          <cell r="T4762">
            <v>8708.8749800000005</v>
          </cell>
          <cell r="U4762">
            <v>8708.8749800000005</v>
          </cell>
          <cell r="W4762">
            <v>499.84539000000001</v>
          </cell>
          <cell r="X4762">
            <v>2680.7051099999999</v>
          </cell>
          <cell r="Y4762">
            <v>2680.7051099999999</v>
          </cell>
          <cell r="AC4762">
            <v>250</v>
          </cell>
          <cell r="AD4762">
            <v>250</v>
          </cell>
          <cell r="AU4762">
            <v>-1</v>
          </cell>
          <cell r="AV4762">
            <v>770.70155999999997</v>
          </cell>
          <cell r="AW4762">
            <v>769.70155999999997</v>
          </cell>
        </row>
        <row r="4763">
          <cell r="A4763" t="str">
            <v>680499170335BS6922</v>
          </cell>
          <cell r="L4763">
            <v>186.304</v>
          </cell>
          <cell r="M4763">
            <v>811.54728</v>
          </cell>
          <cell r="N4763">
            <v>811.54728</v>
          </cell>
          <cell r="O4763">
            <v>1466.1208799999999</v>
          </cell>
          <cell r="P4763">
            <v>3785.5570600000001</v>
          </cell>
          <cell r="Q4763">
            <v>3785.5570600000001</v>
          </cell>
          <cell r="S4763">
            <v>6389.4387999999999</v>
          </cell>
          <cell r="T4763">
            <v>8708.8749800000005</v>
          </cell>
          <cell r="U4763">
            <v>8708.8749800000005</v>
          </cell>
          <cell r="W4763">
            <v>499.84539000000001</v>
          </cell>
          <cell r="X4763">
            <v>2680.7051099999999</v>
          </cell>
          <cell r="Y4763">
            <v>2680.7051099999999</v>
          </cell>
          <cell r="AC4763">
            <v>250</v>
          </cell>
          <cell r="AD4763">
            <v>250</v>
          </cell>
          <cell r="AU4763">
            <v>-1</v>
          </cell>
          <cell r="AV4763">
            <v>770.70155999999997</v>
          </cell>
          <cell r="AW4763">
            <v>769.70155999999997</v>
          </cell>
        </row>
        <row r="4764">
          <cell r="A4764" t="str">
            <v>680499170335BU0630</v>
          </cell>
          <cell r="L4764">
            <v>186.304</v>
          </cell>
          <cell r="M4764">
            <v>811.26504</v>
          </cell>
          <cell r="N4764">
            <v>811.26504</v>
          </cell>
          <cell r="O4764">
            <v>1466.1208799999999</v>
          </cell>
          <cell r="P4764">
            <v>3782.3248199999998</v>
          </cell>
          <cell r="Q4764">
            <v>3782.3248199999998</v>
          </cell>
          <cell r="S4764">
            <v>6386.3812399999997</v>
          </cell>
          <cell r="T4764">
            <v>8702.58518</v>
          </cell>
          <cell r="U4764">
            <v>8702.58518</v>
          </cell>
          <cell r="W4764">
            <v>499.84539000000001</v>
          </cell>
          <cell r="X4764">
            <v>2679.9508999999998</v>
          </cell>
          <cell r="Y4764">
            <v>2679.9508999999998</v>
          </cell>
          <cell r="AC4764">
            <v>250</v>
          </cell>
          <cell r="AD4764">
            <v>250</v>
          </cell>
          <cell r="AU4764">
            <v>-1</v>
          </cell>
          <cell r="AV4764">
            <v>770.70155999999997</v>
          </cell>
          <cell r="AW4764">
            <v>769.70155999999997</v>
          </cell>
        </row>
        <row r="4765">
          <cell r="A4765" t="str">
            <v>680499170335BO0708</v>
          </cell>
          <cell r="M4765">
            <v>0</v>
          </cell>
          <cell r="N4765">
            <v>0</v>
          </cell>
          <cell r="P4765">
            <v>0</v>
          </cell>
          <cell r="Q4765">
            <v>0</v>
          </cell>
          <cell r="S4765">
            <v>0</v>
          </cell>
          <cell r="T4765">
            <v>0</v>
          </cell>
          <cell r="U4765">
            <v>0</v>
          </cell>
          <cell r="X4765">
            <v>0</v>
          </cell>
          <cell r="Y4765">
            <v>0</v>
          </cell>
        </row>
        <row r="4766">
          <cell r="A4766" t="str">
            <v>680499170335BU0675</v>
          </cell>
          <cell r="M4766">
            <v>0.28223999999999999</v>
          </cell>
          <cell r="N4766">
            <v>0.28223999999999999</v>
          </cell>
          <cell r="P4766">
            <v>3.23224</v>
          </cell>
          <cell r="Q4766">
            <v>3.23224</v>
          </cell>
          <cell r="S4766">
            <v>3.0575600000000001</v>
          </cell>
          <cell r="T4766">
            <v>6.2897999999999996</v>
          </cell>
          <cell r="U4766">
            <v>6.2897999999999996</v>
          </cell>
          <cell r="X4766">
            <v>0.75421000000000005</v>
          </cell>
          <cell r="Y4766">
            <v>0.75421000000000005</v>
          </cell>
        </row>
        <row r="4767">
          <cell r="A4767" t="str">
            <v>680499722042PD202</v>
          </cell>
          <cell r="L4767">
            <v>16.866599999999998</v>
          </cell>
          <cell r="M4767">
            <v>6.6826800000000004</v>
          </cell>
          <cell r="N4767">
            <v>6.6826800000000004</v>
          </cell>
          <cell r="O4767">
            <v>58.291220000000003</v>
          </cell>
          <cell r="P4767">
            <v>-13.695790000000001</v>
          </cell>
          <cell r="Q4767">
            <v>-13.695790000000001</v>
          </cell>
          <cell r="S4767">
            <v>-36.635190000000001</v>
          </cell>
          <cell r="T4767">
            <v>-108.62220000000001</v>
          </cell>
          <cell r="U4767">
            <v>-108.62220000000001</v>
          </cell>
          <cell r="W4767">
            <v>269.20407</v>
          </cell>
          <cell r="X4767">
            <v>-58.854320000000001</v>
          </cell>
          <cell r="Y4767">
            <v>-58.854320000000001</v>
          </cell>
          <cell r="AV4767">
            <v>-477.67011000000002</v>
          </cell>
          <cell r="AW4767">
            <v>-477.67011000000002</v>
          </cell>
        </row>
        <row r="4768">
          <cell r="A4768" t="str">
            <v>680499722042BS9044</v>
          </cell>
          <cell r="L4768">
            <v>10.18891</v>
          </cell>
          <cell r="M4768">
            <v>3.8559100000000002</v>
          </cell>
          <cell r="N4768">
            <v>3.8559100000000002</v>
          </cell>
          <cell r="O4768">
            <v>29.024560000000001</v>
          </cell>
          <cell r="P4768">
            <v>17.575009999999999</v>
          </cell>
          <cell r="Q4768">
            <v>17.575009999999999</v>
          </cell>
          <cell r="S4768">
            <v>32.766660000000002</v>
          </cell>
          <cell r="T4768">
            <v>21.31711</v>
          </cell>
          <cell r="U4768">
            <v>21.31711</v>
          </cell>
          <cell r="W4768">
            <v>29.024560000000001</v>
          </cell>
          <cell r="X4768">
            <v>-1.7849900000000001</v>
          </cell>
          <cell r="Y4768">
            <v>-1.7849900000000001</v>
          </cell>
          <cell r="AV4768">
            <v>-154.50514999999999</v>
          </cell>
          <cell r="AW4768">
            <v>-154.50514999999999</v>
          </cell>
        </row>
        <row r="4769">
          <cell r="A4769" t="str">
            <v>680499722042BU0321</v>
          </cell>
          <cell r="L4769">
            <v>0.19868</v>
          </cell>
          <cell r="M4769">
            <v>0.10024</v>
          </cell>
          <cell r="N4769">
            <v>0.10024</v>
          </cell>
          <cell r="O4769">
            <v>0.46088000000000001</v>
          </cell>
          <cell r="P4769">
            <v>0.29815000000000003</v>
          </cell>
          <cell r="Q4769">
            <v>0.29815000000000003</v>
          </cell>
          <cell r="S4769">
            <v>0.56688000000000005</v>
          </cell>
          <cell r="T4769">
            <v>0.40415000000000001</v>
          </cell>
          <cell r="U4769">
            <v>0.40415000000000001</v>
          </cell>
          <cell r="W4769">
            <v>0.46088000000000001</v>
          </cell>
          <cell r="X4769">
            <v>-6.8580000000000002E-2</v>
          </cell>
          <cell r="Y4769">
            <v>-6.8580000000000002E-2</v>
          </cell>
          <cell r="AV4769">
            <v>-1.76146</v>
          </cell>
          <cell r="AW4769">
            <v>-1.76146</v>
          </cell>
        </row>
        <row r="4770">
          <cell r="A4770" t="str">
            <v>680499722042BU0323</v>
          </cell>
          <cell r="L4770">
            <v>4.4116</v>
          </cell>
          <cell r="M4770">
            <v>1.36995</v>
          </cell>
          <cell r="N4770">
            <v>1.36995</v>
          </cell>
          <cell r="O4770">
            <v>13.23307</v>
          </cell>
          <cell r="P4770">
            <v>7.4463800000000004</v>
          </cell>
          <cell r="Q4770">
            <v>7.4463800000000004</v>
          </cell>
          <cell r="S4770">
            <v>14.5739</v>
          </cell>
          <cell r="T4770">
            <v>8.78721</v>
          </cell>
          <cell r="U4770">
            <v>8.78721</v>
          </cell>
          <cell r="W4770">
            <v>13.23307</v>
          </cell>
          <cell r="X4770">
            <v>-0.78671999999999997</v>
          </cell>
          <cell r="Y4770">
            <v>-0.78671999999999997</v>
          </cell>
          <cell r="AV4770">
            <v>-52.08887</v>
          </cell>
          <cell r="AW4770">
            <v>-52.08887</v>
          </cell>
        </row>
        <row r="4771">
          <cell r="A4771" t="str">
            <v>680499722042BU0648</v>
          </cell>
          <cell r="L4771">
            <v>5.5786300000000004</v>
          </cell>
          <cell r="M4771">
            <v>2.3857200000000001</v>
          </cell>
          <cell r="N4771">
            <v>2.3857200000000001</v>
          </cell>
          <cell r="O4771">
            <v>15.33061</v>
          </cell>
          <cell r="P4771">
            <v>9.8304799999999997</v>
          </cell>
          <cell r="Q4771">
            <v>9.8304799999999997</v>
          </cell>
          <cell r="S4771">
            <v>17.625879999999999</v>
          </cell>
          <cell r="T4771">
            <v>12.12575</v>
          </cell>
          <cell r="U4771">
            <v>12.12575</v>
          </cell>
          <cell r="W4771">
            <v>15.33061</v>
          </cell>
          <cell r="X4771">
            <v>-0.92969000000000002</v>
          </cell>
          <cell r="Y4771">
            <v>-0.92969000000000002</v>
          </cell>
          <cell r="AV4771">
            <v>-100.65482</v>
          </cell>
          <cell r="AW4771">
            <v>-100.65482</v>
          </cell>
        </row>
        <row r="4772">
          <cell r="A4772" t="str">
            <v>680499722042BS9042</v>
          </cell>
          <cell r="L4772">
            <v>5.82362</v>
          </cell>
          <cell r="M4772">
            <v>2.3188900000000001</v>
          </cell>
          <cell r="N4772">
            <v>2.3188900000000001</v>
          </cell>
          <cell r="O4772">
            <v>16.201239999999999</v>
          </cell>
          <cell r="P4772">
            <v>10.13184</v>
          </cell>
          <cell r="Q4772">
            <v>10.13184</v>
          </cell>
          <cell r="S4772">
            <v>19.19454</v>
          </cell>
          <cell r="T4772">
            <v>13.12514</v>
          </cell>
          <cell r="U4772">
            <v>13.12514</v>
          </cell>
          <cell r="W4772">
            <v>16.201239999999999</v>
          </cell>
          <cell r="X4772">
            <v>-1.4292899999999999</v>
          </cell>
          <cell r="Y4772">
            <v>-1.4292899999999999</v>
          </cell>
          <cell r="AV4772">
            <v>-82.033680000000004</v>
          </cell>
          <cell r="AW4772">
            <v>-82.033680000000004</v>
          </cell>
        </row>
        <row r="4773">
          <cell r="A4773" t="str">
            <v>680499722042BO0341</v>
          </cell>
          <cell r="L4773">
            <v>5.82362</v>
          </cell>
          <cell r="M4773">
            <v>2.3188900000000001</v>
          </cell>
          <cell r="N4773">
            <v>2.3188900000000001</v>
          </cell>
          <cell r="O4773">
            <v>16.201239999999999</v>
          </cell>
          <cell r="P4773">
            <v>10.13184</v>
          </cell>
          <cell r="Q4773">
            <v>10.13184</v>
          </cell>
          <cell r="S4773">
            <v>19.19454</v>
          </cell>
          <cell r="T4773">
            <v>13.12514</v>
          </cell>
          <cell r="U4773">
            <v>13.12514</v>
          </cell>
          <cell r="W4773">
            <v>16.201239999999999</v>
          </cell>
          <cell r="X4773">
            <v>-1.4292899999999999</v>
          </cell>
          <cell r="Y4773">
            <v>-1.4292899999999999</v>
          </cell>
          <cell r="AV4773">
            <v>-82.033680000000004</v>
          </cell>
          <cell r="AW4773">
            <v>-82.033680000000004</v>
          </cell>
        </row>
        <row r="4774">
          <cell r="A4774" t="str">
            <v>680499722042BU0341</v>
          </cell>
          <cell r="L4774">
            <v>5.82362</v>
          </cell>
          <cell r="M4774">
            <v>2.3188900000000001</v>
          </cell>
          <cell r="N4774">
            <v>2.3188900000000001</v>
          </cell>
          <cell r="O4774">
            <v>16.201239999999999</v>
          </cell>
          <cell r="P4774">
            <v>10.13184</v>
          </cell>
          <cell r="Q4774">
            <v>10.13184</v>
          </cell>
          <cell r="S4774">
            <v>19.19454</v>
          </cell>
          <cell r="T4774">
            <v>13.12514</v>
          </cell>
          <cell r="U4774">
            <v>13.12514</v>
          </cell>
          <cell r="W4774">
            <v>16.201239999999999</v>
          </cell>
          <cell r="X4774">
            <v>-1.4292899999999999</v>
          </cell>
          <cell r="Y4774">
            <v>-1.4292899999999999</v>
          </cell>
          <cell r="AV4774">
            <v>-82.033680000000004</v>
          </cell>
          <cell r="AW4774">
            <v>-82.033680000000004</v>
          </cell>
        </row>
        <row r="4775">
          <cell r="A4775" t="str">
            <v>680499722042BS9051</v>
          </cell>
          <cell r="L4775">
            <v>0.24421000000000001</v>
          </cell>
          <cell r="O4775">
            <v>0.59902</v>
          </cell>
          <cell r="S4775">
            <v>0.59902</v>
          </cell>
          <cell r="W4775">
            <v>0.59902</v>
          </cell>
          <cell r="AV4775">
            <v>-2.0131000000000001</v>
          </cell>
          <cell r="AW4775">
            <v>-2.0131000000000001</v>
          </cell>
        </row>
        <row r="4776">
          <cell r="A4776" t="str">
            <v>680499722042BU0418</v>
          </cell>
          <cell r="L4776">
            <v>0.24421000000000001</v>
          </cell>
          <cell r="O4776">
            <v>0.59902</v>
          </cell>
          <cell r="S4776">
            <v>0.59902</v>
          </cell>
          <cell r="W4776">
            <v>0.59902</v>
          </cell>
          <cell r="AV4776">
            <v>-2.0131000000000001</v>
          </cell>
          <cell r="AW4776">
            <v>-2.0131000000000001</v>
          </cell>
        </row>
        <row r="4777">
          <cell r="A4777" t="str">
            <v>680499722042BS9050</v>
          </cell>
          <cell r="L4777">
            <v>0.60985999999999996</v>
          </cell>
          <cell r="M4777">
            <v>0.50788</v>
          </cell>
          <cell r="N4777">
            <v>0.50788</v>
          </cell>
          <cell r="O4777">
            <v>1.53782</v>
          </cell>
          <cell r="P4777">
            <v>2.4393600000000002</v>
          </cell>
          <cell r="Q4777">
            <v>2.4393600000000002</v>
          </cell>
          <cell r="S4777">
            <v>1.5659700000000001</v>
          </cell>
          <cell r="T4777">
            <v>2.4675099999999999</v>
          </cell>
          <cell r="U4777">
            <v>2.4675099999999999</v>
          </cell>
          <cell r="W4777">
            <v>1.53782</v>
          </cell>
          <cell r="X4777">
            <v>-0.41699999999999998</v>
          </cell>
          <cell r="Y4777">
            <v>-0.41699999999999998</v>
          </cell>
          <cell r="AV4777">
            <v>-13.085129999999999</v>
          </cell>
          <cell r="AW4777">
            <v>-13.085129999999999</v>
          </cell>
        </row>
        <row r="4778">
          <cell r="A4778" t="str">
            <v>680499722042BU0362</v>
          </cell>
          <cell r="L4778">
            <v>0.60985999999999996</v>
          </cell>
          <cell r="M4778">
            <v>0.1938</v>
          </cell>
          <cell r="N4778">
            <v>0.1938</v>
          </cell>
          <cell r="O4778">
            <v>1.53782</v>
          </cell>
          <cell r="P4778">
            <v>0.55301</v>
          </cell>
          <cell r="Q4778">
            <v>0.55301</v>
          </cell>
          <cell r="S4778">
            <v>1.72312</v>
          </cell>
          <cell r="T4778">
            <v>0.73831000000000002</v>
          </cell>
          <cell r="U4778">
            <v>0.73831000000000002</v>
          </cell>
          <cell r="W4778">
            <v>1.53782</v>
          </cell>
          <cell r="X4778">
            <v>-0.14760999999999999</v>
          </cell>
          <cell r="Y4778">
            <v>-0.14760999999999999</v>
          </cell>
          <cell r="AV4778">
            <v>-13.085129999999999</v>
          </cell>
          <cell r="AW4778">
            <v>-13.085129999999999</v>
          </cell>
        </row>
        <row r="4779">
          <cell r="A4779" t="str">
            <v>680499722042BU0370</v>
          </cell>
          <cell r="M4779">
            <v>0.31408000000000003</v>
          </cell>
          <cell r="N4779">
            <v>0.31408000000000003</v>
          </cell>
          <cell r="P4779">
            <v>1.88635</v>
          </cell>
          <cell r="Q4779">
            <v>1.88635</v>
          </cell>
          <cell r="S4779">
            <v>-0.15715000000000001</v>
          </cell>
          <cell r="T4779">
            <v>1.7292000000000001</v>
          </cell>
          <cell r="U4779">
            <v>1.7292000000000001</v>
          </cell>
          <cell r="X4779">
            <v>-0.26939000000000002</v>
          </cell>
          <cell r="Y4779">
            <v>-0.26939000000000002</v>
          </cell>
        </row>
        <row r="4780">
          <cell r="A4780" t="str">
            <v>680499722042BS6903</v>
          </cell>
          <cell r="O4780">
            <v>10.92858</v>
          </cell>
          <cell r="P4780">
            <v>-43.841999999999999</v>
          </cell>
          <cell r="Q4780">
            <v>-43.841999999999999</v>
          </cell>
          <cell r="S4780">
            <v>-90.761380000000003</v>
          </cell>
          <cell r="T4780">
            <v>-145.53196</v>
          </cell>
          <cell r="U4780">
            <v>-145.53196</v>
          </cell>
          <cell r="W4780">
            <v>221.84143</v>
          </cell>
          <cell r="X4780">
            <v>-55.223039999999997</v>
          </cell>
          <cell r="Y4780">
            <v>-55.223039999999997</v>
          </cell>
          <cell r="AV4780">
            <v>-226.03305</v>
          </cell>
          <cell r="AW4780">
            <v>-226.03305</v>
          </cell>
        </row>
        <row r="4781">
          <cell r="A4781" t="str">
            <v>680499722042BU0664</v>
          </cell>
          <cell r="O4781">
            <v>10.92858</v>
          </cell>
          <cell r="P4781">
            <v>-43.841999999999999</v>
          </cell>
          <cell r="Q4781">
            <v>-43.841999999999999</v>
          </cell>
          <cell r="S4781">
            <v>-90.761380000000003</v>
          </cell>
          <cell r="T4781">
            <v>-145.53196</v>
          </cell>
          <cell r="U4781">
            <v>-145.53196</v>
          </cell>
          <cell r="W4781">
            <v>221.84143</v>
          </cell>
          <cell r="X4781">
            <v>-55.223039999999997</v>
          </cell>
          <cell r="Y4781">
            <v>-55.223039999999997</v>
          </cell>
          <cell r="AV4781">
            <v>-226.03305</v>
          </cell>
          <cell r="AW4781">
            <v>-226.03305</v>
          </cell>
        </row>
        <row r="4782">
          <cell r="A4782" t="str">
            <v>680499720206PD202</v>
          </cell>
          <cell r="M4782">
            <v>0</v>
          </cell>
          <cell r="N4782">
            <v>0</v>
          </cell>
          <cell r="P4782">
            <v>0</v>
          </cell>
          <cell r="Q4782">
            <v>0</v>
          </cell>
          <cell r="S4782">
            <v>0</v>
          </cell>
          <cell r="T4782">
            <v>0</v>
          </cell>
          <cell r="U4782">
            <v>0</v>
          </cell>
          <cell r="X4782">
            <v>0</v>
          </cell>
          <cell r="Y4782">
            <v>0</v>
          </cell>
        </row>
        <row r="4783">
          <cell r="A4783" t="str">
            <v>680499720206BS9044</v>
          </cell>
          <cell r="M4783">
            <v>0</v>
          </cell>
          <cell r="N4783">
            <v>0</v>
          </cell>
          <cell r="P4783">
            <v>-5.0000000000000002E-5</v>
          </cell>
          <cell r="Q4783">
            <v>-5.0000000000000002E-5</v>
          </cell>
          <cell r="S4783">
            <v>0</v>
          </cell>
          <cell r="T4783">
            <v>-5.0000000000000002E-5</v>
          </cell>
          <cell r="U4783">
            <v>-5.0000000000000002E-5</v>
          </cell>
          <cell r="X4783">
            <v>0</v>
          </cell>
          <cell r="Y4783">
            <v>0</v>
          </cell>
        </row>
        <row r="4784">
          <cell r="A4784" t="str">
            <v>680499720206BU0321</v>
          </cell>
          <cell r="M4784">
            <v>0</v>
          </cell>
          <cell r="N4784">
            <v>0</v>
          </cell>
          <cell r="P4784">
            <v>-5.0000000000000002E-5</v>
          </cell>
          <cell r="Q4784">
            <v>-5.0000000000000002E-5</v>
          </cell>
          <cell r="S4784">
            <v>0</v>
          </cell>
          <cell r="T4784">
            <v>-5.0000000000000002E-5</v>
          </cell>
          <cell r="U4784">
            <v>-5.0000000000000002E-5</v>
          </cell>
          <cell r="X4784">
            <v>0</v>
          </cell>
          <cell r="Y4784">
            <v>0</v>
          </cell>
        </row>
        <row r="4785">
          <cell r="A4785" t="str">
            <v>680499720206BU0323</v>
          </cell>
          <cell r="P4785">
            <v>0</v>
          </cell>
          <cell r="Q4785">
            <v>0</v>
          </cell>
          <cell r="T4785">
            <v>0</v>
          </cell>
          <cell r="U4785">
            <v>0</v>
          </cell>
        </row>
        <row r="4786">
          <cell r="A4786" t="str">
            <v>680499720206BS9050</v>
          </cell>
          <cell r="P4786">
            <v>5.0000000000000002E-5</v>
          </cell>
          <cell r="Q4786">
            <v>5.0000000000000002E-5</v>
          </cell>
          <cell r="T4786">
            <v>5.0000000000000002E-5</v>
          </cell>
          <cell r="U4786">
            <v>5.0000000000000002E-5</v>
          </cell>
        </row>
        <row r="4787">
          <cell r="A4787" t="str">
            <v>680499720206BU0331</v>
          </cell>
          <cell r="P4787">
            <v>5.0000000000000002E-5</v>
          </cell>
          <cell r="Q4787">
            <v>5.0000000000000002E-5</v>
          </cell>
          <cell r="T4787">
            <v>5.0000000000000002E-5</v>
          </cell>
          <cell r="U4787">
            <v>5.0000000000000002E-5</v>
          </cell>
        </row>
        <row r="4788">
          <cell r="A4788" t="str">
            <v>680499720155PD202</v>
          </cell>
          <cell r="L4788">
            <v>3532.43415</v>
          </cell>
          <cell r="M4788">
            <v>3476.2134500000002</v>
          </cell>
          <cell r="N4788">
            <v>3476.2134500000002</v>
          </cell>
          <cell r="O4788">
            <v>20940.07562</v>
          </cell>
          <cell r="P4788">
            <v>21327.293570000002</v>
          </cell>
          <cell r="Q4788">
            <v>21327.293570000002</v>
          </cell>
          <cell r="S4788">
            <v>49788.63521</v>
          </cell>
          <cell r="T4788">
            <v>50175.853159999999</v>
          </cell>
          <cell r="U4788">
            <v>50175.853159999999</v>
          </cell>
          <cell r="W4788">
            <v>8095.9341199999999</v>
          </cell>
          <cell r="X4788">
            <v>11487.418250000001</v>
          </cell>
          <cell r="Y4788">
            <v>11487.418250000001</v>
          </cell>
          <cell r="AB4788">
            <v>12852</v>
          </cell>
          <cell r="AC4788">
            <v>13765</v>
          </cell>
          <cell r="AD4788">
            <v>54294</v>
          </cell>
          <cell r="AT4788">
            <v>3708</v>
          </cell>
          <cell r="AU4788">
            <v>12002</v>
          </cell>
          <cell r="AV4788">
            <v>21274.397700000001</v>
          </cell>
          <cell r="AW4788">
            <v>51104.397700000001</v>
          </cell>
        </row>
        <row r="4789">
          <cell r="A4789" t="str">
            <v>680499720155BG6912</v>
          </cell>
          <cell r="L4789">
            <v>3532.43415</v>
          </cell>
          <cell r="M4789">
            <v>3476.2134500000002</v>
          </cell>
          <cell r="N4789">
            <v>3476.2134500000002</v>
          </cell>
          <cell r="O4789">
            <v>20940.07562</v>
          </cell>
          <cell r="P4789">
            <v>21327.293570000002</v>
          </cell>
          <cell r="Q4789">
            <v>21327.293570000002</v>
          </cell>
          <cell r="S4789">
            <v>49788.63521</v>
          </cell>
          <cell r="T4789">
            <v>50175.853159999999</v>
          </cell>
          <cell r="U4789">
            <v>50175.853159999999</v>
          </cell>
          <cell r="W4789">
            <v>8095.9341199999999</v>
          </cell>
          <cell r="X4789">
            <v>11487.418250000001</v>
          </cell>
          <cell r="Y4789">
            <v>11487.418250000001</v>
          </cell>
          <cell r="AB4789">
            <v>12852</v>
          </cell>
          <cell r="AC4789">
            <v>13765</v>
          </cell>
          <cell r="AD4789">
            <v>54294</v>
          </cell>
          <cell r="AT4789">
            <v>3708</v>
          </cell>
          <cell r="AU4789">
            <v>12002</v>
          </cell>
          <cell r="AV4789">
            <v>21274.397700000001</v>
          </cell>
          <cell r="AW4789">
            <v>51104.397700000001</v>
          </cell>
        </row>
        <row r="4790">
          <cell r="A4790" t="str">
            <v>680499720155BS6922</v>
          </cell>
          <cell r="L4790">
            <v>3532.43415</v>
          </cell>
          <cell r="M4790">
            <v>3476.2134500000002</v>
          </cell>
          <cell r="N4790">
            <v>3476.2134500000002</v>
          </cell>
          <cell r="O4790">
            <v>20940.07562</v>
          </cell>
          <cell r="P4790">
            <v>21327.293570000002</v>
          </cell>
          <cell r="Q4790">
            <v>21327.293570000002</v>
          </cell>
          <cell r="S4790">
            <v>49788.63521</v>
          </cell>
          <cell r="T4790">
            <v>50175.853159999999</v>
          </cell>
          <cell r="U4790">
            <v>50175.853159999999</v>
          </cell>
          <cell r="W4790">
            <v>8095.9341199999999</v>
          </cell>
          <cell r="X4790">
            <v>11487.418250000001</v>
          </cell>
          <cell r="Y4790">
            <v>11487.418250000001</v>
          </cell>
          <cell r="AB4790">
            <v>12852</v>
          </cell>
          <cell r="AC4790">
            <v>13765</v>
          </cell>
          <cell r="AD4790">
            <v>54294</v>
          </cell>
          <cell r="AT4790">
            <v>3708</v>
          </cell>
          <cell r="AU4790">
            <v>12002</v>
          </cell>
          <cell r="AV4790">
            <v>21274.397700000001</v>
          </cell>
          <cell r="AW4790">
            <v>51104.397700000001</v>
          </cell>
        </row>
        <row r="4791">
          <cell r="A4791" t="str">
            <v>680499720155BU1051</v>
          </cell>
          <cell r="L4791">
            <v>3532.43415</v>
          </cell>
          <cell r="M4791">
            <v>3476.2134500000002</v>
          </cell>
          <cell r="N4791">
            <v>3476.2134500000002</v>
          </cell>
          <cell r="O4791">
            <v>20940.07562</v>
          </cell>
          <cell r="P4791">
            <v>21327.293570000002</v>
          </cell>
          <cell r="Q4791">
            <v>21327.293570000002</v>
          </cell>
          <cell r="S4791">
            <v>49788.63521</v>
          </cell>
          <cell r="T4791">
            <v>50175.853159999999</v>
          </cell>
          <cell r="U4791">
            <v>50175.853159999999</v>
          </cell>
          <cell r="W4791">
            <v>8095.9341199999999</v>
          </cell>
          <cell r="X4791">
            <v>11487.418250000001</v>
          </cell>
          <cell r="Y4791">
            <v>11487.418250000001</v>
          </cell>
          <cell r="AB4791">
            <v>12852</v>
          </cell>
          <cell r="AC4791">
            <v>13765</v>
          </cell>
          <cell r="AD4791">
            <v>54294</v>
          </cell>
          <cell r="AT4791">
            <v>3708</v>
          </cell>
          <cell r="AU4791">
            <v>12002</v>
          </cell>
          <cell r="AV4791">
            <v>21274.397700000001</v>
          </cell>
          <cell r="AW4791">
            <v>51104.397700000001</v>
          </cell>
        </row>
        <row r="4792">
          <cell r="A4792" t="str">
            <v>680499CLUSSNPD202</v>
          </cell>
          <cell r="L4792">
            <v>0</v>
          </cell>
          <cell r="M4792">
            <v>15.021929999999999</v>
          </cell>
          <cell r="N4792">
            <v>12.88597</v>
          </cell>
          <cell r="O4792">
            <v>17.827970000000001</v>
          </cell>
          <cell r="P4792">
            <v>27.489380000000001</v>
          </cell>
          <cell r="Q4792">
            <v>25.41583</v>
          </cell>
          <cell r="S4792">
            <v>70.628200000000007</v>
          </cell>
          <cell r="T4792">
            <v>80.289609999999996</v>
          </cell>
          <cell r="U4792">
            <v>71.801329999999993</v>
          </cell>
          <cell r="W4792">
            <v>0</v>
          </cell>
          <cell r="X4792">
            <v>15.021929999999999</v>
          </cell>
          <cell r="Y4792">
            <v>12.88597</v>
          </cell>
          <cell r="AV4792">
            <v>17.827970000000001</v>
          </cell>
          <cell r="AW4792">
            <v>17.827970000000001</v>
          </cell>
        </row>
        <row r="4793">
          <cell r="A4793" t="str">
            <v>680499CLUSSNBS9050</v>
          </cell>
          <cell r="L4793">
            <v>0</v>
          </cell>
          <cell r="M4793">
            <v>15.021929999999999</v>
          </cell>
          <cell r="N4793">
            <v>12.88597</v>
          </cell>
          <cell r="O4793">
            <v>17.827970000000001</v>
          </cell>
          <cell r="P4793">
            <v>27.489380000000001</v>
          </cell>
          <cell r="Q4793">
            <v>25.41583</v>
          </cell>
          <cell r="S4793">
            <v>70.628200000000007</v>
          </cell>
          <cell r="T4793">
            <v>80.289609999999996</v>
          </cell>
          <cell r="U4793">
            <v>71.801329999999993</v>
          </cell>
          <cell r="W4793">
            <v>0</v>
          </cell>
          <cell r="X4793">
            <v>15.021929999999999</v>
          </cell>
          <cell r="Y4793">
            <v>12.88597</v>
          </cell>
          <cell r="AV4793">
            <v>17.827970000000001</v>
          </cell>
          <cell r="AW4793">
            <v>17.827970000000001</v>
          </cell>
        </row>
        <row r="4794">
          <cell r="A4794" t="str">
            <v>680499CLUSSNBU0331</v>
          </cell>
          <cell r="L4794">
            <v>0</v>
          </cell>
          <cell r="M4794">
            <v>15.021929999999999</v>
          </cell>
          <cell r="N4794">
            <v>12.88597</v>
          </cell>
          <cell r="O4794">
            <v>17.827970000000001</v>
          </cell>
          <cell r="P4794">
            <v>27.489380000000001</v>
          </cell>
          <cell r="Q4794">
            <v>25.41583</v>
          </cell>
          <cell r="S4794">
            <v>70.628200000000007</v>
          </cell>
          <cell r="T4794">
            <v>80.289609999999996</v>
          </cell>
          <cell r="U4794">
            <v>71.801329999999993</v>
          </cell>
          <cell r="W4794">
            <v>0</v>
          </cell>
          <cell r="X4794">
            <v>15.021929999999999</v>
          </cell>
          <cell r="Y4794">
            <v>12.88597</v>
          </cell>
          <cell r="AV4794">
            <v>17.827970000000001</v>
          </cell>
          <cell r="AW4794">
            <v>17.827970000000001</v>
          </cell>
        </row>
        <row r="4795">
          <cell r="A4795" t="str">
            <v>680499148275PD202</v>
          </cell>
          <cell r="L4795">
            <v>0</v>
          </cell>
          <cell r="M4795">
            <v>15.021929999999999</v>
          </cell>
          <cell r="N4795">
            <v>12.88597</v>
          </cell>
          <cell r="O4795">
            <v>17.827970000000001</v>
          </cell>
          <cell r="P4795">
            <v>27.489380000000001</v>
          </cell>
          <cell r="Q4795">
            <v>25.41583</v>
          </cell>
          <cell r="S4795">
            <v>70.628200000000007</v>
          </cell>
          <cell r="T4795">
            <v>80.289609999999996</v>
          </cell>
          <cell r="U4795">
            <v>71.801329999999993</v>
          </cell>
          <cell r="W4795">
            <v>0</v>
          </cell>
          <cell r="X4795">
            <v>15.021929999999999</v>
          </cell>
          <cell r="Y4795">
            <v>12.88597</v>
          </cell>
          <cell r="AV4795">
            <v>17.827970000000001</v>
          </cell>
          <cell r="AW4795">
            <v>17.827970000000001</v>
          </cell>
        </row>
        <row r="4796">
          <cell r="A4796" t="str">
            <v>680499148275BS9050</v>
          </cell>
          <cell r="L4796">
            <v>0</v>
          </cell>
          <cell r="M4796">
            <v>15.021929999999999</v>
          </cell>
          <cell r="N4796">
            <v>12.88597</v>
          </cell>
          <cell r="O4796">
            <v>17.827970000000001</v>
          </cell>
          <cell r="P4796">
            <v>27.489380000000001</v>
          </cell>
          <cell r="Q4796">
            <v>25.41583</v>
          </cell>
          <cell r="S4796">
            <v>70.628200000000007</v>
          </cell>
          <cell r="T4796">
            <v>80.289609999999996</v>
          </cell>
          <cell r="U4796">
            <v>71.801329999999993</v>
          </cell>
          <cell r="W4796">
            <v>0</v>
          </cell>
          <cell r="X4796">
            <v>15.021929999999999</v>
          </cell>
          <cell r="Y4796">
            <v>12.88597</v>
          </cell>
          <cell r="AV4796">
            <v>17.827970000000001</v>
          </cell>
          <cell r="AW4796">
            <v>17.827970000000001</v>
          </cell>
        </row>
        <row r="4797">
          <cell r="A4797" t="str">
            <v>680499148275BU0331</v>
          </cell>
          <cell r="L4797">
            <v>0</v>
          </cell>
          <cell r="M4797">
            <v>15.021929999999999</v>
          </cell>
          <cell r="N4797">
            <v>12.88597</v>
          </cell>
          <cell r="O4797">
            <v>17.827970000000001</v>
          </cell>
          <cell r="P4797">
            <v>27.489380000000001</v>
          </cell>
          <cell r="Q4797">
            <v>25.41583</v>
          </cell>
          <cell r="S4797">
            <v>70.628200000000007</v>
          </cell>
          <cell r="T4797">
            <v>80.289609999999996</v>
          </cell>
          <cell r="U4797">
            <v>71.801329999999993</v>
          </cell>
          <cell r="W4797">
            <v>0</v>
          </cell>
          <cell r="X4797">
            <v>15.021929999999999</v>
          </cell>
          <cell r="Y4797">
            <v>12.88597</v>
          </cell>
          <cell r="AV4797">
            <v>17.827970000000001</v>
          </cell>
          <cell r="AW4797">
            <v>17.827970000000001</v>
          </cell>
        </row>
        <row r="4798">
          <cell r="A4798" t="str">
            <v>680499CLSERVPD202</v>
          </cell>
          <cell r="L4798">
            <v>1596.4618399999999</v>
          </cell>
          <cell r="M4798">
            <v>1894.79513</v>
          </cell>
          <cell r="N4798">
            <v>1894.79513</v>
          </cell>
          <cell r="O4798">
            <v>9151.8734299999996</v>
          </cell>
          <cell r="P4798">
            <v>12909.451499999999</v>
          </cell>
          <cell r="Q4798">
            <v>12909.451499999999</v>
          </cell>
          <cell r="S4798">
            <v>25208.206740000001</v>
          </cell>
          <cell r="T4798">
            <v>28965.784810000001</v>
          </cell>
          <cell r="U4798">
            <v>28965.784810000001</v>
          </cell>
          <cell r="W4798">
            <v>3348.3802300000002</v>
          </cell>
          <cell r="X4798">
            <v>6584.0922799999998</v>
          </cell>
          <cell r="Y4798">
            <v>6584.0922799999998</v>
          </cell>
          <cell r="AV4798">
            <v>4133.0795600000001</v>
          </cell>
          <cell r="AW4798">
            <v>4133.0795600000001</v>
          </cell>
        </row>
        <row r="4799">
          <cell r="A4799" t="str">
            <v>680499CLSERVBS6801</v>
          </cell>
          <cell r="L4799">
            <v>1596.4618399999999</v>
          </cell>
          <cell r="M4799">
            <v>1894.79513</v>
          </cell>
          <cell r="N4799">
            <v>1894.79513</v>
          </cell>
          <cell r="O4799">
            <v>9151.8734299999996</v>
          </cell>
          <cell r="P4799">
            <v>12909.451499999999</v>
          </cell>
          <cell r="Q4799">
            <v>12909.451499999999</v>
          </cell>
          <cell r="S4799">
            <v>25208.206740000001</v>
          </cell>
          <cell r="T4799">
            <v>28965.784810000001</v>
          </cell>
          <cell r="U4799">
            <v>28965.784810000001</v>
          </cell>
          <cell r="W4799">
            <v>3348.3802300000002</v>
          </cell>
          <cell r="X4799">
            <v>6584.0922799999998</v>
          </cell>
          <cell r="Y4799">
            <v>6584.0922799999998</v>
          </cell>
          <cell r="AV4799">
            <v>4133.0795600000001</v>
          </cell>
          <cell r="AW4799">
            <v>4133.0795600000001</v>
          </cell>
        </row>
        <row r="4800">
          <cell r="A4800" t="str">
            <v>680499CLSERVBU1481</v>
          </cell>
          <cell r="L4800">
            <v>1596.4618399999999</v>
          </cell>
          <cell r="M4800">
            <v>1894.79513</v>
          </cell>
          <cell r="N4800">
            <v>1894.79513</v>
          </cell>
          <cell r="O4800">
            <v>9151.8734299999996</v>
          </cell>
          <cell r="P4800">
            <v>12909.451499999999</v>
          </cell>
          <cell r="Q4800">
            <v>12909.451499999999</v>
          </cell>
          <cell r="S4800">
            <v>25208.206740000001</v>
          </cell>
          <cell r="T4800">
            <v>28965.784810000001</v>
          </cell>
          <cell r="U4800">
            <v>28965.784810000001</v>
          </cell>
          <cell r="W4800">
            <v>3348.3802300000002</v>
          </cell>
          <cell r="X4800">
            <v>6584.0922799999998</v>
          </cell>
          <cell r="Y4800">
            <v>6584.0922799999998</v>
          </cell>
          <cell r="AV4800">
            <v>4133.0795600000001</v>
          </cell>
          <cell r="AW4800">
            <v>4133.0795600000001</v>
          </cell>
        </row>
        <row r="4801">
          <cell r="A4801" t="str">
            <v>680499678957PD202</v>
          </cell>
          <cell r="L4801">
            <v>1596.4618399999999</v>
          </cell>
          <cell r="M4801">
            <v>1894.79513</v>
          </cell>
          <cell r="N4801">
            <v>1894.79513</v>
          </cell>
          <cell r="O4801">
            <v>9151.8734299999996</v>
          </cell>
          <cell r="P4801">
            <v>12909.451499999999</v>
          </cell>
          <cell r="Q4801">
            <v>12909.451499999999</v>
          </cell>
          <cell r="S4801">
            <v>25208.206740000001</v>
          </cell>
          <cell r="T4801">
            <v>28965.784810000001</v>
          </cell>
          <cell r="U4801">
            <v>28965.784810000001</v>
          </cell>
          <cell r="W4801">
            <v>3348.3802300000002</v>
          </cell>
          <cell r="X4801">
            <v>6584.0922799999998</v>
          </cell>
          <cell r="Y4801">
            <v>6584.0922799999998</v>
          </cell>
          <cell r="AV4801">
            <v>4133.0795600000001</v>
          </cell>
          <cell r="AW4801">
            <v>4133.0795600000001</v>
          </cell>
        </row>
        <row r="4802">
          <cell r="A4802" t="str">
            <v>680499678957BS6801</v>
          </cell>
          <cell r="L4802">
            <v>1596.4618399999999</v>
          </cell>
          <cell r="M4802">
            <v>1894.79513</v>
          </cell>
          <cell r="N4802">
            <v>1894.79513</v>
          </cell>
          <cell r="O4802">
            <v>9151.8734299999996</v>
          </cell>
          <cell r="P4802">
            <v>12909.451499999999</v>
          </cell>
          <cell r="Q4802">
            <v>12909.451499999999</v>
          </cell>
          <cell r="S4802">
            <v>25208.206740000001</v>
          </cell>
          <cell r="T4802">
            <v>28965.784810000001</v>
          </cell>
          <cell r="U4802">
            <v>28965.784810000001</v>
          </cell>
          <cell r="W4802">
            <v>3348.3802300000002</v>
          </cell>
          <cell r="X4802">
            <v>6584.0922799999998</v>
          </cell>
          <cell r="Y4802">
            <v>6584.0922799999998</v>
          </cell>
          <cell r="AV4802">
            <v>4133.0795600000001</v>
          </cell>
          <cell r="AW4802">
            <v>4133.0795600000001</v>
          </cell>
        </row>
        <row r="4803">
          <cell r="A4803" t="str">
            <v>680499678957BU1481</v>
          </cell>
          <cell r="L4803">
            <v>1596.4618399999999</v>
          </cell>
          <cell r="M4803">
            <v>1894.79513</v>
          </cell>
          <cell r="N4803">
            <v>1894.79513</v>
          </cell>
          <cell r="O4803">
            <v>9151.8734299999996</v>
          </cell>
          <cell r="P4803">
            <v>12909.451499999999</v>
          </cell>
          <cell r="Q4803">
            <v>12909.451499999999</v>
          </cell>
          <cell r="S4803">
            <v>25208.206740000001</v>
          </cell>
          <cell r="T4803">
            <v>28965.784810000001</v>
          </cell>
          <cell r="U4803">
            <v>28965.784810000001</v>
          </cell>
          <cell r="W4803">
            <v>3348.3802300000002</v>
          </cell>
          <cell r="X4803">
            <v>6584.0922799999998</v>
          </cell>
          <cell r="Y4803">
            <v>6584.0922799999998</v>
          </cell>
          <cell r="AV4803">
            <v>4133.0795600000001</v>
          </cell>
          <cell r="AW4803">
            <v>4133.0795600000001</v>
          </cell>
        </row>
        <row r="4804">
          <cell r="A4804" t="str">
            <v>680499CLDIS3PD202</v>
          </cell>
          <cell r="L4804">
            <v>223.94016999999999</v>
          </cell>
          <cell r="M4804">
            <v>251.5164</v>
          </cell>
          <cell r="N4804">
            <v>215.52562</v>
          </cell>
          <cell r="O4804">
            <v>1329.3641299999999</v>
          </cell>
          <cell r="P4804">
            <v>1347.31098</v>
          </cell>
          <cell r="Q4804">
            <v>1317.62436</v>
          </cell>
          <cell r="S4804">
            <v>3321.9715799999999</v>
          </cell>
          <cell r="T4804">
            <v>3339.9184300000002</v>
          </cell>
          <cell r="U4804">
            <v>3115.3118199999999</v>
          </cell>
          <cell r="W4804">
            <v>481.75783999999999</v>
          </cell>
          <cell r="X4804">
            <v>788.48596999999995</v>
          </cell>
          <cell r="Y4804">
            <v>703.01799000000005</v>
          </cell>
          <cell r="AB4804">
            <v>86</v>
          </cell>
          <cell r="AC4804">
            <v>87</v>
          </cell>
          <cell r="AD4804">
            <v>345</v>
          </cell>
          <cell r="AU4804">
            <v>83.141000000000005</v>
          </cell>
          <cell r="AV4804">
            <v>611.41944000000001</v>
          </cell>
          <cell r="AW4804">
            <v>860.84244000000001</v>
          </cell>
        </row>
        <row r="4805">
          <cell r="A4805" t="str">
            <v>680499CLDIS3BS9044</v>
          </cell>
          <cell r="L4805">
            <v>0.45640999999999998</v>
          </cell>
          <cell r="M4805">
            <v>0.71750000000000003</v>
          </cell>
          <cell r="N4805">
            <v>0.74666999999999994</v>
          </cell>
          <cell r="O4805">
            <v>38.608409999999999</v>
          </cell>
          <cell r="P4805">
            <v>10.11903</v>
          </cell>
          <cell r="Q4805">
            <v>10.018000000000001</v>
          </cell>
          <cell r="S4805">
            <v>41.729849999999999</v>
          </cell>
          <cell r="T4805">
            <v>13.24047</v>
          </cell>
          <cell r="U4805">
            <v>13.17399</v>
          </cell>
          <cell r="W4805">
            <v>0.99814000000000003</v>
          </cell>
          <cell r="X4805">
            <v>1.0393300000000001</v>
          </cell>
          <cell r="Y4805">
            <v>1.0535099999999999</v>
          </cell>
          <cell r="AV4805">
            <v>37.207799999999999</v>
          </cell>
          <cell r="AW4805">
            <v>37.207799999999999</v>
          </cell>
        </row>
        <row r="4806">
          <cell r="A4806" t="str">
            <v>680499CLDIS3BU0321</v>
          </cell>
          <cell r="L4806">
            <v>0.29965000000000003</v>
          </cell>
          <cell r="O4806">
            <v>37.827599999999997</v>
          </cell>
          <cell r="P4806">
            <v>9.0375800000000002</v>
          </cell>
          <cell r="Q4806">
            <v>8.9218700000000002</v>
          </cell>
          <cell r="S4806">
            <v>40.403199999999998</v>
          </cell>
          <cell r="T4806">
            <v>11.61318</v>
          </cell>
          <cell r="U4806">
            <v>11.527150000000001</v>
          </cell>
          <cell r="W4806">
            <v>0.66908000000000001</v>
          </cell>
          <cell r="X4806">
            <v>0.10489999999999999</v>
          </cell>
          <cell r="Y4806">
            <v>0.10678</v>
          </cell>
          <cell r="AV4806">
            <v>36.785209999999999</v>
          </cell>
          <cell r="AW4806">
            <v>36.785209999999999</v>
          </cell>
        </row>
        <row r="4807">
          <cell r="A4807" t="str">
            <v>680499CLDIS3BU0323</v>
          </cell>
          <cell r="L4807">
            <v>0.15676000000000001</v>
          </cell>
          <cell r="M4807">
            <v>0.71750000000000003</v>
          </cell>
          <cell r="N4807">
            <v>0.74666999999999994</v>
          </cell>
          <cell r="O4807">
            <v>0.77998000000000001</v>
          </cell>
          <cell r="P4807">
            <v>1.08145</v>
          </cell>
          <cell r="Q4807">
            <v>1.09613</v>
          </cell>
          <cell r="S4807">
            <v>1.32582</v>
          </cell>
          <cell r="T4807">
            <v>1.6272899999999999</v>
          </cell>
          <cell r="U4807">
            <v>1.6468400000000001</v>
          </cell>
          <cell r="W4807">
            <v>0.32901999999999998</v>
          </cell>
          <cell r="X4807">
            <v>0.93442999999999998</v>
          </cell>
          <cell r="Y4807">
            <v>0.94672999999999996</v>
          </cell>
          <cell r="AV4807">
            <v>0.42180000000000001</v>
          </cell>
          <cell r="AW4807">
            <v>0.42180000000000001</v>
          </cell>
        </row>
        <row r="4808">
          <cell r="A4808" t="str">
            <v>680499CLDIS3BU0648</v>
          </cell>
          <cell r="O4808">
            <v>8.3000000000000001E-4</v>
          </cell>
          <cell r="S4808">
            <v>8.3000000000000001E-4</v>
          </cell>
          <cell r="W4808">
            <v>4.0000000000000003E-5</v>
          </cell>
          <cell r="AV4808">
            <v>7.9000000000000001E-4</v>
          </cell>
          <cell r="AW4808">
            <v>7.9000000000000001E-4</v>
          </cell>
        </row>
        <row r="4809">
          <cell r="A4809" t="str">
            <v>680499CLDIS3BG6912</v>
          </cell>
          <cell r="L4809">
            <v>0.56416999999999995</v>
          </cell>
          <cell r="M4809">
            <v>-2.6040999999999999</v>
          </cell>
          <cell r="N4809">
            <v>-2.6040999999999999</v>
          </cell>
          <cell r="O4809">
            <v>2.8159999999999998</v>
          </cell>
          <cell r="P4809">
            <v>-1.57239</v>
          </cell>
          <cell r="Q4809">
            <v>-1.57239</v>
          </cell>
          <cell r="S4809">
            <v>99.552040000000005</v>
          </cell>
          <cell r="T4809">
            <v>95.163650000000004</v>
          </cell>
          <cell r="U4809">
            <v>95.168030000000002</v>
          </cell>
          <cell r="W4809">
            <v>1.204</v>
          </cell>
          <cell r="X4809">
            <v>-8.0578500000000002</v>
          </cell>
          <cell r="Y4809">
            <v>-8.0574100000000008</v>
          </cell>
          <cell r="AV4809">
            <v>1.30871</v>
          </cell>
          <cell r="AW4809">
            <v>1.30871</v>
          </cell>
        </row>
        <row r="4810">
          <cell r="A4810" t="str">
            <v>680499CLDIS3BS6912</v>
          </cell>
          <cell r="L4810">
            <v>0.53383000000000003</v>
          </cell>
          <cell r="M4810">
            <v>-2.6193300000000002</v>
          </cell>
          <cell r="N4810">
            <v>-2.6193300000000002</v>
          </cell>
          <cell r="O4810">
            <v>2.3052700000000002</v>
          </cell>
          <cell r="P4810">
            <v>-0.55911999999999995</v>
          </cell>
          <cell r="Q4810">
            <v>-0.55911999999999995</v>
          </cell>
          <cell r="S4810">
            <v>162.17839000000001</v>
          </cell>
          <cell r="T4810">
            <v>159.31399999999999</v>
          </cell>
          <cell r="U4810">
            <v>159.31399999999999</v>
          </cell>
          <cell r="W4810">
            <v>1.00736</v>
          </cell>
          <cell r="X4810">
            <v>-5.63239</v>
          </cell>
          <cell r="Y4810">
            <v>-5.63239</v>
          </cell>
          <cell r="AV4810">
            <v>1.0466200000000001</v>
          </cell>
          <cell r="AW4810">
            <v>1.0466200000000001</v>
          </cell>
        </row>
        <row r="4811">
          <cell r="A4811" t="str">
            <v>680499CLDIS3BO0678</v>
          </cell>
          <cell r="L4811">
            <v>0.40421000000000001</v>
          </cell>
          <cell r="M4811">
            <v>0.76515</v>
          </cell>
          <cell r="N4811">
            <v>0.76515</v>
          </cell>
          <cell r="O4811">
            <v>1.5477099999999999</v>
          </cell>
          <cell r="P4811">
            <v>1.92188</v>
          </cell>
          <cell r="Q4811">
            <v>1.92188</v>
          </cell>
          <cell r="S4811">
            <v>0.84277999999999997</v>
          </cell>
          <cell r="T4811">
            <v>1.21695</v>
          </cell>
          <cell r="U4811">
            <v>1.21695</v>
          </cell>
          <cell r="W4811">
            <v>0.95457999999999998</v>
          </cell>
          <cell r="X4811">
            <v>0.56079000000000001</v>
          </cell>
          <cell r="Y4811">
            <v>0.56079000000000001</v>
          </cell>
          <cell r="AV4811">
            <v>0.59311000000000003</v>
          </cell>
          <cell r="AW4811">
            <v>0.59311000000000003</v>
          </cell>
        </row>
        <row r="4812">
          <cell r="A4812" t="str">
            <v>680499CLDIS3BU0654</v>
          </cell>
          <cell r="L4812">
            <v>3.015E-2</v>
          </cell>
          <cell r="M4812">
            <v>0.17277999999999999</v>
          </cell>
          <cell r="N4812">
            <v>0.17277999999999999</v>
          </cell>
          <cell r="O4812">
            <v>5.3850000000000002E-2</v>
          </cell>
          <cell r="P4812">
            <v>-2.5069699999999999</v>
          </cell>
          <cell r="Q4812">
            <v>-2.5069699999999999</v>
          </cell>
          <cell r="S4812">
            <v>0.37352999999999997</v>
          </cell>
          <cell r="T4812">
            <v>-2.18729</v>
          </cell>
          <cell r="U4812">
            <v>-2.18729</v>
          </cell>
          <cell r="W4812">
            <v>3.0419999999999999E-2</v>
          </cell>
          <cell r="X4812">
            <v>-2.63592</v>
          </cell>
          <cell r="Y4812">
            <v>-2.63592</v>
          </cell>
          <cell r="AV4812">
            <v>2.3429999999999999E-2</v>
          </cell>
          <cell r="AW4812">
            <v>2.3429999999999999E-2</v>
          </cell>
        </row>
        <row r="4813">
          <cell r="A4813" t="str">
            <v>680499CLDIS3BU0659</v>
          </cell>
          <cell r="L4813">
            <v>9.9470000000000003E-2</v>
          </cell>
          <cell r="M4813">
            <v>-3.5572599999999999</v>
          </cell>
          <cell r="N4813">
            <v>-3.5572599999999999</v>
          </cell>
          <cell r="O4813">
            <v>0.70370999999999995</v>
          </cell>
          <cell r="P4813">
            <v>2.597E-2</v>
          </cell>
          <cell r="Q4813">
            <v>2.597E-2</v>
          </cell>
          <cell r="S4813">
            <v>160.96207999999999</v>
          </cell>
          <cell r="T4813">
            <v>160.28433999999999</v>
          </cell>
          <cell r="U4813">
            <v>160.28433999999999</v>
          </cell>
          <cell r="W4813">
            <v>2.2360000000000001E-2</v>
          </cell>
          <cell r="X4813">
            <v>-3.5572599999999999</v>
          </cell>
          <cell r="Y4813">
            <v>-3.5572599999999999</v>
          </cell>
          <cell r="AV4813">
            <v>0.43008000000000002</v>
          </cell>
          <cell r="AW4813">
            <v>0.43008000000000002</v>
          </cell>
        </row>
        <row r="4814">
          <cell r="A4814" t="str">
            <v>680499CLDIS3BS6922</v>
          </cell>
          <cell r="L4814">
            <v>3.0339999999999999E-2</v>
          </cell>
          <cell r="M4814">
            <v>1.523E-2</v>
          </cell>
          <cell r="N4814">
            <v>1.523E-2</v>
          </cell>
          <cell r="O4814">
            <v>0.51073000000000002</v>
          </cell>
          <cell r="P4814">
            <v>-1.0132699999999999</v>
          </cell>
          <cell r="Q4814">
            <v>-1.0132699999999999</v>
          </cell>
          <cell r="S4814">
            <v>-62.626350000000002</v>
          </cell>
          <cell r="T4814">
            <v>-64.150350000000003</v>
          </cell>
          <cell r="U4814">
            <v>-64.145970000000005</v>
          </cell>
          <cell r="W4814">
            <v>0.19664000000000001</v>
          </cell>
          <cell r="X4814">
            <v>-2.4254600000000002</v>
          </cell>
          <cell r="Y4814">
            <v>-2.42502</v>
          </cell>
          <cell r="AV4814">
            <v>0.26208999999999999</v>
          </cell>
          <cell r="AW4814">
            <v>0.26208999999999999</v>
          </cell>
        </row>
        <row r="4815">
          <cell r="A4815" t="str">
            <v>680499CLDIS3BU1485</v>
          </cell>
          <cell r="L4815">
            <v>1.0000000000000001E-5</v>
          </cell>
          <cell r="M4815">
            <v>-4.3600000000000002E-3</v>
          </cell>
          <cell r="N4815">
            <v>-4.3600000000000002E-3</v>
          </cell>
          <cell r="O4815">
            <v>4.2139999999999997E-2</v>
          </cell>
          <cell r="P4815">
            <v>0.29244999999999999</v>
          </cell>
          <cell r="Q4815">
            <v>0.29244999999999999</v>
          </cell>
          <cell r="S4815">
            <v>-1.4999800000000001</v>
          </cell>
          <cell r="T4815">
            <v>-1.2496700000000001</v>
          </cell>
          <cell r="U4815">
            <v>-1.2496700000000001</v>
          </cell>
          <cell r="W4815">
            <v>4.4999999999999999E-4</v>
          </cell>
          <cell r="X4815">
            <v>-5.7840000000000003E-2</v>
          </cell>
          <cell r="Y4815">
            <v>-5.7840000000000003E-2</v>
          </cell>
          <cell r="AV4815">
            <v>4.1689999999999998E-2</v>
          </cell>
          <cell r="AW4815">
            <v>4.1689999999999998E-2</v>
          </cell>
        </row>
        <row r="4816">
          <cell r="A4816" t="str">
            <v>680499CLDIS3BU1051</v>
          </cell>
          <cell r="O4816">
            <v>4.7579999999999997E-2</v>
          </cell>
          <cell r="S4816">
            <v>4.7579999999999997E-2</v>
          </cell>
          <cell r="W4816">
            <v>1.0000000000000001E-5</v>
          </cell>
          <cell r="AV4816">
            <v>4.7570000000000001E-2</v>
          </cell>
          <cell r="AW4816">
            <v>4.7570000000000001E-2</v>
          </cell>
        </row>
        <row r="4817">
          <cell r="A4817" t="str">
            <v>680499CLDIS3BO0708</v>
          </cell>
          <cell r="M4817">
            <v>0</v>
          </cell>
          <cell r="N4817">
            <v>0</v>
          </cell>
          <cell r="O4817">
            <v>1.2120000000000001E-2</v>
          </cell>
          <cell r="P4817">
            <v>0</v>
          </cell>
          <cell r="Q4817">
            <v>0</v>
          </cell>
          <cell r="S4817">
            <v>-61.97139</v>
          </cell>
          <cell r="T4817">
            <v>-61.983510000000003</v>
          </cell>
          <cell r="U4817">
            <v>-61.983510000000003</v>
          </cell>
          <cell r="W4817">
            <v>5.5000000000000003E-4</v>
          </cell>
          <cell r="X4817">
            <v>-2.3823400000000001</v>
          </cell>
          <cell r="Y4817">
            <v>-2.3823400000000001</v>
          </cell>
          <cell r="AV4817">
            <v>1.157E-2</v>
          </cell>
          <cell r="AW4817">
            <v>1.157E-2</v>
          </cell>
        </row>
        <row r="4818">
          <cell r="A4818" t="str">
            <v>680499CLDIS3BU0675</v>
          </cell>
          <cell r="M4818">
            <v>9.4299999999999991E-3</v>
          </cell>
          <cell r="N4818">
            <v>9.4299999999999991E-3</v>
          </cell>
          <cell r="O4818">
            <v>3.4299999999999999E-3</v>
          </cell>
          <cell r="P4818">
            <v>0.26533000000000001</v>
          </cell>
          <cell r="Q4818">
            <v>0.26533000000000001</v>
          </cell>
          <cell r="S4818">
            <v>-8.0400000000000003E-3</v>
          </cell>
          <cell r="T4818">
            <v>0.25385999999999997</v>
          </cell>
          <cell r="U4818">
            <v>0.25385999999999997</v>
          </cell>
          <cell r="W4818">
            <v>1.1E-4</v>
          </cell>
          <cell r="X4818">
            <v>-9.9000000000000008E-3</v>
          </cell>
          <cell r="Y4818">
            <v>-9.9000000000000008E-3</v>
          </cell>
          <cell r="AV4818">
            <v>3.32E-3</v>
          </cell>
          <cell r="AW4818">
            <v>3.32E-3</v>
          </cell>
        </row>
        <row r="4819">
          <cell r="A4819" t="str">
            <v>680499CLDIS3BU0709</v>
          </cell>
          <cell r="L4819">
            <v>1.376E-2</v>
          </cell>
          <cell r="M4819">
            <v>1.0160000000000001E-2</v>
          </cell>
          <cell r="N4819">
            <v>1.0160000000000001E-2</v>
          </cell>
          <cell r="O4819">
            <v>4.1320000000000003E-2</v>
          </cell>
          <cell r="P4819">
            <v>-1.5710500000000001</v>
          </cell>
          <cell r="Q4819">
            <v>-1.5710500000000001</v>
          </cell>
          <cell r="S4819">
            <v>8.2180000000000003E-2</v>
          </cell>
          <cell r="T4819">
            <v>-1.5301899999999999</v>
          </cell>
          <cell r="U4819">
            <v>-1.5301899999999999</v>
          </cell>
          <cell r="W4819">
            <v>1.388E-2</v>
          </cell>
          <cell r="X4819">
            <v>1.0160000000000001E-2</v>
          </cell>
          <cell r="Y4819">
            <v>1.0160000000000001E-2</v>
          </cell>
          <cell r="AV4819">
            <v>2.7439999999999999E-2</v>
          </cell>
          <cell r="AW4819">
            <v>2.7439999999999999E-2</v>
          </cell>
        </row>
        <row r="4820">
          <cell r="A4820" t="str">
            <v>680499CLDIS3BU1123</v>
          </cell>
          <cell r="L4820">
            <v>1.6570000000000001E-2</v>
          </cell>
          <cell r="O4820">
            <v>0.36414000000000002</v>
          </cell>
          <cell r="S4820">
            <v>0.72330000000000005</v>
          </cell>
          <cell r="T4820">
            <v>0.35915999999999998</v>
          </cell>
          <cell r="U4820">
            <v>0.36353999999999997</v>
          </cell>
          <cell r="W4820">
            <v>0.18164</v>
          </cell>
          <cell r="X4820">
            <v>1.4460000000000001E-2</v>
          </cell>
          <cell r="Y4820">
            <v>1.49E-2</v>
          </cell>
          <cell r="AV4820">
            <v>0.1305</v>
          </cell>
          <cell r="AW4820">
            <v>0.1305</v>
          </cell>
        </row>
        <row r="4821">
          <cell r="A4821" t="str">
            <v>680499CLDIS3BS9042</v>
          </cell>
          <cell r="L4821">
            <v>1.1976199999999999</v>
          </cell>
          <cell r="M4821">
            <v>2.18E-2</v>
          </cell>
          <cell r="N4821">
            <v>2.598E-2</v>
          </cell>
          <cell r="O4821">
            <v>30.663340000000002</v>
          </cell>
          <cell r="P4821">
            <v>3.6632099999999999</v>
          </cell>
          <cell r="Q4821">
            <v>3.62581</v>
          </cell>
          <cell r="S4821">
            <v>-8.9397400000000005</v>
          </cell>
          <cell r="T4821">
            <v>-35.939869999999999</v>
          </cell>
          <cell r="U4821">
            <v>-35.9223</v>
          </cell>
          <cell r="W4821">
            <v>2.3381500000000002</v>
          </cell>
          <cell r="X4821">
            <v>0.31796999999999997</v>
          </cell>
          <cell r="Y4821">
            <v>0.31008999999999998</v>
          </cell>
          <cell r="AV4821">
            <v>28.18704</v>
          </cell>
          <cell r="AW4821">
            <v>28.18704</v>
          </cell>
        </row>
        <row r="4822">
          <cell r="A4822" t="str">
            <v>680499CLDIS3BO0341</v>
          </cell>
          <cell r="L4822">
            <v>0.52207000000000003</v>
          </cell>
          <cell r="M4822">
            <v>-8.1199999999999994E-2</v>
          </cell>
          <cell r="N4822">
            <v>-8.1210000000000004E-2</v>
          </cell>
          <cell r="O4822">
            <v>13.32498</v>
          </cell>
          <cell r="P4822">
            <v>0.44503999999999999</v>
          </cell>
          <cell r="Q4822">
            <v>0.45502999999999999</v>
          </cell>
          <cell r="S4822">
            <v>17.456849999999999</v>
          </cell>
          <cell r="T4822">
            <v>4.5769099999999998</v>
          </cell>
          <cell r="U4822">
            <v>4.6159699999999999</v>
          </cell>
          <cell r="W4822">
            <v>1.15499</v>
          </cell>
          <cell r="X4822">
            <v>-9.0500000000000008E-3</v>
          </cell>
          <cell r="Y4822">
            <v>-1.1990000000000001E-2</v>
          </cell>
          <cell r="AV4822">
            <v>12.031840000000001</v>
          </cell>
          <cell r="AW4822">
            <v>12.031840000000001</v>
          </cell>
        </row>
        <row r="4823">
          <cell r="A4823" t="str">
            <v>680499CLDIS3BU0341</v>
          </cell>
          <cell r="L4823">
            <v>0.52207000000000003</v>
          </cell>
          <cell r="M4823">
            <v>-8.1199999999999994E-2</v>
          </cell>
          <cell r="N4823">
            <v>-8.1210000000000004E-2</v>
          </cell>
          <cell r="O4823">
            <v>13.32498</v>
          </cell>
          <cell r="P4823">
            <v>0.44503999999999999</v>
          </cell>
          <cell r="Q4823">
            <v>0.45502999999999999</v>
          </cell>
          <cell r="S4823">
            <v>17.456849999999999</v>
          </cell>
          <cell r="T4823">
            <v>4.5769099999999998</v>
          </cell>
          <cell r="U4823">
            <v>4.6159699999999999</v>
          </cell>
          <cell r="W4823">
            <v>1.15499</v>
          </cell>
          <cell r="X4823">
            <v>-9.0500000000000008E-3</v>
          </cell>
          <cell r="Y4823">
            <v>-1.1990000000000001E-2</v>
          </cell>
          <cell r="AV4823">
            <v>12.031840000000001</v>
          </cell>
          <cell r="AW4823">
            <v>12.031840000000001</v>
          </cell>
        </row>
        <row r="4824">
          <cell r="A4824" t="str">
            <v>680499CLDIS3BU0351</v>
          </cell>
          <cell r="L4824">
            <v>0.53478999999999999</v>
          </cell>
          <cell r="O4824">
            <v>0.69962999999999997</v>
          </cell>
          <cell r="S4824">
            <v>-43.790190000000003</v>
          </cell>
          <cell r="T4824">
            <v>-44.489820000000002</v>
          </cell>
          <cell r="U4824">
            <v>-44.488610000000001</v>
          </cell>
          <cell r="W4824">
            <v>0.53505000000000003</v>
          </cell>
          <cell r="AV4824">
            <v>0.16458</v>
          </cell>
          <cell r="AW4824">
            <v>0.16458</v>
          </cell>
        </row>
        <row r="4825">
          <cell r="A4825" t="str">
            <v>680499CLDIS3BU0352</v>
          </cell>
          <cell r="L4825">
            <v>0.14076</v>
          </cell>
          <cell r="M4825">
            <v>0.10299999999999999</v>
          </cell>
          <cell r="N4825">
            <v>0.10718999999999999</v>
          </cell>
          <cell r="O4825">
            <v>16.638729999999999</v>
          </cell>
          <cell r="P4825">
            <v>3.2181700000000002</v>
          </cell>
          <cell r="Q4825">
            <v>3.1707800000000002</v>
          </cell>
          <cell r="S4825">
            <v>17.393599999999999</v>
          </cell>
          <cell r="T4825">
            <v>3.9730400000000001</v>
          </cell>
          <cell r="U4825">
            <v>3.9503400000000002</v>
          </cell>
          <cell r="W4825">
            <v>0.64810999999999996</v>
          </cell>
          <cell r="X4825">
            <v>0.32701999999999998</v>
          </cell>
          <cell r="Y4825">
            <v>0.32208999999999999</v>
          </cell>
          <cell r="AV4825">
            <v>15.99062</v>
          </cell>
          <cell r="AW4825">
            <v>15.99062</v>
          </cell>
        </row>
        <row r="4826">
          <cell r="A4826" t="str">
            <v>680499CLDIS3BS9051</v>
          </cell>
          <cell r="L4826">
            <v>4.1910000000000003E-2</v>
          </cell>
          <cell r="M4826">
            <v>0</v>
          </cell>
          <cell r="N4826">
            <v>1.0000000000000001E-5</v>
          </cell>
          <cell r="O4826">
            <v>0.10625999999999999</v>
          </cell>
          <cell r="P4826">
            <v>0.17254</v>
          </cell>
          <cell r="Q4826">
            <v>0.17415</v>
          </cell>
          <cell r="S4826">
            <v>-0.13822000000000001</v>
          </cell>
          <cell r="T4826">
            <v>-7.1940000000000004E-2</v>
          </cell>
          <cell r="U4826">
            <v>-7.0309999999999997E-2</v>
          </cell>
          <cell r="W4826">
            <v>4.3639999999999998E-2</v>
          </cell>
          <cell r="X4826">
            <v>6.7250000000000004E-2</v>
          </cell>
          <cell r="Y4826">
            <v>6.4519999999999994E-2</v>
          </cell>
          <cell r="AV4826">
            <v>6.2619999999999995E-2</v>
          </cell>
          <cell r="AW4826">
            <v>6.2619999999999995E-2</v>
          </cell>
        </row>
        <row r="4827">
          <cell r="A4827" t="str">
            <v>680499CLDIS3BO0713</v>
          </cell>
          <cell r="L4827">
            <v>4.1910000000000003E-2</v>
          </cell>
          <cell r="M4827">
            <v>0</v>
          </cell>
          <cell r="N4827">
            <v>1.0000000000000001E-5</v>
          </cell>
          <cell r="O4827">
            <v>9.3289999999999998E-2</v>
          </cell>
          <cell r="P4827">
            <v>0.17254</v>
          </cell>
          <cell r="Q4827">
            <v>0.17415</v>
          </cell>
          <cell r="S4827">
            <v>9.3270000000000006E-2</v>
          </cell>
          <cell r="T4827">
            <v>0.17252000000000001</v>
          </cell>
          <cell r="U4827">
            <v>0.17415</v>
          </cell>
          <cell r="W4827">
            <v>4.3049999999999998E-2</v>
          </cell>
          <cell r="X4827">
            <v>6.7250000000000004E-2</v>
          </cell>
          <cell r="Y4827">
            <v>6.4519999999999994E-2</v>
          </cell>
          <cell r="AV4827">
            <v>5.024E-2</v>
          </cell>
          <cell r="AW4827">
            <v>5.024E-2</v>
          </cell>
        </row>
        <row r="4828">
          <cell r="A4828" t="str">
            <v>680499CLDIS3BU0713</v>
          </cell>
          <cell r="L4828">
            <v>4.1910000000000003E-2</v>
          </cell>
          <cell r="M4828">
            <v>0</v>
          </cell>
          <cell r="N4828">
            <v>1.0000000000000001E-5</v>
          </cell>
          <cell r="O4828">
            <v>9.3289999999999998E-2</v>
          </cell>
          <cell r="P4828">
            <v>0.17254</v>
          </cell>
          <cell r="Q4828">
            <v>0.17415</v>
          </cell>
          <cell r="S4828">
            <v>9.3270000000000006E-2</v>
          </cell>
          <cell r="T4828">
            <v>0.17252000000000001</v>
          </cell>
          <cell r="U4828">
            <v>0.17415</v>
          </cell>
          <cell r="W4828">
            <v>4.3049999999999998E-2</v>
          </cell>
          <cell r="X4828">
            <v>6.7250000000000004E-2</v>
          </cell>
          <cell r="Y4828">
            <v>6.4519999999999994E-2</v>
          </cell>
          <cell r="AV4828">
            <v>5.024E-2</v>
          </cell>
          <cell r="AW4828">
            <v>5.024E-2</v>
          </cell>
        </row>
        <row r="4829">
          <cell r="A4829" t="str">
            <v>680499CLDIS3BU0418</v>
          </cell>
          <cell r="O4829">
            <v>1.2970000000000001E-2</v>
          </cell>
          <cell r="S4829">
            <v>-0.23149</v>
          </cell>
          <cell r="T4829">
            <v>-0.24446000000000001</v>
          </cell>
          <cell r="U4829">
            <v>-0.24446000000000001</v>
          </cell>
          <cell r="W4829">
            <v>5.9000000000000003E-4</v>
          </cell>
          <cell r="AV4829">
            <v>1.238E-2</v>
          </cell>
          <cell r="AW4829">
            <v>1.238E-2</v>
          </cell>
        </row>
        <row r="4830">
          <cell r="A4830" t="str">
            <v>680499CLDIS3BS9050</v>
          </cell>
          <cell r="L4830">
            <v>9.3759999999999996E-2</v>
          </cell>
          <cell r="O4830">
            <v>0.53391999999999995</v>
          </cell>
          <cell r="P4830">
            <v>0.36775999999999998</v>
          </cell>
          <cell r="Q4830">
            <v>0.37030000000000002</v>
          </cell>
          <cell r="S4830">
            <v>0.25717000000000001</v>
          </cell>
          <cell r="T4830">
            <v>9.1009999999999994E-2</v>
          </cell>
          <cell r="U4830">
            <v>9.851E-2</v>
          </cell>
          <cell r="W4830">
            <v>0.15318999999999999</v>
          </cell>
          <cell r="X4830">
            <v>9.6129999999999993E-2</v>
          </cell>
          <cell r="Y4830">
            <v>9.2219999999999996E-2</v>
          </cell>
          <cell r="AV4830">
            <v>0.25539000000000001</v>
          </cell>
          <cell r="AW4830">
            <v>0.25539000000000001</v>
          </cell>
        </row>
        <row r="4831">
          <cell r="A4831" t="str">
            <v>680499CLDIS3BU0331</v>
          </cell>
          <cell r="L4831">
            <v>2.6540000000000001E-2</v>
          </cell>
          <cell r="O4831">
            <v>0.11819</v>
          </cell>
          <cell r="S4831">
            <v>0.13211999999999999</v>
          </cell>
          <cell r="T4831">
            <v>1.393E-2</v>
          </cell>
          <cell r="U4831">
            <v>1.401E-2</v>
          </cell>
          <cell r="W4831">
            <v>2.6710000000000001E-2</v>
          </cell>
          <cell r="AV4831">
            <v>9.1480000000000006E-2</v>
          </cell>
          <cell r="AW4831">
            <v>9.1480000000000006E-2</v>
          </cell>
        </row>
        <row r="4832">
          <cell r="A4832" t="str">
            <v>680499CLDIS3BU0362</v>
          </cell>
          <cell r="L4832">
            <v>6.7220000000000002E-2</v>
          </cell>
          <cell r="O4832">
            <v>0.41563</v>
          </cell>
          <cell r="P4832">
            <v>0.36775999999999998</v>
          </cell>
          <cell r="Q4832">
            <v>0.37030000000000002</v>
          </cell>
          <cell r="S4832">
            <v>0.12495000000000001</v>
          </cell>
          <cell r="T4832">
            <v>7.7079999999999996E-2</v>
          </cell>
          <cell r="U4832">
            <v>8.4500000000000006E-2</v>
          </cell>
          <cell r="W4832">
            <v>0.12648000000000001</v>
          </cell>
          <cell r="X4832">
            <v>9.6129999999999993E-2</v>
          </cell>
          <cell r="Y4832">
            <v>9.2219999999999996E-2</v>
          </cell>
          <cell r="AV4832">
            <v>0.16381000000000001</v>
          </cell>
          <cell r="AW4832">
            <v>0.16381000000000001</v>
          </cell>
        </row>
        <row r="4833">
          <cell r="A4833" t="str">
            <v>680499CLDIS3BU0370</v>
          </cell>
          <cell r="O4833">
            <v>1E-4</v>
          </cell>
          <cell r="S4833">
            <v>1E-4</v>
          </cell>
          <cell r="AV4833">
            <v>1E-4</v>
          </cell>
          <cell r="AW4833">
            <v>1E-4</v>
          </cell>
        </row>
        <row r="4834">
          <cell r="A4834" t="str">
            <v>680499CLDIS3BS6921</v>
          </cell>
          <cell r="L4834">
            <v>2.8930000000000001E-2</v>
          </cell>
          <cell r="M4834">
            <v>2.8570000000000002E-2</v>
          </cell>
          <cell r="N4834">
            <v>2.8570000000000002E-2</v>
          </cell>
          <cell r="O4834">
            <v>5.185E-2</v>
          </cell>
          <cell r="P4834">
            <v>6.2089999999999999E-2</v>
          </cell>
          <cell r="Q4834">
            <v>6.2089999999999999E-2</v>
          </cell>
          <cell r="S4834">
            <v>0.22406000000000001</v>
          </cell>
          <cell r="T4834">
            <v>0.23430000000000001</v>
          </cell>
          <cell r="U4834">
            <v>0.23430000000000001</v>
          </cell>
          <cell r="W4834">
            <v>2.8930000000000001E-2</v>
          </cell>
          <cell r="X4834">
            <v>2.8570000000000002E-2</v>
          </cell>
          <cell r="Y4834">
            <v>2.8570000000000002E-2</v>
          </cell>
          <cell r="AV4834">
            <v>2.2919999999999999E-2</v>
          </cell>
          <cell r="AW4834">
            <v>2.2919999999999999E-2</v>
          </cell>
        </row>
        <row r="4835">
          <cell r="A4835" t="str">
            <v>680499CLDIS3BO1228</v>
          </cell>
          <cell r="L4835">
            <v>2.8930000000000001E-2</v>
          </cell>
          <cell r="M4835">
            <v>2.8570000000000002E-2</v>
          </cell>
          <cell r="N4835">
            <v>2.8570000000000002E-2</v>
          </cell>
          <cell r="O4835">
            <v>5.185E-2</v>
          </cell>
          <cell r="P4835">
            <v>6.2089999999999999E-2</v>
          </cell>
          <cell r="Q4835">
            <v>6.2089999999999999E-2</v>
          </cell>
          <cell r="S4835">
            <v>0.22406000000000001</v>
          </cell>
          <cell r="T4835">
            <v>0.23430000000000001</v>
          </cell>
          <cell r="U4835">
            <v>0.23430000000000001</v>
          </cell>
          <cell r="W4835">
            <v>2.8930000000000001E-2</v>
          </cell>
          <cell r="X4835">
            <v>2.8570000000000002E-2</v>
          </cell>
          <cell r="Y4835">
            <v>2.8570000000000002E-2</v>
          </cell>
          <cell r="AV4835">
            <v>2.2919999999999999E-2</v>
          </cell>
          <cell r="AW4835">
            <v>2.2919999999999999E-2</v>
          </cell>
        </row>
        <row r="4836">
          <cell r="A4836" t="str">
            <v>680499CLDIS3BU1228</v>
          </cell>
          <cell r="L4836">
            <v>2.8930000000000001E-2</v>
          </cell>
          <cell r="M4836">
            <v>2.8570000000000002E-2</v>
          </cell>
          <cell r="N4836">
            <v>2.8570000000000002E-2</v>
          </cell>
          <cell r="O4836">
            <v>5.185E-2</v>
          </cell>
          <cell r="P4836">
            <v>6.2089999999999999E-2</v>
          </cell>
          <cell r="Q4836">
            <v>6.2089999999999999E-2</v>
          </cell>
          <cell r="S4836">
            <v>0.22406000000000001</v>
          </cell>
          <cell r="T4836">
            <v>0.23430000000000001</v>
          </cell>
          <cell r="U4836">
            <v>0.23430000000000001</v>
          </cell>
          <cell r="W4836">
            <v>2.8930000000000001E-2</v>
          </cell>
          <cell r="X4836">
            <v>2.8570000000000002E-2</v>
          </cell>
          <cell r="Y4836">
            <v>2.8570000000000002E-2</v>
          </cell>
          <cell r="AV4836">
            <v>2.2919999999999999E-2</v>
          </cell>
          <cell r="AW4836">
            <v>2.2919999999999999E-2</v>
          </cell>
        </row>
        <row r="4837">
          <cell r="A4837" t="str">
            <v>680499CLDIS3BS6801</v>
          </cell>
          <cell r="L4837">
            <v>221.53023999999999</v>
          </cell>
          <cell r="M4837">
            <v>253.35263</v>
          </cell>
          <cell r="N4837">
            <v>217.32848999999999</v>
          </cell>
          <cell r="O4837">
            <v>1256.55719</v>
          </cell>
          <cell r="P4837">
            <v>1334.49874</v>
          </cell>
          <cell r="Q4837">
            <v>1304.9464</v>
          </cell>
          <cell r="S4837">
            <v>3189.37408</v>
          </cell>
          <cell r="T4837">
            <v>3267.3156300000001</v>
          </cell>
          <cell r="U4837">
            <v>3042.74442</v>
          </cell>
          <cell r="W4837">
            <v>476.96465999999998</v>
          </cell>
          <cell r="X4837">
            <v>794.99456999999995</v>
          </cell>
          <cell r="Y4837">
            <v>709.52648999999997</v>
          </cell>
          <cell r="AB4837">
            <v>86</v>
          </cell>
          <cell r="AC4837">
            <v>87</v>
          </cell>
          <cell r="AD4837">
            <v>345</v>
          </cell>
          <cell r="AU4837">
            <v>83.141000000000005</v>
          </cell>
          <cell r="AV4837">
            <v>544.37482999999997</v>
          </cell>
          <cell r="AW4837">
            <v>793.79782999999998</v>
          </cell>
        </row>
        <row r="4838">
          <cell r="A4838" t="str">
            <v>680499CLDIS3BU1481</v>
          </cell>
          <cell r="L4838">
            <v>221.53023999999999</v>
          </cell>
          <cell r="M4838">
            <v>253.35263</v>
          </cell>
          <cell r="N4838">
            <v>217.32848999999999</v>
          </cell>
          <cell r="O4838">
            <v>1256.55719</v>
          </cell>
          <cell r="P4838">
            <v>1334.49874</v>
          </cell>
          <cell r="Q4838">
            <v>1304.9464</v>
          </cell>
          <cell r="S4838">
            <v>3189.37408</v>
          </cell>
          <cell r="T4838">
            <v>3267.3156300000001</v>
          </cell>
          <cell r="U4838">
            <v>3042.74442</v>
          </cell>
          <cell r="W4838">
            <v>476.96465999999998</v>
          </cell>
          <cell r="X4838">
            <v>794.99456999999995</v>
          </cell>
          <cell r="Y4838">
            <v>709.52648999999997</v>
          </cell>
          <cell r="AB4838">
            <v>86</v>
          </cell>
          <cell r="AC4838">
            <v>87</v>
          </cell>
          <cell r="AD4838">
            <v>345</v>
          </cell>
          <cell r="AU4838">
            <v>83.141000000000005</v>
          </cell>
          <cell r="AV4838">
            <v>544.37482999999997</v>
          </cell>
          <cell r="AW4838">
            <v>793.79782999999998</v>
          </cell>
        </row>
        <row r="4839">
          <cell r="A4839" t="str">
            <v>680499CLDIS3BS6903</v>
          </cell>
          <cell r="L4839">
            <v>2.7130000000000001E-2</v>
          </cell>
          <cell r="O4839">
            <v>2.716E-2</v>
          </cell>
          <cell r="S4839">
            <v>-8.7660000000000002E-2</v>
          </cell>
          <cell r="T4839">
            <v>-0.11482000000000001</v>
          </cell>
          <cell r="U4839">
            <v>-0.11482000000000001</v>
          </cell>
          <cell r="W4839">
            <v>2.7130000000000001E-2</v>
          </cell>
          <cell r="AV4839">
            <v>1.2999999999999999E-4</v>
          </cell>
          <cell r="AW4839">
            <v>1.2999999999999999E-4</v>
          </cell>
        </row>
        <row r="4840">
          <cell r="A4840" t="str">
            <v>680499CLDIS3BU0664</v>
          </cell>
          <cell r="L4840">
            <v>2.7130000000000001E-2</v>
          </cell>
          <cell r="O4840">
            <v>2.716E-2</v>
          </cell>
          <cell r="S4840">
            <v>-8.7660000000000002E-2</v>
          </cell>
          <cell r="T4840">
            <v>-0.11482000000000001</v>
          </cell>
          <cell r="U4840">
            <v>-0.11482000000000001</v>
          </cell>
          <cell r="W4840">
            <v>2.7130000000000001E-2</v>
          </cell>
          <cell r="AV4840">
            <v>1.2999999999999999E-4</v>
          </cell>
          <cell r="AW4840">
            <v>1.2999999999999999E-4</v>
          </cell>
        </row>
        <row r="4841">
          <cell r="A4841" t="str">
            <v>680499CLDIS3201101</v>
          </cell>
          <cell r="L4841">
            <v>18.791350000000001</v>
          </cell>
          <cell r="M4841">
            <v>15.343669999999999</v>
          </cell>
          <cell r="N4841">
            <v>15.343669999999999</v>
          </cell>
          <cell r="O4841">
            <v>1265.0360900000001</v>
          </cell>
          <cell r="P4841">
            <v>102.11837</v>
          </cell>
          <cell r="Q4841">
            <v>102.11837</v>
          </cell>
          <cell r="S4841">
            <v>1173.18038</v>
          </cell>
          <cell r="T4841">
            <v>10.26266</v>
          </cell>
          <cell r="U4841">
            <v>10.26266</v>
          </cell>
          <cell r="W4841">
            <v>384.52755000000002</v>
          </cell>
          <cell r="X4841">
            <v>-64.762159999999994</v>
          </cell>
          <cell r="Y4841">
            <v>-64.762159999999994</v>
          </cell>
          <cell r="AV4841">
            <v>13.17122</v>
          </cell>
          <cell r="AW4841">
            <v>13.17122</v>
          </cell>
        </row>
        <row r="4842">
          <cell r="A4842" t="str">
            <v>680499CLDIS3BT6918</v>
          </cell>
          <cell r="L4842">
            <v>18.791350000000001</v>
          </cell>
          <cell r="M4842">
            <v>15.343669999999999</v>
          </cell>
          <cell r="N4842">
            <v>15.343669999999999</v>
          </cell>
          <cell r="O4842">
            <v>1265.0360900000001</v>
          </cell>
          <cell r="P4842">
            <v>102.11837</v>
          </cell>
          <cell r="Q4842">
            <v>102.11837</v>
          </cell>
          <cell r="S4842">
            <v>1173.18038</v>
          </cell>
          <cell r="T4842">
            <v>10.26266</v>
          </cell>
          <cell r="U4842">
            <v>10.26266</v>
          </cell>
          <cell r="W4842">
            <v>384.52755000000002</v>
          </cell>
          <cell r="X4842">
            <v>-64.762159999999994</v>
          </cell>
          <cell r="Y4842">
            <v>-64.762159999999994</v>
          </cell>
          <cell r="AV4842">
            <v>13.17122</v>
          </cell>
          <cell r="AW4842">
            <v>13.17122</v>
          </cell>
        </row>
        <row r="4843">
          <cell r="A4843" t="str">
            <v>680499CLDIS3BO0680</v>
          </cell>
          <cell r="L4843">
            <v>18.791350000000001</v>
          </cell>
          <cell r="M4843">
            <v>15.343669999999999</v>
          </cell>
          <cell r="N4843">
            <v>15.343669999999999</v>
          </cell>
          <cell r="O4843">
            <v>1265.0217700000001</v>
          </cell>
          <cell r="P4843">
            <v>125.53677</v>
          </cell>
          <cell r="Q4843">
            <v>125.53677</v>
          </cell>
          <cell r="S4843">
            <v>1311.4089899999999</v>
          </cell>
          <cell r="T4843">
            <v>171.92399</v>
          </cell>
          <cell r="U4843">
            <v>171.92399</v>
          </cell>
          <cell r="W4843">
            <v>384.52717000000001</v>
          </cell>
          <cell r="X4843">
            <v>65.218770000000006</v>
          </cell>
          <cell r="Y4843">
            <v>65.218770000000006</v>
          </cell>
          <cell r="AV4843">
            <v>13.15728</v>
          </cell>
          <cell r="AW4843">
            <v>13.15728</v>
          </cell>
        </row>
        <row r="4844">
          <cell r="A4844" t="str">
            <v>680499CLDIS3BU0680</v>
          </cell>
          <cell r="L4844">
            <v>18.791350000000001</v>
          </cell>
          <cell r="M4844">
            <v>15.343669999999999</v>
          </cell>
          <cell r="N4844">
            <v>15.343669999999999</v>
          </cell>
          <cell r="O4844">
            <v>1265.0217700000001</v>
          </cell>
          <cell r="P4844">
            <v>125.53677</v>
          </cell>
          <cell r="Q4844">
            <v>125.53677</v>
          </cell>
          <cell r="S4844">
            <v>1311.4089899999999</v>
          </cell>
          <cell r="T4844">
            <v>171.92399</v>
          </cell>
          <cell r="U4844">
            <v>171.92399</v>
          </cell>
          <cell r="W4844">
            <v>384.52717000000001</v>
          </cell>
          <cell r="X4844">
            <v>65.218770000000006</v>
          </cell>
          <cell r="Y4844">
            <v>65.218770000000006</v>
          </cell>
          <cell r="AV4844">
            <v>13.15728</v>
          </cell>
          <cell r="AW4844">
            <v>13.15728</v>
          </cell>
        </row>
        <row r="4845">
          <cell r="A4845" t="str">
            <v>680499CLDIS3BU0655</v>
          </cell>
          <cell r="S4845">
            <v>-129.98093</v>
          </cell>
          <cell r="T4845">
            <v>-129.98093</v>
          </cell>
          <cell r="U4845">
            <v>-129.98093</v>
          </cell>
          <cell r="X4845">
            <v>-129.98093</v>
          </cell>
          <cell r="Y4845">
            <v>-129.98093</v>
          </cell>
        </row>
        <row r="4846">
          <cell r="A4846" t="str">
            <v>680499CLDIS3BU3409</v>
          </cell>
          <cell r="S4846">
            <v>0</v>
          </cell>
          <cell r="T4846">
            <v>0</v>
          </cell>
          <cell r="U4846">
            <v>0</v>
          </cell>
        </row>
        <row r="4847">
          <cell r="A4847" t="str">
            <v>680499CLDIS3BU0624</v>
          </cell>
          <cell r="O4847">
            <v>1.4319999999999999E-2</v>
          </cell>
          <cell r="P4847">
            <v>-23.418399999999998</v>
          </cell>
          <cell r="Q4847">
            <v>-23.418399999999998</v>
          </cell>
          <cell r="S4847">
            <v>-8.2476800000000008</v>
          </cell>
          <cell r="T4847">
            <v>-31.680399999999999</v>
          </cell>
          <cell r="U4847">
            <v>-31.680399999999999</v>
          </cell>
          <cell r="W4847">
            <v>3.8000000000000002E-4</v>
          </cell>
          <cell r="AV4847">
            <v>1.3939999999999999E-2</v>
          </cell>
          <cell r="AW4847">
            <v>1.3939999999999999E-2</v>
          </cell>
        </row>
        <row r="4848">
          <cell r="A4848" t="str">
            <v>680499CLDIS2PD202</v>
          </cell>
          <cell r="L4848">
            <v>2.4099300000000001</v>
          </cell>
          <cell r="M4848">
            <v>-1.83623</v>
          </cell>
          <cell r="N4848">
            <v>-1.80287</v>
          </cell>
          <cell r="O4848">
            <v>36.901629999999997</v>
          </cell>
          <cell r="P4848">
            <v>1.30968</v>
          </cell>
          <cell r="Q4848">
            <v>1.3443400000000001</v>
          </cell>
          <cell r="S4848">
            <v>96.692189999999997</v>
          </cell>
          <cell r="T4848">
            <v>61.100239999999999</v>
          </cell>
          <cell r="U4848">
            <v>61.233789999999999</v>
          </cell>
          <cell r="W4848">
            <v>4.7932199999999998</v>
          </cell>
          <cell r="X4848">
            <v>-6.5086000000000004</v>
          </cell>
          <cell r="Y4848">
            <v>-6.5084999999999997</v>
          </cell>
          <cell r="AV4848">
            <v>31.13926</v>
          </cell>
          <cell r="AW4848">
            <v>31.13926</v>
          </cell>
        </row>
        <row r="4849">
          <cell r="A4849" t="str">
            <v>680499CLDIS2BS9044</v>
          </cell>
          <cell r="L4849">
            <v>0.45640999999999998</v>
          </cell>
          <cell r="M4849">
            <v>0.71750000000000003</v>
          </cell>
          <cell r="N4849">
            <v>0.74666999999999994</v>
          </cell>
          <cell r="O4849">
            <v>2.7031000000000001</v>
          </cell>
          <cell r="P4849">
            <v>1.50762</v>
          </cell>
          <cell r="Q4849">
            <v>1.5330699999999999</v>
          </cell>
          <cell r="S4849">
            <v>5.8245399999999998</v>
          </cell>
          <cell r="T4849">
            <v>4.62906</v>
          </cell>
          <cell r="U4849">
            <v>4.6890599999999996</v>
          </cell>
          <cell r="W4849">
            <v>0.99817999999999996</v>
          </cell>
          <cell r="X4849">
            <v>1.0393300000000001</v>
          </cell>
          <cell r="Y4849">
            <v>1.0535099999999999</v>
          </cell>
          <cell r="AV4849">
            <v>1.3024500000000001</v>
          </cell>
          <cell r="AW4849">
            <v>1.3024500000000001</v>
          </cell>
        </row>
        <row r="4850">
          <cell r="A4850" t="str">
            <v>680499CLDIS2BU0321</v>
          </cell>
          <cell r="L4850">
            <v>0.29965000000000003</v>
          </cell>
          <cell r="O4850">
            <v>1.9222900000000001</v>
          </cell>
          <cell r="P4850">
            <v>0.42616999999999999</v>
          </cell>
          <cell r="Q4850">
            <v>0.43692999999999999</v>
          </cell>
          <cell r="S4850">
            <v>4.4978899999999999</v>
          </cell>
          <cell r="T4850">
            <v>3.00177</v>
          </cell>
          <cell r="U4850">
            <v>3.0422199999999999</v>
          </cell>
          <cell r="W4850">
            <v>0.66912000000000005</v>
          </cell>
          <cell r="X4850">
            <v>0.10489999999999999</v>
          </cell>
          <cell r="Y4850">
            <v>0.10678</v>
          </cell>
          <cell r="AV4850">
            <v>0.87985999999999998</v>
          </cell>
          <cell r="AW4850">
            <v>0.87985999999999998</v>
          </cell>
        </row>
        <row r="4851">
          <cell r="A4851" t="str">
            <v>680499CLDIS2BU0323</v>
          </cell>
          <cell r="L4851">
            <v>0.15676000000000001</v>
          </cell>
          <cell r="M4851">
            <v>0.71750000000000003</v>
          </cell>
          <cell r="N4851">
            <v>0.74666999999999994</v>
          </cell>
          <cell r="O4851">
            <v>0.77998000000000001</v>
          </cell>
          <cell r="P4851">
            <v>1.08145</v>
          </cell>
          <cell r="Q4851">
            <v>1.09613</v>
          </cell>
          <cell r="S4851">
            <v>1.32582</v>
          </cell>
          <cell r="T4851">
            <v>1.6272899999999999</v>
          </cell>
          <cell r="U4851">
            <v>1.6468400000000001</v>
          </cell>
          <cell r="W4851">
            <v>0.32901999999999998</v>
          </cell>
          <cell r="X4851">
            <v>0.93442999999999998</v>
          </cell>
          <cell r="Y4851">
            <v>0.94672999999999996</v>
          </cell>
          <cell r="AV4851">
            <v>0.42180000000000001</v>
          </cell>
          <cell r="AW4851">
            <v>0.42180000000000001</v>
          </cell>
        </row>
        <row r="4852">
          <cell r="A4852" t="str">
            <v>680499CLDIS2BU0648</v>
          </cell>
          <cell r="O4852">
            <v>8.3000000000000001E-4</v>
          </cell>
          <cell r="S4852">
            <v>8.3000000000000001E-4</v>
          </cell>
          <cell r="W4852">
            <v>4.0000000000000003E-5</v>
          </cell>
          <cell r="AV4852">
            <v>7.9000000000000001E-4</v>
          </cell>
          <cell r="AW4852">
            <v>7.9000000000000001E-4</v>
          </cell>
        </row>
        <row r="4853">
          <cell r="A4853" t="str">
            <v>680499CLDIS2BG6912</v>
          </cell>
          <cell r="L4853">
            <v>0.56416999999999995</v>
          </cell>
          <cell r="M4853">
            <v>-2.6040999999999999</v>
          </cell>
          <cell r="N4853">
            <v>-2.6040999999999999</v>
          </cell>
          <cell r="O4853">
            <v>2.8159999999999998</v>
          </cell>
          <cell r="P4853">
            <v>-1.57239</v>
          </cell>
          <cell r="Q4853">
            <v>-1.57239</v>
          </cell>
          <cell r="S4853">
            <v>99.552040000000005</v>
          </cell>
          <cell r="T4853">
            <v>95.163650000000004</v>
          </cell>
          <cell r="U4853">
            <v>95.168030000000002</v>
          </cell>
          <cell r="W4853">
            <v>1.204</v>
          </cell>
          <cell r="X4853">
            <v>-8.0578500000000002</v>
          </cell>
          <cell r="Y4853">
            <v>-8.0574100000000008</v>
          </cell>
          <cell r="AV4853">
            <v>1.30871</v>
          </cell>
          <cell r="AW4853">
            <v>1.30871</v>
          </cell>
        </row>
        <row r="4854">
          <cell r="A4854" t="str">
            <v>680499CLDIS2BS6912</v>
          </cell>
          <cell r="L4854">
            <v>0.53383000000000003</v>
          </cell>
          <cell r="M4854">
            <v>-2.6193300000000002</v>
          </cell>
          <cell r="N4854">
            <v>-2.6193300000000002</v>
          </cell>
          <cell r="O4854">
            <v>2.3052700000000002</v>
          </cell>
          <cell r="P4854">
            <v>-0.55911999999999995</v>
          </cell>
          <cell r="Q4854">
            <v>-0.55911999999999995</v>
          </cell>
          <cell r="S4854">
            <v>162.17839000000001</v>
          </cell>
          <cell r="T4854">
            <v>159.31399999999999</v>
          </cell>
          <cell r="U4854">
            <v>159.31399999999999</v>
          </cell>
          <cell r="W4854">
            <v>1.00736</v>
          </cell>
          <cell r="X4854">
            <v>-5.63239</v>
          </cell>
          <cell r="Y4854">
            <v>-5.63239</v>
          </cell>
          <cell r="AV4854">
            <v>1.0466200000000001</v>
          </cell>
          <cell r="AW4854">
            <v>1.0466200000000001</v>
          </cell>
        </row>
        <row r="4855">
          <cell r="A4855" t="str">
            <v>680499CLDIS2BO0678</v>
          </cell>
          <cell r="L4855">
            <v>0.40421000000000001</v>
          </cell>
          <cell r="M4855">
            <v>0.76515</v>
          </cell>
          <cell r="N4855">
            <v>0.76515</v>
          </cell>
          <cell r="O4855">
            <v>1.5477099999999999</v>
          </cell>
          <cell r="P4855">
            <v>1.92188</v>
          </cell>
          <cell r="Q4855">
            <v>1.92188</v>
          </cell>
          <cell r="S4855">
            <v>0.84277999999999997</v>
          </cell>
          <cell r="T4855">
            <v>1.21695</v>
          </cell>
          <cell r="U4855">
            <v>1.21695</v>
          </cell>
          <cell r="W4855">
            <v>0.95457999999999998</v>
          </cell>
          <cell r="X4855">
            <v>0.56079000000000001</v>
          </cell>
          <cell r="Y4855">
            <v>0.56079000000000001</v>
          </cell>
          <cell r="AV4855">
            <v>0.59311000000000003</v>
          </cell>
          <cell r="AW4855">
            <v>0.59311000000000003</v>
          </cell>
        </row>
        <row r="4856">
          <cell r="A4856" t="str">
            <v>680499CLDIS2BU0654</v>
          </cell>
          <cell r="L4856">
            <v>3.015E-2</v>
          </cell>
          <cell r="M4856">
            <v>0.17277999999999999</v>
          </cell>
          <cell r="N4856">
            <v>0.17277999999999999</v>
          </cell>
          <cell r="O4856">
            <v>5.3850000000000002E-2</v>
          </cell>
          <cell r="P4856">
            <v>-2.5069699999999999</v>
          </cell>
          <cell r="Q4856">
            <v>-2.5069699999999999</v>
          </cell>
          <cell r="S4856">
            <v>0.37352999999999997</v>
          </cell>
          <cell r="T4856">
            <v>-2.18729</v>
          </cell>
          <cell r="U4856">
            <v>-2.18729</v>
          </cell>
          <cell r="W4856">
            <v>3.0419999999999999E-2</v>
          </cell>
          <cell r="X4856">
            <v>-2.63592</v>
          </cell>
          <cell r="Y4856">
            <v>-2.63592</v>
          </cell>
          <cell r="AV4856">
            <v>2.3429999999999999E-2</v>
          </cell>
          <cell r="AW4856">
            <v>2.3429999999999999E-2</v>
          </cell>
        </row>
        <row r="4857">
          <cell r="A4857" t="str">
            <v>680499CLDIS2BU0659</v>
          </cell>
          <cell r="L4857">
            <v>9.9470000000000003E-2</v>
          </cell>
          <cell r="M4857">
            <v>-3.5572599999999999</v>
          </cell>
          <cell r="N4857">
            <v>-3.5572599999999999</v>
          </cell>
          <cell r="O4857">
            <v>0.70370999999999995</v>
          </cell>
          <cell r="P4857">
            <v>2.597E-2</v>
          </cell>
          <cell r="Q4857">
            <v>2.597E-2</v>
          </cell>
          <cell r="S4857">
            <v>160.96207999999999</v>
          </cell>
          <cell r="T4857">
            <v>160.28433999999999</v>
          </cell>
          <cell r="U4857">
            <v>160.28433999999999</v>
          </cell>
          <cell r="W4857">
            <v>2.2360000000000001E-2</v>
          </cell>
          <cell r="X4857">
            <v>-3.5572599999999999</v>
          </cell>
          <cell r="Y4857">
            <v>-3.5572599999999999</v>
          </cell>
          <cell r="AV4857">
            <v>0.43008000000000002</v>
          </cell>
          <cell r="AW4857">
            <v>0.43008000000000002</v>
          </cell>
        </row>
        <row r="4858">
          <cell r="A4858" t="str">
            <v>680499CLDIS2BS6922</v>
          </cell>
          <cell r="L4858">
            <v>3.0339999999999999E-2</v>
          </cell>
          <cell r="M4858">
            <v>1.523E-2</v>
          </cell>
          <cell r="N4858">
            <v>1.523E-2</v>
          </cell>
          <cell r="O4858">
            <v>0.51073000000000002</v>
          </cell>
          <cell r="P4858">
            <v>-1.0132699999999999</v>
          </cell>
          <cell r="Q4858">
            <v>-1.0132699999999999</v>
          </cell>
          <cell r="S4858">
            <v>-62.626350000000002</v>
          </cell>
          <cell r="T4858">
            <v>-64.150350000000003</v>
          </cell>
          <cell r="U4858">
            <v>-64.145970000000005</v>
          </cell>
          <cell r="W4858">
            <v>0.19664000000000001</v>
          </cell>
          <cell r="X4858">
            <v>-2.4254600000000002</v>
          </cell>
          <cell r="Y4858">
            <v>-2.42502</v>
          </cell>
          <cell r="AV4858">
            <v>0.26208999999999999</v>
          </cell>
          <cell r="AW4858">
            <v>0.26208999999999999</v>
          </cell>
        </row>
        <row r="4859">
          <cell r="A4859" t="str">
            <v>680499CLDIS2BU1485</v>
          </cell>
          <cell r="L4859">
            <v>1.0000000000000001E-5</v>
          </cell>
          <cell r="M4859">
            <v>-4.3600000000000002E-3</v>
          </cell>
          <cell r="N4859">
            <v>-4.3600000000000002E-3</v>
          </cell>
          <cell r="O4859">
            <v>4.2139999999999997E-2</v>
          </cell>
          <cell r="P4859">
            <v>0.29244999999999999</v>
          </cell>
          <cell r="Q4859">
            <v>0.29244999999999999</v>
          </cell>
          <cell r="S4859">
            <v>-1.4999800000000001</v>
          </cell>
          <cell r="T4859">
            <v>-1.2496700000000001</v>
          </cell>
          <cell r="U4859">
            <v>-1.2496700000000001</v>
          </cell>
          <cell r="W4859">
            <v>4.4999999999999999E-4</v>
          </cell>
          <cell r="X4859">
            <v>-5.7840000000000003E-2</v>
          </cell>
          <cell r="Y4859">
            <v>-5.7840000000000003E-2</v>
          </cell>
          <cell r="AV4859">
            <v>4.1689999999999998E-2</v>
          </cell>
          <cell r="AW4859">
            <v>4.1689999999999998E-2</v>
          </cell>
        </row>
        <row r="4860">
          <cell r="A4860" t="str">
            <v>680499CLDIS2BU1051</v>
          </cell>
          <cell r="O4860">
            <v>4.7579999999999997E-2</v>
          </cell>
          <cell r="S4860">
            <v>4.7579999999999997E-2</v>
          </cell>
          <cell r="W4860">
            <v>1.0000000000000001E-5</v>
          </cell>
          <cell r="AV4860">
            <v>4.7570000000000001E-2</v>
          </cell>
          <cell r="AW4860">
            <v>4.7570000000000001E-2</v>
          </cell>
        </row>
        <row r="4861">
          <cell r="A4861" t="str">
            <v>680499CLDIS2BO0708</v>
          </cell>
          <cell r="M4861">
            <v>0</v>
          </cell>
          <cell r="N4861">
            <v>0</v>
          </cell>
          <cell r="O4861">
            <v>1.2120000000000001E-2</v>
          </cell>
          <cell r="P4861">
            <v>0</v>
          </cell>
          <cell r="Q4861">
            <v>0</v>
          </cell>
          <cell r="S4861">
            <v>-61.97139</v>
          </cell>
          <cell r="T4861">
            <v>-61.983510000000003</v>
          </cell>
          <cell r="U4861">
            <v>-61.983510000000003</v>
          </cell>
          <cell r="W4861">
            <v>5.5000000000000003E-4</v>
          </cell>
          <cell r="X4861">
            <v>-2.3823400000000001</v>
          </cell>
          <cell r="Y4861">
            <v>-2.3823400000000001</v>
          </cell>
          <cell r="AV4861">
            <v>1.157E-2</v>
          </cell>
          <cell r="AW4861">
            <v>1.157E-2</v>
          </cell>
        </row>
        <row r="4862">
          <cell r="A4862" t="str">
            <v>680499CLDIS2BU0675</v>
          </cell>
          <cell r="M4862">
            <v>9.4299999999999991E-3</v>
          </cell>
          <cell r="N4862">
            <v>9.4299999999999991E-3</v>
          </cell>
          <cell r="O4862">
            <v>3.4299999999999999E-3</v>
          </cell>
          <cell r="P4862">
            <v>0.26533000000000001</v>
          </cell>
          <cell r="Q4862">
            <v>0.26533000000000001</v>
          </cell>
          <cell r="S4862">
            <v>-8.0400000000000003E-3</v>
          </cell>
          <cell r="T4862">
            <v>0.25385999999999997</v>
          </cell>
          <cell r="U4862">
            <v>0.25385999999999997</v>
          </cell>
          <cell r="W4862">
            <v>1.1E-4</v>
          </cell>
          <cell r="X4862">
            <v>-9.9000000000000008E-3</v>
          </cell>
          <cell r="Y4862">
            <v>-9.9000000000000008E-3</v>
          </cell>
          <cell r="AV4862">
            <v>3.32E-3</v>
          </cell>
          <cell r="AW4862">
            <v>3.32E-3</v>
          </cell>
        </row>
        <row r="4863">
          <cell r="A4863" t="str">
            <v>680499CLDIS2BU0709</v>
          </cell>
          <cell r="L4863">
            <v>1.376E-2</v>
          </cell>
          <cell r="M4863">
            <v>1.0160000000000001E-2</v>
          </cell>
          <cell r="N4863">
            <v>1.0160000000000001E-2</v>
          </cell>
          <cell r="O4863">
            <v>4.1320000000000003E-2</v>
          </cell>
          <cell r="P4863">
            <v>-1.5710500000000001</v>
          </cell>
          <cell r="Q4863">
            <v>-1.5710500000000001</v>
          </cell>
          <cell r="S4863">
            <v>8.2180000000000003E-2</v>
          </cell>
          <cell r="T4863">
            <v>-1.5301899999999999</v>
          </cell>
          <cell r="U4863">
            <v>-1.5301899999999999</v>
          </cell>
          <cell r="W4863">
            <v>1.388E-2</v>
          </cell>
          <cell r="X4863">
            <v>1.0160000000000001E-2</v>
          </cell>
          <cell r="Y4863">
            <v>1.0160000000000001E-2</v>
          </cell>
          <cell r="AV4863">
            <v>2.7439999999999999E-2</v>
          </cell>
          <cell r="AW4863">
            <v>2.7439999999999999E-2</v>
          </cell>
        </row>
        <row r="4864">
          <cell r="A4864" t="str">
            <v>680499CLDIS2BU1123</v>
          </cell>
          <cell r="L4864">
            <v>1.6570000000000001E-2</v>
          </cell>
          <cell r="O4864">
            <v>0.36414000000000002</v>
          </cell>
          <cell r="S4864">
            <v>0.72330000000000005</v>
          </cell>
          <cell r="T4864">
            <v>0.35915999999999998</v>
          </cell>
          <cell r="U4864">
            <v>0.36353999999999997</v>
          </cell>
          <cell r="W4864">
            <v>0.18164</v>
          </cell>
          <cell r="X4864">
            <v>1.4460000000000001E-2</v>
          </cell>
          <cell r="Y4864">
            <v>1.49E-2</v>
          </cell>
          <cell r="AV4864">
            <v>0.1305</v>
          </cell>
          <cell r="AW4864">
            <v>0.1305</v>
          </cell>
        </row>
        <row r="4865">
          <cell r="A4865" t="str">
            <v>680499CLDIS2BS9042</v>
          </cell>
          <cell r="L4865">
            <v>1.1976199999999999</v>
          </cell>
          <cell r="M4865">
            <v>2.18E-2</v>
          </cell>
          <cell r="N4865">
            <v>2.598E-2</v>
          </cell>
          <cell r="O4865">
            <v>30.663340000000002</v>
          </cell>
          <cell r="P4865">
            <v>0.77205999999999997</v>
          </cell>
          <cell r="Q4865">
            <v>0.77712000000000003</v>
          </cell>
          <cell r="S4865">
            <v>-8.9397400000000005</v>
          </cell>
          <cell r="T4865">
            <v>-38.831020000000002</v>
          </cell>
          <cell r="U4865">
            <v>-38.770980000000002</v>
          </cell>
          <cell r="W4865">
            <v>2.3381500000000002</v>
          </cell>
          <cell r="X4865">
            <v>0.31796999999999997</v>
          </cell>
          <cell r="Y4865">
            <v>0.31008999999999998</v>
          </cell>
          <cell r="AV4865">
            <v>28.18704</v>
          </cell>
          <cell r="AW4865">
            <v>28.18704</v>
          </cell>
        </row>
        <row r="4866">
          <cell r="A4866" t="str">
            <v>680499CLDIS2BO0341</v>
          </cell>
          <cell r="L4866">
            <v>0.52207000000000003</v>
          </cell>
          <cell r="M4866">
            <v>-8.1199999999999994E-2</v>
          </cell>
          <cell r="N4866">
            <v>-8.1210000000000004E-2</v>
          </cell>
          <cell r="O4866">
            <v>13.32498</v>
          </cell>
          <cell r="P4866">
            <v>0.44503999999999999</v>
          </cell>
          <cell r="Q4866">
            <v>0.45502999999999999</v>
          </cell>
          <cell r="S4866">
            <v>17.456849999999999</v>
          </cell>
          <cell r="T4866">
            <v>4.5769099999999998</v>
          </cell>
          <cell r="U4866">
            <v>4.6159699999999999</v>
          </cell>
          <cell r="W4866">
            <v>1.15499</v>
          </cell>
          <cell r="X4866">
            <v>-9.0500000000000008E-3</v>
          </cell>
          <cell r="Y4866">
            <v>-1.1990000000000001E-2</v>
          </cell>
          <cell r="AV4866">
            <v>12.031840000000001</v>
          </cell>
          <cell r="AW4866">
            <v>12.031840000000001</v>
          </cell>
        </row>
        <row r="4867">
          <cell r="A4867" t="str">
            <v>680499CLDIS2BU0341</v>
          </cell>
          <cell r="L4867">
            <v>0.52207000000000003</v>
          </cell>
          <cell r="M4867">
            <v>-8.1199999999999994E-2</v>
          </cell>
          <cell r="N4867">
            <v>-8.1210000000000004E-2</v>
          </cell>
          <cell r="O4867">
            <v>13.32498</v>
          </cell>
          <cell r="P4867">
            <v>0.44503999999999999</v>
          </cell>
          <cell r="Q4867">
            <v>0.45502999999999999</v>
          </cell>
          <cell r="S4867">
            <v>17.456849999999999</v>
          </cell>
          <cell r="T4867">
            <v>4.5769099999999998</v>
          </cell>
          <cell r="U4867">
            <v>4.6159699999999999</v>
          </cell>
          <cell r="W4867">
            <v>1.15499</v>
          </cell>
          <cell r="X4867">
            <v>-9.0500000000000008E-3</v>
          </cell>
          <cell r="Y4867">
            <v>-1.1990000000000001E-2</v>
          </cell>
          <cell r="AV4867">
            <v>12.031840000000001</v>
          </cell>
          <cell r="AW4867">
            <v>12.031840000000001</v>
          </cell>
        </row>
        <row r="4868">
          <cell r="A4868" t="str">
            <v>680499CLDIS2BU0351</v>
          </cell>
          <cell r="L4868">
            <v>0.53478999999999999</v>
          </cell>
          <cell r="O4868">
            <v>0.69962999999999997</v>
          </cell>
          <cell r="S4868">
            <v>-43.790190000000003</v>
          </cell>
          <cell r="T4868">
            <v>-44.489820000000002</v>
          </cell>
          <cell r="U4868">
            <v>-44.488610000000001</v>
          </cell>
          <cell r="W4868">
            <v>0.53505000000000003</v>
          </cell>
          <cell r="AV4868">
            <v>0.16458</v>
          </cell>
          <cell r="AW4868">
            <v>0.16458</v>
          </cell>
        </row>
        <row r="4869">
          <cell r="A4869" t="str">
            <v>680499CLDIS2BU0352</v>
          </cell>
          <cell r="L4869">
            <v>0.14076</v>
          </cell>
          <cell r="M4869">
            <v>0.10299999999999999</v>
          </cell>
          <cell r="N4869">
            <v>0.10718999999999999</v>
          </cell>
          <cell r="O4869">
            <v>16.638729999999999</v>
          </cell>
          <cell r="P4869">
            <v>0.32701999999999998</v>
          </cell>
          <cell r="Q4869">
            <v>0.32208999999999999</v>
          </cell>
          <cell r="S4869">
            <v>17.393599999999999</v>
          </cell>
          <cell r="T4869">
            <v>1.08189</v>
          </cell>
          <cell r="U4869">
            <v>1.1016600000000001</v>
          </cell>
          <cell r="W4869">
            <v>0.64810999999999996</v>
          </cell>
          <cell r="X4869">
            <v>0.32701999999999998</v>
          </cell>
          <cell r="Y4869">
            <v>0.32208999999999999</v>
          </cell>
          <cell r="AV4869">
            <v>15.99062</v>
          </cell>
          <cell r="AW4869">
            <v>15.99062</v>
          </cell>
        </row>
        <row r="4870">
          <cell r="A4870" t="str">
            <v>680499CLDIS2BS9051</v>
          </cell>
          <cell r="L4870">
            <v>4.1910000000000003E-2</v>
          </cell>
          <cell r="M4870">
            <v>0</v>
          </cell>
          <cell r="N4870">
            <v>1.0000000000000001E-5</v>
          </cell>
          <cell r="O4870">
            <v>0.10625999999999999</v>
          </cell>
          <cell r="P4870">
            <v>0.17254</v>
          </cell>
          <cell r="Q4870">
            <v>0.17415</v>
          </cell>
          <cell r="S4870">
            <v>-0.13822000000000001</v>
          </cell>
          <cell r="T4870">
            <v>-7.1940000000000004E-2</v>
          </cell>
          <cell r="U4870">
            <v>-7.0309999999999997E-2</v>
          </cell>
          <cell r="W4870">
            <v>4.3639999999999998E-2</v>
          </cell>
          <cell r="X4870">
            <v>6.7250000000000004E-2</v>
          </cell>
          <cell r="Y4870">
            <v>6.4519999999999994E-2</v>
          </cell>
          <cell r="AV4870">
            <v>6.2619999999999995E-2</v>
          </cell>
          <cell r="AW4870">
            <v>6.2619999999999995E-2</v>
          </cell>
        </row>
        <row r="4871">
          <cell r="A4871" t="str">
            <v>680499CLDIS2BO0713</v>
          </cell>
          <cell r="L4871">
            <v>4.1910000000000003E-2</v>
          </cell>
          <cell r="M4871">
            <v>0</v>
          </cell>
          <cell r="N4871">
            <v>1.0000000000000001E-5</v>
          </cell>
          <cell r="O4871">
            <v>9.3289999999999998E-2</v>
          </cell>
          <cell r="P4871">
            <v>0.17254</v>
          </cell>
          <cell r="Q4871">
            <v>0.17415</v>
          </cell>
          <cell r="S4871">
            <v>9.3270000000000006E-2</v>
          </cell>
          <cell r="T4871">
            <v>0.17252000000000001</v>
          </cell>
          <cell r="U4871">
            <v>0.17415</v>
          </cell>
          <cell r="W4871">
            <v>4.3049999999999998E-2</v>
          </cell>
          <cell r="X4871">
            <v>6.7250000000000004E-2</v>
          </cell>
          <cell r="Y4871">
            <v>6.4519999999999994E-2</v>
          </cell>
          <cell r="AV4871">
            <v>5.024E-2</v>
          </cell>
          <cell r="AW4871">
            <v>5.024E-2</v>
          </cell>
        </row>
        <row r="4872">
          <cell r="A4872" t="str">
            <v>680499CLDIS2BU0713</v>
          </cell>
          <cell r="L4872">
            <v>4.1910000000000003E-2</v>
          </cell>
          <cell r="M4872">
            <v>0</v>
          </cell>
          <cell r="N4872">
            <v>1.0000000000000001E-5</v>
          </cell>
          <cell r="O4872">
            <v>9.3289999999999998E-2</v>
          </cell>
          <cell r="P4872">
            <v>0.17254</v>
          </cell>
          <cell r="Q4872">
            <v>0.17415</v>
          </cell>
          <cell r="S4872">
            <v>9.3270000000000006E-2</v>
          </cell>
          <cell r="T4872">
            <v>0.17252000000000001</v>
          </cell>
          <cell r="U4872">
            <v>0.17415</v>
          </cell>
          <cell r="W4872">
            <v>4.3049999999999998E-2</v>
          </cell>
          <cell r="X4872">
            <v>6.7250000000000004E-2</v>
          </cell>
          <cell r="Y4872">
            <v>6.4519999999999994E-2</v>
          </cell>
          <cell r="AV4872">
            <v>5.024E-2</v>
          </cell>
          <cell r="AW4872">
            <v>5.024E-2</v>
          </cell>
        </row>
        <row r="4873">
          <cell r="A4873" t="str">
            <v>680499CLDIS2BU0418</v>
          </cell>
          <cell r="O4873">
            <v>1.2970000000000001E-2</v>
          </cell>
          <cell r="S4873">
            <v>-0.23149</v>
          </cell>
          <cell r="T4873">
            <v>-0.24446000000000001</v>
          </cell>
          <cell r="U4873">
            <v>-0.24446000000000001</v>
          </cell>
          <cell r="W4873">
            <v>5.9000000000000003E-4</v>
          </cell>
          <cell r="AV4873">
            <v>1.238E-2</v>
          </cell>
          <cell r="AW4873">
            <v>1.238E-2</v>
          </cell>
        </row>
        <row r="4874">
          <cell r="A4874" t="str">
            <v>680499CLDIS2BS9050</v>
          </cell>
          <cell r="L4874">
            <v>9.3759999999999996E-2</v>
          </cell>
          <cell r="O4874">
            <v>0.53391999999999995</v>
          </cell>
          <cell r="P4874">
            <v>0.36775999999999998</v>
          </cell>
          <cell r="Q4874">
            <v>0.37030000000000002</v>
          </cell>
          <cell r="S4874">
            <v>0.25717000000000001</v>
          </cell>
          <cell r="T4874">
            <v>9.1009999999999994E-2</v>
          </cell>
          <cell r="U4874">
            <v>9.851E-2</v>
          </cell>
          <cell r="W4874">
            <v>0.15318999999999999</v>
          </cell>
          <cell r="X4874">
            <v>9.6129999999999993E-2</v>
          </cell>
          <cell r="Y4874">
            <v>9.2219999999999996E-2</v>
          </cell>
          <cell r="AV4874">
            <v>0.25539000000000001</v>
          </cell>
          <cell r="AW4874">
            <v>0.25539000000000001</v>
          </cell>
        </row>
        <row r="4875">
          <cell r="A4875" t="str">
            <v>680499CLDIS2BU0331</v>
          </cell>
          <cell r="L4875">
            <v>2.6540000000000001E-2</v>
          </cell>
          <cell r="O4875">
            <v>0.11819</v>
          </cell>
          <cell r="S4875">
            <v>0.13211999999999999</v>
          </cell>
          <cell r="T4875">
            <v>1.393E-2</v>
          </cell>
          <cell r="U4875">
            <v>1.401E-2</v>
          </cell>
          <cell r="W4875">
            <v>2.6710000000000001E-2</v>
          </cell>
          <cell r="AV4875">
            <v>9.1480000000000006E-2</v>
          </cell>
          <cell r="AW4875">
            <v>9.1480000000000006E-2</v>
          </cell>
        </row>
        <row r="4876">
          <cell r="A4876" t="str">
            <v>680499CLDIS2BU0362</v>
          </cell>
          <cell r="L4876">
            <v>6.7220000000000002E-2</v>
          </cell>
          <cell r="O4876">
            <v>0.41563</v>
          </cell>
          <cell r="P4876">
            <v>0.36775999999999998</v>
          </cell>
          <cell r="Q4876">
            <v>0.37030000000000002</v>
          </cell>
          <cell r="S4876">
            <v>0.12495000000000001</v>
          </cell>
          <cell r="T4876">
            <v>7.7079999999999996E-2</v>
          </cell>
          <cell r="U4876">
            <v>8.4500000000000006E-2</v>
          </cell>
          <cell r="W4876">
            <v>0.12648000000000001</v>
          </cell>
          <cell r="X4876">
            <v>9.6129999999999993E-2</v>
          </cell>
          <cell r="Y4876">
            <v>9.2219999999999996E-2</v>
          </cell>
          <cell r="AV4876">
            <v>0.16381000000000001</v>
          </cell>
          <cell r="AW4876">
            <v>0.16381000000000001</v>
          </cell>
        </row>
        <row r="4877">
          <cell r="A4877" t="str">
            <v>680499CLDIS2BU0370</v>
          </cell>
          <cell r="O4877">
            <v>1E-4</v>
          </cell>
          <cell r="S4877">
            <v>1E-4</v>
          </cell>
          <cell r="AV4877">
            <v>1E-4</v>
          </cell>
          <cell r="AW4877">
            <v>1E-4</v>
          </cell>
        </row>
        <row r="4878">
          <cell r="A4878" t="str">
            <v>680499CLDIS2BS6921</v>
          </cell>
          <cell r="L4878">
            <v>2.8930000000000001E-2</v>
          </cell>
          <cell r="M4878">
            <v>2.8570000000000002E-2</v>
          </cell>
          <cell r="N4878">
            <v>2.8570000000000002E-2</v>
          </cell>
          <cell r="O4878">
            <v>5.185E-2</v>
          </cell>
          <cell r="P4878">
            <v>6.2089999999999999E-2</v>
          </cell>
          <cell r="Q4878">
            <v>6.2089999999999999E-2</v>
          </cell>
          <cell r="S4878">
            <v>0.22406000000000001</v>
          </cell>
          <cell r="T4878">
            <v>0.23430000000000001</v>
          </cell>
          <cell r="U4878">
            <v>0.23430000000000001</v>
          </cell>
          <cell r="W4878">
            <v>2.8930000000000001E-2</v>
          </cell>
          <cell r="X4878">
            <v>2.8570000000000002E-2</v>
          </cell>
          <cell r="Y4878">
            <v>2.8570000000000002E-2</v>
          </cell>
          <cell r="AV4878">
            <v>2.2919999999999999E-2</v>
          </cell>
          <cell r="AW4878">
            <v>2.2919999999999999E-2</v>
          </cell>
        </row>
        <row r="4879">
          <cell r="A4879" t="str">
            <v>680499CLDIS2BO1228</v>
          </cell>
          <cell r="L4879">
            <v>2.8930000000000001E-2</v>
          </cell>
          <cell r="M4879">
            <v>2.8570000000000002E-2</v>
          </cell>
          <cell r="N4879">
            <v>2.8570000000000002E-2</v>
          </cell>
          <cell r="O4879">
            <v>5.185E-2</v>
          </cell>
          <cell r="P4879">
            <v>6.2089999999999999E-2</v>
          </cell>
          <cell r="Q4879">
            <v>6.2089999999999999E-2</v>
          </cell>
          <cell r="S4879">
            <v>0.22406000000000001</v>
          </cell>
          <cell r="T4879">
            <v>0.23430000000000001</v>
          </cell>
          <cell r="U4879">
            <v>0.23430000000000001</v>
          </cell>
          <cell r="W4879">
            <v>2.8930000000000001E-2</v>
          </cell>
          <cell r="X4879">
            <v>2.8570000000000002E-2</v>
          </cell>
          <cell r="Y4879">
            <v>2.8570000000000002E-2</v>
          </cell>
          <cell r="AV4879">
            <v>2.2919999999999999E-2</v>
          </cell>
          <cell r="AW4879">
            <v>2.2919999999999999E-2</v>
          </cell>
        </row>
        <row r="4880">
          <cell r="A4880" t="str">
            <v>680499CLDIS2BU1228</v>
          </cell>
          <cell r="L4880">
            <v>2.8930000000000001E-2</v>
          </cell>
          <cell r="M4880">
            <v>2.8570000000000002E-2</v>
          </cell>
          <cell r="N4880">
            <v>2.8570000000000002E-2</v>
          </cell>
          <cell r="O4880">
            <v>5.185E-2</v>
          </cell>
          <cell r="P4880">
            <v>6.2089999999999999E-2</v>
          </cell>
          <cell r="Q4880">
            <v>6.2089999999999999E-2</v>
          </cell>
          <cell r="S4880">
            <v>0.22406000000000001</v>
          </cell>
          <cell r="T4880">
            <v>0.23430000000000001</v>
          </cell>
          <cell r="U4880">
            <v>0.23430000000000001</v>
          </cell>
          <cell r="W4880">
            <v>2.8930000000000001E-2</v>
          </cell>
          <cell r="X4880">
            <v>2.8570000000000002E-2</v>
          </cell>
          <cell r="Y4880">
            <v>2.8570000000000002E-2</v>
          </cell>
          <cell r="AV4880">
            <v>2.2919999999999999E-2</v>
          </cell>
          <cell r="AW4880">
            <v>2.2919999999999999E-2</v>
          </cell>
        </row>
        <row r="4881">
          <cell r="A4881" t="str">
            <v>680499CLDIS2BS6903</v>
          </cell>
          <cell r="L4881">
            <v>2.7130000000000001E-2</v>
          </cell>
          <cell r="O4881">
            <v>2.716E-2</v>
          </cell>
          <cell r="S4881">
            <v>-8.7660000000000002E-2</v>
          </cell>
          <cell r="T4881">
            <v>-0.11482000000000001</v>
          </cell>
          <cell r="U4881">
            <v>-0.11482000000000001</v>
          </cell>
          <cell r="W4881">
            <v>2.7130000000000001E-2</v>
          </cell>
          <cell r="AV4881">
            <v>1.2999999999999999E-4</v>
          </cell>
          <cell r="AW4881">
            <v>1.2999999999999999E-4</v>
          </cell>
        </row>
        <row r="4882">
          <cell r="A4882" t="str">
            <v>680499CLDIS2BU0664</v>
          </cell>
          <cell r="L4882">
            <v>2.7130000000000001E-2</v>
          </cell>
          <cell r="O4882">
            <v>2.716E-2</v>
          </cell>
          <cell r="S4882">
            <v>-8.7660000000000002E-2</v>
          </cell>
          <cell r="T4882">
            <v>-0.11482000000000001</v>
          </cell>
          <cell r="U4882">
            <v>-0.11482000000000001</v>
          </cell>
          <cell r="W4882">
            <v>2.7130000000000001E-2</v>
          </cell>
          <cell r="AV4882">
            <v>1.2999999999999999E-4</v>
          </cell>
          <cell r="AW4882">
            <v>1.2999999999999999E-4</v>
          </cell>
        </row>
        <row r="4883">
          <cell r="A4883" t="str">
            <v>680499CLDIS2201101</v>
          </cell>
          <cell r="L4883">
            <v>18.791319999999999</v>
          </cell>
          <cell r="M4883">
            <v>15.343669999999999</v>
          </cell>
          <cell r="N4883">
            <v>15.343669999999999</v>
          </cell>
          <cell r="O4883">
            <v>362.86725000000001</v>
          </cell>
          <cell r="P4883">
            <v>102.11837</v>
          </cell>
          <cell r="Q4883">
            <v>102.11837</v>
          </cell>
          <cell r="S4883">
            <v>271.01154000000002</v>
          </cell>
          <cell r="T4883">
            <v>10.26266</v>
          </cell>
          <cell r="U4883">
            <v>10.26266</v>
          </cell>
          <cell r="W4883">
            <v>23.659990000000001</v>
          </cell>
          <cell r="X4883">
            <v>-64.762159999999994</v>
          </cell>
          <cell r="Y4883">
            <v>-64.762159999999994</v>
          </cell>
          <cell r="AV4883">
            <v>13.17122</v>
          </cell>
          <cell r="AW4883">
            <v>13.17122</v>
          </cell>
        </row>
        <row r="4884">
          <cell r="A4884" t="str">
            <v>680499CLDIS2BT6918</v>
          </cell>
          <cell r="L4884">
            <v>18.791319999999999</v>
          </cell>
          <cell r="M4884">
            <v>15.343669999999999</v>
          </cell>
          <cell r="N4884">
            <v>15.343669999999999</v>
          </cell>
          <cell r="O4884">
            <v>362.86725000000001</v>
          </cell>
          <cell r="P4884">
            <v>102.11837</v>
          </cell>
          <cell r="Q4884">
            <v>102.11837</v>
          </cell>
          <cell r="S4884">
            <v>271.01154000000002</v>
          </cell>
          <cell r="T4884">
            <v>10.26266</v>
          </cell>
          <cell r="U4884">
            <v>10.26266</v>
          </cell>
          <cell r="W4884">
            <v>23.659990000000001</v>
          </cell>
          <cell r="X4884">
            <v>-64.762159999999994</v>
          </cell>
          <cell r="Y4884">
            <v>-64.762159999999994</v>
          </cell>
          <cell r="AV4884">
            <v>13.17122</v>
          </cell>
          <cell r="AW4884">
            <v>13.17122</v>
          </cell>
        </row>
        <row r="4885">
          <cell r="A4885" t="str">
            <v>680499CLDIS2BO0680</v>
          </cell>
          <cell r="L4885">
            <v>18.791319999999999</v>
          </cell>
          <cell r="M4885">
            <v>15.343669999999999</v>
          </cell>
          <cell r="N4885">
            <v>15.343669999999999</v>
          </cell>
          <cell r="O4885">
            <v>362.85293000000001</v>
          </cell>
          <cell r="P4885">
            <v>125.53677</v>
          </cell>
          <cell r="Q4885">
            <v>125.53677</v>
          </cell>
          <cell r="S4885">
            <v>409.24015000000003</v>
          </cell>
          <cell r="T4885">
            <v>171.92399</v>
          </cell>
          <cell r="U4885">
            <v>171.92399</v>
          </cell>
          <cell r="W4885">
            <v>23.659610000000001</v>
          </cell>
          <cell r="X4885">
            <v>65.218770000000006</v>
          </cell>
          <cell r="Y4885">
            <v>65.218770000000006</v>
          </cell>
          <cell r="AV4885">
            <v>13.15728</v>
          </cell>
          <cell r="AW4885">
            <v>13.15728</v>
          </cell>
        </row>
        <row r="4886">
          <cell r="A4886" t="str">
            <v>680499CLDIS2BU0680</v>
          </cell>
          <cell r="L4886">
            <v>18.791319999999999</v>
          </cell>
          <cell r="M4886">
            <v>15.343669999999999</v>
          </cell>
          <cell r="N4886">
            <v>15.343669999999999</v>
          </cell>
          <cell r="O4886">
            <v>362.85293000000001</v>
          </cell>
          <cell r="P4886">
            <v>125.53677</v>
          </cell>
          <cell r="Q4886">
            <v>125.53677</v>
          </cell>
          <cell r="S4886">
            <v>409.24015000000003</v>
          </cell>
          <cell r="T4886">
            <v>171.92399</v>
          </cell>
          <cell r="U4886">
            <v>171.92399</v>
          </cell>
          <cell r="W4886">
            <v>23.659610000000001</v>
          </cell>
          <cell r="X4886">
            <v>65.218770000000006</v>
          </cell>
          <cell r="Y4886">
            <v>65.218770000000006</v>
          </cell>
          <cell r="AV4886">
            <v>13.15728</v>
          </cell>
          <cell r="AW4886">
            <v>13.15728</v>
          </cell>
        </row>
        <row r="4887">
          <cell r="A4887" t="str">
            <v>680499CLDIS2BU0655</v>
          </cell>
          <cell r="S4887">
            <v>-129.98093</v>
          </cell>
          <cell r="T4887">
            <v>-129.98093</v>
          </cell>
          <cell r="U4887">
            <v>-129.98093</v>
          </cell>
          <cell r="X4887">
            <v>-129.98093</v>
          </cell>
          <cell r="Y4887">
            <v>-129.98093</v>
          </cell>
        </row>
        <row r="4888">
          <cell r="A4888" t="str">
            <v>680499CLDIS2BU0624</v>
          </cell>
          <cell r="O4888">
            <v>1.4319999999999999E-2</v>
          </cell>
          <cell r="P4888">
            <v>-23.418399999999998</v>
          </cell>
          <cell r="Q4888">
            <v>-23.418399999999998</v>
          </cell>
          <cell r="S4888">
            <v>-8.2476800000000008</v>
          </cell>
          <cell r="T4888">
            <v>-31.680399999999999</v>
          </cell>
          <cell r="U4888">
            <v>-31.680399999999999</v>
          </cell>
          <cell r="W4888">
            <v>3.8000000000000002E-4</v>
          </cell>
          <cell r="AV4888">
            <v>1.3939999999999999E-2</v>
          </cell>
          <cell r="AW4888">
            <v>1.3939999999999999E-2</v>
          </cell>
        </row>
        <row r="4889">
          <cell r="A4889" t="str">
            <v>680499673866PD202</v>
          </cell>
          <cell r="L4889">
            <v>0</v>
          </cell>
          <cell r="M4889">
            <v>-2.0188700000000002</v>
          </cell>
          <cell r="N4889">
            <v>-2.0188700000000002</v>
          </cell>
          <cell r="O4889">
            <v>0.21206</v>
          </cell>
          <cell r="P4889">
            <v>-6.4581900000000001</v>
          </cell>
          <cell r="Q4889">
            <v>-6.4581900000000001</v>
          </cell>
          <cell r="S4889">
            <v>40.071770000000001</v>
          </cell>
          <cell r="T4889">
            <v>33.401519999999998</v>
          </cell>
          <cell r="U4889">
            <v>33.401519999999998</v>
          </cell>
          <cell r="W4889">
            <v>9.5499999999999995E-3</v>
          </cell>
          <cell r="X4889">
            <v>-7.8279199999999998</v>
          </cell>
          <cell r="Y4889">
            <v>-7.8279199999999998</v>
          </cell>
          <cell r="AV4889">
            <v>0.20249</v>
          </cell>
          <cell r="AW4889">
            <v>0.20249</v>
          </cell>
        </row>
        <row r="4890">
          <cell r="A4890" t="str">
            <v>680499673866BS9044</v>
          </cell>
          <cell r="O4890">
            <v>3.2410000000000001E-2</v>
          </cell>
          <cell r="P4890">
            <v>-0.1976</v>
          </cell>
          <cell r="Q4890">
            <v>-0.1976</v>
          </cell>
          <cell r="S4890">
            <v>3.2399999999999998E-2</v>
          </cell>
          <cell r="T4890">
            <v>-0.19761000000000001</v>
          </cell>
          <cell r="U4890">
            <v>-0.19761000000000001</v>
          </cell>
          <cell r="W4890">
            <v>1.6000000000000001E-3</v>
          </cell>
          <cell r="X4890">
            <v>-0.1976</v>
          </cell>
          <cell r="Y4890">
            <v>-0.1976</v>
          </cell>
          <cell r="AV4890">
            <v>3.0810000000000001E-2</v>
          </cell>
          <cell r="AW4890">
            <v>3.0810000000000001E-2</v>
          </cell>
        </row>
        <row r="4891">
          <cell r="A4891" t="str">
            <v>680499673866BU0321</v>
          </cell>
          <cell r="O4891">
            <v>2.341E-2</v>
          </cell>
          <cell r="S4891">
            <v>2.3400000000000001E-2</v>
          </cell>
          <cell r="T4891">
            <v>-1.0000000000000001E-5</v>
          </cell>
          <cell r="U4891">
            <v>-1.0000000000000001E-5</v>
          </cell>
          <cell r="W4891">
            <v>1.1000000000000001E-3</v>
          </cell>
          <cell r="AV4891">
            <v>2.231E-2</v>
          </cell>
          <cell r="AW4891">
            <v>2.231E-2</v>
          </cell>
        </row>
        <row r="4892">
          <cell r="A4892" t="str">
            <v>680499673866BU0323</v>
          </cell>
          <cell r="O4892">
            <v>8.1700000000000002E-3</v>
          </cell>
          <cell r="P4892">
            <v>-0.1976</v>
          </cell>
          <cell r="Q4892">
            <v>-0.1976</v>
          </cell>
          <cell r="S4892">
            <v>8.1700000000000002E-3</v>
          </cell>
          <cell r="T4892">
            <v>-0.1976</v>
          </cell>
          <cell r="U4892">
            <v>-0.1976</v>
          </cell>
          <cell r="W4892">
            <v>4.6000000000000001E-4</v>
          </cell>
          <cell r="X4892">
            <v>-0.1976</v>
          </cell>
          <cell r="Y4892">
            <v>-0.1976</v>
          </cell>
          <cell r="AV4892">
            <v>7.7099999999999998E-3</v>
          </cell>
          <cell r="AW4892">
            <v>7.7099999999999998E-3</v>
          </cell>
        </row>
        <row r="4893">
          <cell r="A4893" t="str">
            <v>680499673866BU0648</v>
          </cell>
          <cell r="O4893">
            <v>8.3000000000000001E-4</v>
          </cell>
          <cell r="S4893">
            <v>8.3000000000000001E-4</v>
          </cell>
          <cell r="W4893">
            <v>4.0000000000000003E-5</v>
          </cell>
          <cell r="AV4893">
            <v>7.9000000000000001E-4</v>
          </cell>
          <cell r="AW4893">
            <v>7.9000000000000001E-4</v>
          </cell>
        </row>
        <row r="4894">
          <cell r="A4894" t="str">
            <v>680499673866BG6912</v>
          </cell>
          <cell r="L4894">
            <v>1.0000000000000001E-5</v>
          </cell>
          <cell r="M4894">
            <v>-1.93767</v>
          </cell>
          <cell r="N4894">
            <v>-1.93767</v>
          </cell>
          <cell r="O4894">
            <v>8.9910000000000004E-2</v>
          </cell>
          <cell r="P4894">
            <v>-6.1793899999999997</v>
          </cell>
          <cell r="Q4894">
            <v>-6.1793899999999997</v>
          </cell>
          <cell r="S4894">
            <v>87.019220000000004</v>
          </cell>
          <cell r="T4894">
            <v>80.749920000000003</v>
          </cell>
          <cell r="U4894">
            <v>80.749920000000003</v>
          </cell>
          <cell r="W4894">
            <v>4.1599999999999996E-3</v>
          </cell>
          <cell r="X4894">
            <v>-7.5491200000000003</v>
          </cell>
          <cell r="Y4894">
            <v>-7.5491200000000003</v>
          </cell>
          <cell r="AV4894">
            <v>8.5730000000000001E-2</v>
          </cell>
          <cell r="AW4894">
            <v>8.5730000000000001E-2</v>
          </cell>
        </row>
        <row r="4895">
          <cell r="A4895" t="str">
            <v>680499673866BS6912</v>
          </cell>
          <cell r="M4895">
            <v>-1.85619</v>
          </cell>
          <cell r="N4895">
            <v>-1.85619</v>
          </cell>
          <cell r="O4895">
            <v>5.423E-2</v>
          </cell>
          <cell r="P4895">
            <v>-4.70444</v>
          </cell>
          <cell r="Q4895">
            <v>-4.70444</v>
          </cell>
          <cell r="S4895">
            <v>150.66565</v>
          </cell>
          <cell r="T4895">
            <v>145.90698</v>
          </cell>
          <cell r="U4895">
            <v>145.90698</v>
          </cell>
          <cell r="W4895">
            <v>2.7899999999999999E-3</v>
          </cell>
          <cell r="X4895">
            <v>-5.0124899999999997</v>
          </cell>
          <cell r="Y4895">
            <v>-5.0124899999999997</v>
          </cell>
          <cell r="AV4895">
            <v>5.142E-2</v>
          </cell>
          <cell r="AW4895">
            <v>5.142E-2</v>
          </cell>
        </row>
        <row r="4896">
          <cell r="A4896" t="str">
            <v>680499673866BO0678</v>
          </cell>
          <cell r="M4896">
            <v>-0.10131</v>
          </cell>
          <cell r="N4896">
            <v>-0.10131</v>
          </cell>
          <cell r="O4896">
            <v>3.918E-2</v>
          </cell>
          <cell r="P4896">
            <v>-0.14086000000000001</v>
          </cell>
          <cell r="Q4896">
            <v>-0.14086000000000001</v>
          </cell>
          <cell r="S4896">
            <v>-3.9561199999999999</v>
          </cell>
          <cell r="T4896">
            <v>-4.1361600000000003</v>
          </cell>
          <cell r="U4896">
            <v>-4.1361600000000003</v>
          </cell>
          <cell r="W4896">
            <v>1.6100000000000001E-3</v>
          </cell>
          <cell r="X4896">
            <v>-0.44890999999999998</v>
          </cell>
          <cell r="Y4896">
            <v>-0.44890999999999998</v>
          </cell>
          <cell r="AV4896">
            <v>3.755E-2</v>
          </cell>
          <cell r="AW4896">
            <v>3.755E-2</v>
          </cell>
        </row>
        <row r="4897">
          <cell r="A4897" t="str">
            <v>680499673866BU0654</v>
          </cell>
          <cell r="O4897">
            <v>4.13E-3</v>
          </cell>
          <cell r="P4897">
            <v>-2.8087</v>
          </cell>
          <cell r="Q4897">
            <v>-2.8087</v>
          </cell>
          <cell r="S4897">
            <v>4.13E-3</v>
          </cell>
          <cell r="T4897">
            <v>-2.8087</v>
          </cell>
          <cell r="U4897">
            <v>-2.8087</v>
          </cell>
          <cell r="W4897">
            <v>2.7E-4</v>
          </cell>
          <cell r="X4897">
            <v>-2.8087</v>
          </cell>
          <cell r="Y4897">
            <v>-2.8087</v>
          </cell>
          <cell r="AV4897">
            <v>3.8600000000000001E-3</v>
          </cell>
          <cell r="AW4897">
            <v>3.8600000000000001E-3</v>
          </cell>
        </row>
        <row r="4898">
          <cell r="A4898" t="str">
            <v>680499673866BU0659</v>
          </cell>
          <cell r="M4898">
            <v>-1.75488</v>
          </cell>
          <cell r="N4898">
            <v>-1.75488</v>
          </cell>
          <cell r="O4898">
            <v>1.0919999999999999E-2</v>
          </cell>
          <cell r="P4898">
            <v>-1.75488</v>
          </cell>
          <cell r="Q4898">
            <v>-1.75488</v>
          </cell>
          <cell r="S4898">
            <v>154.61763999999999</v>
          </cell>
          <cell r="T4898">
            <v>152.85184000000001</v>
          </cell>
          <cell r="U4898">
            <v>152.85184000000001</v>
          </cell>
          <cell r="W4898">
            <v>9.1E-4</v>
          </cell>
          <cell r="X4898">
            <v>-1.75488</v>
          </cell>
          <cell r="Y4898">
            <v>-1.75488</v>
          </cell>
          <cell r="AV4898">
            <v>1.001E-2</v>
          </cell>
          <cell r="AW4898">
            <v>1.001E-2</v>
          </cell>
        </row>
        <row r="4899">
          <cell r="A4899" t="str">
            <v>680499673866BS6922</v>
          </cell>
          <cell r="L4899">
            <v>1.0000000000000001E-5</v>
          </cell>
          <cell r="M4899">
            <v>-8.1479999999999997E-2</v>
          </cell>
          <cell r="N4899">
            <v>-8.1479999999999997E-2</v>
          </cell>
          <cell r="O4899">
            <v>3.5680000000000003E-2</v>
          </cell>
          <cell r="P4899">
            <v>-1.47495</v>
          </cell>
          <cell r="Q4899">
            <v>-1.47495</v>
          </cell>
          <cell r="S4899">
            <v>-63.646430000000002</v>
          </cell>
          <cell r="T4899">
            <v>-65.157060000000001</v>
          </cell>
          <cell r="U4899">
            <v>-65.157060000000001</v>
          </cell>
          <cell r="W4899">
            <v>1.3699999999999999E-3</v>
          </cell>
          <cell r="X4899">
            <v>-2.5366300000000002</v>
          </cell>
          <cell r="Y4899">
            <v>-2.5366300000000002</v>
          </cell>
          <cell r="AV4899">
            <v>3.431E-2</v>
          </cell>
          <cell r="AW4899">
            <v>3.431E-2</v>
          </cell>
        </row>
        <row r="4900">
          <cell r="A4900" t="str">
            <v>680499673866BU1485</v>
          </cell>
          <cell r="L4900">
            <v>1.0000000000000001E-5</v>
          </cell>
          <cell r="M4900">
            <v>-8.1479999999999997E-2</v>
          </cell>
          <cell r="N4900">
            <v>-8.1479999999999997E-2</v>
          </cell>
          <cell r="O4900">
            <v>1.248E-2</v>
          </cell>
          <cell r="P4900">
            <v>-0.13496</v>
          </cell>
          <cell r="Q4900">
            <v>-0.13496</v>
          </cell>
          <cell r="S4900">
            <v>-1.66686</v>
          </cell>
          <cell r="T4900">
            <v>-1.8143</v>
          </cell>
          <cell r="U4900">
            <v>-1.8143</v>
          </cell>
          <cell r="W4900">
            <v>4.4999999999999999E-4</v>
          </cell>
          <cell r="X4900">
            <v>-0.13496</v>
          </cell>
          <cell r="Y4900">
            <v>-0.13496</v>
          </cell>
          <cell r="AV4900">
            <v>1.2030000000000001E-2</v>
          </cell>
          <cell r="AW4900">
            <v>1.2030000000000001E-2</v>
          </cell>
        </row>
        <row r="4901">
          <cell r="A4901" t="str">
            <v>680499673866BU1051</v>
          </cell>
          <cell r="O4901">
            <v>1.3999999999999999E-4</v>
          </cell>
          <cell r="S4901">
            <v>1.3999999999999999E-4</v>
          </cell>
          <cell r="W4901">
            <v>1.0000000000000001E-5</v>
          </cell>
          <cell r="AV4901">
            <v>1.2999999999999999E-4</v>
          </cell>
          <cell r="AW4901">
            <v>1.2999999999999999E-4</v>
          </cell>
        </row>
        <row r="4902">
          <cell r="A4902" t="str">
            <v>680499673866BO0708</v>
          </cell>
          <cell r="O4902">
            <v>1.2120000000000001E-2</v>
          </cell>
          <cell r="P4902">
            <v>0</v>
          </cell>
          <cell r="Q4902">
            <v>0</v>
          </cell>
          <cell r="S4902">
            <v>-61.97139</v>
          </cell>
          <cell r="T4902">
            <v>-61.983510000000003</v>
          </cell>
          <cell r="U4902">
            <v>-61.983510000000003</v>
          </cell>
          <cell r="W4902">
            <v>5.5000000000000003E-4</v>
          </cell>
          <cell r="X4902">
            <v>-2.3823400000000001</v>
          </cell>
          <cell r="Y4902">
            <v>-2.3823400000000001</v>
          </cell>
          <cell r="AV4902">
            <v>1.157E-2</v>
          </cell>
          <cell r="AW4902">
            <v>1.157E-2</v>
          </cell>
        </row>
        <row r="4903">
          <cell r="A4903" t="str">
            <v>680499673866BU0675</v>
          </cell>
          <cell r="O4903">
            <v>3.4299999999999999E-3</v>
          </cell>
          <cell r="P4903">
            <v>0.25391000000000002</v>
          </cell>
          <cell r="Q4903">
            <v>0.25391000000000002</v>
          </cell>
          <cell r="S4903">
            <v>-1.583E-2</v>
          </cell>
          <cell r="T4903">
            <v>0.23465</v>
          </cell>
          <cell r="U4903">
            <v>0.23465</v>
          </cell>
          <cell r="W4903">
            <v>1.1E-4</v>
          </cell>
          <cell r="X4903">
            <v>-1.933E-2</v>
          </cell>
          <cell r="Y4903">
            <v>-1.933E-2</v>
          </cell>
          <cell r="AV4903">
            <v>3.32E-3</v>
          </cell>
          <cell r="AW4903">
            <v>3.32E-3</v>
          </cell>
        </row>
        <row r="4904">
          <cell r="A4904" t="str">
            <v>680499673866BU0709</v>
          </cell>
          <cell r="O4904">
            <v>4.4900000000000001E-3</v>
          </cell>
          <cell r="P4904">
            <v>-1.5939000000000001</v>
          </cell>
          <cell r="Q4904">
            <v>-1.5939000000000001</v>
          </cell>
          <cell r="S4904">
            <v>4.4900000000000001E-3</v>
          </cell>
          <cell r="T4904">
            <v>-1.5939000000000001</v>
          </cell>
          <cell r="U4904">
            <v>-1.5939000000000001</v>
          </cell>
          <cell r="W4904">
            <v>1.2E-4</v>
          </cell>
          <cell r="AV4904">
            <v>4.3699999999999998E-3</v>
          </cell>
          <cell r="AW4904">
            <v>4.3699999999999998E-3</v>
          </cell>
        </row>
        <row r="4905">
          <cell r="A4905" t="str">
            <v>680499673866BU1123</v>
          </cell>
          <cell r="O4905">
            <v>3.0200000000000001E-3</v>
          </cell>
          <cell r="S4905">
            <v>3.0200000000000001E-3</v>
          </cell>
          <cell r="W4905">
            <v>1.2999999999999999E-4</v>
          </cell>
          <cell r="AV4905">
            <v>2.8900000000000002E-3</v>
          </cell>
          <cell r="AW4905">
            <v>2.8900000000000002E-3</v>
          </cell>
        </row>
        <row r="4906">
          <cell r="A4906" t="str">
            <v>680499673866BS9042</v>
          </cell>
          <cell r="L4906">
            <v>-1.0000000000000001E-5</v>
          </cell>
          <cell r="M4906">
            <v>-8.1199999999999994E-2</v>
          </cell>
          <cell r="N4906">
            <v>-8.1199999999999994E-2</v>
          </cell>
          <cell r="O4906">
            <v>3.6119999999999999E-2</v>
          </cell>
          <cell r="P4906">
            <v>-8.1199999999999994E-2</v>
          </cell>
          <cell r="Q4906">
            <v>-8.1199999999999994E-2</v>
          </cell>
          <cell r="S4906">
            <v>-45.865079999999999</v>
          </cell>
          <cell r="T4906">
            <v>-45.982399999999998</v>
          </cell>
          <cell r="U4906">
            <v>-45.982399999999998</v>
          </cell>
          <cell r="W4906">
            <v>1.41E-3</v>
          </cell>
          <cell r="X4906">
            <v>-8.1199999999999994E-2</v>
          </cell>
          <cell r="Y4906">
            <v>-8.1199999999999994E-2</v>
          </cell>
          <cell r="AV4906">
            <v>3.4610000000000002E-2</v>
          </cell>
          <cell r="AW4906">
            <v>3.4610000000000002E-2</v>
          </cell>
        </row>
        <row r="4907">
          <cell r="A4907" t="str">
            <v>680499673866BO0341</v>
          </cell>
          <cell r="L4907">
            <v>-1.0000000000000001E-5</v>
          </cell>
          <cell r="M4907">
            <v>-8.1199999999999994E-2</v>
          </cell>
          <cell r="N4907">
            <v>-8.1199999999999994E-2</v>
          </cell>
          <cell r="O4907">
            <v>1.8630000000000001E-2</v>
          </cell>
          <cell r="P4907">
            <v>-8.1199999999999994E-2</v>
          </cell>
          <cell r="Q4907">
            <v>-8.1199999999999994E-2</v>
          </cell>
          <cell r="S4907">
            <v>-0.96213000000000004</v>
          </cell>
          <cell r="T4907">
            <v>-1.06196</v>
          </cell>
          <cell r="U4907">
            <v>-1.06196</v>
          </cell>
          <cell r="W4907">
            <v>6.9999999999999999E-4</v>
          </cell>
          <cell r="X4907">
            <v>-8.1199999999999994E-2</v>
          </cell>
          <cell r="Y4907">
            <v>-8.1199999999999994E-2</v>
          </cell>
          <cell r="AV4907">
            <v>1.7829999999999999E-2</v>
          </cell>
          <cell r="AW4907">
            <v>1.7829999999999999E-2</v>
          </cell>
        </row>
        <row r="4908">
          <cell r="A4908" t="str">
            <v>680499673866BU0341</v>
          </cell>
          <cell r="L4908">
            <v>-1.0000000000000001E-5</v>
          </cell>
          <cell r="M4908">
            <v>-8.1199999999999994E-2</v>
          </cell>
          <cell r="N4908">
            <v>-8.1199999999999994E-2</v>
          </cell>
          <cell r="O4908">
            <v>1.8630000000000001E-2</v>
          </cell>
          <cell r="P4908">
            <v>-8.1199999999999994E-2</v>
          </cell>
          <cell r="Q4908">
            <v>-8.1199999999999994E-2</v>
          </cell>
          <cell r="S4908">
            <v>-0.96213000000000004</v>
          </cell>
          <cell r="T4908">
            <v>-1.06196</v>
          </cell>
          <cell r="U4908">
            <v>-1.06196</v>
          </cell>
          <cell r="W4908">
            <v>6.9999999999999999E-4</v>
          </cell>
          <cell r="X4908">
            <v>-8.1199999999999994E-2</v>
          </cell>
          <cell r="Y4908">
            <v>-8.1199999999999994E-2</v>
          </cell>
          <cell r="AV4908">
            <v>1.7829999999999999E-2</v>
          </cell>
          <cell r="AW4908">
            <v>1.7829999999999999E-2</v>
          </cell>
        </row>
        <row r="4909">
          <cell r="A4909" t="str">
            <v>680499673866BU0351</v>
          </cell>
          <cell r="O4909">
            <v>6.8900000000000003E-3</v>
          </cell>
          <cell r="S4909">
            <v>-44.621110000000002</v>
          </cell>
          <cell r="T4909">
            <v>-44.628</v>
          </cell>
          <cell r="U4909">
            <v>-44.628</v>
          </cell>
          <cell r="W4909">
            <v>2.5999999999999998E-4</v>
          </cell>
          <cell r="AV4909">
            <v>6.6299999999999996E-3</v>
          </cell>
          <cell r="AW4909">
            <v>6.6299999999999996E-3</v>
          </cell>
        </row>
        <row r="4910">
          <cell r="A4910" t="str">
            <v>680499673866BU0352</v>
          </cell>
          <cell r="O4910">
            <v>1.06E-2</v>
          </cell>
          <cell r="S4910">
            <v>-0.28183999999999998</v>
          </cell>
          <cell r="T4910">
            <v>-0.29243999999999998</v>
          </cell>
          <cell r="U4910">
            <v>-0.29243999999999998</v>
          </cell>
          <cell r="W4910">
            <v>4.4999999999999999E-4</v>
          </cell>
          <cell r="AV4910">
            <v>1.0149999999999999E-2</v>
          </cell>
          <cell r="AW4910">
            <v>1.0149999999999999E-2</v>
          </cell>
        </row>
        <row r="4911">
          <cell r="A4911" t="str">
            <v>680499673866BS9051</v>
          </cell>
          <cell r="O4911">
            <v>3.5000000000000003E-2</v>
          </cell>
          <cell r="S4911">
            <v>-0.20948</v>
          </cell>
          <cell r="T4911">
            <v>-0.24448</v>
          </cell>
          <cell r="U4911">
            <v>-0.24448</v>
          </cell>
          <cell r="W4911">
            <v>1.73E-3</v>
          </cell>
          <cell r="AV4911">
            <v>3.3270000000000001E-2</v>
          </cell>
          <cell r="AW4911">
            <v>3.3270000000000001E-2</v>
          </cell>
        </row>
        <row r="4912">
          <cell r="A4912" t="str">
            <v>680499673866BO0713</v>
          </cell>
          <cell r="O4912">
            <v>2.2030000000000001E-2</v>
          </cell>
          <cell r="S4912">
            <v>2.2009999999999998E-2</v>
          </cell>
          <cell r="T4912">
            <v>-2.0000000000000002E-5</v>
          </cell>
          <cell r="U4912">
            <v>-2.0000000000000002E-5</v>
          </cell>
          <cell r="W4912">
            <v>1.14E-3</v>
          </cell>
          <cell r="AV4912">
            <v>2.0889999999999999E-2</v>
          </cell>
          <cell r="AW4912">
            <v>2.0889999999999999E-2</v>
          </cell>
        </row>
        <row r="4913">
          <cell r="A4913" t="str">
            <v>680499673866BU0713</v>
          </cell>
          <cell r="O4913">
            <v>2.2030000000000001E-2</v>
          </cell>
          <cell r="S4913">
            <v>2.2009999999999998E-2</v>
          </cell>
          <cell r="T4913">
            <v>-2.0000000000000002E-5</v>
          </cell>
          <cell r="U4913">
            <v>-2.0000000000000002E-5</v>
          </cell>
          <cell r="W4913">
            <v>1.14E-3</v>
          </cell>
          <cell r="AV4913">
            <v>2.0889999999999999E-2</v>
          </cell>
          <cell r="AW4913">
            <v>2.0889999999999999E-2</v>
          </cell>
        </row>
        <row r="4914">
          <cell r="A4914" t="str">
            <v>680499673866BU0418</v>
          </cell>
          <cell r="O4914">
            <v>1.2970000000000001E-2</v>
          </cell>
          <cell r="S4914">
            <v>-0.23149</v>
          </cell>
          <cell r="T4914">
            <v>-0.24446000000000001</v>
          </cell>
          <cell r="U4914">
            <v>-0.24446000000000001</v>
          </cell>
          <cell r="W4914">
            <v>5.9000000000000003E-4</v>
          </cell>
          <cell r="AV4914">
            <v>1.238E-2</v>
          </cell>
          <cell r="AW4914">
            <v>1.238E-2</v>
          </cell>
        </row>
        <row r="4915">
          <cell r="A4915" t="str">
            <v>680499673866BS9050</v>
          </cell>
          <cell r="O4915">
            <v>1.8589999999999999E-2</v>
          </cell>
          <cell r="S4915">
            <v>-0.79049999999999998</v>
          </cell>
          <cell r="T4915">
            <v>-0.80908999999999998</v>
          </cell>
          <cell r="U4915">
            <v>-0.80908999999999998</v>
          </cell>
          <cell r="W4915">
            <v>6.4999999999999997E-4</v>
          </cell>
          <cell r="AV4915">
            <v>1.7940000000000001E-2</v>
          </cell>
          <cell r="AW4915">
            <v>1.7940000000000001E-2</v>
          </cell>
        </row>
        <row r="4916">
          <cell r="A4916" t="str">
            <v>680499673866BU0331</v>
          </cell>
          <cell r="O4916">
            <v>4.6899999999999997E-3</v>
          </cell>
          <cell r="S4916">
            <v>4.6899999999999997E-3</v>
          </cell>
          <cell r="W4916">
            <v>1.7000000000000001E-4</v>
          </cell>
          <cell r="AV4916">
            <v>4.5199999999999997E-3</v>
          </cell>
          <cell r="AW4916">
            <v>4.5199999999999997E-3</v>
          </cell>
        </row>
        <row r="4917">
          <cell r="A4917" t="str">
            <v>680499673866BU0362</v>
          </cell>
          <cell r="O4917">
            <v>1.38E-2</v>
          </cell>
          <cell r="S4917">
            <v>-0.79529000000000005</v>
          </cell>
          <cell r="T4917">
            <v>-0.80908999999999998</v>
          </cell>
          <cell r="U4917">
            <v>-0.80908999999999998</v>
          </cell>
          <cell r="W4917">
            <v>4.8000000000000001E-4</v>
          </cell>
          <cell r="AV4917">
            <v>1.332E-2</v>
          </cell>
          <cell r="AW4917">
            <v>1.332E-2</v>
          </cell>
        </row>
        <row r="4918">
          <cell r="A4918" t="str">
            <v>680499673866BU0370</v>
          </cell>
          <cell r="O4918">
            <v>1E-4</v>
          </cell>
          <cell r="S4918">
            <v>1E-4</v>
          </cell>
          <cell r="AV4918">
            <v>1E-4</v>
          </cell>
          <cell r="AW4918">
            <v>1E-4</v>
          </cell>
        </row>
        <row r="4919">
          <cell r="A4919" t="str">
            <v>680499673866BS6903</v>
          </cell>
          <cell r="O4919">
            <v>3.0000000000000001E-5</v>
          </cell>
          <cell r="S4919">
            <v>-0.11479</v>
          </cell>
          <cell r="T4919">
            <v>-0.11482000000000001</v>
          </cell>
          <cell r="U4919">
            <v>-0.11482000000000001</v>
          </cell>
          <cell r="AV4919">
            <v>1.2999999999999999E-4</v>
          </cell>
          <cell r="AW4919">
            <v>1.2999999999999999E-4</v>
          </cell>
        </row>
        <row r="4920">
          <cell r="A4920" t="str">
            <v>680499673866BU0664</v>
          </cell>
          <cell r="O4920">
            <v>3.0000000000000001E-5</v>
          </cell>
          <cell r="S4920">
            <v>-0.11479</v>
          </cell>
          <cell r="T4920">
            <v>-0.11482000000000001</v>
          </cell>
          <cell r="U4920">
            <v>-0.11482000000000001</v>
          </cell>
          <cell r="AV4920">
            <v>1.2999999999999999E-4</v>
          </cell>
          <cell r="AW4920">
            <v>1.2999999999999999E-4</v>
          </cell>
        </row>
        <row r="4921">
          <cell r="A4921" t="str">
            <v>680499673866201101</v>
          </cell>
          <cell r="O4921">
            <v>0.19755</v>
          </cell>
          <cell r="P4921">
            <v>-23.418399999999998</v>
          </cell>
          <cell r="Q4921">
            <v>-23.418399999999998</v>
          </cell>
          <cell r="S4921">
            <v>-15.151579999999999</v>
          </cell>
          <cell r="T4921">
            <v>-38.767530000000001</v>
          </cell>
          <cell r="U4921">
            <v>-38.767530000000001</v>
          </cell>
          <cell r="W4921">
            <v>5.1799999999999997E-3</v>
          </cell>
          <cell r="X4921">
            <v>1.7000000000000001E-4</v>
          </cell>
          <cell r="Y4921">
            <v>1.7000000000000001E-4</v>
          </cell>
          <cell r="AV4921">
            <v>0.19237000000000001</v>
          </cell>
          <cell r="AW4921">
            <v>0.19237000000000001</v>
          </cell>
        </row>
        <row r="4922">
          <cell r="A4922" t="str">
            <v>680499673866BT6918</v>
          </cell>
          <cell r="O4922">
            <v>0.19755</v>
          </cell>
          <cell r="P4922">
            <v>-23.418399999999998</v>
          </cell>
          <cell r="Q4922">
            <v>-23.418399999999998</v>
          </cell>
          <cell r="S4922">
            <v>-15.151579999999999</v>
          </cell>
          <cell r="T4922">
            <v>-38.767530000000001</v>
          </cell>
          <cell r="U4922">
            <v>-38.767530000000001</v>
          </cell>
          <cell r="W4922">
            <v>5.1799999999999997E-3</v>
          </cell>
          <cell r="X4922">
            <v>1.7000000000000001E-4</v>
          </cell>
          <cell r="Y4922">
            <v>1.7000000000000001E-4</v>
          </cell>
          <cell r="AV4922">
            <v>0.19237000000000001</v>
          </cell>
          <cell r="AW4922">
            <v>0.19237000000000001</v>
          </cell>
        </row>
        <row r="4923">
          <cell r="A4923" t="str">
            <v>680499673866BO0680</v>
          </cell>
          <cell r="O4923">
            <v>0.18323</v>
          </cell>
          <cell r="S4923">
            <v>-6.9039000000000001</v>
          </cell>
          <cell r="T4923">
            <v>-7.0871300000000002</v>
          </cell>
          <cell r="U4923">
            <v>-7.0871300000000002</v>
          </cell>
          <cell r="W4923">
            <v>4.7999999999999996E-3</v>
          </cell>
          <cell r="X4923">
            <v>1.7000000000000001E-4</v>
          </cell>
          <cell r="Y4923">
            <v>1.7000000000000001E-4</v>
          </cell>
          <cell r="AV4923">
            <v>0.17843000000000001</v>
          </cell>
          <cell r="AW4923">
            <v>0.17843000000000001</v>
          </cell>
        </row>
        <row r="4924">
          <cell r="A4924" t="str">
            <v>680499673866BU0680</v>
          </cell>
          <cell r="O4924">
            <v>0.18323</v>
          </cell>
          <cell r="S4924">
            <v>-6.9039000000000001</v>
          </cell>
          <cell r="T4924">
            <v>-7.0871300000000002</v>
          </cell>
          <cell r="U4924">
            <v>-7.0871300000000002</v>
          </cell>
          <cell r="W4924">
            <v>4.7999999999999996E-3</v>
          </cell>
          <cell r="X4924">
            <v>1.7000000000000001E-4</v>
          </cell>
          <cell r="Y4924">
            <v>1.7000000000000001E-4</v>
          </cell>
          <cell r="AV4924">
            <v>0.17843000000000001</v>
          </cell>
          <cell r="AW4924">
            <v>0.17843000000000001</v>
          </cell>
        </row>
        <row r="4925">
          <cell r="A4925" t="str">
            <v>680499673866BU0624</v>
          </cell>
          <cell r="O4925">
            <v>1.4319999999999999E-2</v>
          </cell>
          <cell r="P4925">
            <v>-23.418399999999998</v>
          </cell>
          <cell r="Q4925">
            <v>-23.418399999999998</v>
          </cell>
          <cell r="S4925">
            <v>-8.2476800000000008</v>
          </cell>
          <cell r="T4925">
            <v>-31.680399999999999</v>
          </cell>
          <cell r="U4925">
            <v>-31.680399999999999</v>
          </cell>
          <cell r="W4925">
            <v>3.8000000000000002E-4</v>
          </cell>
          <cell r="AV4925">
            <v>1.3939999999999999E-2</v>
          </cell>
          <cell r="AW4925">
            <v>1.3939999999999999E-2</v>
          </cell>
        </row>
        <row r="4926">
          <cell r="A4926" t="str">
            <v>680499450564PD202</v>
          </cell>
          <cell r="L4926">
            <v>2.4099300000000001</v>
          </cell>
          <cell r="M4926">
            <v>-0.63785999999999998</v>
          </cell>
          <cell r="N4926">
            <v>-0.63785999999999998</v>
          </cell>
          <cell r="O4926">
            <v>5.2620199999999997</v>
          </cell>
          <cell r="P4926">
            <v>4.6690899999999997</v>
          </cell>
          <cell r="Q4926">
            <v>4.6690899999999997</v>
          </cell>
          <cell r="S4926">
            <v>15.08386</v>
          </cell>
          <cell r="T4926">
            <v>14.490930000000001</v>
          </cell>
          <cell r="U4926">
            <v>14.490930000000001</v>
          </cell>
          <cell r="W4926">
            <v>2.8806699999999998</v>
          </cell>
          <cell r="X4926">
            <v>-0.49462</v>
          </cell>
          <cell r="Y4926">
            <v>-0.49462</v>
          </cell>
          <cell r="AV4926">
            <v>2.13008</v>
          </cell>
          <cell r="AW4926">
            <v>2.13008</v>
          </cell>
        </row>
        <row r="4927">
          <cell r="A4927" t="str">
            <v>680499450564BS9044</v>
          </cell>
          <cell r="L4927">
            <v>0.45640999999999998</v>
          </cell>
          <cell r="O4927">
            <v>0.85750000000000004</v>
          </cell>
          <cell r="S4927">
            <v>0.91442000000000001</v>
          </cell>
          <cell r="T4927">
            <v>5.6919999999999998E-2</v>
          </cell>
          <cell r="U4927">
            <v>5.6919999999999998E-2</v>
          </cell>
          <cell r="W4927">
            <v>0.45640999999999998</v>
          </cell>
          <cell r="AV4927">
            <v>0.40109</v>
          </cell>
          <cell r="AW4927">
            <v>0.40109</v>
          </cell>
        </row>
        <row r="4928">
          <cell r="A4928" t="str">
            <v>680499450564BU0321</v>
          </cell>
          <cell r="L4928">
            <v>0.29965000000000003</v>
          </cell>
          <cell r="O4928">
            <v>0.48137000000000002</v>
          </cell>
          <cell r="S4928">
            <v>0.48137000000000002</v>
          </cell>
          <cell r="W4928">
            <v>0.29965000000000003</v>
          </cell>
          <cell r="AV4928">
            <v>0.18171999999999999</v>
          </cell>
          <cell r="AW4928">
            <v>0.18171999999999999</v>
          </cell>
        </row>
        <row r="4929">
          <cell r="A4929" t="str">
            <v>680499450564BU0323</v>
          </cell>
          <cell r="L4929">
            <v>0.15676000000000001</v>
          </cell>
          <cell r="O4929">
            <v>0.37613000000000002</v>
          </cell>
          <cell r="S4929">
            <v>0.43304999999999999</v>
          </cell>
          <cell r="T4929">
            <v>5.6919999999999998E-2</v>
          </cell>
          <cell r="U4929">
            <v>5.6919999999999998E-2</v>
          </cell>
          <cell r="W4929">
            <v>0.15676000000000001</v>
          </cell>
          <cell r="AV4929">
            <v>0.21937000000000001</v>
          </cell>
          <cell r="AW4929">
            <v>0.21937000000000001</v>
          </cell>
        </row>
        <row r="4930">
          <cell r="A4930" t="str">
            <v>680499450564BG6912</v>
          </cell>
          <cell r="L4930">
            <v>0.56415999999999999</v>
          </cell>
          <cell r="M4930">
            <v>-0.66642999999999997</v>
          </cell>
          <cell r="N4930">
            <v>-0.66642999999999997</v>
          </cell>
          <cell r="O4930">
            <v>2.3913199999999999</v>
          </cell>
          <cell r="P4930">
            <v>4.6070000000000002</v>
          </cell>
          <cell r="Q4930">
            <v>4.6070000000000002</v>
          </cell>
          <cell r="S4930">
            <v>11.838889999999999</v>
          </cell>
          <cell r="T4930">
            <v>14.05457</v>
          </cell>
          <cell r="U4930">
            <v>14.05457</v>
          </cell>
          <cell r="W4930">
            <v>1.0348999999999999</v>
          </cell>
          <cell r="X4930">
            <v>-0.52319000000000004</v>
          </cell>
          <cell r="Y4930">
            <v>-0.52319000000000004</v>
          </cell>
          <cell r="AV4930">
            <v>1.1051500000000001</v>
          </cell>
          <cell r="AW4930">
            <v>1.1051500000000001</v>
          </cell>
        </row>
        <row r="4931">
          <cell r="A4931" t="str">
            <v>680499450564BS6912</v>
          </cell>
          <cell r="L4931">
            <v>0.53383000000000003</v>
          </cell>
          <cell r="M4931">
            <v>-0.76314000000000004</v>
          </cell>
          <cell r="N4931">
            <v>-0.76314000000000004</v>
          </cell>
          <cell r="O4931">
            <v>2.2510400000000002</v>
          </cell>
          <cell r="P4931">
            <v>4.1453199999999999</v>
          </cell>
          <cell r="Q4931">
            <v>4.1453199999999999</v>
          </cell>
          <cell r="S4931">
            <v>11.512740000000001</v>
          </cell>
          <cell r="T4931">
            <v>13.407019999999999</v>
          </cell>
          <cell r="U4931">
            <v>13.407019999999999</v>
          </cell>
          <cell r="W4931">
            <v>1.00457</v>
          </cell>
          <cell r="X4931">
            <v>-0.61990000000000001</v>
          </cell>
          <cell r="Y4931">
            <v>-0.61990000000000001</v>
          </cell>
          <cell r="AV4931">
            <v>0.99519999999999997</v>
          </cell>
          <cell r="AW4931">
            <v>0.99519999999999997</v>
          </cell>
        </row>
        <row r="4932">
          <cell r="A4932" t="str">
            <v>680499450564BO0678</v>
          </cell>
          <cell r="L4932">
            <v>0.40421000000000001</v>
          </cell>
          <cell r="M4932">
            <v>0.86646000000000001</v>
          </cell>
          <cell r="N4932">
            <v>0.86646000000000001</v>
          </cell>
          <cell r="O4932">
            <v>1.5085299999999999</v>
          </cell>
          <cell r="P4932">
            <v>2.0627399999999998</v>
          </cell>
          <cell r="Q4932">
            <v>2.0627399999999998</v>
          </cell>
          <cell r="S4932">
            <v>4.7988999999999997</v>
          </cell>
          <cell r="T4932">
            <v>5.35311</v>
          </cell>
          <cell r="U4932">
            <v>5.35311</v>
          </cell>
          <cell r="W4932">
            <v>0.95296999999999998</v>
          </cell>
          <cell r="X4932">
            <v>1.0097</v>
          </cell>
          <cell r="Y4932">
            <v>1.0097</v>
          </cell>
          <cell r="AV4932">
            <v>0.55556000000000005</v>
          </cell>
          <cell r="AW4932">
            <v>0.55556000000000005</v>
          </cell>
        </row>
        <row r="4933">
          <cell r="A4933" t="str">
            <v>680499450564BU0654</v>
          </cell>
          <cell r="L4933">
            <v>3.015E-2</v>
          </cell>
          <cell r="M4933">
            <v>0.17277999999999999</v>
          </cell>
          <cell r="N4933">
            <v>0.17277999999999999</v>
          </cell>
          <cell r="O4933">
            <v>4.972E-2</v>
          </cell>
          <cell r="P4933">
            <v>0.30173</v>
          </cell>
          <cell r="Q4933">
            <v>0.30173</v>
          </cell>
          <cell r="S4933">
            <v>0.36940000000000001</v>
          </cell>
          <cell r="T4933">
            <v>0.62141000000000002</v>
          </cell>
          <cell r="U4933">
            <v>0.62141000000000002</v>
          </cell>
          <cell r="W4933">
            <v>3.015E-2</v>
          </cell>
          <cell r="X4933">
            <v>0.17277999999999999</v>
          </cell>
          <cell r="Y4933">
            <v>0.17277999999999999</v>
          </cell>
          <cell r="AV4933">
            <v>1.9570000000000001E-2</v>
          </cell>
          <cell r="AW4933">
            <v>1.9570000000000001E-2</v>
          </cell>
        </row>
        <row r="4934">
          <cell r="A4934" t="str">
            <v>680499450564BU0659</v>
          </cell>
          <cell r="L4934">
            <v>9.9470000000000003E-2</v>
          </cell>
          <cell r="M4934">
            <v>-1.8023800000000001</v>
          </cell>
          <cell r="N4934">
            <v>-1.8023800000000001</v>
          </cell>
          <cell r="O4934">
            <v>0.69279000000000002</v>
          </cell>
          <cell r="P4934">
            <v>1.78085</v>
          </cell>
          <cell r="Q4934">
            <v>1.78085</v>
          </cell>
          <cell r="S4934">
            <v>6.3444399999999996</v>
          </cell>
          <cell r="T4934">
            <v>7.4325000000000001</v>
          </cell>
          <cell r="U4934">
            <v>7.4325000000000001</v>
          </cell>
          <cell r="W4934">
            <v>2.145E-2</v>
          </cell>
          <cell r="X4934">
            <v>-1.8023800000000001</v>
          </cell>
          <cell r="Y4934">
            <v>-1.8023800000000001</v>
          </cell>
          <cell r="AV4934">
            <v>0.42007</v>
          </cell>
          <cell r="AW4934">
            <v>0.42007</v>
          </cell>
        </row>
        <row r="4935">
          <cell r="A4935" t="str">
            <v>680499450564BS6922</v>
          </cell>
          <cell r="L4935">
            <v>3.0329999999999999E-2</v>
          </cell>
          <cell r="M4935">
            <v>9.6710000000000004E-2</v>
          </cell>
          <cell r="N4935">
            <v>9.6710000000000004E-2</v>
          </cell>
          <cell r="O4935">
            <v>0.14027999999999999</v>
          </cell>
          <cell r="P4935">
            <v>0.46167999999999998</v>
          </cell>
          <cell r="Q4935">
            <v>0.46167999999999998</v>
          </cell>
          <cell r="S4935">
            <v>0.32615</v>
          </cell>
          <cell r="T4935">
            <v>0.64754999999999996</v>
          </cell>
          <cell r="U4935">
            <v>0.64754999999999996</v>
          </cell>
          <cell r="W4935">
            <v>3.0329999999999999E-2</v>
          </cell>
          <cell r="X4935">
            <v>9.6710000000000004E-2</v>
          </cell>
          <cell r="Y4935">
            <v>9.6710000000000004E-2</v>
          </cell>
          <cell r="AV4935">
            <v>0.10995000000000001</v>
          </cell>
          <cell r="AW4935">
            <v>0.10995000000000001</v>
          </cell>
        </row>
        <row r="4936">
          <cell r="A4936" t="str">
            <v>680499450564BU1485</v>
          </cell>
          <cell r="M4936">
            <v>7.7119999999999994E-2</v>
          </cell>
          <cell r="N4936">
            <v>7.7119999999999994E-2</v>
          </cell>
          <cell r="O4936">
            <v>2.9659999999999999E-2</v>
          </cell>
          <cell r="P4936">
            <v>0.42741000000000001</v>
          </cell>
          <cell r="Q4936">
            <v>0.42741000000000001</v>
          </cell>
          <cell r="S4936">
            <v>0.16688</v>
          </cell>
          <cell r="T4936">
            <v>0.56462999999999997</v>
          </cell>
          <cell r="U4936">
            <v>0.56462999999999997</v>
          </cell>
          <cell r="X4936">
            <v>7.7119999999999994E-2</v>
          </cell>
          <cell r="Y4936">
            <v>7.7119999999999994E-2</v>
          </cell>
          <cell r="AV4936">
            <v>2.9659999999999999E-2</v>
          </cell>
          <cell r="AW4936">
            <v>2.9659999999999999E-2</v>
          </cell>
        </row>
        <row r="4937">
          <cell r="A4937" t="str">
            <v>680499450564BU1051</v>
          </cell>
          <cell r="O4937">
            <v>4.7440000000000003E-2</v>
          </cell>
          <cell r="S4937">
            <v>4.7440000000000003E-2</v>
          </cell>
          <cell r="AV4937">
            <v>4.7440000000000003E-2</v>
          </cell>
          <cell r="AW4937">
            <v>4.7440000000000003E-2</v>
          </cell>
        </row>
        <row r="4938">
          <cell r="A4938" t="str">
            <v>680499450564BO0708</v>
          </cell>
          <cell r="M4938">
            <v>0</v>
          </cell>
          <cell r="N4938">
            <v>0</v>
          </cell>
          <cell r="P4938">
            <v>0</v>
          </cell>
          <cell r="Q4938">
            <v>0</v>
          </cell>
          <cell r="S4938">
            <v>0</v>
          </cell>
          <cell r="T4938">
            <v>0</v>
          </cell>
          <cell r="U4938">
            <v>0</v>
          </cell>
          <cell r="X4938">
            <v>0</v>
          </cell>
          <cell r="Y4938">
            <v>0</v>
          </cell>
        </row>
        <row r="4939">
          <cell r="A4939" t="str">
            <v>680499450564BU0675</v>
          </cell>
          <cell r="M4939">
            <v>9.4299999999999991E-3</v>
          </cell>
          <cell r="N4939">
            <v>9.4299999999999991E-3</v>
          </cell>
          <cell r="P4939">
            <v>1.142E-2</v>
          </cell>
          <cell r="Q4939">
            <v>1.142E-2</v>
          </cell>
          <cell r="S4939">
            <v>7.79E-3</v>
          </cell>
          <cell r="T4939">
            <v>1.9210000000000001E-2</v>
          </cell>
          <cell r="U4939">
            <v>1.9210000000000001E-2</v>
          </cell>
          <cell r="X4939">
            <v>9.4299999999999991E-3</v>
          </cell>
          <cell r="Y4939">
            <v>9.4299999999999991E-3</v>
          </cell>
        </row>
        <row r="4940">
          <cell r="A4940" t="str">
            <v>680499450564BU0709</v>
          </cell>
          <cell r="L4940">
            <v>1.376E-2</v>
          </cell>
          <cell r="M4940">
            <v>1.0160000000000001E-2</v>
          </cell>
          <cell r="N4940">
            <v>1.0160000000000001E-2</v>
          </cell>
          <cell r="O4940">
            <v>3.6830000000000002E-2</v>
          </cell>
          <cell r="P4940">
            <v>2.2849999999999999E-2</v>
          </cell>
          <cell r="Q4940">
            <v>2.2849999999999999E-2</v>
          </cell>
          <cell r="S4940">
            <v>7.7689999999999995E-2</v>
          </cell>
          <cell r="T4940">
            <v>6.3710000000000003E-2</v>
          </cell>
          <cell r="U4940">
            <v>6.3710000000000003E-2</v>
          </cell>
          <cell r="W4940">
            <v>1.376E-2</v>
          </cell>
          <cell r="X4940">
            <v>1.0160000000000001E-2</v>
          </cell>
          <cell r="Y4940">
            <v>1.0160000000000001E-2</v>
          </cell>
          <cell r="AV4940">
            <v>2.307E-2</v>
          </cell>
          <cell r="AW4940">
            <v>2.307E-2</v>
          </cell>
        </row>
        <row r="4941">
          <cell r="A4941" t="str">
            <v>680499450564BU1123</v>
          </cell>
          <cell r="L4941">
            <v>1.6570000000000001E-2</v>
          </cell>
          <cell r="O4941">
            <v>2.6349999999999998E-2</v>
          </cell>
          <cell r="S4941">
            <v>2.6349999999999998E-2</v>
          </cell>
          <cell r="W4941">
            <v>1.6570000000000001E-2</v>
          </cell>
          <cell r="AV4941">
            <v>9.7800000000000005E-3</v>
          </cell>
          <cell r="AW4941">
            <v>9.7800000000000005E-3</v>
          </cell>
        </row>
        <row r="4942">
          <cell r="A4942" t="str">
            <v>680499450564BS9042</v>
          </cell>
          <cell r="L4942">
            <v>1.19763</v>
          </cell>
          <cell r="O4942">
            <v>1.7410300000000001</v>
          </cell>
          <cell r="S4942">
            <v>1.8861699999999999</v>
          </cell>
          <cell r="T4942">
            <v>0.14513999999999999</v>
          </cell>
          <cell r="U4942">
            <v>0.14513999999999999</v>
          </cell>
          <cell r="W4942">
            <v>1.19763</v>
          </cell>
          <cell r="AV4942">
            <v>0.54339999999999999</v>
          </cell>
          <cell r="AW4942">
            <v>0.54339999999999999</v>
          </cell>
        </row>
        <row r="4943">
          <cell r="A4943" t="str">
            <v>680499450564BO0341</v>
          </cell>
          <cell r="L4943">
            <v>0.52207999999999999</v>
          </cell>
          <cell r="O4943">
            <v>0.88790000000000002</v>
          </cell>
          <cell r="S4943">
            <v>0.91635999999999995</v>
          </cell>
          <cell r="T4943">
            <v>2.8459999999999999E-2</v>
          </cell>
          <cell r="U4943">
            <v>2.8459999999999999E-2</v>
          </cell>
          <cell r="W4943">
            <v>0.52207999999999999</v>
          </cell>
          <cell r="AV4943">
            <v>0.36581999999999998</v>
          </cell>
          <cell r="AW4943">
            <v>0.36581999999999998</v>
          </cell>
        </row>
        <row r="4944">
          <cell r="A4944" t="str">
            <v>680499450564BU0341</v>
          </cell>
          <cell r="L4944">
            <v>0.52207999999999999</v>
          </cell>
          <cell r="O4944">
            <v>0.88790000000000002</v>
          </cell>
          <cell r="S4944">
            <v>0.91635999999999995</v>
          </cell>
          <cell r="T4944">
            <v>2.8459999999999999E-2</v>
          </cell>
          <cell r="U4944">
            <v>2.8459999999999999E-2</v>
          </cell>
          <cell r="W4944">
            <v>0.52207999999999999</v>
          </cell>
          <cell r="AV4944">
            <v>0.36581999999999998</v>
          </cell>
          <cell r="AW4944">
            <v>0.36581999999999998</v>
          </cell>
        </row>
        <row r="4945">
          <cell r="A4945" t="str">
            <v>680499450564BU0351</v>
          </cell>
          <cell r="L4945">
            <v>0.53478999999999999</v>
          </cell>
          <cell r="O4945">
            <v>0.65337000000000001</v>
          </cell>
          <cell r="S4945">
            <v>0.67898000000000003</v>
          </cell>
          <cell r="T4945">
            <v>2.5610000000000001E-2</v>
          </cell>
          <cell r="U4945">
            <v>2.5610000000000001E-2</v>
          </cell>
          <cell r="W4945">
            <v>0.53478999999999999</v>
          </cell>
          <cell r="AV4945">
            <v>0.11858</v>
          </cell>
          <cell r="AW4945">
            <v>0.11858</v>
          </cell>
        </row>
        <row r="4946">
          <cell r="A4946" t="str">
            <v>680499450564BU0352</v>
          </cell>
          <cell r="L4946">
            <v>0.14076</v>
          </cell>
          <cell r="O4946">
            <v>0.19975999999999999</v>
          </cell>
          <cell r="S4946">
            <v>0.29082999999999998</v>
          </cell>
          <cell r="T4946">
            <v>9.1069999999999998E-2</v>
          </cell>
          <cell r="U4946">
            <v>9.1069999999999998E-2</v>
          </cell>
          <cell r="W4946">
            <v>0.14076</v>
          </cell>
          <cell r="AV4946">
            <v>5.8999999999999997E-2</v>
          </cell>
          <cell r="AW4946">
            <v>5.8999999999999997E-2</v>
          </cell>
        </row>
        <row r="4947">
          <cell r="A4947" t="str">
            <v>680499450564BS9051</v>
          </cell>
          <cell r="L4947">
            <v>4.1910000000000003E-2</v>
          </cell>
          <cell r="O4947">
            <v>7.1260000000000004E-2</v>
          </cell>
          <cell r="S4947">
            <v>7.1260000000000004E-2</v>
          </cell>
          <cell r="W4947">
            <v>4.1910000000000003E-2</v>
          </cell>
          <cell r="AV4947">
            <v>2.9350000000000001E-2</v>
          </cell>
          <cell r="AW4947">
            <v>2.9350000000000001E-2</v>
          </cell>
        </row>
        <row r="4948">
          <cell r="A4948" t="str">
            <v>680499450564BO0713</v>
          </cell>
          <cell r="L4948">
            <v>4.1910000000000003E-2</v>
          </cell>
          <cell r="O4948">
            <v>7.1260000000000004E-2</v>
          </cell>
          <cell r="S4948">
            <v>7.1260000000000004E-2</v>
          </cell>
          <cell r="W4948">
            <v>4.1910000000000003E-2</v>
          </cell>
          <cell r="AV4948">
            <v>2.9350000000000001E-2</v>
          </cell>
          <cell r="AW4948">
            <v>2.9350000000000001E-2</v>
          </cell>
        </row>
        <row r="4949">
          <cell r="A4949" t="str">
            <v>680499450564BU0713</v>
          </cell>
          <cell r="L4949">
            <v>4.1910000000000003E-2</v>
          </cell>
          <cell r="O4949">
            <v>7.1260000000000004E-2</v>
          </cell>
          <cell r="S4949">
            <v>7.1260000000000004E-2</v>
          </cell>
          <cell r="W4949">
            <v>4.1910000000000003E-2</v>
          </cell>
          <cell r="AV4949">
            <v>2.9350000000000001E-2</v>
          </cell>
          <cell r="AW4949">
            <v>2.9350000000000001E-2</v>
          </cell>
        </row>
        <row r="4950">
          <cell r="A4950" t="str">
            <v>680499450564BS9050</v>
          </cell>
          <cell r="L4950">
            <v>9.3759999999999996E-2</v>
          </cell>
          <cell r="O4950">
            <v>0.12193</v>
          </cell>
          <cell r="S4950">
            <v>0.12193</v>
          </cell>
          <cell r="W4950">
            <v>9.3759999999999996E-2</v>
          </cell>
          <cell r="AV4950">
            <v>2.8170000000000001E-2</v>
          </cell>
          <cell r="AW4950">
            <v>2.8170000000000001E-2</v>
          </cell>
        </row>
        <row r="4951">
          <cell r="A4951" t="str">
            <v>680499450564BU0331</v>
          </cell>
          <cell r="L4951">
            <v>2.6540000000000001E-2</v>
          </cell>
          <cell r="O4951">
            <v>3.099E-2</v>
          </cell>
          <cell r="S4951">
            <v>3.099E-2</v>
          </cell>
          <cell r="W4951">
            <v>2.6540000000000001E-2</v>
          </cell>
          <cell r="AV4951">
            <v>4.45E-3</v>
          </cell>
          <cell r="AW4951">
            <v>4.45E-3</v>
          </cell>
        </row>
        <row r="4952">
          <cell r="A4952" t="str">
            <v>680499450564BU0362</v>
          </cell>
          <cell r="L4952">
            <v>6.7220000000000002E-2</v>
          </cell>
          <cell r="O4952">
            <v>9.0939999999999993E-2</v>
          </cell>
          <cell r="S4952">
            <v>9.0939999999999993E-2</v>
          </cell>
          <cell r="W4952">
            <v>6.7220000000000002E-2</v>
          </cell>
          <cell r="AV4952">
            <v>2.3720000000000001E-2</v>
          </cell>
          <cell r="AW4952">
            <v>2.3720000000000001E-2</v>
          </cell>
        </row>
        <row r="4953">
          <cell r="A4953" t="str">
            <v>680499450564BS6921</v>
          </cell>
          <cell r="L4953">
            <v>2.8930000000000001E-2</v>
          </cell>
          <cell r="M4953">
            <v>2.8570000000000002E-2</v>
          </cell>
          <cell r="N4953">
            <v>2.8570000000000002E-2</v>
          </cell>
          <cell r="O4953">
            <v>5.185E-2</v>
          </cell>
          <cell r="P4953">
            <v>6.2089999999999999E-2</v>
          </cell>
          <cell r="Q4953">
            <v>6.2089999999999999E-2</v>
          </cell>
          <cell r="S4953">
            <v>0.22406000000000001</v>
          </cell>
          <cell r="T4953">
            <v>0.23430000000000001</v>
          </cell>
          <cell r="U4953">
            <v>0.23430000000000001</v>
          </cell>
          <cell r="W4953">
            <v>2.8930000000000001E-2</v>
          </cell>
          <cell r="X4953">
            <v>2.8570000000000002E-2</v>
          </cell>
          <cell r="Y4953">
            <v>2.8570000000000002E-2</v>
          </cell>
          <cell r="AV4953">
            <v>2.2919999999999999E-2</v>
          </cell>
          <cell r="AW4953">
            <v>2.2919999999999999E-2</v>
          </cell>
        </row>
        <row r="4954">
          <cell r="A4954" t="str">
            <v>680499450564BO1228</v>
          </cell>
          <cell r="L4954">
            <v>2.8930000000000001E-2</v>
          </cell>
          <cell r="M4954">
            <v>2.8570000000000002E-2</v>
          </cell>
          <cell r="N4954">
            <v>2.8570000000000002E-2</v>
          </cell>
          <cell r="O4954">
            <v>5.185E-2</v>
          </cell>
          <cell r="P4954">
            <v>6.2089999999999999E-2</v>
          </cell>
          <cell r="Q4954">
            <v>6.2089999999999999E-2</v>
          </cell>
          <cell r="S4954">
            <v>0.22406000000000001</v>
          </cell>
          <cell r="T4954">
            <v>0.23430000000000001</v>
          </cell>
          <cell r="U4954">
            <v>0.23430000000000001</v>
          </cell>
          <cell r="W4954">
            <v>2.8930000000000001E-2</v>
          </cell>
          <cell r="X4954">
            <v>2.8570000000000002E-2</v>
          </cell>
          <cell r="Y4954">
            <v>2.8570000000000002E-2</v>
          </cell>
          <cell r="AV4954">
            <v>2.2919999999999999E-2</v>
          </cell>
          <cell r="AW4954">
            <v>2.2919999999999999E-2</v>
          </cell>
        </row>
        <row r="4955">
          <cell r="A4955" t="str">
            <v>680499450564BU1228</v>
          </cell>
          <cell r="L4955">
            <v>2.8930000000000001E-2</v>
          </cell>
          <cell r="M4955">
            <v>2.8570000000000002E-2</v>
          </cell>
          <cell r="N4955">
            <v>2.8570000000000002E-2</v>
          </cell>
          <cell r="O4955">
            <v>5.185E-2</v>
          </cell>
          <cell r="P4955">
            <v>6.2089999999999999E-2</v>
          </cell>
          <cell r="Q4955">
            <v>6.2089999999999999E-2</v>
          </cell>
          <cell r="S4955">
            <v>0.22406000000000001</v>
          </cell>
          <cell r="T4955">
            <v>0.23430000000000001</v>
          </cell>
          <cell r="U4955">
            <v>0.23430000000000001</v>
          </cell>
          <cell r="W4955">
            <v>2.8930000000000001E-2</v>
          </cell>
          <cell r="X4955">
            <v>2.8570000000000002E-2</v>
          </cell>
          <cell r="Y4955">
            <v>2.8570000000000002E-2</v>
          </cell>
          <cell r="AV4955">
            <v>2.2919999999999999E-2</v>
          </cell>
          <cell r="AW4955">
            <v>2.2919999999999999E-2</v>
          </cell>
        </row>
        <row r="4956">
          <cell r="A4956" t="str">
            <v>680499450564BS6903</v>
          </cell>
          <cell r="L4956">
            <v>2.7130000000000001E-2</v>
          </cell>
          <cell r="O4956">
            <v>2.7130000000000001E-2</v>
          </cell>
          <cell r="S4956">
            <v>2.7130000000000001E-2</v>
          </cell>
          <cell r="W4956">
            <v>2.7130000000000001E-2</v>
          </cell>
        </row>
        <row r="4957">
          <cell r="A4957" t="str">
            <v>680499450564BU0664</v>
          </cell>
          <cell r="L4957">
            <v>2.7130000000000001E-2</v>
          </cell>
          <cell r="O4957">
            <v>2.7130000000000001E-2</v>
          </cell>
          <cell r="S4957">
            <v>2.7130000000000001E-2</v>
          </cell>
          <cell r="W4957">
            <v>2.7130000000000001E-2</v>
          </cell>
        </row>
        <row r="4958">
          <cell r="A4958" t="str">
            <v>680499450564201101</v>
          </cell>
          <cell r="L4958">
            <v>18.791319999999999</v>
          </cell>
          <cell r="M4958">
            <v>15.343669999999999</v>
          </cell>
          <cell r="N4958">
            <v>15.343669999999999</v>
          </cell>
          <cell r="O4958">
            <v>362.66969999999998</v>
          </cell>
          <cell r="P4958">
            <v>125.53677</v>
          </cell>
          <cell r="Q4958">
            <v>125.53677</v>
          </cell>
          <cell r="S4958">
            <v>286.16311999999999</v>
          </cell>
          <cell r="T4958">
            <v>49.030189999999997</v>
          </cell>
          <cell r="U4958">
            <v>49.030189999999997</v>
          </cell>
          <cell r="W4958">
            <v>23.654810000000001</v>
          </cell>
          <cell r="X4958">
            <v>-64.762330000000006</v>
          </cell>
          <cell r="Y4958">
            <v>-64.762330000000006</v>
          </cell>
          <cell r="AV4958">
            <v>12.97885</v>
          </cell>
          <cell r="AW4958">
            <v>12.97885</v>
          </cell>
        </row>
        <row r="4959">
          <cell r="A4959" t="str">
            <v>680499450564BT6918</v>
          </cell>
          <cell r="L4959">
            <v>18.791319999999999</v>
          </cell>
          <cell r="M4959">
            <v>15.343669999999999</v>
          </cell>
          <cell r="N4959">
            <v>15.343669999999999</v>
          </cell>
          <cell r="O4959">
            <v>362.66969999999998</v>
          </cell>
          <cell r="P4959">
            <v>125.53677</v>
          </cell>
          <cell r="Q4959">
            <v>125.53677</v>
          </cell>
          <cell r="S4959">
            <v>286.16311999999999</v>
          </cell>
          <cell r="T4959">
            <v>49.030189999999997</v>
          </cell>
          <cell r="U4959">
            <v>49.030189999999997</v>
          </cell>
          <cell r="W4959">
            <v>23.654810000000001</v>
          </cell>
          <cell r="X4959">
            <v>-64.762330000000006</v>
          </cell>
          <cell r="Y4959">
            <v>-64.762330000000006</v>
          </cell>
          <cell r="AV4959">
            <v>12.97885</v>
          </cell>
          <cell r="AW4959">
            <v>12.97885</v>
          </cell>
        </row>
        <row r="4960">
          <cell r="A4960" t="str">
            <v>680499450564BO0680</v>
          </cell>
          <cell r="L4960">
            <v>18.791319999999999</v>
          </cell>
          <cell r="M4960">
            <v>15.343669999999999</v>
          </cell>
          <cell r="N4960">
            <v>15.343669999999999</v>
          </cell>
          <cell r="O4960">
            <v>362.66969999999998</v>
          </cell>
          <cell r="P4960">
            <v>125.53677</v>
          </cell>
          <cell r="Q4960">
            <v>125.53677</v>
          </cell>
          <cell r="S4960">
            <v>416.14404999999999</v>
          </cell>
          <cell r="T4960">
            <v>179.01112000000001</v>
          </cell>
          <cell r="U4960">
            <v>179.01112000000001</v>
          </cell>
          <cell r="W4960">
            <v>23.654810000000001</v>
          </cell>
          <cell r="X4960">
            <v>65.218599999999995</v>
          </cell>
          <cell r="Y4960">
            <v>65.218599999999995</v>
          </cell>
          <cell r="AV4960">
            <v>12.97885</v>
          </cell>
          <cell r="AW4960">
            <v>12.97885</v>
          </cell>
        </row>
        <row r="4961">
          <cell r="A4961" t="str">
            <v>680499450564BU0680</v>
          </cell>
          <cell r="L4961">
            <v>18.791319999999999</v>
          </cell>
          <cell r="M4961">
            <v>15.343669999999999</v>
          </cell>
          <cell r="N4961">
            <v>15.343669999999999</v>
          </cell>
          <cell r="O4961">
            <v>362.66969999999998</v>
          </cell>
          <cell r="P4961">
            <v>125.53677</v>
          </cell>
          <cell r="Q4961">
            <v>125.53677</v>
          </cell>
          <cell r="S4961">
            <v>416.14404999999999</v>
          </cell>
          <cell r="T4961">
            <v>179.01112000000001</v>
          </cell>
          <cell r="U4961">
            <v>179.01112000000001</v>
          </cell>
          <cell r="W4961">
            <v>23.654810000000001</v>
          </cell>
          <cell r="X4961">
            <v>65.218599999999995</v>
          </cell>
          <cell r="Y4961">
            <v>65.218599999999995</v>
          </cell>
          <cell r="AV4961">
            <v>12.97885</v>
          </cell>
          <cell r="AW4961">
            <v>12.97885</v>
          </cell>
        </row>
        <row r="4962">
          <cell r="A4962" t="str">
            <v>680499450564BU0655</v>
          </cell>
          <cell r="S4962">
            <v>-129.98093</v>
          </cell>
          <cell r="T4962">
            <v>-129.98093</v>
          </cell>
          <cell r="U4962">
            <v>-129.98093</v>
          </cell>
          <cell r="X4962">
            <v>-129.98093</v>
          </cell>
          <cell r="Y4962">
            <v>-129.98093</v>
          </cell>
        </row>
        <row r="4963">
          <cell r="A4963" t="str">
            <v>680499781285PD202</v>
          </cell>
          <cell r="L4963">
            <v>0</v>
          </cell>
          <cell r="M4963">
            <v>0.82050000000000001</v>
          </cell>
          <cell r="N4963">
            <v>0.85385999999999995</v>
          </cell>
          <cell r="O4963">
            <v>31.42755</v>
          </cell>
          <cell r="P4963">
            <v>3.0987800000000001</v>
          </cell>
          <cell r="Q4963">
            <v>3.1334399999999998</v>
          </cell>
          <cell r="S4963">
            <v>41.536560000000001</v>
          </cell>
          <cell r="T4963">
            <v>13.207789999999999</v>
          </cell>
          <cell r="U4963">
            <v>13.341340000000001</v>
          </cell>
          <cell r="W4963">
            <v>1.903</v>
          </cell>
          <cell r="X4963">
            <v>1.8139400000000001</v>
          </cell>
          <cell r="Y4963">
            <v>1.8140400000000001</v>
          </cell>
          <cell r="AV4963">
            <v>28.80669</v>
          </cell>
          <cell r="AW4963">
            <v>28.80669</v>
          </cell>
        </row>
        <row r="4964">
          <cell r="A4964" t="str">
            <v>680499781285BS9044</v>
          </cell>
          <cell r="L4964">
            <v>0</v>
          </cell>
          <cell r="M4964">
            <v>0.71750000000000003</v>
          </cell>
          <cell r="N4964">
            <v>0.74666999999999994</v>
          </cell>
          <cell r="O4964">
            <v>1.8131900000000001</v>
          </cell>
          <cell r="P4964">
            <v>1.70522</v>
          </cell>
          <cell r="Q4964">
            <v>1.7306699999999999</v>
          </cell>
          <cell r="S4964">
            <v>4.8777200000000001</v>
          </cell>
          <cell r="T4964">
            <v>4.7697500000000002</v>
          </cell>
          <cell r="U4964">
            <v>4.8297499999999998</v>
          </cell>
          <cell r="W4964">
            <v>0.54017000000000004</v>
          </cell>
          <cell r="X4964">
            <v>1.2369300000000001</v>
          </cell>
          <cell r="Y4964">
            <v>1.2511099999999999</v>
          </cell>
          <cell r="AV4964">
            <v>0.87055000000000005</v>
          </cell>
          <cell r="AW4964">
            <v>0.87055000000000005</v>
          </cell>
        </row>
        <row r="4965">
          <cell r="A4965" t="str">
            <v>680499781285BU0321</v>
          </cell>
          <cell r="L4965">
            <v>0</v>
          </cell>
          <cell r="O4965">
            <v>1.41751</v>
          </cell>
          <cell r="P4965">
            <v>0.42616999999999999</v>
          </cell>
          <cell r="Q4965">
            <v>0.43692999999999999</v>
          </cell>
          <cell r="S4965">
            <v>3.9931199999999998</v>
          </cell>
          <cell r="T4965">
            <v>3.0017800000000001</v>
          </cell>
          <cell r="U4965">
            <v>3.04223</v>
          </cell>
          <cell r="W4965">
            <v>0.36836999999999998</v>
          </cell>
          <cell r="X4965">
            <v>0.10489999999999999</v>
          </cell>
          <cell r="Y4965">
            <v>0.10678</v>
          </cell>
          <cell r="AV4965">
            <v>0.67583000000000004</v>
          </cell>
          <cell r="AW4965">
            <v>0.67583000000000004</v>
          </cell>
        </row>
        <row r="4966">
          <cell r="A4966" t="str">
            <v>680499781285BU0323</v>
          </cell>
          <cell r="L4966">
            <v>0</v>
          </cell>
          <cell r="M4966">
            <v>0.71750000000000003</v>
          </cell>
          <cell r="N4966">
            <v>0.74666999999999994</v>
          </cell>
          <cell r="O4966">
            <v>0.39567999999999998</v>
          </cell>
          <cell r="P4966">
            <v>1.27905</v>
          </cell>
          <cell r="Q4966">
            <v>1.29373</v>
          </cell>
          <cell r="S4966">
            <v>0.88460000000000005</v>
          </cell>
          <cell r="T4966">
            <v>1.76797</v>
          </cell>
          <cell r="U4966">
            <v>1.78752</v>
          </cell>
          <cell r="W4966">
            <v>0.17180000000000001</v>
          </cell>
          <cell r="X4966">
            <v>1.1320300000000001</v>
          </cell>
          <cell r="Y4966">
            <v>1.1443300000000001</v>
          </cell>
          <cell r="AV4966">
            <v>0.19472</v>
          </cell>
          <cell r="AW4966">
            <v>0.19472</v>
          </cell>
        </row>
        <row r="4967">
          <cell r="A4967" t="str">
            <v>680499781285BG6912</v>
          </cell>
          <cell r="L4967">
            <v>0</v>
          </cell>
          <cell r="O4967">
            <v>0.33477000000000001</v>
          </cell>
          <cell r="S4967">
            <v>0.69393000000000005</v>
          </cell>
          <cell r="T4967">
            <v>0.35915999999999998</v>
          </cell>
          <cell r="U4967">
            <v>0.36353999999999997</v>
          </cell>
          <cell r="W4967">
            <v>0.16494</v>
          </cell>
          <cell r="X4967">
            <v>1.4460000000000001E-2</v>
          </cell>
          <cell r="Y4967">
            <v>1.49E-2</v>
          </cell>
          <cell r="AV4967">
            <v>0.11783</v>
          </cell>
          <cell r="AW4967">
            <v>0.11783</v>
          </cell>
        </row>
        <row r="4968">
          <cell r="A4968" t="str">
            <v>680499781285BS6922</v>
          </cell>
          <cell r="L4968">
            <v>0</v>
          </cell>
          <cell r="O4968">
            <v>0.33477000000000001</v>
          </cell>
          <cell r="S4968">
            <v>0.69393000000000005</v>
          </cell>
          <cell r="T4968">
            <v>0.35915999999999998</v>
          </cell>
          <cell r="U4968">
            <v>0.36353999999999997</v>
          </cell>
          <cell r="W4968">
            <v>0.16494</v>
          </cell>
          <cell r="X4968">
            <v>1.4460000000000001E-2</v>
          </cell>
          <cell r="Y4968">
            <v>1.49E-2</v>
          </cell>
          <cell r="AV4968">
            <v>0.11783</v>
          </cell>
          <cell r="AW4968">
            <v>0.11783</v>
          </cell>
        </row>
        <row r="4969">
          <cell r="A4969" t="str">
            <v>680499781285BU1123</v>
          </cell>
          <cell r="L4969">
            <v>0</v>
          </cell>
          <cell r="O4969">
            <v>0.33477000000000001</v>
          </cell>
          <cell r="S4969">
            <v>0.69393000000000005</v>
          </cell>
          <cell r="T4969">
            <v>0.35915999999999998</v>
          </cell>
          <cell r="U4969">
            <v>0.36353999999999997</v>
          </cell>
          <cell r="W4969">
            <v>0.16494</v>
          </cell>
          <cell r="X4969">
            <v>1.4460000000000001E-2</v>
          </cell>
          <cell r="Y4969">
            <v>1.49E-2</v>
          </cell>
          <cell r="AV4969">
            <v>0.11783</v>
          </cell>
          <cell r="AW4969">
            <v>0.11783</v>
          </cell>
        </row>
        <row r="4970">
          <cell r="A4970" t="str">
            <v>680499781285BS9042</v>
          </cell>
          <cell r="L4970">
            <v>0</v>
          </cell>
          <cell r="M4970">
            <v>0.10299999999999999</v>
          </cell>
          <cell r="N4970">
            <v>0.10718</v>
          </cell>
          <cell r="O4970">
            <v>28.886189999999999</v>
          </cell>
          <cell r="P4970">
            <v>0.85326000000000002</v>
          </cell>
          <cell r="Q4970">
            <v>0.85831999999999997</v>
          </cell>
          <cell r="S4970">
            <v>35.039169999999999</v>
          </cell>
          <cell r="T4970">
            <v>7.00624</v>
          </cell>
          <cell r="U4970">
            <v>7.0662799999999999</v>
          </cell>
          <cell r="W4970">
            <v>1.1391100000000001</v>
          </cell>
          <cell r="X4970">
            <v>0.39917000000000002</v>
          </cell>
          <cell r="Y4970">
            <v>0.39129000000000003</v>
          </cell>
          <cell r="AV4970">
            <v>27.609030000000001</v>
          </cell>
          <cell r="AW4970">
            <v>27.609030000000001</v>
          </cell>
        </row>
        <row r="4971">
          <cell r="A4971" t="str">
            <v>680499781285BO0341</v>
          </cell>
          <cell r="L4971">
            <v>0</v>
          </cell>
          <cell r="M4971">
            <v>0</v>
          </cell>
          <cell r="N4971">
            <v>-1.0000000000000001E-5</v>
          </cell>
          <cell r="O4971">
            <v>12.41845</v>
          </cell>
          <cell r="P4971">
            <v>0.52624000000000004</v>
          </cell>
          <cell r="Q4971">
            <v>0.53622999999999998</v>
          </cell>
          <cell r="S4971">
            <v>17.50262</v>
          </cell>
          <cell r="T4971">
            <v>5.6104099999999999</v>
          </cell>
          <cell r="U4971">
            <v>5.64947</v>
          </cell>
          <cell r="W4971">
            <v>0.63221000000000005</v>
          </cell>
          <cell r="X4971">
            <v>7.2150000000000006E-2</v>
          </cell>
          <cell r="Y4971">
            <v>6.9209999999999994E-2</v>
          </cell>
          <cell r="AV4971">
            <v>11.64819</v>
          </cell>
          <cell r="AW4971">
            <v>11.64819</v>
          </cell>
        </row>
        <row r="4972">
          <cell r="A4972" t="str">
            <v>680499781285BU0341</v>
          </cell>
          <cell r="L4972">
            <v>0</v>
          </cell>
          <cell r="M4972">
            <v>0</v>
          </cell>
          <cell r="N4972">
            <v>-1.0000000000000001E-5</v>
          </cell>
          <cell r="O4972">
            <v>12.41845</v>
          </cell>
          <cell r="P4972">
            <v>0.52624000000000004</v>
          </cell>
          <cell r="Q4972">
            <v>0.53622999999999998</v>
          </cell>
          <cell r="S4972">
            <v>17.50262</v>
          </cell>
          <cell r="T4972">
            <v>5.6104099999999999</v>
          </cell>
          <cell r="U4972">
            <v>5.64947</v>
          </cell>
          <cell r="W4972">
            <v>0.63221000000000005</v>
          </cell>
          <cell r="X4972">
            <v>7.2150000000000006E-2</v>
          </cell>
          <cell r="Y4972">
            <v>6.9209999999999994E-2</v>
          </cell>
          <cell r="AV4972">
            <v>11.64819</v>
          </cell>
          <cell r="AW4972">
            <v>11.64819</v>
          </cell>
        </row>
        <row r="4973">
          <cell r="A4973" t="str">
            <v>680499781285BU0351</v>
          </cell>
          <cell r="L4973">
            <v>0</v>
          </cell>
          <cell r="O4973">
            <v>3.9370000000000002E-2</v>
          </cell>
          <cell r="S4973">
            <v>0.15193999999999999</v>
          </cell>
          <cell r="T4973">
            <v>0.11257</v>
          </cell>
          <cell r="U4973">
            <v>0.11378000000000001</v>
          </cell>
          <cell r="W4973">
            <v>0</v>
          </cell>
          <cell r="AV4973">
            <v>3.9370000000000002E-2</v>
          </cell>
          <cell r="AW4973">
            <v>3.9370000000000002E-2</v>
          </cell>
        </row>
        <row r="4974">
          <cell r="A4974" t="str">
            <v>680499781285BU0352</v>
          </cell>
          <cell r="L4974">
            <v>0</v>
          </cell>
          <cell r="M4974">
            <v>0.10299999999999999</v>
          </cell>
          <cell r="N4974">
            <v>0.10718999999999999</v>
          </cell>
          <cell r="O4974">
            <v>16.428370000000001</v>
          </cell>
          <cell r="P4974">
            <v>0.32701999999999998</v>
          </cell>
          <cell r="Q4974">
            <v>0.32208999999999999</v>
          </cell>
          <cell r="S4974">
            <v>17.384609999999999</v>
          </cell>
          <cell r="T4974">
            <v>1.2832600000000001</v>
          </cell>
          <cell r="U4974">
            <v>1.3030299999999999</v>
          </cell>
          <cell r="W4974">
            <v>0.50690000000000002</v>
          </cell>
          <cell r="X4974">
            <v>0.32701999999999998</v>
          </cell>
          <cell r="Y4974">
            <v>0.32208999999999999</v>
          </cell>
          <cell r="AV4974">
            <v>15.921469999999999</v>
          </cell>
          <cell r="AW4974">
            <v>15.921469999999999</v>
          </cell>
        </row>
        <row r="4975">
          <cell r="A4975" t="str">
            <v>680499781285BS9051</v>
          </cell>
          <cell r="M4975">
            <v>0</v>
          </cell>
          <cell r="N4975">
            <v>1.0000000000000001E-5</v>
          </cell>
          <cell r="P4975">
            <v>0.17254</v>
          </cell>
          <cell r="Q4975">
            <v>0.17415</v>
          </cell>
          <cell r="S4975">
            <v>0</v>
          </cell>
          <cell r="T4975">
            <v>0.17254</v>
          </cell>
          <cell r="U4975">
            <v>0.17416999999999999</v>
          </cell>
          <cell r="X4975">
            <v>6.7250000000000004E-2</v>
          </cell>
          <cell r="Y4975">
            <v>6.4519999999999994E-2</v>
          </cell>
        </row>
        <row r="4976">
          <cell r="A4976" t="str">
            <v>680499781285BO0713</v>
          </cell>
          <cell r="M4976">
            <v>0</v>
          </cell>
          <cell r="N4976">
            <v>1.0000000000000001E-5</v>
          </cell>
          <cell r="P4976">
            <v>0.17254</v>
          </cell>
          <cell r="Q4976">
            <v>0.17415</v>
          </cell>
          <cell r="S4976">
            <v>0</v>
          </cell>
          <cell r="T4976">
            <v>0.17254</v>
          </cell>
          <cell r="U4976">
            <v>0.17416999999999999</v>
          </cell>
          <cell r="X4976">
            <v>6.7250000000000004E-2</v>
          </cell>
          <cell r="Y4976">
            <v>6.4519999999999994E-2</v>
          </cell>
        </row>
        <row r="4977">
          <cell r="A4977" t="str">
            <v>680499781285BU0713</v>
          </cell>
          <cell r="M4977">
            <v>0</v>
          </cell>
          <cell r="N4977">
            <v>1.0000000000000001E-5</v>
          </cell>
          <cell r="P4977">
            <v>0.17254</v>
          </cell>
          <cell r="Q4977">
            <v>0.17415</v>
          </cell>
          <cell r="S4977">
            <v>0</v>
          </cell>
          <cell r="T4977">
            <v>0.17254</v>
          </cell>
          <cell r="U4977">
            <v>0.17416999999999999</v>
          </cell>
          <cell r="X4977">
            <v>6.7250000000000004E-2</v>
          </cell>
          <cell r="Y4977">
            <v>6.4519999999999994E-2</v>
          </cell>
        </row>
        <row r="4978">
          <cell r="A4978" t="str">
            <v>680499781285BS9050</v>
          </cell>
          <cell r="L4978">
            <v>0</v>
          </cell>
          <cell r="O4978">
            <v>0.39340000000000003</v>
          </cell>
          <cell r="P4978">
            <v>0.36775999999999998</v>
          </cell>
          <cell r="Q4978">
            <v>0.37030000000000002</v>
          </cell>
          <cell r="S4978">
            <v>0.92574000000000001</v>
          </cell>
          <cell r="T4978">
            <v>0.90010000000000001</v>
          </cell>
          <cell r="U4978">
            <v>0.90759999999999996</v>
          </cell>
          <cell r="W4978">
            <v>5.8779999999999999E-2</v>
          </cell>
          <cell r="X4978">
            <v>9.6129999999999993E-2</v>
          </cell>
          <cell r="Y4978">
            <v>9.2219999999999996E-2</v>
          </cell>
          <cell r="AV4978">
            <v>0.20927999999999999</v>
          </cell>
          <cell r="AW4978">
            <v>0.20927999999999999</v>
          </cell>
        </row>
        <row r="4979">
          <cell r="A4979" t="str">
            <v>680499781285BU0331</v>
          </cell>
          <cell r="L4979">
            <v>0</v>
          </cell>
          <cell r="O4979">
            <v>8.251E-2</v>
          </cell>
          <cell r="S4979">
            <v>9.6439999999999998E-2</v>
          </cell>
          <cell r="T4979">
            <v>1.393E-2</v>
          </cell>
          <cell r="U4979">
            <v>1.401E-2</v>
          </cell>
          <cell r="W4979">
            <v>0</v>
          </cell>
          <cell r="AV4979">
            <v>8.251E-2</v>
          </cell>
          <cell r="AW4979">
            <v>8.251E-2</v>
          </cell>
        </row>
        <row r="4980">
          <cell r="A4980" t="str">
            <v>680499781285BU0362</v>
          </cell>
          <cell r="L4980">
            <v>0</v>
          </cell>
          <cell r="O4980">
            <v>0.31089</v>
          </cell>
          <cell r="P4980">
            <v>0.36775999999999998</v>
          </cell>
          <cell r="Q4980">
            <v>0.37030000000000002</v>
          </cell>
          <cell r="S4980">
            <v>0.82930000000000004</v>
          </cell>
          <cell r="T4980">
            <v>0.88617000000000001</v>
          </cell>
          <cell r="U4980">
            <v>0.89359</v>
          </cell>
          <cell r="W4980">
            <v>5.8779999999999999E-2</v>
          </cell>
          <cell r="X4980">
            <v>9.6129999999999993E-2</v>
          </cell>
          <cell r="Y4980">
            <v>9.2219999999999996E-2</v>
          </cell>
          <cell r="AV4980">
            <v>0.12676999999999999</v>
          </cell>
          <cell r="AW4980">
            <v>0.12676999999999999</v>
          </cell>
        </row>
        <row r="4981">
          <cell r="A4981" t="str">
            <v>680499CLNLRIPD202</v>
          </cell>
          <cell r="L4981">
            <v>221.53023999999999</v>
          </cell>
          <cell r="M4981">
            <v>253.35263</v>
          </cell>
          <cell r="N4981">
            <v>217.32848999999999</v>
          </cell>
          <cell r="O4981">
            <v>1292.4625000000001</v>
          </cell>
          <cell r="P4981">
            <v>1346.0012999999999</v>
          </cell>
          <cell r="Q4981">
            <v>1316.2800299999999</v>
          </cell>
          <cell r="S4981">
            <v>3225.2793900000001</v>
          </cell>
          <cell r="T4981">
            <v>3278.81819</v>
          </cell>
          <cell r="U4981">
            <v>3054.0780399999999</v>
          </cell>
          <cell r="W4981">
            <v>476.96462000000002</v>
          </cell>
          <cell r="X4981">
            <v>794.99456999999995</v>
          </cell>
          <cell r="Y4981">
            <v>709.52648999999997</v>
          </cell>
          <cell r="AB4981">
            <v>86</v>
          </cell>
          <cell r="AC4981">
            <v>87</v>
          </cell>
          <cell r="AD4981">
            <v>345</v>
          </cell>
          <cell r="AU4981">
            <v>83.141000000000005</v>
          </cell>
          <cell r="AV4981">
            <v>580.28017999999997</v>
          </cell>
          <cell r="AW4981">
            <v>829.70317999999997</v>
          </cell>
        </row>
        <row r="4982">
          <cell r="A4982" t="str">
            <v>680499CLNLRIBS9044</v>
          </cell>
          <cell r="O4982">
            <v>35.90531</v>
          </cell>
          <cell r="P4982">
            <v>8.6114099999999993</v>
          </cell>
          <cell r="Q4982">
            <v>8.4849300000000003</v>
          </cell>
          <cell r="S4982">
            <v>35.90531</v>
          </cell>
          <cell r="T4982">
            <v>8.6114099999999993</v>
          </cell>
          <cell r="U4982">
            <v>8.4849300000000003</v>
          </cell>
          <cell r="W4982">
            <v>-4.0000000000000003E-5</v>
          </cell>
          <cell r="AV4982">
            <v>35.905349999999999</v>
          </cell>
          <cell r="AW4982">
            <v>35.905349999999999</v>
          </cell>
        </row>
        <row r="4983">
          <cell r="A4983" t="str">
            <v>680499CLNLRIBU0321</v>
          </cell>
          <cell r="O4983">
            <v>35.90531</v>
          </cell>
          <cell r="P4983">
            <v>8.6114099999999993</v>
          </cell>
          <cell r="Q4983">
            <v>8.4849300000000003</v>
          </cell>
          <cell r="S4983">
            <v>35.90531</v>
          </cell>
          <cell r="T4983">
            <v>8.6114099999999993</v>
          </cell>
          <cell r="U4983">
            <v>8.4849300000000003</v>
          </cell>
          <cell r="W4983">
            <v>-4.0000000000000003E-5</v>
          </cell>
          <cell r="AV4983">
            <v>35.905349999999999</v>
          </cell>
          <cell r="AW4983">
            <v>35.905349999999999</v>
          </cell>
        </row>
        <row r="4984">
          <cell r="A4984" t="str">
            <v>680499CLNLRIBS9042</v>
          </cell>
          <cell r="P4984">
            <v>2.8911500000000001</v>
          </cell>
          <cell r="Q4984">
            <v>2.8486899999999999</v>
          </cell>
          <cell r="T4984">
            <v>2.8911500000000001</v>
          </cell>
          <cell r="U4984">
            <v>2.8486899999999999</v>
          </cell>
        </row>
        <row r="4985">
          <cell r="A4985" t="str">
            <v>680499CLNLRIBU0352</v>
          </cell>
          <cell r="P4985">
            <v>2.8911500000000001</v>
          </cell>
          <cell r="Q4985">
            <v>2.8486899999999999</v>
          </cell>
          <cell r="T4985">
            <v>2.8911500000000001</v>
          </cell>
          <cell r="U4985">
            <v>2.8486899999999999</v>
          </cell>
        </row>
        <row r="4986">
          <cell r="A4986" t="str">
            <v>680499CLNLRIBS6801</v>
          </cell>
          <cell r="L4986">
            <v>221.53023999999999</v>
          </cell>
          <cell r="M4986">
            <v>253.35263</v>
          </cell>
          <cell r="N4986">
            <v>217.32848999999999</v>
          </cell>
          <cell r="O4986">
            <v>1256.55719</v>
          </cell>
          <cell r="P4986">
            <v>1334.49874</v>
          </cell>
          <cell r="Q4986">
            <v>1304.9464</v>
          </cell>
          <cell r="S4986">
            <v>3189.37408</v>
          </cell>
          <cell r="T4986">
            <v>3267.3156300000001</v>
          </cell>
          <cell r="U4986">
            <v>3042.74442</v>
          </cell>
          <cell r="W4986">
            <v>476.96465999999998</v>
          </cell>
          <cell r="X4986">
            <v>794.99456999999995</v>
          </cell>
          <cell r="Y4986">
            <v>709.52648999999997</v>
          </cell>
          <cell r="AB4986">
            <v>86</v>
          </cell>
          <cell r="AC4986">
            <v>87</v>
          </cell>
          <cell r="AD4986">
            <v>345</v>
          </cell>
          <cell r="AU4986">
            <v>83.141000000000005</v>
          </cell>
          <cell r="AV4986">
            <v>544.37482999999997</v>
          </cell>
          <cell r="AW4986">
            <v>793.79782999999998</v>
          </cell>
        </row>
        <row r="4987">
          <cell r="A4987" t="str">
            <v>680499CLNLRIBU1481</v>
          </cell>
          <cell r="L4987">
            <v>221.53023999999999</v>
          </cell>
          <cell r="M4987">
            <v>253.35263</v>
          </cell>
          <cell r="N4987">
            <v>217.32848999999999</v>
          </cell>
          <cell r="O4987">
            <v>1256.55719</v>
          </cell>
          <cell r="P4987">
            <v>1334.49874</v>
          </cell>
          <cell r="Q4987">
            <v>1304.9464</v>
          </cell>
          <cell r="S4987">
            <v>3189.37408</v>
          </cell>
          <cell r="T4987">
            <v>3267.3156300000001</v>
          </cell>
          <cell r="U4987">
            <v>3042.74442</v>
          </cell>
          <cell r="W4987">
            <v>476.96465999999998</v>
          </cell>
          <cell r="X4987">
            <v>794.99456999999995</v>
          </cell>
          <cell r="Y4987">
            <v>709.52648999999997</v>
          </cell>
          <cell r="AB4987">
            <v>86</v>
          </cell>
          <cell r="AC4987">
            <v>87</v>
          </cell>
          <cell r="AD4987">
            <v>345</v>
          </cell>
          <cell r="AU4987">
            <v>83.141000000000005</v>
          </cell>
          <cell r="AV4987">
            <v>544.37482999999997</v>
          </cell>
          <cell r="AW4987">
            <v>793.79782999999998</v>
          </cell>
        </row>
        <row r="4988">
          <cell r="A4988" t="str">
            <v>680499CLNLRI201101</v>
          </cell>
          <cell r="L4988">
            <v>3.0000000000000001E-5</v>
          </cell>
          <cell r="O4988">
            <v>902.16884000000005</v>
          </cell>
          <cell r="S4988">
            <v>902.16884000000005</v>
          </cell>
          <cell r="T4988">
            <v>0</v>
          </cell>
          <cell r="U4988">
            <v>0</v>
          </cell>
          <cell r="W4988">
            <v>360.86756000000003</v>
          </cell>
          <cell r="AV4988">
            <v>0</v>
          </cell>
          <cell r="AW4988">
            <v>0</v>
          </cell>
        </row>
        <row r="4989">
          <cell r="A4989" t="str">
            <v>680499CLNLRIBT6918</v>
          </cell>
          <cell r="L4989">
            <v>3.0000000000000001E-5</v>
          </cell>
          <cell r="O4989">
            <v>902.16884000000005</v>
          </cell>
          <cell r="S4989">
            <v>902.16884000000005</v>
          </cell>
          <cell r="T4989">
            <v>0</v>
          </cell>
          <cell r="U4989">
            <v>0</v>
          </cell>
          <cell r="W4989">
            <v>360.86756000000003</v>
          </cell>
          <cell r="AV4989">
            <v>0</v>
          </cell>
          <cell r="AW4989">
            <v>0</v>
          </cell>
        </row>
        <row r="4990">
          <cell r="A4990" t="str">
            <v>680499CLNLRIBO0680</v>
          </cell>
          <cell r="L4990">
            <v>3.0000000000000001E-5</v>
          </cell>
          <cell r="O4990">
            <v>902.16884000000005</v>
          </cell>
          <cell r="S4990">
            <v>902.16884000000005</v>
          </cell>
          <cell r="W4990">
            <v>360.86756000000003</v>
          </cell>
          <cell r="AV4990">
            <v>0</v>
          </cell>
          <cell r="AW4990">
            <v>0</v>
          </cell>
        </row>
        <row r="4991">
          <cell r="A4991" t="str">
            <v>680499CLNLRIBU0680</v>
          </cell>
          <cell r="L4991">
            <v>3.0000000000000001E-5</v>
          </cell>
          <cell r="O4991">
            <v>902.16884000000005</v>
          </cell>
          <cell r="S4991">
            <v>902.16884000000005</v>
          </cell>
          <cell r="W4991">
            <v>360.86756000000003</v>
          </cell>
          <cell r="AV4991">
            <v>0</v>
          </cell>
          <cell r="AW4991">
            <v>0</v>
          </cell>
        </row>
        <row r="4992">
          <cell r="A4992" t="str">
            <v>680499CLNLRIBU3409</v>
          </cell>
          <cell r="S4992">
            <v>0</v>
          </cell>
          <cell r="T4992">
            <v>0</v>
          </cell>
          <cell r="U4992">
            <v>0</v>
          </cell>
        </row>
        <row r="4993">
          <cell r="A4993" t="str">
            <v>680499805215PD202</v>
          </cell>
          <cell r="O4993">
            <v>-2.0000000000000001E-4</v>
          </cell>
          <cell r="P4993">
            <v>11.502560000000001</v>
          </cell>
          <cell r="Q4993">
            <v>11.33362</v>
          </cell>
          <cell r="S4993">
            <v>-2.0000000000000001E-4</v>
          </cell>
          <cell r="T4993">
            <v>11.502560000000001</v>
          </cell>
          <cell r="U4993">
            <v>11.33362</v>
          </cell>
          <cell r="W4993">
            <v>0</v>
          </cell>
          <cell r="AV4993">
            <v>-2.0000000000000001E-4</v>
          </cell>
          <cell r="AW4993">
            <v>-2.0000000000000001E-4</v>
          </cell>
        </row>
        <row r="4994">
          <cell r="A4994" t="str">
            <v>680499805215BS9044</v>
          </cell>
          <cell r="O4994">
            <v>-2.0000000000000001E-4</v>
          </cell>
          <cell r="P4994">
            <v>8.6114099999999993</v>
          </cell>
          <cell r="Q4994">
            <v>8.4849300000000003</v>
          </cell>
          <cell r="S4994">
            <v>-2.0000000000000001E-4</v>
          </cell>
          <cell r="T4994">
            <v>8.6114099999999993</v>
          </cell>
          <cell r="U4994">
            <v>8.4849300000000003</v>
          </cell>
          <cell r="W4994">
            <v>0</v>
          </cell>
          <cell r="AV4994">
            <v>-2.0000000000000001E-4</v>
          </cell>
          <cell r="AW4994">
            <v>-2.0000000000000001E-4</v>
          </cell>
        </row>
        <row r="4995">
          <cell r="A4995" t="str">
            <v>680499805215BU0321</v>
          </cell>
          <cell r="O4995">
            <v>-2.0000000000000001E-4</v>
          </cell>
          <cell r="P4995">
            <v>8.6114099999999993</v>
          </cell>
          <cell r="Q4995">
            <v>8.4849300000000003</v>
          </cell>
          <cell r="S4995">
            <v>-2.0000000000000001E-4</v>
          </cell>
          <cell r="T4995">
            <v>8.6114099999999993</v>
          </cell>
          <cell r="U4995">
            <v>8.4849300000000003</v>
          </cell>
          <cell r="W4995">
            <v>0</v>
          </cell>
          <cell r="AV4995">
            <v>-2.0000000000000001E-4</v>
          </cell>
          <cell r="AW4995">
            <v>-2.0000000000000001E-4</v>
          </cell>
        </row>
        <row r="4996">
          <cell r="A4996" t="str">
            <v>680499805215BS9042</v>
          </cell>
          <cell r="P4996">
            <v>2.8911500000000001</v>
          </cell>
          <cell r="Q4996">
            <v>2.8486899999999999</v>
          </cell>
          <cell r="T4996">
            <v>2.8911500000000001</v>
          </cell>
          <cell r="U4996">
            <v>2.8486899999999999</v>
          </cell>
        </row>
        <row r="4997">
          <cell r="A4997" t="str">
            <v>680499805215BU0352</v>
          </cell>
          <cell r="P4997">
            <v>2.8911500000000001</v>
          </cell>
          <cell r="Q4997">
            <v>2.8486899999999999</v>
          </cell>
          <cell r="T4997">
            <v>2.8911500000000001</v>
          </cell>
          <cell r="U4997">
            <v>2.8486899999999999</v>
          </cell>
        </row>
        <row r="4998">
          <cell r="A4998" t="str">
            <v>680499805215201101</v>
          </cell>
          <cell r="L4998">
            <v>0</v>
          </cell>
          <cell r="O4998">
            <v>0</v>
          </cell>
          <cell r="S4998">
            <v>0</v>
          </cell>
          <cell r="T4998">
            <v>0</v>
          </cell>
          <cell r="U4998">
            <v>0</v>
          </cell>
          <cell r="W4998">
            <v>0</v>
          </cell>
        </row>
        <row r="4999">
          <cell r="A4999" t="str">
            <v>680499805215BT6918</v>
          </cell>
          <cell r="L4999">
            <v>0</v>
          </cell>
          <cell r="O4999">
            <v>0</v>
          </cell>
          <cell r="S4999">
            <v>0</v>
          </cell>
          <cell r="T4999">
            <v>0</v>
          </cell>
          <cell r="U4999">
            <v>0</v>
          </cell>
          <cell r="W4999">
            <v>0</v>
          </cell>
        </row>
        <row r="5000">
          <cell r="A5000" t="str">
            <v>680499805215BO0680</v>
          </cell>
          <cell r="L5000">
            <v>0</v>
          </cell>
          <cell r="O5000">
            <v>0</v>
          </cell>
          <cell r="S5000">
            <v>0</v>
          </cell>
          <cell r="W5000">
            <v>0</v>
          </cell>
        </row>
        <row r="5001">
          <cell r="A5001" t="str">
            <v>680499805215BU0680</v>
          </cell>
          <cell r="L5001">
            <v>0</v>
          </cell>
          <cell r="O5001">
            <v>0</v>
          </cell>
          <cell r="S5001">
            <v>0</v>
          </cell>
          <cell r="W5001">
            <v>0</v>
          </cell>
        </row>
        <row r="5002">
          <cell r="A5002" t="str">
            <v>680499805215BU3409</v>
          </cell>
          <cell r="S5002">
            <v>0</v>
          </cell>
          <cell r="T5002">
            <v>0</v>
          </cell>
          <cell r="U5002">
            <v>0</v>
          </cell>
        </row>
        <row r="5003">
          <cell r="A5003" t="str">
            <v>680499805222PD202</v>
          </cell>
          <cell r="O5003">
            <v>35.90551</v>
          </cell>
          <cell r="S5003">
            <v>35.90551</v>
          </cell>
          <cell r="W5003">
            <v>-4.0000000000000003E-5</v>
          </cell>
          <cell r="AV5003">
            <v>35.905549999999998</v>
          </cell>
          <cell r="AW5003">
            <v>35.905549999999998</v>
          </cell>
        </row>
        <row r="5004">
          <cell r="A5004" t="str">
            <v>680499805222BS9044</v>
          </cell>
          <cell r="O5004">
            <v>35.90551</v>
          </cell>
          <cell r="S5004">
            <v>35.90551</v>
          </cell>
          <cell r="W5004">
            <v>-4.0000000000000003E-5</v>
          </cell>
          <cell r="AV5004">
            <v>35.905549999999998</v>
          </cell>
          <cell r="AW5004">
            <v>35.905549999999998</v>
          </cell>
        </row>
        <row r="5005">
          <cell r="A5005" t="str">
            <v>680499805222BU0321</v>
          </cell>
          <cell r="O5005">
            <v>35.90551</v>
          </cell>
          <cell r="S5005">
            <v>35.90551</v>
          </cell>
          <cell r="W5005">
            <v>-4.0000000000000003E-5</v>
          </cell>
          <cell r="AV5005">
            <v>35.905549999999998</v>
          </cell>
          <cell r="AW5005">
            <v>35.905549999999998</v>
          </cell>
        </row>
        <row r="5006">
          <cell r="A5006" t="str">
            <v>680499805222201101</v>
          </cell>
          <cell r="L5006">
            <v>3.0000000000000001E-5</v>
          </cell>
          <cell r="O5006">
            <v>902.16884000000005</v>
          </cell>
          <cell r="S5006">
            <v>902.16884000000005</v>
          </cell>
          <cell r="W5006">
            <v>360.86756000000003</v>
          </cell>
          <cell r="AV5006">
            <v>0</v>
          </cell>
          <cell r="AW5006">
            <v>0</v>
          </cell>
        </row>
        <row r="5007">
          <cell r="A5007" t="str">
            <v>680499805222BT6918</v>
          </cell>
          <cell r="L5007">
            <v>3.0000000000000001E-5</v>
          </cell>
          <cell r="O5007">
            <v>902.16884000000005</v>
          </cell>
          <cell r="S5007">
            <v>902.16884000000005</v>
          </cell>
          <cell r="W5007">
            <v>360.86756000000003</v>
          </cell>
          <cell r="AV5007">
            <v>0</v>
          </cell>
          <cell r="AW5007">
            <v>0</v>
          </cell>
        </row>
        <row r="5008">
          <cell r="A5008" t="str">
            <v>680499805222BO0680</v>
          </cell>
          <cell r="L5008">
            <v>3.0000000000000001E-5</v>
          </cell>
          <cell r="O5008">
            <v>902.16884000000005</v>
          </cell>
          <cell r="S5008">
            <v>902.16884000000005</v>
          </cell>
          <cell r="W5008">
            <v>360.86756000000003</v>
          </cell>
          <cell r="AV5008">
            <v>0</v>
          </cell>
          <cell r="AW5008">
            <v>0</v>
          </cell>
        </row>
        <row r="5009">
          <cell r="A5009" t="str">
            <v>680499805222BU0680</v>
          </cell>
          <cell r="L5009">
            <v>3.0000000000000001E-5</v>
          </cell>
          <cell r="O5009">
            <v>902.16884000000005</v>
          </cell>
          <cell r="S5009">
            <v>902.16884000000005</v>
          </cell>
          <cell r="W5009">
            <v>360.86756000000003</v>
          </cell>
          <cell r="AV5009">
            <v>0</v>
          </cell>
          <cell r="AW5009">
            <v>0</v>
          </cell>
        </row>
        <row r="5010">
          <cell r="A5010" t="str">
            <v>680499832889PD202</v>
          </cell>
          <cell r="L5010">
            <v>221.53023999999999</v>
          </cell>
          <cell r="M5010">
            <v>253.35263</v>
          </cell>
          <cell r="N5010">
            <v>217.32848999999999</v>
          </cell>
          <cell r="O5010">
            <v>1256.55719</v>
          </cell>
          <cell r="P5010">
            <v>1334.49874</v>
          </cell>
          <cell r="Q5010">
            <v>1304.9464</v>
          </cell>
          <cell r="S5010">
            <v>3189.37408</v>
          </cell>
          <cell r="T5010">
            <v>3267.3156300000001</v>
          </cell>
          <cell r="U5010">
            <v>3042.74442</v>
          </cell>
          <cell r="W5010">
            <v>476.96465999999998</v>
          </cell>
          <cell r="X5010">
            <v>794.99456999999995</v>
          </cell>
          <cell r="Y5010">
            <v>709.52648999999997</v>
          </cell>
          <cell r="AB5010">
            <v>86</v>
          </cell>
          <cell r="AC5010">
            <v>87</v>
          </cell>
          <cell r="AD5010">
            <v>345</v>
          </cell>
          <cell r="AU5010">
            <v>83.141000000000005</v>
          </cell>
          <cell r="AV5010">
            <v>544.37482999999997</v>
          </cell>
          <cell r="AW5010">
            <v>793.79782999999998</v>
          </cell>
        </row>
        <row r="5011">
          <cell r="A5011" t="str">
            <v>680499832889BS6801</v>
          </cell>
          <cell r="L5011">
            <v>221.53023999999999</v>
          </cell>
          <cell r="M5011">
            <v>253.35263</v>
          </cell>
          <cell r="N5011">
            <v>217.32848999999999</v>
          </cell>
          <cell r="O5011">
            <v>1256.55719</v>
          </cell>
          <cell r="P5011">
            <v>1334.49874</v>
          </cell>
          <cell r="Q5011">
            <v>1304.9464</v>
          </cell>
          <cell r="S5011">
            <v>3189.37408</v>
          </cell>
          <cell r="T5011">
            <v>3267.3156300000001</v>
          </cell>
          <cell r="U5011">
            <v>3042.74442</v>
          </cell>
          <cell r="W5011">
            <v>476.96465999999998</v>
          </cell>
          <cell r="X5011">
            <v>794.99456999999995</v>
          </cell>
          <cell r="Y5011">
            <v>709.52648999999997</v>
          </cell>
          <cell r="AB5011">
            <v>86</v>
          </cell>
          <cell r="AC5011">
            <v>87</v>
          </cell>
          <cell r="AD5011">
            <v>345</v>
          </cell>
          <cell r="AU5011">
            <v>83.141000000000005</v>
          </cell>
          <cell r="AV5011">
            <v>544.37482999999997</v>
          </cell>
          <cell r="AW5011">
            <v>793.79782999999998</v>
          </cell>
        </row>
        <row r="5012">
          <cell r="A5012" t="str">
            <v>680499832889BU1481</v>
          </cell>
          <cell r="L5012">
            <v>221.53023999999999</v>
          </cell>
          <cell r="M5012">
            <v>253.35263</v>
          </cell>
          <cell r="N5012">
            <v>217.32848999999999</v>
          </cell>
          <cell r="O5012">
            <v>1256.55719</v>
          </cell>
          <cell r="P5012">
            <v>1334.49874</v>
          </cell>
          <cell r="Q5012">
            <v>1304.9464</v>
          </cell>
          <cell r="S5012">
            <v>3189.37408</v>
          </cell>
          <cell r="T5012">
            <v>3267.3156300000001</v>
          </cell>
          <cell r="U5012">
            <v>3042.74442</v>
          </cell>
          <cell r="W5012">
            <v>476.96465999999998</v>
          </cell>
          <cell r="X5012">
            <v>794.99456999999995</v>
          </cell>
          <cell r="Y5012">
            <v>709.52648999999997</v>
          </cell>
          <cell r="AB5012">
            <v>86</v>
          </cell>
          <cell r="AC5012">
            <v>87</v>
          </cell>
          <cell r="AD5012">
            <v>345</v>
          </cell>
          <cell r="AU5012">
            <v>83.141000000000005</v>
          </cell>
          <cell r="AV5012">
            <v>544.37482999999997</v>
          </cell>
          <cell r="AW5012">
            <v>793.79782999999998</v>
          </cell>
        </row>
        <row r="5013">
          <cell r="A5013" t="str">
            <v>680499CLINDUPD202</v>
          </cell>
          <cell r="L5013">
            <v>7423.2416899999998</v>
          </cell>
          <cell r="M5013">
            <v>10884.98626</v>
          </cell>
          <cell r="N5013">
            <v>9438.8353499999994</v>
          </cell>
          <cell r="O5013">
            <v>39426.585070000001</v>
          </cell>
          <cell r="P5013">
            <v>45574.835709999999</v>
          </cell>
          <cell r="Q5013">
            <v>44446.158770000002</v>
          </cell>
          <cell r="S5013">
            <v>105414.78707000001</v>
          </cell>
          <cell r="T5013">
            <v>111563.03771</v>
          </cell>
          <cell r="U5013">
            <v>104118.37437999999</v>
          </cell>
          <cell r="W5013">
            <v>15988.32933</v>
          </cell>
          <cell r="X5013">
            <v>34597.513209999997</v>
          </cell>
          <cell r="Y5013">
            <v>30926.817709999999</v>
          </cell>
          <cell r="AB5013">
            <v>42075</v>
          </cell>
          <cell r="AC5013">
            <v>38573</v>
          </cell>
          <cell r="AD5013">
            <v>161183</v>
          </cell>
          <cell r="AT5013">
            <v>12563.964</v>
          </cell>
          <cell r="AU5013">
            <v>40723.178999999996</v>
          </cell>
          <cell r="AV5013">
            <v>56095.890290000003</v>
          </cell>
          <cell r="AW5013">
            <v>146811.49629000001</v>
          </cell>
        </row>
        <row r="5014">
          <cell r="A5014" t="str">
            <v>680499CLINDUBS9044</v>
          </cell>
          <cell r="L5014">
            <v>100.50618</v>
          </cell>
          <cell r="M5014">
            <v>50.28454</v>
          </cell>
          <cell r="N5014">
            <v>50.26211</v>
          </cell>
          <cell r="O5014">
            <v>596.88779999999997</v>
          </cell>
          <cell r="P5014">
            <v>341.87524000000002</v>
          </cell>
          <cell r="Q5014">
            <v>342.21611999999999</v>
          </cell>
          <cell r="S5014">
            <v>1525.6430700000001</v>
          </cell>
          <cell r="T5014">
            <v>1270.63051</v>
          </cell>
          <cell r="U5014">
            <v>1265.4358299999999</v>
          </cell>
          <cell r="W5014">
            <v>196.10263</v>
          </cell>
          <cell r="X5014">
            <v>399.54926</v>
          </cell>
          <cell r="Y5014">
            <v>399.55479000000003</v>
          </cell>
          <cell r="AC5014">
            <v>5</v>
          </cell>
          <cell r="AD5014">
            <v>5</v>
          </cell>
          <cell r="AV5014">
            <v>269.11671999999999</v>
          </cell>
          <cell r="AW5014">
            <v>269.11671999999999</v>
          </cell>
        </row>
        <row r="5015">
          <cell r="A5015" t="str">
            <v>680499CLINDUBU0321</v>
          </cell>
          <cell r="L5015">
            <v>100.29594</v>
          </cell>
          <cell r="M5015">
            <v>50.28454</v>
          </cell>
          <cell r="N5015">
            <v>50.26211</v>
          </cell>
          <cell r="O5015">
            <v>596.67755999999997</v>
          </cell>
          <cell r="P5015">
            <v>341.29286000000002</v>
          </cell>
          <cell r="Q5015">
            <v>341.64229</v>
          </cell>
          <cell r="S5015">
            <v>1525.35501</v>
          </cell>
          <cell r="T5015">
            <v>1269.9703099999999</v>
          </cell>
          <cell r="U5015">
            <v>1264.79313</v>
          </cell>
          <cell r="W5015">
            <v>195.89239000000001</v>
          </cell>
          <cell r="X5015">
            <v>399.54926</v>
          </cell>
          <cell r="Y5015">
            <v>399.55479000000003</v>
          </cell>
          <cell r="AC5015">
            <v>5</v>
          </cell>
          <cell r="AD5015">
            <v>5</v>
          </cell>
          <cell r="AV5015">
            <v>269.11671999999999</v>
          </cell>
          <cell r="AW5015">
            <v>269.11671999999999</v>
          </cell>
        </row>
        <row r="5016">
          <cell r="A5016" t="str">
            <v>680499CLINDUBU0323</v>
          </cell>
          <cell r="L5016">
            <v>0.21024000000000001</v>
          </cell>
          <cell r="O5016">
            <v>0.21024000000000001</v>
          </cell>
          <cell r="P5016">
            <v>0.58238000000000001</v>
          </cell>
          <cell r="Q5016">
            <v>0.57382</v>
          </cell>
          <cell r="S5016">
            <v>0.28805999999999998</v>
          </cell>
          <cell r="T5016">
            <v>0.66020000000000001</v>
          </cell>
          <cell r="U5016">
            <v>0.64270000000000005</v>
          </cell>
          <cell r="W5016">
            <v>0.21024000000000001</v>
          </cell>
        </row>
        <row r="5017">
          <cell r="A5017" t="str">
            <v>680499CLINDUBG6912</v>
          </cell>
          <cell r="L5017">
            <v>6963.8901299999998</v>
          </cell>
          <cell r="M5017">
            <v>9903.4642399999993</v>
          </cell>
          <cell r="N5017">
            <v>8499.0658500000009</v>
          </cell>
          <cell r="O5017">
            <v>36131.774559999998</v>
          </cell>
          <cell r="P5017">
            <v>41108.80616</v>
          </cell>
          <cell r="Q5017">
            <v>39861.261700000003</v>
          </cell>
          <cell r="S5017">
            <v>95185.429759999999</v>
          </cell>
          <cell r="T5017">
            <v>100162.46136</v>
          </cell>
          <cell r="U5017">
            <v>92823.658580000003</v>
          </cell>
          <cell r="W5017">
            <v>14956.32401</v>
          </cell>
          <cell r="X5017">
            <v>31214.009539999999</v>
          </cell>
          <cell r="Y5017">
            <v>27642.348529999999</v>
          </cell>
          <cell r="AB5017">
            <v>42075</v>
          </cell>
          <cell r="AC5017">
            <v>38568</v>
          </cell>
          <cell r="AD5017">
            <v>161178</v>
          </cell>
          <cell r="AT5017">
            <v>12563.964</v>
          </cell>
          <cell r="AU5017">
            <v>40723.178999999996</v>
          </cell>
          <cell r="AV5017">
            <v>54542.004540000002</v>
          </cell>
          <cell r="AW5017">
            <v>145257.61053999999</v>
          </cell>
        </row>
        <row r="5018">
          <cell r="A5018" t="str">
            <v>680499CLINDUBS6912</v>
          </cell>
          <cell r="L5018">
            <v>35.409230000000001</v>
          </cell>
          <cell r="M5018">
            <v>853.71506999999997</v>
          </cell>
          <cell r="N5018">
            <v>736.08955000000003</v>
          </cell>
          <cell r="O5018">
            <v>90.277850000000001</v>
          </cell>
          <cell r="P5018">
            <v>3166.9181100000001</v>
          </cell>
          <cell r="Q5018">
            <v>3023.2620700000002</v>
          </cell>
          <cell r="S5018">
            <v>914.46358999999995</v>
          </cell>
          <cell r="T5018">
            <v>3991.10385</v>
          </cell>
          <cell r="U5018">
            <v>3726.8854900000001</v>
          </cell>
          <cell r="W5018">
            <v>50.937730000000002</v>
          </cell>
          <cell r="X5018">
            <v>2832.32233</v>
          </cell>
          <cell r="Y5018">
            <v>2536.0484299999998</v>
          </cell>
          <cell r="AV5018">
            <v>32.403149999999997</v>
          </cell>
          <cell r="AW5018">
            <v>32.403149999999997</v>
          </cell>
        </row>
        <row r="5019">
          <cell r="A5019" t="str">
            <v>680499CLINDUBO0678</v>
          </cell>
          <cell r="L5019">
            <v>32.52666</v>
          </cell>
          <cell r="M5019">
            <v>852.58555000000001</v>
          </cell>
          <cell r="N5019">
            <v>735.12063000000001</v>
          </cell>
          <cell r="O5019">
            <v>74.57132</v>
          </cell>
          <cell r="P5019">
            <v>2965.2413999999999</v>
          </cell>
          <cell r="Q5019">
            <v>2824.3108499999998</v>
          </cell>
          <cell r="S5019">
            <v>1046.91608</v>
          </cell>
          <cell r="T5019">
            <v>3937.5861599999998</v>
          </cell>
          <cell r="U5019">
            <v>3669.2843200000002</v>
          </cell>
          <cell r="W5019">
            <v>47.356659999999998</v>
          </cell>
          <cell r="X5019">
            <v>2777.5496800000001</v>
          </cell>
          <cell r="Y5019">
            <v>2482.88933</v>
          </cell>
          <cell r="AV5019">
            <v>20.883579999999998</v>
          </cell>
          <cell r="AW5019">
            <v>20.883579999999998</v>
          </cell>
        </row>
        <row r="5020">
          <cell r="A5020" t="str">
            <v>680499CLINDUBU0654</v>
          </cell>
          <cell r="L5020">
            <v>0.71808000000000005</v>
          </cell>
          <cell r="O5020">
            <v>2.1093899999999999</v>
          </cell>
          <cell r="P5020">
            <v>8.7930899999999994</v>
          </cell>
          <cell r="Q5020">
            <v>8.7338299999999993</v>
          </cell>
          <cell r="S5020">
            <v>10.978590000000001</v>
          </cell>
          <cell r="T5020">
            <v>17.662289999999999</v>
          </cell>
          <cell r="U5020">
            <v>17.173539999999999</v>
          </cell>
          <cell r="W5020">
            <v>1.03243</v>
          </cell>
          <cell r="X5020">
            <v>2.2496700000000001</v>
          </cell>
          <cell r="Y5020">
            <v>2.1861600000000001</v>
          </cell>
          <cell r="AV5020">
            <v>1.15666</v>
          </cell>
          <cell r="AW5020">
            <v>1.15666</v>
          </cell>
        </row>
        <row r="5021">
          <cell r="A5021" t="str">
            <v>680499CLINDUBU0659</v>
          </cell>
          <cell r="L5021">
            <v>2.1644899999999998</v>
          </cell>
          <cell r="M5021">
            <v>1.12303</v>
          </cell>
          <cell r="N5021">
            <v>0.96335000000000004</v>
          </cell>
          <cell r="O5021">
            <v>12.850059999999999</v>
          </cell>
          <cell r="P5021">
            <v>61.718429999999998</v>
          </cell>
          <cell r="Q5021">
            <v>60.768819999999998</v>
          </cell>
          <cell r="S5021">
            <v>-16.6753</v>
          </cell>
          <cell r="T5021">
            <v>32.193069999999999</v>
          </cell>
          <cell r="U5021">
            <v>31.12792</v>
          </cell>
          <cell r="W5021">
            <v>2.5486399999999998</v>
          </cell>
          <cell r="X5021">
            <v>52.516489999999997</v>
          </cell>
          <cell r="Y5021">
            <v>50.967379999999999</v>
          </cell>
          <cell r="AV5021">
            <v>9.6158300000000008</v>
          </cell>
          <cell r="AW5021">
            <v>9.6158300000000008</v>
          </cell>
        </row>
        <row r="5022">
          <cell r="A5022" t="str">
            <v>680499CLINDUBU3445</v>
          </cell>
          <cell r="L5022">
            <v>0</v>
          </cell>
          <cell r="M5022">
            <v>6.4900000000000001E-3</v>
          </cell>
          <cell r="N5022">
            <v>5.5700000000000003E-3</v>
          </cell>
          <cell r="O5022">
            <v>0.74707999999999997</v>
          </cell>
          <cell r="P5022">
            <v>131.16519</v>
          </cell>
          <cell r="Q5022">
            <v>129.44857999999999</v>
          </cell>
          <cell r="S5022">
            <v>-126.75578</v>
          </cell>
          <cell r="T5022">
            <v>3.6623299999999999</v>
          </cell>
          <cell r="U5022">
            <v>9.2997099999999993</v>
          </cell>
          <cell r="W5022">
            <v>0</v>
          </cell>
          <cell r="X5022">
            <v>6.4900000000000001E-3</v>
          </cell>
          <cell r="Y5022">
            <v>5.5700000000000003E-3</v>
          </cell>
          <cell r="AV5022">
            <v>0.74707999999999997</v>
          </cell>
          <cell r="AW5022">
            <v>0.74707999999999997</v>
          </cell>
        </row>
        <row r="5023">
          <cell r="A5023" t="str">
            <v>680499CLINDUBS6922</v>
          </cell>
          <cell r="L5023">
            <v>6928.4808999999996</v>
          </cell>
          <cell r="M5023">
            <v>9049.7491699999991</v>
          </cell>
          <cell r="N5023">
            <v>7762.9763000000003</v>
          </cell>
          <cell r="O5023">
            <v>36041.496709999999</v>
          </cell>
          <cell r="P5023">
            <v>37941.888050000001</v>
          </cell>
          <cell r="Q5023">
            <v>36837.999620000002</v>
          </cell>
          <cell r="S5023">
            <v>94270.96617</v>
          </cell>
          <cell r="T5023">
            <v>96171.357510000002</v>
          </cell>
          <cell r="U5023">
            <v>89096.773090000002</v>
          </cell>
          <cell r="W5023">
            <v>14905.386280000001</v>
          </cell>
          <cell r="X5023">
            <v>28381.68721</v>
          </cell>
          <cell r="Y5023">
            <v>25106.3001</v>
          </cell>
          <cell r="AB5023">
            <v>42075</v>
          </cell>
          <cell r="AC5023">
            <v>38568</v>
          </cell>
          <cell r="AD5023">
            <v>161178</v>
          </cell>
          <cell r="AT5023">
            <v>12563.964</v>
          </cell>
          <cell r="AU5023">
            <v>40723.178999999996</v>
          </cell>
          <cell r="AV5023">
            <v>54509.601390000003</v>
          </cell>
          <cell r="AW5023">
            <v>145225.20739</v>
          </cell>
        </row>
        <row r="5024">
          <cell r="A5024" t="str">
            <v>680499CLINDUBU0630</v>
          </cell>
          <cell r="L5024">
            <v>6928.4808999999996</v>
          </cell>
          <cell r="M5024">
            <v>9049.6623600000003</v>
          </cell>
          <cell r="N5024">
            <v>7762.8936000000003</v>
          </cell>
          <cell r="O5024">
            <v>35849.393210000002</v>
          </cell>
          <cell r="P5024">
            <v>37941.565110000003</v>
          </cell>
          <cell r="Q5024">
            <v>36837.67282</v>
          </cell>
          <cell r="S5024">
            <v>93296.895839999997</v>
          </cell>
          <cell r="T5024">
            <v>95389.067739999999</v>
          </cell>
          <cell r="U5024">
            <v>88400.840540000005</v>
          </cell>
          <cell r="W5024">
            <v>14905.381100000001</v>
          </cell>
          <cell r="X5024">
            <v>28381.3878</v>
          </cell>
          <cell r="Y5024">
            <v>25105.997050000002</v>
          </cell>
          <cell r="AB5024">
            <v>37977</v>
          </cell>
          <cell r="AC5024">
            <v>35633</v>
          </cell>
          <cell r="AD5024">
            <v>144722</v>
          </cell>
          <cell r="AT5024">
            <v>11269.172</v>
          </cell>
          <cell r="AU5024">
            <v>36625.169000000002</v>
          </cell>
          <cell r="AV5024">
            <v>50661.194069999998</v>
          </cell>
          <cell r="AW5024">
            <v>130512.52307</v>
          </cell>
        </row>
        <row r="5025">
          <cell r="A5025" t="str">
            <v>680499CLINDUBU1485</v>
          </cell>
          <cell r="S5025">
            <v>753.49739</v>
          </cell>
          <cell r="T5025">
            <v>753.49739</v>
          </cell>
          <cell r="U5025">
            <v>666.91755999999998</v>
          </cell>
        </row>
        <row r="5026">
          <cell r="A5026" t="str">
            <v>680499CLINDUBU1051</v>
          </cell>
          <cell r="AB5026">
            <v>3248</v>
          </cell>
          <cell r="AC5026">
            <v>2935</v>
          </cell>
          <cell r="AD5026">
            <v>12706</v>
          </cell>
          <cell r="AT5026">
            <v>1042.1849999999999</v>
          </cell>
          <cell r="AU5026">
            <v>3247.8069999999998</v>
          </cell>
          <cell r="AV5026">
            <v>3151.0949999999998</v>
          </cell>
          <cell r="AW5026">
            <v>10770.451999999999</v>
          </cell>
        </row>
        <row r="5027">
          <cell r="A5027" t="str">
            <v>680499CLINDUBO0708</v>
          </cell>
          <cell r="O5027">
            <v>5.1799999999999997E-3</v>
          </cell>
          <cell r="S5027">
            <v>26.477509999999999</v>
          </cell>
          <cell r="T5027">
            <v>26.472329999999999</v>
          </cell>
          <cell r="U5027">
            <v>26.772839999999999</v>
          </cell>
          <cell r="W5027">
            <v>5.1799999999999997E-3</v>
          </cell>
        </row>
        <row r="5028">
          <cell r="A5028" t="str">
            <v>680499CLINDUBU0675</v>
          </cell>
          <cell r="L5028">
            <v>0</v>
          </cell>
          <cell r="O5028">
            <v>0.87531999999999999</v>
          </cell>
          <cell r="S5028">
            <v>1.8029599999999999</v>
          </cell>
          <cell r="T5028">
            <v>0.92764000000000002</v>
          </cell>
          <cell r="U5028">
            <v>0.84484999999999999</v>
          </cell>
          <cell r="W5028">
            <v>0</v>
          </cell>
          <cell r="AV5028">
            <v>0.87531999999999999</v>
          </cell>
          <cell r="AW5028">
            <v>0.87531999999999999</v>
          </cell>
        </row>
        <row r="5029">
          <cell r="A5029" t="str">
            <v>680499CLINDUBU0709</v>
          </cell>
          <cell r="AB5029">
            <v>850</v>
          </cell>
          <cell r="AD5029">
            <v>3750</v>
          </cell>
          <cell r="AT5029">
            <v>252.607</v>
          </cell>
          <cell r="AU5029">
            <v>850.20299999999997</v>
          </cell>
          <cell r="AV5029">
            <v>505.214</v>
          </cell>
          <cell r="AW5029">
            <v>3750.134</v>
          </cell>
        </row>
        <row r="5030">
          <cell r="A5030" t="str">
            <v>680499CLINDUBU1123</v>
          </cell>
          <cell r="M5030">
            <v>8.6809999999999998E-2</v>
          </cell>
          <cell r="N5030">
            <v>8.2699999999999996E-2</v>
          </cell>
          <cell r="O5030">
            <v>191.22300000000001</v>
          </cell>
          <cell r="P5030">
            <v>0.32294</v>
          </cell>
          <cell r="Q5030">
            <v>0.32679999999999998</v>
          </cell>
          <cell r="S5030">
            <v>192.29247000000001</v>
          </cell>
          <cell r="T5030">
            <v>1.3924099999999999</v>
          </cell>
          <cell r="U5030">
            <v>1.3973</v>
          </cell>
          <cell r="X5030">
            <v>0.29941000000000001</v>
          </cell>
          <cell r="Y5030">
            <v>0.30304999999999999</v>
          </cell>
          <cell r="AV5030">
            <v>191.22300000000001</v>
          </cell>
          <cell r="AW5030">
            <v>191.22300000000001</v>
          </cell>
        </row>
        <row r="5031">
          <cell r="A5031" t="str">
            <v>680499CLINDUBS9042</v>
          </cell>
          <cell r="L5031">
            <v>266.38742000000002</v>
          </cell>
          <cell r="M5031">
            <v>827.38136999999995</v>
          </cell>
          <cell r="N5031">
            <v>785.84734000000003</v>
          </cell>
          <cell r="O5031">
            <v>1769.0301899999999</v>
          </cell>
          <cell r="P5031">
            <v>3215.37248</v>
          </cell>
          <cell r="Q5031">
            <v>3331.9632900000001</v>
          </cell>
          <cell r="S5031">
            <v>6981.9526900000001</v>
          </cell>
          <cell r="T5031">
            <v>8428.2949800000006</v>
          </cell>
          <cell r="U5031">
            <v>8339.4221199999993</v>
          </cell>
          <cell r="W5031">
            <v>506.78818999999999</v>
          </cell>
          <cell r="X5031">
            <v>2565.4860600000002</v>
          </cell>
          <cell r="Y5031">
            <v>2466.9196299999999</v>
          </cell>
          <cell r="AV5031">
            <v>927.51691000000005</v>
          </cell>
          <cell r="AW5031">
            <v>927.51691000000005</v>
          </cell>
        </row>
        <row r="5032">
          <cell r="A5032" t="str">
            <v>680499CLINDUBO0341</v>
          </cell>
          <cell r="L5032">
            <v>264.88560999999999</v>
          </cell>
          <cell r="M5032">
            <v>175.95158000000001</v>
          </cell>
          <cell r="N5032">
            <v>152.13964999999999</v>
          </cell>
          <cell r="O5032">
            <v>1599.5404000000001</v>
          </cell>
          <cell r="P5032">
            <v>845.43515000000002</v>
          </cell>
          <cell r="Q5032">
            <v>813.67345999999998</v>
          </cell>
          <cell r="S5032">
            <v>3535.6680299999998</v>
          </cell>
          <cell r="T5032">
            <v>2781.5627800000002</v>
          </cell>
          <cell r="U5032">
            <v>2598.81387</v>
          </cell>
          <cell r="W5032">
            <v>503.53482000000002</v>
          </cell>
          <cell r="X5032">
            <v>1023.67324</v>
          </cell>
          <cell r="Y5032">
            <v>928.56143999999995</v>
          </cell>
          <cell r="AV5032">
            <v>768.46920999999998</v>
          </cell>
          <cell r="AW5032">
            <v>768.46920999999998</v>
          </cell>
        </row>
        <row r="5033">
          <cell r="A5033" t="str">
            <v>680499CLINDUBU0341</v>
          </cell>
          <cell r="L5033">
            <v>264.88560999999999</v>
          </cell>
          <cell r="M5033">
            <v>175.95158000000001</v>
          </cell>
          <cell r="N5033">
            <v>152.13964999999999</v>
          </cell>
          <cell r="O5033">
            <v>1599.5404000000001</v>
          </cell>
          <cell r="P5033">
            <v>845.43515000000002</v>
          </cell>
          <cell r="Q5033">
            <v>813.67345999999998</v>
          </cell>
          <cell r="S5033">
            <v>3535.6680299999998</v>
          </cell>
          <cell r="T5033">
            <v>2781.5627800000002</v>
          </cell>
          <cell r="U5033">
            <v>2598.81387</v>
          </cell>
          <cell r="W5033">
            <v>503.53482000000002</v>
          </cell>
          <cell r="X5033">
            <v>1023.67324</v>
          </cell>
          <cell r="Y5033">
            <v>928.56143999999995</v>
          </cell>
          <cell r="AV5033">
            <v>768.46920999999998</v>
          </cell>
          <cell r="AW5033">
            <v>768.46920999999998</v>
          </cell>
        </row>
        <row r="5034">
          <cell r="A5034" t="str">
            <v>680499CLINDUBU0351</v>
          </cell>
          <cell r="M5034">
            <v>-7.5779899999999998</v>
          </cell>
          <cell r="N5034">
            <v>-6.8331999999999997</v>
          </cell>
          <cell r="O5034">
            <v>16.625900000000001</v>
          </cell>
          <cell r="P5034">
            <v>218.01818</v>
          </cell>
          <cell r="Q5034">
            <v>228.70277999999999</v>
          </cell>
          <cell r="S5034">
            <v>42.774819999999998</v>
          </cell>
          <cell r="T5034">
            <v>244.1671</v>
          </cell>
          <cell r="U5034">
            <v>252.01893000000001</v>
          </cell>
          <cell r="X5034">
            <v>93.8523</v>
          </cell>
          <cell r="Y5034">
            <v>91.422849999999997</v>
          </cell>
          <cell r="AV5034">
            <v>16.625900000000001</v>
          </cell>
          <cell r="AW5034">
            <v>16.625900000000001</v>
          </cell>
        </row>
        <row r="5035">
          <cell r="A5035" t="str">
            <v>680499CLINDUBU0352</v>
          </cell>
          <cell r="L5035">
            <v>1.5018100000000001</v>
          </cell>
          <cell r="M5035">
            <v>701.12324000000001</v>
          </cell>
          <cell r="N5035">
            <v>682.66695000000004</v>
          </cell>
          <cell r="O5035">
            <v>152.07930999999999</v>
          </cell>
          <cell r="P5035">
            <v>2194.1891700000001</v>
          </cell>
          <cell r="Q5035">
            <v>2331.8484400000002</v>
          </cell>
          <cell r="S5035">
            <v>3405.0609399999998</v>
          </cell>
          <cell r="T5035">
            <v>5447.1707999999999</v>
          </cell>
          <cell r="U5035">
            <v>5533.17497</v>
          </cell>
          <cell r="W5035">
            <v>3.2533699999999999</v>
          </cell>
          <cell r="X5035">
            <v>1489.6379400000001</v>
          </cell>
          <cell r="Y5035">
            <v>1488.61142</v>
          </cell>
          <cell r="AV5035">
            <v>141.63722000000001</v>
          </cell>
          <cell r="AW5035">
            <v>141.63722000000001</v>
          </cell>
        </row>
        <row r="5036">
          <cell r="A5036" t="str">
            <v>680499CLINDUBU0353</v>
          </cell>
          <cell r="M5036">
            <v>0.22413</v>
          </cell>
          <cell r="N5036">
            <v>0.21351999999999999</v>
          </cell>
          <cell r="P5036">
            <v>0.62419999999999998</v>
          </cell>
          <cell r="Q5036">
            <v>0.63283999999999996</v>
          </cell>
          <cell r="S5036">
            <v>0.36109999999999998</v>
          </cell>
          <cell r="T5036">
            <v>0.98529999999999995</v>
          </cell>
          <cell r="U5036">
            <v>1.00535</v>
          </cell>
          <cell r="X5036">
            <v>0.66217000000000004</v>
          </cell>
          <cell r="Y5036">
            <v>0.66349999999999998</v>
          </cell>
        </row>
        <row r="5037">
          <cell r="A5037" t="str">
            <v>680499CLINDUBU0349</v>
          </cell>
          <cell r="M5037">
            <v>-42.339590000000001</v>
          </cell>
          <cell r="N5037">
            <v>-42.339590000000001</v>
          </cell>
          <cell r="O5037">
            <v>0.78458000000000006</v>
          </cell>
          <cell r="P5037">
            <v>-42.894219999999997</v>
          </cell>
          <cell r="Q5037">
            <v>-42.894219999999997</v>
          </cell>
          <cell r="S5037">
            <v>-1.9121999999999999</v>
          </cell>
          <cell r="T5037">
            <v>-45.591000000000001</v>
          </cell>
          <cell r="U5037">
            <v>-45.591000000000001</v>
          </cell>
          <cell r="X5037">
            <v>-42.339590000000001</v>
          </cell>
          <cell r="Y5037">
            <v>-42.339590000000001</v>
          </cell>
          <cell r="AV5037">
            <v>0.78458000000000006</v>
          </cell>
          <cell r="AW5037">
            <v>0.78458000000000006</v>
          </cell>
        </row>
        <row r="5038">
          <cell r="A5038" t="str">
            <v>680499CLINDUBS9051</v>
          </cell>
          <cell r="L5038">
            <v>25.074999999999999</v>
          </cell>
          <cell r="M5038">
            <v>0</v>
          </cell>
          <cell r="N5038">
            <v>-2.0000000000000002E-5</v>
          </cell>
          <cell r="O5038">
            <v>40.246000000000002</v>
          </cell>
          <cell r="P5038">
            <v>305.94806999999997</v>
          </cell>
          <cell r="Q5038">
            <v>305.94808999999998</v>
          </cell>
          <cell r="S5038">
            <v>40.246000000000002</v>
          </cell>
          <cell r="T5038">
            <v>305.94806999999997</v>
          </cell>
          <cell r="U5038">
            <v>305.94810000000001</v>
          </cell>
          <cell r="W5038">
            <v>40.246000000000002</v>
          </cell>
          <cell r="X5038">
            <v>0</v>
          </cell>
          <cell r="Y5038">
            <v>1.0000000000000001E-5</v>
          </cell>
        </row>
        <row r="5039">
          <cell r="A5039" t="str">
            <v>680499CLINDUBO0713</v>
          </cell>
          <cell r="M5039">
            <v>0</v>
          </cell>
          <cell r="N5039">
            <v>-2.0000000000000002E-5</v>
          </cell>
          <cell r="P5039">
            <v>305.94806999999997</v>
          </cell>
          <cell r="Q5039">
            <v>305.94808999999998</v>
          </cell>
          <cell r="S5039">
            <v>0</v>
          </cell>
          <cell r="T5039">
            <v>305.94806999999997</v>
          </cell>
          <cell r="U5039">
            <v>305.94810000000001</v>
          </cell>
          <cell r="X5039">
            <v>0</v>
          </cell>
          <cell r="Y5039">
            <v>1.0000000000000001E-5</v>
          </cell>
        </row>
        <row r="5040">
          <cell r="A5040" t="str">
            <v>680499CLINDUBU0713</v>
          </cell>
          <cell r="M5040">
            <v>0</v>
          </cell>
          <cell r="N5040">
            <v>-2.0000000000000002E-5</v>
          </cell>
          <cell r="P5040">
            <v>305.94806999999997</v>
          </cell>
          <cell r="Q5040">
            <v>305.94808999999998</v>
          </cell>
          <cell r="S5040">
            <v>0</v>
          </cell>
          <cell r="T5040">
            <v>305.94806999999997</v>
          </cell>
          <cell r="U5040">
            <v>305.94810000000001</v>
          </cell>
          <cell r="X5040">
            <v>0</v>
          </cell>
          <cell r="Y5040">
            <v>1.0000000000000001E-5</v>
          </cell>
        </row>
        <row r="5041">
          <cell r="A5041" t="str">
            <v>680499CLINDUBU0418</v>
          </cell>
          <cell r="L5041">
            <v>25.074999999999999</v>
          </cell>
          <cell r="O5041">
            <v>40.246000000000002</v>
          </cell>
          <cell r="S5041">
            <v>40.246000000000002</v>
          </cell>
          <cell r="W5041">
            <v>40.246000000000002</v>
          </cell>
        </row>
        <row r="5042">
          <cell r="A5042" t="str">
            <v>680499CLINDUBS9050</v>
          </cell>
          <cell r="L5042">
            <v>52.991540000000001</v>
          </cell>
          <cell r="M5042">
            <v>3.49302</v>
          </cell>
          <cell r="N5042">
            <v>3.2969900000000001</v>
          </cell>
          <cell r="O5042">
            <v>290.66879999999998</v>
          </cell>
          <cell r="P5042">
            <v>101.01831</v>
          </cell>
          <cell r="Q5042">
            <v>102.95412</v>
          </cell>
          <cell r="S5042">
            <v>410.21418</v>
          </cell>
          <cell r="T5042">
            <v>220.56369000000001</v>
          </cell>
          <cell r="U5042">
            <v>208.77064999999999</v>
          </cell>
          <cell r="W5042">
            <v>97.665040000000005</v>
          </cell>
          <cell r="X5042">
            <v>82.996009999999998</v>
          </cell>
          <cell r="Y5042">
            <v>82.522409999999994</v>
          </cell>
          <cell r="AV5042">
            <v>101.21928</v>
          </cell>
          <cell r="AW5042">
            <v>101.21928</v>
          </cell>
        </row>
        <row r="5043">
          <cell r="A5043" t="str">
            <v>680499CLINDUBU0331</v>
          </cell>
          <cell r="O5043">
            <v>-1.0000000000000001E-5</v>
          </cell>
          <cell r="S5043">
            <v>-1.0000000000000001E-5</v>
          </cell>
        </row>
        <row r="5044">
          <cell r="A5044" t="str">
            <v>680499CLINDUBU0362</v>
          </cell>
          <cell r="L5044">
            <v>52.991540000000001</v>
          </cell>
          <cell r="M5044">
            <v>3.49302</v>
          </cell>
          <cell r="N5044">
            <v>3.2969900000000001</v>
          </cell>
          <cell r="O5044">
            <v>290.66881000000001</v>
          </cell>
          <cell r="P5044">
            <v>101.01831</v>
          </cell>
          <cell r="Q5044">
            <v>102.95412</v>
          </cell>
          <cell r="S5044">
            <v>410.21418999999997</v>
          </cell>
          <cell r="T5044">
            <v>220.56369000000001</v>
          </cell>
          <cell r="U5044">
            <v>208.77064999999999</v>
          </cell>
          <cell r="W5044">
            <v>97.665040000000005</v>
          </cell>
          <cell r="X5044">
            <v>82.996009999999998</v>
          </cell>
          <cell r="Y5044">
            <v>82.522409999999994</v>
          </cell>
          <cell r="AV5044">
            <v>101.21928</v>
          </cell>
          <cell r="AW5044">
            <v>101.21928</v>
          </cell>
        </row>
        <row r="5045">
          <cell r="A5045" t="str">
            <v>680499CLINDUBS6801</v>
          </cell>
          <cell r="P5045">
            <v>0</v>
          </cell>
          <cell r="Q5045">
            <v>0</v>
          </cell>
          <cell r="T5045">
            <v>0</v>
          </cell>
          <cell r="U5045">
            <v>0</v>
          </cell>
          <cell r="X5045">
            <v>0</v>
          </cell>
          <cell r="Y5045">
            <v>0</v>
          </cell>
        </row>
        <row r="5046">
          <cell r="A5046" t="str">
            <v>680499CLINDUBU1481</v>
          </cell>
          <cell r="P5046">
            <v>0</v>
          </cell>
          <cell r="Q5046">
            <v>0</v>
          </cell>
          <cell r="T5046">
            <v>0</v>
          </cell>
          <cell r="U5046">
            <v>0</v>
          </cell>
          <cell r="X5046">
            <v>0</v>
          </cell>
          <cell r="Y5046">
            <v>0</v>
          </cell>
        </row>
        <row r="5047">
          <cell r="A5047" t="str">
            <v>680499CLINDUBS6903</v>
          </cell>
          <cell r="L5047">
            <v>14.39142</v>
          </cell>
          <cell r="M5047">
            <v>100.36309</v>
          </cell>
          <cell r="N5047">
            <v>100.36309</v>
          </cell>
          <cell r="O5047">
            <v>597.97771999999998</v>
          </cell>
          <cell r="P5047">
            <v>501.81545</v>
          </cell>
          <cell r="Q5047">
            <v>501.81545</v>
          </cell>
          <cell r="S5047">
            <v>1271.3013699999999</v>
          </cell>
          <cell r="T5047">
            <v>1175.1391000000001</v>
          </cell>
          <cell r="U5047">
            <v>1175.1391000000001</v>
          </cell>
          <cell r="W5047">
            <v>191.20346000000001</v>
          </cell>
          <cell r="X5047">
            <v>335.47233999999997</v>
          </cell>
          <cell r="Y5047">
            <v>335.47233999999997</v>
          </cell>
          <cell r="AV5047">
            <v>256.03284000000002</v>
          </cell>
          <cell r="AW5047">
            <v>256.03284000000002</v>
          </cell>
        </row>
        <row r="5048">
          <cell r="A5048" t="str">
            <v>680499CLINDUBU0664</v>
          </cell>
          <cell r="L5048">
            <v>14.39142</v>
          </cell>
          <cell r="M5048">
            <v>100.36309</v>
          </cell>
          <cell r="N5048">
            <v>100.36309</v>
          </cell>
          <cell r="O5048">
            <v>597.97771999999998</v>
          </cell>
          <cell r="P5048">
            <v>501.81545</v>
          </cell>
          <cell r="Q5048">
            <v>501.81545</v>
          </cell>
          <cell r="S5048">
            <v>1271.3013699999999</v>
          </cell>
          <cell r="T5048">
            <v>1175.1391000000001</v>
          </cell>
          <cell r="U5048">
            <v>1175.1391000000001</v>
          </cell>
          <cell r="W5048">
            <v>191.20346000000001</v>
          </cell>
          <cell r="X5048">
            <v>335.47233999999997</v>
          </cell>
          <cell r="Y5048">
            <v>335.47233999999997</v>
          </cell>
          <cell r="AV5048">
            <v>256.03284000000002</v>
          </cell>
          <cell r="AW5048">
            <v>256.03284000000002</v>
          </cell>
        </row>
        <row r="5049">
          <cell r="A5049" t="str">
            <v>680499CLINDU201101</v>
          </cell>
          <cell r="L5049">
            <v>75.071740000000005</v>
          </cell>
          <cell r="M5049">
            <v>667.40989000000002</v>
          </cell>
          <cell r="N5049">
            <v>667.16917999999998</v>
          </cell>
          <cell r="O5049">
            <v>2706.5133300000002</v>
          </cell>
          <cell r="P5049">
            <v>1246.3376900000001</v>
          </cell>
          <cell r="Q5049">
            <v>1247.8705</v>
          </cell>
          <cell r="S5049">
            <v>6428.0476200000003</v>
          </cell>
          <cell r="T5049">
            <v>4967.8719799999999</v>
          </cell>
          <cell r="U5049">
            <v>4968.7541700000002</v>
          </cell>
          <cell r="W5049">
            <v>1757.8404</v>
          </cell>
          <cell r="X5049">
            <v>616.84438</v>
          </cell>
          <cell r="Y5049">
            <v>616.91641000000004</v>
          </cell>
          <cell r="AV5049">
            <v>971.19406000000004</v>
          </cell>
          <cell r="AW5049">
            <v>971.19406000000004</v>
          </cell>
        </row>
        <row r="5050">
          <cell r="A5050" t="str">
            <v>680499CLINDUBT6918</v>
          </cell>
          <cell r="L5050">
            <v>75.071740000000005</v>
          </cell>
          <cell r="M5050">
            <v>667.40989000000002</v>
          </cell>
          <cell r="N5050">
            <v>667.16917999999998</v>
          </cell>
          <cell r="O5050">
            <v>2706.5133300000002</v>
          </cell>
          <cell r="P5050">
            <v>1246.3376900000001</v>
          </cell>
          <cell r="Q5050">
            <v>1247.8705</v>
          </cell>
          <cell r="S5050">
            <v>6428.0476200000003</v>
          </cell>
          <cell r="T5050">
            <v>4967.8719799999999</v>
          </cell>
          <cell r="U5050">
            <v>4968.7541700000002</v>
          </cell>
          <cell r="W5050">
            <v>1757.8404</v>
          </cell>
          <cell r="X5050">
            <v>616.84438</v>
          </cell>
          <cell r="Y5050">
            <v>616.91641000000004</v>
          </cell>
          <cell r="AV5050">
            <v>971.19406000000004</v>
          </cell>
          <cell r="AW5050">
            <v>971.19406000000004</v>
          </cell>
        </row>
        <row r="5051">
          <cell r="A5051" t="str">
            <v>680499CLINDUBO0680</v>
          </cell>
          <cell r="L5051">
            <v>85.186440000000005</v>
          </cell>
          <cell r="M5051">
            <v>632.69099000000006</v>
          </cell>
          <cell r="N5051">
            <v>632.45028000000002</v>
          </cell>
          <cell r="O5051">
            <v>2179.1257599999999</v>
          </cell>
          <cell r="P5051">
            <v>1210.75116</v>
          </cell>
          <cell r="Q5051">
            <v>1212.29231</v>
          </cell>
          <cell r="S5051">
            <v>5318.4892099999997</v>
          </cell>
          <cell r="T5051">
            <v>4350.1146099999996</v>
          </cell>
          <cell r="U5051">
            <v>4351.0040499999996</v>
          </cell>
          <cell r="W5051">
            <v>1696.9115999999999</v>
          </cell>
          <cell r="X5051">
            <v>582.02502000000004</v>
          </cell>
          <cell r="Y5051">
            <v>582.09704999999997</v>
          </cell>
          <cell r="AV5051">
            <v>504.82828999999998</v>
          </cell>
          <cell r="AW5051">
            <v>504.82828999999998</v>
          </cell>
        </row>
        <row r="5052">
          <cell r="A5052" t="str">
            <v>680499CLINDUBU0680</v>
          </cell>
          <cell r="L5052">
            <v>85.186440000000005</v>
          </cell>
          <cell r="M5052">
            <v>632.69099000000006</v>
          </cell>
          <cell r="N5052">
            <v>632.45028000000002</v>
          </cell>
          <cell r="O5052">
            <v>2179.1257599999999</v>
          </cell>
          <cell r="P5052">
            <v>1210.75116</v>
          </cell>
          <cell r="Q5052">
            <v>1212.29231</v>
          </cell>
          <cell r="S5052">
            <v>5318.4892099999997</v>
          </cell>
          <cell r="T5052">
            <v>4350.1146099999996</v>
          </cell>
          <cell r="U5052">
            <v>4351.0040499999996</v>
          </cell>
          <cell r="W5052">
            <v>1696.9115999999999</v>
          </cell>
          <cell r="X5052">
            <v>582.02502000000004</v>
          </cell>
          <cell r="Y5052">
            <v>582.09704999999997</v>
          </cell>
          <cell r="AV5052">
            <v>504.82828999999998</v>
          </cell>
          <cell r="AW5052">
            <v>504.82828999999998</v>
          </cell>
        </row>
        <row r="5053">
          <cell r="A5053" t="str">
            <v>680499CLINDUBU0620</v>
          </cell>
          <cell r="P5053">
            <v>0</v>
          </cell>
          <cell r="Q5053">
            <v>0</v>
          </cell>
          <cell r="T5053">
            <v>0</v>
          </cell>
          <cell r="U5053">
            <v>0</v>
          </cell>
          <cell r="X5053">
            <v>0</v>
          </cell>
          <cell r="Y5053">
            <v>0</v>
          </cell>
        </row>
        <row r="5054">
          <cell r="A5054" t="str">
            <v>680499CLINDUBU3409</v>
          </cell>
          <cell r="O5054">
            <v>-3.86</v>
          </cell>
          <cell r="P5054">
            <v>-3.1E-4</v>
          </cell>
          <cell r="Q5054">
            <v>-3.1E-4</v>
          </cell>
          <cell r="S5054">
            <v>509.28829999999999</v>
          </cell>
          <cell r="T5054">
            <v>513.14799000000005</v>
          </cell>
          <cell r="U5054">
            <v>513.14907000000005</v>
          </cell>
          <cell r="AV5054">
            <v>-3.86</v>
          </cell>
          <cell r="AW5054">
            <v>-3.86</v>
          </cell>
        </row>
        <row r="5055">
          <cell r="A5055" t="str">
            <v>680499CLINDUBU0624</v>
          </cell>
          <cell r="L5055">
            <v>-10.114699999999999</v>
          </cell>
          <cell r="M5055">
            <v>34.718899999999998</v>
          </cell>
          <cell r="N5055">
            <v>34.718899999999998</v>
          </cell>
          <cell r="O5055">
            <v>531.24757</v>
          </cell>
          <cell r="P5055">
            <v>35.586840000000002</v>
          </cell>
          <cell r="Q5055">
            <v>35.578499999999998</v>
          </cell>
          <cell r="S5055">
            <v>600.27011000000005</v>
          </cell>
          <cell r="T5055">
            <v>104.60938</v>
          </cell>
          <cell r="U5055">
            <v>104.60104</v>
          </cell>
          <cell r="W5055">
            <v>60.928800000000003</v>
          </cell>
          <cell r="X5055">
            <v>34.819360000000003</v>
          </cell>
          <cell r="Y5055">
            <v>34.819360000000003</v>
          </cell>
          <cell r="AV5055">
            <v>470.22577000000001</v>
          </cell>
          <cell r="AW5055">
            <v>470.22577000000001</v>
          </cell>
        </row>
        <row r="5056">
          <cell r="A5056" t="str">
            <v>680499CLINEUPD202</v>
          </cell>
          <cell r="L5056">
            <v>257.44598000000002</v>
          </cell>
          <cell r="M5056">
            <v>137.79749000000001</v>
          </cell>
          <cell r="N5056">
            <v>137.60146</v>
          </cell>
          <cell r="O5056">
            <v>1861.43535</v>
          </cell>
          <cell r="P5056">
            <v>1061.7641000000001</v>
          </cell>
          <cell r="Q5056">
            <v>1063.69991</v>
          </cell>
          <cell r="S5056">
            <v>3568.1598300000001</v>
          </cell>
          <cell r="T5056">
            <v>2768.4885800000002</v>
          </cell>
          <cell r="U5056">
            <v>2756.6955400000002</v>
          </cell>
          <cell r="W5056">
            <v>590.70381999999995</v>
          </cell>
          <cell r="X5056">
            <v>888.56267000000003</v>
          </cell>
          <cell r="Y5056">
            <v>888.08906999999999</v>
          </cell>
          <cell r="AV5056">
            <v>851.07340999999997</v>
          </cell>
          <cell r="AW5056">
            <v>851.07340999999997</v>
          </cell>
        </row>
        <row r="5057">
          <cell r="A5057" t="str">
            <v>680499CLINEUBS9044</v>
          </cell>
          <cell r="L5057">
            <v>99.764790000000005</v>
          </cell>
          <cell r="M5057">
            <v>49.810609999999997</v>
          </cell>
          <cell r="N5057">
            <v>49.810609999999997</v>
          </cell>
          <cell r="O5057">
            <v>595.67552999999998</v>
          </cell>
          <cell r="P5057">
            <v>335.68212999999997</v>
          </cell>
          <cell r="Q5057">
            <v>335.68212999999997</v>
          </cell>
          <cell r="S5057">
            <v>1307.36005</v>
          </cell>
          <cell r="T5057">
            <v>1047.3666499999999</v>
          </cell>
          <cell r="U5057">
            <v>1047.3666499999999</v>
          </cell>
          <cell r="W5057">
            <v>194.98041000000001</v>
          </cell>
          <cell r="X5057">
            <v>398.36993000000001</v>
          </cell>
          <cell r="Y5057">
            <v>398.36993000000001</v>
          </cell>
          <cell r="AV5057">
            <v>269.02667000000002</v>
          </cell>
          <cell r="AW5057">
            <v>269.02667000000002</v>
          </cell>
        </row>
        <row r="5058">
          <cell r="A5058" t="str">
            <v>680499CLINEUBU0321</v>
          </cell>
          <cell r="L5058">
            <v>99.764790000000005</v>
          </cell>
          <cell r="M5058">
            <v>49.810609999999997</v>
          </cell>
          <cell r="N5058">
            <v>49.810609999999997</v>
          </cell>
          <cell r="O5058">
            <v>595.67552999999998</v>
          </cell>
          <cell r="P5058">
            <v>335.68212999999997</v>
          </cell>
          <cell r="Q5058">
            <v>335.68212999999997</v>
          </cell>
          <cell r="S5058">
            <v>1307.36005</v>
          </cell>
          <cell r="T5058">
            <v>1047.3666499999999</v>
          </cell>
          <cell r="U5058">
            <v>1047.3666499999999</v>
          </cell>
          <cell r="W5058">
            <v>194.98041000000001</v>
          </cell>
          <cell r="X5058">
            <v>398.36993000000001</v>
          </cell>
          <cell r="Y5058">
            <v>398.36993000000001</v>
          </cell>
          <cell r="AV5058">
            <v>269.02667000000002</v>
          </cell>
          <cell r="AW5058">
            <v>269.02667000000002</v>
          </cell>
        </row>
        <row r="5059">
          <cell r="A5059" t="str">
            <v>680499CLINEUBG6912</v>
          </cell>
          <cell r="L5059">
            <v>28.26491</v>
          </cell>
          <cell r="M5059">
            <v>26.470359999999999</v>
          </cell>
          <cell r="N5059">
            <v>26.470359999999999</v>
          </cell>
          <cell r="O5059">
            <v>240.3997</v>
          </cell>
          <cell r="P5059">
            <v>71.788899999999998</v>
          </cell>
          <cell r="Q5059">
            <v>71.788899999999998</v>
          </cell>
          <cell r="S5059">
            <v>285.56675999999999</v>
          </cell>
          <cell r="T5059">
            <v>116.95596</v>
          </cell>
          <cell r="U5059">
            <v>116.95596</v>
          </cell>
          <cell r="W5059">
            <v>29.650590000000001</v>
          </cell>
          <cell r="X5059">
            <v>78.202969999999993</v>
          </cell>
          <cell r="Y5059">
            <v>78.202969999999993</v>
          </cell>
          <cell r="AV5059">
            <v>207.38414</v>
          </cell>
          <cell r="AW5059">
            <v>207.38414</v>
          </cell>
        </row>
        <row r="5060">
          <cell r="A5060" t="str">
            <v>680499CLINEUBS6912</v>
          </cell>
          <cell r="L5060">
            <v>28.26491</v>
          </cell>
          <cell r="M5060">
            <v>26.470359999999999</v>
          </cell>
          <cell r="N5060">
            <v>26.470359999999999</v>
          </cell>
          <cell r="O5060">
            <v>49.171520000000001</v>
          </cell>
          <cell r="P5060">
            <v>71.753950000000003</v>
          </cell>
          <cell r="Q5060">
            <v>71.753950000000003</v>
          </cell>
          <cell r="S5060">
            <v>94.338579999999993</v>
          </cell>
          <cell r="T5060">
            <v>116.92101</v>
          </cell>
          <cell r="U5060">
            <v>116.92101</v>
          </cell>
          <cell r="W5060">
            <v>29.645409999999998</v>
          </cell>
          <cell r="X5060">
            <v>78.202969999999993</v>
          </cell>
          <cell r="Y5060">
            <v>78.202969999999993</v>
          </cell>
          <cell r="AV5060">
            <v>16.16114</v>
          </cell>
          <cell r="AW5060">
            <v>16.16114</v>
          </cell>
        </row>
        <row r="5061">
          <cell r="A5061" t="str">
            <v>680499CLINEUBO0678</v>
          </cell>
          <cell r="L5061">
            <v>25.564170000000001</v>
          </cell>
          <cell r="M5061">
            <v>26.470359999999999</v>
          </cell>
          <cell r="N5061">
            <v>26.470359999999999</v>
          </cell>
          <cell r="O5061">
            <v>39.373190000000001</v>
          </cell>
          <cell r="P5061">
            <v>40.20655</v>
          </cell>
          <cell r="Q5061">
            <v>40.20655</v>
          </cell>
          <cell r="S5061">
            <v>134.51641000000001</v>
          </cell>
          <cell r="T5061">
            <v>135.34977000000001</v>
          </cell>
          <cell r="U5061">
            <v>135.34977000000001</v>
          </cell>
          <cell r="W5061">
            <v>26.944669999999999</v>
          </cell>
          <cell r="X5061">
            <v>54.526449999999997</v>
          </cell>
          <cell r="Y5061">
            <v>54.526449999999997</v>
          </cell>
          <cell r="AV5061">
            <v>8.9838500000000003</v>
          </cell>
          <cell r="AW5061">
            <v>8.9838500000000003</v>
          </cell>
        </row>
        <row r="5062">
          <cell r="A5062" t="str">
            <v>680499CLINEUBU0654</v>
          </cell>
          <cell r="L5062">
            <v>0.56064000000000003</v>
          </cell>
          <cell r="O5062">
            <v>0.90137999999999996</v>
          </cell>
          <cell r="P5062">
            <v>6.9981799999999996</v>
          </cell>
          <cell r="Q5062">
            <v>6.9981799999999996</v>
          </cell>
          <cell r="S5062">
            <v>0.72623000000000004</v>
          </cell>
          <cell r="T5062">
            <v>6.8230300000000002</v>
          </cell>
          <cell r="U5062">
            <v>6.8230300000000002</v>
          </cell>
          <cell r="W5062">
            <v>0.56064000000000003</v>
          </cell>
          <cell r="X5062">
            <v>0.53444999999999998</v>
          </cell>
          <cell r="Y5062">
            <v>0.53444999999999998</v>
          </cell>
          <cell r="AV5062">
            <v>0.42043999999999998</v>
          </cell>
          <cell r="AW5062">
            <v>0.42043999999999998</v>
          </cell>
        </row>
        <row r="5063">
          <cell r="A5063" t="str">
            <v>680499CLINEUBU0659</v>
          </cell>
          <cell r="L5063">
            <v>2.1400999999999999</v>
          </cell>
          <cell r="O5063">
            <v>8.8969500000000004</v>
          </cell>
          <cell r="P5063">
            <v>24.549219999999998</v>
          </cell>
          <cell r="Q5063">
            <v>24.549219999999998</v>
          </cell>
          <cell r="S5063">
            <v>-40.904060000000001</v>
          </cell>
          <cell r="T5063">
            <v>-25.25179</v>
          </cell>
          <cell r="U5063">
            <v>-25.25179</v>
          </cell>
          <cell r="W5063">
            <v>2.1400999999999999</v>
          </cell>
          <cell r="X5063">
            <v>23.14207</v>
          </cell>
          <cell r="Y5063">
            <v>23.14207</v>
          </cell>
          <cell r="AV5063">
            <v>6.75685</v>
          </cell>
          <cell r="AW5063">
            <v>6.75685</v>
          </cell>
        </row>
        <row r="5064">
          <cell r="A5064" t="str">
            <v>680499CLINEUBS6922</v>
          </cell>
          <cell r="O5064">
            <v>191.22818000000001</v>
          </cell>
          <cell r="P5064">
            <v>3.4950000000000002E-2</v>
          </cell>
          <cell r="Q5064">
            <v>3.4950000000000002E-2</v>
          </cell>
          <cell r="S5064">
            <v>191.22818000000001</v>
          </cell>
          <cell r="T5064">
            <v>3.4950000000000002E-2</v>
          </cell>
          <cell r="U5064">
            <v>3.4950000000000002E-2</v>
          </cell>
          <cell r="W5064">
            <v>5.1799999999999997E-3</v>
          </cell>
          <cell r="AV5064">
            <v>191.22300000000001</v>
          </cell>
          <cell r="AW5064">
            <v>191.22300000000001</v>
          </cell>
        </row>
        <row r="5065">
          <cell r="A5065" t="str">
            <v>680499CLINEUBO0708</v>
          </cell>
          <cell r="O5065">
            <v>5.1799999999999997E-3</v>
          </cell>
          <cell r="S5065">
            <v>5.1799999999999997E-3</v>
          </cell>
          <cell r="W5065">
            <v>5.1799999999999997E-3</v>
          </cell>
        </row>
        <row r="5066">
          <cell r="A5066" t="str">
            <v>680499CLINEUBU1123</v>
          </cell>
          <cell r="O5066">
            <v>191.22300000000001</v>
          </cell>
          <cell r="P5066">
            <v>3.4950000000000002E-2</v>
          </cell>
          <cell r="Q5066">
            <v>3.4950000000000002E-2</v>
          </cell>
          <cell r="S5066">
            <v>191.22300000000001</v>
          </cell>
          <cell r="T5066">
            <v>3.4950000000000002E-2</v>
          </cell>
          <cell r="U5066">
            <v>3.4950000000000002E-2</v>
          </cell>
          <cell r="AV5066">
            <v>191.22300000000001</v>
          </cell>
          <cell r="AW5066">
            <v>191.22300000000001</v>
          </cell>
        </row>
        <row r="5067">
          <cell r="A5067" t="str">
            <v>680499CLINEUBS9042</v>
          </cell>
          <cell r="L5067">
            <v>36.958320000000001</v>
          </cell>
          <cell r="M5067">
            <v>-42.339590000000001</v>
          </cell>
          <cell r="N5067">
            <v>-42.339570000000002</v>
          </cell>
          <cell r="O5067">
            <v>96.467600000000004</v>
          </cell>
          <cell r="P5067">
            <v>-254.48876000000001</v>
          </cell>
          <cell r="Q5067">
            <v>-254.48873</v>
          </cell>
          <cell r="S5067">
            <v>253.47147000000001</v>
          </cell>
          <cell r="T5067">
            <v>-97.484889999999993</v>
          </cell>
          <cell r="U5067">
            <v>-97.484899999999996</v>
          </cell>
          <cell r="W5067">
            <v>36.958320000000001</v>
          </cell>
          <cell r="X5067">
            <v>-6.47858</v>
          </cell>
          <cell r="Y5067">
            <v>-6.4785700000000004</v>
          </cell>
          <cell r="AV5067">
            <v>17.41048</v>
          </cell>
          <cell r="AW5067">
            <v>17.41048</v>
          </cell>
        </row>
        <row r="5068">
          <cell r="A5068" t="str">
            <v>680499CLINEUBO0341</v>
          </cell>
          <cell r="L5068">
            <v>36.958320000000001</v>
          </cell>
          <cell r="M5068">
            <v>0</v>
          </cell>
          <cell r="N5068">
            <v>2.0000000000000002E-5</v>
          </cell>
          <cell r="O5068">
            <v>79.057119999999998</v>
          </cell>
          <cell r="P5068">
            <v>-211.59453999999999</v>
          </cell>
          <cell r="Q5068">
            <v>-211.59451000000001</v>
          </cell>
          <cell r="S5068">
            <v>238.75776999999999</v>
          </cell>
          <cell r="T5068">
            <v>-51.893889999999999</v>
          </cell>
          <cell r="U5068">
            <v>-51.893900000000002</v>
          </cell>
          <cell r="W5068">
            <v>36.958320000000001</v>
          </cell>
          <cell r="X5068">
            <v>35.86101</v>
          </cell>
          <cell r="Y5068">
            <v>35.861020000000003</v>
          </cell>
        </row>
        <row r="5069">
          <cell r="A5069" t="str">
            <v>680499CLINEUBU0341</v>
          </cell>
          <cell r="L5069">
            <v>36.958320000000001</v>
          </cell>
          <cell r="M5069">
            <v>0</v>
          </cell>
          <cell r="N5069">
            <v>2.0000000000000002E-5</v>
          </cell>
          <cell r="O5069">
            <v>79.057119999999998</v>
          </cell>
          <cell r="P5069">
            <v>-211.59453999999999</v>
          </cell>
          <cell r="Q5069">
            <v>-211.59451000000001</v>
          </cell>
          <cell r="S5069">
            <v>238.75776999999999</v>
          </cell>
          <cell r="T5069">
            <v>-51.893889999999999</v>
          </cell>
          <cell r="U5069">
            <v>-51.893900000000002</v>
          </cell>
          <cell r="W5069">
            <v>36.958320000000001</v>
          </cell>
          <cell r="X5069">
            <v>35.86101</v>
          </cell>
          <cell r="Y5069">
            <v>35.861020000000003</v>
          </cell>
        </row>
        <row r="5070">
          <cell r="A5070" t="str">
            <v>680499CLINEUBU0351</v>
          </cell>
          <cell r="O5070">
            <v>16.625900000000001</v>
          </cell>
          <cell r="S5070">
            <v>16.625900000000001</v>
          </cell>
          <cell r="AV5070">
            <v>16.625900000000001</v>
          </cell>
          <cell r="AW5070">
            <v>16.625900000000001</v>
          </cell>
        </row>
        <row r="5071">
          <cell r="A5071" t="str">
            <v>680499CLINEUBU0349</v>
          </cell>
          <cell r="M5071">
            <v>-42.339590000000001</v>
          </cell>
          <cell r="N5071">
            <v>-42.339590000000001</v>
          </cell>
          <cell r="O5071">
            <v>0.78458000000000006</v>
          </cell>
          <cell r="P5071">
            <v>-42.894219999999997</v>
          </cell>
          <cell r="Q5071">
            <v>-42.894219999999997</v>
          </cell>
          <cell r="S5071">
            <v>-1.9121999999999999</v>
          </cell>
          <cell r="T5071">
            <v>-45.591000000000001</v>
          </cell>
          <cell r="U5071">
            <v>-45.591000000000001</v>
          </cell>
          <cell r="X5071">
            <v>-42.339590000000001</v>
          </cell>
          <cell r="Y5071">
            <v>-42.339590000000001</v>
          </cell>
          <cell r="AV5071">
            <v>0.78458000000000006</v>
          </cell>
          <cell r="AW5071">
            <v>0.78458000000000006</v>
          </cell>
        </row>
        <row r="5072">
          <cell r="A5072" t="str">
            <v>680499CLINEUBS9051</v>
          </cell>
          <cell r="L5072">
            <v>25.074999999999999</v>
          </cell>
          <cell r="M5072">
            <v>0</v>
          </cell>
          <cell r="N5072">
            <v>-2.0000000000000002E-5</v>
          </cell>
          <cell r="O5072">
            <v>40.246000000000002</v>
          </cell>
          <cell r="P5072">
            <v>305.94806999999997</v>
          </cell>
          <cell r="Q5072">
            <v>305.94803999999999</v>
          </cell>
          <cell r="S5072">
            <v>40.246000000000002</v>
          </cell>
          <cell r="T5072">
            <v>305.94806999999997</v>
          </cell>
          <cell r="U5072">
            <v>305.94808</v>
          </cell>
          <cell r="W5072">
            <v>40.246000000000002</v>
          </cell>
          <cell r="X5072">
            <v>0</v>
          </cell>
          <cell r="Y5072">
            <v>-1.0000000000000001E-5</v>
          </cell>
        </row>
        <row r="5073">
          <cell r="A5073" t="str">
            <v>680499CLINEUBO0713</v>
          </cell>
          <cell r="M5073">
            <v>0</v>
          </cell>
          <cell r="N5073">
            <v>-2.0000000000000002E-5</v>
          </cell>
          <cell r="P5073">
            <v>305.94806999999997</v>
          </cell>
          <cell r="Q5073">
            <v>305.94803999999999</v>
          </cell>
          <cell r="S5073">
            <v>0</v>
          </cell>
          <cell r="T5073">
            <v>305.94806999999997</v>
          </cell>
          <cell r="U5073">
            <v>305.94808</v>
          </cell>
          <cell r="X5073">
            <v>0</v>
          </cell>
          <cell r="Y5073">
            <v>-1.0000000000000001E-5</v>
          </cell>
        </row>
        <row r="5074">
          <cell r="A5074" t="str">
            <v>680499CLINEUBU0713</v>
          </cell>
          <cell r="M5074">
            <v>0</v>
          </cell>
          <cell r="N5074">
            <v>-2.0000000000000002E-5</v>
          </cell>
          <cell r="P5074">
            <v>305.94806999999997</v>
          </cell>
          <cell r="Q5074">
            <v>305.94803999999999</v>
          </cell>
          <cell r="S5074">
            <v>0</v>
          </cell>
          <cell r="T5074">
            <v>305.94806999999997</v>
          </cell>
          <cell r="U5074">
            <v>305.94808</v>
          </cell>
          <cell r="X5074">
            <v>0</v>
          </cell>
          <cell r="Y5074">
            <v>-1.0000000000000001E-5</v>
          </cell>
        </row>
        <row r="5075">
          <cell r="A5075" t="str">
            <v>680499CLINEUBU0418</v>
          </cell>
          <cell r="L5075">
            <v>25.074999999999999</v>
          </cell>
          <cell r="O5075">
            <v>40.246000000000002</v>
          </cell>
          <cell r="S5075">
            <v>40.246000000000002</v>
          </cell>
          <cell r="W5075">
            <v>40.246000000000002</v>
          </cell>
        </row>
        <row r="5076">
          <cell r="A5076" t="str">
            <v>680499CLINEUBS9050</v>
          </cell>
          <cell r="L5076">
            <v>52.991540000000001</v>
          </cell>
          <cell r="M5076">
            <v>3.49302</v>
          </cell>
          <cell r="N5076">
            <v>3.2969900000000001</v>
          </cell>
          <cell r="O5076">
            <v>290.66879999999998</v>
          </cell>
          <cell r="P5076">
            <v>101.01831</v>
          </cell>
          <cell r="Q5076">
            <v>102.95412</v>
          </cell>
          <cell r="S5076">
            <v>410.21418</v>
          </cell>
          <cell r="T5076">
            <v>220.56369000000001</v>
          </cell>
          <cell r="U5076">
            <v>208.77064999999999</v>
          </cell>
          <cell r="W5076">
            <v>97.665040000000005</v>
          </cell>
          <cell r="X5076">
            <v>82.996009999999998</v>
          </cell>
          <cell r="Y5076">
            <v>82.522409999999994</v>
          </cell>
          <cell r="AV5076">
            <v>101.21928</v>
          </cell>
          <cell r="AW5076">
            <v>101.21928</v>
          </cell>
        </row>
        <row r="5077">
          <cell r="A5077" t="str">
            <v>680499CLINEUBU0331</v>
          </cell>
          <cell r="O5077">
            <v>-1.0000000000000001E-5</v>
          </cell>
          <cell r="S5077">
            <v>-1.0000000000000001E-5</v>
          </cell>
        </row>
        <row r="5078">
          <cell r="A5078" t="str">
            <v>680499CLINEUBU0362</v>
          </cell>
          <cell r="L5078">
            <v>52.991540000000001</v>
          </cell>
          <cell r="M5078">
            <v>3.49302</v>
          </cell>
          <cell r="N5078">
            <v>3.2969900000000001</v>
          </cell>
          <cell r="O5078">
            <v>290.66881000000001</v>
          </cell>
          <cell r="P5078">
            <v>101.01831</v>
          </cell>
          <cell r="Q5078">
            <v>102.95412</v>
          </cell>
          <cell r="S5078">
            <v>410.21418999999997</v>
          </cell>
          <cell r="T5078">
            <v>220.56369000000001</v>
          </cell>
          <cell r="U5078">
            <v>208.77064999999999</v>
          </cell>
          <cell r="W5078">
            <v>97.665040000000005</v>
          </cell>
          <cell r="X5078">
            <v>82.996009999999998</v>
          </cell>
          <cell r="Y5078">
            <v>82.522409999999994</v>
          </cell>
          <cell r="AV5078">
            <v>101.21928</v>
          </cell>
          <cell r="AW5078">
            <v>101.21928</v>
          </cell>
        </row>
        <row r="5079">
          <cell r="A5079" t="str">
            <v>680499CLINEUBS6801</v>
          </cell>
          <cell r="P5079">
            <v>0</v>
          </cell>
          <cell r="Q5079">
            <v>0</v>
          </cell>
          <cell r="T5079">
            <v>0</v>
          </cell>
          <cell r="U5079">
            <v>0</v>
          </cell>
          <cell r="X5079">
            <v>0</v>
          </cell>
          <cell r="Y5079">
            <v>0</v>
          </cell>
        </row>
        <row r="5080">
          <cell r="A5080" t="str">
            <v>680499CLINEUBU1481</v>
          </cell>
          <cell r="P5080">
            <v>0</v>
          </cell>
          <cell r="Q5080">
            <v>0</v>
          </cell>
          <cell r="T5080">
            <v>0</v>
          </cell>
          <cell r="U5080">
            <v>0</v>
          </cell>
          <cell r="X5080">
            <v>0</v>
          </cell>
          <cell r="Y5080">
            <v>0</v>
          </cell>
        </row>
        <row r="5081">
          <cell r="A5081" t="str">
            <v>680499CLINEUBS6903</v>
          </cell>
          <cell r="L5081">
            <v>14.39142</v>
          </cell>
          <cell r="M5081">
            <v>100.36309</v>
          </cell>
          <cell r="N5081">
            <v>100.36309</v>
          </cell>
          <cell r="O5081">
            <v>597.97771999999998</v>
          </cell>
          <cell r="P5081">
            <v>501.81545</v>
          </cell>
          <cell r="Q5081">
            <v>501.81545</v>
          </cell>
          <cell r="S5081">
            <v>1271.3013699999999</v>
          </cell>
          <cell r="T5081">
            <v>1175.1391000000001</v>
          </cell>
          <cell r="U5081">
            <v>1175.1391000000001</v>
          </cell>
          <cell r="W5081">
            <v>191.20346000000001</v>
          </cell>
          <cell r="X5081">
            <v>335.47233999999997</v>
          </cell>
          <cell r="Y5081">
            <v>335.47233999999997</v>
          </cell>
          <cell r="AV5081">
            <v>256.03284000000002</v>
          </cell>
          <cell r="AW5081">
            <v>256.03284000000002</v>
          </cell>
        </row>
        <row r="5082">
          <cell r="A5082" t="str">
            <v>680499CLINEUBU0664</v>
          </cell>
          <cell r="L5082">
            <v>14.39142</v>
          </cell>
          <cell r="M5082">
            <v>100.36309</v>
          </cell>
          <cell r="N5082">
            <v>100.36309</v>
          </cell>
          <cell r="O5082">
            <v>597.97771999999998</v>
          </cell>
          <cell r="P5082">
            <v>501.81545</v>
          </cell>
          <cell r="Q5082">
            <v>501.81545</v>
          </cell>
          <cell r="S5082">
            <v>1271.3013699999999</v>
          </cell>
          <cell r="T5082">
            <v>1175.1391000000001</v>
          </cell>
          <cell r="U5082">
            <v>1175.1391000000001</v>
          </cell>
          <cell r="W5082">
            <v>191.20346000000001</v>
          </cell>
          <cell r="X5082">
            <v>335.47233999999997</v>
          </cell>
          <cell r="Y5082">
            <v>335.47233999999997</v>
          </cell>
          <cell r="AV5082">
            <v>256.03284000000002</v>
          </cell>
          <cell r="AW5082">
            <v>256.03284000000002</v>
          </cell>
        </row>
        <row r="5083">
          <cell r="A5083" t="str">
            <v>680499CLINEU201101</v>
          </cell>
          <cell r="L5083">
            <v>49.778599999999997</v>
          </cell>
          <cell r="M5083">
            <v>662.32227999999998</v>
          </cell>
          <cell r="N5083">
            <v>662.32227999999998</v>
          </cell>
          <cell r="O5083">
            <v>2478.2098900000001</v>
          </cell>
          <cell r="P5083">
            <v>1194.76298</v>
          </cell>
          <cell r="Q5083">
            <v>1194.76298</v>
          </cell>
          <cell r="S5083">
            <v>5944.3880200000003</v>
          </cell>
          <cell r="T5083">
            <v>4660.9411099999998</v>
          </cell>
          <cell r="U5083">
            <v>4660.9411099999998</v>
          </cell>
          <cell r="W5083">
            <v>1662.50686</v>
          </cell>
          <cell r="X5083">
            <v>573.76629000000003</v>
          </cell>
          <cell r="Y5083">
            <v>573.76629000000003</v>
          </cell>
          <cell r="AV5083">
            <v>874.34497999999996</v>
          </cell>
          <cell r="AW5083">
            <v>874.34497999999996</v>
          </cell>
        </row>
        <row r="5084">
          <cell r="A5084" t="str">
            <v>680499CLINEUBT6918</v>
          </cell>
          <cell r="L5084">
            <v>49.778599999999997</v>
          </cell>
          <cell r="M5084">
            <v>662.32227999999998</v>
          </cell>
          <cell r="N5084">
            <v>662.32227999999998</v>
          </cell>
          <cell r="O5084">
            <v>2478.2098900000001</v>
          </cell>
          <cell r="P5084">
            <v>1194.76298</v>
          </cell>
          <cell r="Q5084">
            <v>1194.76298</v>
          </cell>
          <cell r="S5084">
            <v>5944.3880200000003</v>
          </cell>
          <cell r="T5084">
            <v>4660.9411099999998</v>
          </cell>
          <cell r="U5084">
            <v>4660.9411099999998</v>
          </cell>
          <cell r="W5084">
            <v>1662.50686</v>
          </cell>
          <cell r="X5084">
            <v>573.76629000000003</v>
          </cell>
          <cell r="Y5084">
            <v>573.76629000000003</v>
          </cell>
          <cell r="AV5084">
            <v>874.34497999999996</v>
          </cell>
          <cell r="AW5084">
            <v>874.34497999999996</v>
          </cell>
        </row>
        <row r="5085">
          <cell r="A5085" t="str">
            <v>680499CLINEUBO0680</v>
          </cell>
          <cell r="L5085">
            <v>59.893300000000004</v>
          </cell>
          <cell r="M5085">
            <v>627.60338000000002</v>
          </cell>
          <cell r="N5085">
            <v>627.60338000000002</v>
          </cell>
          <cell r="O5085">
            <v>1950.82232</v>
          </cell>
          <cell r="P5085">
            <v>1159.74413</v>
          </cell>
          <cell r="Q5085">
            <v>1159.74413</v>
          </cell>
          <cell r="S5085">
            <v>4834.8502099999996</v>
          </cell>
          <cell r="T5085">
            <v>4043.7720199999999</v>
          </cell>
          <cell r="U5085">
            <v>4043.7720199999999</v>
          </cell>
          <cell r="W5085">
            <v>1601.5780600000001</v>
          </cell>
          <cell r="X5085">
            <v>538.94692999999995</v>
          </cell>
          <cell r="Y5085">
            <v>538.94692999999995</v>
          </cell>
          <cell r="AV5085">
            <v>407.97921000000002</v>
          </cell>
          <cell r="AW5085">
            <v>407.97921000000002</v>
          </cell>
        </row>
        <row r="5086">
          <cell r="A5086" t="str">
            <v>680499CLINEUBU0680</v>
          </cell>
          <cell r="L5086">
            <v>59.893300000000004</v>
          </cell>
          <cell r="M5086">
            <v>627.60338000000002</v>
          </cell>
          <cell r="N5086">
            <v>627.60338000000002</v>
          </cell>
          <cell r="O5086">
            <v>1950.82232</v>
          </cell>
          <cell r="P5086">
            <v>1159.74413</v>
          </cell>
          <cell r="Q5086">
            <v>1159.74413</v>
          </cell>
          <cell r="S5086">
            <v>4834.8502099999996</v>
          </cell>
          <cell r="T5086">
            <v>4043.7720199999999</v>
          </cell>
          <cell r="U5086">
            <v>4043.7720199999999</v>
          </cell>
          <cell r="W5086">
            <v>1601.5780600000001</v>
          </cell>
          <cell r="X5086">
            <v>538.94692999999995</v>
          </cell>
          <cell r="Y5086">
            <v>538.94692999999995</v>
          </cell>
          <cell r="AV5086">
            <v>407.97921000000002</v>
          </cell>
          <cell r="AW5086">
            <v>407.97921000000002</v>
          </cell>
        </row>
        <row r="5087">
          <cell r="A5087" t="str">
            <v>680499CLINEUBU0620</v>
          </cell>
          <cell r="P5087">
            <v>0</v>
          </cell>
          <cell r="Q5087">
            <v>0</v>
          </cell>
          <cell r="T5087">
            <v>0</v>
          </cell>
          <cell r="U5087">
            <v>0</v>
          </cell>
          <cell r="X5087">
            <v>0</v>
          </cell>
          <cell r="Y5087">
            <v>0</v>
          </cell>
        </row>
        <row r="5088">
          <cell r="A5088" t="str">
            <v>680499CLINEUBU3409</v>
          </cell>
          <cell r="O5088">
            <v>-3.86</v>
          </cell>
          <cell r="P5088">
            <v>-3.1E-4</v>
          </cell>
          <cell r="Q5088">
            <v>-3.1E-4</v>
          </cell>
          <cell r="S5088">
            <v>509.26769999999999</v>
          </cell>
          <cell r="T5088">
            <v>513.12738999999999</v>
          </cell>
          <cell r="U5088">
            <v>513.12738999999999</v>
          </cell>
          <cell r="AV5088">
            <v>-3.86</v>
          </cell>
          <cell r="AW5088">
            <v>-3.86</v>
          </cell>
        </row>
        <row r="5089">
          <cell r="A5089" t="str">
            <v>680499CLINEUBU0624</v>
          </cell>
          <cell r="L5089">
            <v>-10.114699999999999</v>
          </cell>
          <cell r="M5089">
            <v>34.718899999999998</v>
          </cell>
          <cell r="N5089">
            <v>34.718899999999998</v>
          </cell>
          <cell r="O5089">
            <v>531.24757</v>
          </cell>
          <cell r="P5089">
            <v>35.019159999999999</v>
          </cell>
          <cell r="Q5089">
            <v>35.019159999999999</v>
          </cell>
          <cell r="S5089">
            <v>600.27011000000005</v>
          </cell>
          <cell r="T5089">
            <v>104.04170000000001</v>
          </cell>
          <cell r="U5089">
            <v>104.04170000000001</v>
          </cell>
          <cell r="W5089">
            <v>60.928800000000003</v>
          </cell>
          <cell r="X5089">
            <v>34.819360000000003</v>
          </cell>
          <cell r="Y5089">
            <v>34.819360000000003</v>
          </cell>
          <cell r="AV5089">
            <v>470.22577000000001</v>
          </cell>
          <cell r="AW5089">
            <v>470.22577000000001</v>
          </cell>
        </row>
        <row r="5090">
          <cell r="A5090" t="str">
            <v>680499113346PD202</v>
          </cell>
          <cell r="L5090">
            <v>113.94851</v>
          </cell>
          <cell r="M5090">
            <v>107.83452</v>
          </cell>
          <cell r="N5090">
            <v>107.83452</v>
          </cell>
          <cell r="O5090">
            <v>1210.07124</v>
          </cell>
          <cell r="P5090">
            <v>787.21934999999996</v>
          </cell>
          <cell r="Q5090">
            <v>787.21934999999996</v>
          </cell>
          <cell r="S5090">
            <v>2391.63049</v>
          </cell>
          <cell r="T5090">
            <v>1968.7786000000001</v>
          </cell>
          <cell r="U5090">
            <v>1968.7786000000001</v>
          </cell>
          <cell r="W5090">
            <v>385.84017999999998</v>
          </cell>
          <cell r="X5090">
            <v>687.61722999999995</v>
          </cell>
          <cell r="Y5090">
            <v>687.61722999999995</v>
          </cell>
          <cell r="AV5090">
            <v>541.93744000000004</v>
          </cell>
          <cell r="AW5090">
            <v>541.93744000000004</v>
          </cell>
        </row>
        <row r="5091">
          <cell r="A5091" t="str">
            <v>680499113346BS9044</v>
          </cell>
          <cell r="L5091">
            <v>99.557090000000002</v>
          </cell>
          <cell r="M5091">
            <v>49.811019999999999</v>
          </cell>
          <cell r="N5091">
            <v>49.811019999999999</v>
          </cell>
          <cell r="O5091">
            <v>594.68304000000001</v>
          </cell>
          <cell r="P5091">
            <v>328.29811999999998</v>
          </cell>
          <cell r="Q5091">
            <v>328.29811999999998</v>
          </cell>
          <cell r="S5091">
            <v>1105.6154200000001</v>
          </cell>
          <cell r="T5091">
            <v>839.23050000000001</v>
          </cell>
          <cell r="U5091">
            <v>839.23050000000001</v>
          </cell>
          <cell r="W5091">
            <v>194.63672</v>
          </cell>
          <cell r="X5091">
            <v>394.48448000000002</v>
          </cell>
          <cell r="Y5091">
            <v>394.48448000000002</v>
          </cell>
          <cell r="AV5091">
            <v>268.49412000000001</v>
          </cell>
          <cell r="AW5091">
            <v>268.49412000000001</v>
          </cell>
        </row>
        <row r="5092">
          <cell r="A5092" t="str">
            <v>680499113346BU0321</v>
          </cell>
          <cell r="L5092">
            <v>99.557090000000002</v>
          </cell>
          <cell r="M5092">
            <v>49.811019999999999</v>
          </cell>
          <cell r="N5092">
            <v>49.811019999999999</v>
          </cell>
          <cell r="O5092">
            <v>594.68304000000001</v>
          </cell>
          <cell r="P5092">
            <v>328.29811999999998</v>
          </cell>
          <cell r="Q5092">
            <v>328.29811999999998</v>
          </cell>
          <cell r="S5092">
            <v>1105.6154200000001</v>
          </cell>
          <cell r="T5092">
            <v>839.23050000000001</v>
          </cell>
          <cell r="U5092">
            <v>839.23050000000001</v>
          </cell>
          <cell r="W5092">
            <v>194.63672</v>
          </cell>
          <cell r="X5092">
            <v>394.48448000000002</v>
          </cell>
          <cell r="Y5092">
            <v>394.48448000000002</v>
          </cell>
          <cell r="AV5092">
            <v>268.49412000000001</v>
          </cell>
          <cell r="AW5092">
            <v>268.49412000000001</v>
          </cell>
        </row>
        <row r="5093">
          <cell r="A5093" t="str">
            <v>680499113346BS9042</v>
          </cell>
          <cell r="M5093">
            <v>-42.339590000000001</v>
          </cell>
          <cell r="N5093">
            <v>-42.339590000000001</v>
          </cell>
          <cell r="O5093">
            <v>17.41048</v>
          </cell>
          <cell r="P5093">
            <v>-42.894219999999997</v>
          </cell>
          <cell r="Q5093">
            <v>-42.894219999999997</v>
          </cell>
          <cell r="S5093">
            <v>14.713699999999999</v>
          </cell>
          <cell r="T5093">
            <v>-45.591000000000001</v>
          </cell>
          <cell r="U5093">
            <v>-45.591000000000001</v>
          </cell>
          <cell r="X5093">
            <v>-42.339590000000001</v>
          </cell>
          <cell r="Y5093">
            <v>-42.339590000000001</v>
          </cell>
          <cell r="AV5093">
            <v>17.41048</v>
          </cell>
          <cell r="AW5093">
            <v>17.41048</v>
          </cell>
        </row>
        <row r="5094">
          <cell r="A5094" t="str">
            <v>680499113346BU0351</v>
          </cell>
          <cell r="O5094">
            <v>16.625900000000001</v>
          </cell>
          <cell r="S5094">
            <v>16.625900000000001</v>
          </cell>
          <cell r="AV5094">
            <v>16.625900000000001</v>
          </cell>
          <cell r="AW5094">
            <v>16.625900000000001</v>
          </cell>
        </row>
        <row r="5095">
          <cell r="A5095" t="str">
            <v>680499113346BU0349</v>
          </cell>
          <cell r="M5095">
            <v>-42.339590000000001</v>
          </cell>
          <cell r="N5095">
            <v>-42.339590000000001</v>
          </cell>
          <cell r="O5095">
            <v>0.78458000000000006</v>
          </cell>
          <cell r="P5095">
            <v>-42.894219999999997</v>
          </cell>
          <cell r="Q5095">
            <v>-42.894219999999997</v>
          </cell>
          <cell r="S5095">
            <v>-1.9121999999999999</v>
          </cell>
          <cell r="T5095">
            <v>-45.591000000000001</v>
          </cell>
          <cell r="U5095">
            <v>-45.591000000000001</v>
          </cell>
          <cell r="X5095">
            <v>-42.339590000000001</v>
          </cell>
          <cell r="Y5095">
            <v>-42.339590000000001</v>
          </cell>
          <cell r="AV5095">
            <v>0.78458000000000006</v>
          </cell>
          <cell r="AW5095">
            <v>0.78458000000000006</v>
          </cell>
        </row>
        <row r="5096">
          <cell r="A5096" t="str">
            <v>680499113346BS6903</v>
          </cell>
          <cell r="L5096">
            <v>14.39142</v>
          </cell>
          <cell r="M5096">
            <v>100.36309</v>
          </cell>
          <cell r="N5096">
            <v>100.36309</v>
          </cell>
          <cell r="O5096">
            <v>597.97771999999998</v>
          </cell>
          <cell r="P5096">
            <v>501.81545</v>
          </cell>
          <cell r="Q5096">
            <v>501.81545</v>
          </cell>
          <cell r="S5096">
            <v>1271.3013699999999</v>
          </cell>
          <cell r="T5096">
            <v>1175.1391000000001</v>
          </cell>
          <cell r="U5096">
            <v>1175.1391000000001</v>
          </cell>
          <cell r="W5096">
            <v>191.20346000000001</v>
          </cell>
          <cell r="X5096">
            <v>335.47233999999997</v>
          </cell>
          <cell r="Y5096">
            <v>335.47233999999997</v>
          </cell>
          <cell r="AV5096">
            <v>256.03284000000002</v>
          </cell>
          <cell r="AW5096">
            <v>256.03284000000002</v>
          </cell>
        </row>
        <row r="5097">
          <cell r="A5097" t="str">
            <v>680499113346BU0664</v>
          </cell>
          <cell r="L5097">
            <v>14.39142</v>
          </cell>
          <cell r="M5097">
            <v>100.36309</v>
          </cell>
          <cell r="N5097">
            <v>100.36309</v>
          </cell>
          <cell r="O5097">
            <v>597.97771999999998</v>
          </cell>
          <cell r="P5097">
            <v>501.81545</v>
          </cell>
          <cell r="Q5097">
            <v>501.81545</v>
          </cell>
          <cell r="S5097">
            <v>1271.3013699999999</v>
          </cell>
          <cell r="T5097">
            <v>1175.1391000000001</v>
          </cell>
          <cell r="U5097">
            <v>1175.1391000000001</v>
          </cell>
          <cell r="W5097">
            <v>191.20346000000001</v>
          </cell>
          <cell r="X5097">
            <v>335.47233999999997</v>
          </cell>
          <cell r="Y5097">
            <v>335.47233999999997</v>
          </cell>
          <cell r="AV5097">
            <v>256.03284000000002</v>
          </cell>
          <cell r="AW5097">
            <v>256.03284000000002</v>
          </cell>
        </row>
        <row r="5098">
          <cell r="A5098" t="str">
            <v>680499678713PD202</v>
          </cell>
          <cell r="L5098">
            <v>36.958320000000001</v>
          </cell>
          <cell r="O5098">
            <v>270.28012000000001</v>
          </cell>
          <cell r="P5098">
            <v>94.353530000000006</v>
          </cell>
          <cell r="Q5098">
            <v>94.353530000000006</v>
          </cell>
          <cell r="S5098">
            <v>626.55077000000006</v>
          </cell>
          <cell r="T5098">
            <v>450.62418000000002</v>
          </cell>
          <cell r="U5098">
            <v>450.62418000000002</v>
          </cell>
          <cell r="W5098">
            <v>36.958320000000001</v>
          </cell>
          <cell r="X5098">
            <v>35.86101</v>
          </cell>
          <cell r="Y5098">
            <v>35.86101</v>
          </cell>
          <cell r="AV5098">
            <v>191.22300000000001</v>
          </cell>
          <cell r="AW5098">
            <v>191.22300000000001</v>
          </cell>
        </row>
        <row r="5099">
          <cell r="A5099" t="str">
            <v>680499678713BS9044</v>
          </cell>
          <cell r="S5099">
            <v>196.57</v>
          </cell>
          <cell r="T5099">
            <v>196.57</v>
          </cell>
          <cell r="U5099">
            <v>196.57</v>
          </cell>
        </row>
        <row r="5100">
          <cell r="A5100" t="str">
            <v>680499678713BU0321</v>
          </cell>
          <cell r="S5100">
            <v>196.57</v>
          </cell>
          <cell r="T5100">
            <v>196.57</v>
          </cell>
          <cell r="U5100">
            <v>196.57</v>
          </cell>
        </row>
        <row r="5101">
          <cell r="A5101" t="str">
            <v>680499678713BG6912</v>
          </cell>
          <cell r="O5101">
            <v>191.22300000000001</v>
          </cell>
          <cell r="S5101">
            <v>191.22300000000001</v>
          </cell>
          <cell r="AV5101">
            <v>191.22300000000001</v>
          </cell>
          <cell r="AW5101">
            <v>191.22300000000001</v>
          </cell>
        </row>
        <row r="5102">
          <cell r="A5102" t="str">
            <v>680499678713BS6922</v>
          </cell>
          <cell r="O5102">
            <v>191.22300000000001</v>
          </cell>
          <cell r="S5102">
            <v>191.22300000000001</v>
          </cell>
          <cell r="AV5102">
            <v>191.22300000000001</v>
          </cell>
          <cell r="AW5102">
            <v>191.22300000000001</v>
          </cell>
        </row>
        <row r="5103">
          <cell r="A5103" t="str">
            <v>680499678713BU1123</v>
          </cell>
          <cell r="O5103">
            <v>191.22300000000001</v>
          </cell>
          <cell r="S5103">
            <v>191.22300000000001</v>
          </cell>
          <cell r="AV5103">
            <v>191.22300000000001</v>
          </cell>
          <cell r="AW5103">
            <v>191.22300000000001</v>
          </cell>
        </row>
        <row r="5104">
          <cell r="A5104" t="str">
            <v>680499678713BS9042</v>
          </cell>
          <cell r="L5104">
            <v>36.958320000000001</v>
          </cell>
          <cell r="O5104">
            <v>79.057119999999998</v>
          </cell>
          <cell r="P5104">
            <v>-211.59453999999999</v>
          </cell>
          <cell r="Q5104">
            <v>-211.59453999999999</v>
          </cell>
          <cell r="S5104">
            <v>238.75776999999999</v>
          </cell>
          <cell r="T5104">
            <v>-51.893889999999999</v>
          </cell>
          <cell r="U5104">
            <v>-51.893889999999999</v>
          </cell>
          <cell r="W5104">
            <v>36.958320000000001</v>
          </cell>
          <cell r="X5104">
            <v>35.86101</v>
          </cell>
          <cell r="Y5104">
            <v>35.86101</v>
          </cell>
        </row>
        <row r="5105">
          <cell r="A5105" t="str">
            <v>680499678713BO0341</v>
          </cell>
          <cell r="L5105">
            <v>36.958320000000001</v>
          </cell>
          <cell r="O5105">
            <v>79.057119999999998</v>
          </cell>
          <cell r="P5105">
            <v>-211.59453999999999</v>
          </cell>
          <cell r="Q5105">
            <v>-211.59453999999999</v>
          </cell>
          <cell r="S5105">
            <v>238.75776999999999</v>
          </cell>
          <cell r="T5105">
            <v>-51.893889999999999</v>
          </cell>
          <cell r="U5105">
            <v>-51.893889999999999</v>
          </cell>
          <cell r="W5105">
            <v>36.958320000000001</v>
          </cell>
          <cell r="X5105">
            <v>35.86101</v>
          </cell>
          <cell r="Y5105">
            <v>35.86101</v>
          </cell>
        </row>
        <row r="5106">
          <cell r="A5106" t="str">
            <v>680499678713BU0341</v>
          </cell>
          <cell r="L5106">
            <v>36.958320000000001</v>
          </cell>
          <cell r="O5106">
            <v>79.057119999999998</v>
          </cell>
          <cell r="P5106">
            <v>-211.59453999999999</v>
          </cell>
          <cell r="Q5106">
            <v>-211.59453999999999</v>
          </cell>
          <cell r="S5106">
            <v>238.75776999999999</v>
          </cell>
          <cell r="T5106">
            <v>-51.893889999999999</v>
          </cell>
          <cell r="U5106">
            <v>-51.893889999999999</v>
          </cell>
          <cell r="W5106">
            <v>36.958320000000001</v>
          </cell>
          <cell r="X5106">
            <v>35.86101</v>
          </cell>
          <cell r="Y5106">
            <v>35.86101</v>
          </cell>
        </row>
        <row r="5107">
          <cell r="A5107" t="str">
            <v>680499678713BS9051</v>
          </cell>
          <cell r="P5107">
            <v>305.94806999999997</v>
          </cell>
          <cell r="Q5107">
            <v>305.94806999999997</v>
          </cell>
          <cell r="S5107">
            <v>0</v>
          </cell>
          <cell r="T5107">
            <v>305.94806999999997</v>
          </cell>
          <cell r="U5107">
            <v>305.94806999999997</v>
          </cell>
          <cell r="X5107">
            <v>0</v>
          </cell>
          <cell r="Y5107">
            <v>0</v>
          </cell>
        </row>
        <row r="5108">
          <cell r="A5108" t="str">
            <v>680499678713BO0713</v>
          </cell>
          <cell r="P5108">
            <v>305.94806999999997</v>
          </cell>
          <cell r="Q5108">
            <v>305.94806999999997</v>
          </cell>
          <cell r="S5108">
            <v>0</v>
          </cell>
          <cell r="T5108">
            <v>305.94806999999997</v>
          </cell>
          <cell r="U5108">
            <v>305.94806999999997</v>
          </cell>
          <cell r="X5108">
            <v>0</v>
          </cell>
          <cell r="Y5108">
            <v>0</v>
          </cell>
        </row>
        <row r="5109">
          <cell r="A5109" t="str">
            <v>680499678713BU0713</v>
          </cell>
          <cell r="P5109">
            <v>305.94806999999997</v>
          </cell>
          <cell r="Q5109">
            <v>305.94806999999997</v>
          </cell>
          <cell r="S5109">
            <v>0</v>
          </cell>
          <cell r="T5109">
            <v>305.94806999999997</v>
          </cell>
          <cell r="U5109">
            <v>305.94806999999997</v>
          </cell>
          <cell r="X5109">
            <v>0</v>
          </cell>
          <cell r="Y5109">
            <v>0</v>
          </cell>
        </row>
        <row r="5110">
          <cell r="A5110" t="str">
            <v>680499381050201101</v>
          </cell>
          <cell r="M5110">
            <v>1.85619</v>
          </cell>
          <cell r="N5110">
            <v>1.85619</v>
          </cell>
          <cell r="P5110">
            <v>18.560210000000001</v>
          </cell>
          <cell r="Q5110">
            <v>18.560210000000001</v>
          </cell>
          <cell r="S5110">
            <v>9.4744299999999999</v>
          </cell>
          <cell r="T5110">
            <v>28.03464</v>
          </cell>
          <cell r="U5110">
            <v>28.03464</v>
          </cell>
          <cell r="X5110">
            <v>7.4484000000000004</v>
          </cell>
          <cell r="Y5110">
            <v>7.4484000000000004</v>
          </cell>
        </row>
        <row r="5111">
          <cell r="A5111" t="str">
            <v>680499381050BT6918</v>
          </cell>
          <cell r="M5111">
            <v>1.85619</v>
          </cell>
          <cell r="N5111">
            <v>1.85619</v>
          </cell>
          <cell r="P5111">
            <v>18.560210000000001</v>
          </cell>
          <cell r="Q5111">
            <v>18.560210000000001</v>
          </cell>
          <cell r="S5111">
            <v>9.4744299999999999</v>
          </cell>
          <cell r="T5111">
            <v>28.03464</v>
          </cell>
          <cell r="U5111">
            <v>28.03464</v>
          </cell>
          <cell r="X5111">
            <v>7.4484000000000004</v>
          </cell>
          <cell r="Y5111">
            <v>7.4484000000000004</v>
          </cell>
        </row>
        <row r="5112">
          <cell r="A5112" t="str">
            <v>680499381050BO0680</v>
          </cell>
          <cell r="M5112">
            <v>1.85619</v>
          </cell>
          <cell r="N5112">
            <v>1.85619</v>
          </cell>
          <cell r="P5112">
            <v>18.560210000000001</v>
          </cell>
          <cell r="Q5112">
            <v>18.560210000000001</v>
          </cell>
          <cell r="S5112">
            <v>9.4744299999999999</v>
          </cell>
          <cell r="T5112">
            <v>28.03464</v>
          </cell>
          <cell r="U5112">
            <v>28.03464</v>
          </cell>
          <cell r="X5112">
            <v>7.4484000000000004</v>
          </cell>
          <cell r="Y5112">
            <v>7.4484000000000004</v>
          </cell>
        </row>
        <row r="5113">
          <cell r="A5113" t="str">
            <v>680499381050BU0680</v>
          </cell>
          <cell r="M5113">
            <v>1.85619</v>
          </cell>
          <cell r="N5113">
            <v>1.85619</v>
          </cell>
          <cell r="P5113">
            <v>18.560210000000001</v>
          </cell>
          <cell r="Q5113">
            <v>18.560210000000001</v>
          </cell>
          <cell r="S5113">
            <v>9.4744299999999999</v>
          </cell>
          <cell r="T5113">
            <v>28.03464</v>
          </cell>
          <cell r="U5113">
            <v>28.03464</v>
          </cell>
          <cell r="X5113">
            <v>7.4484000000000004</v>
          </cell>
          <cell r="Y5113">
            <v>7.4484000000000004</v>
          </cell>
        </row>
        <row r="5114">
          <cell r="A5114" t="str">
            <v>680499413309PD202</v>
          </cell>
          <cell r="L5114">
            <v>52.991540000000001</v>
          </cell>
          <cell r="M5114">
            <v>3.49302</v>
          </cell>
          <cell r="N5114">
            <v>3.2969900000000001</v>
          </cell>
          <cell r="O5114">
            <v>290.66881000000001</v>
          </cell>
          <cell r="P5114">
            <v>101.01831</v>
          </cell>
          <cell r="Q5114">
            <v>102.95412</v>
          </cell>
          <cell r="S5114">
            <v>410.21418999999997</v>
          </cell>
          <cell r="T5114">
            <v>220.56369000000001</v>
          </cell>
          <cell r="U5114">
            <v>208.77064999999999</v>
          </cell>
          <cell r="W5114">
            <v>97.665040000000005</v>
          </cell>
          <cell r="X5114">
            <v>82.996009999999998</v>
          </cell>
          <cell r="Y5114">
            <v>82.522409999999994</v>
          </cell>
          <cell r="AV5114">
            <v>101.21928</v>
          </cell>
          <cell r="AW5114">
            <v>101.21928</v>
          </cell>
        </row>
        <row r="5115">
          <cell r="A5115" t="str">
            <v>680499413309BS9050</v>
          </cell>
          <cell r="L5115">
            <v>52.991540000000001</v>
          </cell>
          <cell r="M5115">
            <v>3.49302</v>
          </cell>
          <cell r="N5115">
            <v>3.2969900000000001</v>
          </cell>
          <cell r="O5115">
            <v>290.66881000000001</v>
          </cell>
          <cell r="P5115">
            <v>101.01831</v>
          </cell>
          <cell r="Q5115">
            <v>102.95412</v>
          </cell>
          <cell r="S5115">
            <v>410.21418999999997</v>
          </cell>
          <cell r="T5115">
            <v>220.56369000000001</v>
          </cell>
          <cell r="U5115">
            <v>208.77064999999999</v>
          </cell>
          <cell r="W5115">
            <v>97.665040000000005</v>
          </cell>
          <cell r="X5115">
            <v>82.996009999999998</v>
          </cell>
          <cell r="Y5115">
            <v>82.522409999999994</v>
          </cell>
          <cell r="AV5115">
            <v>101.21928</v>
          </cell>
          <cell r="AW5115">
            <v>101.21928</v>
          </cell>
        </row>
        <row r="5116">
          <cell r="A5116" t="str">
            <v>680499413309BU0362</v>
          </cell>
          <cell r="L5116">
            <v>52.991540000000001</v>
          </cell>
          <cell r="M5116">
            <v>3.49302</v>
          </cell>
          <cell r="N5116">
            <v>3.2969900000000001</v>
          </cell>
          <cell r="O5116">
            <v>290.66881000000001</v>
          </cell>
          <cell r="P5116">
            <v>101.01831</v>
          </cell>
          <cell r="Q5116">
            <v>102.95412</v>
          </cell>
          <cell r="S5116">
            <v>410.21418999999997</v>
          </cell>
          <cell r="T5116">
            <v>220.56369000000001</v>
          </cell>
          <cell r="U5116">
            <v>208.77064999999999</v>
          </cell>
          <cell r="W5116">
            <v>97.665040000000005</v>
          </cell>
          <cell r="X5116">
            <v>82.996009999999998</v>
          </cell>
          <cell r="Y5116">
            <v>82.522409999999994</v>
          </cell>
          <cell r="AV5116">
            <v>101.21928</v>
          </cell>
          <cell r="AW5116">
            <v>101.21928</v>
          </cell>
        </row>
        <row r="5117">
          <cell r="A5117" t="str">
            <v>680499781645PD202</v>
          </cell>
          <cell r="M5117">
            <v>0</v>
          </cell>
          <cell r="N5117">
            <v>0</v>
          </cell>
          <cell r="P5117">
            <v>0</v>
          </cell>
          <cell r="Q5117">
            <v>0</v>
          </cell>
          <cell r="S5117">
            <v>0</v>
          </cell>
          <cell r="T5117">
            <v>0</v>
          </cell>
          <cell r="U5117">
            <v>0</v>
          </cell>
          <cell r="X5117">
            <v>0</v>
          </cell>
          <cell r="Y5117">
            <v>0</v>
          </cell>
        </row>
        <row r="5118">
          <cell r="A5118" t="str">
            <v>680499781645BS9042</v>
          </cell>
          <cell r="M5118">
            <v>0</v>
          </cell>
          <cell r="N5118">
            <v>2.0000000000000002E-5</v>
          </cell>
          <cell r="P5118">
            <v>0</v>
          </cell>
          <cell r="Q5118">
            <v>3.0000000000000001E-5</v>
          </cell>
          <cell r="S5118">
            <v>0</v>
          </cell>
          <cell r="T5118">
            <v>0</v>
          </cell>
          <cell r="U5118">
            <v>-1.0000000000000001E-5</v>
          </cell>
          <cell r="X5118">
            <v>0</v>
          </cell>
          <cell r="Y5118">
            <v>1.0000000000000001E-5</v>
          </cell>
        </row>
        <row r="5119">
          <cell r="A5119" t="str">
            <v>680499781645BO0341</v>
          </cell>
          <cell r="M5119">
            <v>0</v>
          </cell>
          <cell r="N5119">
            <v>2.0000000000000002E-5</v>
          </cell>
          <cell r="P5119">
            <v>0</v>
          </cell>
          <cell r="Q5119">
            <v>3.0000000000000001E-5</v>
          </cell>
          <cell r="S5119">
            <v>0</v>
          </cell>
          <cell r="T5119">
            <v>0</v>
          </cell>
          <cell r="U5119">
            <v>-1.0000000000000001E-5</v>
          </cell>
          <cell r="X5119">
            <v>0</v>
          </cell>
          <cell r="Y5119">
            <v>1.0000000000000001E-5</v>
          </cell>
        </row>
        <row r="5120">
          <cell r="A5120" t="str">
            <v>680499781645BU0341</v>
          </cell>
          <cell r="M5120">
            <v>0</v>
          </cell>
          <cell r="N5120">
            <v>2.0000000000000002E-5</v>
          </cell>
          <cell r="P5120">
            <v>0</v>
          </cell>
          <cell r="Q5120">
            <v>3.0000000000000001E-5</v>
          </cell>
          <cell r="S5120">
            <v>0</v>
          </cell>
          <cell r="T5120">
            <v>0</v>
          </cell>
          <cell r="U5120">
            <v>-1.0000000000000001E-5</v>
          </cell>
          <cell r="X5120">
            <v>0</v>
          </cell>
          <cell r="Y5120">
            <v>1.0000000000000001E-5</v>
          </cell>
        </row>
        <row r="5121">
          <cell r="A5121" t="str">
            <v>680499781645BS9051</v>
          </cell>
          <cell r="M5121">
            <v>0</v>
          </cell>
          <cell r="N5121">
            <v>-2.0000000000000002E-5</v>
          </cell>
          <cell r="P5121">
            <v>0</v>
          </cell>
          <cell r="Q5121">
            <v>-3.0000000000000001E-5</v>
          </cell>
          <cell r="S5121">
            <v>0</v>
          </cell>
          <cell r="T5121">
            <v>0</v>
          </cell>
          <cell r="U5121">
            <v>1.0000000000000001E-5</v>
          </cell>
          <cell r="X5121">
            <v>0</v>
          </cell>
          <cell r="Y5121">
            <v>-1.0000000000000001E-5</v>
          </cell>
        </row>
        <row r="5122">
          <cell r="A5122" t="str">
            <v>680499781645BO0713</v>
          </cell>
          <cell r="M5122">
            <v>0</v>
          </cell>
          <cell r="N5122">
            <v>-2.0000000000000002E-5</v>
          </cell>
          <cell r="P5122">
            <v>0</v>
          </cell>
          <cell r="Q5122">
            <v>-3.0000000000000001E-5</v>
          </cell>
          <cell r="S5122">
            <v>0</v>
          </cell>
          <cell r="T5122">
            <v>0</v>
          </cell>
          <cell r="U5122">
            <v>1.0000000000000001E-5</v>
          </cell>
          <cell r="X5122">
            <v>0</v>
          </cell>
          <cell r="Y5122">
            <v>-1.0000000000000001E-5</v>
          </cell>
        </row>
        <row r="5123">
          <cell r="A5123" t="str">
            <v>680499781645BU0713</v>
          </cell>
          <cell r="M5123">
            <v>0</v>
          </cell>
          <cell r="N5123">
            <v>-2.0000000000000002E-5</v>
          </cell>
          <cell r="P5123">
            <v>0</v>
          </cell>
          <cell r="Q5123">
            <v>-3.0000000000000001E-5</v>
          </cell>
          <cell r="S5123">
            <v>0</v>
          </cell>
          <cell r="T5123">
            <v>0</v>
          </cell>
          <cell r="U5123">
            <v>1.0000000000000001E-5</v>
          </cell>
          <cell r="X5123">
            <v>0</v>
          </cell>
          <cell r="Y5123">
            <v>-1.0000000000000001E-5</v>
          </cell>
        </row>
        <row r="5124">
          <cell r="A5124" t="str">
            <v>680499450175PD202</v>
          </cell>
          <cell r="L5124">
            <v>28.47261</v>
          </cell>
          <cell r="M5124">
            <v>26.469950000000001</v>
          </cell>
          <cell r="N5124">
            <v>26.469950000000001</v>
          </cell>
          <cell r="O5124">
            <v>50.169179999999997</v>
          </cell>
          <cell r="P5124">
            <v>79.172910000000002</v>
          </cell>
          <cell r="Q5124">
            <v>79.172910000000002</v>
          </cell>
          <cell r="S5124">
            <v>99.518379999999993</v>
          </cell>
          <cell r="T5124">
            <v>128.52211</v>
          </cell>
          <cell r="U5124">
            <v>128.52211</v>
          </cell>
          <cell r="W5124">
            <v>29.99428</v>
          </cell>
          <cell r="X5124">
            <v>82.088419999999999</v>
          </cell>
          <cell r="Y5124">
            <v>82.088419999999999</v>
          </cell>
          <cell r="AV5124">
            <v>16.69369</v>
          </cell>
          <cell r="AW5124">
            <v>16.69369</v>
          </cell>
        </row>
        <row r="5125">
          <cell r="A5125" t="str">
            <v>680499450175BS9044</v>
          </cell>
          <cell r="L5125">
            <v>0.2077</v>
          </cell>
          <cell r="M5125">
            <v>-4.0999999999999999E-4</v>
          </cell>
          <cell r="N5125">
            <v>-4.0999999999999999E-4</v>
          </cell>
          <cell r="O5125">
            <v>0.99248999999999998</v>
          </cell>
          <cell r="P5125">
            <v>7.38401</v>
          </cell>
          <cell r="Q5125">
            <v>7.38401</v>
          </cell>
          <cell r="S5125">
            <v>5.1746299999999996</v>
          </cell>
          <cell r="T5125">
            <v>11.56615</v>
          </cell>
          <cell r="U5125">
            <v>11.56615</v>
          </cell>
          <cell r="W5125">
            <v>0.34369</v>
          </cell>
          <cell r="X5125">
            <v>3.8854500000000001</v>
          </cell>
          <cell r="Y5125">
            <v>3.8854500000000001</v>
          </cell>
          <cell r="AV5125">
            <v>0.53254999999999997</v>
          </cell>
          <cell r="AW5125">
            <v>0.53254999999999997</v>
          </cell>
        </row>
        <row r="5126">
          <cell r="A5126" t="str">
            <v>680499450175BU0321</v>
          </cell>
          <cell r="L5126">
            <v>0.2077</v>
          </cell>
          <cell r="M5126">
            <v>-4.0999999999999999E-4</v>
          </cell>
          <cell r="N5126">
            <v>-4.0999999999999999E-4</v>
          </cell>
          <cell r="O5126">
            <v>0.99248999999999998</v>
          </cell>
          <cell r="P5126">
            <v>7.38401</v>
          </cell>
          <cell r="Q5126">
            <v>7.38401</v>
          </cell>
          <cell r="S5126">
            <v>5.1746299999999996</v>
          </cell>
          <cell r="T5126">
            <v>11.56615</v>
          </cell>
          <cell r="U5126">
            <v>11.56615</v>
          </cell>
          <cell r="W5126">
            <v>0.34369</v>
          </cell>
          <cell r="X5126">
            <v>3.8854500000000001</v>
          </cell>
          <cell r="Y5126">
            <v>3.8854500000000001</v>
          </cell>
          <cell r="AV5126">
            <v>0.53254999999999997</v>
          </cell>
          <cell r="AW5126">
            <v>0.53254999999999997</v>
          </cell>
        </row>
        <row r="5127">
          <cell r="A5127" t="str">
            <v>680499450175BG6912</v>
          </cell>
          <cell r="L5127">
            <v>28.26491</v>
          </cell>
          <cell r="M5127">
            <v>26.470359999999999</v>
          </cell>
          <cell r="N5127">
            <v>26.470359999999999</v>
          </cell>
          <cell r="O5127">
            <v>49.176699999999997</v>
          </cell>
          <cell r="P5127">
            <v>71.788899999999998</v>
          </cell>
          <cell r="Q5127">
            <v>71.788899999999998</v>
          </cell>
          <cell r="S5127">
            <v>94.343760000000003</v>
          </cell>
          <cell r="T5127">
            <v>116.95596</v>
          </cell>
          <cell r="U5127">
            <v>116.95596</v>
          </cell>
          <cell r="W5127">
            <v>29.650590000000001</v>
          </cell>
          <cell r="X5127">
            <v>78.202969999999993</v>
          </cell>
          <cell r="Y5127">
            <v>78.202969999999993</v>
          </cell>
          <cell r="AV5127">
            <v>16.16114</v>
          </cell>
          <cell r="AW5127">
            <v>16.16114</v>
          </cell>
        </row>
        <row r="5128">
          <cell r="A5128" t="str">
            <v>680499450175BS6912</v>
          </cell>
          <cell r="L5128">
            <v>28.26491</v>
          </cell>
          <cell r="M5128">
            <v>26.470359999999999</v>
          </cell>
          <cell r="N5128">
            <v>26.470359999999999</v>
          </cell>
          <cell r="O5128">
            <v>49.171520000000001</v>
          </cell>
          <cell r="P5128">
            <v>71.753950000000003</v>
          </cell>
          <cell r="Q5128">
            <v>71.753950000000003</v>
          </cell>
          <cell r="S5128">
            <v>94.338579999999993</v>
          </cell>
          <cell r="T5128">
            <v>116.92101</v>
          </cell>
          <cell r="U5128">
            <v>116.92101</v>
          </cell>
          <cell r="W5128">
            <v>29.645409999999998</v>
          </cell>
          <cell r="X5128">
            <v>78.202969999999993</v>
          </cell>
          <cell r="Y5128">
            <v>78.202969999999993</v>
          </cell>
          <cell r="AV5128">
            <v>16.16114</v>
          </cell>
          <cell r="AW5128">
            <v>16.16114</v>
          </cell>
        </row>
        <row r="5129">
          <cell r="A5129" t="str">
            <v>680499450175BO0678</v>
          </cell>
          <cell r="L5129">
            <v>25.564170000000001</v>
          </cell>
          <cell r="M5129">
            <v>26.470359999999999</v>
          </cell>
          <cell r="N5129">
            <v>26.470359999999999</v>
          </cell>
          <cell r="O5129">
            <v>39.373190000000001</v>
          </cell>
          <cell r="P5129">
            <v>40.20655</v>
          </cell>
          <cell r="Q5129">
            <v>40.20655</v>
          </cell>
          <cell r="S5129">
            <v>134.51641000000001</v>
          </cell>
          <cell r="T5129">
            <v>135.34977000000001</v>
          </cell>
          <cell r="U5129">
            <v>135.34977000000001</v>
          </cell>
          <cell r="W5129">
            <v>26.944669999999999</v>
          </cell>
          <cell r="X5129">
            <v>54.526449999999997</v>
          </cell>
          <cell r="Y5129">
            <v>54.526449999999997</v>
          </cell>
          <cell r="AV5129">
            <v>8.9838500000000003</v>
          </cell>
          <cell r="AW5129">
            <v>8.9838500000000003</v>
          </cell>
        </row>
        <row r="5130">
          <cell r="A5130" t="str">
            <v>680499450175BU0654</v>
          </cell>
          <cell r="L5130">
            <v>0.56064000000000003</v>
          </cell>
          <cell r="O5130">
            <v>0.90137999999999996</v>
          </cell>
          <cell r="P5130">
            <v>6.9981799999999996</v>
          </cell>
          <cell r="Q5130">
            <v>6.9981799999999996</v>
          </cell>
          <cell r="S5130">
            <v>0.72623000000000004</v>
          </cell>
          <cell r="T5130">
            <v>6.8230300000000002</v>
          </cell>
          <cell r="U5130">
            <v>6.8230300000000002</v>
          </cell>
          <cell r="W5130">
            <v>0.56064000000000003</v>
          </cell>
          <cell r="X5130">
            <v>0.53444999999999998</v>
          </cell>
          <cell r="Y5130">
            <v>0.53444999999999998</v>
          </cell>
          <cell r="AV5130">
            <v>0.42043999999999998</v>
          </cell>
          <cell r="AW5130">
            <v>0.42043999999999998</v>
          </cell>
        </row>
        <row r="5131">
          <cell r="A5131" t="str">
            <v>680499450175BU0659</v>
          </cell>
          <cell r="L5131">
            <v>2.1400999999999999</v>
          </cell>
          <cell r="O5131">
            <v>8.8969500000000004</v>
          </cell>
          <cell r="P5131">
            <v>24.549219999999998</v>
          </cell>
          <cell r="Q5131">
            <v>24.549219999999998</v>
          </cell>
          <cell r="S5131">
            <v>-40.904060000000001</v>
          </cell>
          <cell r="T5131">
            <v>-25.25179</v>
          </cell>
          <cell r="U5131">
            <v>-25.25179</v>
          </cell>
          <cell r="W5131">
            <v>2.1400999999999999</v>
          </cell>
          <cell r="X5131">
            <v>23.14207</v>
          </cell>
          <cell r="Y5131">
            <v>23.14207</v>
          </cell>
          <cell r="AV5131">
            <v>6.75685</v>
          </cell>
          <cell r="AW5131">
            <v>6.75685</v>
          </cell>
        </row>
        <row r="5132">
          <cell r="A5132" t="str">
            <v>680499450175BS6922</v>
          </cell>
          <cell r="O5132">
            <v>5.1799999999999997E-3</v>
          </cell>
          <cell r="P5132">
            <v>3.4950000000000002E-2</v>
          </cell>
          <cell r="Q5132">
            <v>3.4950000000000002E-2</v>
          </cell>
          <cell r="S5132">
            <v>5.1799999999999997E-3</v>
          </cell>
          <cell r="T5132">
            <v>3.4950000000000002E-2</v>
          </cell>
          <cell r="U5132">
            <v>3.4950000000000002E-2</v>
          </cell>
          <cell r="W5132">
            <v>5.1799999999999997E-3</v>
          </cell>
        </row>
        <row r="5133">
          <cell r="A5133" t="str">
            <v>680499450175BO0708</v>
          </cell>
          <cell r="O5133">
            <v>5.1799999999999997E-3</v>
          </cell>
          <cell r="S5133">
            <v>5.1799999999999997E-3</v>
          </cell>
          <cell r="W5133">
            <v>5.1799999999999997E-3</v>
          </cell>
        </row>
        <row r="5134">
          <cell r="A5134" t="str">
            <v>680499450175BU1123</v>
          </cell>
          <cell r="P5134">
            <v>3.4950000000000002E-2</v>
          </cell>
          <cell r="Q5134">
            <v>3.4950000000000002E-2</v>
          </cell>
          <cell r="T5134">
            <v>3.4950000000000002E-2</v>
          </cell>
          <cell r="U5134">
            <v>3.4950000000000002E-2</v>
          </cell>
        </row>
        <row r="5135">
          <cell r="A5135" t="str">
            <v>680499450175BS9050</v>
          </cell>
          <cell r="O5135">
            <v>-1.0000000000000001E-5</v>
          </cell>
          <cell r="S5135">
            <v>-1.0000000000000001E-5</v>
          </cell>
        </row>
        <row r="5136">
          <cell r="A5136" t="str">
            <v>680499450175BU0331</v>
          </cell>
          <cell r="O5136">
            <v>-1.0000000000000001E-5</v>
          </cell>
          <cell r="S5136">
            <v>-1.0000000000000001E-5</v>
          </cell>
        </row>
        <row r="5137">
          <cell r="A5137" t="str">
            <v>680499450175BS6801</v>
          </cell>
          <cell r="P5137">
            <v>0</v>
          </cell>
          <cell r="Q5137">
            <v>0</v>
          </cell>
          <cell r="T5137">
            <v>0</v>
          </cell>
          <cell r="U5137">
            <v>0</v>
          </cell>
          <cell r="X5137">
            <v>0</v>
          </cell>
          <cell r="Y5137">
            <v>0</v>
          </cell>
        </row>
        <row r="5138">
          <cell r="A5138" t="str">
            <v>680499450175BU1481</v>
          </cell>
          <cell r="P5138">
            <v>0</v>
          </cell>
          <cell r="Q5138">
            <v>0</v>
          </cell>
          <cell r="T5138">
            <v>0</v>
          </cell>
          <cell r="U5138">
            <v>0</v>
          </cell>
          <cell r="X5138">
            <v>0</v>
          </cell>
          <cell r="Y5138">
            <v>0</v>
          </cell>
        </row>
        <row r="5139">
          <cell r="A5139" t="str">
            <v>680499450175201101</v>
          </cell>
          <cell r="L5139">
            <v>49.778599999999997</v>
          </cell>
          <cell r="M5139">
            <v>660.46609000000001</v>
          </cell>
          <cell r="N5139">
            <v>660.46609000000001</v>
          </cell>
          <cell r="O5139">
            <v>2478.2098900000001</v>
          </cell>
          <cell r="P5139">
            <v>1176.2027700000001</v>
          </cell>
          <cell r="Q5139">
            <v>1176.2027700000001</v>
          </cell>
          <cell r="S5139">
            <v>5934.9135900000001</v>
          </cell>
          <cell r="T5139">
            <v>4632.9064699999999</v>
          </cell>
          <cell r="U5139">
            <v>4632.9064699999999</v>
          </cell>
          <cell r="W5139">
            <v>1662.50686</v>
          </cell>
          <cell r="X5139">
            <v>566.31789000000003</v>
          </cell>
          <cell r="Y5139">
            <v>566.31789000000003</v>
          </cell>
          <cell r="AV5139">
            <v>874.34497999999996</v>
          </cell>
          <cell r="AW5139">
            <v>874.34497999999996</v>
          </cell>
        </row>
        <row r="5140">
          <cell r="A5140" t="str">
            <v>680499450175BT6918</v>
          </cell>
          <cell r="L5140">
            <v>49.778599999999997</v>
          </cell>
          <cell r="M5140">
            <v>660.46609000000001</v>
          </cell>
          <cell r="N5140">
            <v>660.46609000000001</v>
          </cell>
          <cell r="O5140">
            <v>2478.2098900000001</v>
          </cell>
          <cell r="P5140">
            <v>1176.2027700000001</v>
          </cell>
          <cell r="Q5140">
            <v>1176.2027700000001</v>
          </cell>
          <cell r="S5140">
            <v>5934.9135900000001</v>
          </cell>
          <cell r="T5140">
            <v>4632.9064699999999</v>
          </cell>
          <cell r="U5140">
            <v>4632.9064699999999</v>
          </cell>
          <cell r="W5140">
            <v>1662.50686</v>
          </cell>
          <cell r="X5140">
            <v>566.31789000000003</v>
          </cell>
          <cell r="Y5140">
            <v>566.31789000000003</v>
          </cell>
          <cell r="AV5140">
            <v>874.34497999999996</v>
          </cell>
          <cell r="AW5140">
            <v>874.34497999999996</v>
          </cell>
        </row>
        <row r="5141">
          <cell r="A5141" t="str">
            <v>680499450175BO0680</v>
          </cell>
          <cell r="L5141">
            <v>59.893300000000004</v>
          </cell>
          <cell r="M5141">
            <v>625.74719000000005</v>
          </cell>
          <cell r="N5141">
            <v>625.74719000000005</v>
          </cell>
          <cell r="O5141">
            <v>1950.82232</v>
          </cell>
          <cell r="P5141">
            <v>1141.1839199999999</v>
          </cell>
          <cell r="Q5141">
            <v>1141.1839199999999</v>
          </cell>
          <cell r="S5141">
            <v>4825.3757800000003</v>
          </cell>
          <cell r="T5141">
            <v>4015.73738</v>
          </cell>
          <cell r="U5141">
            <v>4015.73738</v>
          </cell>
          <cell r="W5141">
            <v>1601.5780600000001</v>
          </cell>
          <cell r="X5141">
            <v>531.49852999999996</v>
          </cell>
          <cell r="Y5141">
            <v>531.49852999999996</v>
          </cell>
          <cell r="AV5141">
            <v>407.97921000000002</v>
          </cell>
          <cell r="AW5141">
            <v>407.97921000000002</v>
          </cell>
        </row>
        <row r="5142">
          <cell r="A5142" t="str">
            <v>680499450175BU0680</v>
          </cell>
          <cell r="L5142">
            <v>59.893300000000004</v>
          </cell>
          <cell r="M5142">
            <v>625.74719000000005</v>
          </cell>
          <cell r="N5142">
            <v>625.74719000000005</v>
          </cell>
          <cell r="O5142">
            <v>1950.82232</v>
          </cell>
          <cell r="P5142">
            <v>1141.1839199999999</v>
          </cell>
          <cell r="Q5142">
            <v>1141.1839199999999</v>
          </cell>
          <cell r="S5142">
            <v>4825.3757800000003</v>
          </cell>
          <cell r="T5142">
            <v>4015.73738</v>
          </cell>
          <cell r="U5142">
            <v>4015.73738</v>
          </cell>
          <cell r="W5142">
            <v>1601.5780600000001</v>
          </cell>
          <cell r="X5142">
            <v>531.49852999999996</v>
          </cell>
          <cell r="Y5142">
            <v>531.49852999999996</v>
          </cell>
          <cell r="AV5142">
            <v>407.97921000000002</v>
          </cell>
          <cell r="AW5142">
            <v>407.97921000000002</v>
          </cell>
        </row>
        <row r="5143">
          <cell r="A5143" t="str">
            <v>680499450175BU0620</v>
          </cell>
          <cell r="P5143">
            <v>0</v>
          </cell>
          <cell r="Q5143">
            <v>0</v>
          </cell>
          <cell r="T5143">
            <v>0</v>
          </cell>
          <cell r="U5143">
            <v>0</v>
          </cell>
          <cell r="X5143">
            <v>0</v>
          </cell>
          <cell r="Y5143">
            <v>0</v>
          </cell>
        </row>
        <row r="5144">
          <cell r="A5144" t="str">
            <v>680499450175BU3409</v>
          </cell>
          <cell r="O5144">
            <v>-3.86</v>
          </cell>
          <cell r="P5144">
            <v>-3.1E-4</v>
          </cell>
          <cell r="Q5144">
            <v>-3.1E-4</v>
          </cell>
          <cell r="S5144">
            <v>509.26769999999999</v>
          </cell>
          <cell r="T5144">
            <v>513.12738999999999</v>
          </cell>
          <cell r="U5144">
            <v>513.12738999999999</v>
          </cell>
          <cell r="AV5144">
            <v>-3.86</v>
          </cell>
          <cell r="AW5144">
            <v>-3.86</v>
          </cell>
        </row>
        <row r="5145">
          <cell r="A5145" t="str">
            <v>680499450175BU0624</v>
          </cell>
          <cell r="L5145">
            <v>-10.114699999999999</v>
          </cell>
          <cell r="M5145">
            <v>34.718899999999998</v>
          </cell>
          <cell r="N5145">
            <v>34.718899999999998</v>
          </cell>
          <cell r="O5145">
            <v>531.24757</v>
          </cell>
          <cell r="P5145">
            <v>35.019159999999999</v>
          </cell>
          <cell r="Q5145">
            <v>35.019159999999999</v>
          </cell>
          <cell r="S5145">
            <v>600.27011000000005</v>
          </cell>
          <cell r="T5145">
            <v>104.04170000000001</v>
          </cell>
          <cell r="U5145">
            <v>104.04170000000001</v>
          </cell>
          <cell r="W5145">
            <v>60.928800000000003</v>
          </cell>
          <cell r="X5145">
            <v>34.819360000000003</v>
          </cell>
          <cell r="Y5145">
            <v>34.819360000000003</v>
          </cell>
          <cell r="AV5145">
            <v>470.22577000000001</v>
          </cell>
          <cell r="AW5145">
            <v>470.22577000000001</v>
          </cell>
        </row>
        <row r="5146">
          <cell r="A5146" t="str">
            <v>680499811191PD202</v>
          </cell>
          <cell r="L5146">
            <v>25.074999999999999</v>
          </cell>
          <cell r="O5146">
            <v>40.246000000000002</v>
          </cell>
          <cell r="S5146">
            <v>40.246000000000002</v>
          </cell>
          <cell r="W5146">
            <v>40.246000000000002</v>
          </cell>
        </row>
        <row r="5147">
          <cell r="A5147" t="str">
            <v>680499811191BS9051</v>
          </cell>
          <cell r="L5147">
            <v>25.074999999999999</v>
          </cell>
          <cell r="O5147">
            <v>40.246000000000002</v>
          </cell>
          <cell r="S5147">
            <v>40.246000000000002</v>
          </cell>
          <cell r="W5147">
            <v>40.246000000000002</v>
          </cell>
        </row>
        <row r="5148">
          <cell r="A5148" t="str">
            <v>680499811191BU0418</v>
          </cell>
          <cell r="L5148">
            <v>25.074999999999999</v>
          </cell>
          <cell r="O5148">
            <v>40.246000000000002</v>
          </cell>
          <cell r="S5148">
            <v>40.246000000000002</v>
          </cell>
          <cell r="W5148">
            <v>40.246000000000002</v>
          </cell>
        </row>
        <row r="5149">
          <cell r="A5149" t="str">
            <v>680499CLINNAPD202</v>
          </cell>
          <cell r="AB5149">
            <v>14578</v>
          </cell>
          <cell r="AC5149">
            <v>14646</v>
          </cell>
          <cell r="AD5149">
            <v>57923</v>
          </cell>
          <cell r="AT5149">
            <v>4404.027</v>
          </cell>
          <cell r="AU5149">
            <v>14174.154</v>
          </cell>
          <cell r="AV5149">
            <v>14320.666999999999</v>
          </cell>
          <cell r="AW5149">
            <v>46689.042999999998</v>
          </cell>
        </row>
        <row r="5150">
          <cell r="A5150" t="str">
            <v>680499CLINNABG6912</v>
          </cell>
          <cell r="AB5150">
            <v>14578</v>
          </cell>
          <cell r="AC5150">
            <v>14646</v>
          </cell>
          <cell r="AD5150">
            <v>57923</v>
          </cell>
          <cell r="AT5150">
            <v>4404.027</v>
          </cell>
          <cell r="AU5150">
            <v>14174.154</v>
          </cell>
          <cell r="AV5150">
            <v>14320.666999999999</v>
          </cell>
          <cell r="AW5150">
            <v>46689.042999999998</v>
          </cell>
        </row>
        <row r="5151">
          <cell r="A5151" t="str">
            <v>680499CLINNABS6922</v>
          </cell>
          <cell r="AB5151">
            <v>14578</v>
          </cell>
          <cell r="AC5151">
            <v>14646</v>
          </cell>
          <cell r="AD5151">
            <v>57923</v>
          </cell>
          <cell r="AT5151">
            <v>4404.027</v>
          </cell>
          <cell r="AU5151">
            <v>14174.154</v>
          </cell>
          <cell r="AV5151">
            <v>14320.666999999999</v>
          </cell>
          <cell r="AW5151">
            <v>46689.042999999998</v>
          </cell>
        </row>
        <row r="5152">
          <cell r="A5152" t="str">
            <v>680499CLINNABU0630</v>
          </cell>
          <cell r="AB5152">
            <v>11330</v>
          </cell>
          <cell r="AC5152">
            <v>11711</v>
          </cell>
          <cell r="AD5152">
            <v>45217</v>
          </cell>
          <cell r="AT5152">
            <v>3361.8420000000001</v>
          </cell>
          <cell r="AU5152">
            <v>10926.347</v>
          </cell>
          <cell r="AV5152">
            <v>11169.572</v>
          </cell>
          <cell r="AW5152">
            <v>35918.591</v>
          </cell>
        </row>
        <row r="5153">
          <cell r="A5153" t="str">
            <v>680499CLINNABU1051</v>
          </cell>
          <cell r="AB5153">
            <v>3248</v>
          </cell>
          <cell r="AC5153">
            <v>2935</v>
          </cell>
          <cell r="AD5153">
            <v>12706</v>
          </cell>
          <cell r="AT5153">
            <v>1042.1849999999999</v>
          </cell>
          <cell r="AU5153">
            <v>3247.8069999999998</v>
          </cell>
          <cell r="AV5153">
            <v>3151.0949999999998</v>
          </cell>
          <cell r="AW5153">
            <v>10770.451999999999</v>
          </cell>
        </row>
        <row r="5154">
          <cell r="A5154" t="str">
            <v>680499CLINNA201101</v>
          </cell>
          <cell r="P5154">
            <v>0.56767999999999996</v>
          </cell>
          <cell r="Q5154">
            <v>0.55933999999999995</v>
          </cell>
          <cell r="T5154">
            <v>0.56767999999999996</v>
          </cell>
          <cell r="U5154">
            <v>0.55933999999999995</v>
          </cell>
        </row>
        <row r="5155">
          <cell r="A5155" t="str">
            <v>680499CLINNABT6918</v>
          </cell>
          <cell r="P5155">
            <v>0.56767999999999996</v>
          </cell>
          <cell r="Q5155">
            <v>0.55933999999999995</v>
          </cell>
          <cell r="T5155">
            <v>0.56767999999999996</v>
          </cell>
          <cell r="U5155">
            <v>0.55933999999999995</v>
          </cell>
        </row>
        <row r="5156">
          <cell r="A5156" t="str">
            <v>680499CLINNABU0624</v>
          </cell>
          <cell r="P5156">
            <v>0.56767999999999996</v>
          </cell>
          <cell r="Q5156">
            <v>0.55933999999999995</v>
          </cell>
          <cell r="T5156">
            <v>0.56767999999999996</v>
          </cell>
          <cell r="U5156">
            <v>0.55933999999999995</v>
          </cell>
        </row>
        <row r="5157">
          <cell r="A5157" t="str">
            <v>680499135254PD202</v>
          </cell>
          <cell r="AB5157">
            <v>14578</v>
          </cell>
          <cell r="AC5157">
            <v>14646</v>
          </cell>
          <cell r="AD5157">
            <v>57923</v>
          </cell>
          <cell r="AT5157">
            <v>4404.027</v>
          </cell>
          <cell r="AU5157">
            <v>14174.154</v>
          </cell>
          <cell r="AV5157">
            <v>14320.666999999999</v>
          </cell>
          <cell r="AW5157">
            <v>46689.042999999998</v>
          </cell>
        </row>
        <row r="5158">
          <cell r="A5158" t="str">
            <v>680499135254BG6912</v>
          </cell>
          <cell r="AB5158">
            <v>14578</v>
          </cell>
          <cell r="AC5158">
            <v>14646</v>
          </cell>
          <cell r="AD5158">
            <v>57923</v>
          </cell>
          <cell r="AT5158">
            <v>4404.027</v>
          </cell>
          <cell r="AU5158">
            <v>14174.154</v>
          </cell>
          <cell r="AV5158">
            <v>14320.666999999999</v>
          </cell>
          <cell r="AW5158">
            <v>46689.042999999998</v>
          </cell>
        </row>
        <row r="5159">
          <cell r="A5159" t="str">
            <v>680499135254BS6922</v>
          </cell>
          <cell r="AB5159">
            <v>14578</v>
          </cell>
          <cell r="AC5159">
            <v>14646</v>
          </cell>
          <cell r="AD5159">
            <v>57923</v>
          </cell>
          <cell r="AT5159">
            <v>4404.027</v>
          </cell>
          <cell r="AU5159">
            <v>14174.154</v>
          </cell>
          <cell r="AV5159">
            <v>14320.666999999999</v>
          </cell>
          <cell r="AW5159">
            <v>46689.042999999998</v>
          </cell>
        </row>
        <row r="5160">
          <cell r="A5160" t="str">
            <v>680499135254BU0630</v>
          </cell>
          <cell r="AB5160">
            <v>11330</v>
          </cell>
          <cell r="AC5160">
            <v>11711</v>
          </cell>
          <cell r="AD5160">
            <v>45217</v>
          </cell>
          <cell r="AT5160">
            <v>3361.8420000000001</v>
          </cell>
          <cell r="AU5160">
            <v>10926.347</v>
          </cell>
          <cell r="AV5160">
            <v>11169.572</v>
          </cell>
          <cell r="AW5160">
            <v>35918.591</v>
          </cell>
        </row>
        <row r="5161">
          <cell r="A5161" t="str">
            <v>680499135254BU1051</v>
          </cell>
          <cell r="AB5161">
            <v>3248</v>
          </cell>
          <cell r="AC5161">
            <v>2935</v>
          </cell>
          <cell r="AD5161">
            <v>12706</v>
          </cell>
          <cell r="AT5161">
            <v>1042.1849999999999</v>
          </cell>
          <cell r="AU5161">
            <v>3247.8069999999998</v>
          </cell>
          <cell r="AV5161">
            <v>3151.0949999999998</v>
          </cell>
          <cell r="AW5161">
            <v>10770.451999999999</v>
          </cell>
        </row>
        <row r="5162">
          <cell r="A5162" t="str">
            <v>680499135254201101</v>
          </cell>
          <cell r="P5162">
            <v>0.56767999999999996</v>
          </cell>
          <cell r="Q5162">
            <v>0.55933999999999995</v>
          </cell>
          <cell r="T5162">
            <v>0.56767999999999996</v>
          </cell>
          <cell r="U5162">
            <v>0.55933999999999995</v>
          </cell>
        </row>
        <row r="5163">
          <cell r="A5163" t="str">
            <v>680499135254BT6918</v>
          </cell>
          <cell r="P5163">
            <v>0.56767999999999996</v>
          </cell>
          <cell r="Q5163">
            <v>0.55933999999999995</v>
          </cell>
          <cell r="T5163">
            <v>0.56767999999999996</v>
          </cell>
          <cell r="U5163">
            <v>0.55933999999999995</v>
          </cell>
        </row>
        <row r="5164">
          <cell r="A5164" t="str">
            <v>680499135254BU0624</v>
          </cell>
          <cell r="P5164">
            <v>0.56767999999999996</v>
          </cell>
          <cell r="Q5164">
            <v>0.55933999999999995</v>
          </cell>
          <cell r="T5164">
            <v>0.56767999999999996</v>
          </cell>
          <cell r="U5164">
            <v>0.55933999999999995</v>
          </cell>
        </row>
        <row r="5165">
          <cell r="A5165" t="str">
            <v>680499CLINLAPD202</v>
          </cell>
          <cell r="L5165">
            <v>18.43458</v>
          </cell>
          <cell r="M5165">
            <v>16.94312</v>
          </cell>
          <cell r="N5165">
            <v>16.141449999999999</v>
          </cell>
          <cell r="O5165">
            <v>296.37513000000001</v>
          </cell>
          <cell r="P5165">
            <v>115.42383</v>
          </cell>
          <cell r="Q5165">
            <v>120.98318</v>
          </cell>
          <cell r="S5165">
            <v>605.60137999999995</v>
          </cell>
          <cell r="T5165">
            <v>424.65008</v>
          </cell>
          <cell r="U5165">
            <v>430.94994000000003</v>
          </cell>
          <cell r="W5165">
            <v>42.975610000000003</v>
          </cell>
          <cell r="X5165">
            <v>88.505120000000005</v>
          </cell>
          <cell r="Y5165">
            <v>88.969629999999995</v>
          </cell>
          <cell r="AC5165">
            <v>5</v>
          </cell>
          <cell r="AD5165">
            <v>5</v>
          </cell>
          <cell r="AV5165">
            <v>185.98848000000001</v>
          </cell>
          <cell r="AW5165">
            <v>185.98848000000001</v>
          </cell>
        </row>
        <row r="5166">
          <cell r="A5166" t="str">
            <v>680499CLINLABS9044</v>
          </cell>
          <cell r="L5166">
            <v>0.53115000000000001</v>
          </cell>
          <cell r="M5166">
            <v>0.47393000000000002</v>
          </cell>
          <cell r="N5166">
            <v>0.45150000000000001</v>
          </cell>
          <cell r="O5166">
            <v>1.00203</v>
          </cell>
          <cell r="P5166">
            <v>1.17933</v>
          </cell>
          <cell r="Q5166">
            <v>1.18486</v>
          </cell>
          <cell r="S5166">
            <v>1.0733699999999999</v>
          </cell>
          <cell r="T5166">
            <v>1.2506699999999999</v>
          </cell>
          <cell r="U5166">
            <v>1.25569</v>
          </cell>
          <cell r="W5166">
            <v>0.91198000000000001</v>
          </cell>
          <cell r="X5166">
            <v>1.17933</v>
          </cell>
          <cell r="Y5166">
            <v>1.18486</v>
          </cell>
          <cell r="AC5166">
            <v>5</v>
          </cell>
          <cell r="AD5166">
            <v>5</v>
          </cell>
          <cell r="AV5166">
            <v>9.0050000000000005E-2</v>
          </cell>
          <cell r="AW5166">
            <v>9.0050000000000005E-2</v>
          </cell>
        </row>
        <row r="5167">
          <cell r="A5167" t="str">
            <v>680499CLINLABU0321</v>
          </cell>
          <cell r="L5167">
            <v>0.53115000000000001</v>
          </cell>
          <cell r="M5167">
            <v>0.47393000000000002</v>
          </cell>
          <cell r="N5167">
            <v>0.45150000000000001</v>
          </cell>
          <cell r="O5167">
            <v>1.00203</v>
          </cell>
          <cell r="P5167">
            <v>1.17933</v>
          </cell>
          <cell r="Q5167">
            <v>1.18486</v>
          </cell>
          <cell r="S5167">
            <v>1.0733699999999999</v>
          </cell>
          <cell r="T5167">
            <v>1.2506699999999999</v>
          </cell>
          <cell r="U5167">
            <v>1.25569</v>
          </cell>
          <cell r="W5167">
            <v>0.91198000000000001</v>
          </cell>
          <cell r="X5167">
            <v>1.17933</v>
          </cell>
          <cell r="Y5167">
            <v>1.18486</v>
          </cell>
          <cell r="AC5167">
            <v>5</v>
          </cell>
          <cell r="AD5167">
            <v>5</v>
          </cell>
          <cell r="AV5167">
            <v>9.0050000000000005E-2</v>
          </cell>
          <cell r="AW5167">
            <v>9.0050000000000005E-2</v>
          </cell>
        </row>
        <row r="5168">
          <cell r="A5168" t="str">
            <v>680499CLINLABG6912</v>
          </cell>
          <cell r="L5168">
            <v>3.6566299999999998</v>
          </cell>
          <cell r="M5168">
            <v>8.8410000000000002E-2</v>
          </cell>
          <cell r="N5168">
            <v>8.4229999999999999E-2</v>
          </cell>
          <cell r="O5168">
            <v>19.912659999999999</v>
          </cell>
          <cell r="P5168">
            <v>20.183009999999999</v>
          </cell>
          <cell r="Q5168">
            <v>21.598510000000001</v>
          </cell>
          <cell r="S5168">
            <v>125.79029</v>
          </cell>
          <cell r="T5168">
            <v>126.06064000000001</v>
          </cell>
          <cell r="U5168">
            <v>127.29385000000001</v>
          </cell>
          <cell r="W5168">
            <v>10.81283</v>
          </cell>
          <cell r="X5168">
            <v>3.4315199999999999</v>
          </cell>
          <cell r="Y5168">
            <v>3.4216000000000002</v>
          </cell>
          <cell r="AV5168">
            <v>6.6432099999999998</v>
          </cell>
          <cell r="AW5168">
            <v>6.6432099999999998</v>
          </cell>
        </row>
        <row r="5169">
          <cell r="A5169" t="str">
            <v>680499CLINLABS6912</v>
          </cell>
          <cell r="L5169">
            <v>3.6566299999999998</v>
          </cell>
          <cell r="M5169">
            <v>1.6000000000000001E-3</v>
          </cell>
          <cell r="N5169">
            <v>1.5299999999999999E-3</v>
          </cell>
          <cell r="O5169">
            <v>19.912659999999999</v>
          </cell>
          <cell r="P5169">
            <v>19.895019999999999</v>
          </cell>
          <cell r="Q5169">
            <v>21.306660000000001</v>
          </cell>
          <cell r="S5169">
            <v>98.248490000000004</v>
          </cell>
          <cell r="T5169">
            <v>98.230850000000004</v>
          </cell>
          <cell r="U5169">
            <v>99.158649999999994</v>
          </cell>
          <cell r="W5169">
            <v>10.81283</v>
          </cell>
          <cell r="X5169">
            <v>3.1321099999999999</v>
          </cell>
          <cell r="Y5169">
            <v>3.1185499999999999</v>
          </cell>
          <cell r="AV5169">
            <v>6.6432099999999998</v>
          </cell>
          <cell r="AW5169">
            <v>6.6432099999999998</v>
          </cell>
        </row>
        <row r="5170">
          <cell r="A5170" t="str">
            <v>680499CLINLABO0678</v>
          </cell>
          <cell r="L5170">
            <v>3.59043</v>
          </cell>
          <cell r="M5170">
            <v>1.6000000000000001E-3</v>
          </cell>
          <cell r="N5170">
            <v>1.5299999999999999E-3</v>
          </cell>
          <cell r="O5170">
            <v>17.97344</v>
          </cell>
          <cell r="P5170">
            <v>13.281319999999999</v>
          </cell>
          <cell r="Q5170">
            <v>14.168290000000001</v>
          </cell>
          <cell r="S5170">
            <v>68.822990000000004</v>
          </cell>
          <cell r="T5170">
            <v>64.130870000000002</v>
          </cell>
          <cell r="U5170">
            <v>64.521330000000006</v>
          </cell>
          <cell r="W5170">
            <v>10.29326</v>
          </cell>
          <cell r="X5170">
            <v>2.1544099999999999</v>
          </cell>
          <cell r="Y5170">
            <v>2.1445500000000002</v>
          </cell>
          <cell r="AV5170">
            <v>5.9091500000000003</v>
          </cell>
          <cell r="AW5170">
            <v>5.9091500000000003</v>
          </cell>
        </row>
        <row r="5171">
          <cell r="A5171" t="str">
            <v>680499CLINLABU0654</v>
          </cell>
          <cell r="L5171">
            <v>4.181E-2</v>
          </cell>
          <cell r="O5171">
            <v>0.91222999999999999</v>
          </cell>
          <cell r="S5171">
            <v>9.3851999999999993</v>
          </cell>
          <cell r="T5171">
            <v>8.4729700000000001</v>
          </cell>
          <cell r="U5171">
            <v>8.5360300000000002</v>
          </cell>
          <cell r="W5171">
            <v>0.17601</v>
          </cell>
          <cell r="X5171">
            <v>0.71130000000000004</v>
          </cell>
          <cell r="Y5171">
            <v>0.69732000000000005</v>
          </cell>
          <cell r="AV5171">
            <v>0.73621999999999999</v>
          </cell>
          <cell r="AW5171">
            <v>0.73621999999999999</v>
          </cell>
        </row>
        <row r="5172">
          <cell r="A5172" t="str">
            <v>680499CLINLABU0659</v>
          </cell>
          <cell r="L5172">
            <v>2.4389999999999998E-2</v>
          </cell>
          <cell r="O5172">
            <v>1.0269900000000001</v>
          </cell>
          <cell r="P5172">
            <v>6.6136999999999997</v>
          </cell>
          <cell r="Q5172">
            <v>7.1383700000000001</v>
          </cell>
          <cell r="S5172">
            <v>20.040299999999998</v>
          </cell>
          <cell r="T5172">
            <v>25.627009999999999</v>
          </cell>
          <cell r="U5172">
            <v>26.101299999999998</v>
          </cell>
          <cell r="W5172">
            <v>0.34355999999999998</v>
          </cell>
          <cell r="X5172">
            <v>0.26640000000000003</v>
          </cell>
          <cell r="Y5172">
            <v>0.27667000000000003</v>
          </cell>
          <cell r="AV5172">
            <v>-2.16E-3</v>
          </cell>
          <cell r="AW5172">
            <v>-2.16E-3</v>
          </cell>
        </row>
        <row r="5173">
          <cell r="A5173" t="str">
            <v>680499CLINLABS6922</v>
          </cell>
          <cell r="M5173">
            <v>8.6809999999999998E-2</v>
          </cell>
          <cell r="N5173">
            <v>8.2699999999999996E-2</v>
          </cell>
          <cell r="P5173">
            <v>0.28799000000000002</v>
          </cell>
          <cell r="Q5173">
            <v>0.29185</v>
          </cell>
          <cell r="S5173">
            <v>27.541799999999999</v>
          </cell>
          <cell r="T5173">
            <v>27.829789999999999</v>
          </cell>
          <cell r="U5173">
            <v>28.135200000000001</v>
          </cell>
          <cell r="X5173">
            <v>0.29941000000000001</v>
          </cell>
          <cell r="Y5173">
            <v>0.30304999999999999</v>
          </cell>
        </row>
        <row r="5174">
          <cell r="A5174" t="str">
            <v>680499CLINLABO0708</v>
          </cell>
          <cell r="S5174">
            <v>26.472329999999999</v>
          </cell>
          <cell r="T5174">
            <v>26.472329999999999</v>
          </cell>
          <cell r="U5174">
            <v>26.772839999999999</v>
          </cell>
        </row>
        <row r="5175">
          <cell r="A5175" t="str">
            <v>680499CLINLABU1123</v>
          </cell>
          <cell r="M5175">
            <v>8.6809999999999998E-2</v>
          </cell>
          <cell r="N5175">
            <v>8.2699999999999996E-2</v>
          </cell>
          <cell r="P5175">
            <v>0.28799000000000002</v>
          </cell>
          <cell r="Q5175">
            <v>0.29185</v>
          </cell>
          <cell r="S5175">
            <v>1.0694699999999999</v>
          </cell>
          <cell r="T5175">
            <v>1.3574600000000001</v>
          </cell>
          <cell r="U5175">
            <v>1.3623499999999999</v>
          </cell>
          <cell r="X5175">
            <v>0.29941000000000001</v>
          </cell>
          <cell r="Y5175">
            <v>0.30304999999999999</v>
          </cell>
        </row>
        <row r="5176">
          <cell r="A5176" t="str">
            <v>680499CLINLABS9042</v>
          </cell>
          <cell r="L5176">
            <v>14.2468</v>
          </cell>
          <cell r="M5176">
            <v>16.380780000000001</v>
          </cell>
          <cell r="N5176">
            <v>15.60572</v>
          </cell>
          <cell r="O5176">
            <v>275.46044000000001</v>
          </cell>
          <cell r="P5176">
            <v>94.061490000000006</v>
          </cell>
          <cell r="Q5176">
            <v>98.199809999999999</v>
          </cell>
          <cell r="S5176">
            <v>478.73772000000002</v>
          </cell>
          <cell r="T5176">
            <v>297.33877000000001</v>
          </cell>
          <cell r="U5176">
            <v>302.40039999999999</v>
          </cell>
          <cell r="W5176">
            <v>31.250800000000002</v>
          </cell>
          <cell r="X5176">
            <v>83.894270000000006</v>
          </cell>
          <cell r="Y5176">
            <v>84.363169999999997</v>
          </cell>
          <cell r="AV5176">
            <v>179.25522000000001</v>
          </cell>
          <cell r="AW5176">
            <v>179.25522000000001</v>
          </cell>
        </row>
        <row r="5177">
          <cell r="A5177" t="str">
            <v>680499CLINLABO0341</v>
          </cell>
          <cell r="L5177">
            <v>12.74498</v>
          </cell>
          <cell r="M5177">
            <v>12.717359999999999</v>
          </cell>
          <cell r="N5177">
            <v>12.115640000000001</v>
          </cell>
          <cell r="O5177">
            <v>233.39488</v>
          </cell>
          <cell r="P5177">
            <v>76.044589999999999</v>
          </cell>
          <cell r="Q5177">
            <v>79.30856</v>
          </cell>
          <cell r="S5177">
            <v>404.08409999999998</v>
          </cell>
          <cell r="T5177">
            <v>246.73381000000001</v>
          </cell>
          <cell r="U5177">
            <v>250.7107</v>
          </cell>
          <cell r="W5177">
            <v>27.997440000000001</v>
          </cell>
          <cell r="X5177">
            <v>72.275720000000007</v>
          </cell>
          <cell r="Y5177">
            <v>72.671580000000006</v>
          </cell>
          <cell r="AV5177">
            <v>147.63173</v>
          </cell>
          <cell r="AW5177">
            <v>147.63173</v>
          </cell>
        </row>
        <row r="5178">
          <cell r="A5178" t="str">
            <v>680499CLINLABU0341</v>
          </cell>
          <cell r="L5178">
            <v>12.74498</v>
          </cell>
          <cell r="M5178">
            <v>12.717359999999999</v>
          </cell>
          <cell r="N5178">
            <v>12.115640000000001</v>
          </cell>
          <cell r="O5178">
            <v>233.39488</v>
          </cell>
          <cell r="P5178">
            <v>76.044589999999999</v>
          </cell>
          <cell r="Q5178">
            <v>79.30856</v>
          </cell>
          <cell r="S5178">
            <v>404.08409999999998</v>
          </cell>
          <cell r="T5178">
            <v>246.73381000000001</v>
          </cell>
          <cell r="U5178">
            <v>250.7107</v>
          </cell>
          <cell r="W5178">
            <v>27.997440000000001</v>
          </cell>
          <cell r="X5178">
            <v>72.275720000000007</v>
          </cell>
          <cell r="Y5178">
            <v>72.671580000000006</v>
          </cell>
          <cell r="AV5178">
            <v>147.63173</v>
          </cell>
          <cell r="AW5178">
            <v>147.63173</v>
          </cell>
        </row>
        <row r="5179">
          <cell r="A5179" t="str">
            <v>680499CLINLABU0352</v>
          </cell>
          <cell r="L5179">
            <v>1.5018199999999999</v>
          </cell>
          <cell r="M5179">
            <v>3.4392900000000002</v>
          </cell>
          <cell r="N5179">
            <v>3.2765599999999999</v>
          </cell>
          <cell r="O5179">
            <v>42.065559999999998</v>
          </cell>
          <cell r="P5179">
            <v>17.392700000000001</v>
          </cell>
          <cell r="Q5179">
            <v>18.258410000000001</v>
          </cell>
          <cell r="S5179">
            <v>74.292519999999996</v>
          </cell>
          <cell r="T5179">
            <v>49.619660000000003</v>
          </cell>
          <cell r="U5179">
            <v>50.684350000000002</v>
          </cell>
          <cell r="W5179">
            <v>3.2533599999999998</v>
          </cell>
          <cell r="X5179">
            <v>10.956379999999999</v>
          </cell>
          <cell r="Y5179">
            <v>11.028090000000001</v>
          </cell>
          <cell r="AV5179">
            <v>31.62349</v>
          </cell>
          <cell r="AW5179">
            <v>31.62349</v>
          </cell>
        </row>
        <row r="5180">
          <cell r="A5180" t="str">
            <v>680499CLINLABU0353</v>
          </cell>
          <cell r="M5180">
            <v>0.22413</v>
          </cell>
          <cell r="N5180">
            <v>0.21351999999999999</v>
          </cell>
          <cell r="P5180">
            <v>0.62419999999999998</v>
          </cell>
          <cell r="Q5180">
            <v>0.63283999999999996</v>
          </cell>
          <cell r="S5180">
            <v>0.36109999999999998</v>
          </cell>
          <cell r="T5180">
            <v>0.98529999999999995</v>
          </cell>
          <cell r="U5180">
            <v>1.00535</v>
          </cell>
          <cell r="X5180">
            <v>0.66217000000000004</v>
          </cell>
          <cell r="Y5180">
            <v>0.66349999999999998</v>
          </cell>
        </row>
        <row r="5181">
          <cell r="A5181" t="str">
            <v>680499CLINLA201101</v>
          </cell>
          <cell r="L5181">
            <v>25.293140000000001</v>
          </cell>
          <cell r="M5181">
            <v>5.0876099999999997</v>
          </cell>
          <cell r="N5181">
            <v>4.8468999999999998</v>
          </cell>
          <cell r="O5181">
            <v>228.30343999999999</v>
          </cell>
          <cell r="P5181">
            <v>51.00703</v>
          </cell>
          <cell r="Q5181">
            <v>52.548180000000002</v>
          </cell>
          <cell r="S5181">
            <v>483.65960000000001</v>
          </cell>
          <cell r="T5181">
            <v>306.36318999999997</v>
          </cell>
          <cell r="U5181">
            <v>307.25371999999999</v>
          </cell>
          <cell r="W5181">
            <v>95.333539999999999</v>
          </cell>
          <cell r="X5181">
            <v>43.078090000000003</v>
          </cell>
          <cell r="Y5181">
            <v>43.150120000000001</v>
          </cell>
          <cell r="AV5181">
            <v>96.849080000000001</v>
          </cell>
          <cell r="AW5181">
            <v>96.849080000000001</v>
          </cell>
        </row>
        <row r="5182">
          <cell r="A5182" t="str">
            <v>680499CLINLABT6918</v>
          </cell>
          <cell r="L5182">
            <v>25.293140000000001</v>
          </cell>
          <cell r="M5182">
            <v>5.0876099999999997</v>
          </cell>
          <cell r="N5182">
            <v>4.8468999999999998</v>
          </cell>
          <cell r="O5182">
            <v>228.30343999999999</v>
          </cell>
          <cell r="P5182">
            <v>51.00703</v>
          </cell>
          <cell r="Q5182">
            <v>52.548180000000002</v>
          </cell>
          <cell r="S5182">
            <v>483.65960000000001</v>
          </cell>
          <cell r="T5182">
            <v>306.36318999999997</v>
          </cell>
          <cell r="U5182">
            <v>307.25371999999999</v>
          </cell>
          <cell r="W5182">
            <v>95.333539999999999</v>
          </cell>
          <cell r="X5182">
            <v>43.078090000000003</v>
          </cell>
          <cell r="Y5182">
            <v>43.150120000000001</v>
          </cell>
          <cell r="AV5182">
            <v>96.849080000000001</v>
          </cell>
          <cell r="AW5182">
            <v>96.849080000000001</v>
          </cell>
        </row>
        <row r="5183">
          <cell r="A5183" t="str">
            <v>680499CLINLABO0680</v>
          </cell>
          <cell r="L5183">
            <v>25.293140000000001</v>
          </cell>
          <cell r="M5183">
            <v>5.0876099999999997</v>
          </cell>
          <cell r="N5183">
            <v>4.8468999999999998</v>
          </cell>
          <cell r="O5183">
            <v>228.30343999999999</v>
          </cell>
          <cell r="P5183">
            <v>51.00703</v>
          </cell>
          <cell r="Q5183">
            <v>52.548180000000002</v>
          </cell>
          <cell r="S5183">
            <v>483.63900000000001</v>
          </cell>
          <cell r="T5183">
            <v>306.34258999999997</v>
          </cell>
          <cell r="U5183">
            <v>307.23203000000001</v>
          </cell>
          <cell r="W5183">
            <v>95.333539999999999</v>
          </cell>
          <cell r="X5183">
            <v>43.078090000000003</v>
          </cell>
          <cell r="Y5183">
            <v>43.150120000000001</v>
          </cell>
          <cell r="AV5183">
            <v>96.849080000000001</v>
          </cell>
          <cell r="AW5183">
            <v>96.849080000000001</v>
          </cell>
        </row>
        <row r="5184">
          <cell r="A5184" t="str">
            <v>680499CLINLABU0680</v>
          </cell>
          <cell r="L5184">
            <v>25.293140000000001</v>
          </cell>
          <cell r="M5184">
            <v>5.0876099999999997</v>
          </cell>
          <cell r="N5184">
            <v>4.8468999999999998</v>
          </cell>
          <cell r="O5184">
            <v>228.30343999999999</v>
          </cell>
          <cell r="P5184">
            <v>51.00703</v>
          </cell>
          <cell r="Q5184">
            <v>52.548180000000002</v>
          </cell>
          <cell r="S5184">
            <v>483.63900000000001</v>
          </cell>
          <cell r="T5184">
            <v>306.34258999999997</v>
          </cell>
          <cell r="U5184">
            <v>307.23203000000001</v>
          </cell>
          <cell r="W5184">
            <v>95.333539999999999</v>
          </cell>
          <cell r="X5184">
            <v>43.078090000000003</v>
          </cell>
          <cell r="Y5184">
            <v>43.150120000000001</v>
          </cell>
          <cell r="AV5184">
            <v>96.849080000000001</v>
          </cell>
          <cell r="AW5184">
            <v>96.849080000000001</v>
          </cell>
        </row>
        <row r="5185">
          <cell r="A5185" t="str">
            <v>680499CLINLABU3409</v>
          </cell>
          <cell r="S5185">
            <v>2.06E-2</v>
          </cell>
          <cell r="T5185">
            <v>2.06E-2</v>
          </cell>
          <cell r="U5185">
            <v>2.1680000000000001E-2</v>
          </cell>
        </row>
        <row r="5186">
          <cell r="A5186" t="str">
            <v>680499200019PD202</v>
          </cell>
          <cell r="L5186">
            <v>4.1877800000000001</v>
          </cell>
          <cell r="M5186">
            <v>0.47553000000000001</v>
          </cell>
          <cell r="N5186">
            <v>0.45302999999999999</v>
          </cell>
          <cell r="O5186">
            <v>20.91469</v>
          </cell>
          <cell r="P5186">
            <v>21.074349999999999</v>
          </cell>
          <cell r="Q5186">
            <v>22.491520000000001</v>
          </cell>
          <cell r="S5186">
            <v>99.321860000000001</v>
          </cell>
          <cell r="T5186">
            <v>99.481520000000003</v>
          </cell>
          <cell r="U5186">
            <v>100.41434</v>
          </cell>
          <cell r="W5186">
            <v>11.72481</v>
          </cell>
          <cell r="X5186">
            <v>4.3114400000000002</v>
          </cell>
          <cell r="Y5186">
            <v>4.3034100000000004</v>
          </cell>
          <cell r="AV5186">
            <v>6.7332599999999996</v>
          </cell>
          <cell r="AW5186">
            <v>6.7332599999999996</v>
          </cell>
        </row>
        <row r="5187">
          <cell r="A5187" t="str">
            <v>680499200019BS9044</v>
          </cell>
          <cell r="L5187">
            <v>0.53115000000000001</v>
          </cell>
          <cell r="M5187">
            <v>0.47393000000000002</v>
          </cell>
          <cell r="N5187">
            <v>0.45150000000000001</v>
          </cell>
          <cell r="O5187">
            <v>1.00203</v>
          </cell>
          <cell r="P5187">
            <v>1.17933</v>
          </cell>
          <cell r="Q5187">
            <v>1.18486</v>
          </cell>
          <cell r="S5187">
            <v>1.0733699999999999</v>
          </cell>
          <cell r="T5187">
            <v>1.2506699999999999</v>
          </cell>
          <cell r="U5187">
            <v>1.25569</v>
          </cell>
          <cell r="W5187">
            <v>0.91198000000000001</v>
          </cell>
          <cell r="X5187">
            <v>1.17933</v>
          </cell>
          <cell r="Y5187">
            <v>1.18486</v>
          </cell>
          <cell r="AV5187">
            <v>9.0050000000000005E-2</v>
          </cell>
          <cell r="AW5187">
            <v>9.0050000000000005E-2</v>
          </cell>
        </row>
        <row r="5188">
          <cell r="A5188" t="str">
            <v>680499200019BU0321</v>
          </cell>
          <cell r="L5188">
            <v>0.53115000000000001</v>
          </cell>
          <cell r="M5188">
            <v>0.47393000000000002</v>
          </cell>
          <cell r="N5188">
            <v>0.45150000000000001</v>
          </cell>
          <cell r="O5188">
            <v>1.00203</v>
          </cell>
          <cell r="P5188">
            <v>1.17933</v>
          </cell>
          <cell r="Q5188">
            <v>1.18486</v>
          </cell>
          <cell r="S5188">
            <v>1.0733699999999999</v>
          </cell>
          <cell r="T5188">
            <v>1.2506699999999999</v>
          </cell>
          <cell r="U5188">
            <v>1.25569</v>
          </cell>
          <cell r="W5188">
            <v>0.91198000000000001</v>
          </cell>
          <cell r="X5188">
            <v>1.17933</v>
          </cell>
          <cell r="Y5188">
            <v>1.18486</v>
          </cell>
          <cell r="AV5188">
            <v>9.0050000000000005E-2</v>
          </cell>
          <cell r="AW5188">
            <v>9.0050000000000005E-2</v>
          </cell>
        </row>
        <row r="5189">
          <cell r="A5189" t="str">
            <v>680499200019BG6912</v>
          </cell>
          <cell r="L5189">
            <v>3.6566299999999998</v>
          </cell>
          <cell r="M5189">
            <v>1.6000000000000001E-3</v>
          </cell>
          <cell r="N5189">
            <v>1.5299999999999999E-3</v>
          </cell>
          <cell r="O5189">
            <v>19.912659999999999</v>
          </cell>
          <cell r="P5189">
            <v>19.895019999999999</v>
          </cell>
          <cell r="Q5189">
            <v>21.306660000000001</v>
          </cell>
          <cell r="S5189">
            <v>98.248490000000004</v>
          </cell>
          <cell r="T5189">
            <v>98.230850000000004</v>
          </cell>
          <cell r="U5189">
            <v>99.158649999999994</v>
          </cell>
          <cell r="W5189">
            <v>10.81283</v>
          </cell>
          <cell r="X5189">
            <v>3.1321099999999999</v>
          </cell>
          <cell r="Y5189">
            <v>3.1185499999999999</v>
          </cell>
          <cell r="AV5189">
            <v>6.6432099999999998</v>
          </cell>
          <cell r="AW5189">
            <v>6.6432099999999998</v>
          </cell>
        </row>
        <row r="5190">
          <cell r="A5190" t="str">
            <v>680499200019BS6912</v>
          </cell>
          <cell r="L5190">
            <v>3.6566299999999998</v>
          </cell>
          <cell r="M5190">
            <v>1.6000000000000001E-3</v>
          </cell>
          <cell r="N5190">
            <v>1.5299999999999999E-3</v>
          </cell>
          <cell r="O5190">
            <v>19.912659999999999</v>
          </cell>
          <cell r="P5190">
            <v>19.895019999999999</v>
          </cell>
          <cell r="Q5190">
            <v>21.306660000000001</v>
          </cell>
          <cell r="S5190">
            <v>98.248490000000004</v>
          </cell>
          <cell r="T5190">
            <v>98.230850000000004</v>
          </cell>
          <cell r="U5190">
            <v>99.158649999999994</v>
          </cell>
          <cell r="W5190">
            <v>10.81283</v>
          </cell>
          <cell r="X5190">
            <v>3.1321099999999999</v>
          </cell>
          <cell r="Y5190">
            <v>3.1185499999999999</v>
          </cell>
          <cell r="AV5190">
            <v>6.6432099999999998</v>
          </cell>
          <cell r="AW5190">
            <v>6.6432099999999998</v>
          </cell>
        </row>
        <row r="5191">
          <cell r="A5191" t="str">
            <v>680499200019BO0678</v>
          </cell>
          <cell r="L5191">
            <v>3.59043</v>
          </cell>
          <cell r="M5191">
            <v>1.6000000000000001E-3</v>
          </cell>
          <cell r="N5191">
            <v>1.5299999999999999E-3</v>
          </cell>
          <cell r="O5191">
            <v>17.97344</v>
          </cell>
          <cell r="P5191">
            <v>13.281319999999999</v>
          </cell>
          <cell r="Q5191">
            <v>14.168290000000001</v>
          </cell>
          <cell r="S5191">
            <v>68.822990000000004</v>
          </cell>
          <cell r="T5191">
            <v>64.130870000000002</v>
          </cell>
          <cell r="U5191">
            <v>64.521330000000006</v>
          </cell>
          <cell r="W5191">
            <v>10.29326</v>
          </cell>
          <cell r="X5191">
            <v>2.1544099999999999</v>
          </cell>
          <cell r="Y5191">
            <v>2.1445500000000002</v>
          </cell>
          <cell r="AV5191">
            <v>5.9091500000000003</v>
          </cell>
          <cell r="AW5191">
            <v>5.9091500000000003</v>
          </cell>
        </row>
        <row r="5192">
          <cell r="A5192" t="str">
            <v>680499200019BU0654</v>
          </cell>
          <cell r="L5192">
            <v>4.181E-2</v>
          </cell>
          <cell r="O5192">
            <v>0.91222999999999999</v>
          </cell>
          <cell r="S5192">
            <v>9.3851999999999993</v>
          </cell>
          <cell r="T5192">
            <v>8.4729700000000001</v>
          </cell>
          <cell r="U5192">
            <v>8.5360300000000002</v>
          </cell>
          <cell r="W5192">
            <v>0.17601</v>
          </cell>
          <cell r="X5192">
            <v>0.71130000000000004</v>
          </cell>
          <cell r="Y5192">
            <v>0.69732000000000005</v>
          </cell>
          <cell r="AV5192">
            <v>0.73621999999999999</v>
          </cell>
          <cell r="AW5192">
            <v>0.73621999999999999</v>
          </cell>
        </row>
        <row r="5193">
          <cell r="A5193" t="str">
            <v>680499200019BU0659</v>
          </cell>
          <cell r="L5193">
            <v>2.4389999999999998E-2</v>
          </cell>
          <cell r="O5193">
            <v>1.0269900000000001</v>
          </cell>
          <cell r="P5193">
            <v>6.6136999999999997</v>
          </cell>
          <cell r="Q5193">
            <v>7.1383700000000001</v>
          </cell>
          <cell r="S5193">
            <v>20.040299999999998</v>
          </cell>
          <cell r="T5193">
            <v>25.627009999999999</v>
          </cell>
          <cell r="U5193">
            <v>26.101299999999998</v>
          </cell>
          <cell r="W5193">
            <v>0.34355999999999998</v>
          </cell>
          <cell r="X5193">
            <v>0.26640000000000003</v>
          </cell>
          <cell r="Y5193">
            <v>0.27667000000000003</v>
          </cell>
          <cell r="AV5193">
            <v>-2.16E-3</v>
          </cell>
          <cell r="AW5193">
            <v>-2.16E-3</v>
          </cell>
        </row>
        <row r="5194">
          <cell r="A5194" t="str">
            <v>680499200019201101</v>
          </cell>
          <cell r="L5194">
            <v>25.293140000000001</v>
          </cell>
          <cell r="M5194">
            <v>5.0876099999999997</v>
          </cell>
          <cell r="N5194">
            <v>4.8468999999999998</v>
          </cell>
          <cell r="O5194">
            <v>228.30343999999999</v>
          </cell>
          <cell r="P5194">
            <v>51.00703</v>
          </cell>
          <cell r="Q5194">
            <v>52.548180000000002</v>
          </cell>
          <cell r="S5194">
            <v>483.65960000000001</v>
          </cell>
          <cell r="T5194">
            <v>306.36318999999997</v>
          </cell>
          <cell r="U5194">
            <v>307.25371999999999</v>
          </cell>
          <cell r="W5194">
            <v>95.333539999999999</v>
          </cell>
          <cell r="X5194">
            <v>43.078090000000003</v>
          </cell>
          <cell r="Y5194">
            <v>43.150120000000001</v>
          </cell>
          <cell r="AV5194">
            <v>96.849080000000001</v>
          </cell>
          <cell r="AW5194">
            <v>96.849080000000001</v>
          </cell>
        </row>
        <row r="5195">
          <cell r="A5195" t="str">
            <v>680499200019BT6918</v>
          </cell>
          <cell r="L5195">
            <v>25.293140000000001</v>
          </cell>
          <cell r="M5195">
            <v>5.0876099999999997</v>
          </cell>
          <cell r="N5195">
            <v>4.8468999999999998</v>
          </cell>
          <cell r="O5195">
            <v>228.30343999999999</v>
          </cell>
          <cell r="P5195">
            <v>51.00703</v>
          </cell>
          <cell r="Q5195">
            <v>52.548180000000002</v>
          </cell>
          <cell r="S5195">
            <v>483.65960000000001</v>
          </cell>
          <cell r="T5195">
            <v>306.36318999999997</v>
          </cell>
          <cell r="U5195">
            <v>307.25371999999999</v>
          </cell>
          <cell r="W5195">
            <v>95.333539999999999</v>
          </cell>
          <cell r="X5195">
            <v>43.078090000000003</v>
          </cell>
          <cell r="Y5195">
            <v>43.150120000000001</v>
          </cell>
          <cell r="AV5195">
            <v>96.849080000000001</v>
          </cell>
          <cell r="AW5195">
            <v>96.849080000000001</v>
          </cell>
        </row>
        <row r="5196">
          <cell r="A5196" t="str">
            <v>680499200019BO0680</v>
          </cell>
          <cell r="L5196">
            <v>25.293140000000001</v>
          </cell>
          <cell r="M5196">
            <v>5.0876099999999997</v>
          </cell>
          <cell r="N5196">
            <v>4.8468999999999998</v>
          </cell>
          <cell r="O5196">
            <v>228.30343999999999</v>
          </cell>
          <cell r="P5196">
            <v>51.00703</v>
          </cell>
          <cell r="Q5196">
            <v>52.548180000000002</v>
          </cell>
          <cell r="S5196">
            <v>483.63900000000001</v>
          </cell>
          <cell r="T5196">
            <v>306.34258999999997</v>
          </cell>
          <cell r="U5196">
            <v>307.23203000000001</v>
          </cell>
          <cell r="W5196">
            <v>95.333539999999999</v>
          </cell>
          <cell r="X5196">
            <v>43.078090000000003</v>
          </cell>
          <cell r="Y5196">
            <v>43.150120000000001</v>
          </cell>
          <cell r="AV5196">
            <v>96.849080000000001</v>
          </cell>
          <cell r="AW5196">
            <v>96.849080000000001</v>
          </cell>
        </row>
        <row r="5197">
          <cell r="A5197" t="str">
            <v>680499200019BU0680</v>
          </cell>
          <cell r="L5197">
            <v>25.293140000000001</v>
          </cell>
          <cell r="M5197">
            <v>5.0876099999999997</v>
          </cell>
          <cell r="N5197">
            <v>4.8468999999999998</v>
          </cell>
          <cell r="O5197">
            <v>228.30343999999999</v>
          </cell>
          <cell r="P5197">
            <v>51.00703</v>
          </cell>
          <cell r="Q5197">
            <v>52.548180000000002</v>
          </cell>
          <cell r="S5197">
            <v>483.63900000000001</v>
          </cell>
          <cell r="T5197">
            <v>306.34258999999997</v>
          </cell>
          <cell r="U5197">
            <v>307.23203000000001</v>
          </cell>
          <cell r="W5197">
            <v>95.333539999999999</v>
          </cell>
          <cell r="X5197">
            <v>43.078090000000003</v>
          </cell>
          <cell r="Y5197">
            <v>43.150120000000001</v>
          </cell>
          <cell r="AV5197">
            <v>96.849080000000001</v>
          </cell>
          <cell r="AW5197">
            <v>96.849080000000001</v>
          </cell>
        </row>
        <row r="5198">
          <cell r="A5198" t="str">
            <v>680499200019BU3409</v>
          </cell>
          <cell r="S5198">
            <v>2.06E-2</v>
          </cell>
          <cell r="T5198">
            <v>2.06E-2</v>
          </cell>
          <cell r="U5198">
            <v>2.1680000000000001E-2</v>
          </cell>
        </row>
        <row r="5199">
          <cell r="A5199" t="str">
            <v>680499CLBRVAPD202</v>
          </cell>
          <cell r="L5199">
            <v>14.2468</v>
          </cell>
          <cell r="M5199">
            <v>16.467590000000001</v>
          </cell>
          <cell r="N5199">
            <v>15.68843</v>
          </cell>
          <cell r="O5199">
            <v>275.46044000000001</v>
          </cell>
          <cell r="P5199">
            <v>94.34948</v>
          </cell>
          <cell r="Q5199">
            <v>98.491659999999996</v>
          </cell>
          <cell r="S5199">
            <v>506.27951999999999</v>
          </cell>
          <cell r="T5199">
            <v>325.16856000000001</v>
          </cell>
          <cell r="U5199">
            <v>330.53559000000001</v>
          </cell>
          <cell r="W5199">
            <v>31.250800000000002</v>
          </cell>
          <cell r="X5199">
            <v>84.193680000000001</v>
          </cell>
          <cell r="Y5199">
            <v>84.666219999999996</v>
          </cell>
          <cell r="AC5199">
            <v>5</v>
          </cell>
          <cell r="AD5199">
            <v>5</v>
          </cell>
          <cell r="AV5199">
            <v>179.25522000000001</v>
          </cell>
          <cell r="AW5199">
            <v>179.25522000000001</v>
          </cell>
        </row>
        <row r="5200">
          <cell r="A5200" t="str">
            <v>680499CLBRVABS9044</v>
          </cell>
          <cell r="AC5200">
            <v>5</v>
          </cell>
          <cell r="AD5200">
            <v>5</v>
          </cell>
        </row>
        <row r="5201">
          <cell r="A5201" t="str">
            <v>680499CLBRVABU0321</v>
          </cell>
          <cell r="AC5201">
            <v>5</v>
          </cell>
          <cell r="AD5201">
            <v>5</v>
          </cell>
        </row>
        <row r="5202">
          <cell r="A5202" t="str">
            <v>680499CLBRVABG6912</v>
          </cell>
          <cell r="M5202">
            <v>8.6809999999999998E-2</v>
          </cell>
          <cell r="N5202">
            <v>8.2699999999999996E-2</v>
          </cell>
          <cell r="P5202">
            <v>0.28799000000000002</v>
          </cell>
          <cell r="Q5202">
            <v>0.29185</v>
          </cell>
          <cell r="S5202">
            <v>27.541799999999999</v>
          </cell>
          <cell r="T5202">
            <v>27.829789999999999</v>
          </cell>
          <cell r="U5202">
            <v>28.135200000000001</v>
          </cell>
          <cell r="X5202">
            <v>0.29941000000000001</v>
          </cell>
          <cell r="Y5202">
            <v>0.30304999999999999</v>
          </cell>
        </row>
        <row r="5203">
          <cell r="A5203" t="str">
            <v>680499CLBRVABS6922</v>
          </cell>
          <cell r="M5203">
            <v>8.6809999999999998E-2</v>
          </cell>
          <cell r="N5203">
            <v>8.2699999999999996E-2</v>
          </cell>
          <cell r="P5203">
            <v>0.28799000000000002</v>
          </cell>
          <cell r="Q5203">
            <v>0.29185</v>
          </cell>
          <cell r="S5203">
            <v>27.541799999999999</v>
          </cell>
          <cell r="T5203">
            <v>27.829789999999999</v>
          </cell>
          <cell r="U5203">
            <v>28.135200000000001</v>
          </cell>
          <cell r="X5203">
            <v>0.29941000000000001</v>
          </cell>
          <cell r="Y5203">
            <v>0.30304999999999999</v>
          </cell>
        </row>
        <row r="5204">
          <cell r="A5204" t="str">
            <v>680499CLBRVABO0708</v>
          </cell>
          <cell r="S5204">
            <v>26.472329999999999</v>
          </cell>
          <cell r="T5204">
            <v>26.472329999999999</v>
          </cell>
          <cell r="U5204">
            <v>26.772839999999999</v>
          </cell>
        </row>
        <row r="5205">
          <cell r="A5205" t="str">
            <v>680499CLBRVABU1123</v>
          </cell>
          <cell r="M5205">
            <v>8.6809999999999998E-2</v>
          </cell>
          <cell r="N5205">
            <v>8.2699999999999996E-2</v>
          </cell>
          <cell r="P5205">
            <v>0.28799000000000002</v>
          </cell>
          <cell r="Q5205">
            <v>0.29185</v>
          </cell>
          <cell r="S5205">
            <v>1.0694699999999999</v>
          </cell>
          <cell r="T5205">
            <v>1.3574600000000001</v>
          </cell>
          <cell r="U5205">
            <v>1.3623499999999999</v>
          </cell>
          <cell r="X5205">
            <v>0.29941000000000001</v>
          </cell>
          <cell r="Y5205">
            <v>0.30304999999999999</v>
          </cell>
        </row>
        <row r="5206">
          <cell r="A5206" t="str">
            <v>680499CLBRVABS9042</v>
          </cell>
          <cell r="L5206">
            <v>14.2468</v>
          </cell>
          <cell r="M5206">
            <v>16.380780000000001</v>
          </cell>
          <cell r="N5206">
            <v>15.60572</v>
          </cell>
          <cell r="O5206">
            <v>275.46044000000001</v>
          </cell>
          <cell r="P5206">
            <v>94.061490000000006</v>
          </cell>
          <cell r="Q5206">
            <v>98.199809999999999</v>
          </cell>
          <cell r="S5206">
            <v>478.73772000000002</v>
          </cell>
          <cell r="T5206">
            <v>297.33877000000001</v>
          </cell>
          <cell r="U5206">
            <v>302.40039999999999</v>
          </cell>
          <cell r="W5206">
            <v>31.250800000000002</v>
          </cell>
          <cell r="X5206">
            <v>83.894270000000006</v>
          </cell>
          <cell r="Y5206">
            <v>84.363169999999997</v>
          </cell>
          <cell r="AV5206">
            <v>179.25522000000001</v>
          </cell>
          <cell r="AW5206">
            <v>179.25522000000001</v>
          </cell>
        </row>
        <row r="5207">
          <cell r="A5207" t="str">
            <v>680499CLBRVABO0341</v>
          </cell>
          <cell r="L5207">
            <v>12.74498</v>
          </cell>
          <cell r="M5207">
            <v>12.717359999999999</v>
          </cell>
          <cell r="N5207">
            <v>12.115640000000001</v>
          </cell>
          <cell r="O5207">
            <v>233.39488</v>
          </cell>
          <cell r="P5207">
            <v>76.044589999999999</v>
          </cell>
          <cell r="Q5207">
            <v>79.30856</v>
          </cell>
          <cell r="S5207">
            <v>404.08409999999998</v>
          </cell>
          <cell r="T5207">
            <v>246.73381000000001</v>
          </cell>
          <cell r="U5207">
            <v>250.7107</v>
          </cell>
          <cell r="W5207">
            <v>27.997440000000001</v>
          </cell>
          <cell r="X5207">
            <v>72.275720000000007</v>
          </cell>
          <cell r="Y5207">
            <v>72.671580000000006</v>
          </cell>
          <cell r="AV5207">
            <v>147.63173</v>
          </cell>
          <cell r="AW5207">
            <v>147.63173</v>
          </cell>
        </row>
        <row r="5208">
          <cell r="A5208" t="str">
            <v>680499CLBRVABU0341</v>
          </cell>
          <cell r="L5208">
            <v>12.74498</v>
          </cell>
          <cell r="M5208">
            <v>12.717359999999999</v>
          </cell>
          <cell r="N5208">
            <v>12.115640000000001</v>
          </cell>
          <cell r="O5208">
            <v>233.39488</v>
          </cell>
          <cell r="P5208">
            <v>76.044589999999999</v>
          </cell>
          <cell r="Q5208">
            <v>79.30856</v>
          </cell>
          <cell r="S5208">
            <v>404.08409999999998</v>
          </cell>
          <cell r="T5208">
            <v>246.73381000000001</v>
          </cell>
          <cell r="U5208">
            <v>250.7107</v>
          </cell>
          <cell r="W5208">
            <v>27.997440000000001</v>
          </cell>
          <cell r="X5208">
            <v>72.275720000000007</v>
          </cell>
          <cell r="Y5208">
            <v>72.671580000000006</v>
          </cell>
          <cell r="AV5208">
            <v>147.63173</v>
          </cell>
          <cell r="AW5208">
            <v>147.63173</v>
          </cell>
        </row>
        <row r="5209">
          <cell r="A5209" t="str">
            <v>680499CLBRVABU0352</v>
          </cell>
          <cell r="L5209">
            <v>1.5018199999999999</v>
          </cell>
          <cell r="M5209">
            <v>3.4392900000000002</v>
          </cell>
          <cell r="N5209">
            <v>3.2765599999999999</v>
          </cell>
          <cell r="O5209">
            <v>42.065559999999998</v>
          </cell>
          <cell r="P5209">
            <v>17.392700000000001</v>
          </cell>
          <cell r="Q5209">
            <v>18.258410000000001</v>
          </cell>
          <cell r="S5209">
            <v>74.292519999999996</v>
          </cell>
          <cell r="T5209">
            <v>49.619660000000003</v>
          </cell>
          <cell r="U5209">
            <v>50.684350000000002</v>
          </cell>
          <cell r="W5209">
            <v>3.2533599999999998</v>
          </cell>
          <cell r="X5209">
            <v>10.956379999999999</v>
          </cell>
          <cell r="Y5209">
            <v>11.028090000000001</v>
          </cell>
          <cell r="AV5209">
            <v>31.62349</v>
          </cell>
          <cell r="AW5209">
            <v>31.62349</v>
          </cell>
        </row>
        <row r="5210">
          <cell r="A5210" t="str">
            <v>680499CLBRVABU0353</v>
          </cell>
          <cell r="M5210">
            <v>0.22413</v>
          </cell>
          <cell r="N5210">
            <v>0.21351999999999999</v>
          </cell>
          <cell r="P5210">
            <v>0.62419999999999998</v>
          </cell>
          <cell r="Q5210">
            <v>0.63283999999999996</v>
          </cell>
          <cell r="S5210">
            <v>0.36109999999999998</v>
          </cell>
          <cell r="T5210">
            <v>0.98529999999999995</v>
          </cell>
          <cell r="U5210">
            <v>1.00535</v>
          </cell>
          <cell r="X5210">
            <v>0.66217000000000004</v>
          </cell>
          <cell r="Y5210">
            <v>0.66349999999999998</v>
          </cell>
        </row>
        <row r="5211">
          <cell r="A5211" t="str">
            <v>680499200967PD202</v>
          </cell>
          <cell r="L5211">
            <v>14.2468</v>
          </cell>
          <cell r="M5211">
            <v>16.467590000000001</v>
          </cell>
          <cell r="N5211">
            <v>15.68843</v>
          </cell>
          <cell r="O5211">
            <v>275.46044000000001</v>
          </cell>
          <cell r="P5211">
            <v>94.34948</v>
          </cell>
          <cell r="Q5211">
            <v>98.491659999999996</v>
          </cell>
          <cell r="S5211">
            <v>506.27951999999999</v>
          </cell>
          <cell r="T5211">
            <v>325.16856000000001</v>
          </cell>
          <cell r="U5211">
            <v>330.53559000000001</v>
          </cell>
          <cell r="W5211">
            <v>31.250800000000002</v>
          </cell>
          <cell r="X5211">
            <v>84.193680000000001</v>
          </cell>
          <cell r="Y5211">
            <v>84.666219999999996</v>
          </cell>
          <cell r="AC5211">
            <v>5</v>
          </cell>
          <cell r="AD5211">
            <v>5</v>
          </cell>
          <cell r="AV5211">
            <v>179.25522000000001</v>
          </cell>
          <cell r="AW5211">
            <v>179.25522000000001</v>
          </cell>
        </row>
        <row r="5212">
          <cell r="A5212" t="str">
            <v>680499200967BS9044</v>
          </cell>
          <cell r="AC5212">
            <v>5</v>
          </cell>
          <cell r="AD5212">
            <v>5</v>
          </cell>
        </row>
        <row r="5213">
          <cell r="A5213" t="str">
            <v>680499200967BU0321</v>
          </cell>
          <cell r="AC5213">
            <v>5</v>
          </cell>
          <cell r="AD5213">
            <v>5</v>
          </cell>
        </row>
        <row r="5214">
          <cell r="A5214" t="str">
            <v>680499200967BG6912</v>
          </cell>
          <cell r="M5214">
            <v>8.6809999999999998E-2</v>
          </cell>
          <cell r="N5214">
            <v>8.2699999999999996E-2</v>
          </cell>
          <cell r="P5214">
            <v>0.28799000000000002</v>
          </cell>
          <cell r="Q5214">
            <v>0.29185</v>
          </cell>
          <cell r="S5214">
            <v>27.541799999999999</v>
          </cell>
          <cell r="T5214">
            <v>27.829789999999999</v>
          </cell>
          <cell r="U5214">
            <v>28.135200000000001</v>
          </cell>
          <cell r="X5214">
            <v>0.29941000000000001</v>
          </cell>
          <cell r="Y5214">
            <v>0.30304999999999999</v>
          </cell>
        </row>
        <row r="5215">
          <cell r="A5215" t="str">
            <v>680499200967BS6922</v>
          </cell>
          <cell r="M5215">
            <v>8.6809999999999998E-2</v>
          </cell>
          <cell r="N5215">
            <v>8.2699999999999996E-2</v>
          </cell>
          <cell r="P5215">
            <v>0.28799000000000002</v>
          </cell>
          <cell r="Q5215">
            <v>0.29185</v>
          </cell>
          <cell r="S5215">
            <v>27.541799999999999</v>
          </cell>
          <cell r="T5215">
            <v>27.829789999999999</v>
          </cell>
          <cell r="U5215">
            <v>28.135200000000001</v>
          </cell>
          <cell r="X5215">
            <v>0.29941000000000001</v>
          </cell>
          <cell r="Y5215">
            <v>0.30304999999999999</v>
          </cell>
        </row>
        <row r="5216">
          <cell r="A5216" t="str">
            <v>680499200967BO0708</v>
          </cell>
          <cell r="S5216">
            <v>26.472329999999999</v>
          </cell>
          <cell r="T5216">
            <v>26.472329999999999</v>
          </cell>
          <cell r="U5216">
            <v>26.772839999999999</v>
          </cell>
        </row>
        <row r="5217">
          <cell r="A5217" t="str">
            <v>680499200967BU1123</v>
          </cell>
          <cell r="M5217">
            <v>8.6809999999999998E-2</v>
          </cell>
          <cell r="N5217">
            <v>8.2699999999999996E-2</v>
          </cell>
          <cell r="P5217">
            <v>0.28799000000000002</v>
          </cell>
          <cell r="Q5217">
            <v>0.29185</v>
          </cell>
          <cell r="S5217">
            <v>1.0694699999999999</v>
          </cell>
          <cell r="T5217">
            <v>1.3574600000000001</v>
          </cell>
          <cell r="U5217">
            <v>1.3623499999999999</v>
          </cell>
          <cell r="X5217">
            <v>0.29941000000000001</v>
          </cell>
          <cell r="Y5217">
            <v>0.30304999999999999</v>
          </cell>
        </row>
        <row r="5218">
          <cell r="A5218" t="str">
            <v>680499200967BS9042</v>
          </cell>
          <cell r="L5218">
            <v>14.2468</v>
          </cell>
          <cell r="M5218">
            <v>16.380780000000001</v>
          </cell>
          <cell r="N5218">
            <v>15.60572</v>
          </cell>
          <cell r="O5218">
            <v>275.46044000000001</v>
          </cell>
          <cell r="P5218">
            <v>94.061490000000006</v>
          </cell>
          <cell r="Q5218">
            <v>98.199809999999999</v>
          </cell>
          <cell r="S5218">
            <v>478.73772000000002</v>
          </cell>
          <cell r="T5218">
            <v>297.33877000000001</v>
          </cell>
          <cell r="U5218">
            <v>302.40039999999999</v>
          </cell>
          <cell r="W5218">
            <v>31.250800000000002</v>
          </cell>
          <cell r="X5218">
            <v>83.894270000000006</v>
          </cell>
          <cell r="Y5218">
            <v>84.363169999999997</v>
          </cell>
          <cell r="AV5218">
            <v>179.25522000000001</v>
          </cell>
          <cell r="AW5218">
            <v>179.25522000000001</v>
          </cell>
        </row>
        <row r="5219">
          <cell r="A5219" t="str">
            <v>680499200967BO0341</v>
          </cell>
          <cell r="L5219">
            <v>12.74498</v>
          </cell>
          <cell r="M5219">
            <v>12.717359999999999</v>
          </cell>
          <cell r="N5219">
            <v>12.115640000000001</v>
          </cell>
          <cell r="O5219">
            <v>233.39488</v>
          </cell>
          <cell r="P5219">
            <v>76.044589999999999</v>
          </cell>
          <cell r="Q5219">
            <v>79.30856</v>
          </cell>
          <cell r="S5219">
            <v>404.08409999999998</v>
          </cell>
          <cell r="T5219">
            <v>246.73381000000001</v>
          </cell>
          <cell r="U5219">
            <v>250.7107</v>
          </cell>
          <cell r="W5219">
            <v>27.997440000000001</v>
          </cell>
          <cell r="X5219">
            <v>72.275720000000007</v>
          </cell>
          <cell r="Y5219">
            <v>72.671580000000006</v>
          </cell>
          <cell r="AV5219">
            <v>147.63173</v>
          </cell>
          <cell r="AW5219">
            <v>147.63173</v>
          </cell>
        </row>
        <row r="5220">
          <cell r="A5220" t="str">
            <v>680499200967BU0341</v>
          </cell>
          <cell r="L5220">
            <v>12.74498</v>
          </cell>
          <cell r="M5220">
            <v>12.717359999999999</v>
          </cell>
          <cell r="N5220">
            <v>12.115640000000001</v>
          </cell>
          <cell r="O5220">
            <v>233.39488</v>
          </cell>
          <cell r="P5220">
            <v>76.044589999999999</v>
          </cell>
          <cell r="Q5220">
            <v>79.30856</v>
          </cell>
          <cell r="S5220">
            <v>404.08409999999998</v>
          </cell>
          <cell r="T5220">
            <v>246.73381000000001</v>
          </cell>
          <cell r="U5220">
            <v>250.7107</v>
          </cell>
          <cell r="W5220">
            <v>27.997440000000001</v>
          </cell>
          <cell r="X5220">
            <v>72.275720000000007</v>
          </cell>
          <cell r="Y5220">
            <v>72.671580000000006</v>
          </cell>
          <cell r="AV5220">
            <v>147.63173</v>
          </cell>
          <cell r="AW5220">
            <v>147.63173</v>
          </cell>
        </row>
        <row r="5221">
          <cell r="A5221" t="str">
            <v>680499200967BU0352</v>
          </cell>
          <cell r="L5221">
            <v>1.5018199999999999</v>
          </cell>
          <cell r="M5221">
            <v>3.4392900000000002</v>
          </cell>
          <cell r="N5221">
            <v>3.2765599999999999</v>
          </cell>
          <cell r="O5221">
            <v>42.065559999999998</v>
          </cell>
          <cell r="P5221">
            <v>17.392700000000001</v>
          </cell>
          <cell r="Q5221">
            <v>18.258410000000001</v>
          </cell>
          <cell r="S5221">
            <v>74.292519999999996</v>
          </cell>
          <cell r="T5221">
            <v>49.619660000000003</v>
          </cell>
          <cell r="U5221">
            <v>50.684350000000002</v>
          </cell>
          <cell r="W5221">
            <v>3.2533599999999998</v>
          </cell>
          <cell r="X5221">
            <v>10.956379999999999</v>
          </cell>
          <cell r="Y5221">
            <v>11.028090000000001</v>
          </cell>
          <cell r="AV5221">
            <v>31.62349</v>
          </cell>
          <cell r="AW5221">
            <v>31.62349</v>
          </cell>
        </row>
        <row r="5222">
          <cell r="A5222" t="str">
            <v>680499200967BU0353</v>
          </cell>
          <cell r="M5222">
            <v>0.22413</v>
          </cell>
          <cell r="N5222">
            <v>0.21351999999999999</v>
          </cell>
          <cell r="P5222">
            <v>0.62419999999999998</v>
          </cell>
          <cell r="Q5222">
            <v>0.63283999999999996</v>
          </cell>
          <cell r="S5222">
            <v>0.36109999999999998</v>
          </cell>
          <cell r="T5222">
            <v>0.98529999999999995</v>
          </cell>
          <cell r="U5222">
            <v>1.00535</v>
          </cell>
          <cell r="X5222">
            <v>0.66217000000000004</v>
          </cell>
          <cell r="Y5222">
            <v>0.66349999999999998</v>
          </cell>
        </row>
        <row r="5223">
          <cell r="A5223" t="str">
            <v>680499CLINAPPD202</v>
          </cell>
          <cell r="L5223">
            <v>7147.3611300000002</v>
          </cell>
          <cell r="M5223">
            <v>10730.245650000001</v>
          </cell>
          <cell r="N5223">
            <v>9285.0924400000004</v>
          </cell>
          <cell r="O5223">
            <v>37268.774590000001</v>
          </cell>
          <cell r="P5223">
            <v>44397.647779999999</v>
          </cell>
          <cell r="Q5223">
            <v>43261.475680000003</v>
          </cell>
          <cell r="S5223">
            <v>101241.02585999999</v>
          </cell>
          <cell r="T5223">
            <v>108369.89905000001</v>
          </cell>
          <cell r="U5223">
            <v>100930.72891000001</v>
          </cell>
          <cell r="W5223">
            <v>15354.6499</v>
          </cell>
          <cell r="X5223">
            <v>33620.445419999996</v>
          </cell>
          <cell r="Y5223">
            <v>29949.759010000002</v>
          </cell>
          <cell r="AB5223">
            <v>27497</v>
          </cell>
          <cell r="AC5223">
            <v>23922</v>
          </cell>
          <cell r="AD5223">
            <v>103255</v>
          </cell>
          <cell r="AT5223">
            <v>8159.9369999999999</v>
          </cell>
          <cell r="AU5223">
            <v>26549.025000000001</v>
          </cell>
          <cell r="AV5223">
            <v>40738.161399999997</v>
          </cell>
          <cell r="AW5223">
            <v>99085.391399999993</v>
          </cell>
        </row>
        <row r="5224">
          <cell r="A5224" t="str">
            <v>680499CLINAPBS9044</v>
          </cell>
          <cell r="L5224">
            <v>0.21024000000000001</v>
          </cell>
          <cell r="O5224">
            <v>0.21024000000000001</v>
          </cell>
          <cell r="P5224">
            <v>5.0137799999999997</v>
          </cell>
          <cell r="Q5224">
            <v>5.3491299999999997</v>
          </cell>
          <cell r="S5224">
            <v>217.20965000000001</v>
          </cell>
          <cell r="T5224">
            <v>222.01319000000001</v>
          </cell>
          <cell r="U5224">
            <v>216.81349</v>
          </cell>
          <cell r="W5224">
            <v>0.21024000000000001</v>
          </cell>
          <cell r="AV5224">
            <v>0</v>
          </cell>
          <cell r="AW5224">
            <v>0</v>
          </cell>
        </row>
        <row r="5225">
          <cell r="A5225" t="str">
            <v>680499CLINAPBU0321</v>
          </cell>
          <cell r="L5225">
            <v>0</v>
          </cell>
          <cell r="O5225">
            <v>0</v>
          </cell>
          <cell r="P5225">
            <v>4.4314</v>
          </cell>
          <cell r="Q5225">
            <v>4.7752999999999997</v>
          </cell>
          <cell r="S5225">
            <v>216.92159000000001</v>
          </cell>
          <cell r="T5225">
            <v>221.35299000000001</v>
          </cell>
          <cell r="U5225">
            <v>216.17079000000001</v>
          </cell>
          <cell r="W5225">
            <v>0</v>
          </cell>
          <cell r="AV5225">
            <v>0</v>
          </cell>
          <cell r="AW5225">
            <v>0</v>
          </cell>
        </row>
        <row r="5226">
          <cell r="A5226" t="str">
            <v>680499CLINAPBU0323</v>
          </cell>
          <cell r="L5226">
            <v>0.21024000000000001</v>
          </cell>
          <cell r="O5226">
            <v>0.21024000000000001</v>
          </cell>
          <cell r="P5226">
            <v>0.58238000000000001</v>
          </cell>
          <cell r="Q5226">
            <v>0.57382</v>
          </cell>
          <cell r="S5226">
            <v>0.28805999999999998</v>
          </cell>
          <cell r="T5226">
            <v>0.66020000000000001</v>
          </cell>
          <cell r="U5226">
            <v>0.64270000000000005</v>
          </cell>
          <cell r="W5226">
            <v>0.21024000000000001</v>
          </cell>
        </row>
        <row r="5227">
          <cell r="A5227" t="str">
            <v>680499CLINAPBG6912</v>
          </cell>
          <cell r="L5227">
            <v>6931.9685900000004</v>
          </cell>
          <cell r="M5227">
            <v>9876.9054699999997</v>
          </cell>
          <cell r="N5227">
            <v>8472.5112599999993</v>
          </cell>
          <cell r="O5227">
            <v>35871.462200000002</v>
          </cell>
          <cell r="P5227">
            <v>41016.83425</v>
          </cell>
          <cell r="Q5227">
            <v>39767.87429</v>
          </cell>
          <cell r="S5227">
            <v>94774.072709999993</v>
          </cell>
          <cell r="T5227">
            <v>99919.444759999998</v>
          </cell>
          <cell r="U5227">
            <v>92579.408769999995</v>
          </cell>
          <cell r="W5227">
            <v>14915.86059</v>
          </cell>
          <cell r="X5227">
            <v>31132.375049999999</v>
          </cell>
          <cell r="Y5227">
            <v>27560.723959999999</v>
          </cell>
          <cell r="AB5227">
            <v>27497</v>
          </cell>
          <cell r="AC5227">
            <v>23922</v>
          </cell>
          <cell r="AD5227">
            <v>103255</v>
          </cell>
          <cell r="AT5227">
            <v>8159.9369999999999</v>
          </cell>
          <cell r="AU5227">
            <v>26549.025000000001</v>
          </cell>
          <cell r="AV5227">
            <v>40007.310189999997</v>
          </cell>
          <cell r="AW5227">
            <v>98354.54019</v>
          </cell>
        </row>
        <row r="5228">
          <cell r="A5228" t="str">
            <v>680499CLINAPBS6912</v>
          </cell>
          <cell r="L5228">
            <v>3.4876900000000002</v>
          </cell>
          <cell r="M5228">
            <v>827.24311</v>
          </cell>
          <cell r="N5228">
            <v>709.61766</v>
          </cell>
          <cell r="O5228">
            <v>21.193670000000001</v>
          </cell>
          <cell r="P5228">
            <v>3075.2691399999999</v>
          </cell>
          <cell r="Q5228">
            <v>2930.20147</v>
          </cell>
          <cell r="S5228">
            <v>721.87652000000003</v>
          </cell>
          <cell r="T5228">
            <v>3775.95199</v>
          </cell>
          <cell r="U5228">
            <v>3510.80582</v>
          </cell>
          <cell r="W5228">
            <v>10.47949</v>
          </cell>
          <cell r="X5228">
            <v>2750.9872500000001</v>
          </cell>
          <cell r="Y5228">
            <v>2454.7269200000001</v>
          </cell>
          <cell r="AV5228">
            <v>9.5988000000000007</v>
          </cell>
          <cell r="AW5228">
            <v>9.5988000000000007</v>
          </cell>
        </row>
        <row r="5229">
          <cell r="A5229" t="str">
            <v>680499CLINAPBO0678</v>
          </cell>
          <cell r="L5229">
            <v>3.3720599999999998</v>
          </cell>
          <cell r="M5229">
            <v>826.11359000000004</v>
          </cell>
          <cell r="N5229">
            <v>708.64874999999995</v>
          </cell>
          <cell r="O5229">
            <v>17.224689999999999</v>
          </cell>
          <cell r="P5229">
            <v>2911.75353</v>
          </cell>
          <cell r="Q5229">
            <v>2769.9360099999999</v>
          </cell>
          <cell r="S5229">
            <v>843.57668000000001</v>
          </cell>
          <cell r="T5229">
            <v>3738.1055200000001</v>
          </cell>
          <cell r="U5229">
            <v>3469.4132199999999</v>
          </cell>
          <cell r="W5229">
            <v>10.118729999999999</v>
          </cell>
          <cell r="X5229">
            <v>2720.8688200000001</v>
          </cell>
          <cell r="Y5229">
            <v>2426.2183300000002</v>
          </cell>
          <cell r="AV5229">
            <v>5.9905799999999996</v>
          </cell>
          <cell r="AW5229">
            <v>5.9905799999999996</v>
          </cell>
        </row>
        <row r="5230">
          <cell r="A5230" t="str">
            <v>680499CLINAPBU0654</v>
          </cell>
          <cell r="L5230">
            <v>0.11563</v>
          </cell>
          <cell r="O5230">
            <v>0.29577999999999999</v>
          </cell>
          <cell r="P5230">
            <v>1.79491</v>
          </cell>
          <cell r="Q5230">
            <v>1.7356499999999999</v>
          </cell>
          <cell r="S5230">
            <v>0.86716000000000004</v>
          </cell>
          <cell r="T5230">
            <v>2.3662899999999998</v>
          </cell>
          <cell r="U5230">
            <v>1.8144800000000001</v>
          </cell>
          <cell r="W5230">
            <v>0.29577999999999999</v>
          </cell>
          <cell r="X5230">
            <v>1.0039199999999999</v>
          </cell>
          <cell r="Y5230">
            <v>0.95438000000000001</v>
          </cell>
        </row>
        <row r="5231">
          <cell r="A5231" t="str">
            <v>680499CLINAPBU0659</v>
          </cell>
          <cell r="L5231">
            <v>0</v>
          </cell>
          <cell r="M5231">
            <v>1.12303</v>
          </cell>
          <cell r="N5231">
            <v>0.96335000000000004</v>
          </cell>
          <cell r="O5231">
            <v>2.9261200000000001</v>
          </cell>
          <cell r="P5231">
            <v>30.555510000000002</v>
          </cell>
          <cell r="Q5231">
            <v>29.081230000000001</v>
          </cell>
          <cell r="S5231">
            <v>4.1884600000000001</v>
          </cell>
          <cell r="T5231">
            <v>31.81785</v>
          </cell>
          <cell r="U5231">
            <v>30.278410000000001</v>
          </cell>
          <cell r="W5231">
            <v>6.4979999999999996E-2</v>
          </cell>
          <cell r="X5231">
            <v>29.10802</v>
          </cell>
          <cell r="Y5231">
            <v>27.548629999999999</v>
          </cell>
          <cell r="AV5231">
            <v>2.8611399999999998</v>
          </cell>
          <cell r="AW5231">
            <v>2.8611399999999998</v>
          </cell>
        </row>
        <row r="5232">
          <cell r="A5232" t="str">
            <v>680499CLINAPBU3445</v>
          </cell>
          <cell r="L5232">
            <v>0</v>
          </cell>
          <cell r="M5232">
            <v>6.4900000000000001E-3</v>
          </cell>
          <cell r="N5232">
            <v>5.5700000000000003E-3</v>
          </cell>
          <cell r="O5232">
            <v>0.74707999999999997</v>
          </cell>
          <cell r="P5232">
            <v>131.16519</v>
          </cell>
          <cell r="Q5232">
            <v>129.44857999999999</v>
          </cell>
          <cell r="S5232">
            <v>-126.75578</v>
          </cell>
          <cell r="T5232">
            <v>3.6623299999999999</v>
          </cell>
          <cell r="U5232">
            <v>9.2997099999999993</v>
          </cell>
          <cell r="W5232">
            <v>0</v>
          </cell>
          <cell r="X5232">
            <v>6.4900000000000001E-3</v>
          </cell>
          <cell r="Y5232">
            <v>5.5700000000000003E-3</v>
          </cell>
          <cell r="AV5232">
            <v>0.74707999999999997</v>
          </cell>
          <cell r="AW5232">
            <v>0.74707999999999997</v>
          </cell>
        </row>
        <row r="5233">
          <cell r="A5233" t="str">
            <v>680499CLINAPBS6922</v>
          </cell>
          <cell r="L5233">
            <v>6928.4808999999996</v>
          </cell>
          <cell r="M5233">
            <v>9049.6623600000003</v>
          </cell>
          <cell r="N5233">
            <v>7762.8936000000003</v>
          </cell>
          <cell r="O5233">
            <v>35850.268530000001</v>
          </cell>
          <cell r="P5233">
            <v>37941.565110000003</v>
          </cell>
          <cell r="Q5233">
            <v>36837.67282</v>
          </cell>
          <cell r="S5233">
            <v>94052.196190000002</v>
          </cell>
          <cell r="T5233">
            <v>96143.492769999997</v>
          </cell>
          <cell r="U5233">
            <v>89068.60295</v>
          </cell>
          <cell r="W5233">
            <v>14905.381100000001</v>
          </cell>
          <cell r="X5233">
            <v>28381.3878</v>
          </cell>
          <cell r="Y5233">
            <v>25105.997050000002</v>
          </cell>
          <cell r="AB5233">
            <v>27497</v>
          </cell>
          <cell r="AC5233">
            <v>23922</v>
          </cell>
          <cell r="AD5233">
            <v>103255</v>
          </cell>
          <cell r="AT5233">
            <v>8159.9369999999999</v>
          </cell>
          <cell r="AU5233">
            <v>26549.025000000001</v>
          </cell>
          <cell r="AV5233">
            <v>39997.711389999997</v>
          </cell>
          <cell r="AW5233">
            <v>98344.941390000007</v>
          </cell>
        </row>
        <row r="5234">
          <cell r="A5234" t="str">
            <v>680499CLINAPBU0630</v>
          </cell>
          <cell r="L5234">
            <v>6928.4808999999996</v>
          </cell>
          <cell r="M5234">
            <v>9049.6623600000003</v>
          </cell>
          <cell r="N5234">
            <v>7762.8936000000003</v>
          </cell>
          <cell r="O5234">
            <v>35849.393210000002</v>
          </cell>
          <cell r="P5234">
            <v>37941.565110000003</v>
          </cell>
          <cell r="Q5234">
            <v>36837.67282</v>
          </cell>
          <cell r="S5234">
            <v>93296.895839999997</v>
          </cell>
          <cell r="T5234">
            <v>95389.067739999999</v>
          </cell>
          <cell r="U5234">
            <v>88400.840540000005</v>
          </cell>
          <cell r="W5234">
            <v>14905.381100000001</v>
          </cell>
          <cell r="X5234">
            <v>28381.3878</v>
          </cell>
          <cell r="Y5234">
            <v>25105.997050000002</v>
          </cell>
          <cell r="AB5234">
            <v>26647</v>
          </cell>
          <cell r="AC5234">
            <v>23922</v>
          </cell>
          <cell r="AD5234">
            <v>99505</v>
          </cell>
          <cell r="AT5234">
            <v>7907.33</v>
          </cell>
          <cell r="AU5234">
            <v>25698.822</v>
          </cell>
          <cell r="AV5234">
            <v>39491.622069999998</v>
          </cell>
          <cell r="AW5234">
            <v>94593.932069999995</v>
          </cell>
        </row>
        <row r="5235">
          <cell r="A5235" t="str">
            <v>680499CLINAPBU1485</v>
          </cell>
          <cell r="S5235">
            <v>753.49739</v>
          </cell>
          <cell r="T5235">
            <v>753.49739</v>
          </cell>
          <cell r="U5235">
            <v>666.91755999999998</v>
          </cell>
        </row>
        <row r="5236">
          <cell r="A5236" t="str">
            <v>680499CLINAPBO0708</v>
          </cell>
          <cell r="S5236">
            <v>0</v>
          </cell>
          <cell r="T5236">
            <v>0</v>
          </cell>
          <cell r="U5236">
            <v>0</v>
          </cell>
        </row>
        <row r="5237">
          <cell r="A5237" t="str">
            <v>680499CLINAPBU0675</v>
          </cell>
          <cell r="L5237">
            <v>0</v>
          </cell>
          <cell r="O5237">
            <v>0.87531999999999999</v>
          </cell>
          <cell r="S5237">
            <v>1.8029599999999999</v>
          </cell>
          <cell r="T5237">
            <v>0.92764000000000002</v>
          </cell>
          <cell r="U5237">
            <v>0.84484999999999999</v>
          </cell>
          <cell r="W5237">
            <v>0</v>
          </cell>
          <cell r="AV5237">
            <v>0.87531999999999999</v>
          </cell>
          <cell r="AW5237">
            <v>0.87531999999999999</v>
          </cell>
        </row>
        <row r="5238">
          <cell r="A5238" t="str">
            <v>680499CLINAPBU0709</v>
          </cell>
          <cell r="AB5238">
            <v>850</v>
          </cell>
          <cell r="AD5238">
            <v>3750</v>
          </cell>
          <cell r="AT5238">
            <v>252.607</v>
          </cell>
          <cell r="AU5238">
            <v>850.20299999999997</v>
          </cell>
          <cell r="AV5238">
            <v>505.214</v>
          </cell>
          <cell r="AW5238">
            <v>3750.134</v>
          </cell>
        </row>
        <row r="5239">
          <cell r="A5239" t="str">
            <v>680499CLINAPBS9042</v>
          </cell>
          <cell r="L5239">
            <v>215.1823</v>
          </cell>
          <cell r="M5239">
            <v>853.34018000000003</v>
          </cell>
          <cell r="N5239">
            <v>812.58118000000002</v>
          </cell>
          <cell r="O5239">
            <v>1397.1021499999999</v>
          </cell>
          <cell r="P5239">
            <v>3375.7997500000001</v>
          </cell>
          <cell r="Q5239">
            <v>3488.2522199999999</v>
          </cell>
          <cell r="S5239">
            <v>6249.7434999999996</v>
          </cell>
          <cell r="T5239">
            <v>8228.4411</v>
          </cell>
          <cell r="U5239">
            <v>8134.5066200000001</v>
          </cell>
          <cell r="W5239">
            <v>438.57907</v>
          </cell>
          <cell r="X5239">
            <v>2488.0703699999999</v>
          </cell>
          <cell r="Y5239">
            <v>2389.03503</v>
          </cell>
          <cell r="AV5239">
            <v>730.85121000000004</v>
          </cell>
          <cell r="AW5239">
            <v>730.85121000000004</v>
          </cell>
        </row>
        <row r="5240">
          <cell r="A5240" t="str">
            <v>680499CLINAPBO0341</v>
          </cell>
          <cell r="L5240">
            <v>215.18231</v>
          </cell>
          <cell r="M5240">
            <v>163.23421999999999</v>
          </cell>
          <cell r="N5240">
            <v>140.024</v>
          </cell>
          <cell r="O5240">
            <v>1287.0884000000001</v>
          </cell>
          <cell r="P5240">
            <v>980.98509999999999</v>
          </cell>
          <cell r="Q5240">
            <v>945.95941000000005</v>
          </cell>
          <cell r="S5240">
            <v>2892.8261600000001</v>
          </cell>
          <cell r="T5240">
            <v>2586.7228599999999</v>
          </cell>
          <cell r="U5240">
            <v>2399.9970699999999</v>
          </cell>
          <cell r="W5240">
            <v>438.57906000000003</v>
          </cell>
          <cell r="X5240">
            <v>915.53651000000002</v>
          </cell>
          <cell r="Y5240">
            <v>820.02883999999995</v>
          </cell>
          <cell r="AV5240">
            <v>620.83748000000003</v>
          </cell>
          <cell r="AW5240">
            <v>620.83748000000003</v>
          </cell>
        </row>
        <row r="5241">
          <cell r="A5241" t="str">
            <v>680499CLINAPBU0341</v>
          </cell>
          <cell r="L5241">
            <v>215.18231</v>
          </cell>
          <cell r="M5241">
            <v>163.23421999999999</v>
          </cell>
          <cell r="N5241">
            <v>140.024</v>
          </cell>
          <cell r="O5241">
            <v>1287.0884000000001</v>
          </cell>
          <cell r="P5241">
            <v>980.98509999999999</v>
          </cell>
          <cell r="Q5241">
            <v>945.95941000000005</v>
          </cell>
          <cell r="S5241">
            <v>2892.8261600000001</v>
          </cell>
          <cell r="T5241">
            <v>2586.7228599999999</v>
          </cell>
          <cell r="U5241">
            <v>2399.9970699999999</v>
          </cell>
          <cell r="W5241">
            <v>438.57906000000003</v>
          </cell>
          <cell r="X5241">
            <v>915.53651000000002</v>
          </cell>
          <cell r="Y5241">
            <v>820.02883999999995</v>
          </cell>
          <cell r="AV5241">
            <v>620.83748000000003</v>
          </cell>
          <cell r="AW5241">
            <v>620.83748000000003</v>
          </cell>
        </row>
        <row r="5242">
          <cell r="A5242" t="str">
            <v>680499CLINAPBU0351</v>
          </cell>
          <cell r="M5242">
            <v>-7.5779899999999998</v>
          </cell>
          <cell r="N5242">
            <v>-6.8331999999999997</v>
          </cell>
          <cell r="P5242">
            <v>218.01818</v>
          </cell>
          <cell r="Q5242">
            <v>228.70277999999999</v>
          </cell>
          <cell r="S5242">
            <v>26.14892</v>
          </cell>
          <cell r="T5242">
            <v>244.1671</v>
          </cell>
          <cell r="U5242">
            <v>252.01893000000001</v>
          </cell>
          <cell r="X5242">
            <v>93.8523</v>
          </cell>
          <cell r="Y5242">
            <v>91.422849999999997</v>
          </cell>
        </row>
        <row r="5243">
          <cell r="A5243" t="str">
            <v>680499CLINAPBU0352</v>
          </cell>
          <cell r="L5243">
            <v>-1.0000000000000001E-5</v>
          </cell>
          <cell r="M5243">
            <v>697.68394999999998</v>
          </cell>
          <cell r="N5243">
            <v>679.39039000000002</v>
          </cell>
          <cell r="O5243">
            <v>110.01375</v>
          </cell>
          <cell r="P5243">
            <v>2176.7964700000002</v>
          </cell>
          <cell r="Q5243">
            <v>2313.5900299999998</v>
          </cell>
          <cell r="S5243">
            <v>3330.7684199999999</v>
          </cell>
          <cell r="T5243">
            <v>5397.5511399999996</v>
          </cell>
          <cell r="U5243">
            <v>5482.4906199999996</v>
          </cell>
          <cell r="W5243">
            <v>1.0000000000000001E-5</v>
          </cell>
          <cell r="X5243">
            <v>1478.68156</v>
          </cell>
          <cell r="Y5243">
            <v>1477.5833299999999</v>
          </cell>
          <cell r="AV5243">
            <v>110.01373</v>
          </cell>
          <cell r="AW5243">
            <v>110.01373</v>
          </cell>
        </row>
        <row r="5244">
          <cell r="A5244" t="str">
            <v>680499CLINAPBU0353</v>
          </cell>
          <cell r="S5244">
            <v>0</v>
          </cell>
          <cell r="T5244">
            <v>0</v>
          </cell>
          <cell r="U5244">
            <v>0</v>
          </cell>
        </row>
        <row r="5245">
          <cell r="A5245" t="str">
            <v>680499CLINAPBS9051</v>
          </cell>
          <cell r="M5245">
            <v>0</v>
          </cell>
          <cell r="N5245">
            <v>-1.0000000000000001E-5</v>
          </cell>
          <cell r="P5245">
            <v>0</v>
          </cell>
          <cell r="Q5245">
            <v>4.0000000000000003E-5</v>
          </cell>
          <cell r="S5245">
            <v>0</v>
          </cell>
          <cell r="T5245">
            <v>0</v>
          </cell>
          <cell r="U5245">
            <v>2.0000000000000002E-5</v>
          </cell>
          <cell r="X5245">
            <v>0</v>
          </cell>
          <cell r="Y5245">
            <v>2.0000000000000002E-5</v>
          </cell>
        </row>
        <row r="5246">
          <cell r="A5246" t="str">
            <v>680499CLINAPBO0713</v>
          </cell>
          <cell r="M5246">
            <v>0</v>
          </cell>
          <cell r="N5246">
            <v>-1.0000000000000001E-5</v>
          </cell>
          <cell r="P5246">
            <v>0</v>
          </cell>
          <cell r="Q5246">
            <v>4.0000000000000003E-5</v>
          </cell>
          <cell r="S5246">
            <v>0</v>
          </cell>
          <cell r="T5246">
            <v>0</v>
          </cell>
          <cell r="U5246">
            <v>2.0000000000000002E-5</v>
          </cell>
          <cell r="X5246">
            <v>0</v>
          </cell>
          <cell r="Y5246">
            <v>2.0000000000000002E-5</v>
          </cell>
        </row>
        <row r="5247">
          <cell r="A5247" t="str">
            <v>680499CLINAPBU0713</v>
          </cell>
          <cell r="M5247">
            <v>0</v>
          </cell>
          <cell r="N5247">
            <v>-1.0000000000000001E-5</v>
          </cell>
          <cell r="P5247">
            <v>0</v>
          </cell>
          <cell r="Q5247">
            <v>4.0000000000000003E-5</v>
          </cell>
          <cell r="S5247">
            <v>0</v>
          </cell>
          <cell r="T5247">
            <v>0</v>
          </cell>
          <cell r="U5247">
            <v>2.0000000000000002E-5</v>
          </cell>
          <cell r="X5247">
            <v>0</v>
          </cell>
          <cell r="Y5247">
            <v>2.0000000000000002E-5</v>
          </cell>
        </row>
        <row r="5248">
          <cell r="A5248" t="str">
            <v>680499CLCHSUPD202</v>
          </cell>
          <cell r="M5248">
            <v>-7.5779899999999998</v>
          </cell>
          <cell r="N5248">
            <v>-6.8331999999999997</v>
          </cell>
          <cell r="P5248">
            <v>207.49297999999999</v>
          </cell>
          <cell r="Q5248">
            <v>217.72063</v>
          </cell>
          <cell r="S5248">
            <v>25.550070000000002</v>
          </cell>
          <cell r="T5248">
            <v>233.04304999999999</v>
          </cell>
          <cell r="U5248">
            <v>240.47247999999999</v>
          </cell>
          <cell r="X5248">
            <v>93.8523</v>
          </cell>
          <cell r="Y5248">
            <v>91.422849999999997</v>
          </cell>
        </row>
        <row r="5249">
          <cell r="A5249" t="str">
            <v>680499CLCHSUBS9042</v>
          </cell>
          <cell r="M5249">
            <v>-7.5779899999999998</v>
          </cell>
          <cell r="N5249">
            <v>-6.8331999999999997</v>
          </cell>
          <cell r="P5249">
            <v>207.49297999999999</v>
          </cell>
          <cell r="Q5249">
            <v>217.72063</v>
          </cell>
          <cell r="S5249">
            <v>25.550070000000002</v>
          </cell>
          <cell r="T5249">
            <v>233.04304999999999</v>
          </cell>
          <cell r="U5249">
            <v>240.47247999999999</v>
          </cell>
          <cell r="X5249">
            <v>93.8523</v>
          </cell>
          <cell r="Y5249">
            <v>91.422849999999997</v>
          </cell>
        </row>
        <row r="5250">
          <cell r="A5250" t="str">
            <v>680499CLCHSUBU0351</v>
          </cell>
          <cell r="M5250">
            <v>-7.5779899999999998</v>
          </cell>
          <cell r="N5250">
            <v>-6.8331999999999997</v>
          </cell>
          <cell r="P5250">
            <v>207.49297999999999</v>
          </cell>
          <cell r="Q5250">
            <v>217.72063</v>
          </cell>
          <cell r="S5250">
            <v>25.550070000000002</v>
          </cell>
          <cell r="T5250">
            <v>233.04304999999999</v>
          </cell>
          <cell r="U5250">
            <v>240.47247999999999</v>
          </cell>
          <cell r="X5250">
            <v>93.8523</v>
          </cell>
          <cell r="Y5250">
            <v>91.422849999999997</v>
          </cell>
        </row>
        <row r="5251">
          <cell r="A5251" t="str">
            <v>680499260934PD202</v>
          </cell>
          <cell r="M5251">
            <v>-7.5779899999999998</v>
          </cell>
          <cell r="N5251">
            <v>-6.8331999999999997</v>
          </cell>
          <cell r="P5251">
            <v>207.49297999999999</v>
          </cell>
          <cell r="Q5251">
            <v>217.72063</v>
          </cell>
          <cell r="S5251">
            <v>25.550070000000002</v>
          </cell>
          <cell r="T5251">
            <v>233.04304999999999</v>
          </cell>
          <cell r="U5251">
            <v>240.47247999999999</v>
          </cell>
          <cell r="X5251">
            <v>93.8523</v>
          </cell>
          <cell r="Y5251">
            <v>91.422849999999997</v>
          </cell>
        </row>
        <row r="5252">
          <cell r="A5252" t="str">
            <v>680499260934BS9042</v>
          </cell>
          <cell r="M5252">
            <v>-7.5779899999999998</v>
          </cell>
          <cell r="N5252">
            <v>-6.8331999999999997</v>
          </cell>
          <cell r="P5252">
            <v>207.49297999999999</v>
          </cell>
          <cell r="Q5252">
            <v>217.72063</v>
          </cell>
          <cell r="S5252">
            <v>25.550070000000002</v>
          </cell>
          <cell r="T5252">
            <v>233.04304999999999</v>
          </cell>
          <cell r="U5252">
            <v>240.47247999999999</v>
          </cell>
          <cell r="X5252">
            <v>93.8523</v>
          </cell>
          <cell r="Y5252">
            <v>91.422849999999997</v>
          </cell>
        </row>
        <row r="5253">
          <cell r="A5253" t="str">
            <v>680499260934BU0351</v>
          </cell>
          <cell r="M5253">
            <v>-7.5779899999999998</v>
          </cell>
          <cell r="N5253">
            <v>-6.8331999999999997</v>
          </cell>
          <cell r="P5253">
            <v>207.49297999999999</v>
          </cell>
          <cell r="Q5253">
            <v>217.72063</v>
          </cell>
          <cell r="S5253">
            <v>25.550070000000002</v>
          </cell>
          <cell r="T5253">
            <v>233.04304999999999</v>
          </cell>
          <cell r="U5253">
            <v>240.47247999999999</v>
          </cell>
          <cell r="X5253">
            <v>93.8523</v>
          </cell>
          <cell r="Y5253">
            <v>91.422849999999997</v>
          </cell>
        </row>
        <row r="5254">
          <cell r="A5254" t="str">
            <v>680499451315PD202</v>
          </cell>
          <cell r="L5254">
            <v>215.39255</v>
          </cell>
          <cell r="M5254">
            <v>163.23421999999999</v>
          </cell>
          <cell r="N5254">
            <v>140.02399</v>
          </cell>
          <cell r="O5254">
            <v>1287.29864</v>
          </cell>
          <cell r="P5254">
            <v>996.52408000000003</v>
          </cell>
          <cell r="Q5254">
            <v>962.29073000000005</v>
          </cell>
          <cell r="S5254">
            <v>3110.6346600000002</v>
          </cell>
          <cell r="T5254">
            <v>2819.8600999999999</v>
          </cell>
          <cell r="U5254">
            <v>2628.3570300000001</v>
          </cell>
          <cell r="W5254">
            <v>438.78930000000003</v>
          </cell>
          <cell r="X5254">
            <v>915.53651000000002</v>
          </cell>
          <cell r="Y5254">
            <v>820.02886000000001</v>
          </cell>
          <cell r="AV5254">
            <v>620.83748000000003</v>
          </cell>
          <cell r="AW5254">
            <v>620.83748000000003</v>
          </cell>
        </row>
        <row r="5255">
          <cell r="A5255" t="str">
            <v>680499451315BS9044</v>
          </cell>
          <cell r="L5255">
            <v>0.21024000000000001</v>
          </cell>
          <cell r="O5255">
            <v>0.21024000000000001</v>
          </cell>
          <cell r="P5255">
            <v>5.0137799999999997</v>
          </cell>
          <cell r="Q5255">
            <v>5.3491299999999997</v>
          </cell>
          <cell r="S5255">
            <v>217.20965000000001</v>
          </cell>
          <cell r="T5255">
            <v>222.01319000000001</v>
          </cell>
          <cell r="U5255">
            <v>216.81349</v>
          </cell>
          <cell r="W5255">
            <v>0.21024000000000001</v>
          </cell>
          <cell r="AV5255">
            <v>0</v>
          </cell>
          <cell r="AW5255">
            <v>0</v>
          </cell>
        </row>
        <row r="5256">
          <cell r="A5256" t="str">
            <v>680499451315BU0321</v>
          </cell>
          <cell r="L5256">
            <v>0</v>
          </cell>
          <cell r="O5256">
            <v>0</v>
          </cell>
          <cell r="P5256">
            <v>4.4314</v>
          </cell>
          <cell r="Q5256">
            <v>4.7752999999999997</v>
          </cell>
          <cell r="S5256">
            <v>216.92159000000001</v>
          </cell>
          <cell r="T5256">
            <v>221.35299000000001</v>
          </cell>
          <cell r="U5256">
            <v>216.17079000000001</v>
          </cell>
          <cell r="W5256">
            <v>0</v>
          </cell>
          <cell r="AV5256">
            <v>0</v>
          </cell>
          <cell r="AW5256">
            <v>0</v>
          </cell>
        </row>
        <row r="5257">
          <cell r="A5257" t="str">
            <v>680499451315BU0323</v>
          </cell>
          <cell r="L5257">
            <v>0.21024000000000001</v>
          </cell>
          <cell r="O5257">
            <v>0.21024000000000001</v>
          </cell>
          <cell r="P5257">
            <v>0.58238000000000001</v>
          </cell>
          <cell r="Q5257">
            <v>0.57382</v>
          </cell>
          <cell r="S5257">
            <v>0.28805999999999998</v>
          </cell>
          <cell r="T5257">
            <v>0.66020000000000001</v>
          </cell>
          <cell r="U5257">
            <v>0.64270000000000005</v>
          </cell>
          <cell r="W5257">
            <v>0.21024000000000001</v>
          </cell>
        </row>
        <row r="5258">
          <cell r="A5258" t="str">
            <v>680499451315BS9042</v>
          </cell>
          <cell r="L5258">
            <v>215.18231</v>
          </cell>
          <cell r="M5258">
            <v>163.23421999999999</v>
          </cell>
          <cell r="N5258">
            <v>140.024</v>
          </cell>
          <cell r="O5258">
            <v>1287.0884000000001</v>
          </cell>
          <cell r="P5258">
            <v>991.51030000000003</v>
          </cell>
          <cell r="Q5258">
            <v>956.94155999999998</v>
          </cell>
          <cell r="S5258">
            <v>2893.4250099999999</v>
          </cell>
          <cell r="T5258">
            <v>2597.8469100000002</v>
          </cell>
          <cell r="U5258">
            <v>2411.5435200000002</v>
          </cell>
          <cell r="W5258">
            <v>438.57906000000003</v>
          </cell>
          <cell r="X5258">
            <v>915.53651000000002</v>
          </cell>
          <cell r="Y5258">
            <v>820.02883999999995</v>
          </cell>
          <cell r="AV5258">
            <v>620.83748000000003</v>
          </cell>
          <cell r="AW5258">
            <v>620.83748000000003</v>
          </cell>
        </row>
        <row r="5259">
          <cell r="A5259" t="str">
            <v>680499451315BO0341</v>
          </cell>
          <cell r="L5259">
            <v>215.18231</v>
          </cell>
          <cell r="M5259">
            <v>163.23421999999999</v>
          </cell>
          <cell r="N5259">
            <v>140.024</v>
          </cell>
          <cell r="O5259">
            <v>1287.0884000000001</v>
          </cell>
          <cell r="P5259">
            <v>980.98509999999999</v>
          </cell>
          <cell r="Q5259">
            <v>945.95941000000005</v>
          </cell>
          <cell r="S5259">
            <v>2892.8261600000001</v>
          </cell>
          <cell r="T5259">
            <v>2586.7228599999999</v>
          </cell>
          <cell r="U5259">
            <v>2399.9970699999999</v>
          </cell>
          <cell r="W5259">
            <v>438.57906000000003</v>
          </cell>
          <cell r="X5259">
            <v>915.53651000000002</v>
          </cell>
          <cell r="Y5259">
            <v>820.02883999999995</v>
          </cell>
          <cell r="AV5259">
            <v>620.83748000000003</v>
          </cell>
          <cell r="AW5259">
            <v>620.83748000000003</v>
          </cell>
        </row>
        <row r="5260">
          <cell r="A5260" t="str">
            <v>680499451315BU0341</v>
          </cell>
          <cell r="L5260">
            <v>215.18231</v>
          </cell>
          <cell r="M5260">
            <v>163.23421999999999</v>
          </cell>
          <cell r="N5260">
            <v>140.024</v>
          </cell>
          <cell r="O5260">
            <v>1287.0884000000001</v>
          </cell>
          <cell r="P5260">
            <v>980.98509999999999</v>
          </cell>
          <cell r="Q5260">
            <v>945.95941000000005</v>
          </cell>
          <cell r="S5260">
            <v>2892.8261600000001</v>
          </cell>
          <cell r="T5260">
            <v>2586.7228599999999</v>
          </cell>
          <cell r="U5260">
            <v>2399.9970699999999</v>
          </cell>
          <cell r="W5260">
            <v>438.57906000000003</v>
          </cell>
          <cell r="X5260">
            <v>915.53651000000002</v>
          </cell>
          <cell r="Y5260">
            <v>820.02883999999995</v>
          </cell>
          <cell r="AV5260">
            <v>620.83748000000003</v>
          </cell>
          <cell r="AW5260">
            <v>620.83748000000003</v>
          </cell>
        </row>
        <row r="5261">
          <cell r="A5261" t="str">
            <v>680499451315BU0351</v>
          </cell>
          <cell r="P5261">
            <v>10.5252</v>
          </cell>
          <cell r="Q5261">
            <v>10.982139999999999</v>
          </cell>
          <cell r="S5261">
            <v>0.59884999999999999</v>
          </cell>
          <cell r="T5261">
            <v>11.12405</v>
          </cell>
          <cell r="U5261">
            <v>11.54645</v>
          </cell>
        </row>
        <row r="5262">
          <cell r="A5262" t="str">
            <v>680499451315BU0353</v>
          </cell>
          <cell r="S5262">
            <v>0</v>
          </cell>
          <cell r="T5262">
            <v>0</v>
          </cell>
          <cell r="U5262">
            <v>0</v>
          </cell>
        </row>
        <row r="5263">
          <cell r="A5263" t="str">
            <v>680499451315BS9051</v>
          </cell>
          <cell r="M5263">
            <v>0</v>
          </cell>
          <cell r="N5263">
            <v>-1.0000000000000001E-5</v>
          </cell>
          <cell r="P5263">
            <v>0</v>
          </cell>
          <cell r="Q5263">
            <v>4.0000000000000003E-5</v>
          </cell>
          <cell r="S5263">
            <v>0</v>
          </cell>
          <cell r="T5263">
            <v>0</v>
          </cell>
          <cell r="U5263">
            <v>2.0000000000000002E-5</v>
          </cell>
          <cell r="X5263">
            <v>0</v>
          </cell>
          <cell r="Y5263">
            <v>2.0000000000000002E-5</v>
          </cell>
        </row>
        <row r="5264">
          <cell r="A5264" t="str">
            <v>680499451315BO0713</v>
          </cell>
          <cell r="M5264">
            <v>0</v>
          </cell>
          <cell r="N5264">
            <v>-1.0000000000000001E-5</v>
          </cell>
          <cell r="P5264">
            <v>0</v>
          </cell>
          <cell r="Q5264">
            <v>4.0000000000000003E-5</v>
          </cell>
          <cell r="S5264">
            <v>0</v>
          </cell>
          <cell r="T5264">
            <v>0</v>
          </cell>
          <cell r="U5264">
            <v>2.0000000000000002E-5</v>
          </cell>
          <cell r="X5264">
            <v>0</v>
          </cell>
          <cell r="Y5264">
            <v>2.0000000000000002E-5</v>
          </cell>
        </row>
        <row r="5265">
          <cell r="A5265" t="str">
            <v>680499451315BU0713</v>
          </cell>
          <cell r="M5265">
            <v>0</v>
          </cell>
          <cell r="N5265">
            <v>-1.0000000000000001E-5</v>
          </cell>
          <cell r="P5265">
            <v>0</v>
          </cell>
          <cell r="Q5265">
            <v>4.0000000000000003E-5</v>
          </cell>
          <cell r="S5265">
            <v>0</v>
          </cell>
          <cell r="T5265">
            <v>0</v>
          </cell>
          <cell r="U5265">
            <v>2.0000000000000002E-5</v>
          </cell>
          <cell r="X5265">
            <v>0</v>
          </cell>
          <cell r="Y5265">
            <v>2.0000000000000002E-5</v>
          </cell>
        </row>
        <row r="5266">
          <cell r="A5266" t="str">
            <v>680499451501PD202</v>
          </cell>
          <cell r="L5266">
            <v>3.4876900000000002</v>
          </cell>
          <cell r="M5266">
            <v>827.24311</v>
          </cell>
          <cell r="N5266">
            <v>709.61766</v>
          </cell>
          <cell r="O5266">
            <v>21.193670000000001</v>
          </cell>
          <cell r="P5266">
            <v>3075.2691399999999</v>
          </cell>
          <cell r="Q5266">
            <v>2930.20147</v>
          </cell>
          <cell r="S5266">
            <v>1475.37391</v>
          </cell>
          <cell r="T5266">
            <v>4529.44938</v>
          </cell>
          <cell r="U5266">
            <v>4177.7233900000001</v>
          </cell>
          <cell r="W5266">
            <v>10.47949</v>
          </cell>
          <cell r="X5266">
            <v>2750.9872500000001</v>
          </cell>
          <cell r="Y5266">
            <v>2454.7269200000001</v>
          </cell>
          <cell r="AV5266">
            <v>9.5988000000000007</v>
          </cell>
          <cell r="AW5266">
            <v>9.5988000000000007</v>
          </cell>
        </row>
        <row r="5267">
          <cell r="A5267" t="str">
            <v>680499451501BG6912</v>
          </cell>
          <cell r="L5267">
            <v>3.4876900000000002</v>
          </cell>
          <cell r="M5267">
            <v>827.24311</v>
          </cell>
          <cell r="N5267">
            <v>709.61766</v>
          </cell>
          <cell r="O5267">
            <v>21.193670000000001</v>
          </cell>
          <cell r="P5267">
            <v>3075.2691399999999</v>
          </cell>
          <cell r="Q5267">
            <v>2930.20147</v>
          </cell>
          <cell r="S5267">
            <v>1475.37391</v>
          </cell>
          <cell r="T5267">
            <v>4529.44938</v>
          </cell>
          <cell r="U5267">
            <v>4177.7233900000001</v>
          </cell>
          <cell r="W5267">
            <v>10.47949</v>
          </cell>
          <cell r="X5267">
            <v>2750.9872500000001</v>
          </cell>
          <cell r="Y5267">
            <v>2454.7269200000001</v>
          </cell>
          <cell r="AV5267">
            <v>9.5988000000000007</v>
          </cell>
          <cell r="AW5267">
            <v>9.5988000000000007</v>
          </cell>
        </row>
        <row r="5268">
          <cell r="A5268" t="str">
            <v>680499451501BS6912</v>
          </cell>
          <cell r="L5268">
            <v>3.4876900000000002</v>
          </cell>
          <cell r="M5268">
            <v>827.24311</v>
          </cell>
          <cell r="N5268">
            <v>709.61766</v>
          </cell>
          <cell r="O5268">
            <v>21.193670000000001</v>
          </cell>
          <cell r="P5268">
            <v>3075.2691399999999</v>
          </cell>
          <cell r="Q5268">
            <v>2930.20147</v>
          </cell>
          <cell r="S5268">
            <v>721.87652000000003</v>
          </cell>
          <cell r="T5268">
            <v>3775.95199</v>
          </cell>
          <cell r="U5268">
            <v>3510.80582</v>
          </cell>
          <cell r="W5268">
            <v>10.47949</v>
          </cell>
          <cell r="X5268">
            <v>2750.9872500000001</v>
          </cell>
          <cell r="Y5268">
            <v>2454.7269200000001</v>
          </cell>
          <cell r="AV5268">
            <v>9.5988000000000007</v>
          </cell>
          <cell r="AW5268">
            <v>9.5988000000000007</v>
          </cell>
        </row>
        <row r="5269">
          <cell r="A5269" t="str">
            <v>680499451501BO0678</v>
          </cell>
          <cell r="L5269">
            <v>3.3720599999999998</v>
          </cell>
          <cell r="M5269">
            <v>826.11359000000004</v>
          </cell>
          <cell r="N5269">
            <v>708.64874999999995</v>
          </cell>
          <cell r="O5269">
            <v>17.224689999999999</v>
          </cell>
          <cell r="P5269">
            <v>2911.75353</v>
          </cell>
          <cell r="Q5269">
            <v>2769.9360099999999</v>
          </cell>
          <cell r="S5269">
            <v>843.57668000000001</v>
          </cell>
          <cell r="T5269">
            <v>3738.1055200000001</v>
          </cell>
          <cell r="U5269">
            <v>3469.4132199999999</v>
          </cell>
          <cell r="W5269">
            <v>10.118729999999999</v>
          </cell>
          <cell r="X5269">
            <v>2720.8688200000001</v>
          </cell>
          <cell r="Y5269">
            <v>2426.2183300000002</v>
          </cell>
          <cell r="AV5269">
            <v>5.9905799999999996</v>
          </cell>
          <cell r="AW5269">
            <v>5.9905799999999996</v>
          </cell>
        </row>
        <row r="5270">
          <cell r="A5270" t="str">
            <v>680499451501BU0654</v>
          </cell>
          <cell r="L5270">
            <v>0.11563</v>
          </cell>
          <cell r="O5270">
            <v>0.29577999999999999</v>
          </cell>
          <cell r="P5270">
            <v>1.79491</v>
          </cell>
          <cell r="Q5270">
            <v>1.7356499999999999</v>
          </cell>
          <cell r="S5270">
            <v>0.86716000000000004</v>
          </cell>
          <cell r="T5270">
            <v>2.3662899999999998</v>
          </cell>
          <cell r="U5270">
            <v>1.8144800000000001</v>
          </cell>
          <cell r="W5270">
            <v>0.29577999999999999</v>
          </cell>
          <cell r="X5270">
            <v>1.0039199999999999</v>
          </cell>
          <cell r="Y5270">
            <v>0.95438000000000001</v>
          </cell>
        </row>
        <row r="5271">
          <cell r="A5271" t="str">
            <v>680499451501BU0659</v>
          </cell>
          <cell r="L5271">
            <v>0</v>
          </cell>
          <cell r="M5271">
            <v>1.12303</v>
          </cell>
          <cell r="N5271">
            <v>0.96335000000000004</v>
          </cell>
          <cell r="O5271">
            <v>2.9261200000000001</v>
          </cell>
          <cell r="P5271">
            <v>30.555510000000002</v>
          </cell>
          <cell r="Q5271">
            <v>29.081230000000001</v>
          </cell>
          <cell r="S5271">
            <v>4.1884600000000001</v>
          </cell>
          <cell r="T5271">
            <v>31.81785</v>
          </cell>
          <cell r="U5271">
            <v>30.278410000000001</v>
          </cell>
          <cell r="W5271">
            <v>6.4979999999999996E-2</v>
          </cell>
          <cell r="X5271">
            <v>29.10802</v>
          </cell>
          <cell r="Y5271">
            <v>27.548629999999999</v>
          </cell>
          <cell r="AV5271">
            <v>2.8611399999999998</v>
          </cell>
          <cell r="AW5271">
            <v>2.8611399999999998</v>
          </cell>
        </row>
        <row r="5272">
          <cell r="A5272" t="str">
            <v>680499451501BU3445</v>
          </cell>
          <cell r="L5272">
            <v>0</v>
          </cell>
          <cell r="M5272">
            <v>6.4900000000000001E-3</v>
          </cell>
          <cell r="N5272">
            <v>5.5700000000000003E-3</v>
          </cell>
          <cell r="O5272">
            <v>0.74707999999999997</v>
          </cell>
          <cell r="P5272">
            <v>131.16519</v>
          </cell>
          <cell r="Q5272">
            <v>129.44857999999999</v>
          </cell>
          <cell r="S5272">
            <v>-126.75578</v>
          </cell>
          <cell r="T5272">
            <v>3.6623299999999999</v>
          </cell>
          <cell r="U5272">
            <v>9.2997099999999993</v>
          </cell>
          <cell r="W5272">
            <v>0</v>
          </cell>
          <cell r="X5272">
            <v>6.4900000000000001E-3</v>
          </cell>
          <cell r="Y5272">
            <v>5.5700000000000003E-3</v>
          </cell>
          <cell r="AV5272">
            <v>0.74707999999999997</v>
          </cell>
          <cell r="AW5272">
            <v>0.74707999999999997</v>
          </cell>
        </row>
        <row r="5273">
          <cell r="A5273" t="str">
            <v>680499451501BS6922</v>
          </cell>
          <cell r="S5273">
            <v>753.49739</v>
          </cell>
          <cell r="T5273">
            <v>753.49739</v>
          </cell>
          <cell r="U5273">
            <v>666.91755999999998</v>
          </cell>
        </row>
        <row r="5274">
          <cell r="A5274" t="str">
            <v>680499451501BU1485</v>
          </cell>
          <cell r="S5274">
            <v>753.49739</v>
          </cell>
          <cell r="T5274">
            <v>753.49739</v>
          </cell>
          <cell r="U5274">
            <v>666.91755999999998</v>
          </cell>
        </row>
        <row r="5275">
          <cell r="A5275" t="str">
            <v>680499CLSIDAPD202</v>
          </cell>
          <cell r="L5275">
            <v>-1.0000000000000001E-5</v>
          </cell>
          <cell r="M5275">
            <v>697.68394999999998</v>
          </cell>
          <cell r="N5275">
            <v>679.39039000000002</v>
          </cell>
          <cell r="O5275">
            <v>110.01375</v>
          </cell>
          <cell r="P5275">
            <v>2176.7964700000002</v>
          </cell>
          <cell r="Q5275">
            <v>2313.5900299999998</v>
          </cell>
          <cell r="S5275">
            <v>3330.7684199999999</v>
          </cell>
          <cell r="T5275">
            <v>5397.5511399999996</v>
          </cell>
          <cell r="U5275">
            <v>5482.4906199999996</v>
          </cell>
          <cell r="W5275">
            <v>1.0000000000000001E-5</v>
          </cell>
          <cell r="X5275">
            <v>1478.68156</v>
          </cell>
          <cell r="Y5275">
            <v>1477.5833299999999</v>
          </cell>
          <cell r="AV5275">
            <v>110.01373</v>
          </cell>
          <cell r="AW5275">
            <v>110.01373</v>
          </cell>
        </row>
        <row r="5276">
          <cell r="A5276" t="str">
            <v>680499CLSIDABS9042</v>
          </cell>
          <cell r="L5276">
            <v>-1.0000000000000001E-5</v>
          </cell>
          <cell r="M5276">
            <v>697.68394999999998</v>
          </cell>
          <cell r="N5276">
            <v>679.39039000000002</v>
          </cell>
          <cell r="O5276">
            <v>110.01375</v>
          </cell>
          <cell r="P5276">
            <v>2176.7964700000002</v>
          </cell>
          <cell r="Q5276">
            <v>2313.5900299999998</v>
          </cell>
          <cell r="S5276">
            <v>3330.7684199999999</v>
          </cell>
          <cell r="T5276">
            <v>5397.5511399999996</v>
          </cell>
          <cell r="U5276">
            <v>5482.4906199999996</v>
          </cell>
          <cell r="W5276">
            <v>1.0000000000000001E-5</v>
          </cell>
          <cell r="X5276">
            <v>1478.68156</v>
          </cell>
          <cell r="Y5276">
            <v>1477.5833299999999</v>
          </cell>
          <cell r="AV5276">
            <v>110.01373</v>
          </cell>
          <cell r="AW5276">
            <v>110.01373</v>
          </cell>
        </row>
        <row r="5277">
          <cell r="A5277" t="str">
            <v>680499CLSIDABU0352</v>
          </cell>
          <cell r="L5277">
            <v>-1.0000000000000001E-5</v>
          </cell>
          <cell r="M5277">
            <v>697.68394999999998</v>
          </cell>
          <cell r="N5277">
            <v>679.39039000000002</v>
          </cell>
          <cell r="O5277">
            <v>110.01375</v>
          </cell>
          <cell r="P5277">
            <v>2176.7964700000002</v>
          </cell>
          <cell r="Q5277">
            <v>2313.5900299999998</v>
          </cell>
          <cell r="S5277">
            <v>3330.7684199999999</v>
          </cell>
          <cell r="T5277">
            <v>5397.5511399999996</v>
          </cell>
          <cell r="U5277">
            <v>5482.4906199999996</v>
          </cell>
          <cell r="W5277">
            <v>1.0000000000000001E-5</v>
          </cell>
          <cell r="X5277">
            <v>1478.68156</v>
          </cell>
          <cell r="Y5277">
            <v>1477.5833299999999</v>
          </cell>
          <cell r="AV5277">
            <v>110.01373</v>
          </cell>
          <cell r="AW5277">
            <v>110.01373</v>
          </cell>
        </row>
        <row r="5278">
          <cell r="A5278" t="str">
            <v>680499830138PD202</v>
          </cell>
          <cell r="L5278">
            <v>-1.0000000000000001E-5</v>
          </cell>
          <cell r="M5278">
            <v>697.68394999999998</v>
          </cell>
          <cell r="N5278">
            <v>679.39039000000002</v>
          </cell>
          <cell r="O5278">
            <v>110.01375</v>
          </cell>
          <cell r="P5278">
            <v>2176.7964700000002</v>
          </cell>
          <cell r="Q5278">
            <v>2313.5900299999998</v>
          </cell>
          <cell r="S5278">
            <v>3330.7684199999999</v>
          </cell>
          <cell r="T5278">
            <v>5397.5511399999996</v>
          </cell>
          <cell r="U5278">
            <v>5482.4906199999996</v>
          </cell>
          <cell r="W5278">
            <v>1.0000000000000001E-5</v>
          </cell>
          <cell r="X5278">
            <v>1478.68156</v>
          </cell>
          <cell r="Y5278">
            <v>1477.5833299999999</v>
          </cell>
          <cell r="AV5278">
            <v>110.01373</v>
          </cell>
          <cell r="AW5278">
            <v>110.01373</v>
          </cell>
        </row>
        <row r="5279">
          <cell r="A5279" t="str">
            <v>680499830138BS9042</v>
          </cell>
          <cell r="L5279">
            <v>-1.0000000000000001E-5</v>
          </cell>
          <cell r="M5279">
            <v>697.68394999999998</v>
          </cell>
          <cell r="N5279">
            <v>679.39039000000002</v>
          </cell>
          <cell r="O5279">
            <v>110.01375</v>
          </cell>
          <cell r="P5279">
            <v>2176.7964700000002</v>
          </cell>
          <cell r="Q5279">
            <v>2313.5900299999998</v>
          </cell>
          <cell r="S5279">
            <v>3330.7684199999999</v>
          </cell>
          <cell r="T5279">
            <v>5397.5511399999996</v>
          </cell>
          <cell r="U5279">
            <v>5482.4906199999996</v>
          </cell>
          <cell r="W5279">
            <v>1.0000000000000001E-5</v>
          </cell>
          <cell r="X5279">
            <v>1478.68156</v>
          </cell>
          <cell r="Y5279">
            <v>1477.5833299999999</v>
          </cell>
          <cell r="AV5279">
            <v>110.01373</v>
          </cell>
          <cell r="AW5279">
            <v>110.01373</v>
          </cell>
        </row>
        <row r="5280">
          <cell r="A5280" t="str">
            <v>680499830138BU0352</v>
          </cell>
          <cell r="L5280">
            <v>-1.0000000000000001E-5</v>
          </cell>
          <cell r="M5280">
            <v>697.68394999999998</v>
          </cell>
          <cell r="N5280">
            <v>679.39039000000002</v>
          </cell>
          <cell r="O5280">
            <v>110.01375</v>
          </cell>
          <cell r="P5280">
            <v>2176.7964700000002</v>
          </cell>
          <cell r="Q5280">
            <v>2313.5900299999998</v>
          </cell>
          <cell r="S5280">
            <v>3330.7684199999999</v>
          </cell>
          <cell r="T5280">
            <v>5397.5511399999996</v>
          </cell>
          <cell r="U5280">
            <v>5482.4906199999996</v>
          </cell>
          <cell r="W5280">
            <v>1.0000000000000001E-5</v>
          </cell>
          <cell r="X5280">
            <v>1478.68156</v>
          </cell>
          <cell r="Y5280">
            <v>1477.5833299999999</v>
          </cell>
          <cell r="AV5280">
            <v>110.01373</v>
          </cell>
          <cell r="AW5280">
            <v>110.01373</v>
          </cell>
        </row>
        <row r="5281">
          <cell r="A5281" t="str">
            <v>680499832956PD202</v>
          </cell>
          <cell r="L5281">
            <v>6928.4808999999996</v>
          </cell>
          <cell r="M5281">
            <v>9049.6623600000003</v>
          </cell>
          <cell r="N5281">
            <v>7762.8936000000003</v>
          </cell>
          <cell r="O5281">
            <v>35850.268530000001</v>
          </cell>
          <cell r="P5281">
            <v>37941.565110000003</v>
          </cell>
          <cell r="Q5281">
            <v>36837.67282</v>
          </cell>
          <cell r="S5281">
            <v>93298.698799999998</v>
          </cell>
          <cell r="T5281">
            <v>95389.995379999993</v>
          </cell>
          <cell r="U5281">
            <v>88401.685389999999</v>
          </cell>
          <cell r="W5281">
            <v>14905.381100000001</v>
          </cell>
          <cell r="X5281">
            <v>28381.3878</v>
          </cell>
          <cell r="Y5281">
            <v>25105.997050000002</v>
          </cell>
          <cell r="AB5281">
            <v>27497</v>
          </cell>
          <cell r="AC5281">
            <v>23922</v>
          </cell>
          <cell r="AD5281">
            <v>103255</v>
          </cell>
          <cell r="AT5281">
            <v>8159.9369999999999</v>
          </cell>
          <cell r="AU5281">
            <v>26549.025000000001</v>
          </cell>
          <cell r="AV5281">
            <v>39997.711389999997</v>
          </cell>
          <cell r="AW5281">
            <v>98344.941390000007</v>
          </cell>
        </row>
        <row r="5282">
          <cell r="A5282" t="str">
            <v>680499832956BG6912</v>
          </cell>
          <cell r="L5282">
            <v>6928.4808999999996</v>
          </cell>
          <cell r="M5282">
            <v>9049.6623600000003</v>
          </cell>
          <cell r="N5282">
            <v>7762.8936000000003</v>
          </cell>
          <cell r="O5282">
            <v>35850.268530000001</v>
          </cell>
          <cell r="P5282">
            <v>37941.565110000003</v>
          </cell>
          <cell r="Q5282">
            <v>36837.67282</v>
          </cell>
          <cell r="S5282">
            <v>93298.698799999998</v>
          </cell>
          <cell r="T5282">
            <v>95389.995379999993</v>
          </cell>
          <cell r="U5282">
            <v>88401.685389999999</v>
          </cell>
          <cell r="W5282">
            <v>14905.381100000001</v>
          </cell>
          <cell r="X5282">
            <v>28381.3878</v>
          </cell>
          <cell r="Y5282">
            <v>25105.997050000002</v>
          </cell>
          <cell r="AB5282">
            <v>27497</v>
          </cell>
          <cell r="AC5282">
            <v>23922</v>
          </cell>
          <cell r="AD5282">
            <v>103255</v>
          </cell>
          <cell r="AT5282">
            <v>8159.9369999999999</v>
          </cell>
          <cell r="AU5282">
            <v>26549.025000000001</v>
          </cell>
          <cell r="AV5282">
            <v>39997.711389999997</v>
          </cell>
          <cell r="AW5282">
            <v>98344.941390000007</v>
          </cell>
        </row>
        <row r="5283">
          <cell r="A5283" t="str">
            <v>680499832956BS6922</v>
          </cell>
          <cell r="L5283">
            <v>6928.4808999999996</v>
          </cell>
          <cell r="M5283">
            <v>9049.6623600000003</v>
          </cell>
          <cell r="N5283">
            <v>7762.8936000000003</v>
          </cell>
          <cell r="O5283">
            <v>35850.268530000001</v>
          </cell>
          <cell r="P5283">
            <v>37941.565110000003</v>
          </cell>
          <cell r="Q5283">
            <v>36837.67282</v>
          </cell>
          <cell r="S5283">
            <v>93298.698799999998</v>
          </cell>
          <cell r="T5283">
            <v>95389.995379999993</v>
          </cell>
          <cell r="U5283">
            <v>88401.685389999999</v>
          </cell>
          <cell r="W5283">
            <v>14905.381100000001</v>
          </cell>
          <cell r="X5283">
            <v>28381.3878</v>
          </cell>
          <cell r="Y5283">
            <v>25105.997050000002</v>
          </cell>
          <cell r="AB5283">
            <v>27497</v>
          </cell>
          <cell r="AC5283">
            <v>23922</v>
          </cell>
          <cell r="AD5283">
            <v>103255</v>
          </cell>
          <cell r="AT5283">
            <v>8159.9369999999999</v>
          </cell>
          <cell r="AU5283">
            <v>26549.025000000001</v>
          </cell>
          <cell r="AV5283">
            <v>39997.711389999997</v>
          </cell>
          <cell r="AW5283">
            <v>98344.941390000007</v>
          </cell>
        </row>
        <row r="5284">
          <cell r="A5284" t="str">
            <v>680499832956BU0630</v>
          </cell>
          <cell r="L5284">
            <v>6928.4808999999996</v>
          </cell>
          <cell r="M5284">
            <v>9049.6623600000003</v>
          </cell>
          <cell r="N5284">
            <v>7762.8936000000003</v>
          </cell>
          <cell r="O5284">
            <v>35849.393210000002</v>
          </cell>
          <cell r="P5284">
            <v>37941.565110000003</v>
          </cell>
          <cell r="Q5284">
            <v>36837.67282</v>
          </cell>
          <cell r="S5284">
            <v>93296.895839999997</v>
          </cell>
          <cell r="T5284">
            <v>95389.067739999999</v>
          </cell>
          <cell r="U5284">
            <v>88400.840540000005</v>
          </cell>
          <cell r="W5284">
            <v>14905.381100000001</v>
          </cell>
          <cell r="X5284">
            <v>28381.3878</v>
          </cell>
          <cell r="Y5284">
            <v>25105.997050000002</v>
          </cell>
          <cell r="AB5284">
            <v>26647</v>
          </cell>
          <cell r="AC5284">
            <v>23922</v>
          </cell>
          <cell r="AD5284">
            <v>99505</v>
          </cell>
          <cell r="AT5284">
            <v>7907.33</v>
          </cell>
          <cell r="AU5284">
            <v>25698.822</v>
          </cell>
          <cell r="AV5284">
            <v>39491.622069999998</v>
          </cell>
          <cell r="AW5284">
            <v>94593.932069999995</v>
          </cell>
        </row>
        <row r="5285">
          <cell r="A5285" t="str">
            <v>680499832956BO0708</v>
          </cell>
          <cell r="S5285">
            <v>0</v>
          </cell>
          <cell r="T5285">
            <v>0</v>
          </cell>
          <cell r="U5285">
            <v>0</v>
          </cell>
        </row>
        <row r="5286">
          <cell r="A5286" t="str">
            <v>680499832956BU0675</v>
          </cell>
          <cell r="L5286">
            <v>0</v>
          </cell>
          <cell r="O5286">
            <v>0.87531999999999999</v>
          </cell>
          <cell r="S5286">
            <v>1.8029599999999999</v>
          </cell>
          <cell r="T5286">
            <v>0.92764000000000002</v>
          </cell>
          <cell r="U5286">
            <v>0.84484999999999999</v>
          </cell>
          <cell r="W5286">
            <v>0</v>
          </cell>
          <cell r="AV5286">
            <v>0.87531999999999999</v>
          </cell>
          <cell r="AW5286">
            <v>0.87531999999999999</v>
          </cell>
        </row>
        <row r="5287">
          <cell r="A5287" t="str">
            <v>680499832956BU0709</v>
          </cell>
          <cell r="AB5287">
            <v>850</v>
          </cell>
          <cell r="AD5287">
            <v>3750</v>
          </cell>
          <cell r="AT5287">
            <v>252.607</v>
          </cell>
          <cell r="AU5287">
            <v>850.20299999999997</v>
          </cell>
          <cell r="AV5287">
            <v>505.214</v>
          </cell>
          <cell r="AW5287">
            <v>3750.134</v>
          </cell>
        </row>
        <row r="5288">
          <cell r="A5288" t="str">
            <v>680499CLOTHEPD202</v>
          </cell>
          <cell r="L5288">
            <v>41385.226029999998</v>
          </cell>
          <cell r="M5288">
            <v>42059.796179999998</v>
          </cell>
          <cell r="N5288">
            <v>42059.796179999998</v>
          </cell>
          <cell r="O5288">
            <v>223692.50688999999</v>
          </cell>
          <cell r="P5288">
            <v>304926.08545999997</v>
          </cell>
          <cell r="Q5288">
            <v>304926.08545999997</v>
          </cell>
          <cell r="R5288">
            <v>2703889</v>
          </cell>
          <cell r="S5288">
            <v>520866.93137000001</v>
          </cell>
          <cell r="T5288">
            <v>602100.50994000002</v>
          </cell>
          <cell r="U5288">
            <v>602100.50994000002</v>
          </cell>
          <cell r="V5288">
            <v>6250163</v>
          </cell>
          <cell r="W5288">
            <v>79847.536540000001</v>
          </cell>
          <cell r="X5288">
            <v>155959.26613</v>
          </cell>
          <cell r="Y5288">
            <v>155959.26613</v>
          </cell>
          <cell r="Z5288">
            <v>1388889</v>
          </cell>
          <cell r="AB5288">
            <v>1357343.71172</v>
          </cell>
          <cell r="AC5288">
            <v>1304463.2692400001</v>
          </cell>
          <cell r="AD5288">
            <v>6048203.0631999997</v>
          </cell>
          <cell r="AT5288">
            <v>449980.54300000001</v>
          </cell>
          <cell r="AU5288">
            <v>1375691.9680000001</v>
          </cell>
          <cell r="AV5288">
            <v>1475579.38475</v>
          </cell>
          <cell r="AW5288">
            <v>5302864.1357500004</v>
          </cell>
        </row>
        <row r="5289">
          <cell r="A5289" t="str">
            <v>680499CLOTHEBS9044</v>
          </cell>
          <cell r="P5289">
            <v>-60.439169999999997</v>
          </cell>
          <cell r="Q5289">
            <v>-60.439169999999997</v>
          </cell>
          <cell r="R5289">
            <v>562100</v>
          </cell>
          <cell r="S5289">
            <v>-18.873830000000002</v>
          </cell>
          <cell r="T5289">
            <v>-79.313000000000002</v>
          </cell>
          <cell r="U5289">
            <v>-79.313000000000002</v>
          </cell>
          <cell r="V5289">
            <v>1340100</v>
          </cell>
          <cell r="X5289">
            <v>-106.62845</v>
          </cell>
          <cell r="Y5289">
            <v>-106.62845</v>
          </cell>
          <cell r="Z5289">
            <v>293000</v>
          </cell>
          <cell r="AB5289">
            <v>278970.59333</v>
          </cell>
          <cell r="AC5289">
            <v>270635.14682000002</v>
          </cell>
          <cell r="AD5289">
            <v>1299694.9063200001</v>
          </cell>
          <cell r="AT5289">
            <v>100039.886</v>
          </cell>
          <cell r="AU5289">
            <v>294380.05900000001</v>
          </cell>
          <cell r="AV5289">
            <v>291090.95299999998</v>
          </cell>
          <cell r="AW5289">
            <v>1108210.818</v>
          </cell>
        </row>
        <row r="5290">
          <cell r="A5290" t="str">
            <v>680499CLOTHEBU0321</v>
          </cell>
          <cell r="R5290">
            <v>422872</v>
          </cell>
          <cell r="S5290">
            <v>-19.007829999999998</v>
          </cell>
          <cell r="T5290">
            <v>-19.007829999999998</v>
          </cell>
          <cell r="U5290">
            <v>-19.007829999999998</v>
          </cell>
          <cell r="V5290">
            <v>1018343</v>
          </cell>
          <cell r="Z5290">
            <v>219374</v>
          </cell>
          <cell r="AB5290">
            <v>202975.17249999999</v>
          </cell>
          <cell r="AC5290">
            <v>205598.40624000001</v>
          </cell>
          <cell r="AD5290">
            <v>988456.95776000002</v>
          </cell>
          <cell r="AT5290">
            <v>75727.646999999997</v>
          </cell>
          <cell r="AU5290">
            <v>218181.821</v>
          </cell>
          <cell r="AV5290">
            <v>216342.402</v>
          </cell>
          <cell r="AW5290">
            <v>841302.67799999996</v>
          </cell>
        </row>
        <row r="5291">
          <cell r="A5291" t="str">
            <v>680499CLOTHEBU0323</v>
          </cell>
          <cell r="P5291">
            <v>-60.439169999999997</v>
          </cell>
          <cell r="Q5291">
            <v>-60.439169999999997</v>
          </cell>
          <cell r="R5291">
            <v>127700</v>
          </cell>
          <cell r="S5291">
            <v>6.6000000000000003E-2</v>
          </cell>
          <cell r="T5291">
            <v>-60.373170000000002</v>
          </cell>
          <cell r="U5291">
            <v>-60.373170000000002</v>
          </cell>
          <cell r="V5291">
            <v>280700</v>
          </cell>
          <cell r="X5291">
            <v>-106.62845</v>
          </cell>
          <cell r="Y5291">
            <v>-106.62845</v>
          </cell>
          <cell r="Z5291">
            <v>66000</v>
          </cell>
          <cell r="AB5291">
            <v>68453.711800000005</v>
          </cell>
          <cell r="AC5291">
            <v>62391.426370000001</v>
          </cell>
          <cell r="AD5291">
            <v>283507.00355999998</v>
          </cell>
          <cell r="AT5291">
            <v>22395.433000000001</v>
          </cell>
          <cell r="AU5291">
            <v>70209.335999999996</v>
          </cell>
          <cell r="AV5291">
            <v>70077.205000000002</v>
          </cell>
          <cell r="AW5291">
            <v>241096.117</v>
          </cell>
        </row>
        <row r="5292">
          <cell r="A5292" t="str">
            <v>680499CLOTHEBU0648</v>
          </cell>
          <cell r="R5292">
            <v>11528</v>
          </cell>
          <cell r="V5292">
            <v>41057</v>
          </cell>
          <cell r="Z5292">
            <v>7626</v>
          </cell>
          <cell r="AB5292">
            <v>7541.70903</v>
          </cell>
          <cell r="AC5292">
            <v>2645.31421</v>
          </cell>
          <cell r="AD5292">
            <v>27730.945</v>
          </cell>
          <cell r="AT5292">
            <v>1916.806</v>
          </cell>
          <cell r="AU5292">
            <v>5988.902</v>
          </cell>
          <cell r="AV5292">
            <v>4671.3459999999995</v>
          </cell>
          <cell r="AW5292">
            <v>25812.023000000001</v>
          </cell>
        </row>
        <row r="5293">
          <cell r="A5293" t="str">
            <v>680499CLOTHEBU0329</v>
          </cell>
          <cell r="S5293">
            <v>6.8000000000000005E-2</v>
          </cell>
          <cell r="T5293">
            <v>6.8000000000000005E-2</v>
          </cell>
          <cell r="U5293">
            <v>6.8000000000000005E-2</v>
          </cell>
        </row>
        <row r="5294">
          <cell r="A5294" t="str">
            <v>680499CLOTHEBG6912</v>
          </cell>
          <cell r="L5294">
            <v>27.30911</v>
          </cell>
          <cell r="M5294">
            <v>4.7173800000000004</v>
          </cell>
          <cell r="N5294">
            <v>4.7173800000000004</v>
          </cell>
          <cell r="O5294">
            <v>208.27941000000001</v>
          </cell>
          <cell r="P5294">
            <v>658.77940999999998</v>
          </cell>
          <cell r="Q5294">
            <v>658.77940999999998</v>
          </cell>
          <cell r="R5294">
            <v>922995</v>
          </cell>
          <cell r="S5294">
            <v>670.24392</v>
          </cell>
          <cell r="T5294">
            <v>1120.7439199999999</v>
          </cell>
          <cell r="U5294">
            <v>1120.7439199999999</v>
          </cell>
          <cell r="V5294">
            <v>2139743</v>
          </cell>
          <cell r="W5294">
            <v>102.78446</v>
          </cell>
          <cell r="X5294">
            <v>127.84665</v>
          </cell>
          <cell r="Y5294">
            <v>127.84665</v>
          </cell>
          <cell r="Z5294">
            <v>490617</v>
          </cell>
          <cell r="AB5294">
            <v>473663.83723</v>
          </cell>
          <cell r="AC5294">
            <v>429444.26873000001</v>
          </cell>
          <cell r="AD5294">
            <v>2058869.1976300001</v>
          </cell>
          <cell r="AT5294">
            <v>151393.54300000001</v>
          </cell>
          <cell r="AU5294">
            <v>476004.92</v>
          </cell>
          <cell r="AV5294">
            <v>460274.47675999999</v>
          </cell>
          <cell r="AW5294">
            <v>1807617.4547600001</v>
          </cell>
        </row>
        <row r="5295">
          <cell r="A5295" t="str">
            <v>680499CLOTHEBS6912</v>
          </cell>
          <cell r="L5295">
            <v>-2.7E-4</v>
          </cell>
          <cell r="M5295">
            <v>0</v>
          </cell>
          <cell r="N5295">
            <v>0</v>
          </cell>
          <cell r="O5295">
            <v>1.4999999999999999E-4</v>
          </cell>
          <cell r="P5295">
            <v>-17.792940000000002</v>
          </cell>
          <cell r="Q5295">
            <v>-17.792940000000002</v>
          </cell>
          <cell r="R5295">
            <v>519907</v>
          </cell>
          <cell r="S5295">
            <v>-94.918769999999995</v>
          </cell>
          <cell r="T5295">
            <v>-112.71186</v>
          </cell>
          <cell r="U5295">
            <v>-112.71186</v>
          </cell>
          <cell r="V5295">
            <v>1249743</v>
          </cell>
          <cell r="W5295">
            <v>-3.3E-4</v>
          </cell>
          <cell r="X5295">
            <v>0</v>
          </cell>
          <cell r="Y5295">
            <v>0</v>
          </cell>
          <cell r="Z5295">
            <v>284900</v>
          </cell>
          <cell r="AB5295">
            <v>283242.48801999999</v>
          </cell>
          <cell r="AC5295">
            <v>241002.82850999999</v>
          </cell>
          <cell r="AD5295">
            <v>1217280.4709999999</v>
          </cell>
          <cell r="AT5295">
            <v>89805.854999999996</v>
          </cell>
          <cell r="AU5295">
            <v>283700.255</v>
          </cell>
          <cell r="AV5295">
            <v>270094.99722999998</v>
          </cell>
          <cell r="AW5295">
            <v>1090599.31623</v>
          </cell>
        </row>
        <row r="5296">
          <cell r="A5296" t="str">
            <v>680499CLOTHEBO0678</v>
          </cell>
          <cell r="L5296">
            <v>-2.7E-4</v>
          </cell>
          <cell r="M5296">
            <v>0</v>
          </cell>
          <cell r="N5296">
            <v>0</v>
          </cell>
          <cell r="O5296">
            <v>1.4999999999999999E-4</v>
          </cell>
          <cell r="P5296">
            <v>-0.44867000000000001</v>
          </cell>
          <cell r="Q5296">
            <v>-0.44867000000000001</v>
          </cell>
          <cell r="R5296">
            <v>385875</v>
          </cell>
          <cell r="S5296">
            <v>-71.138739999999999</v>
          </cell>
          <cell r="T5296">
            <v>-71.587559999999996</v>
          </cell>
          <cell r="U5296">
            <v>-71.587559999999996</v>
          </cell>
          <cell r="V5296">
            <v>898118</v>
          </cell>
          <cell r="W5296">
            <v>-3.3E-4</v>
          </cell>
          <cell r="X5296">
            <v>0</v>
          </cell>
          <cell r="Y5296">
            <v>0</v>
          </cell>
          <cell r="Z5296">
            <v>214373</v>
          </cell>
          <cell r="AB5296">
            <v>207018.55244999999</v>
          </cell>
          <cell r="AC5296">
            <v>172503.36413</v>
          </cell>
          <cell r="AD5296">
            <v>867437.78180999996</v>
          </cell>
          <cell r="AT5296">
            <v>69764.747000000003</v>
          </cell>
          <cell r="AU5296">
            <v>209467.823</v>
          </cell>
          <cell r="AV5296">
            <v>205549.31922999999</v>
          </cell>
          <cell r="AW5296">
            <v>780775.51422999997</v>
          </cell>
        </row>
        <row r="5297">
          <cell r="A5297" t="str">
            <v>680499CLOTHEBU0654</v>
          </cell>
          <cell r="R5297">
            <v>44832</v>
          </cell>
          <cell r="S5297">
            <v>3.8600000000000002E-2</v>
          </cell>
          <cell r="T5297">
            <v>3.8600000000000002E-2</v>
          </cell>
          <cell r="U5297">
            <v>3.8600000000000002E-2</v>
          </cell>
          <cell r="V5297">
            <v>119971</v>
          </cell>
          <cell r="Z5297">
            <v>25434</v>
          </cell>
          <cell r="AB5297">
            <v>26868.491999999998</v>
          </cell>
          <cell r="AC5297">
            <v>21800.285739999999</v>
          </cell>
          <cell r="AD5297">
            <v>118807.43401</v>
          </cell>
          <cell r="AT5297">
            <v>8654.1830000000009</v>
          </cell>
          <cell r="AU5297">
            <v>26280.136999999999</v>
          </cell>
          <cell r="AV5297">
            <v>24607.223000000002</v>
          </cell>
          <cell r="AW5297">
            <v>99287.536999999997</v>
          </cell>
        </row>
        <row r="5298">
          <cell r="A5298" t="str">
            <v>680499CLOTHEBU0659</v>
          </cell>
          <cell r="R5298">
            <v>89200</v>
          </cell>
          <cell r="S5298">
            <v>-23.818629999999999</v>
          </cell>
          <cell r="T5298">
            <v>-23.818629999999999</v>
          </cell>
          <cell r="U5298">
            <v>-23.818629999999999</v>
          </cell>
          <cell r="V5298">
            <v>224654</v>
          </cell>
          <cell r="Z5298">
            <v>45093</v>
          </cell>
          <cell r="AB5298">
            <v>49355.443570000003</v>
          </cell>
          <cell r="AC5298">
            <v>46699.178639999998</v>
          </cell>
          <cell r="AD5298">
            <v>214035.25518000001</v>
          </cell>
          <cell r="AT5298">
            <v>16386.924999999999</v>
          </cell>
          <cell r="AU5298">
            <v>47952.294999999998</v>
          </cell>
          <cell r="AV5298">
            <v>48938.455000000002</v>
          </cell>
          <cell r="AW5298">
            <v>187536.26500000001</v>
          </cell>
        </row>
        <row r="5299">
          <cell r="A5299" t="str">
            <v>680499CLOTHEBU3445</v>
          </cell>
          <cell r="P5299">
            <v>-17.344270000000002</v>
          </cell>
          <cell r="Q5299">
            <v>-17.344270000000002</v>
          </cell>
          <cell r="T5299">
            <v>-17.344270000000002</v>
          </cell>
          <cell r="U5299">
            <v>-17.344270000000002</v>
          </cell>
          <cell r="V5299">
            <v>7000</v>
          </cell>
          <cell r="AD5299">
            <v>17000</v>
          </cell>
          <cell r="AT5299">
            <v>-5000</v>
          </cell>
          <cell r="AU5299">
            <v>0</v>
          </cell>
          <cell r="AV5299">
            <v>-9000</v>
          </cell>
          <cell r="AW5299">
            <v>23000</v>
          </cell>
        </row>
        <row r="5300">
          <cell r="A5300" t="str">
            <v>680499CLOTHEBS6922</v>
          </cell>
          <cell r="L5300">
            <v>27.309380000000001</v>
          </cell>
          <cell r="M5300">
            <v>4.7173800000000004</v>
          </cell>
          <cell r="N5300">
            <v>4.7173800000000004</v>
          </cell>
          <cell r="O5300">
            <v>208.27925999999999</v>
          </cell>
          <cell r="P5300">
            <v>676.57235000000003</v>
          </cell>
          <cell r="Q5300">
            <v>676.57235000000003</v>
          </cell>
          <cell r="R5300">
            <v>403088</v>
          </cell>
          <cell r="S5300">
            <v>765.16269</v>
          </cell>
          <cell r="T5300">
            <v>1233.45578</v>
          </cell>
          <cell r="U5300">
            <v>1233.45578</v>
          </cell>
          <cell r="V5300">
            <v>890000</v>
          </cell>
          <cell r="W5300">
            <v>102.78479</v>
          </cell>
          <cell r="X5300">
            <v>127.84665</v>
          </cell>
          <cell r="Y5300">
            <v>127.84665</v>
          </cell>
          <cell r="Z5300">
            <v>205717</v>
          </cell>
          <cell r="AB5300">
            <v>190421.34920999999</v>
          </cell>
          <cell r="AC5300">
            <v>188441.44021999999</v>
          </cell>
          <cell r="AD5300">
            <v>841588.72663000005</v>
          </cell>
          <cell r="AT5300">
            <v>61587.688000000002</v>
          </cell>
          <cell r="AU5300">
            <v>192304.66500000001</v>
          </cell>
          <cell r="AV5300">
            <v>190179.47953000001</v>
          </cell>
          <cell r="AW5300">
            <v>717018.13853</v>
          </cell>
        </row>
        <row r="5301">
          <cell r="A5301" t="str">
            <v>680499CLOTHEBU0630</v>
          </cell>
          <cell r="L5301">
            <v>27.309380000000001</v>
          </cell>
          <cell r="M5301">
            <v>11.55613</v>
          </cell>
          <cell r="N5301">
            <v>11.55613</v>
          </cell>
          <cell r="O5301">
            <v>208.27925999999999</v>
          </cell>
          <cell r="P5301">
            <v>105.95908</v>
          </cell>
          <cell r="Q5301">
            <v>105.95908</v>
          </cell>
          <cell r="R5301">
            <v>70000</v>
          </cell>
          <cell r="S5301">
            <v>459.03282999999999</v>
          </cell>
          <cell r="T5301">
            <v>356.71265</v>
          </cell>
          <cell r="U5301">
            <v>356.71265</v>
          </cell>
          <cell r="V5301">
            <v>145000</v>
          </cell>
          <cell r="W5301">
            <v>102.78479</v>
          </cell>
          <cell r="X5301">
            <v>87.055930000000004</v>
          </cell>
          <cell r="Y5301">
            <v>87.055930000000004</v>
          </cell>
          <cell r="Z5301">
            <v>38200</v>
          </cell>
          <cell r="AB5301">
            <v>35376</v>
          </cell>
          <cell r="AC5301">
            <v>35704</v>
          </cell>
          <cell r="AD5301">
            <v>144962</v>
          </cell>
          <cell r="AT5301">
            <v>11470</v>
          </cell>
          <cell r="AU5301">
            <v>35030</v>
          </cell>
          <cell r="AV5301">
            <v>34584.36853</v>
          </cell>
          <cell r="AW5301">
            <v>120795.36853000001</v>
          </cell>
        </row>
        <row r="5302">
          <cell r="A5302" t="str">
            <v>680499CLOTHEBU1485</v>
          </cell>
          <cell r="R5302">
            <v>112242</v>
          </cell>
          <cell r="S5302">
            <v>4.2799999999999998E-2</v>
          </cell>
          <cell r="T5302">
            <v>4.2799999999999998E-2</v>
          </cell>
          <cell r="U5302">
            <v>4.2799999999999998E-2</v>
          </cell>
          <cell r="V5302">
            <v>261631</v>
          </cell>
          <cell r="Z5302">
            <v>58689</v>
          </cell>
          <cell r="AB5302">
            <v>52666.783759999998</v>
          </cell>
          <cell r="AC5302">
            <v>48003.43073</v>
          </cell>
          <cell r="AD5302">
            <v>237049.41149999999</v>
          </cell>
          <cell r="AT5302">
            <v>17537.685000000001</v>
          </cell>
          <cell r="AU5302">
            <v>53507.737000000001</v>
          </cell>
          <cell r="AV5302">
            <v>53222.731</v>
          </cell>
          <cell r="AW5302">
            <v>205454.992</v>
          </cell>
        </row>
        <row r="5303">
          <cell r="A5303" t="str">
            <v>680499CLOTHEBU1051</v>
          </cell>
          <cell r="R5303">
            <v>32800</v>
          </cell>
          <cell r="S5303">
            <v>1.04E-2</v>
          </cell>
          <cell r="T5303">
            <v>1.04E-2</v>
          </cell>
          <cell r="U5303">
            <v>1.04E-2</v>
          </cell>
          <cell r="V5303">
            <v>67000</v>
          </cell>
          <cell r="Z5303">
            <v>16100</v>
          </cell>
          <cell r="AB5303">
            <v>16103.892610000001</v>
          </cell>
          <cell r="AC5303">
            <v>16699.74178</v>
          </cell>
          <cell r="AD5303">
            <v>66999.852859999999</v>
          </cell>
          <cell r="AT5303">
            <v>5000</v>
          </cell>
          <cell r="AU5303">
            <v>16000</v>
          </cell>
          <cell r="AV5303">
            <v>16500</v>
          </cell>
          <cell r="AW5303">
            <v>55700</v>
          </cell>
        </row>
        <row r="5304">
          <cell r="A5304" t="str">
            <v>680499CLOTHEBO0708</v>
          </cell>
          <cell r="R5304">
            <v>133734</v>
          </cell>
          <cell r="S5304">
            <v>-42.868259999999999</v>
          </cell>
          <cell r="T5304">
            <v>-42.868259999999999</v>
          </cell>
          <cell r="U5304">
            <v>-42.868259999999999</v>
          </cell>
          <cell r="V5304">
            <v>293310</v>
          </cell>
          <cell r="Z5304">
            <v>64508</v>
          </cell>
          <cell r="AB5304">
            <v>38206.28256</v>
          </cell>
          <cell r="AC5304">
            <v>37907.139660000001</v>
          </cell>
          <cell r="AD5304">
            <v>172361.94274999999</v>
          </cell>
          <cell r="AT5304">
            <v>12273.816000000001</v>
          </cell>
          <cell r="AU5304">
            <v>38313.088000000003</v>
          </cell>
          <cell r="AV5304">
            <v>38667.262000000002</v>
          </cell>
          <cell r="AW5304">
            <v>151594.33799999999</v>
          </cell>
        </row>
        <row r="5305">
          <cell r="A5305" t="str">
            <v>680499CLOTHEBU0675</v>
          </cell>
          <cell r="AB5305">
            <v>22935.136330000001</v>
          </cell>
          <cell r="AC5305">
            <v>26080.34086</v>
          </cell>
          <cell r="AD5305">
            <v>104909.24241000001</v>
          </cell>
          <cell r="AT5305">
            <v>7730.5630000000001</v>
          </cell>
          <cell r="AU5305">
            <v>24959.423999999999</v>
          </cell>
          <cell r="AV5305">
            <v>23093.239000000001</v>
          </cell>
          <cell r="AW5305">
            <v>85825.972999999998</v>
          </cell>
        </row>
        <row r="5306">
          <cell r="A5306" t="str">
            <v>680499CLOTHEBU0709</v>
          </cell>
          <cell r="R5306">
            <v>20720</v>
          </cell>
          <cell r="S5306">
            <v>8.9999999999999993E-3</v>
          </cell>
          <cell r="T5306">
            <v>8.9999999999999993E-3</v>
          </cell>
          <cell r="U5306">
            <v>8.9999999999999993E-3</v>
          </cell>
          <cell r="V5306">
            <v>43580</v>
          </cell>
          <cell r="Z5306">
            <v>11092</v>
          </cell>
          <cell r="AB5306">
            <v>8677.1278399999992</v>
          </cell>
          <cell r="AC5306">
            <v>9346.8840400000008</v>
          </cell>
          <cell r="AD5306">
            <v>40354.291069999999</v>
          </cell>
          <cell r="AT5306">
            <v>2826.97</v>
          </cell>
          <cell r="AU5306">
            <v>9093.5360000000001</v>
          </cell>
          <cell r="AV5306">
            <v>9060.4539999999997</v>
          </cell>
          <cell r="AW5306">
            <v>32803.58</v>
          </cell>
        </row>
        <row r="5307">
          <cell r="A5307" t="str">
            <v>680499CLOTHEBU1123</v>
          </cell>
          <cell r="M5307">
            <v>-6.8387500000000001</v>
          </cell>
          <cell r="N5307">
            <v>-6.8387500000000001</v>
          </cell>
          <cell r="P5307">
            <v>570.61327000000006</v>
          </cell>
          <cell r="Q5307">
            <v>570.61327000000006</v>
          </cell>
          <cell r="R5307">
            <v>33592</v>
          </cell>
          <cell r="S5307">
            <v>348.93592000000001</v>
          </cell>
          <cell r="T5307">
            <v>919.54918999999995</v>
          </cell>
          <cell r="U5307">
            <v>919.54918999999995</v>
          </cell>
          <cell r="V5307">
            <v>79479</v>
          </cell>
          <cell r="X5307">
            <v>40.79072</v>
          </cell>
          <cell r="Y5307">
            <v>40.79072</v>
          </cell>
          <cell r="Z5307">
            <v>17128</v>
          </cell>
          <cell r="AB5307">
            <v>16456.126110000001</v>
          </cell>
          <cell r="AC5307">
            <v>14699.90315</v>
          </cell>
          <cell r="AD5307">
            <v>74951.986040000003</v>
          </cell>
          <cell r="AT5307">
            <v>4748.6540000000005</v>
          </cell>
          <cell r="AU5307">
            <v>15400.88</v>
          </cell>
          <cell r="AV5307">
            <v>15051.424999999999</v>
          </cell>
          <cell r="AW5307">
            <v>64843.887000000002</v>
          </cell>
        </row>
        <row r="5308">
          <cell r="A5308" t="str">
            <v>680499CLOTHEBS9042</v>
          </cell>
          <cell r="L5308">
            <v>6391.8661499999998</v>
          </cell>
          <cell r="M5308">
            <v>72.705479999999994</v>
          </cell>
          <cell r="N5308">
            <v>72.705479999999994</v>
          </cell>
          <cell r="O5308">
            <v>7368.75119</v>
          </cell>
          <cell r="P5308">
            <v>823.14085</v>
          </cell>
          <cell r="Q5308">
            <v>823.14085</v>
          </cell>
          <cell r="R5308">
            <v>428680</v>
          </cell>
          <cell r="S5308">
            <v>8153.3906699999998</v>
          </cell>
          <cell r="T5308">
            <v>1607.78033</v>
          </cell>
          <cell r="U5308">
            <v>1607.78033</v>
          </cell>
          <cell r="V5308">
            <v>1000000</v>
          </cell>
          <cell r="W5308">
            <v>6684.7855399999999</v>
          </cell>
          <cell r="X5308">
            <v>409.11425000000003</v>
          </cell>
          <cell r="Y5308">
            <v>409.11425000000003</v>
          </cell>
          <cell r="Z5308">
            <v>222850</v>
          </cell>
          <cell r="AB5308">
            <v>242622.09265000001</v>
          </cell>
          <cell r="AC5308">
            <v>229826.20045999999</v>
          </cell>
          <cell r="AD5308">
            <v>1059728.84925</v>
          </cell>
          <cell r="AT5308">
            <v>79868.626000000004</v>
          </cell>
          <cell r="AU5308">
            <v>246564.65400000001</v>
          </cell>
          <cell r="AV5308">
            <v>243897.47368</v>
          </cell>
          <cell r="AW5308">
            <v>915072.64768000005</v>
          </cell>
        </row>
        <row r="5309">
          <cell r="A5309" t="str">
            <v>680499CLOTHEBO0341</v>
          </cell>
          <cell r="L5309">
            <v>6330.4500799999996</v>
          </cell>
          <cell r="O5309">
            <v>7307.3351199999997</v>
          </cell>
          <cell r="P5309">
            <v>506.87502999999998</v>
          </cell>
          <cell r="Q5309">
            <v>506.87502999999998</v>
          </cell>
          <cell r="R5309">
            <v>212000</v>
          </cell>
          <cell r="S5309">
            <v>7727.3626299999996</v>
          </cell>
          <cell r="T5309">
            <v>926.90254000000004</v>
          </cell>
          <cell r="U5309">
            <v>926.90254000000004</v>
          </cell>
          <cell r="V5309">
            <v>516000</v>
          </cell>
          <cell r="W5309">
            <v>6623.3694699999996</v>
          </cell>
          <cell r="X5309">
            <v>221.87484000000001</v>
          </cell>
          <cell r="Y5309">
            <v>221.87484000000001</v>
          </cell>
          <cell r="Z5309">
            <v>116500</v>
          </cell>
          <cell r="AB5309">
            <v>135857.84179999999</v>
          </cell>
          <cell r="AC5309">
            <v>121048.27635</v>
          </cell>
          <cell r="AD5309">
            <v>577657.05764999997</v>
          </cell>
          <cell r="AT5309">
            <v>41995.593000000001</v>
          </cell>
          <cell r="AU5309">
            <v>129999.94899999999</v>
          </cell>
          <cell r="AV5309">
            <v>130522.23668</v>
          </cell>
          <cell r="AW5309">
            <v>498195.72268000001</v>
          </cell>
        </row>
        <row r="5310">
          <cell r="A5310" t="str">
            <v>680499CLOTHEBU0341</v>
          </cell>
          <cell r="L5310">
            <v>6330.4500799999996</v>
          </cell>
          <cell r="O5310">
            <v>7307.3351199999997</v>
          </cell>
          <cell r="P5310">
            <v>506.87502999999998</v>
          </cell>
          <cell r="Q5310">
            <v>506.87502999999998</v>
          </cell>
          <cell r="R5310">
            <v>212000</v>
          </cell>
          <cell r="S5310">
            <v>7727.3626299999996</v>
          </cell>
          <cell r="T5310">
            <v>926.90254000000004</v>
          </cell>
          <cell r="U5310">
            <v>926.90254000000004</v>
          </cell>
          <cell r="V5310">
            <v>516000</v>
          </cell>
          <cell r="W5310">
            <v>6623.3694699999996</v>
          </cell>
          <cell r="X5310">
            <v>221.87484000000001</v>
          </cell>
          <cell r="Y5310">
            <v>221.87484000000001</v>
          </cell>
          <cell r="Z5310">
            <v>116500</v>
          </cell>
          <cell r="AB5310">
            <v>135857.84179999999</v>
          </cell>
          <cell r="AC5310">
            <v>121048.27635</v>
          </cell>
          <cell r="AD5310">
            <v>577657.05764999997</v>
          </cell>
          <cell r="AT5310">
            <v>41995.593000000001</v>
          </cell>
          <cell r="AU5310">
            <v>129999.94899999999</v>
          </cell>
          <cell r="AV5310">
            <v>130522.23668</v>
          </cell>
          <cell r="AW5310">
            <v>498195.72268000001</v>
          </cell>
        </row>
        <row r="5311">
          <cell r="A5311" t="str">
            <v>680499CLOTHEBU0351</v>
          </cell>
          <cell r="R5311">
            <v>69600</v>
          </cell>
          <cell r="S5311">
            <v>3.7400000000000003E-2</v>
          </cell>
          <cell r="T5311">
            <v>3.7400000000000003E-2</v>
          </cell>
          <cell r="U5311">
            <v>3.7400000000000003E-2</v>
          </cell>
          <cell r="V5311">
            <v>156200</v>
          </cell>
          <cell r="Z5311">
            <v>34300</v>
          </cell>
          <cell r="AB5311">
            <v>34008.909010000003</v>
          </cell>
          <cell r="AC5311">
            <v>35700.971030000001</v>
          </cell>
          <cell r="AD5311">
            <v>151299.01316</v>
          </cell>
          <cell r="AT5311">
            <v>10000.241</v>
          </cell>
          <cell r="AU5311">
            <v>34000.851999999999</v>
          </cell>
          <cell r="AV5311">
            <v>36100.362999999998</v>
          </cell>
          <cell r="AW5311">
            <v>127100.841</v>
          </cell>
        </row>
        <row r="5312">
          <cell r="A5312" t="str">
            <v>680499CLOTHEBU0352</v>
          </cell>
          <cell r="L5312">
            <v>26.618919999999999</v>
          </cell>
          <cell r="O5312">
            <v>26.618919999999999</v>
          </cell>
          <cell r="R5312">
            <v>129500</v>
          </cell>
          <cell r="S5312">
            <v>12.635009999999999</v>
          </cell>
          <cell r="T5312">
            <v>-13.98391</v>
          </cell>
          <cell r="U5312">
            <v>-13.98391</v>
          </cell>
          <cell r="V5312">
            <v>310000</v>
          </cell>
          <cell r="W5312">
            <v>26.618919999999999</v>
          </cell>
          <cell r="Z5312">
            <v>69300</v>
          </cell>
          <cell r="AB5312">
            <v>70124.549700000003</v>
          </cell>
          <cell r="AC5312">
            <v>63269.871449999999</v>
          </cell>
          <cell r="AD5312">
            <v>312725.37326999998</v>
          </cell>
          <cell r="AT5312">
            <v>21999.96</v>
          </cell>
          <cell r="AU5312">
            <v>70500.58</v>
          </cell>
          <cell r="AV5312">
            <v>67299.854999999996</v>
          </cell>
          <cell r="AW5312">
            <v>271800.04100000003</v>
          </cell>
        </row>
        <row r="5313">
          <cell r="A5313" t="str">
            <v>680499CLOTHEBU0353</v>
          </cell>
          <cell r="M5313">
            <v>72.705479999999994</v>
          </cell>
          <cell r="N5313">
            <v>72.705479999999994</v>
          </cell>
          <cell r="P5313">
            <v>316.26582000000002</v>
          </cell>
          <cell r="Q5313">
            <v>316.26582000000002</v>
          </cell>
          <cell r="R5313">
            <v>8500</v>
          </cell>
          <cell r="S5313">
            <v>378.55847999999997</v>
          </cell>
          <cell r="T5313">
            <v>694.82429999999999</v>
          </cell>
          <cell r="U5313">
            <v>694.82429999999999</v>
          </cell>
          <cell r="V5313">
            <v>18000</v>
          </cell>
          <cell r="X5313">
            <v>187.23940999999999</v>
          </cell>
          <cell r="Y5313">
            <v>187.23940999999999</v>
          </cell>
          <cell r="Z5313">
            <v>4250</v>
          </cell>
          <cell r="AB5313">
            <v>4817.7921399999996</v>
          </cell>
          <cell r="AC5313">
            <v>5693.0816299999997</v>
          </cell>
          <cell r="AD5313">
            <v>20988.405170000002</v>
          </cell>
          <cell r="AT5313">
            <v>1482.8320000000001</v>
          </cell>
          <cell r="AU5313">
            <v>4633.2730000000001</v>
          </cell>
          <cell r="AV5313">
            <v>4535.0190000000002</v>
          </cell>
          <cell r="AW5313">
            <v>15996.043</v>
          </cell>
        </row>
        <row r="5314">
          <cell r="A5314" t="str">
            <v>680499CLOTHEBU0349</v>
          </cell>
          <cell r="L5314">
            <v>34.797150000000002</v>
          </cell>
          <cell r="O5314">
            <v>34.797150000000002</v>
          </cell>
          <cell r="R5314">
            <v>9080</v>
          </cell>
          <cell r="S5314">
            <v>34.797150000000002</v>
          </cell>
          <cell r="V5314">
            <v>-200</v>
          </cell>
          <cell r="W5314">
            <v>34.797150000000002</v>
          </cell>
          <cell r="Z5314">
            <v>-1500</v>
          </cell>
          <cell r="AB5314">
            <v>-2187</v>
          </cell>
          <cell r="AC5314">
            <v>4114</v>
          </cell>
          <cell r="AD5314">
            <v>-2941</v>
          </cell>
          <cell r="AT5314">
            <v>4390</v>
          </cell>
          <cell r="AU5314">
            <v>7430</v>
          </cell>
          <cell r="AV5314">
            <v>5440</v>
          </cell>
          <cell r="AW5314">
            <v>1980</v>
          </cell>
        </row>
        <row r="5315">
          <cell r="A5315" t="str">
            <v>680499CLOTHEBS9051</v>
          </cell>
          <cell r="L5315">
            <v>13351.925090000001</v>
          </cell>
          <cell r="M5315">
            <v>18518.14112</v>
          </cell>
          <cell r="N5315">
            <v>18518.14112</v>
          </cell>
          <cell r="O5315">
            <v>75890.519459999996</v>
          </cell>
          <cell r="P5315">
            <v>113188.09013</v>
          </cell>
          <cell r="Q5315">
            <v>113188.09013</v>
          </cell>
          <cell r="R5315">
            <v>293300</v>
          </cell>
          <cell r="S5315">
            <v>205812.62302</v>
          </cell>
          <cell r="T5315">
            <v>243110.19368999999</v>
          </cell>
          <cell r="U5315">
            <v>243110.19368999999</v>
          </cell>
          <cell r="V5315">
            <v>705100</v>
          </cell>
          <cell r="W5315">
            <v>28493.104370000001</v>
          </cell>
          <cell r="X5315">
            <v>60873.38665</v>
          </cell>
          <cell r="Y5315">
            <v>60873.38665</v>
          </cell>
          <cell r="Z5315">
            <v>144300</v>
          </cell>
          <cell r="AB5315">
            <v>123513.86767000001</v>
          </cell>
          <cell r="AC5315">
            <v>125978.88167</v>
          </cell>
          <cell r="AD5315">
            <v>570715.93524000002</v>
          </cell>
          <cell r="AT5315">
            <v>39428.847000000002</v>
          </cell>
          <cell r="AU5315">
            <v>121204.97900000001</v>
          </cell>
          <cell r="AV5315">
            <v>160665.52700999999</v>
          </cell>
          <cell r="AW5315">
            <v>518918.93401000003</v>
          </cell>
        </row>
        <row r="5316">
          <cell r="A5316" t="str">
            <v>680499CLOTHEBO0713</v>
          </cell>
          <cell r="L5316">
            <v>1147.68109</v>
          </cell>
          <cell r="M5316">
            <v>1491.6000200000001</v>
          </cell>
          <cell r="N5316">
            <v>1491.6000200000001</v>
          </cell>
          <cell r="O5316">
            <v>5987.3444600000003</v>
          </cell>
          <cell r="P5316">
            <v>6003.9076599999999</v>
          </cell>
          <cell r="Q5316">
            <v>6003.9076599999999</v>
          </cell>
          <cell r="R5316">
            <v>145200</v>
          </cell>
          <cell r="S5316">
            <v>15052.44882</v>
          </cell>
          <cell r="T5316">
            <v>15069.01202</v>
          </cell>
          <cell r="U5316">
            <v>15069.01202</v>
          </cell>
          <cell r="V5316">
            <v>335000</v>
          </cell>
          <cell r="W5316">
            <v>1510.7552900000001</v>
          </cell>
          <cell r="X5316">
            <v>3996.08959</v>
          </cell>
          <cell r="Y5316">
            <v>3996.08959</v>
          </cell>
          <cell r="Z5316">
            <v>71300</v>
          </cell>
          <cell r="AB5316">
            <v>48669.139580000003</v>
          </cell>
          <cell r="AC5316">
            <v>52787.057280000001</v>
          </cell>
          <cell r="AD5316">
            <v>234978.08184</v>
          </cell>
          <cell r="AT5316">
            <v>14101.762000000001</v>
          </cell>
          <cell r="AU5316">
            <v>46076.017999999996</v>
          </cell>
          <cell r="AV5316">
            <v>54228.215779999999</v>
          </cell>
          <cell r="AW5316">
            <v>204619.51678000001</v>
          </cell>
        </row>
        <row r="5317">
          <cell r="A5317" t="str">
            <v>680499CLOTHEBU0713</v>
          </cell>
          <cell r="L5317">
            <v>1147.68109</v>
          </cell>
          <cell r="M5317">
            <v>1491.6000200000001</v>
          </cell>
          <cell r="N5317">
            <v>1491.6000200000001</v>
          </cell>
          <cell r="O5317">
            <v>5987.3444600000003</v>
          </cell>
          <cell r="P5317">
            <v>6003.9076599999999</v>
          </cell>
          <cell r="Q5317">
            <v>6003.9076599999999</v>
          </cell>
          <cell r="R5317">
            <v>145200</v>
          </cell>
          <cell r="S5317">
            <v>15052.44882</v>
          </cell>
          <cell r="T5317">
            <v>15069.01202</v>
          </cell>
          <cell r="U5317">
            <v>15069.01202</v>
          </cell>
          <cell r="V5317">
            <v>335000</v>
          </cell>
          <cell r="W5317">
            <v>1510.7552900000001</v>
          </cell>
          <cell r="X5317">
            <v>3996.08959</v>
          </cell>
          <cell r="Y5317">
            <v>3996.08959</v>
          </cell>
          <cell r="Z5317">
            <v>71300</v>
          </cell>
          <cell r="AB5317">
            <v>48669.139580000003</v>
          </cell>
          <cell r="AC5317">
            <v>52787.057280000001</v>
          </cell>
          <cell r="AD5317">
            <v>234978.08184</v>
          </cell>
          <cell r="AT5317">
            <v>14101.762000000001</v>
          </cell>
          <cell r="AU5317">
            <v>46076.017999999996</v>
          </cell>
          <cell r="AV5317">
            <v>54228.215779999999</v>
          </cell>
          <cell r="AW5317">
            <v>204619.51678000001</v>
          </cell>
        </row>
        <row r="5318">
          <cell r="A5318" t="str">
            <v>680499CLOTHEBU0382</v>
          </cell>
          <cell r="L5318">
            <v>3134.2669999999998</v>
          </cell>
          <cell r="M5318">
            <v>2996.288</v>
          </cell>
          <cell r="N5318">
            <v>2996.288</v>
          </cell>
          <cell r="O5318">
            <v>14889.287</v>
          </cell>
          <cell r="P5318">
            <v>14411.499</v>
          </cell>
          <cell r="Q5318">
            <v>14411.499</v>
          </cell>
          <cell r="R5318">
            <v>18700</v>
          </cell>
          <cell r="S5318">
            <v>36276.148999999998</v>
          </cell>
          <cell r="T5318">
            <v>35798.360999999997</v>
          </cell>
          <cell r="U5318">
            <v>35798.360999999997</v>
          </cell>
          <cell r="V5318">
            <v>38200</v>
          </cell>
          <cell r="W5318">
            <v>6498.0086799999999</v>
          </cell>
          <cell r="X5318">
            <v>8929.7270000000008</v>
          </cell>
          <cell r="Y5318">
            <v>8929.7270000000008</v>
          </cell>
          <cell r="Z5318">
            <v>9700</v>
          </cell>
          <cell r="AB5318">
            <v>9579</v>
          </cell>
          <cell r="AC5318">
            <v>8505</v>
          </cell>
          <cell r="AD5318">
            <v>36630</v>
          </cell>
          <cell r="AT5318">
            <v>3420</v>
          </cell>
          <cell r="AU5318">
            <v>9730</v>
          </cell>
          <cell r="AV5318">
            <v>14613.168519999999</v>
          </cell>
          <cell r="AW5318">
            <v>36633.168519999999</v>
          </cell>
        </row>
        <row r="5319">
          <cell r="A5319" t="str">
            <v>680499CLOTHEBU0386</v>
          </cell>
          <cell r="L5319">
            <v>1720.039</v>
          </cell>
          <cell r="M5319">
            <v>1042.4359999999999</v>
          </cell>
          <cell r="N5319">
            <v>1042.4359999999999</v>
          </cell>
          <cell r="O5319">
            <v>9211.2810000000009</v>
          </cell>
          <cell r="P5319">
            <v>5483.9809999999998</v>
          </cell>
          <cell r="Q5319">
            <v>5483.9809999999998</v>
          </cell>
          <cell r="R5319">
            <v>8200</v>
          </cell>
          <cell r="S5319">
            <v>17468.927</v>
          </cell>
          <cell r="T5319">
            <v>13741.627</v>
          </cell>
          <cell r="U5319">
            <v>13741.627</v>
          </cell>
          <cell r="V5319">
            <v>16300</v>
          </cell>
          <cell r="W5319">
            <v>3813.8420599999999</v>
          </cell>
          <cell r="X5319">
            <v>3339.2849999999999</v>
          </cell>
          <cell r="Y5319">
            <v>3339.2849999999999</v>
          </cell>
          <cell r="Z5319">
            <v>4300</v>
          </cell>
          <cell r="AB5319">
            <v>6686</v>
          </cell>
          <cell r="AC5319">
            <v>6837</v>
          </cell>
          <cell r="AD5319">
            <v>25632</v>
          </cell>
          <cell r="AT5319">
            <v>2570</v>
          </cell>
          <cell r="AU5319">
            <v>6980</v>
          </cell>
          <cell r="AV5319">
            <v>9236.6242199999997</v>
          </cell>
          <cell r="AW5319">
            <v>25636.624220000002</v>
          </cell>
        </row>
        <row r="5320">
          <cell r="A5320" t="str">
            <v>680499CLOTHEBU0418</v>
          </cell>
          <cell r="L5320">
            <v>7349.9380000000001</v>
          </cell>
          <cell r="M5320">
            <v>12987.8171</v>
          </cell>
          <cell r="N5320">
            <v>12987.8171</v>
          </cell>
          <cell r="O5320">
            <v>45802.607000000004</v>
          </cell>
          <cell r="P5320">
            <v>87288.702470000004</v>
          </cell>
          <cell r="Q5320">
            <v>87288.702470000004</v>
          </cell>
          <cell r="R5320">
            <v>121200</v>
          </cell>
          <cell r="S5320">
            <v>137015.09820000001</v>
          </cell>
          <cell r="T5320">
            <v>178501.19367000001</v>
          </cell>
          <cell r="U5320">
            <v>178501.19367000001</v>
          </cell>
          <cell r="V5320">
            <v>315600</v>
          </cell>
          <cell r="W5320">
            <v>16670.498339999998</v>
          </cell>
          <cell r="X5320">
            <v>44608.285060000002</v>
          </cell>
          <cell r="Y5320">
            <v>44608.285060000002</v>
          </cell>
          <cell r="Z5320">
            <v>59000</v>
          </cell>
          <cell r="AB5320">
            <v>58579.728089999997</v>
          </cell>
          <cell r="AC5320">
            <v>57849.824390000002</v>
          </cell>
          <cell r="AD5320">
            <v>273475.85340000002</v>
          </cell>
          <cell r="AT5320">
            <v>19337.084999999999</v>
          </cell>
          <cell r="AU5320">
            <v>58418.961000000003</v>
          </cell>
          <cell r="AV5320">
            <v>82587.518490000002</v>
          </cell>
          <cell r="AW5320">
            <v>252029.62448999999</v>
          </cell>
        </row>
        <row r="5321">
          <cell r="A5321" t="str">
            <v>680499CLOTHEBS9050</v>
          </cell>
          <cell r="L5321">
            <v>7239.0521500000004</v>
          </cell>
          <cell r="O5321">
            <v>40811.699260000001</v>
          </cell>
          <cell r="R5321">
            <v>347375</v>
          </cell>
          <cell r="S5321">
            <v>40811.859259999997</v>
          </cell>
          <cell r="T5321">
            <v>0.16</v>
          </cell>
          <cell r="U5321">
            <v>0.16</v>
          </cell>
          <cell r="V5321">
            <v>791315</v>
          </cell>
          <cell r="W5321">
            <v>16174.42404</v>
          </cell>
          <cell r="Z5321">
            <v>183733</v>
          </cell>
          <cell r="AB5321">
            <v>181632.32084</v>
          </cell>
          <cell r="AC5321">
            <v>163768.77155999999</v>
          </cell>
          <cell r="AD5321">
            <v>770655.17475999997</v>
          </cell>
          <cell r="AT5321">
            <v>62773.641000000003</v>
          </cell>
          <cell r="AU5321">
            <v>181500.356</v>
          </cell>
          <cell r="AV5321">
            <v>202076.75130999999</v>
          </cell>
          <cell r="AW5321">
            <v>665034.07831000001</v>
          </cell>
        </row>
        <row r="5322">
          <cell r="A5322" t="str">
            <v>680499CLOTHEBU0331</v>
          </cell>
          <cell r="L5322">
            <v>39.061700000000002</v>
          </cell>
          <cell r="O5322">
            <v>39.061700000000002</v>
          </cell>
          <cell r="R5322">
            <v>173441</v>
          </cell>
          <cell r="S5322">
            <v>39.157699999999998</v>
          </cell>
          <cell r="T5322">
            <v>9.6000000000000002E-2</v>
          </cell>
          <cell r="U5322">
            <v>9.6000000000000002E-2</v>
          </cell>
          <cell r="V5322">
            <v>417905</v>
          </cell>
          <cell r="W5322">
            <v>39.061700000000002</v>
          </cell>
          <cell r="Z5322">
            <v>93970</v>
          </cell>
          <cell r="AB5322">
            <v>90760.750719999996</v>
          </cell>
          <cell r="AC5322">
            <v>78331.995569999999</v>
          </cell>
          <cell r="AD5322">
            <v>404702.24752999999</v>
          </cell>
          <cell r="AT5322">
            <v>34118.788</v>
          </cell>
          <cell r="AU5322">
            <v>91235.600999999995</v>
          </cell>
          <cell r="AV5322">
            <v>96145.835999999996</v>
          </cell>
          <cell r="AW5322">
            <v>338884.60600000003</v>
          </cell>
        </row>
        <row r="5323">
          <cell r="A5323" t="str">
            <v>680499CLOTHEBU0362</v>
          </cell>
          <cell r="R5323">
            <v>127368</v>
          </cell>
          <cell r="S5323">
            <v>6.4000000000000001E-2</v>
          </cell>
          <cell r="T5323">
            <v>6.4000000000000001E-2</v>
          </cell>
          <cell r="U5323">
            <v>6.4000000000000001E-2</v>
          </cell>
          <cell r="V5323">
            <v>278377</v>
          </cell>
          <cell r="Z5323">
            <v>66005</v>
          </cell>
          <cell r="AB5323">
            <v>64563.570119999997</v>
          </cell>
          <cell r="AC5323">
            <v>60782.481590000003</v>
          </cell>
          <cell r="AD5323">
            <v>266440.63283000002</v>
          </cell>
          <cell r="AT5323">
            <v>20571.852999999999</v>
          </cell>
          <cell r="AU5323">
            <v>64859.754999999997</v>
          </cell>
          <cell r="AV5323">
            <v>64604.188999999998</v>
          </cell>
          <cell r="AW5323">
            <v>229844.36900000001</v>
          </cell>
        </row>
        <row r="5324">
          <cell r="A5324" t="str">
            <v>680499CLOTHEBU0369</v>
          </cell>
          <cell r="R5324">
            <v>46566</v>
          </cell>
          <cell r="V5324">
            <v>95033</v>
          </cell>
          <cell r="Z5324">
            <v>23758</v>
          </cell>
        </row>
        <row r="5325">
          <cell r="A5325" t="str">
            <v>680499CLOTHEBU0370</v>
          </cell>
          <cell r="AC5325">
            <v>3.2944</v>
          </cell>
          <cell r="AD5325">
            <v>3.2944</v>
          </cell>
          <cell r="AW5325">
            <v>0.377</v>
          </cell>
        </row>
        <row r="5326">
          <cell r="A5326" t="str">
            <v>680499CLOTHEBU0650</v>
          </cell>
          <cell r="L5326">
            <v>7199.9904500000002</v>
          </cell>
          <cell r="O5326">
            <v>40772.637560000003</v>
          </cell>
          <cell r="S5326">
            <v>40772.637560000003</v>
          </cell>
          <cell r="W5326">
            <v>16135.36234</v>
          </cell>
          <cell r="AB5326">
            <v>26308</v>
          </cell>
          <cell r="AC5326">
            <v>24651</v>
          </cell>
          <cell r="AD5326">
            <v>99509</v>
          </cell>
          <cell r="AT5326">
            <v>8083</v>
          </cell>
          <cell r="AU5326">
            <v>25405</v>
          </cell>
          <cell r="AV5326">
            <v>41326.726309999998</v>
          </cell>
          <cell r="AW5326">
            <v>96304.726309999998</v>
          </cell>
        </row>
        <row r="5327">
          <cell r="A5327" t="str">
            <v>680499CLOTHEBS6801</v>
          </cell>
          <cell r="R5327">
            <v>12857</v>
          </cell>
          <cell r="V5327">
            <v>26080</v>
          </cell>
          <cell r="Z5327">
            <v>6053</v>
          </cell>
          <cell r="AB5327">
            <v>9381</v>
          </cell>
          <cell r="AC5327">
            <v>10080</v>
          </cell>
          <cell r="AD5327">
            <v>39352</v>
          </cell>
          <cell r="AT5327">
            <v>2671</v>
          </cell>
          <cell r="AU5327">
            <v>8989</v>
          </cell>
          <cell r="AV5327">
            <v>9034</v>
          </cell>
          <cell r="AW5327">
            <v>30966</v>
          </cell>
        </row>
        <row r="5328">
          <cell r="A5328" t="str">
            <v>680499CLOTHEBU1481</v>
          </cell>
          <cell r="R5328">
            <v>12857</v>
          </cell>
          <cell r="V5328">
            <v>26080</v>
          </cell>
          <cell r="Z5328">
            <v>6053</v>
          </cell>
          <cell r="AT5328">
            <v>2671</v>
          </cell>
          <cell r="AU5328">
            <v>8989</v>
          </cell>
          <cell r="AV5328">
            <v>9034</v>
          </cell>
          <cell r="AW5328">
            <v>30966</v>
          </cell>
        </row>
        <row r="5329">
          <cell r="A5329" t="str">
            <v>680499CLOTHEBU3439</v>
          </cell>
          <cell r="AB5329">
            <v>9381</v>
          </cell>
          <cell r="AC5329">
            <v>10080</v>
          </cell>
          <cell r="AD5329">
            <v>39352</v>
          </cell>
        </row>
        <row r="5330">
          <cell r="A5330" t="str">
            <v>680499CLOTHEBS6906</v>
          </cell>
          <cell r="L5330">
            <v>14375.07353</v>
          </cell>
          <cell r="M5330">
            <v>23464.232199999999</v>
          </cell>
          <cell r="N5330">
            <v>23464.232199999999</v>
          </cell>
          <cell r="O5330">
            <v>99413.257570000002</v>
          </cell>
          <cell r="P5330">
            <v>190316.51423999999</v>
          </cell>
          <cell r="Q5330">
            <v>190316.51423999999</v>
          </cell>
          <cell r="R5330">
            <v>136582</v>
          </cell>
          <cell r="S5330">
            <v>265437.68832999998</v>
          </cell>
          <cell r="T5330">
            <v>356340.94500000001</v>
          </cell>
          <cell r="U5330">
            <v>356340.94500000001</v>
          </cell>
          <cell r="V5330">
            <v>247825</v>
          </cell>
          <cell r="W5330">
            <v>28392.438129999999</v>
          </cell>
          <cell r="X5330">
            <v>94655.547030000002</v>
          </cell>
          <cell r="Y5330">
            <v>94655.547030000002</v>
          </cell>
          <cell r="Z5330">
            <v>48336</v>
          </cell>
          <cell r="AB5330">
            <v>47560</v>
          </cell>
          <cell r="AC5330">
            <v>74730</v>
          </cell>
          <cell r="AD5330">
            <v>249187</v>
          </cell>
          <cell r="AT5330">
            <v>13805</v>
          </cell>
          <cell r="AU5330">
            <v>47048</v>
          </cell>
          <cell r="AV5330">
            <v>108540.20299000001</v>
          </cell>
          <cell r="AW5330">
            <v>257044.20298999999</v>
          </cell>
        </row>
        <row r="5331">
          <cell r="A5331" t="str">
            <v>680499CLOTHEBU0866</v>
          </cell>
          <cell r="L5331">
            <v>7404.2201400000004</v>
          </cell>
          <cell r="M5331">
            <v>14204.44714</v>
          </cell>
          <cell r="N5331">
            <v>14204.44714</v>
          </cell>
          <cell r="O5331">
            <v>63842.191769999998</v>
          </cell>
          <cell r="P5331">
            <v>150929.33908999999</v>
          </cell>
          <cell r="Q5331">
            <v>150929.33908999999</v>
          </cell>
          <cell r="R5331">
            <v>97134</v>
          </cell>
          <cell r="S5331">
            <v>165106.21169</v>
          </cell>
          <cell r="T5331">
            <v>252193.35900999999</v>
          </cell>
          <cell r="U5331">
            <v>252193.35900999999</v>
          </cell>
          <cell r="V5331">
            <v>158768</v>
          </cell>
          <cell r="W5331">
            <v>16609.406989999999</v>
          </cell>
          <cell r="X5331">
            <v>67065.467650000006</v>
          </cell>
          <cell r="Y5331">
            <v>67065.467650000006</v>
          </cell>
          <cell r="Z5331">
            <v>29067</v>
          </cell>
          <cell r="AB5331">
            <v>27807</v>
          </cell>
          <cell r="AC5331">
            <v>51323</v>
          </cell>
          <cell r="AD5331">
            <v>158893</v>
          </cell>
          <cell r="AT5331">
            <v>8937</v>
          </cell>
          <cell r="AU5331">
            <v>29045</v>
          </cell>
          <cell r="AV5331">
            <v>75638.737829999998</v>
          </cell>
          <cell r="AW5331">
            <v>167537.73783</v>
          </cell>
        </row>
        <row r="5332">
          <cell r="A5332" t="str">
            <v>680499CLOTHEBU0867</v>
          </cell>
          <cell r="L5332">
            <v>6970.8533900000002</v>
          </cell>
          <cell r="M5332">
            <v>9259.7850600000002</v>
          </cell>
          <cell r="N5332">
            <v>9259.7850600000002</v>
          </cell>
          <cell r="O5332">
            <v>35571.065799999997</v>
          </cell>
          <cell r="P5332">
            <v>39387.175150000003</v>
          </cell>
          <cell r="Q5332">
            <v>39387.175150000003</v>
          </cell>
          <cell r="R5332">
            <v>39448</v>
          </cell>
          <cell r="S5332">
            <v>100331.47663999999</v>
          </cell>
          <cell r="T5332">
            <v>104147.58599000001</v>
          </cell>
          <cell r="U5332">
            <v>104147.58599000001</v>
          </cell>
          <cell r="V5332">
            <v>89057</v>
          </cell>
          <cell r="W5332">
            <v>11783.031139999999</v>
          </cell>
          <cell r="X5332">
            <v>27590.079379999999</v>
          </cell>
          <cell r="Y5332">
            <v>27590.079379999999</v>
          </cell>
          <cell r="Z5332">
            <v>19269</v>
          </cell>
          <cell r="AB5332">
            <v>19753</v>
          </cell>
          <cell r="AC5332">
            <v>23407</v>
          </cell>
          <cell r="AD5332">
            <v>90294</v>
          </cell>
          <cell r="AT5332">
            <v>4868</v>
          </cell>
          <cell r="AU5332">
            <v>18003</v>
          </cell>
          <cell r="AV5332">
            <v>32901.46516</v>
          </cell>
          <cell r="AW5332">
            <v>89506.465160000007</v>
          </cell>
        </row>
        <row r="5333">
          <cell r="A5333" t="str">
            <v>680499CLOTHE201101</v>
          </cell>
          <cell r="L5333">
            <v>2238.9186199999999</v>
          </cell>
          <cell r="M5333">
            <v>-4892.9797200000003</v>
          </cell>
          <cell r="N5333">
            <v>-4892.9797200000003</v>
          </cell>
          <cell r="O5333">
            <v>11771.59402</v>
          </cell>
          <cell r="P5333">
            <v>-26699.568179999998</v>
          </cell>
          <cell r="Q5333">
            <v>-26699.568179999998</v>
          </cell>
          <cell r="R5333">
            <v>1521486</v>
          </cell>
          <cell r="S5333">
            <v>-13839.891960000001</v>
          </cell>
          <cell r="T5333">
            <v>-52311.05416</v>
          </cell>
          <cell r="U5333">
            <v>-52311.05416</v>
          </cell>
          <cell r="V5333">
            <v>3520034</v>
          </cell>
          <cell r="W5333">
            <v>4653.0300200000001</v>
          </cell>
          <cell r="X5333">
            <v>-16105.96249</v>
          </cell>
          <cell r="Y5333">
            <v>-16105.96249</v>
          </cell>
          <cell r="Z5333">
            <v>778005</v>
          </cell>
          <cell r="AB5333">
            <v>797466.54740000004</v>
          </cell>
          <cell r="AC5333">
            <v>641851.56931000005</v>
          </cell>
          <cell r="AD5333">
            <v>3253421.5767000001</v>
          </cell>
          <cell r="AT5333">
            <v>224040.58100000001</v>
          </cell>
          <cell r="AU5333">
            <v>705596.35800000001</v>
          </cell>
          <cell r="AV5333">
            <v>675761.59629000002</v>
          </cell>
          <cell r="AW5333">
            <v>2725836.0412900001</v>
          </cell>
        </row>
        <row r="5334">
          <cell r="A5334" t="str">
            <v>680499CLOTHEBT6918</v>
          </cell>
          <cell r="L5334">
            <v>2238.9186199999999</v>
          </cell>
          <cell r="M5334">
            <v>-4892.9797200000003</v>
          </cell>
          <cell r="N5334">
            <v>-4892.9797200000003</v>
          </cell>
          <cell r="O5334">
            <v>11771.59402</v>
          </cell>
          <cell r="P5334">
            <v>-26699.568179999998</v>
          </cell>
          <cell r="Q5334">
            <v>-26699.568179999998</v>
          </cell>
          <cell r="R5334">
            <v>1521486</v>
          </cell>
          <cell r="S5334">
            <v>-13839.891960000001</v>
          </cell>
          <cell r="T5334">
            <v>-52311.05416</v>
          </cell>
          <cell r="U5334">
            <v>-52311.05416</v>
          </cell>
          <cell r="V5334">
            <v>3520034</v>
          </cell>
          <cell r="W5334">
            <v>4653.0300200000001</v>
          </cell>
          <cell r="X5334">
            <v>-16105.96249</v>
          </cell>
          <cell r="Y5334">
            <v>-16105.96249</v>
          </cell>
          <cell r="Z5334">
            <v>778005</v>
          </cell>
          <cell r="AB5334">
            <v>797466.54740000004</v>
          </cell>
          <cell r="AC5334">
            <v>641851.56931000005</v>
          </cell>
          <cell r="AD5334">
            <v>3253421.5767000001</v>
          </cell>
          <cell r="AT5334">
            <v>224040.58100000001</v>
          </cell>
          <cell r="AU5334">
            <v>705596.35800000001</v>
          </cell>
          <cell r="AV5334">
            <v>675761.59629000002</v>
          </cell>
          <cell r="AW5334">
            <v>2725836.0412900001</v>
          </cell>
        </row>
        <row r="5335">
          <cell r="A5335" t="str">
            <v>680499CLOTHEBO0680</v>
          </cell>
          <cell r="O5335">
            <v>15.65</v>
          </cell>
          <cell r="P5335">
            <v>347.23430000000002</v>
          </cell>
          <cell r="Q5335">
            <v>347.23430000000002</v>
          </cell>
          <cell r="R5335">
            <v>1464800</v>
          </cell>
          <cell r="S5335">
            <v>-701.64966000000004</v>
          </cell>
          <cell r="T5335">
            <v>-370.06536</v>
          </cell>
          <cell r="U5335">
            <v>-370.06536</v>
          </cell>
          <cell r="V5335">
            <v>3398800</v>
          </cell>
          <cell r="Z5335">
            <v>750000</v>
          </cell>
          <cell r="AB5335">
            <v>766913.75245999999</v>
          </cell>
          <cell r="AC5335">
            <v>616581.78899999999</v>
          </cell>
          <cell r="AD5335">
            <v>3137809.6992299999</v>
          </cell>
          <cell r="AT5335">
            <v>215785.27100000001</v>
          </cell>
          <cell r="AU5335">
            <v>680304.804</v>
          </cell>
          <cell r="AV5335">
            <v>645683.31799999997</v>
          </cell>
          <cell r="AW5335">
            <v>2628297.1260000002</v>
          </cell>
        </row>
        <row r="5336">
          <cell r="A5336" t="str">
            <v>680499CLOTHEBU0680</v>
          </cell>
          <cell r="O5336">
            <v>15.65</v>
          </cell>
          <cell r="P5336">
            <v>347.23430000000002</v>
          </cell>
          <cell r="Q5336">
            <v>347.23430000000002</v>
          </cell>
          <cell r="R5336">
            <v>1464800</v>
          </cell>
          <cell r="S5336">
            <v>-701.64966000000004</v>
          </cell>
          <cell r="T5336">
            <v>-370.06536</v>
          </cell>
          <cell r="U5336">
            <v>-370.06536</v>
          </cell>
          <cell r="V5336">
            <v>3398800</v>
          </cell>
          <cell r="Z5336">
            <v>750000</v>
          </cell>
          <cell r="AB5336">
            <v>766913.75245999999</v>
          </cell>
          <cell r="AC5336">
            <v>616581.78899999999</v>
          </cell>
          <cell r="AD5336">
            <v>3137809.6992299999</v>
          </cell>
          <cell r="AT5336">
            <v>215785.27100000001</v>
          </cell>
          <cell r="AU5336">
            <v>680304.804</v>
          </cell>
          <cell r="AV5336">
            <v>645683.31799999997</v>
          </cell>
          <cell r="AW5336">
            <v>2628297.1260000002</v>
          </cell>
        </row>
        <row r="5337">
          <cell r="A5337" t="str">
            <v>680499CLOTHEBU0661</v>
          </cell>
          <cell r="L5337">
            <v>1860.64186</v>
          </cell>
          <cell r="M5337">
            <v>1240.3243299999999</v>
          </cell>
          <cell r="N5337">
            <v>1240.3243299999999</v>
          </cell>
          <cell r="O5337">
            <v>9568.2411100000008</v>
          </cell>
          <cell r="P5337">
            <v>7397.0168999999996</v>
          </cell>
          <cell r="Q5337">
            <v>7397.0168999999996</v>
          </cell>
          <cell r="R5337">
            <v>14390</v>
          </cell>
          <cell r="S5337">
            <v>25759.235710000001</v>
          </cell>
          <cell r="T5337">
            <v>23588.011500000001</v>
          </cell>
          <cell r="U5337">
            <v>23588.011500000001</v>
          </cell>
          <cell r="V5337">
            <v>34543</v>
          </cell>
          <cell r="W5337">
            <v>3829.9602199999999</v>
          </cell>
          <cell r="X5337">
            <v>4319.7931600000002</v>
          </cell>
          <cell r="Y5337">
            <v>4319.7931600000002</v>
          </cell>
          <cell r="Z5337">
            <v>6999</v>
          </cell>
          <cell r="AB5337">
            <v>7905</v>
          </cell>
          <cell r="AC5337">
            <v>7002</v>
          </cell>
          <cell r="AD5337">
            <v>34137</v>
          </cell>
          <cell r="AT5337">
            <v>2062</v>
          </cell>
          <cell r="AU5337">
            <v>6712</v>
          </cell>
          <cell r="AV5337">
            <v>10189.177079999999</v>
          </cell>
          <cell r="AW5337">
            <v>34522.177080000001</v>
          </cell>
        </row>
        <row r="5338">
          <cell r="A5338" t="str">
            <v>680499CLOTHEBU0624</v>
          </cell>
          <cell r="L5338">
            <v>378.27676000000002</v>
          </cell>
          <cell r="M5338">
            <v>-6133.3040499999997</v>
          </cell>
          <cell r="N5338">
            <v>-6133.3040499999997</v>
          </cell>
          <cell r="O5338">
            <v>2187.70291</v>
          </cell>
          <cell r="P5338">
            <v>-34443.819380000001</v>
          </cell>
          <cell r="Q5338">
            <v>-34443.819380000001</v>
          </cell>
          <cell r="R5338">
            <v>42296</v>
          </cell>
          <cell r="S5338">
            <v>-38897.478009999999</v>
          </cell>
          <cell r="T5338">
            <v>-75529.0003</v>
          </cell>
          <cell r="U5338">
            <v>-75529.0003</v>
          </cell>
          <cell r="V5338">
            <v>86691</v>
          </cell>
          <cell r="W5338">
            <v>823.06979999999999</v>
          </cell>
          <cell r="X5338">
            <v>-20425.755649999999</v>
          </cell>
          <cell r="Y5338">
            <v>-20425.755649999999</v>
          </cell>
          <cell r="Z5338">
            <v>21006</v>
          </cell>
          <cell r="AB5338">
            <v>22647.79494</v>
          </cell>
          <cell r="AC5338">
            <v>18267.780309999998</v>
          </cell>
          <cell r="AD5338">
            <v>81474.877470000007</v>
          </cell>
          <cell r="AT5338">
            <v>6193.31</v>
          </cell>
          <cell r="AU5338">
            <v>18579.554</v>
          </cell>
          <cell r="AV5338">
            <v>19889.101210000001</v>
          </cell>
          <cell r="AW5338">
            <v>63016.738210000003</v>
          </cell>
        </row>
        <row r="5339">
          <cell r="A5339" t="str">
            <v>680499CLOTHQPD202</v>
          </cell>
          <cell r="P5339">
            <v>0</v>
          </cell>
          <cell r="Q5339">
            <v>0</v>
          </cell>
          <cell r="S5339">
            <v>-260.44414</v>
          </cell>
          <cell r="T5339">
            <v>-260.44414</v>
          </cell>
          <cell r="U5339">
            <v>-260.44414</v>
          </cell>
          <cell r="X5339">
            <v>0</v>
          </cell>
          <cell r="Y5339">
            <v>0</v>
          </cell>
        </row>
        <row r="5340">
          <cell r="A5340" t="str">
            <v>680499CLOTHQBS9044</v>
          </cell>
          <cell r="S5340">
            <v>-18.873830000000002</v>
          </cell>
          <cell r="T5340">
            <v>-18.873830000000002</v>
          </cell>
          <cell r="U5340">
            <v>-18.873830000000002</v>
          </cell>
        </row>
        <row r="5341">
          <cell r="A5341" t="str">
            <v>680499CLOTHQBU0321</v>
          </cell>
          <cell r="S5341">
            <v>-19.007829999999998</v>
          </cell>
          <cell r="T5341">
            <v>-19.007829999999998</v>
          </cell>
          <cell r="U5341">
            <v>-19.007829999999998</v>
          </cell>
        </row>
        <row r="5342">
          <cell r="A5342" t="str">
            <v>680499CLOTHQBU0323</v>
          </cell>
          <cell r="S5342">
            <v>6.6000000000000003E-2</v>
          </cell>
          <cell r="T5342">
            <v>6.6000000000000003E-2</v>
          </cell>
          <cell r="U5342">
            <v>6.6000000000000003E-2</v>
          </cell>
        </row>
        <row r="5343">
          <cell r="A5343" t="str">
            <v>680499CLOTHQBU0329</v>
          </cell>
          <cell r="S5343">
            <v>6.8000000000000005E-2</v>
          </cell>
          <cell r="T5343">
            <v>6.8000000000000005E-2</v>
          </cell>
          <cell r="U5343">
            <v>6.8000000000000005E-2</v>
          </cell>
        </row>
        <row r="5344">
          <cell r="A5344" t="str">
            <v>680499CLOTHQBG6912</v>
          </cell>
          <cell r="S5344">
            <v>-137.69278</v>
          </cell>
          <cell r="T5344">
            <v>-137.69278</v>
          </cell>
          <cell r="U5344">
            <v>-137.69278</v>
          </cell>
        </row>
        <row r="5345">
          <cell r="A5345" t="str">
            <v>680499CLOTHQBS6912</v>
          </cell>
          <cell r="S5345">
            <v>-94.91892</v>
          </cell>
          <cell r="T5345">
            <v>-94.91892</v>
          </cell>
          <cell r="U5345">
            <v>-94.91892</v>
          </cell>
        </row>
        <row r="5346">
          <cell r="A5346" t="str">
            <v>680499CLOTHQBO0678</v>
          </cell>
          <cell r="S5346">
            <v>-71.138890000000004</v>
          </cell>
          <cell r="T5346">
            <v>-71.138890000000004</v>
          </cell>
          <cell r="U5346">
            <v>-71.138890000000004</v>
          </cell>
        </row>
        <row r="5347">
          <cell r="A5347" t="str">
            <v>680499CLOTHQBU0654</v>
          </cell>
          <cell r="S5347">
            <v>3.8600000000000002E-2</v>
          </cell>
          <cell r="T5347">
            <v>3.8600000000000002E-2</v>
          </cell>
          <cell r="U5347">
            <v>3.8600000000000002E-2</v>
          </cell>
        </row>
        <row r="5348">
          <cell r="A5348" t="str">
            <v>680499CLOTHQBU0659</v>
          </cell>
          <cell r="S5348">
            <v>-23.818629999999999</v>
          </cell>
          <cell r="T5348">
            <v>-23.818629999999999</v>
          </cell>
          <cell r="U5348">
            <v>-23.818629999999999</v>
          </cell>
        </row>
        <row r="5349">
          <cell r="A5349" t="str">
            <v>680499CLOTHQBS6922</v>
          </cell>
          <cell r="S5349">
            <v>-42.773859999999999</v>
          </cell>
          <cell r="T5349">
            <v>-42.773859999999999</v>
          </cell>
          <cell r="U5349">
            <v>-42.773859999999999</v>
          </cell>
        </row>
        <row r="5350">
          <cell r="A5350" t="str">
            <v>680499CLOTHQBU0630</v>
          </cell>
          <cell r="S5350">
            <v>2.1999999999999999E-2</v>
          </cell>
          <cell r="T5350">
            <v>2.1999999999999999E-2</v>
          </cell>
          <cell r="U5350">
            <v>2.1999999999999999E-2</v>
          </cell>
        </row>
        <row r="5351">
          <cell r="A5351" t="str">
            <v>680499CLOTHQBU1485</v>
          </cell>
          <cell r="S5351">
            <v>4.2799999999999998E-2</v>
          </cell>
          <cell r="T5351">
            <v>4.2799999999999998E-2</v>
          </cell>
          <cell r="U5351">
            <v>4.2799999999999998E-2</v>
          </cell>
        </row>
        <row r="5352">
          <cell r="A5352" t="str">
            <v>680499CLOTHQBU1051</v>
          </cell>
          <cell r="S5352">
            <v>1.04E-2</v>
          </cell>
          <cell r="T5352">
            <v>1.04E-2</v>
          </cell>
          <cell r="U5352">
            <v>1.04E-2</v>
          </cell>
        </row>
        <row r="5353">
          <cell r="A5353" t="str">
            <v>680499CLOTHQBO0708</v>
          </cell>
          <cell r="S5353">
            <v>-42.868259999999999</v>
          </cell>
          <cell r="T5353">
            <v>-42.868259999999999</v>
          </cell>
          <cell r="U5353">
            <v>-42.868259999999999</v>
          </cell>
        </row>
        <row r="5354">
          <cell r="A5354" t="str">
            <v>680499CLOTHQBU0709</v>
          </cell>
          <cell r="S5354">
            <v>8.9999999999999993E-3</v>
          </cell>
          <cell r="T5354">
            <v>8.9999999999999993E-3</v>
          </cell>
          <cell r="U5354">
            <v>8.9999999999999993E-3</v>
          </cell>
        </row>
        <row r="5355">
          <cell r="A5355" t="str">
            <v>680499CLOTHQBU1123</v>
          </cell>
          <cell r="S5355">
            <v>1.0200000000000001E-2</v>
          </cell>
          <cell r="T5355">
            <v>1.0200000000000001E-2</v>
          </cell>
          <cell r="U5355">
            <v>1.0200000000000001E-2</v>
          </cell>
        </row>
        <row r="5356">
          <cell r="A5356" t="str">
            <v>680499CLOTHQBS9042</v>
          </cell>
          <cell r="P5356">
            <v>1.4999999999999999E-2</v>
          </cell>
          <cell r="Q5356">
            <v>1.4999999999999999E-2</v>
          </cell>
          <cell r="S5356">
            <v>-104.11693</v>
          </cell>
          <cell r="T5356">
            <v>-104.10193</v>
          </cell>
          <cell r="U5356">
            <v>-104.10193</v>
          </cell>
          <cell r="X5356">
            <v>1.4999999999999999E-2</v>
          </cell>
          <cell r="Y5356">
            <v>1.4999999999999999E-2</v>
          </cell>
        </row>
        <row r="5357">
          <cell r="A5357" t="str">
            <v>680499CLOTHQBO0341</v>
          </cell>
          <cell r="P5357">
            <v>1.4999999999999999E-2</v>
          </cell>
          <cell r="Q5357">
            <v>1.4999999999999999E-2</v>
          </cell>
          <cell r="S5357">
            <v>-90.174220000000005</v>
          </cell>
          <cell r="T5357">
            <v>-90.159220000000005</v>
          </cell>
          <cell r="U5357">
            <v>-90.159220000000005</v>
          </cell>
          <cell r="X5357">
            <v>1.4999999999999999E-2</v>
          </cell>
          <cell r="Y5357">
            <v>1.4999999999999999E-2</v>
          </cell>
        </row>
        <row r="5358">
          <cell r="A5358" t="str">
            <v>680499CLOTHQBU0341</v>
          </cell>
          <cell r="P5358">
            <v>1.4999999999999999E-2</v>
          </cell>
          <cell r="Q5358">
            <v>1.4999999999999999E-2</v>
          </cell>
          <cell r="S5358">
            <v>-90.174220000000005</v>
          </cell>
          <cell r="T5358">
            <v>-90.159220000000005</v>
          </cell>
          <cell r="U5358">
            <v>-90.159220000000005</v>
          </cell>
          <cell r="X5358">
            <v>1.4999999999999999E-2</v>
          </cell>
          <cell r="Y5358">
            <v>1.4999999999999999E-2</v>
          </cell>
        </row>
        <row r="5359">
          <cell r="A5359" t="str">
            <v>680499CLOTHQBU0351</v>
          </cell>
          <cell r="S5359">
            <v>3.7400000000000003E-2</v>
          </cell>
          <cell r="T5359">
            <v>3.7400000000000003E-2</v>
          </cell>
          <cell r="U5359">
            <v>3.7400000000000003E-2</v>
          </cell>
        </row>
        <row r="5360">
          <cell r="A5360" t="str">
            <v>680499CLOTHQBU0352</v>
          </cell>
          <cell r="S5360">
            <v>-13.98391</v>
          </cell>
          <cell r="T5360">
            <v>-13.98391</v>
          </cell>
          <cell r="U5360">
            <v>-13.98391</v>
          </cell>
        </row>
        <row r="5361">
          <cell r="A5361" t="str">
            <v>680499CLOTHQBU0353</v>
          </cell>
          <cell r="S5361">
            <v>3.8E-3</v>
          </cell>
          <cell r="T5361">
            <v>3.8E-3</v>
          </cell>
          <cell r="U5361">
            <v>3.8E-3</v>
          </cell>
        </row>
        <row r="5362">
          <cell r="A5362" t="str">
            <v>680499CLOTHQBS9051</v>
          </cell>
          <cell r="P5362">
            <v>-1.4999999999999999E-2</v>
          </cell>
          <cell r="Q5362">
            <v>-1.4999999999999999E-2</v>
          </cell>
          <cell r="S5362">
            <v>7.9399999999999998E-2</v>
          </cell>
          <cell r="T5362">
            <v>6.4399999999999999E-2</v>
          </cell>
          <cell r="U5362">
            <v>6.4399999999999999E-2</v>
          </cell>
          <cell r="X5362">
            <v>-1.4999999999999999E-2</v>
          </cell>
          <cell r="Y5362">
            <v>-1.4999999999999999E-2</v>
          </cell>
        </row>
        <row r="5363">
          <cell r="A5363" t="str">
            <v>680499CLOTHQBO0713</v>
          </cell>
          <cell r="P5363">
            <v>-1.4999999999999999E-2</v>
          </cell>
          <cell r="Q5363">
            <v>-1.4999999999999999E-2</v>
          </cell>
          <cell r="S5363">
            <v>7.9399999999999998E-2</v>
          </cell>
          <cell r="T5363">
            <v>6.4399999999999999E-2</v>
          </cell>
          <cell r="U5363">
            <v>6.4399999999999999E-2</v>
          </cell>
          <cell r="X5363">
            <v>-1.4999999999999999E-2</v>
          </cell>
          <cell r="Y5363">
            <v>-1.4999999999999999E-2</v>
          </cell>
        </row>
        <row r="5364">
          <cell r="A5364" t="str">
            <v>680499CLOTHQBU0713</v>
          </cell>
          <cell r="P5364">
            <v>-1.4999999999999999E-2</v>
          </cell>
          <cell r="Q5364">
            <v>-1.4999999999999999E-2</v>
          </cell>
          <cell r="S5364">
            <v>7.9399999999999998E-2</v>
          </cell>
          <cell r="T5364">
            <v>6.4399999999999999E-2</v>
          </cell>
          <cell r="U5364">
            <v>6.4399999999999999E-2</v>
          </cell>
          <cell r="X5364">
            <v>-1.4999999999999999E-2</v>
          </cell>
          <cell r="Y5364">
            <v>-1.4999999999999999E-2</v>
          </cell>
        </row>
        <row r="5365">
          <cell r="A5365" t="str">
            <v>680499CLOTHQBS9050</v>
          </cell>
          <cell r="S5365">
            <v>0.16</v>
          </cell>
          <cell r="T5365">
            <v>0.16</v>
          </cell>
          <cell r="U5365">
            <v>0.16</v>
          </cell>
        </row>
        <row r="5366">
          <cell r="A5366" t="str">
            <v>680499CLOTHQBU0331</v>
          </cell>
          <cell r="S5366">
            <v>9.6000000000000002E-2</v>
          </cell>
          <cell r="T5366">
            <v>9.6000000000000002E-2</v>
          </cell>
          <cell r="U5366">
            <v>9.6000000000000002E-2</v>
          </cell>
        </row>
        <row r="5367">
          <cell r="A5367" t="str">
            <v>680499CLOTHQBU0362</v>
          </cell>
          <cell r="S5367">
            <v>6.4000000000000001E-2</v>
          </cell>
          <cell r="T5367">
            <v>6.4000000000000001E-2</v>
          </cell>
          <cell r="U5367">
            <v>6.4000000000000001E-2</v>
          </cell>
        </row>
        <row r="5368">
          <cell r="A5368" t="str">
            <v>680499CLOTHQ201101</v>
          </cell>
          <cell r="P5368">
            <v>347.23430000000002</v>
          </cell>
          <cell r="Q5368">
            <v>347.23430000000002</v>
          </cell>
          <cell r="S5368">
            <v>-748.59965999999997</v>
          </cell>
          <cell r="T5368">
            <v>-401.36536000000001</v>
          </cell>
          <cell r="U5368">
            <v>-401.36536000000001</v>
          </cell>
        </row>
        <row r="5369">
          <cell r="A5369" t="str">
            <v>680499CLOTHQBT6918</v>
          </cell>
          <cell r="P5369">
            <v>347.23430000000002</v>
          </cell>
          <cell r="Q5369">
            <v>347.23430000000002</v>
          </cell>
          <cell r="S5369">
            <v>-748.59965999999997</v>
          </cell>
          <cell r="T5369">
            <v>-401.36536000000001</v>
          </cell>
          <cell r="U5369">
            <v>-401.36536000000001</v>
          </cell>
        </row>
        <row r="5370">
          <cell r="A5370" t="str">
            <v>680499CLOTHQBO0680</v>
          </cell>
          <cell r="P5370">
            <v>347.23430000000002</v>
          </cell>
          <cell r="Q5370">
            <v>347.23430000000002</v>
          </cell>
          <cell r="S5370">
            <v>-748.59965999999997</v>
          </cell>
          <cell r="T5370">
            <v>-401.36536000000001</v>
          </cell>
          <cell r="U5370">
            <v>-401.36536000000001</v>
          </cell>
        </row>
        <row r="5371">
          <cell r="A5371" t="str">
            <v>680499CLOTHQBU0680</v>
          </cell>
          <cell r="P5371">
            <v>347.23430000000002</v>
          </cell>
          <cell r="Q5371">
            <v>347.23430000000002</v>
          </cell>
          <cell r="S5371">
            <v>-748.59965999999997</v>
          </cell>
          <cell r="T5371">
            <v>-401.36536000000001</v>
          </cell>
          <cell r="U5371">
            <v>-401.36536000000001</v>
          </cell>
        </row>
        <row r="5372">
          <cell r="A5372" t="str">
            <v>680499676968PD202</v>
          </cell>
          <cell r="P5372">
            <v>0</v>
          </cell>
          <cell r="Q5372">
            <v>0</v>
          </cell>
          <cell r="S5372">
            <v>-260.44414</v>
          </cell>
          <cell r="T5372">
            <v>-260.44414</v>
          </cell>
          <cell r="U5372">
            <v>-260.44414</v>
          </cell>
          <cell r="X5372">
            <v>0</v>
          </cell>
          <cell r="Y5372">
            <v>0</v>
          </cell>
        </row>
        <row r="5373">
          <cell r="A5373" t="str">
            <v>680499676968BS9044</v>
          </cell>
          <cell r="S5373">
            <v>-18.873830000000002</v>
          </cell>
          <cell r="T5373">
            <v>-18.873830000000002</v>
          </cell>
          <cell r="U5373">
            <v>-18.873830000000002</v>
          </cell>
        </row>
        <row r="5374">
          <cell r="A5374" t="str">
            <v>680499676968BU0321</v>
          </cell>
          <cell r="S5374">
            <v>-19.007829999999998</v>
          </cell>
          <cell r="T5374">
            <v>-19.007829999999998</v>
          </cell>
          <cell r="U5374">
            <v>-19.007829999999998</v>
          </cell>
        </row>
        <row r="5375">
          <cell r="A5375" t="str">
            <v>680499676968BU0323</v>
          </cell>
          <cell r="S5375">
            <v>6.6000000000000003E-2</v>
          </cell>
          <cell r="T5375">
            <v>6.6000000000000003E-2</v>
          </cell>
          <cell r="U5375">
            <v>6.6000000000000003E-2</v>
          </cell>
        </row>
        <row r="5376">
          <cell r="A5376" t="str">
            <v>680499676968BU0329</v>
          </cell>
          <cell r="S5376">
            <v>6.8000000000000005E-2</v>
          </cell>
          <cell r="T5376">
            <v>6.8000000000000005E-2</v>
          </cell>
          <cell r="U5376">
            <v>6.8000000000000005E-2</v>
          </cell>
        </row>
        <row r="5377">
          <cell r="A5377" t="str">
            <v>680499676968BG6912</v>
          </cell>
          <cell r="S5377">
            <v>-137.69278</v>
          </cell>
          <cell r="T5377">
            <v>-137.69278</v>
          </cell>
          <cell r="U5377">
            <v>-137.69278</v>
          </cell>
        </row>
        <row r="5378">
          <cell r="A5378" t="str">
            <v>680499676968BS6912</v>
          </cell>
          <cell r="S5378">
            <v>-94.91892</v>
          </cell>
          <cell r="T5378">
            <v>-94.91892</v>
          </cell>
          <cell r="U5378">
            <v>-94.91892</v>
          </cell>
        </row>
        <row r="5379">
          <cell r="A5379" t="str">
            <v>680499676968BO0678</v>
          </cell>
          <cell r="S5379">
            <v>-71.138890000000004</v>
          </cell>
          <cell r="T5379">
            <v>-71.138890000000004</v>
          </cell>
          <cell r="U5379">
            <v>-71.138890000000004</v>
          </cell>
        </row>
        <row r="5380">
          <cell r="A5380" t="str">
            <v>680499676968BU0654</v>
          </cell>
          <cell r="S5380">
            <v>3.8600000000000002E-2</v>
          </cell>
          <cell r="T5380">
            <v>3.8600000000000002E-2</v>
          </cell>
          <cell r="U5380">
            <v>3.8600000000000002E-2</v>
          </cell>
        </row>
        <row r="5381">
          <cell r="A5381" t="str">
            <v>680499676968BU0659</v>
          </cell>
          <cell r="S5381">
            <v>-23.818629999999999</v>
          </cell>
          <cell r="T5381">
            <v>-23.818629999999999</v>
          </cell>
          <cell r="U5381">
            <v>-23.818629999999999</v>
          </cell>
        </row>
        <row r="5382">
          <cell r="A5382" t="str">
            <v>680499676968BS6922</v>
          </cell>
          <cell r="S5382">
            <v>-42.773859999999999</v>
          </cell>
          <cell r="T5382">
            <v>-42.773859999999999</v>
          </cell>
          <cell r="U5382">
            <v>-42.773859999999999</v>
          </cell>
        </row>
        <row r="5383">
          <cell r="A5383" t="str">
            <v>680499676968BU0630</v>
          </cell>
          <cell r="S5383">
            <v>2.1999999999999999E-2</v>
          </cell>
          <cell r="T5383">
            <v>2.1999999999999999E-2</v>
          </cell>
          <cell r="U5383">
            <v>2.1999999999999999E-2</v>
          </cell>
        </row>
        <row r="5384">
          <cell r="A5384" t="str">
            <v>680499676968BU1485</v>
          </cell>
          <cell r="S5384">
            <v>4.2799999999999998E-2</v>
          </cell>
          <cell r="T5384">
            <v>4.2799999999999998E-2</v>
          </cell>
          <cell r="U5384">
            <v>4.2799999999999998E-2</v>
          </cell>
        </row>
        <row r="5385">
          <cell r="A5385" t="str">
            <v>680499676968BU1051</v>
          </cell>
          <cell r="S5385">
            <v>1.04E-2</v>
          </cell>
          <cell r="T5385">
            <v>1.04E-2</v>
          </cell>
          <cell r="U5385">
            <v>1.04E-2</v>
          </cell>
        </row>
        <row r="5386">
          <cell r="A5386" t="str">
            <v>680499676968BO0708</v>
          </cell>
          <cell r="S5386">
            <v>-42.868259999999999</v>
          </cell>
          <cell r="T5386">
            <v>-42.868259999999999</v>
          </cell>
          <cell r="U5386">
            <v>-42.868259999999999</v>
          </cell>
        </row>
        <row r="5387">
          <cell r="A5387" t="str">
            <v>680499676968BU0709</v>
          </cell>
          <cell r="S5387">
            <v>8.9999999999999993E-3</v>
          </cell>
          <cell r="T5387">
            <v>8.9999999999999993E-3</v>
          </cell>
          <cell r="U5387">
            <v>8.9999999999999993E-3</v>
          </cell>
        </row>
        <row r="5388">
          <cell r="A5388" t="str">
            <v>680499676968BU1123</v>
          </cell>
          <cell r="S5388">
            <v>1.0200000000000001E-2</v>
          </cell>
          <cell r="T5388">
            <v>1.0200000000000001E-2</v>
          </cell>
          <cell r="U5388">
            <v>1.0200000000000001E-2</v>
          </cell>
        </row>
        <row r="5389">
          <cell r="A5389" t="str">
            <v>680499676968BS9042</v>
          </cell>
          <cell r="P5389">
            <v>1.4999999999999999E-2</v>
          </cell>
          <cell r="Q5389">
            <v>1.4999999999999999E-2</v>
          </cell>
          <cell r="S5389">
            <v>-104.11693</v>
          </cell>
          <cell r="T5389">
            <v>-104.10193</v>
          </cell>
          <cell r="U5389">
            <v>-104.10193</v>
          </cell>
          <cell r="X5389">
            <v>1.4999999999999999E-2</v>
          </cell>
          <cell r="Y5389">
            <v>1.4999999999999999E-2</v>
          </cell>
        </row>
        <row r="5390">
          <cell r="A5390" t="str">
            <v>680499676968BO0341</v>
          </cell>
          <cell r="P5390">
            <v>1.4999999999999999E-2</v>
          </cell>
          <cell r="Q5390">
            <v>1.4999999999999999E-2</v>
          </cell>
          <cell r="S5390">
            <v>-90.174220000000005</v>
          </cell>
          <cell r="T5390">
            <v>-90.159220000000005</v>
          </cell>
          <cell r="U5390">
            <v>-90.159220000000005</v>
          </cell>
          <cell r="X5390">
            <v>1.4999999999999999E-2</v>
          </cell>
          <cell r="Y5390">
            <v>1.4999999999999999E-2</v>
          </cell>
        </row>
        <row r="5391">
          <cell r="A5391" t="str">
            <v>680499676968BU0341</v>
          </cell>
          <cell r="P5391">
            <v>1.4999999999999999E-2</v>
          </cell>
          <cell r="Q5391">
            <v>1.4999999999999999E-2</v>
          </cell>
          <cell r="S5391">
            <v>-90.174220000000005</v>
          </cell>
          <cell r="T5391">
            <v>-90.159220000000005</v>
          </cell>
          <cell r="U5391">
            <v>-90.159220000000005</v>
          </cell>
          <cell r="X5391">
            <v>1.4999999999999999E-2</v>
          </cell>
          <cell r="Y5391">
            <v>1.4999999999999999E-2</v>
          </cell>
        </row>
        <row r="5392">
          <cell r="A5392" t="str">
            <v>680499676968BU0351</v>
          </cell>
          <cell r="S5392">
            <v>3.7400000000000003E-2</v>
          </cell>
          <cell r="T5392">
            <v>3.7400000000000003E-2</v>
          </cell>
          <cell r="U5392">
            <v>3.7400000000000003E-2</v>
          </cell>
        </row>
        <row r="5393">
          <cell r="A5393" t="str">
            <v>680499676968BU0352</v>
          </cell>
          <cell r="S5393">
            <v>-13.98391</v>
          </cell>
          <cell r="T5393">
            <v>-13.98391</v>
          </cell>
          <cell r="U5393">
            <v>-13.98391</v>
          </cell>
        </row>
        <row r="5394">
          <cell r="A5394" t="str">
            <v>680499676968BU0353</v>
          </cell>
          <cell r="S5394">
            <v>3.8E-3</v>
          </cell>
          <cell r="T5394">
            <v>3.8E-3</v>
          </cell>
          <cell r="U5394">
            <v>3.8E-3</v>
          </cell>
        </row>
        <row r="5395">
          <cell r="A5395" t="str">
            <v>680499676968BS9051</v>
          </cell>
          <cell r="P5395">
            <v>-1.4999999999999999E-2</v>
          </cell>
          <cell r="Q5395">
            <v>-1.4999999999999999E-2</v>
          </cell>
          <cell r="S5395">
            <v>7.9399999999999998E-2</v>
          </cell>
          <cell r="T5395">
            <v>6.4399999999999999E-2</v>
          </cell>
          <cell r="U5395">
            <v>6.4399999999999999E-2</v>
          </cell>
          <cell r="X5395">
            <v>-1.4999999999999999E-2</v>
          </cell>
          <cell r="Y5395">
            <v>-1.4999999999999999E-2</v>
          </cell>
        </row>
        <row r="5396">
          <cell r="A5396" t="str">
            <v>680499676968BO0713</v>
          </cell>
          <cell r="P5396">
            <v>-1.4999999999999999E-2</v>
          </cell>
          <cell r="Q5396">
            <v>-1.4999999999999999E-2</v>
          </cell>
          <cell r="S5396">
            <v>7.9399999999999998E-2</v>
          </cell>
          <cell r="T5396">
            <v>6.4399999999999999E-2</v>
          </cell>
          <cell r="U5396">
            <v>6.4399999999999999E-2</v>
          </cell>
          <cell r="X5396">
            <v>-1.4999999999999999E-2</v>
          </cell>
          <cell r="Y5396">
            <v>-1.4999999999999999E-2</v>
          </cell>
        </row>
        <row r="5397">
          <cell r="A5397" t="str">
            <v>680499676968BU0713</v>
          </cell>
          <cell r="P5397">
            <v>-1.4999999999999999E-2</v>
          </cell>
          <cell r="Q5397">
            <v>-1.4999999999999999E-2</v>
          </cell>
          <cell r="S5397">
            <v>7.9399999999999998E-2</v>
          </cell>
          <cell r="T5397">
            <v>6.4399999999999999E-2</v>
          </cell>
          <cell r="U5397">
            <v>6.4399999999999999E-2</v>
          </cell>
          <cell r="X5397">
            <v>-1.4999999999999999E-2</v>
          </cell>
          <cell r="Y5397">
            <v>-1.4999999999999999E-2</v>
          </cell>
        </row>
        <row r="5398">
          <cell r="A5398" t="str">
            <v>680499676968BS9050</v>
          </cell>
          <cell r="S5398">
            <v>0.16</v>
          </cell>
          <cell r="T5398">
            <v>0.16</v>
          </cell>
          <cell r="U5398">
            <v>0.16</v>
          </cell>
        </row>
        <row r="5399">
          <cell r="A5399" t="str">
            <v>680499676968BU0331</v>
          </cell>
          <cell r="S5399">
            <v>9.6000000000000002E-2</v>
          </cell>
          <cell r="T5399">
            <v>9.6000000000000002E-2</v>
          </cell>
          <cell r="U5399">
            <v>9.6000000000000002E-2</v>
          </cell>
        </row>
        <row r="5400">
          <cell r="A5400" t="str">
            <v>680499676968BU0362</v>
          </cell>
          <cell r="S5400">
            <v>6.4000000000000001E-2</v>
          </cell>
          <cell r="T5400">
            <v>6.4000000000000001E-2</v>
          </cell>
          <cell r="U5400">
            <v>6.4000000000000001E-2</v>
          </cell>
        </row>
        <row r="5401">
          <cell r="A5401" t="str">
            <v>680499676968201101</v>
          </cell>
          <cell r="P5401">
            <v>347.23430000000002</v>
          </cell>
          <cell r="Q5401">
            <v>347.23430000000002</v>
          </cell>
          <cell r="S5401">
            <v>-748.59965999999997</v>
          </cell>
          <cell r="T5401">
            <v>-401.36536000000001</v>
          </cell>
          <cell r="U5401">
            <v>-401.36536000000001</v>
          </cell>
        </row>
        <row r="5402">
          <cell r="A5402" t="str">
            <v>680499676968BT6918</v>
          </cell>
          <cell r="P5402">
            <v>347.23430000000002</v>
          </cell>
          <cell r="Q5402">
            <v>347.23430000000002</v>
          </cell>
          <cell r="S5402">
            <v>-748.59965999999997</v>
          </cell>
          <cell r="T5402">
            <v>-401.36536000000001</v>
          </cell>
          <cell r="U5402">
            <v>-401.36536000000001</v>
          </cell>
        </row>
        <row r="5403">
          <cell r="A5403" t="str">
            <v>680499676968BO0680</v>
          </cell>
          <cell r="P5403">
            <v>347.23430000000002</v>
          </cell>
          <cell r="Q5403">
            <v>347.23430000000002</v>
          </cell>
          <cell r="S5403">
            <v>-748.59965999999997</v>
          </cell>
          <cell r="T5403">
            <v>-401.36536000000001</v>
          </cell>
          <cell r="U5403">
            <v>-401.36536000000001</v>
          </cell>
        </row>
        <row r="5404">
          <cell r="A5404" t="str">
            <v>680499676968BU0680</v>
          </cell>
          <cell r="P5404">
            <v>347.23430000000002</v>
          </cell>
          <cell r="Q5404">
            <v>347.23430000000002</v>
          </cell>
          <cell r="S5404">
            <v>-748.59965999999997</v>
          </cell>
          <cell r="T5404">
            <v>-401.36536000000001</v>
          </cell>
          <cell r="U5404">
            <v>-401.36536000000001</v>
          </cell>
        </row>
        <row r="5405">
          <cell r="A5405" t="str">
            <v>680499CLOTLIPD202</v>
          </cell>
          <cell r="L5405">
            <v>15550.06373</v>
          </cell>
          <cell r="M5405">
            <v>25033.255079999999</v>
          </cell>
          <cell r="N5405">
            <v>25033.255079999999</v>
          </cell>
          <cell r="O5405">
            <v>105964.64348</v>
          </cell>
          <cell r="P5405">
            <v>197741.90299</v>
          </cell>
          <cell r="Q5405">
            <v>197741.90299</v>
          </cell>
          <cell r="S5405">
            <v>282998.51289999997</v>
          </cell>
          <cell r="T5405">
            <v>374775.77240999998</v>
          </cell>
          <cell r="U5405">
            <v>374775.77240999998</v>
          </cell>
          <cell r="W5405">
            <v>30005.977879999999</v>
          </cell>
          <cell r="X5405">
            <v>99081.969070000006</v>
          </cell>
          <cell r="Y5405">
            <v>99081.969070000006</v>
          </cell>
          <cell r="AV5405">
            <v>48492.922570000002</v>
          </cell>
          <cell r="AW5405">
            <v>48492.922570000002</v>
          </cell>
        </row>
        <row r="5406">
          <cell r="A5406" t="str">
            <v>680499CLOTLIBS9044</v>
          </cell>
          <cell r="P5406">
            <v>-60.439169999999997</v>
          </cell>
          <cell r="Q5406">
            <v>-60.439169999999997</v>
          </cell>
          <cell r="T5406">
            <v>-60.439169999999997</v>
          </cell>
          <cell r="U5406">
            <v>-60.439169999999997</v>
          </cell>
          <cell r="X5406">
            <v>-106.62845</v>
          </cell>
          <cell r="Y5406">
            <v>-106.62845</v>
          </cell>
        </row>
        <row r="5407">
          <cell r="A5407" t="str">
            <v>680499CLOTLIBU0323</v>
          </cell>
          <cell r="P5407">
            <v>-60.439169999999997</v>
          </cell>
          <cell r="Q5407">
            <v>-60.439169999999997</v>
          </cell>
          <cell r="T5407">
            <v>-60.439169999999997</v>
          </cell>
          <cell r="U5407">
            <v>-60.439169999999997</v>
          </cell>
          <cell r="X5407">
            <v>-106.62845</v>
          </cell>
          <cell r="Y5407">
            <v>-106.62845</v>
          </cell>
        </row>
        <row r="5408">
          <cell r="A5408" t="str">
            <v>680499CLOTLIBG6912</v>
          </cell>
          <cell r="L5408">
            <v>27.30911</v>
          </cell>
          <cell r="M5408">
            <v>11.55613</v>
          </cell>
          <cell r="N5408">
            <v>11.55613</v>
          </cell>
          <cell r="O5408">
            <v>208.27941000000001</v>
          </cell>
          <cell r="P5408">
            <v>88.166139999999999</v>
          </cell>
          <cell r="Q5408">
            <v>88.166139999999999</v>
          </cell>
          <cell r="S5408">
            <v>459.01098000000002</v>
          </cell>
          <cell r="T5408">
            <v>338.89771000000002</v>
          </cell>
          <cell r="U5408">
            <v>338.89771000000002</v>
          </cell>
          <cell r="W5408">
            <v>102.78446</v>
          </cell>
          <cell r="X5408">
            <v>87.055930000000004</v>
          </cell>
          <cell r="Y5408">
            <v>87.055930000000004</v>
          </cell>
          <cell r="AV5408">
            <v>64.368759999999995</v>
          </cell>
          <cell r="AW5408">
            <v>64.368759999999995</v>
          </cell>
        </row>
        <row r="5409">
          <cell r="A5409" t="str">
            <v>680499CLOTLIBS6912</v>
          </cell>
          <cell r="L5409">
            <v>-2.7E-4</v>
          </cell>
          <cell r="M5409">
            <v>0</v>
          </cell>
          <cell r="N5409">
            <v>0</v>
          </cell>
          <cell r="O5409">
            <v>1.4999999999999999E-4</v>
          </cell>
          <cell r="P5409">
            <v>-17.792940000000002</v>
          </cell>
          <cell r="Q5409">
            <v>-17.792940000000002</v>
          </cell>
          <cell r="S5409">
            <v>1.4999999999999999E-4</v>
          </cell>
          <cell r="T5409">
            <v>-17.792940000000002</v>
          </cell>
          <cell r="U5409">
            <v>-17.792940000000002</v>
          </cell>
          <cell r="W5409">
            <v>-3.3E-4</v>
          </cell>
          <cell r="X5409">
            <v>0</v>
          </cell>
          <cell r="Y5409">
            <v>0</v>
          </cell>
          <cell r="AV5409">
            <v>2.3000000000000001E-4</v>
          </cell>
          <cell r="AW5409">
            <v>2.3000000000000001E-4</v>
          </cell>
        </row>
        <row r="5410">
          <cell r="A5410" t="str">
            <v>680499CLOTLIBO0678</v>
          </cell>
          <cell r="L5410">
            <v>-2.7E-4</v>
          </cell>
          <cell r="M5410">
            <v>0</v>
          </cell>
          <cell r="N5410">
            <v>0</v>
          </cell>
          <cell r="O5410">
            <v>1.4999999999999999E-4</v>
          </cell>
          <cell r="P5410">
            <v>-0.44867000000000001</v>
          </cell>
          <cell r="Q5410">
            <v>-0.44867000000000001</v>
          </cell>
          <cell r="S5410">
            <v>1.4999999999999999E-4</v>
          </cell>
          <cell r="T5410">
            <v>-0.44867000000000001</v>
          </cell>
          <cell r="U5410">
            <v>-0.44867000000000001</v>
          </cell>
          <cell r="W5410">
            <v>-3.3E-4</v>
          </cell>
          <cell r="X5410">
            <v>0</v>
          </cell>
          <cell r="Y5410">
            <v>0</v>
          </cell>
          <cell r="AV5410">
            <v>2.3000000000000001E-4</v>
          </cell>
          <cell r="AW5410">
            <v>2.3000000000000001E-4</v>
          </cell>
        </row>
        <row r="5411">
          <cell r="A5411" t="str">
            <v>680499CLOTLIBU3445</v>
          </cell>
          <cell r="P5411">
            <v>-17.344270000000002</v>
          </cell>
          <cell r="Q5411">
            <v>-17.344270000000002</v>
          </cell>
          <cell r="T5411">
            <v>-17.344270000000002</v>
          </cell>
          <cell r="U5411">
            <v>-17.344270000000002</v>
          </cell>
        </row>
        <row r="5412">
          <cell r="A5412" t="str">
            <v>680499CLOTLIBS6922</v>
          </cell>
          <cell r="L5412">
            <v>27.309380000000001</v>
          </cell>
          <cell r="M5412">
            <v>11.55613</v>
          </cell>
          <cell r="N5412">
            <v>11.55613</v>
          </cell>
          <cell r="O5412">
            <v>208.27925999999999</v>
          </cell>
          <cell r="P5412">
            <v>105.95908</v>
          </cell>
          <cell r="Q5412">
            <v>105.95908</v>
          </cell>
          <cell r="S5412">
            <v>459.01083</v>
          </cell>
          <cell r="T5412">
            <v>356.69065000000001</v>
          </cell>
          <cell r="U5412">
            <v>356.69065000000001</v>
          </cell>
          <cell r="W5412">
            <v>102.78479</v>
          </cell>
          <cell r="X5412">
            <v>87.055930000000004</v>
          </cell>
          <cell r="Y5412">
            <v>87.055930000000004</v>
          </cell>
          <cell r="AV5412">
            <v>64.368530000000007</v>
          </cell>
          <cell r="AW5412">
            <v>64.368530000000007</v>
          </cell>
        </row>
        <row r="5413">
          <cell r="A5413" t="str">
            <v>680499CLOTLIBU0630</v>
          </cell>
          <cell r="L5413">
            <v>27.309380000000001</v>
          </cell>
          <cell r="M5413">
            <v>11.55613</v>
          </cell>
          <cell r="N5413">
            <v>11.55613</v>
          </cell>
          <cell r="O5413">
            <v>208.27925999999999</v>
          </cell>
          <cell r="P5413">
            <v>105.95908</v>
          </cell>
          <cell r="Q5413">
            <v>105.95908</v>
          </cell>
          <cell r="S5413">
            <v>459.01083</v>
          </cell>
          <cell r="T5413">
            <v>356.69065000000001</v>
          </cell>
          <cell r="U5413">
            <v>356.69065000000001</v>
          </cell>
          <cell r="W5413">
            <v>102.78479</v>
          </cell>
          <cell r="X5413">
            <v>87.055930000000004</v>
          </cell>
          <cell r="Y5413">
            <v>87.055930000000004</v>
          </cell>
          <cell r="AV5413">
            <v>64.368530000000007</v>
          </cell>
          <cell r="AW5413">
            <v>64.368530000000007</v>
          </cell>
        </row>
        <row r="5414">
          <cell r="A5414" t="str">
            <v>680499CLOTLIBS9042</v>
          </cell>
          <cell r="O5414">
            <v>319.76204000000001</v>
          </cell>
          <cell r="P5414">
            <v>506.86002999999999</v>
          </cell>
          <cell r="Q5414">
            <v>506.86002999999999</v>
          </cell>
          <cell r="S5414">
            <v>829.96376999999995</v>
          </cell>
          <cell r="T5414">
            <v>1017.06176</v>
          </cell>
          <cell r="U5414">
            <v>1017.06176</v>
          </cell>
          <cell r="X5414">
            <v>221.85983999999999</v>
          </cell>
          <cell r="Y5414">
            <v>221.85983999999999</v>
          </cell>
          <cell r="AV5414">
            <v>319.76204000000001</v>
          </cell>
          <cell r="AW5414">
            <v>319.76204000000001</v>
          </cell>
        </row>
        <row r="5415">
          <cell r="A5415" t="str">
            <v>680499CLOTLIBO0341</v>
          </cell>
          <cell r="O5415">
            <v>319.76204000000001</v>
          </cell>
          <cell r="P5415">
            <v>506.86002999999999</v>
          </cell>
          <cell r="Q5415">
            <v>506.86002999999999</v>
          </cell>
          <cell r="S5415">
            <v>829.96376999999995</v>
          </cell>
          <cell r="T5415">
            <v>1017.06176</v>
          </cell>
          <cell r="U5415">
            <v>1017.06176</v>
          </cell>
          <cell r="X5415">
            <v>221.85983999999999</v>
          </cell>
          <cell r="Y5415">
            <v>221.85983999999999</v>
          </cell>
          <cell r="AV5415">
            <v>319.76204000000001</v>
          </cell>
          <cell r="AW5415">
            <v>319.76204000000001</v>
          </cell>
        </row>
        <row r="5416">
          <cell r="A5416" t="str">
            <v>680499CLOTLIBU0341</v>
          </cell>
          <cell r="O5416">
            <v>319.76204000000001</v>
          </cell>
          <cell r="P5416">
            <v>506.86002999999999</v>
          </cell>
          <cell r="Q5416">
            <v>506.86002999999999</v>
          </cell>
          <cell r="S5416">
            <v>829.96376999999995</v>
          </cell>
          <cell r="T5416">
            <v>1017.06176</v>
          </cell>
          <cell r="U5416">
            <v>1017.06176</v>
          </cell>
          <cell r="X5416">
            <v>221.85983999999999</v>
          </cell>
          <cell r="Y5416">
            <v>221.85983999999999</v>
          </cell>
          <cell r="AV5416">
            <v>319.76204000000001</v>
          </cell>
          <cell r="AW5416">
            <v>319.76204000000001</v>
          </cell>
        </row>
        <row r="5417">
          <cell r="A5417" t="str">
            <v>680499CLOTLIBS9051</v>
          </cell>
          <cell r="L5417">
            <v>1147.68109</v>
          </cell>
          <cell r="M5417">
            <v>1557.46675</v>
          </cell>
          <cell r="N5417">
            <v>1557.46675</v>
          </cell>
          <cell r="O5417">
            <v>6023.3444600000003</v>
          </cell>
          <cell r="P5417">
            <v>6890.8017499999996</v>
          </cell>
          <cell r="Q5417">
            <v>6890.8017499999996</v>
          </cell>
          <cell r="S5417">
            <v>16271.849819999999</v>
          </cell>
          <cell r="T5417">
            <v>17139.307110000002</v>
          </cell>
          <cell r="U5417">
            <v>17139.307110000002</v>
          </cell>
          <cell r="W5417">
            <v>1510.7552900000001</v>
          </cell>
          <cell r="X5417">
            <v>4224.13472</v>
          </cell>
          <cell r="Y5417">
            <v>4224.13472</v>
          </cell>
          <cell r="AV5417">
            <v>3176.58878</v>
          </cell>
          <cell r="AW5417">
            <v>3176.58878</v>
          </cell>
        </row>
        <row r="5418">
          <cell r="A5418" t="str">
            <v>680499CLOTLIBO0713</v>
          </cell>
          <cell r="L5418">
            <v>1147.68109</v>
          </cell>
          <cell r="M5418">
            <v>1557.46675</v>
          </cell>
          <cell r="N5418">
            <v>1557.46675</v>
          </cell>
          <cell r="O5418">
            <v>5987.3444600000003</v>
          </cell>
          <cell r="P5418">
            <v>6890.8017499999996</v>
          </cell>
          <cell r="Q5418">
            <v>6890.8017499999996</v>
          </cell>
          <cell r="S5418">
            <v>15779.849819999999</v>
          </cell>
          <cell r="T5418">
            <v>16683.307110000002</v>
          </cell>
          <cell r="U5418">
            <v>16683.307110000002</v>
          </cell>
          <cell r="W5418">
            <v>1510.7552900000001</v>
          </cell>
          <cell r="X5418">
            <v>4224.13472</v>
          </cell>
          <cell r="Y5418">
            <v>4224.13472</v>
          </cell>
          <cell r="AV5418">
            <v>3176.58878</v>
          </cell>
          <cell r="AW5418">
            <v>3176.58878</v>
          </cell>
        </row>
        <row r="5419">
          <cell r="A5419" t="str">
            <v>680499CLOTLIBU0713</v>
          </cell>
          <cell r="L5419">
            <v>1147.68109</v>
          </cell>
          <cell r="M5419">
            <v>1557.46675</v>
          </cell>
          <cell r="N5419">
            <v>1557.46675</v>
          </cell>
          <cell r="O5419">
            <v>5987.3444600000003</v>
          </cell>
          <cell r="P5419">
            <v>6890.8017499999996</v>
          </cell>
          <cell r="Q5419">
            <v>6890.8017499999996</v>
          </cell>
          <cell r="S5419">
            <v>15779.849819999999</v>
          </cell>
          <cell r="T5419">
            <v>16683.307110000002</v>
          </cell>
          <cell r="U5419">
            <v>16683.307110000002</v>
          </cell>
          <cell r="W5419">
            <v>1510.7552900000001</v>
          </cell>
          <cell r="X5419">
            <v>4224.13472</v>
          </cell>
          <cell r="Y5419">
            <v>4224.13472</v>
          </cell>
          <cell r="AV5419">
            <v>3176.58878</v>
          </cell>
          <cell r="AW5419">
            <v>3176.58878</v>
          </cell>
        </row>
        <row r="5420">
          <cell r="A5420" t="str">
            <v>680499CLOTLIBU0418</v>
          </cell>
          <cell r="O5420">
            <v>36</v>
          </cell>
          <cell r="S5420">
            <v>492</v>
          </cell>
          <cell r="T5420">
            <v>456</v>
          </cell>
          <cell r="U5420">
            <v>456</v>
          </cell>
        </row>
        <row r="5421">
          <cell r="A5421" t="str">
            <v>680499CLOTLIBS6906</v>
          </cell>
          <cell r="L5421">
            <v>14375.07353</v>
          </cell>
          <cell r="M5421">
            <v>23464.232199999999</v>
          </cell>
          <cell r="N5421">
            <v>23464.232199999999</v>
          </cell>
          <cell r="O5421">
            <v>99413.257570000002</v>
          </cell>
          <cell r="P5421">
            <v>190316.51423999999</v>
          </cell>
          <cell r="Q5421">
            <v>190316.51423999999</v>
          </cell>
          <cell r="S5421">
            <v>265437.68832999998</v>
          </cell>
          <cell r="T5421">
            <v>356340.94500000001</v>
          </cell>
          <cell r="U5421">
            <v>356340.94500000001</v>
          </cell>
          <cell r="W5421">
            <v>28392.438129999999</v>
          </cell>
          <cell r="X5421">
            <v>94655.547030000002</v>
          </cell>
          <cell r="Y5421">
            <v>94655.547030000002</v>
          </cell>
          <cell r="AV5421">
            <v>44932.202989999998</v>
          </cell>
          <cell r="AW5421">
            <v>44932.202989999998</v>
          </cell>
        </row>
        <row r="5422">
          <cell r="A5422" t="str">
            <v>680499CLOTLIBU0866</v>
          </cell>
          <cell r="L5422">
            <v>7404.2201400000004</v>
          </cell>
          <cell r="M5422">
            <v>14204.44714</v>
          </cell>
          <cell r="N5422">
            <v>14204.44714</v>
          </cell>
          <cell r="O5422">
            <v>63842.191769999998</v>
          </cell>
          <cell r="P5422">
            <v>150929.33908999999</v>
          </cell>
          <cell r="Q5422">
            <v>150929.33908999999</v>
          </cell>
          <cell r="S5422">
            <v>165106.21169</v>
          </cell>
          <cell r="T5422">
            <v>252193.35900999999</v>
          </cell>
          <cell r="U5422">
            <v>252193.35900999999</v>
          </cell>
          <cell r="W5422">
            <v>16609.406989999999</v>
          </cell>
          <cell r="X5422">
            <v>67065.467650000006</v>
          </cell>
          <cell r="Y5422">
            <v>67065.467650000006</v>
          </cell>
          <cell r="AV5422">
            <v>34224.737829999998</v>
          </cell>
          <cell r="AW5422">
            <v>34224.737829999998</v>
          </cell>
        </row>
        <row r="5423">
          <cell r="A5423" t="str">
            <v>680499CLOTLIBU0867</v>
          </cell>
          <cell r="L5423">
            <v>6970.8533900000002</v>
          </cell>
          <cell r="M5423">
            <v>9259.7850600000002</v>
          </cell>
          <cell r="N5423">
            <v>9259.7850600000002</v>
          </cell>
          <cell r="O5423">
            <v>35571.065799999997</v>
          </cell>
          <cell r="P5423">
            <v>39387.175150000003</v>
          </cell>
          <cell r="Q5423">
            <v>39387.175150000003</v>
          </cell>
          <cell r="S5423">
            <v>100331.47663999999</v>
          </cell>
          <cell r="T5423">
            <v>104147.58599000001</v>
          </cell>
          <cell r="U5423">
            <v>104147.58599000001</v>
          </cell>
          <cell r="W5423">
            <v>11783.031139999999</v>
          </cell>
          <cell r="X5423">
            <v>27590.079379999999</v>
          </cell>
          <cell r="Y5423">
            <v>27590.079379999999</v>
          </cell>
          <cell r="AV5423">
            <v>10707.46516</v>
          </cell>
          <cell r="AW5423">
            <v>10707.46516</v>
          </cell>
        </row>
        <row r="5424">
          <cell r="A5424" t="str">
            <v>680499CLOTLI201101</v>
          </cell>
          <cell r="L5424">
            <v>1864.18229</v>
          </cell>
          <cell r="M5424">
            <v>1240.3243299999999</v>
          </cell>
          <cell r="N5424">
            <v>1240.3243299999999</v>
          </cell>
          <cell r="O5424">
            <v>9614.7707599999994</v>
          </cell>
          <cell r="P5424">
            <v>7397.0168999999996</v>
          </cell>
          <cell r="Q5424">
            <v>7397.0168999999996</v>
          </cell>
          <cell r="S5424">
            <v>25837.065360000001</v>
          </cell>
          <cell r="T5424">
            <v>23619.3115</v>
          </cell>
          <cell r="U5424">
            <v>23619.3115</v>
          </cell>
          <cell r="W5424">
            <v>3837.9261799999999</v>
          </cell>
          <cell r="X5424">
            <v>4319.7931600000002</v>
          </cell>
          <cell r="Y5424">
            <v>4319.7931600000002</v>
          </cell>
          <cell r="AV5424">
            <v>4057.5503399999998</v>
          </cell>
          <cell r="AW5424">
            <v>4057.5503399999998</v>
          </cell>
        </row>
        <row r="5425">
          <cell r="A5425" t="str">
            <v>680499CLOTLIBT6918</v>
          </cell>
          <cell r="L5425">
            <v>1864.18229</v>
          </cell>
          <cell r="M5425">
            <v>1240.3243299999999</v>
          </cell>
          <cell r="N5425">
            <v>1240.3243299999999</v>
          </cell>
          <cell r="O5425">
            <v>9614.7707599999994</v>
          </cell>
          <cell r="P5425">
            <v>7397.0168999999996</v>
          </cell>
          <cell r="Q5425">
            <v>7397.0168999999996</v>
          </cell>
          <cell r="S5425">
            <v>25837.065360000001</v>
          </cell>
          <cell r="T5425">
            <v>23619.3115</v>
          </cell>
          <cell r="U5425">
            <v>23619.3115</v>
          </cell>
          <cell r="W5425">
            <v>3837.9261799999999</v>
          </cell>
          <cell r="X5425">
            <v>4319.7931600000002</v>
          </cell>
          <cell r="Y5425">
            <v>4319.7931600000002</v>
          </cell>
          <cell r="AV5425">
            <v>4057.5503399999998</v>
          </cell>
          <cell r="AW5425">
            <v>4057.5503399999998</v>
          </cell>
        </row>
        <row r="5426">
          <cell r="A5426" t="str">
            <v>680499CLOTLIBO0680</v>
          </cell>
          <cell r="O5426">
            <v>15.65</v>
          </cell>
          <cell r="S5426">
            <v>46.95</v>
          </cell>
          <cell r="T5426">
            <v>31.3</v>
          </cell>
          <cell r="U5426">
            <v>31.3</v>
          </cell>
        </row>
        <row r="5427">
          <cell r="A5427" t="str">
            <v>680499CLOTLIBU0680</v>
          </cell>
          <cell r="O5427">
            <v>15.65</v>
          </cell>
          <cell r="S5427">
            <v>46.95</v>
          </cell>
          <cell r="T5427">
            <v>31.3</v>
          </cell>
          <cell r="U5427">
            <v>31.3</v>
          </cell>
        </row>
        <row r="5428">
          <cell r="A5428" t="str">
            <v>680499CLOTLIBU0661</v>
          </cell>
          <cell r="L5428">
            <v>1860.64186</v>
          </cell>
          <cell r="M5428">
            <v>1240.3243299999999</v>
          </cell>
          <cell r="N5428">
            <v>1240.3243299999999</v>
          </cell>
          <cell r="O5428">
            <v>9568.2411100000008</v>
          </cell>
          <cell r="P5428">
            <v>7397.0168999999996</v>
          </cell>
          <cell r="Q5428">
            <v>7397.0168999999996</v>
          </cell>
          <cell r="S5428">
            <v>25759.235710000001</v>
          </cell>
          <cell r="T5428">
            <v>23588.011500000001</v>
          </cell>
          <cell r="U5428">
            <v>23588.011500000001</v>
          </cell>
          <cell r="W5428">
            <v>3829.9602199999999</v>
          </cell>
          <cell r="X5428">
            <v>4319.7931600000002</v>
          </cell>
          <cell r="Y5428">
            <v>4319.7931600000002</v>
          </cell>
          <cell r="AV5428">
            <v>4063.1770799999999</v>
          </cell>
          <cell r="AW5428">
            <v>4063.1770799999999</v>
          </cell>
        </row>
        <row r="5429">
          <cell r="A5429" t="str">
            <v>680499CLOTLIBU0624</v>
          </cell>
          <cell r="L5429">
            <v>3.5404300000000002</v>
          </cell>
          <cell r="O5429">
            <v>30.879650000000002</v>
          </cell>
          <cell r="S5429">
            <v>30.879650000000002</v>
          </cell>
          <cell r="W5429">
            <v>7.9659599999999999</v>
          </cell>
          <cell r="AV5429">
            <v>-5.6267399999999999</v>
          </cell>
          <cell r="AW5429">
            <v>-5.6267399999999999</v>
          </cell>
        </row>
        <row r="5430">
          <cell r="A5430" t="str">
            <v>680499CLLICEPD202</v>
          </cell>
          <cell r="L5430">
            <v>15550.06373</v>
          </cell>
          <cell r="M5430">
            <v>25033.255079999999</v>
          </cell>
          <cell r="N5430">
            <v>25033.255079999999</v>
          </cell>
          <cell r="O5430">
            <v>105964.64348</v>
          </cell>
          <cell r="P5430">
            <v>197741.90299</v>
          </cell>
          <cell r="Q5430">
            <v>197741.90299</v>
          </cell>
          <cell r="S5430">
            <v>282998.51289999997</v>
          </cell>
          <cell r="T5430">
            <v>374775.77240999998</v>
          </cell>
          <cell r="U5430">
            <v>374775.77240999998</v>
          </cell>
          <cell r="W5430">
            <v>30005.977879999999</v>
          </cell>
          <cell r="X5430">
            <v>99081.969070000006</v>
          </cell>
          <cell r="Y5430">
            <v>99081.969070000006</v>
          </cell>
          <cell r="AV5430">
            <v>48492.922570000002</v>
          </cell>
          <cell r="AW5430">
            <v>48492.922570000002</v>
          </cell>
        </row>
        <row r="5431">
          <cell r="A5431" t="str">
            <v>680499CLLICEBS9044</v>
          </cell>
          <cell r="P5431">
            <v>-60.439169999999997</v>
          </cell>
          <cell r="Q5431">
            <v>-60.439169999999997</v>
          </cell>
          <cell r="T5431">
            <v>-60.439169999999997</v>
          </cell>
          <cell r="U5431">
            <v>-60.439169999999997</v>
          </cell>
          <cell r="X5431">
            <v>-106.62845</v>
          </cell>
          <cell r="Y5431">
            <v>-106.62845</v>
          </cell>
        </row>
        <row r="5432">
          <cell r="A5432" t="str">
            <v>680499CLLICEBU0323</v>
          </cell>
          <cell r="P5432">
            <v>-60.439169999999997</v>
          </cell>
          <cell r="Q5432">
            <v>-60.439169999999997</v>
          </cell>
          <cell r="T5432">
            <v>-60.439169999999997</v>
          </cell>
          <cell r="U5432">
            <v>-60.439169999999997</v>
          </cell>
          <cell r="X5432">
            <v>-106.62845</v>
          </cell>
          <cell r="Y5432">
            <v>-106.62845</v>
          </cell>
        </row>
        <row r="5433">
          <cell r="A5433" t="str">
            <v>680499CLLICEBG6912</v>
          </cell>
          <cell r="L5433">
            <v>27.30911</v>
          </cell>
          <cell r="M5433">
            <v>11.55613</v>
          </cell>
          <cell r="N5433">
            <v>11.55613</v>
          </cell>
          <cell r="O5433">
            <v>208.27941000000001</v>
          </cell>
          <cell r="P5433">
            <v>88.166139999999999</v>
          </cell>
          <cell r="Q5433">
            <v>88.166139999999999</v>
          </cell>
          <cell r="S5433">
            <v>459.01098000000002</v>
          </cell>
          <cell r="T5433">
            <v>338.89771000000002</v>
          </cell>
          <cell r="U5433">
            <v>338.89771000000002</v>
          </cell>
          <cell r="W5433">
            <v>102.78446</v>
          </cell>
          <cell r="X5433">
            <v>87.055930000000004</v>
          </cell>
          <cell r="Y5433">
            <v>87.055930000000004</v>
          </cell>
          <cell r="AV5433">
            <v>64.368759999999995</v>
          </cell>
          <cell r="AW5433">
            <v>64.368759999999995</v>
          </cell>
        </row>
        <row r="5434">
          <cell r="A5434" t="str">
            <v>680499CLLICEBS6912</v>
          </cell>
          <cell r="L5434">
            <v>-2.7E-4</v>
          </cell>
          <cell r="M5434">
            <v>0</v>
          </cell>
          <cell r="N5434">
            <v>0</v>
          </cell>
          <cell r="O5434">
            <v>1.4999999999999999E-4</v>
          </cell>
          <cell r="P5434">
            <v>-17.792940000000002</v>
          </cell>
          <cell r="Q5434">
            <v>-17.792940000000002</v>
          </cell>
          <cell r="S5434">
            <v>1.4999999999999999E-4</v>
          </cell>
          <cell r="T5434">
            <v>-17.792940000000002</v>
          </cell>
          <cell r="U5434">
            <v>-17.792940000000002</v>
          </cell>
          <cell r="W5434">
            <v>-3.3E-4</v>
          </cell>
          <cell r="X5434">
            <v>0</v>
          </cell>
          <cell r="Y5434">
            <v>0</v>
          </cell>
          <cell r="AV5434">
            <v>2.3000000000000001E-4</v>
          </cell>
          <cell r="AW5434">
            <v>2.3000000000000001E-4</v>
          </cell>
        </row>
        <row r="5435">
          <cell r="A5435" t="str">
            <v>680499CLLICEBO0678</v>
          </cell>
          <cell r="L5435">
            <v>-2.7E-4</v>
          </cell>
          <cell r="M5435">
            <v>0</v>
          </cell>
          <cell r="N5435">
            <v>0</v>
          </cell>
          <cell r="O5435">
            <v>1.4999999999999999E-4</v>
          </cell>
          <cell r="P5435">
            <v>-0.44867000000000001</v>
          </cell>
          <cell r="Q5435">
            <v>-0.44867000000000001</v>
          </cell>
          <cell r="S5435">
            <v>1.4999999999999999E-4</v>
          </cell>
          <cell r="T5435">
            <v>-0.44867000000000001</v>
          </cell>
          <cell r="U5435">
            <v>-0.44867000000000001</v>
          </cell>
          <cell r="W5435">
            <v>-3.3E-4</v>
          </cell>
          <cell r="X5435">
            <v>0</v>
          </cell>
          <cell r="Y5435">
            <v>0</v>
          </cell>
          <cell r="AV5435">
            <v>2.3000000000000001E-4</v>
          </cell>
          <cell r="AW5435">
            <v>2.3000000000000001E-4</v>
          </cell>
        </row>
        <row r="5436">
          <cell r="A5436" t="str">
            <v>680499CLLICEBU3445</v>
          </cell>
          <cell r="P5436">
            <v>-17.344270000000002</v>
          </cell>
          <cell r="Q5436">
            <v>-17.344270000000002</v>
          </cell>
          <cell r="T5436">
            <v>-17.344270000000002</v>
          </cell>
          <cell r="U5436">
            <v>-17.344270000000002</v>
          </cell>
        </row>
        <row r="5437">
          <cell r="A5437" t="str">
            <v>680499CLLICEBS6922</v>
          </cell>
          <cell r="L5437">
            <v>27.309380000000001</v>
          </cell>
          <cell r="M5437">
            <v>11.55613</v>
          </cell>
          <cell r="N5437">
            <v>11.55613</v>
          </cell>
          <cell r="O5437">
            <v>208.27925999999999</v>
          </cell>
          <cell r="P5437">
            <v>105.95908</v>
          </cell>
          <cell r="Q5437">
            <v>105.95908</v>
          </cell>
          <cell r="S5437">
            <v>459.01083</v>
          </cell>
          <cell r="T5437">
            <v>356.69065000000001</v>
          </cell>
          <cell r="U5437">
            <v>356.69065000000001</v>
          </cell>
          <cell r="W5437">
            <v>102.78479</v>
          </cell>
          <cell r="X5437">
            <v>87.055930000000004</v>
          </cell>
          <cell r="Y5437">
            <v>87.055930000000004</v>
          </cell>
          <cell r="AV5437">
            <v>64.368530000000007</v>
          </cell>
          <cell r="AW5437">
            <v>64.368530000000007</v>
          </cell>
        </row>
        <row r="5438">
          <cell r="A5438" t="str">
            <v>680499CLLICEBU0630</v>
          </cell>
          <cell r="L5438">
            <v>27.309380000000001</v>
          </cell>
          <cell r="M5438">
            <v>11.55613</v>
          </cell>
          <cell r="N5438">
            <v>11.55613</v>
          </cell>
          <cell r="O5438">
            <v>208.27925999999999</v>
          </cell>
          <cell r="P5438">
            <v>105.95908</v>
          </cell>
          <cell r="Q5438">
            <v>105.95908</v>
          </cell>
          <cell r="S5438">
            <v>459.01083</v>
          </cell>
          <cell r="T5438">
            <v>356.69065000000001</v>
          </cell>
          <cell r="U5438">
            <v>356.69065000000001</v>
          </cell>
          <cell r="W5438">
            <v>102.78479</v>
          </cell>
          <cell r="X5438">
            <v>87.055930000000004</v>
          </cell>
          <cell r="Y5438">
            <v>87.055930000000004</v>
          </cell>
          <cell r="AV5438">
            <v>64.368530000000007</v>
          </cell>
          <cell r="AW5438">
            <v>64.368530000000007</v>
          </cell>
        </row>
        <row r="5439">
          <cell r="A5439" t="str">
            <v>680499CLLICEBS9042</v>
          </cell>
          <cell r="O5439">
            <v>319.76204000000001</v>
          </cell>
          <cell r="P5439">
            <v>506.86002999999999</v>
          </cell>
          <cell r="Q5439">
            <v>506.86002999999999</v>
          </cell>
          <cell r="S5439">
            <v>829.96376999999995</v>
          </cell>
          <cell r="T5439">
            <v>1017.06176</v>
          </cell>
          <cell r="U5439">
            <v>1017.06176</v>
          </cell>
          <cell r="X5439">
            <v>221.85983999999999</v>
          </cell>
          <cell r="Y5439">
            <v>221.85983999999999</v>
          </cell>
          <cell r="AV5439">
            <v>319.76204000000001</v>
          </cell>
          <cell r="AW5439">
            <v>319.76204000000001</v>
          </cell>
        </row>
        <row r="5440">
          <cell r="A5440" t="str">
            <v>680499CLLICEBO0341</v>
          </cell>
          <cell r="O5440">
            <v>319.76204000000001</v>
          </cell>
          <cell r="P5440">
            <v>506.86002999999999</v>
          </cell>
          <cell r="Q5440">
            <v>506.86002999999999</v>
          </cell>
          <cell r="S5440">
            <v>829.96376999999995</v>
          </cell>
          <cell r="T5440">
            <v>1017.06176</v>
          </cell>
          <cell r="U5440">
            <v>1017.06176</v>
          </cell>
          <cell r="X5440">
            <v>221.85983999999999</v>
          </cell>
          <cell r="Y5440">
            <v>221.85983999999999</v>
          </cell>
          <cell r="AV5440">
            <v>319.76204000000001</v>
          </cell>
          <cell r="AW5440">
            <v>319.76204000000001</v>
          </cell>
        </row>
        <row r="5441">
          <cell r="A5441" t="str">
            <v>680499CLLICEBU0341</v>
          </cell>
          <cell r="O5441">
            <v>319.76204000000001</v>
          </cell>
          <cell r="P5441">
            <v>506.86002999999999</v>
          </cell>
          <cell r="Q5441">
            <v>506.86002999999999</v>
          </cell>
          <cell r="S5441">
            <v>829.96376999999995</v>
          </cell>
          <cell r="T5441">
            <v>1017.06176</v>
          </cell>
          <cell r="U5441">
            <v>1017.06176</v>
          </cell>
          <cell r="X5441">
            <v>221.85983999999999</v>
          </cell>
          <cell r="Y5441">
            <v>221.85983999999999</v>
          </cell>
          <cell r="AV5441">
            <v>319.76204000000001</v>
          </cell>
          <cell r="AW5441">
            <v>319.76204000000001</v>
          </cell>
        </row>
        <row r="5442">
          <cell r="A5442" t="str">
            <v>680499CLLICEBS9051</v>
          </cell>
          <cell r="L5442">
            <v>1147.68109</v>
          </cell>
          <cell r="M5442">
            <v>1557.46675</v>
          </cell>
          <cell r="N5442">
            <v>1557.46675</v>
          </cell>
          <cell r="O5442">
            <v>6023.3444600000003</v>
          </cell>
          <cell r="P5442">
            <v>6890.8017499999996</v>
          </cell>
          <cell r="Q5442">
            <v>6890.8017499999996</v>
          </cell>
          <cell r="S5442">
            <v>16271.849819999999</v>
          </cell>
          <cell r="T5442">
            <v>17139.307110000002</v>
          </cell>
          <cell r="U5442">
            <v>17139.307110000002</v>
          </cell>
          <cell r="W5442">
            <v>1510.7552900000001</v>
          </cell>
          <cell r="X5442">
            <v>4224.13472</v>
          </cell>
          <cell r="Y5442">
            <v>4224.13472</v>
          </cell>
          <cell r="AV5442">
            <v>3176.58878</v>
          </cell>
          <cell r="AW5442">
            <v>3176.58878</v>
          </cell>
        </row>
        <row r="5443">
          <cell r="A5443" t="str">
            <v>680499CLLICEBO0713</v>
          </cell>
          <cell r="L5443">
            <v>1147.68109</v>
          </cell>
          <cell r="M5443">
            <v>1557.46675</v>
          </cell>
          <cell r="N5443">
            <v>1557.46675</v>
          </cell>
          <cell r="O5443">
            <v>5987.3444600000003</v>
          </cell>
          <cell r="P5443">
            <v>6890.8017499999996</v>
          </cell>
          <cell r="Q5443">
            <v>6890.8017499999996</v>
          </cell>
          <cell r="S5443">
            <v>15779.849819999999</v>
          </cell>
          <cell r="T5443">
            <v>16683.307110000002</v>
          </cell>
          <cell r="U5443">
            <v>16683.307110000002</v>
          </cell>
          <cell r="W5443">
            <v>1510.7552900000001</v>
          </cell>
          <cell r="X5443">
            <v>4224.13472</v>
          </cell>
          <cell r="Y5443">
            <v>4224.13472</v>
          </cell>
          <cell r="AV5443">
            <v>3176.58878</v>
          </cell>
          <cell r="AW5443">
            <v>3176.58878</v>
          </cell>
        </row>
        <row r="5444">
          <cell r="A5444" t="str">
            <v>680499CLLICEBU0713</v>
          </cell>
          <cell r="L5444">
            <v>1147.68109</v>
          </cell>
          <cell r="M5444">
            <v>1557.46675</v>
          </cell>
          <cell r="N5444">
            <v>1557.46675</v>
          </cell>
          <cell r="O5444">
            <v>5987.3444600000003</v>
          </cell>
          <cell r="P5444">
            <v>6890.8017499999996</v>
          </cell>
          <cell r="Q5444">
            <v>6890.8017499999996</v>
          </cell>
          <cell r="S5444">
            <v>15779.849819999999</v>
          </cell>
          <cell r="T5444">
            <v>16683.307110000002</v>
          </cell>
          <cell r="U5444">
            <v>16683.307110000002</v>
          </cell>
          <cell r="W5444">
            <v>1510.7552900000001</v>
          </cell>
          <cell r="X5444">
            <v>4224.13472</v>
          </cell>
          <cell r="Y5444">
            <v>4224.13472</v>
          </cell>
          <cell r="AV5444">
            <v>3176.58878</v>
          </cell>
          <cell r="AW5444">
            <v>3176.58878</v>
          </cell>
        </row>
        <row r="5445">
          <cell r="A5445" t="str">
            <v>680499CLLICEBU0418</v>
          </cell>
          <cell r="O5445">
            <v>36</v>
          </cell>
          <cell r="S5445">
            <v>492</v>
          </cell>
          <cell r="T5445">
            <v>456</v>
          </cell>
          <cell r="U5445">
            <v>456</v>
          </cell>
        </row>
        <row r="5446">
          <cell r="A5446" t="str">
            <v>680499CLLICEBS6906</v>
          </cell>
          <cell r="L5446">
            <v>14375.07353</v>
          </cell>
          <cell r="M5446">
            <v>23464.232199999999</v>
          </cell>
          <cell r="N5446">
            <v>23464.232199999999</v>
          </cell>
          <cell r="O5446">
            <v>99413.257570000002</v>
          </cell>
          <cell r="P5446">
            <v>190316.51423999999</v>
          </cell>
          <cell r="Q5446">
            <v>190316.51423999999</v>
          </cell>
          <cell r="S5446">
            <v>265437.68832999998</v>
          </cell>
          <cell r="T5446">
            <v>356340.94500000001</v>
          </cell>
          <cell r="U5446">
            <v>356340.94500000001</v>
          </cell>
          <cell r="W5446">
            <v>28392.438129999999</v>
          </cell>
          <cell r="X5446">
            <v>94655.547030000002</v>
          </cell>
          <cell r="Y5446">
            <v>94655.547030000002</v>
          </cell>
          <cell r="AV5446">
            <v>44932.202989999998</v>
          </cell>
          <cell r="AW5446">
            <v>44932.202989999998</v>
          </cell>
        </row>
        <row r="5447">
          <cell r="A5447" t="str">
            <v>680499CLLICEBU0866</v>
          </cell>
          <cell r="L5447">
            <v>7404.2201400000004</v>
          </cell>
          <cell r="M5447">
            <v>14204.44714</v>
          </cell>
          <cell r="N5447">
            <v>14204.44714</v>
          </cell>
          <cell r="O5447">
            <v>63842.191769999998</v>
          </cell>
          <cell r="P5447">
            <v>150929.33908999999</v>
          </cell>
          <cell r="Q5447">
            <v>150929.33908999999</v>
          </cell>
          <cell r="S5447">
            <v>165106.21169</v>
          </cell>
          <cell r="T5447">
            <v>252193.35900999999</v>
          </cell>
          <cell r="U5447">
            <v>252193.35900999999</v>
          </cell>
          <cell r="W5447">
            <v>16609.406989999999</v>
          </cell>
          <cell r="X5447">
            <v>67065.467650000006</v>
          </cell>
          <cell r="Y5447">
            <v>67065.467650000006</v>
          </cell>
          <cell r="AV5447">
            <v>34224.737829999998</v>
          </cell>
          <cell r="AW5447">
            <v>34224.737829999998</v>
          </cell>
        </row>
        <row r="5448">
          <cell r="A5448" t="str">
            <v>680499CLLICEBU0867</v>
          </cell>
          <cell r="L5448">
            <v>6970.8533900000002</v>
          </cell>
          <cell r="M5448">
            <v>9259.7850600000002</v>
          </cell>
          <cell r="N5448">
            <v>9259.7850600000002</v>
          </cell>
          <cell r="O5448">
            <v>35571.065799999997</v>
          </cell>
          <cell r="P5448">
            <v>39387.175150000003</v>
          </cell>
          <cell r="Q5448">
            <v>39387.175150000003</v>
          </cell>
          <cell r="S5448">
            <v>100331.47663999999</v>
          </cell>
          <cell r="T5448">
            <v>104147.58599000001</v>
          </cell>
          <cell r="U5448">
            <v>104147.58599000001</v>
          </cell>
          <cell r="W5448">
            <v>11783.031139999999</v>
          </cell>
          <cell r="X5448">
            <v>27590.079379999999</v>
          </cell>
          <cell r="Y5448">
            <v>27590.079379999999</v>
          </cell>
          <cell r="AV5448">
            <v>10707.46516</v>
          </cell>
          <cell r="AW5448">
            <v>10707.46516</v>
          </cell>
        </row>
        <row r="5449">
          <cell r="A5449" t="str">
            <v>680499CLLICE201101</v>
          </cell>
          <cell r="L5449">
            <v>1864.18229</v>
          </cell>
          <cell r="M5449">
            <v>1240.3243299999999</v>
          </cell>
          <cell r="N5449">
            <v>1240.3243299999999</v>
          </cell>
          <cell r="O5449">
            <v>9614.7707599999994</v>
          </cell>
          <cell r="P5449">
            <v>7397.0168999999996</v>
          </cell>
          <cell r="Q5449">
            <v>7397.0168999999996</v>
          </cell>
          <cell r="S5449">
            <v>25837.065360000001</v>
          </cell>
          <cell r="T5449">
            <v>23619.3115</v>
          </cell>
          <cell r="U5449">
            <v>23619.3115</v>
          </cell>
          <cell r="W5449">
            <v>3837.9261799999999</v>
          </cell>
          <cell r="X5449">
            <v>4319.7931600000002</v>
          </cell>
          <cell r="Y5449">
            <v>4319.7931600000002</v>
          </cell>
          <cell r="AV5449">
            <v>4057.5503399999998</v>
          </cell>
          <cell r="AW5449">
            <v>4057.5503399999998</v>
          </cell>
        </row>
        <row r="5450">
          <cell r="A5450" t="str">
            <v>680499CLLICEBT6918</v>
          </cell>
          <cell r="L5450">
            <v>1864.18229</v>
          </cell>
          <cell r="M5450">
            <v>1240.3243299999999</v>
          </cell>
          <cell r="N5450">
            <v>1240.3243299999999</v>
          </cell>
          <cell r="O5450">
            <v>9614.7707599999994</v>
          </cell>
          <cell r="P5450">
            <v>7397.0168999999996</v>
          </cell>
          <cell r="Q5450">
            <v>7397.0168999999996</v>
          </cell>
          <cell r="S5450">
            <v>25837.065360000001</v>
          </cell>
          <cell r="T5450">
            <v>23619.3115</v>
          </cell>
          <cell r="U5450">
            <v>23619.3115</v>
          </cell>
          <cell r="W5450">
            <v>3837.9261799999999</v>
          </cell>
          <cell r="X5450">
            <v>4319.7931600000002</v>
          </cell>
          <cell r="Y5450">
            <v>4319.7931600000002</v>
          </cell>
          <cell r="AV5450">
            <v>4057.5503399999998</v>
          </cell>
          <cell r="AW5450">
            <v>4057.5503399999998</v>
          </cell>
        </row>
        <row r="5451">
          <cell r="A5451" t="str">
            <v>680499CLLICEBO0680</v>
          </cell>
          <cell r="O5451">
            <v>15.65</v>
          </cell>
          <cell r="S5451">
            <v>46.95</v>
          </cell>
          <cell r="T5451">
            <v>31.3</v>
          </cell>
          <cell r="U5451">
            <v>31.3</v>
          </cell>
        </row>
        <row r="5452">
          <cell r="A5452" t="str">
            <v>680499CLLICEBU0680</v>
          </cell>
          <cell r="O5452">
            <v>15.65</v>
          </cell>
          <cell r="S5452">
            <v>46.95</v>
          </cell>
          <cell r="T5452">
            <v>31.3</v>
          </cell>
          <cell r="U5452">
            <v>31.3</v>
          </cell>
        </row>
        <row r="5453">
          <cell r="A5453" t="str">
            <v>680499CLLICEBU0661</v>
          </cell>
          <cell r="L5453">
            <v>1860.64186</v>
          </cell>
          <cell r="M5453">
            <v>1240.3243299999999</v>
          </cell>
          <cell r="N5453">
            <v>1240.3243299999999</v>
          </cell>
          <cell r="O5453">
            <v>9568.2411100000008</v>
          </cell>
          <cell r="P5453">
            <v>7397.0168999999996</v>
          </cell>
          <cell r="Q5453">
            <v>7397.0168999999996</v>
          </cell>
          <cell r="S5453">
            <v>25759.235710000001</v>
          </cell>
          <cell r="T5453">
            <v>23588.011500000001</v>
          </cell>
          <cell r="U5453">
            <v>23588.011500000001</v>
          </cell>
          <cell r="W5453">
            <v>3829.9602199999999</v>
          </cell>
          <cell r="X5453">
            <v>4319.7931600000002</v>
          </cell>
          <cell r="Y5453">
            <v>4319.7931600000002</v>
          </cell>
          <cell r="AV5453">
            <v>4063.1770799999999</v>
          </cell>
          <cell r="AW5453">
            <v>4063.1770799999999</v>
          </cell>
        </row>
        <row r="5454">
          <cell r="A5454" t="str">
            <v>680499CLLICEBU0624</v>
          </cell>
          <cell r="L5454">
            <v>3.5404300000000002</v>
          </cell>
          <cell r="O5454">
            <v>30.879650000000002</v>
          </cell>
          <cell r="S5454">
            <v>30.879650000000002</v>
          </cell>
          <cell r="W5454">
            <v>7.9659599999999999</v>
          </cell>
          <cell r="AV5454">
            <v>-5.6267399999999999</v>
          </cell>
          <cell r="AW5454">
            <v>-5.6267399999999999</v>
          </cell>
        </row>
        <row r="5455">
          <cell r="A5455" t="str">
            <v>680499804502PD202</v>
          </cell>
          <cell r="L5455">
            <v>15550.06373</v>
          </cell>
          <cell r="M5455">
            <v>25033.255079999999</v>
          </cell>
          <cell r="N5455">
            <v>25033.255079999999</v>
          </cell>
          <cell r="O5455">
            <v>105964.64348</v>
          </cell>
          <cell r="P5455">
            <v>197741.90299</v>
          </cell>
          <cell r="Q5455">
            <v>197741.90299</v>
          </cell>
          <cell r="S5455">
            <v>282998.51289999997</v>
          </cell>
          <cell r="T5455">
            <v>374775.77240999998</v>
          </cell>
          <cell r="U5455">
            <v>374775.77240999998</v>
          </cell>
          <cell r="W5455">
            <v>30005.977879999999</v>
          </cell>
          <cell r="X5455">
            <v>99081.969070000006</v>
          </cell>
          <cell r="Y5455">
            <v>99081.969070000006</v>
          </cell>
          <cell r="AV5455">
            <v>48492.922570000002</v>
          </cell>
          <cell r="AW5455">
            <v>48492.922570000002</v>
          </cell>
        </row>
        <row r="5456">
          <cell r="A5456" t="str">
            <v>680499804502BS9044</v>
          </cell>
          <cell r="P5456">
            <v>-60.439169999999997</v>
          </cell>
          <cell r="Q5456">
            <v>-60.439169999999997</v>
          </cell>
          <cell r="T5456">
            <v>-60.439169999999997</v>
          </cell>
          <cell r="U5456">
            <v>-60.439169999999997</v>
          </cell>
          <cell r="X5456">
            <v>-106.62845</v>
          </cell>
          <cell r="Y5456">
            <v>-106.62845</v>
          </cell>
        </row>
        <row r="5457">
          <cell r="A5457" t="str">
            <v>680499804502BU0323</v>
          </cell>
          <cell r="P5457">
            <v>-60.439169999999997</v>
          </cell>
          <cell r="Q5457">
            <v>-60.439169999999997</v>
          </cell>
          <cell r="T5457">
            <v>-60.439169999999997</v>
          </cell>
          <cell r="U5457">
            <v>-60.439169999999997</v>
          </cell>
          <cell r="X5457">
            <v>-106.62845</v>
          </cell>
          <cell r="Y5457">
            <v>-106.62845</v>
          </cell>
        </row>
        <row r="5458">
          <cell r="A5458" t="str">
            <v>680499804502BG6912</v>
          </cell>
          <cell r="L5458">
            <v>27.30911</v>
          </cell>
          <cell r="M5458">
            <v>11.55613</v>
          </cell>
          <cell r="N5458">
            <v>11.55613</v>
          </cell>
          <cell r="O5458">
            <v>208.27941000000001</v>
          </cell>
          <cell r="P5458">
            <v>88.166139999999999</v>
          </cell>
          <cell r="Q5458">
            <v>88.166139999999999</v>
          </cell>
          <cell r="S5458">
            <v>459.01098000000002</v>
          </cell>
          <cell r="T5458">
            <v>338.89771000000002</v>
          </cell>
          <cell r="U5458">
            <v>338.89771000000002</v>
          </cell>
          <cell r="W5458">
            <v>102.78446</v>
          </cell>
          <cell r="X5458">
            <v>87.055930000000004</v>
          </cell>
          <cell r="Y5458">
            <v>87.055930000000004</v>
          </cell>
          <cell r="AV5458">
            <v>64.368759999999995</v>
          </cell>
          <cell r="AW5458">
            <v>64.368759999999995</v>
          </cell>
        </row>
        <row r="5459">
          <cell r="A5459" t="str">
            <v>680499804502BS6912</v>
          </cell>
          <cell r="L5459">
            <v>-2.7E-4</v>
          </cell>
          <cell r="M5459">
            <v>0</v>
          </cell>
          <cell r="N5459">
            <v>0</v>
          </cell>
          <cell r="O5459">
            <v>1.4999999999999999E-4</v>
          </cell>
          <cell r="P5459">
            <v>-17.792940000000002</v>
          </cell>
          <cell r="Q5459">
            <v>-17.792940000000002</v>
          </cell>
          <cell r="S5459">
            <v>1.4999999999999999E-4</v>
          </cell>
          <cell r="T5459">
            <v>-17.792940000000002</v>
          </cell>
          <cell r="U5459">
            <v>-17.792940000000002</v>
          </cell>
          <cell r="W5459">
            <v>-3.3E-4</v>
          </cell>
          <cell r="X5459">
            <v>0</v>
          </cell>
          <cell r="Y5459">
            <v>0</v>
          </cell>
          <cell r="AV5459">
            <v>2.3000000000000001E-4</v>
          </cell>
          <cell r="AW5459">
            <v>2.3000000000000001E-4</v>
          </cell>
        </row>
        <row r="5460">
          <cell r="A5460" t="str">
            <v>680499804502BO0678</v>
          </cell>
          <cell r="L5460">
            <v>-2.7E-4</v>
          </cell>
          <cell r="M5460">
            <v>0</v>
          </cell>
          <cell r="N5460">
            <v>0</v>
          </cell>
          <cell r="O5460">
            <v>1.4999999999999999E-4</v>
          </cell>
          <cell r="P5460">
            <v>-0.44867000000000001</v>
          </cell>
          <cell r="Q5460">
            <v>-0.44867000000000001</v>
          </cell>
          <cell r="S5460">
            <v>1.4999999999999999E-4</v>
          </cell>
          <cell r="T5460">
            <v>-0.44867000000000001</v>
          </cell>
          <cell r="U5460">
            <v>-0.44867000000000001</v>
          </cell>
          <cell r="W5460">
            <v>-3.3E-4</v>
          </cell>
          <cell r="X5460">
            <v>0</v>
          </cell>
          <cell r="Y5460">
            <v>0</v>
          </cell>
          <cell r="AV5460">
            <v>2.3000000000000001E-4</v>
          </cell>
          <cell r="AW5460">
            <v>2.3000000000000001E-4</v>
          </cell>
        </row>
        <row r="5461">
          <cell r="A5461" t="str">
            <v>680499804502BU3445</v>
          </cell>
          <cell r="P5461">
            <v>-17.344270000000002</v>
          </cell>
          <cell r="Q5461">
            <v>-17.344270000000002</v>
          </cell>
          <cell r="T5461">
            <v>-17.344270000000002</v>
          </cell>
          <cell r="U5461">
            <v>-17.344270000000002</v>
          </cell>
        </row>
        <row r="5462">
          <cell r="A5462" t="str">
            <v>680499804502BS6922</v>
          </cell>
          <cell r="L5462">
            <v>27.309380000000001</v>
          </cell>
          <cell r="M5462">
            <v>11.55613</v>
          </cell>
          <cell r="N5462">
            <v>11.55613</v>
          </cell>
          <cell r="O5462">
            <v>208.27925999999999</v>
          </cell>
          <cell r="P5462">
            <v>105.95908</v>
          </cell>
          <cell r="Q5462">
            <v>105.95908</v>
          </cell>
          <cell r="S5462">
            <v>459.01083</v>
          </cell>
          <cell r="T5462">
            <v>356.69065000000001</v>
          </cell>
          <cell r="U5462">
            <v>356.69065000000001</v>
          </cell>
          <cell r="W5462">
            <v>102.78479</v>
          </cell>
          <cell r="X5462">
            <v>87.055930000000004</v>
          </cell>
          <cell r="Y5462">
            <v>87.055930000000004</v>
          </cell>
          <cell r="AV5462">
            <v>64.368530000000007</v>
          </cell>
          <cell r="AW5462">
            <v>64.368530000000007</v>
          </cell>
        </row>
        <row r="5463">
          <cell r="A5463" t="str">
            <v>680499804502BU0630</v>
          </cell>
          <cell r="L5463">
            <v>27.309380000000001</v>
          </cell>
          <cell r="M5463">
            <v>11.55613</v>
          </cell>
          <cell r="N5463">
            <v>11.55613</v>
          </cell>
          <cell r="O5463">
            <v>208.27925999999999</v>
          </cell>
          <cell r="P5463">
            <v>105.95908</v>
          </cell>
          <cell r="Q5463">
            <v>105.95908</v>
          </cell>
          <cell r="S5463">
            <v>459.01083</v>
          </cell>
          <cell r="T5463">
            <v>356.69065000000001</v>
          </cell>
          <cell r="U5463">
            <v>356.69065000000001</v>
          </cell>
          <cell r="W5463">
            <v>102.78479</v>
          </cell>
          <cell r="X5463">
            <v>87.055930000000004</v>
          </cell>
          <cell r="Y5463">
            <v>87.055930000000004</v>
          </cell>
          <cell r="AV5463">
            <v>64.368530000000007</v>
          </cell>
          <cell r="AW5463">
            <v>64.368530000000007</v>
          </cell>
        </row>
        <row r="5464">
          <cell r="A5464" t="str">
            <v>680499804502BS9042</v>
          </cell>
          <cell r="O5464">
            <v>319.76204000000001</v>
          </cell>
          <cell r="P5464">
            <v>506.86002999999999</v>
          </cell>
          <cell r="Q5464">
            <v>506.86002999999999</v>
          </cell>
          <cell r="S5464">
            <v>829.96376999999995</v>
          </cell>
          <cell r="T5464">
            <v>1017.06176</v>
          </cell>
          <cell r="U5464">
            <v>1017.06176</v>
          </cell>
          <cell r="X5464">
            <v>221.85983999999999</v>
          </cell>
          <cell r="Y5464">
            <v>221.85983999999999</v>
          </cell>
          <cell r="AV5464">
            <v>319.76204000000001</v>
          </cell>
          <cell r="AW5464">
            <v>319.76204000000001</v>
          </cell>
        </row>
        <row r="5465">
          <cell r="A5465" t="str">
            <v>680499804502BO0341</v>
          </cell>
          <cell r="O5465">
            <v>319.76204000000001</v>
          </cell>
          <cell r="P5465">
            <v>506.86002999999999</v>
          </cell>
          <cell r="Q5465">
            <v>506.86002999999999</v>
          </cell>
          <cell r="S5465">
            <v>829.96376999999995</v>
          </cell>
          <cell r="T5465">
            <v>1017.06176</v>
          </cell>
          <cell r="U5465">
            <v>1017.06176</v>
          </cell>
          <cell r="X5465">
            <v>221.85983999999999</v>
          </cell>
          <cell r="Y5465">
            <v>221.85983999999999</v>
          </cell>
          <cell r="AV5465">
            <v>319.76204000000001</v>
          </cell>
          <cell r="AW5465">
            <v>319.76204000000001</v>
          </cell>
        </row>
        <row r="5466">
          <cell r="A5466" t="str">
            <v>680499804502BU0341</v>
          </cell>
          <cell r="O5466">
            <v>319.76204000000001</v>
          </cell>
          <cell r="P5466">
            <v>506.86002999999999</v>
          </cell>
          <cell r="Q5466">
            <v>506.86002999999999</v>
          </cell>
          <cell r="S5466">
            <v>829.96376999999995</v>
          </cell>
          <cell r="T5466">
            <v>1017.06176</v>
          </cell>
          <cell r="U5466">
            <v>1017.06176</v>
          </cell>
          <cell r="X5466">
            <v>221.85983999999999</v>
          </cell>
          <cell r="Y5466">
            <v>221.85983999999999</v>
          </cell>
          <cell r="AV5466">
            <v>319.76204000000001</v>
          </cell>
          <cell r="AW5466">
            <v>319.76204000000001</v>
          </cell>
        </row>
        <row r="5467">
          <cell r="A5467" t="str">
            <v>680499804502BS9051</v>
          </cell>
          <cell r="L5467">
            <v>1147.68109</v>
          </cell>
          <cell r="M5467">
            <v>1557.46675</v>
          </cell>
          <cell r="N5467">
            <v>1557.46675</v>
          </cell>
          <cell r="O5467">
            <v>6023.3444600000003</v>
          </cell>
          <cell r="P5467">
            <v>6890.8017499999996</v>
          </cell>
          <cell r="Q5467">
            <v>6890.8017499999996</v>
          </cell>
          <cell r="S5467">
            <v>16271.849819999999</v>
          </cell>
          <cell r="T5467">
            <v>17139.307110000002</v>
          </cell>
          <cell r="U5467">
            <v>17139.307110000002</v>
          </cell>
          <cell r="W5467">
            <v>1510.7552900000001</v>
          </cell>
          <cell r="X5467">
            <v>4224.13472</v>
          </cell>
          <cell r="Y5467">
            <v>4224.13472</v>
          </cell>
          <cell r="AV5467">
            <v>3176.58878</v>
          </cell>
          <cell r="AW5467">
            <v>3176.58878</v>
          </cell>
        </row>
        <row r="5468">
          <cell r="A5468" t="str">
            <v>680499804502BO0713</v>
          </cell>
          <cell r="L5468">
            <v>1147.68109</v>
          </cell>
          <cell r="M5468">
            <v>1557.46675</v>
          </cell>
          <cell r="N5468">
            <v>1557.46675</v>
          </cell>
          <cell r="O5468">
            <v>5987.3444600000003</v>
          </cell>
          <cell r="P5468">
            <v>6890.8017499999996</v>
          </cell>
          <cell r="Q5468">
            <v>6890.8017499999996</v>
          </cell>
          <cell r="S5468">
            <v>15779.849819999999</v>
          </cell>
          <cell r="T5468">
            <v>16683.307110000002</v>
          </cell>
          <cell r="U5468">
            <v>16683.307110000002</v>
          </cell>
          <cell r="W5468">
            <v>1510.7552900000001</v>
          </cell>
          <cell r="X5468">
            <v>4224.13472</v>
          </cell>
          <cell r="Y5468">
            <v>4224.13472</v>
          </cell>
          <cell r="AV5468">
            <v>3176.58878</v>
          </cell>
          <cell r="AW5468">
            <v>3176.58878</v>
          </cell>
        </row>
        <row r="5469">
          <cell r="A5469" t="str">
            <v>680499804502BU0713</v>
          </cell>
          <cell r="L5469">
            <v>1147.68109</v>
          </cell>
          <cell r="M5469">
            <v>1557.46675</v>
          </cell>
          <cell r="N5469">
            <v>1557.46675</v>
          </cell>
          <cell r="O5469">
            <v>5987.3444600000003</v>
          </cell>
          <cell r="P5469">
            <v>6890.8017499999996</v>
          </cell>
          <cell r="Q5469">
            <v>6890.8017499999996</v>
          </cell>
          <cell r="S5469">
            <v>15779.849819999999</v>
          </cell>
          <cell r="T5469">
            <v>16683.307110000002</v>
          </cell>
          <cell r="U5469">
            <v>16683.307110000002</v>
          </cell>
          <cell r="W5469">
            <v>1510.7552900000001</v>
          </cell>
          <cell r="X5469">
            <v>4224.13472</v>
          </cell>
          <cell r="Y5469">
            <v>4224.13472</v>
          </cell>
          <cell r="AV5469">
            <v>3176.58878</v>
          </cell>
          <cell r="AW5469">
            <v>3176.58878</v>
          </cell>
        </row>
        <row r="5470">
          <cell r="A5470" t="str">
            <v>680499804502BU0418</v>
          </cell>
          <cell r="O5470">
            <v>36</v>
          </cell>
          <cell r="S5470">
            <v>492</v>
          </cell>
          <cell r="T5470">
            <v>456</v>
          </cell>
          <cell r="U5470">
            <v>456</v>
          </cell>
        </row>
        <row r="5471">
          <cell r="A5471" t="str">
            <v>680499804502BS6906</v>
          </cell>
          <cell r="L5471">
            <v>14375.07353</v>
          </cell>
          <cell r="M5471">
            <v>23464.232199999999</v>
          </cell>
          <cell r="N5471">
            <v>23464.232199999999</v>
          </cell>
          <cell r="O5471">
            <v>99413.257570000002</v>
          </cell>
          <cell r="P5471">
            <v>190316.51423999999</v>
          </cell>
          <cell r="Q5471">
            <v>190316.51423999999</v>
          </cell>
          <cell r="S5471">
            <v>265437.68832999998</v>
          </cell>
          <cell r="T5471">
            <v>356340.94500000001</v>
          </cell>
          <cell r="U5471">
            <v>356340.94500000001</v>
          </cell>
          <cell r="W5471">
            <v>28392.438129999999</v>
          </cell>
          <cell r="X5471">
            <v>94655.547030000002</v>
          </cell>
          <cell r="Y5471">
            <v>94655.547030000002</v>
          </cell>
          <cell r="AV5471">
            <v>44932.202989999998</v>
          </cell>
          <cell r="AW5471">
            <v>44932.202989999998</v>
          </cell>
        </row>
        <row r="5472">
          <cell r="A5472" t="str">
            <v>680499804502BU0866</v>
          </cell>
          <cell r="L5472">
            <v>7404.2201400000004</v>
          </cell>
          <cell r="M5472">
            <v>14204.44714</v>
          </cell>
          <cell r="N5472">
            <v>14204.44714</v>
          </cell>
          <cell r="O5472">
            <v>63842.191769999998</v>
          </cell>
          <cell r="P5472">
            <v>150929.33908999999</v>
          </cell>
          <cell r="Q5472">
            <v>150929.33908999999</v>
          </cell>
          <cell r="S5472">
            <v>165106.21169</v>
          </cell>
          <cell r="T5472">
            <v>252193.35900999999</v>
          </cell>
          <cell r="U5472">
            <v>252193.35900999999</v>
          </cell>
          <cell r="W5472">
            <v>16609.406989999999</v>
          </cell>
          <cell r="X5472">
            <v>67065.467650000006</v>
          </cell>
          <cell r="Y5472">
            <v>67065.467650000006</v>
          </cell>
          <cell r="AV5472">
            <v>34224.737829999998</v>
          </cell>
          <cell r="AW5472">
            <v>34224.737829999998</v>
          </cell>
        </row>
        <row r="5473">
          <cell r="A5473" t="str">
            <v>680499804502BU0867</v>
          </cell>
          <cell r="L5473">
            <v>6970.8533900000002</v>
          </cell>
          <cell r="M5473">
            <v>9259.7850600000002</v>
          </cell>
          <cell r="N5473">
            <v>9259.7850600000002</v>
          </cell>
          <cell r="O5473">
            <v>35571.065799999997</v>
          </cell>
          <cell r="P5473">
            <v>39387.175150000003</v>
          </cell>
          <cell r="Q5473">
            <v>39387.175150000003</v>
          </cell>
          <cell r="S5473">
            <v>100331.47663999999</v>
          </cell>
          <cell r="T5473">
            <v>104147.58599000001</v>
          </cell>
          <cell r="U5473">
            <v>104147.58599000001</v>
          </cell>
          <cell r="W5473">
            <v>11783.031139999999</v>
          </cell>
          <cell r="X5473">
            <v>27590.079379999999</v>
          </cell>
          <cell r="Y5473">
            <v>27590.079379999999</v>
          </cell>
          <cell r="AV5473">
            <v>10707.46516</v>
          </cell>
          <cell r="AW5473">
            <v>10707.46516</v>
          </cell>
        </row>
        <row r="5474">
          <cell r="A5474" t="str">
            <v>680499804502201101</v>
          </cell>
          <cell r="L5474">
            <v>1864.18229</v>
          </cell>
          <cell r="M5474">
            <v>1240.3243299999999</v>
          </cell>
          <cell r="N5474">
            <v>1240.3243299999999</v>
          </cell>
          <cell r="O5474">
            <v>9614.7707599999994</v>
          </cell>
          <cell r="P5474">
            <v>7397.0168999999996</v>
          </cell>
          <cell r="Q5474">
            <v>7397.0168999999996</v>
          </cell>
          <cell r="S5474">
            <v>25837.065360000001</v>
          </cell>
          <cell r="T5474">
            <v>23619.3115</v>
          </cell>
          <cell r="U5474">
            <v>23619.3115</v>
          </cell>
          <cell r="W5474">
            <v>3837.9261799999999</v>
          </cell>
          <cell r="X5474">
            <v>4319.7931600000002</v>
          </cell>
          <cell r="Y5474">
            <v>4319.7931600000002</v>
          </cell>
          <cell r="AV5474">
            <v>4057.5503399999998</v>
          </cell>
          <cell r="AW5474">
            <v>4057.5503399999998</v>
          </cell>
        </row>
        <row r="5475">
          <cell r="A5475" t="str">
            <v>680499804502BT6918</v>
          </cell>
          <cell r="L5475">
            <v>1864.18229</v>
          </cell>
          <cell r="M5475">
            <v>1240.3243299999999</v>
          </cell>
          <cell r="N5475">
            <v>1240.3243299999999</v>
          </cell>
          <cell r="O5475">
            <v>9614.7707599999994</v>
          </cell>
          <cell r="P5475">
            <v>7397.0168999999996</v>
          </cell>
          <cell r="Q5475">
            <v>7397.0168999999996</v>
          </cell>
          <cell r="S5475">
            <v>25837.065360000001</v>
          </cell>
          <cell r="T5475">
            <v>23619.3115</v>
          </cell>
          <cell r="U5475">
            <v>23619.3115</v>
          </cell>
          <cell r="W5475">
            <v>3837.9261799999999</v>
          </cell>
          <cell r="X5475">
            <v>4319.7931600000002</v>
          </cell>
          <cell r="Y5475">
            <v>4319.7931600000002</v>
          </cell>
          <cell r="AV5475">
            <v>4057.5503399999998</v>
          </cell>
          <cell r="AW5475">
            <v>4057.5503399999998</v>
          </cell>
        </row>
        <row r="5476">
          <cell r="A5476" t="str">
            <v>680499804502BO0680</v>
          </cell>
          <cell r="O5476">
            <v>15.65</v>
          </cell>
          <cell r="S5476">
            <v>46.95</v>
          </cell>
          <cell r="T5476">
            <v>31.3</v>
          </cell>
          <cell r="U5476">
            <v>31.3</v>
          </cell>
        </row>
        <row r="5477">
          <cell r="A5477" t="str">
            <v>680499804502BU0680</v>
          </cell>
          <cell r="O5477">
            <v>15.65</v>
          </cell>
          <cell r="S5477">
            <v>46.95</v>
          </cell>
          <cell r="T5477">
            <v>31.3</v>
          </cell>
          <cell r="U5477">
            <v>31.3</v>
          </cell>
        </row>
        <row r="5478">
          <cell r="A5478" t="str">
            <v>680499804502BU0661</v>
          </cell>
          <cell r="L5478">
            <v>1860.64186</v>
          </cell>
          <cell r="M5478">
            <v>1240.3243299999999</v>
          </cell>
          <cell r="N5478">
            <v>1240.3243299999999</v>
          </cell>
          <cell r="O5478">
            <v>9568.2411100000008</v>
          </cell>
          <cell r="P5478">
            <v>7397.0168999999996</v>
          </cell>
          <cell r="Q5478">
            <v>7397.0168999999996</v>
          </cell>
          <cell r="S5478">
            <v>25759.235710000001</v>
          </cell>
          <cell r="T5478">
            <v>23588.011500000001</v>
          </cell>
          <cell r="U5478">
            <v>23588.011500000001</v>
          </cell>
          <cell r="W5478">
            <v>3829.9602199999999</v>
          </cell>
          <cell r="X5478">
            <v>4319.7931600000002</v>
          </cell>
          <cell r="Y5478">
            <v>4319.7931600000002</v>
          </cell>
          <cell r="AV5478">
            <v>4063.1770799999999</v>
          </cell>
          <cell r="AW5478">
            <v>4063.1770799999999</v>
          </cell>
        </row>
        <row r="5479">
          <cell r="A5479" t="str">
            <v>680499804502BU0624</v>
          </cell>
          <cell r="L5479">
            <v>3.5404300000000002</v>
          </cell>
          <cell r="O5479">
            <v>30.879650000000002</v>
          </cell>
          <cell r="S5479">
            <v>30.879650000000002</v>
          </cell>
          <cell r="W5479">
            <v>7.9659599999999999</v>
          </cell>
          <cell r="AV5479">
            <v>-5.6267399999999999</v>
          </cell>
          <cell r="AW5479">
            <v>-5.6267399999999999</v>
          </cell>
        </row>
        <row r="5480">
          <cell r="A5480" t="str">
            <v>680499CLOTSAPD202</v>
          </cell>
          <cell r="M5480">
            <v>0</v>
          </cell>
          <cell r="N5480">
            <v>0</v>
          </cell>
          <cell r="P5480">
            <v>0</v>
          </cell>
          <cell r="Q5480">
            <v>0</v>
          </cell>
          <cell r="R5480">
            <v>2703889</v>
          </cell>
          <cell r="S5480">
            <v>0</v>
          </cell>
          <cell r="T5480">
            <v>0</v>
          </cell>
          <cell r="U5480">
            <v>0</v>
          </cell>
          <cell r="V5480">
            <v>6250163</v>
          </cell>
          <cell r="X5480">
            <v>0</v>
          </cell>
          <cell r="Y5480">
            <v>0</v>
          </cell>
          <cell r="Z5480">
            <v>1388889</v>
          </cell>
        </row>
        <row r="5481">
          <cell r="A5481" t="str">
            <v>680499CLOTSABS9044</v>
          </cell>
          <cell r="R5481">
            <v>562100</v>
          </cell>
          <cell r="V5481">
            <v>1340100</v>
          </cell>
          <cell r="Z5481">
            <v>293000</v>
          </cell>
        </row>
        <row r="5482">
          <cell r="A5482" t="str">
            <v>680499CLOTSABU0321</v>
          </cell>
          <cell r="R5482">
            <v>422872</v>
          </cell>
          <cell r="V5482">
            <v>1018343</v>
          </cell>
          <cell r="Z5482">
            <v>219374</v>
          </cell>
        </row>
        <row r="5483">
          <cell r="A5483" t="str">
            <v>680499CLOTSABU0323</v>
          </cell>
          <cell r="R5483">
            <v>127700</v>
          </cell>
          <cell r="V5483">
            <v>280700</v>
          </cell>
          <cell r="Z5483">
            <v>66000</v>
          </cell>
        </row>
        <row r="5484">
          <cell r="A5484" t="str">
            <v>680499CLOTSABU0648</v>
          </cell>
          <cell r="R5484">
            <v>11528</v>
          </cell>
          <cell r="V5484">
            <v>41057</v>
          </cell>
          <cell r="Z5484">
            <v>7626</v>
          </cell>
        </row>
        <row r="5485">
          <cell r="A5485" t="str">
            <v>680499CLOTSABG6912</v>
          </cell>
          <cell r="M5485">
            <v>-6.8387500000000001</v>
          </cell>
          <cell r="N5485">
            <v>-6.8387500000000001</v>
          </cell>
          <cell r="P5485">
            <v>570.61327000000006</v>
          </cell>
          <cell r="Q5485">
            <v>570.61327000000006</v>
          </cell>
          <cell r="R5485">
            <v>922995</v>
          </cell>
          <cell r="S5485">
            <v>348.92572000000001</v>
          </cell>
          <cell r="T5485">
            <v>919.53899000000001</v>
          </cell>
          <cell r="U5485">
            <v>919.53899000000001</v>
          </cell>
          <cell r="V5485">
            <v>2139743</v>
          </cell>
          <cell r="X5485">
            <v>40.79072</v>
          </cell>
          <cell r="Y5485">
            <v>40.79072</v>
          </cell>
          <cell r="Z5485">
            <v>490617</v>
          </cell>
        </row>
        <row r="5486">
          <cell r="A5486" t="str">
            <v>680499CLOTSABS6912</v>
          </cell>
          <cell r="R5486">
            <v>519907</v>
          </cell>
          <cell r="V5486">
            <v>1249743</v>
          </cell>
          <cell r="Z5486">
            <v>284900</v>
          </cell>
        </row>
        <row r="5487">
          <cell r="A5487" t="str">
            <v>680499CLOTSABO0678</v>
          </cell>
          <cell r="R5487">
            <v>385875</v>
          </cell>
          <cell r="V5487">
            <v>898118</v>
          </cell>
          <cell r="Z5487">
            <v>214373</v>
          </cell>
        </row>
        <row r="5488">
          <cell r="A5488" t="str">
            <v>680499CLOTSABU0654</v>
          </cell>
          <cell r="R5488">
            <v>44832</v>
          </cell>
          <cell r="V5488">
            <v>119971</v>
          </cell>
          <cell r="Z5488">
            <v>25434</v>
          </cell>
        </row>
        <row r="5489">
          <cell r="A5489" t="str">
            <v>680499CLOTSABU0659</v>
          </cell>
          <cell r="R5489">
            <v>89200</v>
          </cell>
          <cell r="V5489">
            <v>224654</v>
          </cell>
          <cell r="Z5489">
            <v>45093</v>
          </cell>
        </row>
        <row r="5490">
          <cell r="A5490" t="str">
            <v>680499CLOTSABU3445</v>
          </cell>
          <cell r="V5490">
            <v>7000</v>
          </cell>
        </row>
        <row r="5491">
          <cell r="A5491" t="str">
            <v>680499CLOTSABS6922</v>
          </cell>
          <cell r="M5491">
            <v>-6.8387500000000001</v>
          </cell>
          <cell r="N5491">
            <v>-6.8387500000000001</v>
          </cell>
          <cell r="P5491">
            <v>570.61327000000006</v>
          </cell>
          <cell r="Q5491">
            <v>570.61327000000006</v>
          </cell>
          <cell r="R5491">
            <v>403088</v>
          </cell>
          <cell r="S5491">
            <v>348.92572000000001</v>
          </cell>
          <cell r="T5491">
            <v>919.53899000000001</v>
          </cell>
          <cell r="U5491">
            <v>919.53899000000001</v>
          </cell>
          <cell r="V5491">
            <v>890000</v>
          </cell>
          <cell r="X5491">
            <v>40.79072</v>
          </cell>
          <cell r="Y5491">
            <v>40.79072</v>
          </cell>
          <cell r="Z5491">
            <v>205717</v>
          </cell>
        </row>
        <row r="5492">
          <cell r="A5492" t="str">
            <v>680499CLOTSABU0630</v>
          </cell>
          <cell r="R5492">
            <v>70000</v>
          </cell>
          <cell r="V5492">
            <v>145000</v>
          </cell>
          <cell r="Z5492">
            <v>38200</v>
          </cell>
        </row>
        <row r="5493">
          <cell r="A5493" t="str">
            <v>680499CLOTSABU1485</v>
          </cell>
          <cell r="R5493">
            <v>112242</v>
          </cell>
          <cell r="V5493">
            <v>261631</v>
          </cell>
          <cell r="Z5493">
            <v>58689</v>
          </cell>
        </row>
        <row r="5494">
          <cell r="A5494" t="str">
            <v>680499CLOTSABU1051</v>
          </cell>
          <cell r="R5494">
            <v>32800</v>
          </cell>
          <cell r="V5494">
            <v>67000</v>
          </cell>
          <cell r="Z5494">
            <v>16100</v>
          </cell>
        </row>
        <row r="5495">
          <cell r="A5495" t="str">
            <v>680499CLOTSABO0708</v>
          </cell>
          <cell r="R5495">
            <v>133734</v>
          </cell>
          <cell r="V5495">
            <v>293310</v>
          </cell>
          <cell r="Z5495">
            <v>64508</v>
          </cell>
        </row>
        <row r="5496">
          <cell r="A5496" t="str">
            <v>680499CLOTSABU0709</v>
          </cell>
          <cell r="R5496">
            <v>20720</v>
          </cell>
          <cell r="V5496">
            <v>43580</v>
          </cell>
          <cell r="Z5496">
            <v>11092</v>
          </cell>
        </row>
        <row r="5497">
          <cell r="A5497" t="str">
            <v>680499CLOTSABU1123</v>
          </cell>
          <cell r="M5497">
            <v>-6.8387500000000001</v>
          </cell>
          <cell r="N5497">
            <v>-6.8387500000000001</v>
          </cell>
          <cell r="P5497">
            <v>570.61327000000006</v>
          </cell>
          <cell r="Q5497">
            <v>570.61327000000006</v>
          </cell>
          <cell r="R5497">
            <v>33592</v>
          </cell>
          <cell r="S5497">
            <v>348.92572000000001</v>
          </cell>
          <cell r="T5497">
            <v>919.53899000000001</v>
          </cell>
          <cell r="U5497">
            <v>919.53899000000001</v>
          </cell>
          <cell r="V5497">
            <v>79479</v>
          </cell>
          <cell r="X5497">
            <v>40.79072</v>
          </cell>
          <cell r="Y5497">
            <v>40.79072</v>
          </cell>
          <cell r="Z5497">
            <v>17128</v>
          </cell>
        </row>
        <row r="5498">
          <cell r="A5498" t="str">
            <v>680499CLOTSABS9042</v>
          </cell>
          <cell r="M5498">
            <v>72.705479999999994</v>
          </cell>
          <cell r="N5498">
            <v>72.705479999999994</v>
          </cell>
          <cell r="P5498">
            <v>316.26582000000002</v>
          </cell>
          <cell r="Q5498">
            <v>316.26582000000002</v>
          </cell>
          <cell r="R5498">
            <v>428680</v>
          </cell>
          <cell r="S5498">
            <v>378.55468000000002</v>
          </cell>
          <cell r="T5498">
            <v>694.82050000000004</v>
          </cell>
          <cell r="U5498">
            <v>694.82050000000004</v>
          </cell>
          <cell r="V5498">
            <v>1000000</v>
          </cell>
          <cell r="X5498">
            <v>187.23940999999999</v>
          </cell>
          <cell r="Y5498">
            <v>187.23940999999999</v>
          </cell>
          <cell r="Z5498">
            <v>222850</v>
          </cell>
        </row>
        <row r="5499">
          <cell r="A5499" t="str">
            <v>680499CLOTSABO0341</v>
          </cell>
          <cell r="R5499">
            <v>212000</v>
          </cell>
          <cell r="V5499">
            <v>516000</v>
          </cell>
          <cell r="Z5499">
            <v>116500</v>
          </cell>
        </row>
        <row r="5500">
          <cell r="A5500" t="str">
            <v>680499CLOTSABU0341</v>
          </cell>
          <cell r="R5500">
            <v>212000</v>
          </cell>
          <cell r="V5500">
            <v>516000</v>
          </cell>
          <cell r="Z5500">
            <v>116500</v>
          </cell>
        </row>
        <row r="5501">
          <cell r="A5501" t="str">
            <v>680499CLOTSABU0351</v>
          </cell>
          <cell r="R5501">
            <v>69600</v>
          </cell>
          <cell r="V5501">
            <v>156200</v>
          </cell>
          <cell r="Z5501">
            <v>34300</v>
          </cell>
        </row>
        <row r="5502">
          <cell r="A5502" t="str">
            <v>680499CLOTSABU0352</v>
          </cell>
          <cell r="R5502">
            <v>129500</v>
          </cell>
          <cell r="V5502">
            <v>310000</v>
          </cell>
          <cell r="Z5502">
            <v>69300</v>
          </cell>
        </row>
        <row r="5503">
          <cell r="A5503" t="str">
            <v>680499CLOTSABU0353</v>
          </cell>
          <cell r="M5503">
            <v>72.705479999999994</v>
          </cell>
          <cell r="N5503">
            <v>72.705479999999994</v>
          </cell>
          <cell r="P5503">
            <v>316.26582000000002</v>
          </cell>
          <cell r="Q5503">
            <v>316.26582000000002</v>
          </cell>
          <cell r="R5503">
            <v>8500</v>
          </cell>
          <cell r="S5503">
            <v>378.55468000000002</v>
          </cell>
          <cell r="T5503">
            <v>694.82050000000004</v>
          </cell>
          <cell r="U5503">
            <v>694.82050000000004</v>
          </cell>
          <cell r="V5503">
            <v>18000</v>
          </cell>
          <cell r="X5503">
            <v>187.23940999999999</v>
          </cell>
          <cell r="Y5503">
            <v>187.23940999999999</v>
          </cell>
          <cell r="Z5503">
            <v>4250</v>
          </cell>
        </row>
        <row r="5504">
          <cell r="A5504" t="str">
            <v>680499CLOTSABU0349</v>
          </cell>
          <cell r="R5504">
            <v>9080</v>
          </cell>
          <cell r="V5504">
            <v>-200</v>
          </cell>
          <cell r="Z5504">
            <v>-1500</v>
          </cell>
        </row>
        <row r="5505">
          <cell r="A5505" t="str">
            <v>680499CLOTSABS9051</v>
          </cell>
          <cell r="M5505">
            <v>-65.866730000000004</v>
          </cell>
          <cell r="N5505">
            <v>-65.866730000000004</v>
          </cell>
          <cell r="P5505">
            <v>-886.87909000000002</v>
          </cell>
          <cell r="Q5505">
            <v>-886.87909000000002</v>
          </cell>
          <cell r="R5505">
            <v>293300</v>
          </cell>
          <cell r="S5505">
            <v>-727.48040000000003</v>
          </cell>
          <cell r="T5505">
            <v>-1614.3594900000001</v>
          </cell>
          <cell r="U5505">
            <v>-1614.3594900000001</v>
          </cell>
          <cell r="V5505">
            <v>705100</v>
          </cell>
          <cell r="X5505">
            <v>-228.03013000000001</v>
          </cell>
          <cell r="Y5505">
            <v>-228.03013000000001</v>
          </cell>
          <cell r="Z5505">
            <v>144300</v>
          </cell>
        </row>
        <row r="5506">
          <cell r="A5506" t="str">
            <v>680499CLOTSABO0713</v>
          </cell>
          <cell r="M5506">
            <v>-65.866730000000004</v>
          </cell>
          <cell r="N5506">
            <v>-65.866730000000004</v>
          </cell>
          <cell r="P5506">
            <v>-886.87909000000002</v>
          </cell>
          <cell r="Q5506">
            <v>-886.87909000000002</v>
          </cell>
          <cell r="R5506">
            <v>145200</v>
          </cell>
          <cell r="S5506">
            <v>-727.48040000000003</v>
          </cell>
          <cell r="T5506">
            <v>-1614.3594900000001</v>
          </cell>
          <cell r="U5506">
            <v>-1614.3594900000001</v>
          </cell>
          <cell r="V5506">
            <v>335000</v>
          </cell>
          <cell r="X5506">
            <v>-228.03013000000001</v>
          </cell>
          <cell r="Y5506">
            <v>-228.03013000000001</v>
          </cell>
          <cell r="Z5506">
            <v>71300</v>
          </cell>
        </row>
        <row r="5507">
          <cell r="A5507" t="str">
            <v>680499CLOTSABU0713</v>
          </cell>
          <cell r="M5507">
            <v>-65.866730000000004</v>
          </cell>
          <cell r="N5507">
            <v>-65.866730000000004</v>
          </cell>
          <cell r="P5507">
            <v>-886.87909000000002</v>
          </cell>
          <cell r="Q5507">
            <v>-886.87909000000002</v>
          </cell>
          <cell r="R5507">
            <v>145200</v>
          </cell>
          <cell r="S5507">
            <v>-727.48040000000003</v>
          </cell>
          <cell r="T5507">
            <v>-1614.3594900000001</v>
          </cell>
          <cell r="U5507">
            <v>-1614.3594900000001</v>
          </cell>
          <cell r="V5507">
            <v>335000</v>
          </cell>
          <cell r="X5507">
            <v>-228.03013000000001</v>
          </cell>
          <cell r="Y5507">
            <v>-228.03013000000001</v>
          </cell>
          <cell r="Z5507">
            <v>71300</v>
          </cell>
        </row>
        <row r="5508">
          <cell r="A5508" t="str">
            <v>680499CLOTSABU0382</v>
          </cell>
          <cell r="R5508">
            <v>18700</v>
          </cell>
          <cell r="V5508">
            <v>38200</v>
          </cell>
          <cell r="Z5508">
            <v>9700</v>
          </cell>
        </row>
        <row r="5509">
          <cell r="A5509" t="str">
            <v>680499CLOTSABU0386</v>
          </cell>
          <cell r="R5509">
            <v>8200</v>
          </cell>
          <cell r="V5509">
            <v>16300</v>
          </cell>
          <cell r="Z5509">
            <v>4300</v>
          </cell>
        </row>
        <row r="5510">
          <cell r="A5510" t="str">
            <v>680499CLOTSABU0418</v>
          </cell>
          <cell r="R5510">
            <v>121200</v>
          </cell>
          <cell r="V5510">
            <v>315600</v>
          </cell>
          <cell r="Z5510">
            <v>59000</v>
          </cell>
        </row>
        <row r="5511">
          <cell r="A5511" t="str">
            <v>680499CLOTSABS9050</v>
          </cell>
          <cell r="R5511">
            <v>347375</v>
          </cell>
          <cell r="V5511">
            <v>791315</v>
          </cell>
          <cell r="Z5511">
            <v>183733</v>
          </cell>
        </row>
        <row r="5512">
          <cell r="A5512" t="str">
            <v>680499CLOTSABU0331</v>
          </cell>
          <cell r="R5512">
            <v>173441</v>
          </cell>
          <cell r="V5512">
            <v>417905</v>
          </cell>
          <cell r="Z5512">
            <v>93970</v>
          </cell>
        </row>
        <row r="5513">
          <cell r="A5513" t="str">
            <v>680499CLOTSABU0362</v>
          </cell>
          <cell r="R5513">
            <v>127368</v>
          </cell>
          <cell r="V5513">
            <v>278377</v>
          </cell>
          <cell r="Z5513">
            <v>66005</v>
          </cell>
        </row>
        <row r="5514">
          <cell r="A5514" t="str">
            <v>680499CLOTSABU0369</v>
          </cell>
          <cell r="R5514">
            <v>46566</v>
          </cell>
          <cell r="V5514">
            <v>95033</v>
          </cell>
          <cell r="Z5514">
            <v>23758</v>
          </cell>
        </row>
        <row r="5515">
          <cell r="A5515" t="str">
            <v>680499CLOTSABS6801</v>
          </cell>
          <cell r="R5515">
            <v>12857</v>
          </cell>
          <cell r="V5515">
            <v>26080</v>
          </cell>
          <cell r="Z5515">
            <v>6053</v>
          </cell>
        </row>
        <row r="5516">
          <cell r="A5516" t="str">
            <v>680499CLOTSABU1481</v>
          </cell>
          <cell r="R5516">
            <v>12857</v>
          </cell>
          <cell r="V5516">
            <v>26080</v>
          </cell>
          <cell r="Z5516">
            <v>6053</v>
          </cell>
        </row>
        <row r="5517">
          <cell r="A5517" t="str">
            <v>680499CLOTSABS6906</v>
          </cell>
          <cell r="R5517">
            <v>136582</v>
          </cell>
          <cell r="V5517">
            <v>247825</v>
          </cell>
          <cell r="Z5517">
            <v>48336</v>
          </cell>
        </row>
        <row r="5518">
          <cell r="A5518" t="str">
            <v>680499CLOTSABU0866</v>
          </cell>
          <cell r="R5518">
            <v>97134</v>
          </cell>
          <cell r="V5518">
            <v>158768</v>
          </cell>
          <cell r="Z5518">
            <v>29067</v>
          </cell>
        </row>
        <row r="5519">
          <cell r="A5519" t="str">
            <v>680499CLOTSABU0867</v>
          </cell>
          <cell r="R5519">
            <v>39448</v>
          </cell>
          <cell r="V5519">
            <v>89057</v>
          </cell>
          <cell r="Z5519">
            <v>19269</v>
          </cell>
        </row>
        <row r="5520">
          <cell r="A5520" t="str">
            <v>680499CLOTSA201101</v>
          </cell>
          <cell r="L5520">
            <v>374.73633000000001</v>
          </cell>
          <cell r="M5520">
            <v>-6133.3040499999997</v>
          </cell>
          <cell r="N5520">
            <v>-6133.3040499999997</v>
          </cell>
          <cell r="O5520">
            <v>2156.8232600000001</v>
          </cell>
          <cell r="P5520">
            <v>-34443.819380000001</v>
          </cell>
          <cell r="Q5520">
            <v>-34443.819380000001</v>
          </cell>
          <cell r="R5520">
            <v>1521486</v>
          </cell>
          <cell r="S5520">
            <v>-38928.357660000001</v>
          </cell>
          <cell r="T5520">
            <v>-75529.0003</v>
          </cell>
          <cell r="U5520">
            <v>-75529.0003</v>
          </cell>
          <cell r="V5520">
            <v>3520034</v>
          </cell>
          <cell r="W5520">
            <v>815.10383999999999</v>
          </cell>
          <cell r="X5520">
            <v>-20425.755649999999</v>
          </cell>
          <cell r="Y5520">
            <v>-20425.755649999999</v>
          </cell>
          <cell r="Z5520">
            <v>778005</v>
          </cell>
          <cell r="AV5520">
            <v>1007.86195</v>
          </cell>
          <cell r="AW5520">
            <v>1007.86195</v>
          </cell>
        </row>
        <row r="5521">
          <cell r="A5521" t="str">
            <v>680499CLOTSABT6918</v>
          </cell>
          <cell r="L5521">
            <v>374.73633000000001</v>
          </cell>
          <cell r="M5521">
            <v>-6133.3040499999997</v>
          </cell>
          <cell r="N5521">
            <v>-6133.3040499999997</v>
          </cell>
          <cell r="O5521">
            <v>2156.8232600000001</v>
          </cell>
          <cell r="P5521">
            <v>-34443.819380000001</v>
          </cell>
          <cell r="Q5521">
            <v>-34443.819380000001</v>
          </cell>
          <cell r="R5521">
            <v>1521486</v>
          </cell>
          <cell r="S5521">
            <v>-38928.357660000001</v>
          </cell>
          <cell r="T5521">
            <v>-75529.0003</v>
          </cell>
          <cell r="U5521">
            <v>-75529.0003</v>
          </cell>
          <cell r="V5521">
            <v>3520034</v>
          </cell>
          <cell r="W5521">
            <v>815.10383999999999</v>
          </cell>
          <cell r="X5521">
            <v>-20425.755649999999</v>
          </cell>
          <cell r="Y5521">
            <v>-20425.755649999999</v>
          </cell>
          <cell r="Z5521">
            <v>778005</v>
          </cell>
          <cell r="AV5521">
            <v>1007.86195</v>
          </cell>
          <cell r="AW5521">
            <v>1007.86195</v>
          </cell>
        </row>
        <row r="5522">
          <cell r="A5522" t="str">
            <v>680499CLOTSABO0680</v>
          </cell>
          <cell r="R5522">
            <v>1464800</v>
          </cell>
          <cell r="V5522">
            <v>3398800</v>
          </cell>
          <cell r="Z5522">
            <v>750000</v>
          </cell>
        </row>
        <row r="5523">
          <cell r="A5523" t="str">
            <v>680499CLOTSABU0680</v>
          </cell>
          <cell r="R5523">
            <v>1464800</v>
          </cell>
          <cell r="V5523">
            <v>3398800</v>
          </cell>
          <cell r="Z5523">
            <v>750000</v>
          </cell>
        </row>
        <row r="5524">
          <cell r="A5524" t="str">
            <v>680499CLOTSABU0661</v>
          </cell>
          <cell r="R5524">
            <v>14390</v>
          </cell>
          <cell r="V5524">
            <v>34543</v>
          </cell>
          <cell r="Z5524">
            <v>6999</v>
          </cell>
        </row>
        <row r="5525">
          <cell r="A5525" t="str">
            <v>680499CLOTSABU0624</v>
          </cell>
          <cell r="L5525">
            <v>374.73633000000001</v>
          </cell>
          <cell r="M5525">
            <v>-6133.3040499999997</v>
          </cell>
          <cell r="N5525">
            <v>-6133.3040499999997</v>
          </cell>
          <cell r="O5525">
            <v>2156.8232600000001</v>
          </cell>
          <cell r="P5525">
            <v>-34443.819380000001</v>
          </cell>
          <cell r="Q5525">
            <v>-34443.819380000001</v>
          </cell>
          <cell r="R5525">
            <v>42296</v>
          </cell>
          <cell r="S5525">
            <v>-38928.357660000001</v>
          </cell>
          <cell r="T5525">
            <v>-75529.0003</v>
          </cell>
          <cell r="U5525">
            <v>-75529.0003</v>
          </cell>
          <cell r="V5525">
            <v>86691</v>
          </cell>
          <cell r="W5525">
            <v>815.10383999999999</v>
          </cell>
          <cell r="X5525">
            <v>-20425.755649999999</v>
          </cell>
          <cell r="Y5525">
            <v>-20425.755649999999</v>
          </cell>
          <cell r="Z5525">
            <v>21006</v>
          </cell>
          <cell r="AV5525">
            <v>1007.86195</v>
          </cell>
          <cell r="AW5525">
            <v>1007.86195</v>
          </cell>
        </row>
        <row r="5526">
          <cell r="A5526" t="str">
            <v>680499067134PD202</v>
          </cell>
          <cell r="M5526">
            <v>0</v>
          </cell>
          <cell r="N5526">
            <v>0</v>
          </cell>
          <cell r="P5526">
            <v>0</v>
          </cell>
          <cell r="Q5526">
            <v>0</v>
          </cell>
          <cell r="R5526">
            <v>2703889</v>
          </cell>
          <cell r="S5526">
            <v>0</v>
          </cell>
          <cell r="T5526">
            <v>0</v>
          </cell>
          <cell r="U5526">
            <v>0</v>
          </cell>
          <cell r="V5526">
            <v>6250163</v>
          </cell>
          <cell r="X5526">
            <v>0</v>
          </cell>
          <cell r="Y5526">
            <v>0</v>
          </cell>
          <cell r="Z5526">
            <v>1388889</v>
          </cell>
        </row>
        <row r="5527">
          <cell r="A5527" t="str">
            <v>680499067134BS9044</v>
          </cell>
          <cell r="R5527">
            <v>562100</v>
          </cell>
          <cell r="V5527">
            <v>1340100</v>
          </cell>
          <cell r="Z5527">
            <v>293000</v>
          </cell>
        </row>
        <row r="5528">
          <cell r="A5528" t="str">
            <v>680499067134BU0321</v>
          </cell>
          <cell r="R5528">
            <v>422872</v>
          </cell>
          <cell r="V5528">
            <v>1018343</v>
          </cell>
          <cell r="Z5528">
            <v>219374</v>
          </cell>
        </row>
        <row r="5529">
          <cell r="A5529" t="str">
            <v>680499067134BU0323</v>
          </cell>
          <cell r="R5529">
            <v>127700</v>
          </cell>
          <cell r="V5529">
            <v>280700</v>
          </cell>
          <cell r="Z5529">
            <v>66000</v>
          </cell>
        </row>
        <row r="5530">
          <cell r="A5530" t="str">
            <v>680499067134BU0648</v>
          </cell>
          <cell r="R5530">
            <v>11528</v>
          </cell>
          <cell r="V5530">
            <v>41057</v>
          </cell>
          <cell r="Z5530">
            <v>7626</v>
          </cell>
        </row>
        <row r="5531">
          <cell r="A5531" t="str">
            <v>680499067134BG6912</v>
          </cell>
          <cell r="M5531">
            <v>-6.8387500000000001</v>
          </cell>
          <cell r="N5531">
            <v>-6.8387500000000001</v>
          </cell>
          <cell r="P5531">
            <v>570.61327000000006</v>
          </cell>
          <cell r="Q5531">
            <v>570.61327000000006</v>
          </cell>
          <cell r="R5531">
            <v>922995</v>
          </cell>
          <cell r="S5531">
            <v>348.92572000000001</v>
          </cell>
          <cell r="T5531">
            <v>919.53899000000001</v>
          </cell>
          <cell r="U5531">
            <v>919.53899000000001</v>
          </cell>
          <cell r="V5531">
            <v>2139743</v>
          </cell>
          <cell r="X5531">
            <v>40.79072</v>
          </cell>
          <cell r="Y5531">
            <v>40.79072</v>
          </cell>
          <cell r="Z5531">
            <v>490617</v>
          </cell>
        </row>
        <row r="5532">
          <cell r="A5532" t="str">
            <v>680499067134BS6912</v>
          </cell>
          <cell r="R5532">
            <v>519907</v>
          </cell>
          <cell r="V5532">
            <v>1249743</v>
          </cell>
          <cell r="Z5532">
            <v>284900</v>
          </cell>
        </row>
        <row r="5533">
          <cell r="A5533" t="str">
            <v>680499067134BO0678</v>
          </cell>
          <cell r="R5533">
            <v>385875</v>
          </cell>
          <cell r="V5533">
            <v>898118</v>
          </cell>
          <cell r="Z5533">
            <v>214373</v>
          </cell>
        </row>
        <row r="5534">
          <cell r="A5534" t="str">
            <v>680499067134BU0654</v>
          </cell>
          <cell r="R5534">
            <v>44832</v>
          </cell>
          <cell r="V5534">
            <v>119971</v>
          </cell>
          <cell r="Z5534">
            <v>25434</v>
          </cell>
        </row>
        <row r="5535">
          <cell r="A5535" t="str">
            <v>680499067134BU0659</v>
          </cell>
          <cell r="R5535">
            <v>89200</v>
          </cell>
          <cell r="V5535">
            <v>224654</v>
          </cell>
          <cell r="Z5535">
            <v>45093</v>
          </cell>
        </row>
        <row r="5536">
          <cell r="A5536" t="str">
            <v>680499067134BU3445</v>
          </cell>
          <cell r="V5536">
            <v>7000</v>
          </cell>
        </row>
        <row r="5537">
          <cell r="A5537" t="str">
            <v>680499067134BS6922</v>
          </cell>
          <cell r="M5537">
            <v>-6.8387500000000001</v>
          </cell>
          <cell r="N5537">
            <v>-6.8387500000000001</v>
          </cell>
          <cell r="P5537">
            <v>570.61327000000006</v>
          </cell>
          <cell r="Q5537">
            <v>570.61327000000006</v>
          </cell>
          <cell r="R5537">
            <v>403088</v>
          </cell>
          <cell r="S5537">
            <v>348.92572000000001</v>
          </cell>
          <cell r="T5537">
            <v>919.53899000000001</v>
          </cell>
          <cell r="U5537">
            <v>919.53899000000001</v>
          </cell>
          <cell r="V5537">
            <v>890000</v>
          </cell>
          <cell r="X5537">
            <v>40.79072</v>
          </cell>
          <cell r="Y5537">
            <v>40.79072</v>
          </cell>
          <cell r="Z5537">
            <v>205717</v>
          </cell>
        </row>
        <row r="5538">
          <cell r="A5538" t="str">
            <v>680499067134BU0630</v>
          </cell>
          <cell r="R5538">
            <v>70000</v>
          </cell>
          <cell r="V5538">
            <v>145000</v>
          </cell>
          <cell r="Z5538">
            <v>38200</v>
          </cell>
        </row>
        <row r="5539">
          <cell r="A5539" t="str">
            <v>680499067134BU1485</v>
          </cell>
          <cell r="R5539">
            <v>112242</v>
          </cell>
          <cell r="V5539">
            <v>261631</v>
          </cell>
          <cell r="Z5539">
            <v>58689</v>
          </cell>
        </row>
        <row r="5540">
          <cell r="A5540" t="str">
            <v>680499067134BU1051</v>
          </cell>
          <cell r="R5540">
            <v>32800</v>
          </cell>
          <cell r="V5540">
            <v>67000</v>
          </cell>
          <cell r="Z5540">
            <v>16100</v>
          </cell>
        </row>
        <row r="5541">
          <cell r="A5541" t="str">
            <v>680499067134BO0708</v>
          </cell>
          <cell r="R5541">
            <v>133734</v>
          </cell>
          <cell r="V5541">
            <v>293310</v>
          </cell>
          <cell r="Z5541">
            <v>64508</v>
          </cell>
        </row>
        <row r="5542">
          <cell r="A5542" t="str">
            <v>680499067134BU0709</v>
          </cell>
          <cell r="R5542">
            <v>20720</v>
          </cell>
          <cell r="V5542">
            <v>43580</v>
          </cell>
          <cell r="Z5542">
            <v>11092</v>
          </cell>
        </row>
        <row r="5543">
          <cell r="A5543" t="str">
            <v>680499067134BU1123</v>
          </cell>
          <cell r="M5543">
            <v>-6.8387500000000001</v>
          </cell>
          <cell r="N5543">
            <v>-6.8387500000000001</v>
          </cell>
          <cell r="P5543">
            <v>570.61327000000006</v>
          </cell>
          <cell r="Q5543">
            <v>570.61327000000006</v>
          </cell>
          <cell r="R5543">
            <v>33592</v>
          </cell>
          <cell r="S5543">
            <v>348.92572000000001</v>
          </cell>
          <cell r="T5543">
            <v>919.53899000000001</v>
          </cell>
          <cell r="U5543">
            <v>919.53899000000001</v>
          </cell>
          <cell r="V5543">
            <v>79479</v>
          </cell>
          <cell r="X5543">
            <v>40.79072</v>
          </cell>
          <cell r="Y5543">
            <v>40.79072</v>
          </cell>
          <cell r="Z5543">
            <v>17128</v>
          </cell>
        </row>
        <row r="5544">
          <cell r="A5544" t="str">
            <v>680499067134BS9042</v>
          </cell>
          <cell r="M5544">
            <v>72.705479999999994</v>
          </cell>
          <cell r="N5544">
            <v>72.705479999999994</v>
          </cell>
          <cell r="P5544">
            <v>316.26582000000002</v>
          </cell>
          <cell r="Q5544">
            <v>316.26582000000002</v>
          </cell>
          <cell r="R5544">
            <v>428680</v>
          </cell>
          <cell r="S5544">
            <v>378.55468000000002</v>
          </cell>
          <cell r="T5544">
            <v>694.82050000000004</v>
          </cell>
          <cell r="U5544">
            <v>694.82050000000004</v>
          </cell>
          <cell r="V5544">
            <v>1000000</v>
          </cell>
          <cell r="X5544">
            <v>187.23940999999999</v>
          </cell>
          <cell r="Y5544">
            <v>187.23940999999999</v>
          </cell>
          <cell r="Z5544">
            <v>222850</v>
          </cell>
        </row>
        <row r="5545">
          <cell r="A5545" t="str">
            <v>680499067134BO0341</v>
          </cell>
          <cell r="R5545">
            <v>212000</v>
          </cell>
          <cell r="V5545">
            <v>516000</v>
          </cell>
          <cell r="Z5545">
            <v>116500</v>
          </cell>
        </row>
        <row r="5546">
          <cell r="A5546" t="str">
            <v>680499067134BU0341</v>
          </cell>
          <cell r="R5546">
            <v>212000</v>
          </cell>
          <cell r="V5546">
            <v>516000</v>
          </cell>
          <cell r="Z5546">
            <v>116500</v>
          </cell>
        </row>
        <row r="5547">
          <cell r="A5547" t="str">
            <v>680499067134BU0351</v>
          </cell>
          <cell r="R5547">
            <v>69600</v>
          </cell>
          <cell r="V5547">
            <v>156200</v>
          </cell>
          <cell r="Z5547">
            <v>34300</v>
          </cell>
        </row>
        <row r="5548">
          <cell r="A5548" t="str">
            <v>680499067134BU0352</v>
          </cell>
          <cell r="R5548">
            <v>129500</v>
          </cell>
          <cell r="V5548">
            <v>310000</v>
          </cell>
          <cell r="Z5548">
            <v>69300</v>
          </cell>
        </row>
        <row r="5549">
          <cell r="A5549" t="str">
            <v>680499067134BU0353</v>
          </cell>
          <cell r="M5549">
            <v>72.705479999999994</v>
          </cell>
          <cell r="N5549">
            <v>72.705479999999994</v>
          </cell>
          <cell r="P5549">
            <v>316.26582000000002</v>
          </cell>
          <cell r="Q5549">
            <v>316.26582000000002</v>
          </cell>
          <cell r="R5549">
            <v>8500</v>
          </cell>
          <cell r="S5549">
            <v>378.55468000000002</v>
          </cell>
          <cell r="T5549">
            <v>694.82050000000004</v>
          </cell>
          <cell r="U5549">
            <v>694.82050000000004</v>
          </cell>
          <cell r="V5549">
            <v>18000</v>
          </cell>
          <cell r="X5549">
            <v>187.23940999999999</v>
          </cell>
          <cell r="Y5549">
            <v>187.23940999999999</v>
          </cell>
          <cell r="Z5549">
            <v>4250</v>
          </cell>
        </row>
        <row r="5550">
          <cell r="A5550" t="str">
            <v>680499067134BU0349</v>
          </cell>
          <cell r="R5550">
            <v>9080</v>
          </cell>
          <cell r="V5550">
            <v>-200</v>
          </cell>
          <cell r="Z5550">
            <v>-1500</v>
          </cell>
        </row>
        <row r="5551">
          <cell r="A5551" t="str">
            <v>680499067134BS9051</v>
          </cell>
          <cell r="M5551">
            <v>-65.866730000000004</v>
          </cell>
          <cell r="N5551">
            <v>-65.866730000000004</v>
          </cell>
          <cell r="P5551">
            <v>-886.87909000000002</v>
          </cell>
          <cell r="Q5551">
            <v>-886.87909000000002</v>
          </cell>
          <cell r="R5551">
            <v>293300</v>
          </cell>
          <cell r="S5551">
            <v>-727.48040000000003</v>
          </cell>
          <cell r="T5551">
            <v>-1614.3594900000001</v>
          </cell>
          <cell r="U5551">
            <v>-1614.3594900000001</v>
          </cell>
          <cell r="V5551">
            <v>705100</v>
          </cell>
          <cell r="X5551">
            <v>-228.03013000000001</v>
          </cell>
          <cell r="Y5551">
            <v>-228.03013000000001</v>
          </cell>
          <cell r="Z5551">
            <v>144300</v>
          </cell>
        </row>
        <row r="5552">
          <cell r="A5552" t="str">
            <v>680499067134BO0713</v>
          </cell>
          <cell r="M5552">
            <v>-65.866730000000004</v>
          </cell>
          <cell r="N5552">
            <v>-65.866730000000004</v>
          </cell>
          <cell r="P5552">
            <v>-886.87909000000002</v>
          </cell>
          <cell r="Q5552">
            <v>-886.87909000000002</v>
          </cell>
          <cell r="R5552">
            <v>145200</v>
          </cell>
          <cell r="S5552">
            <v>-727.48040000000003</v>
          </cell>
          <cell r="T5552">
            <v>-1614.3594900000001</v>
          </cell>
          <cell r="U5552">
            <v>-1614.3594900000001</v>
          </cell>
          <cell r="V5552">
            <v>335000</v>
          </cell>
          <cell r="X5552">
            <v>-228.03013000000001</v>
          </cell>
          <cell r="Y5552">
            <v>-228.03013000000001</v>
          </cell>
          <cell r="Z5552">
            <v>71300</v>
          </cell>
        </row>
        <row r="5553">
          <cell r="A5553" t="str">
            <v>680499067134BU0713</v>
          </cell>
          <cell r="M5553">
            <v>-65.866730000000004</v>
          </cell>
          <cell r="N5553">
            <v>-65.866730000000004</v>
          </cell>
          <cell r="P5553">
            <v>-886.87909000000002</v>
          </cell>
          <cell r="Q5553">
            <v>-886.87909000000002</v>
          </cell>
          <cell r="R5553">
            <v>145200</v>
          </cell>
          <cell r="S5553">
            <v>-727.48040000000003</v>
          </cell>
          <cell r="T5553">
            <v>-1614.3594900000001</v>
          </cell>
          <cell r="U5553">
            <v>-1614.3594900000001</v>
          </cell>
          <cell r="V5553">
            <v>335000</v>
          </cell>
          <cell r="X5553">
            <v>-228.03013000000001</v>
          </cell>
          <cell r="Y5553">
            <v>-228.03013000000001</v>
          </cell>
          <cell r="Z5553">
            <v>71300</v>
          </cell>
        </row>
        <row r="5554">
          <cell r="A5554" t="str">
            <v>680499067134BU0382</v>
          </cell>
          <cell r="R5554">
            <v>18700</v>
          </cell>
          <cell r="V5554">
            <v>38200</v>
          </cell>
          <cell r="Z5554">
            <v>9700</v>
          </cell>
        </row>
        <row r="5555">
          <cell r="A5555" t="str">
            <v>680499067134BU0386</v>
          </cell>
          <cell r="R5555">
            <v>8200</v>
          </cell>
          <cell r="V5555">
            <v>16300</v>
          </cell>
          <cell r="Z5555">
            <v>4300</v>
          </cell>
        </row>
        <row r="5556">
          <cell r="A5556" t="str">
            <v>680499067134BU0418</v>
          </cell>
          <cell r="R5556">
            <v>121200</v>
          </cell>
          <cell r="V5556">
            <v>315600</v>
          </cell>
          <cell r="Z5556">
            <v>59000</v>
          </cell>
        </row>
        <row r="5557">
          <cell r="A5557" t="str">
            <v>680499067134BS9050</v>
          </cell>
          <cell r="R5557">
            <v>347375</v>
          </cell>
          <cell r="V5557">
            <v>791315</v>
          </cell>
          <cell r="Z5557">
            <v>183733</v>
          </cell>
        </row>
        <row r="5558">
          <cell r="A5558" t="str">
            <v>680499067134BU0331</v>
          </cell>
          <cell r="R5558">
            <v>173441</v>
          </cell>
          <cell r="V5558">
            <v>417905</v>
          </cell>
          <cell r="Z5558">
            <v>93970</v>
          </cell>
        </row>
        <row r="5559">
          <cell r="A5559" t="str">
            <v>680499067134BU0362</v>
          </cell>
          <cell r="R5559">
            <v>127368</v>
          </cell>
          <cell r="V5559">
            <v>278377</v>
          </cell>
          <cell r="Z5559">
            <v>66005</v>
          </cell>
        </row>
        <row r="5560">
          <cell r="A5560" t="str">
            <v>680499067134BU0369</v>
          </cell>
          <cell r="R5560">
            <v>46566</v>
          </cell>
          <cell r="V5560">
            <v>95033</v>
          </cell>
          <cell r="Z5560">
            <v>23758</v>
          </cell>
        </row>
        <row r="5561">
          <cell r="A5561" t="str">
            <v>680499067134BS6801</v>
          </cell>
          <cell r="R5561">
            <v>12857</v>
          </cell>
          <cell r="V5561">
            <v>26080</v>
          </cell>
          <cell r="Z5561">
            <v>6053</v>
          </cell>
        </row>
        <row r="5562">
          <cell r="A5562" t="str">
            <v>680499067134BU1481</v>
          </cell>
          <cell r="R5562">
            <v>12857</v>
          </cell>
          <cell r="V5562">
            <v>26080</v>
          </cell>
          <cell r="Z5562">
            <v>6053</v>
          </cell>
        </row>
        <row r="5563">
          <cell r="A5563" t="str">
            <v>680499067134BS6906</v>
          </cell>
          <cell r="R5563">
            <v>136582</v>
          </cell>
          <cell r="V5563">
            <v>247825</v>
          </cell>
          <cell r="Z5563">
            <v>48336</v>
          </cell>
        </row>
        <row r="5564">
          <cell r="A5564" t="str">
            <v>680499067134BU0866</v>
          </cell>
          <cell r="R5564">
            <v>97134</v>
          </cell>
          <cell r="V5564">
            <v>158768</v>
          </cell>
          <cell r="Z5564">
            <v>29067</v>
          </cell>
        </row>
        <row r="5565">
          <cell r="A5565" t="str">
            <v>680499067134BU0867</v>
          </cell>
          <cell r="R5565">
            <v>39448</v>
          </cell>
          <cell r="V5565">
            <v>89057</v>
          </cell>
          <cell r="Z5565">
            <v>19269</v>
          </cell>
        </row>
        <row r="5566">
          <cell r="A5566" t="str">
            <v>680499067134201101</v>
          </cell>
          <cell r="R5566">
            <v>1521486</v>
          </cell>
          <cell r="V5566">
            <v>3520034</v>
          </cell>
          <cell r="Z5566">
            <v>778005</v>
          </cell>
        </row>
        <row r="5567">
          <cell r="A5567" t="str">
            <v>680499067134BT6918</v>
          </cell>
          <cell r="R5567">
            <v>1521486</v>
          </cell>
          <cell r="V5567">
            <v>3520034</v>
          </cell>
          <cell r="Z5567">
            <v>778005</v>
          </cell>
        </row>
        <row r="5568">
          <cell r="A5568" t="str">
            <v>680499067134BO0680</v>
          </cell>
          <cell r="R5568">
            <v>1464800</v>
          </cell>
          <cell r="V5568">
            <v>3398800</v>
          </cell>
          <cell r="Z5568">
            <v>750000</v>
          </cell>
        </row>
        <row r="5569">
          <cell r="A5569" t="str">
            <v>680499067134BU0680</v>
          </cell>
          <cell r="R5569">
            <v>1464800</v>
          </cell>
          <cell r="V5569">
            <v>3398800</v>
          </cell>
          <cell r="Z5569">
            <v>750000</v>
          </cell>
        </row>
        <row r="5570">
          <cell r="A5570" t="str">
            <v>680499067134BU0661</v>
          </cell>
          <cell r="R5570">
            <v>14390</v>
          </cell>
          <cell r="V5570">
            <v>34543</v>
          </cell>
          <cell r="Z5570">
            <v>6999</v>
          </cell>
        </row>
        <row r="5571">
          <cell r="A5571" t="str">
            <v>680499067134BU0624</v>
          </cell>
          <cell r="R5571">
            <v>42296</v>
          </cell>
          <cell r="V5571">
            <v>86691</v>
          </cell>
          <cell r="Z5571">
            <v>21006</v>
          </cell>
        </row>
        <row r="5572">
          <cell r="A5572" t="str">
            <v>680499067302201101</v>
          </cell>
          <cell r="L5572">
            <v>374.73633000000001</v>
          </cell>
          <cell r="M5572">
            <v>-6133.3040499999997</v>
          </cell>
          <cell r="N5572">
            <v>-6133.3040499999997</v>
          </cell>
          <cell r="O5572">
            <v>2156.8232600000001</v>
          </cell>
          <cell r="P5572">
            <v>-34443.819380000001</v>
          </cell>
          <cell r="Q5572">
            <v>-34443.819380000001</v>
          </cell>
          <cell r="S5572">
            <v>-38928.357660000001</v>
          </cell>
          <cell r="T5572">
            <v>-75529.0003</v>
          </cell>
          <cell r="U5572">
            <v>-75529.0003</v>
          </cell>
          <cell r="W5572">
            <v>815.10383999999999</v>
          </cell>
          <cell r="X5572">
            <v>-20425.755649999999</v>
          </cell>
          <cell r="Y5572">
            <v>-20425.755649999999</v>
          </cell>
          <cell r="AV5572">
            <v>1007.86195</v>
          </cell>
          <cell r="AW5572">
            <v>1007.86195</v>
          </cell>
        </row>
        <row r="5573">
          <cell r="A5573" t="str">
            <v>680499067302BT6918</v>
          </cell>
          <cell r="L5573">
            <v>374.73633000000001</v>
          </cell>
          <cell r="M5573">
            <v>-6133.3040499999997</v>
          </cell>
          <cell r="N5573">
            <v>-6133.3040499999997</v>
          </cell>
          <cell r="O5573">
            <v>2156.8232600000001</v>
          </cell>
          <cell r="P5573">
            <v>-34443.819380000001</v>
          </cell>
          <cell r="Q5573">
            <v>-34443.819380000001</v>
          </cell>
          <cell r="S5573">
            <v>-38928.357660000001</v>
          </cell>
          <cell r="T5573">
            <v>-75529.0003</v>
          </cell>
          <cell r="U5573">
            <v>-75529.0003</v>
          </cell>
          <cell r="W5573">
            <v>815.10383999999999</v>
          </cell>
          <cell r="X5573">
            <v>-20425.755649999999</v>
          </cell>
          <cell r="Y5573">
            <v>-20425.755649999999</v>
          </cell>
          <cell r="AV5573">
            <v>1007.86195</v>
          </cell>
          <cell r="AW5573">
            <v>1007.86195</v>
          </cell>
        </row>
        <row r="5574">
          <cell r="A5574" t="str">
            <v>680499067302BU0624</v>
          </cell>
          <cell r="L5574">
            <v>374.73633000000001</v>
          </cell>
          <cell r="M5574">
            <v>-6133.3040499999997</v>
          </cell>
          <cell r="N5574">
            <v>-6133.3040499999997</v>
          </cell>
          <cell r="O5574">
            <v>2156.8232600000001</v>
          </cell>
          <cell r="P5574">
            <v>-34443.819380000001</v>
          </cell>
          <cell r="Q5574">
            <v>-34443.819380000001</v>
          </cell>
          <cell r="S5574">
            <v>-38928.357660000001</v>
          </cell>
          <cell r="T5574">
            <v>-75529.0003</v>
          </cell>
          <cell r="U5574">
            <v>-75529.0003</v>
          </cell>
          <cell r="W5574">
            <v>815.10383999999999</v>
          </cell>
          <cell r="X5574">
            <v>-20425.755649999999</v>
          </cell>
          <cell r="Y5574">
            <v>-20425.755649999999</v>
          </cell>
          <cell r="AV5574">
            <v>1007.86195</v>
          </cell>
          <cell r="AW5574">
            <v>1007.86195</v>
          </cell>
        </row>
        <row r="5575">
          <cell r="A5575" t="str">
            <v>680499CLOTCAPD202</v>
          </cell>
          <cell r="AB5575">
            <v>1357343.71172</v>
          </cell>
          <cell r="AC5575">
            <v>1304463.2692400001</v>
          </cell>
          <cell r="AD5575">
            <v>6048203.0631999997</v>
          </cell>
          <cell r="AT5575">
            <v>449980.54300000001</v>
          </cell>
          <cell r="AU5575">
            <v>1375691.9680000001</v>
          </cell>
          <cell r="AV5575">
            <v>1384886.649</v>
          </cell>
          <cell r="AW5575">
            <v>5212171.4000000004</v>
          </cell>
        </row>
        <row r="5576">
          <cell r="A5576" t="str">
            <v>680499CLOTCABS9044</v>
          </cell>
          <cell r="AB5576">
            <v>278970.59333</v>
          </cell>
          <cell r="AC5576">
            <v>270635.14682000002</v>
          </cell>
          <cell r="AD5576">
            <v>1299694.9063200001</v>
          </cell>
          <cell r="AT5576">
            <v>100039.886</v>
          </cell>
          <cell r="AU5576">
            <v>294380.05900000001</v>
          </cell>
          <cell r="AV5576">
            <v>291090.95299999998</v>
          </cell>
          <cell r="AW5576">
            <v>1108210.818</v>
          </cell>
        </row>
        <row r="5577">
          <cell r="A5577" t="str">
            <v>680499CLOTCABU0321</v>
          </cell>
          <cell r="AB5577">
            <v>202975.17249999999</v>
          </cell>
          <cell r="AC5577">
            <v>205598.40624000001</v>
          </cell>
          <cell r="AD5577">
            <v>988456.95776000002</v>
          </cell>
          <cell r="AT5577">
            <v>75727.646999999997</v>
          </cell>
          <cell r="AU5577">
            <v>218181.821</v>
          </cell>
          <cell r="AV5577">
            <v>216342.402</v>
          </cell>
          <cell r="AW5577">
            <v>841302.67799999996</v>
          </cell>
        </row>
        <row r="5578">
          <cell r="A5578" t="str">
            <v>680499CLOTCABU0323</v>
          </cell>
          <cell r="AB5578">
            <v>68453.711800000005</v>
          </cell>
          <cell r="AC5578">
            <v>62391.426370000001</v>
          </cell>
          <cell r="AD5578">
            <v>283507.00355999998</v>
          </cell>
          <cell r="AT5578">
            <v>22395.433000000001</v>
          </cell>
          <cell r="AU5578">
            <v>70209.335999999996</v>
          </cell>
          <cell r="AV5578">
            <v>70077.205000000002</v>
          </cell>
          <cell r="AW5578">
            <v>241096.117</v>
          </cell>
        </row>
        <row r="5579">
          <cell r="A5579" t="str">
            <v>680499CLOTCABU0648</v>
          </cell>
          <cell r="AB5579">
            <v>7541.70903</v>
          </cell>
          <cell r="AC5579">
            <v>2645.31421</v>
          </cell>
          <cell r="AD5579">
            <v>27730.945</v>
          </cell>
          <cell r="AT5579">
            <v>1916.806</v>
          </cell>
          <cell r="AU5579">
            <v>5988.902</v>
          </cell>
          <cell r="AV5579">
            <v>4671.3459999999995</v>
          </cell>
          <cell r="AW5579">
            <v>25812.023000000001</v>
          </cell>
        </row>
        <row r="5580">
          <cell r="A5580" t="str">
            <v>680499CLOTCABG6912</v>
          </cell>
          <cell r="AB5580">
            <v>473663.83723</v>
          </cell>
          <cell r="AC5580">
            <v>429444.26873000001</v>
          </cell>
          <cell r="AD5580">
            <v>2058869.1976300001</v>
          </cell>
          <cell r="AT5580">
            <v>151393.54300000001</v>
          </cell>
          <cell r="AU5580">
            <v>476004.92</v>
          </cell>
          <cell r="AV5580">
            <v>460210.10800000001</v>
          </cell>
          <cell r="AW5580">
            <v>1807553.0859999999</v>
          </cell>
        </row>
        <row r="5581">
          <cell r="A5581" t="str">
            <v>680499CLOTCABS6912</v>
          </cell>
          <cell r="AB5581">
            <v>283242.48801999999</v>
          </cell>
          <cell r="AC5581">
            <v>241002.82850999999</v>
          </cell>
          <cell r="AD5581">
            <v>1217280.4709999999</v>
          </cell>
          <cell r="AT5581">
            <v>89805.854999999996</v>
          </cell>
          <cell r="AU5581">
            <v>283700.255</v>
          </cell>
          <cell r="AV5581">
            <v>270094.99699999997</v>
          </cell>
          <cell r="AW5581">
            <v>1090599.3160000001</v>
          </cell>
        </row>
        <row r="5582">
          <cell r="A5582" t="str">
            <v>680499CLOTCABO0678</v>
          </cell>
          <cell r="AB5582">
            <v>207018.55244999999</v>
          </cell>
          <cell r="AC5582">
            <v>172503.36413</v>
          </cell>
          <cell r="AD5582">
            <v>867437.78180999996</v>
          </cell>
          <cell r="AT5582">
            <v>69764.747000000003</v>
          </cell>
          <cell r="AU5582">
            <v>209467.823</v>
          </cell>
          <cell r="AV5582">
            <v>205549.31899999999</v>
          </cell>
          <cell r="AW5582">
            <v>780775.51399999997</v>
          </cell>
        </row>
        <row r="5583">
          <cell r="A5583" t="str">
            <v>680499CLOTCABU0654</v>
          </cell>
          <cell r="AB5583">
            <v>26868.491999999998</v>
          </cell>
          <cell r="AC5583">
            <v>21800.285739999999</v>
          </cell>
          <cell r="AD5583">
            <v>118807.43401</v>
          </cell>
          <cell r="AT5583">
            <v>8654.1830000000009</v>
          </cell>
          <cell r="AU5583">
            <v>26280.136999999999</v>
          </cell>
          <cell r="AV5583">
            <v>24607.223000000002</v>
          </cell>
          <cell r="AW5583">
            <v>99287.536999999997</v>
          </cell>
        </row>
        <row r="5584">
          <cell r="A5584" t="str">
            <v>680499CLOTCABU0659</v>
          </cell>
          <cell r="AB5584">
            <v>49355.443570000003</v>
          </cell>
          <cell r="AC5584">
            <v>46699.178639999998</v>
          </cell>
          <cell r="AD5584">
            <v>214035.25518000001</v>
          </cell>
          <cell r="AT5584">
            <v>16386.924999999999</v>
          </cell>
          <cell r="AU5584">
            <v>47952.294999999998</v>
          </cell>
          <cell r="AV5584">
            <v>48938.455000000002</v>
          </cell>
          <cell r="AW5584">
            <v>187536.26500000001</v>
          </cell>
        </row>
        <row r="5585">
          <cell r="A5585" t="str">
            <v>680499CLOTCABU3445</v>
          </cell>
          <cell r="AD5585">
            <v>17000</v>
          </cell>
          <cell r="AT5585">
            <v>-5000</v>
          </cell>
          <cell r="AU5585">
            <v>0</v>
          </cell>
          <cell r="AV5585">
            <v>-9000</v>
          </cell>
          <cell r="AW5585">
            <v>23000</v>
          </cell>
        </row>
        <row r="5586">
          <cell r="A5586" t="str">
            <v>680499CLOTCABS6922</v>
          </cell>
          <cell r="AB5586">
            <v>190421.34920999999</v>
          </cell>
          <cell r="AC5586">
            <v>188441.44021999999</v>
          </cell>
          <cell r="AD5586">
            <v>841588.72663000005</v>
          </cell>
          <cell r="AT5586">
            <v>61587.688000000002</v>
          </cell>
          <cell r="AU5586">
            <v>192304.66500000001</v>
          </cell>
          <cell r="AV5586">
            <v>190115.111</v>
          </cell>
          <cell r="AW5586">
            <v>716953.77</v>
          </cell>
        </row>
        <row r="5587">
          <cell r="A5587" t="str">
            <v>680499CLOTCABU0630</v>
          </cell>
          <cell r="AB5587">
            <v>35376</v>
          </cell>
          <cell r="AC5587">
            <v>35704</v>
          </cell>
          <cell r="AD5587">
            <v>144962</v>
          </cell>
          <cell r="AT5587">
            <v>11470</v>
          </cell>
          <cell r="AU5587">
            <v>35030</v>
          </cell>
          <cell r="AV5587">
            <v>34520</v>
          </cell>
          <cell r="AW5587">
            <v>120731</v>
          </cell>
        </row>
        <row r="5588">
          <cell r="A5588" t="str">
            <v>680499CLOTCABU1485</v>
          </cell>
          <cell r="AB5588">
            <v>52666.783759999998</v>
          </cell>
          <cell r="AC5588">
            <v>48003.43073</v>
          </cell>
          <cell r="AD5588">
            <v>237049.41149999999</v>
          </cell>
          <cell r="AT5588">
            <v>17537.685000000001</v>
          </cell>
          <cell r="AU5588">
            <v>53507.737000000001</v>
          </cell>
          <cell r="AV5588">
            <v>53222.731</v>
          </cell>
          <cell r="AW5588">
            <v>205454.992</v>
          </cell>
        </row>
        <row r="5589">
          <cell r="A5589" t="str">
            <v>680499CLOTCABU1051</v>
          </cell>
          <cell r="AB5589">
            <v>16103.892610000001</v>
          </cell>
          <cell r="AC5589">
            <v>16699.74178</v>
          </cell>
          <cell r="AD5589">
            <v>66999.852859999999</v>
          </cell>
          <cell r="AT5589">
            <v>5000</v>
          </cell>
          <cell r="AU5589">
            <v>16000</v>
          </cell>
          <cell r="AV5589">
            <v>16500</v>
          </cell>
          <cell r="AW5589">
            <v>55700</v>
          </cell>
        </row>
        <row r="5590">
          <cell r="A5590" t="str">
            <v>680499CLOTCABO0708</v>
          </cell>
          <cell r="AB5590">
            <v>38206.28256</v>
          </cell>
          <cell r="AC5590">
            <v>37907.139660000001</v>
          </cell>
          <cell r="AD5590">
            <v>172361.94274999999</v>
          </cell>
          <cell r="AT5590">
            <v>12273.816000000001</v>
          </cell>
          <cell r="AU5590">
            <v>38313.088000000003</v>
          </cell>
          <cell r="AV5590">
            <v>38667.262000000002</v>
          </cell>
          <cell r="AW5590">
            <v>151594.33799999999</v>
          </cell>
        </row>
        <row r="5591">
          <cell r="A5591" t="str">
            <v>680499CLOTCABU0675</v>
          </cell>
          <cell r="AB5591">
            <v>22935.136330000001</v>
          </cell>
          <cell r="AC5591">
            <v>26080.34086</v>
          </cell>
          <cell r="AD5591">
            <v>104909.24241000001</v>
          </cell>
          <cell r="AT5591">
            <v>7730.5630000000001</v>
          </cell>
          <cell r="AU5591">
            <v>24959.423999999999</v>
          </cell>
          <cell r="AV5591">
            <v>23093.239000000001</v>
          </cell>
          <cell r="AW5591">
            <v>85825.972999999998</v>
          </cell>
        </row>
        <row r="5592">
          <cell r="A5592" t="str">
            <v>680499CLOTCABU0709</v>
          </cell>
          <cell r="AB5592">
            <v>8677.1278399999992</v>
          </cell>
          <cell r="AC5592">
            <v>9346.8840400000008</v>
          </cell>
          <cell r="AD5592">
            <v>40354.291069999999</v>
          </cell>
          <cell r="AT5592">
            <v>2826.97</v>
          </cell>
          <cell r="AU5592">
            <v>9093.5360000000001</v>
          </cell>
          <cell r="AV5592">
            <v>9060.4539999999997</v>
          </cell>
          <cell r="AW5592">
            <v>32803.58</v>
          </cell>
        </row>
        <row r="5593">
          <cell r="A5593" t="str">
            <v>680499CLOTCABU1123</v>
          </cell>
          <cell r="AB5593">
            <v>16456.126110000001</v>
          </cell>
          <cell r="AC5593">
            <v>14699.90315</v>
          </cell>
          <cell r="AD5593">
            <v>74951.986040000003</v>
          </cell>
          <cell r="AT5593">
            <v>4748.6540000000005</v>
          </cell>
          <cell r="AU5593">
            <v>15400.88</v>
          </cell>
          <cell r="AV5593">
            <v>15051.424999999999</v>
          </cell>
          <cell r="AW5593">
            <v>64843.887000000002</v>
          </cell>
        </row>
        <row r="5594">
          <cell r="A5594" t="str">
            <v>680499CLOTCABS9042</v>
          </cell>
          <cell r="AB5594">
            <v>242622.09265000001</v>
          </cell>
          <cell r="AC5594">
            <v>229826.20045999999</v>
          </cell>
          <cell r="AD5594">
            <v>1059728.84925</v>
          </cell>
          <cell r="AT5594">
            <v>79868.626000000004</v>
          </cell>
          <cell r="AU5594">
            <v>246564.65400000001</v>
          </cell>
          <cell r="AV5594">
            <v>243373.18599999999</v>
          </cell>
          <cell r="AW5594">
            <v>914548.36</v>
          </cell>
        </row>
        <row r="5595">
          <cell r="A5595" t="str">
            <v>680499CLOTCABO0341</v>
          </cell>
          <cell r="AB5595">
            <v>135857.84179999999</v>
          </cell>
          <cell r="AC5595">
            <v>121048.27635</v>
          </cell>
          <cell r="AD5595">
            <v>577657.05764999997</v>
          </cell>
          <cell r="AT5595">
            <v>41995.593000000001</v>
          </cell>
          <cell r="AU5595">
            <v>129999.94899999999</v>
          </cell>
          <cell r="AV5595">
            <v>129997.94899999999</v>
          </cell>
          <cell r="AW5595">
            <v>497671.435</v>
          </cell>
        </row>
        <row r="5596">
          <cell r="A5596" t="str">
            <v>680499CLOTCABU0341</v>
          </cell>
          <cell r="AB5596">
            <v>135857.84179999999</v>
          </cell>
          <cell r="AC5596">
            <v>121048.27635</v>
          </cell>
          <cell r="AD5596">
            <v>577657.05764999997</v>
          </cell>
          <cell r="AT5596">
            <v>41995.593000000001</v>
          </cell>
          <cell r="AU5596">
            <v>129999.94899999999</v>
          </cell>
          <cell r="AV5596">
            <v>129997.94899999999</v>
          </cell>
          <cell r="AW5596">
            <v>497671.435</v>
          </cell>
        </row>
        <row r="5597">
          <cell r="A5597" t="str">
            <v>680499CLOTCABU0351</v>
          </cell>
          <cell r="AB5597">
            <v>34008.909010000003</v>
          </cell>
          <cell r="AC5597">
            <v>35700.971030000001</v>
          </cell>
          <cell r="AD5597">
            <v>151299.01316</v>
          </cell>
          <cell r="AT5597">
            <v>10000.241</v>
          </cell>
          <cell r="AU5597">
            <v>34000.851999999999</v>
          </cell>
          <cell r="AV5597">
            <v>36100.362999999998</v>
          </cell>
          <cell r="AW5597">
            <v>127100.841</v>
          </cell>
        </row>
        <row r="5598">
          <cell r="A5598" t="str">
            <v>680499CLOTCABU0352</v>
          </cell>
          <cell r="AB5598">
            <v>70124.549700000003</v>
          </cell>
          <cell r="AC5598">
            <v>63269.871449999999</v>
          </cell>
          <cell r="AD5598">
            <v>312725.37326999998</v>
          </cell>
          <cell r="AT5598">
            <v>21999.96</v>
          </cell>
          <cell r="AU5598">
            <v>70500.58</v>
          </cell>
          <cell r="AV5598">
            <v>67299.854999999996</v>
          </cell>
          <cell r="AW5598">
            <v>271800.04100000003</v>
          </cell>
        </row>
        <row r="5599">
          <cell r="A5599" t="str">
            <v>680499CLOTCABU0353</v>
          </cell>
          <cell r="AB5599">
            <v>4817.7921399999996</v>
          </cell>
          <cell r="AC5599">
            <v>5693.0816299999997</v>
          </cell>
          <cell r="AD5599">
            <v>20988.405170000002</v>
          </cell>
          <cell r="AT5599">
            <v>1482.8320000000001</v>
          </cell>
          <cell r="AU5599">
            <v>4633.2730000000001</v>
          </cell>
          <cell r="AV5599">
            <v>4535.0190000000002</v>
          </cell>
          <cell r="AW5599">
            <v>15996.043</v>
          </cell>
        </row>
        <row r="5600">
          <cell r="A5600" t="str">
            <v>680499CLOTCABU0349</v>
          </cell>
          <cell r="AB5600">
            <v>-2187</v>
          </cell>
          <cell r="AC5600">
            <v>4114</v>
          </cell>
          <cell r="AD5600">
            <v>-2941</v>
          </cell>
          <cell r="AT5600">
            <v>4390</v>
          </cell>
          <cell r="AU5600">
            <v>7430</v>
          </cell>
          <cell r="AV5600">
            <v>5440</v>
          </cell>
          <cell r="AW5600">
            <v>1980</v>
          </cell>
        </row>
        <row r="5601">
          <cell r="A5601" t="str">
            <v>680499CLOTCABS9051</v>
          </cell>
          <cell r="AB5601">
            <v>123513.86767000001</v>
          </cell>
          <cell r="AC5601">
            <v>125978.88167</v>
          </cell>
          <cell r="AD5601">
            <v>570715.93524000002</v>
          </cell>
          <cell r="AT5601">
            <v>39428.847000000002</v>
          </cell>
          <cell r="AU5601">
            <v>121204.97900000001</v>
          </cell>
          <cell r="AV5601">
            <v>130044.37699999999</v>
          </cell>
          <cell r="AW5601">
            <v>488297.78399999999</v>
          </cell>
        </row>
        <row r="5602">
          <cell r="A5602" t="str">
            <v>680499CLOTCABO0713</v>
          </cell>
          <cell r="AB5602">
            <v>48669.139580000003</v>
          </cell>
          <cell r="AC5602">
            <v>52787.057280000001</v>
          </cell>
          <cell r="AD5602">
            <v>234978.08184</v>
          </cell>
          <cell r="AT5602">
            <v>14101.762000000001</v>
          </cell>
          <cell r="AU5602">
            <v>46076.017999999996</v>
          </cell>
          <cell r="AV5602">
            <v>51051.627</v>
          </cell>
          <cell r="AW5602">
            <v>201442.92800000001</v>
          </cell>
        </row>
        <row r="5603">
          <cell r="A5603" t="str">
            <v>680499CLOTCABU0713</v>
          </cell>
          <cell r="AB5603">
            <v>48669.139580000003</v>
          </cell>
          <cell r="AC5603">
            <v>52787.057280000001</v>
          </cell>
          <cell r="AD5603">
            <v>234978.08184</v>
          </cell>
          <cell r="AT5603">
            <v>14101.762000000001</v>
          </cell>
          <cell r="AU5603">
            <v>46076.017999999996</v>
          </cell>
          <cell r="AV5603">
            <v>51051.627</v>
          </cell>
          <cell r="AW5603">
            <v>201442.92800000001</v>
          </cell>
        </row>
        <row r="5604">
          <cell r="A5604" t="str">
            <v>680499CLOTCABU0382</v>
          </cell>
          <cell r="AB5604">
            <v>9579</v>
          </cell>
          <cell r="AC5604">
            <v>8505</v>
          </cell>
          <cell r="AD5604">
            <v>36630</v>
          </cell>
          <cell r="AT5604">
            <v>3420</v>
          </cell>
          <cell r="AU5604">
            <v>9730</v>
          </cell>
          <cell r="AV5604">
            <v>9490</v>
          </cell>
          <cell r="AW5604">
            <v>31510</v>
          </cell>
        </row>
        <row r="5605">
          <cell r="A5605" t="str">
            <v>680499CLOTCABU0386</v>
          </cell>
          <cell r="AB5605">
            <v>6686</v>
          </cell>
          <cell r="AC5605">
            <v>6837</v>
          </cell>
          <cell r="AD5605">
            <v>25632</v>
          </cell>
          <cell r="AT5605">
            <v>2570</v>
          </cell>
          <cell r="AU5605">
            <v>6980</v>
          </cell>
          <cell r="AV5605">
            <v>6900</v>
          </cell>
          <cell r="AW5605">
            <v>23300</v>
          </cell>
        </row>
        <row r="5606">
          <cell r="A5606" t="str">
            <v>680499CLOTCABU0418</v>
          </cell>
          <cell r="AB5606">
            <v>58579.728089999997</v>
          </cell>
          <cell r="AC5606">
            <v>57849.824390000002</v>
          </cell>
          <cell r="AD5606">
            <v>273475.85340000002</v>
          </cell>
          <cell r="AT5606">
            <v>19337.084999999999</v>
          </cell>
          <cell r="AU5606">
            <v>58418.961000000003</v>
          </cell>
          <cell r="AV5606">
            <v>62602.75</v>
          </cell>
          <cell r="AW5606">
            <v>232044.856</v>
          </cell>
        </row>
        <row r="5607">
          <cell r="A5607" t="str">
            <v>680499CLOTCABS9050</v>
          </cell>
          <cell r="AB5607">
            <v>181632.32084</v>
          </cell>
          <cell r="AC5607">
            <v>163768.77155999999</v>
          </cell>
          <cell r="AD5607">
            <v>770655.17475999997</v>
          </cell>
          <cell r="AT5607">
            <v>62773.641000000003</v>
          </cell>
          <cell r="AU5607">
            <v>181500.356</v>
          </cell>
          <cell r="AV5607">
            <v>187526.02499999999</v>
          </cell>
          <cell r="AW5607">
            <v>650483.35199999996</v>
          </cell>
        </row>
        <row r="5608">
          <cell r="A5608" t="str">
            <v>680499CLOTCABU0331</v>
          </cell>
          <cell r="AB5608">
            <v>90760.750719999996</v>
          </cell>
          <cell r="AC5608">
            <v>78331.995569999999</v>
          </cell>
          <cell r="AD5608">
            <v>404702.24752999999</v>
          </cell>
          <cell r="AT5608">
            <v>34118.788</v>
          </cell>
          <cell r="AU5608">
            <v>91235.600999999995</v>
          </cell>
          <cell r="AV5608">
            <v>96145.835999999996</v>
          </cell>
          <cell r="AW5608">
            <v>338884.60600000003</v>
          </cell>
        </row>
        <row r="5609">
          <cell r="A5609" t="str">
            <v>680499CLOTCABU0362</v>
          </cell>
          <cell r="AB5609">
            <v>64563.570119999997</v>
          </cell>
          <cell r="AC5609">
            <v>60782.481590000003</v>
          </cell>
          <cell r="AD5609">
            <v>266440.63283000002</v>
          </cell>
          <cell r="AT5609">
            <v>20571.852999999999</v>
          </cell>
          <cell r="AU5609">
            <v>64859.754999999997</v>
          </cell>
          <cell r="AV5609">
            <v>64604.188999999998</v>
          </cell>
          <cell r="AW5609">
            <v>229844.36900000001</v>
          </cell>
        </row>
        <row r="5610">
          <cell r="A5610" t="str">
            <v>680499CLOTCABU0370</v>
          </cell>
          <cell r="AC5610">
            <v>3.2944</v>
          </cell>
          <cell r="AD5610">
            <v>3.2944</v>
          </cell>
          <cell r="AW5610">
            <v>0.377</v>
          </cell>
        </row>
        <row r="5611">
          <cell r="A5611" t="str">
            <v>680499CLOTCABU0650</v>
          </cell>
          <cell r="AB5611">
            <v>26308</v>
          </cell>
          <cell r="AC5611">
            <v>24651</v>
          </cell>
          <cell r="AD5611">
            <v>99509</v>
          </cell>
          <cell r="AT5611">
            <v>8083</v>
          </cell>
          <cell r="AU5611">
            <v>25405</v>
          </cell>
          <cell r="AV5611">
            <v>26776</v>
          </cell>
          <cell r="AW5611">
            <v>81754</v>
          </cell>
        </row>
        <row r="5612">
          <cell r="A5612" t="str">
            <v>680499CLOTCABS6801</v>
          </cell>
          <cell r="AB5612">
            <v>9381</v>
          </cell>
          <cell r="AC5612">
            <v>10080</v>
          </cell>
          <cell r="AD5612">
            <v>39352</v>
          </cell>
          <cell r="AT5612">
            <v>2671</v>
          </cell>
          <cell r="AU5612">
            <v>8989</v>
          </cell>
          <cell r="AV5612">
            <v>9034</v>
          </cell>
          <cell r="AW5612">
            <v>30966</v>
          </cell>
        </row>
        <row r="5613">
          <cell r="A5613" t="str">
            <v>680499CLOTCABU1481</v>
          </cell>
          <cell r="AT5613">
            <v>2671</v>
          </cell>
          <cell r="AU5613">
            <v>8989</v>
          </cell>
          <cell r="AV5613">
            <v>9034</v>
          </cell>
          <cell r="AW5613">
            <v>30966</v>
          </cell>
        </row>
        <row r="5614">
          <cell r="A5614" t="str">
            <v>680499CLOTCABU3439</v>
          </cell>
          <cell r="AB5614">
            <v>9381</v>
          </cell>
          <cell r="AC5614">
            <v>10080</v>
          </cell>
          <cell r="AD5614">
            <v>39352</v>
          </cell>
        </row>
        <row r="5615">
          <cell r="A5615" t="str">
            <v>680499CLOTCABS6906</v>
          </cell>
          <cell r="AB5615">
            <v>47560</v>
          </cell>
          <cell r="AC5615">
            <v>74730</v>
          </cell>
          <cell r="AD5615">
            <v>249187</v>
          </cell>
          <cell r="AT5615">
            <v>13805</v>
          </cell>
          <cell r="AU5615">
            <v>47048</v>
          </cell>
          <cell r="AV5615">
            <v>63608</v>
          </cell>
          <cell r="AW5615">
            <v>212112</v>
          </cell>
        </row>
        <row r="5616">
          <cell r="A5616" t="str">
            <v>680499CLOTCABU0866</v>
          </cell>
          <cell r="AB5616">
            <v>27807</v>
          </cell>
          <cell r="AC5616">
            <v>51323</v>
          </cell>
          <cell r="AD5616">
            <v>158893</v>
          </cell>
          <cell r="AT5616">
            <v>8937</v>
          </cell>
          <cell r="AU5616">
            <v>29045</v>
          </cell>
          <cell r="AV5616">
            <v>41414</v>
          </cell>
          <cell r="AW5616">
            <v>133313</v>
          </cell>
        </row>
        <row r="5617">
          <cell r="A5617" t="str">
            <v>680499CLOTCABU0867</v>
          </cell>
          <cell r="AB5617">
            <v>19753</v>
          </cell>
          <cell r="AC5617">
            <v>23407</v>
          </cell>
          <cell r="AD5617">
            <v>90294</v>
          </cell>
          <cell r="AT5617">
            <v>4868</v>
          </cell>
          <cell r="AU5617">
            <v>18003</v>
          </cell>
          <cell r="AV5617">
            <v>22194</v>
          </cell>
          <cell r="AW5617">
            <v>78799</v>
          </cell>
        </row>
        <row r="5618">
          <cell r="A5618" t="str">
            <v>680499CLOTCA201101</v>
          </cell>
          <cell r="AB5618">
            <v>797466.54740000004</v>
          </cell>
          <cell r="AC5618">
            <v>641851.56931000005</v>
          </cell>
          <cell r="AD5618">
            <v>3253421.5767000001</v>
          </cell>
          <cell r="AT5618">
            <v>224040.58100000001</v>
          </cell>
          <cell r="AU5618">
            <v>705596.35800000001</v>
          </cell>
          <cell r="AV5618">
            <v>670696.18400000001</v>
          </cell>
          <cell r="AW5618">
            <v>2720770.6290000002</v>
          </cell>
        </row>
        <row r="5619">
          <cell r="A5619" t="str">
            <v>680499CLOTCABT6918</v>
          </cell>
          <cell r="AB5619">
            <v>797466.54740000004</v>
          </cell>
          <cell r="AC5619">
            <v>641851.56931000005</v>
          </cell>
          <cell r="AD5619">
            <v>3253421.5767000001</v>
          </cell>
          <cell r="AT5619">
            <v>224040.58100000001</v>
          </cell>
          <cell r="AU5619">
            <v>705596.35800000001</v>
          </cell>
          <cell r="AV5619">
            <v>670696.18400000001</v>
          </cell>
          <cell r="AW5619">
            <v>2720770.6290000002</v>
          </cell>
        </row>
        <row r="5620">
          <cell r="A5620" t="str">
            <v>680499CLOTCABO0680</v>
          </cell>
          <cell r="AB5620">
            <v>766913.75245999999</v>
          </cell>
          <cell r="AC5620">
            <v>616581.78899999999</v>
          </cell>
          <cell r="AD5620">
            <v>3137809.6992299999</v>
          </cell>
          <cell r="AT5620">
            <v>215785.27100000001</v>
          </cell>
          <cell r="AU5620">
            <v>680304.804</v>
          </cell>
          <cell r="AV5620">
            <v>645683.31799999997</v>
          </cell>
          <cell r="AW5620">
            <v>2628297.1260000002</v>
          </cell>
        </row>
        <row r="5621">
          <cell r="A5621" t="str">
            <v>680499CLOTCABU0680</v>
          </cell>
          <cell r="AB5621">
            <v>766913.75245999999</v>
          </cell>
          <cell r="AC5621">
            <v>616581.78899999999</v>
          </cell>
          <cell r="AD5621">
            <v>3137809.6992299999</v>
          </cell>
          <cell r="AT5621">
            <v>215785.27100000001</v>
          </cell>
          <cell r="AU5621">
            <v>680304.804</v>
          </cell>
          <cell r="AV5621">
            <v>645683.31799999997</v>
          </cell>
          <cell r="AW5621">
            <v>2628297.1260000002</v>
          </cell>
        </row>
        <row r="5622">
          <cell r="A5622" t="str">
            <v>680499CLOTCABU0661</v>
          </cell>
          <cell r="AB5622">
            <v>7905</v>
          </cell>
          <cell r="AC5622">
            <v>7002</v>
          </cell>
          <cell r="AD5622">
            <v>34137</v>
          </cell>
          <cell r="AT5622">
            <v>2062</v>
          </cell>
          <cell r="AU5622">
            <v>6712</v>
          </cell>
          <cell r="AV5622">
            <v>6126</v>
          </cell>
          <cell r="AW5622">
            <v>30459</v>
          </cell>
        </row>
        <row r="5623">
          <cell r="A5623" t="str">
            <v>680499CLOTCABU0624</v>
          </cell>
          <cell r="AB5623">
            <v>22647.79494</v>
          </cell>
          <cell r="AC5623">
            <v>18267.780309999998</v>
          </cell>
          <cell r="AD5623">
            <v>81474.877470000007</v>
          </cell>
          <cell r="AT5623">
            <v>6193.31</v>
          </cell>
          <cell r="AU5623">
            <v>18579.554</v>
          </cell>
          <cell r="AV5623">
            <v>18886.866000000002</v>
          </cell>
          <cell r="AW5623">
            <v>62014.502999999997</v>
          </cell>
        </row>
        <row r="5624">
          <cell r="A5624" t="str">
            <v>680499099050PD202</v>
          </cell>
          <cell r="AB5624">
            <v>1357343.71172</v>
          </cell>
          <cell r="AC5624">
            <v>1304463.2692400001</v>
          </cell>
          <cell r="AD5624">
            <v>6048203.0631999997</v>
          </cell>
          <cell r="AT5624">
            <v>449980.54300000001</v>
          </cell>
          <cell r="AU5624">
            <v>1375691.9680000001</v>
          </cell>
          <cell r="AV5624">
            <v>1384886.649</v>
          </cell>
          <cell r="AW5624">
            <v>5212171.4000000004</v>
          </cell>
        </row>
        <row r="5625">
          <cell r="A5625" t="str">
            <v>680499099050BS9044</v>
          </cell>
          <cell r="AB5625">
            <v>278970.59333</v>
          </cell>
          <cell r="AC5625">
            <v>270635.14682000002</v>
          </cell>
          <cell r="AD5625">
            <v>1299694.9063200001</v>
          </cell>
          <cell r="AT5625">
            <v>100039.886</v>
          </cell>
          <cell r="AU5625">
            <v>294380.05900000001</v>
          </cell>
          <cell r="AV5625">
            <v>291090.95299999998</v>
          </cell>
          <cell r="AW5625">
            <v>1108210.818</v>
          </cell>
        </row>
        <row r="5626">
          <cell r="A5626" t="str">
            <v>680499099050BU0321</v>
          </cell>
          <cell r="AB5626">
            <v>202975.17249999999</v>
          </cell>
          <cell r="AC5626">
            <v>205598.40624000001</v>
          </cell>
          <cell r="AD5626">
            <v>988456.95776000002</v>
          </cell>
          <cell r="AT5626">
            <v>75727.646999999997</v>
          </cell>
          <cell r="AU5626">
            <v>218181.821</v>
          </cell>
          <cell r="AV5626">
            <v>216342.402</v>
          </cell>
          <cell r="AW5626">
            <v>841302.67799999996</v>
          </cell>
        </row>
        <row r="5627">
          <cell r="A5627" t="str">
            <v>680499099050BU0323</v>
          </cell>
          <cell r="AB5627">
            <v>68453.711800000005</v>
          </cell>
          <cell r="AC5627">
            <v>62391.426370000001</v>
          </cell>
          <cell r="AD5627">
            <v>283507.00355999998</v>
          </cell>
          <cell r="AT5627">
            <v>22395.433000000001</v>
          </cell>
          <cell r="AU5627">
            <v>70209.335999999996</v>
          </cell>
          <cell r="AV5627">
            <v>70077.205000000002</v>
          </cell>
          <cell r="AW5627">
            <v>241096.117</v>
          </cell>
        </row>
        <row r="5628">
          <cell r="A5628" t="str">
            <v>680499099050BU0648</v>
          </cell>
          <cell r="AB5628">
            <v>7541.70903</v>
          </cell>
          <cell r="AC5628">
            <v>2645.31421</v>
          </cell>
          <cell r="AD5628">
            <v>27730.945</v>
          </cell>
          <cell r="AT5628">
            <v>1916.806</v>
          </cell>
          <cell r="AU5628">
            <v>5988.902</v>
          </cell>
          <cell r="AV5628">
            <v>4671.3459999999995</v>
          </cell>
          <cell r="AW5628">
            <v>25812.023000000001</v>
          </cell>
        </row>
        <row r="5629">
          <cell r="A5629" t="str">
            <v>680499099050BG6912</v>
          </cell>
          <cell r="AB5629">
            <v>473663.83723</v>
          </cell>
          <cell r="AC5629">
            <v>429444.26873000001</v>
          </cell>
          <cell r="AD5629">
            <v>2058869.1976300001</v>
          </cell>
          <cell r="AT5629">
            <v>151393.54300000001</v>
          </cell>
          <cell r="AU5629">
            <v>476004.92</v>
          </cell>
          <cell r="AV5629">
            <v>460210.10800000001</v>
          </cell>
          <cell r="AW5629">
            <v>1807553.0859999999</v>
          </cell>
        </row>
        <row r="5630">
          <cell r="A5630" t="str">
            <v>680499099050BS6912</v>
          </cell>
          <cell r="AB5630">
            <v>283242.48801999999</v>
          </cell>
          <cell r="AC5630">
            <v>241002.82850999999</v>
          </cell>
          <cell r="AD5630">
            <v>1217280.4709999999</v>
          </cell>
          <cell r="AT5630">
            <v>89805.854999999996</v>
          </cell>
          <cell r="AU5630">
            <v>283700.255</v>
          </cell>
          <cell r="AV5630">
            <v>270094.99699999997</v>
          </cell>
          <cell r="AW5630">
            <v>1090599.3160000001</v>
          </cell>
        </row>
        <row r="5631">
          <cell r="A5631" t="str">
            <v>680499099050BO0678</v>
          </cell>
          <cell r="AB5631">
            <v>207018.55244999999</v>
          </cell>
          <cell r="AC5631">
            <v>172503.36413</v>
          </cell>
          <cell r="AD5631">
            <v>867437.78180999996</v>
          </cell>
          <cell r="AT5631">
            <v>69764.747000000003</v>
          </cell>
          <cell r="AU5631">
            <v>209467.823</v>
          </cell>
          <cell r="AV5631">
            <v>205549.31899999999</v>
          </cell>
          <cell r="AW5631">
            <v>780775.51399999997</v>
          </cell>
        </row>
        <row r="5632">
          <cell r="A5632" t="str">
            <v>680499099050BU0654</v>
          </cell>
          <cell r="AB5632">
            <v>26868.491999999998</v>
          </cell>
          <cell r="AC5632">
            <v>21800.285739999999</v>
          </cell>
          <cell r="AD5632">
            <v>118807.43401</v>
          </cell>
          <cell r="AT5632">
            <v>8654.1830000000009</v>
          </cell>
          <cell r="AU5632">
            <v>26280.136999999999</v>
          </cell>
          <cell r="AV5632">
            <v>24607.223000000002</v>
          </cell>
          <cell r="AW5632">
            <v>99287.536999999997</v>
          </cell>
        </row>
        <row r="5633">
          <cell r="A5633" t="str">
            <v>680499099050BU0659</v>
          </cell>
          <cell r="AB5633">
            <v>49355.443570000003</v>
          </cell>
          <cell r="AC5633">
            <v>46699.178639999998</v>
          </cell>
          <cell r="AD5633">
            <v>214035.25518000001</v>
          </cell>
          <cell r="AT5633">
            <v>16386.924999999999</v>
          </cell>
          <cell r="AU5633">
            <v>47952.294999999998</v>
          </cell>
          <cell r="AV5633">
            <v>48938.455000000002</v>
          </cell>
          <cell r="AW5633">
            <v>187536.26500000001</v>
          </cell>
        </row>
        <row r="5634">
          <cell r="A5634" t="str">
            <v>680499099050BU3445</v>
          </cell>
          <cell r="AD5634">
            <v>17000</v>
          </cell>
          <cell r="AT5634">
            <v>-5000</v>
          </cell>
          <cell r="AU5634">
            <v>0</v>
          </cell>
          <cell r="AV5634">
            <v>-9000</v>
          </cell>
          <cell r="AW5634">
            <v>23000</v>
          </cell>
        </row>
        <row r="5635">
          <cell r="A5635" t="str">
            <v>680499099050BS6922</v>
          </cell>
          <cell r="AB5635">
            <v>190421.34920999999</v>
          </cell>
          <cell r="AC5635">
            <v>188441.44021999999</v>
          </cell>
          <cell r="AD5635">
            <v>841588.72663000005</v>
          </cell>
          <cell r="AT5635">
            <v>61587.688000000002</v>
          </cell>
          <cell r="AU5635">
            <v>192304.66500000001</v>
          </cell>
          <cell r="AV5635">
            <v>190115.111</v>
          </cell>
          <cell r="AW5635">
            <v>716953.77</v>
          </cell>
        </row>
        <row r="5636">
          <cell r="A5636" t="str">
            <v>680499099050BU0630</v>
          </cell>
          <cell r="AB5636">
            <v>35376</v>
          </cell>
          <cell r="AC5636">
            <v>35704</v>
          </cell>
          <cell r="AD5636">
            <v>144962</v>
          </cell>
          <cell r="AT5636">
            <v>11470</v>
          </cell>
          <cell r="AU5636">
            <v>35030</v>
          </cell>
          <cell r="AV5636">
            <v>34520</v>
          </cell>
          <cell r="AW5636">
            <v>120731</v>
          </cell>
        </row>
        <row r="5637">
          <cell r="A5637" t="str">
            <v>680499099050BU1485</v>
          </cell>
          <cell r="AB5637">
            <v>52666.783759999998</v>
          </cell>
          <cell r="AC5637">
            <v>48003.43073</v>
          </cell>
          <cell r="AD5637">
            <v>237049.41149999999</v>
          </cell>
          <cell r="AT5637">
            <v>17537.685000000001</v>
          </cell>
          <cell r="AU5637">
            <v>53507.737000000001</v>
          </cell>
          <cell r="AV5637">
            <v>53222.731</v>
          </cell>
          <cell r="AW5637">
            <v>205454.992</v>
          </cell>
        </row>
        <row r="5638">
          <cell r="A5638" t="str">
            <v>680499099050BU1051</v>
          </cell>
          <cell r="AB5638">
            <v>16103.892610000001</v>
          </cell>
          <cell r="AC5638">
            <v>16699.74178</v>
          </cell>
          <cell r="AD5638">
            <v>66999.852859999999</v>
          </cell>
          <cell r="AT5638">
            <v>5000</v>
          </cell>
          <cell r="AU5638">
            <v>16000</v>
          </cell>
          <cell r="AV5638">
            <v>16500</v>
          </cell>
          <cell r="AW5638">
            <v>55700</v>
          </cell>
        </row>
        <row r="5639">
          <cell r="A5639" t="str">
            <v>680499099050BO0708</v>
          </cell>
          <cell r="AB5639">
            <v>38206.28256</v>
          </cell>
          <cell r="AC5639">
            <v>37907.139660000001</v>
          </cell>
          <cell r="AD5639">
            <v>172361.94274999999</v>
          </cell>
          <cell r="AT5639">
            <v>12273.816000000001</v>
          </cell>
          <cell r="AU5639">
            <v>38313.088000000003</v>
          </cell>
          <cell r="AV5639">
            <v>38667.262000000002</v>
          </cell>
          <cell r="AW5639">
            <v>151594.33799999999</v>
          </cell>
        </row>
        <row r="5640">
          <cell r="A5640" t="str">
            <v>680499099050BU0675</v>
          </cell>
          <cell r="AB5640">
            <v>22935.136330000001</v>
          </cell>
          <cell r="AC5640">
            <v>26080.34086</v>
          </cell>
          <cell r="AD5640">
            <v>104909.24241000001</v>
          </cell>
          <cell r="AT5640">
            <v>7730.5630000000001</v>
          </cell>
          <cell r="AU5640">
            <v>24959.423999999999</v>
          </cell>
          <cell r="AV5640">
            <v>23093.239000000001</v>
          </cell>
          <cell r="AW5640">
            <v>85825.972999999998</v>
          </cell>
        </row>
        <row r="5641">
          <cell r="A5641" t="str">
            <v>680499099050BU0709</v>
          </cell>
          <cell r="AB5641">
            <v>8677.1278399999992</v>
          </cell>
          <cell r="AC5641">
            <v>9346.8840400000008</v>
          </cell>
          <cell r="AD5641">
            <v>40354.291069999999</v>
          </cell>
          <cell r="AT5641">
            <v>2826.97</v>
          </cell>
          <cell r="AU5641">
            <v>9093.5360000000001</v>
          </cell>
          <cell r="AV5641">
            <v>9060.4539999999997</v>
          </cell>
          <cell r="AW5641">
            <v>32803.58</v>
          </cell>
        </row>
        <row r="5642">
          <cell r="A5642" t="str">
            <v>680499099050BU1123</v>
          </cell>
          <cell r="AB5642">
            <v>16456.126110000001</v>
          </cell>
          <cell r="AC5642">
            <v>14699.90315</v>
          </cell>
          <cell r="AD5642">
            <v>74951.986040000003</v>
          </cell>
          <cell r="AT5642">
            <v>4748.6540000000005</v>
          </cell>
          <cell r="AU5642">
            <v>15400.88</v>
          </cell>
          <cell r="AV5642">
            <v>15051.424999999999</v>
          </cell>
          <cell r="AW5642">
            <v>64843.887000000002</v>
          </cell>
        </row>
        <row r="5643">
          <cell r="A5643" t="str">
            <v>680499099050BS9042</v>
          </cell>
          <cell r="AB5643">
            <v>242622.09265000001</v>
          </cell>
          <cell r="AC5643">
            <v>229826.20045999999</v>
          </cell>
          <cell r="AD5643">
            <v>1059728.84925</v>
          </cell>
          <cell r="AT5643">
            <v>79868.626000000004</v>
          </cell>
          <cell r="AU5643">
            <v>246564.65400000001</v>
          </cell>
          <cell r="AV5643">
            <v>243373.18599999999</v>
          </cell>
          <cell r="AW5643">
            <v>914548.36</v>
          </cell>
        </row>
        <row r="5644">
          <cell r="A5644" t="str">
            <v>680499099050BO0341</v>
          </cell>
          <cell r="AB5644">
            <v>135857.84179999999</v>
          </cell>
          <cell r="AC5644">
            <v>121048.27635</v>
          </cell>
          <cell r="AD5644">
            <v>577657.05764999997</v>
          </cell>
          <cell r="AT5644">
            <v>41995.593000000001</v>
          </cell>
          <cell r="AU5644">
            <v>129999.94899999999</v>
          </cell>
          <cell r="AV5644">
            <v>129997.94899999999</v>
          </cell>
          <cell r="AW5644">
            <v>497671.435</v>
          </cell>
        </row>
        <row r="5645">
          <cell r="A5645" t="str">
            <v>680499099050BU0341</v>
          </cell>
          <cell r="AB5645">
            <v>135857.84179999999</v>
          </cell>
          <cell r="AC5645">
            <v>121048.27635</v>
          </cell>
          <cell r="AD5645">
            <v>577657.05764999997</v>
          </cell>
          <cell r="AT5645">
            <v>41995.593000000001</v>
          </cell>
          <cell r="AU5645">
            <v>129999.94899999999</v>
          </cell>
          <cell r="AV5645">
            <v>129997.94899999999</v>
          </cell>
          <cell r="AW5645">
            <v>497671.435</v>
          </cell>
        </row>
        <row r="5646">
          <cell r="A5646" t="str">
            <v>680499099050BU0351</v>
          </cell>
          <cell r="AB5646">
            <v>34008.909010000003</v>
          </cell>
          <cell r="AC5646">
            <v>35700.971030000001</v>
          </cell>
          <cell r="AD5646">
            <v>151299.01316</v>
          </cell>
          <cell r="AT5646">
            <v>10000.241</v>
          </cell>
          <cell r="AU5646">
            <v>34000.851999999999</v>
          </cell>
          <cell r="AV5646">
            <v>36100.362999999998</v>
          </cell>
          <cell r="AW5646">
            <v>127100.841</v>
          </cell>
        </row>
        <row r="5647">
          <cell r="A5647" t="str">
            <v>680499099050BU0352</v>
          </cell>
          <cell r="AB5647">
            <v>70124.549700000003</v>
          </cell>
          <cell r="AC5647">
            <v>63269.871449999999</v>
          </cell>
          <cell r="AD5647">
            <v>312725.37326999998</v>
          </cell>
          <cell r="AT5647">
            <v>21999.96</v>
          </cell>
          <cell r="AU5647">
            <v>70500.58</v>
          </cell>
          <cell r="AV5647">
            <v>67299.854999999996</v>
          </cell>
          <cell r="AW5647">
            <v>271800.04100000003</v>
          </cell>
        </row>
        <row r="5648">
          <cell r="A5648" t="str">
            <v>680499099050BU0353</v>
          </cell>
          <cell r="AB5648">
            <v>4817.7921399999996</v>
          </cell>
          <cell r="AC5648">
            <v>5693.0816299999997</v>
          </cell>
          <cell r="AD5648">
            <v>20988.405170000002</v>
          </cell>
          <cell r="AT5648">
            <v>1482.8320000000001</v>
          </cell>
          <cell r="AU5648">
            <v>4633.2730000000001</v>
          </cell>
          <cell r="AV5648">
            <v>4535.0190000000002</v>
          </cell>
          <cell r="AW5648">
            <v>15996.043</v>
          </cell>
        </row>
        <row r="5649">
          <cell r="A5649" t="str">
            <v>680499099050BU0349</v>
          </cell>
          <cell r="AB5649">
            <v>-2187</v>
          </cell>
          <cell r="AC5649">
            <v>4114</v>
          </cell>
          <cell r="AD5649">
            <v>-2941</v>
          </cell>
          <cell r="AT5649">
            <v>4390</v>
          </cell>
          <cell r="AU5649">
            <v>7430</v>
          </cell>
          <cell r="AV5649">
            <v>5440</v>
          </cell>
          <cell r="AW5649">
            <v>1980</v>
          </cell>
        </row>
        <row r="5650">
          <cell r="A5650" t="str">
            <v>680499099050BS9051</v>
          </cell>
          <cell r="AB5650">
            <v>123513.86767000001</v>
          </cell>
          <cell r="AC5650">
            <v>125978.88167</v>
          </cell>
          <cell r="AD5650">
            <v>570715.93524000002</v>
          </cell>
          <cell r="AT5650">
            <v>39428.847000000002</v>
          </cell>
          <cell r="AU5650">
            <v>121204.97900000001</v>
          </cell>
          <cell r="AV5650">
            <v>130044.37699999999</v>
          </cell>
          <cell r="AW5650">
            <v>488297.78399999999</v>
          </cell>
        </row>
        <row r="5651">
          <cell r="A5651" t="str">
            <v>680499099050BO0713</v>
          </cell>
          <cell r="AB5651">
            <v>48669.139580000003</v>
          </cell>
          <cell r="AC5651">
            <v>52787.057280000001</v>
          </cell>
          <cell r="AD5651">
            <v>234978.08184</v>
          </cell>
          <cell r="AT5651">
            <v>14101.762000000001</v>
          </cell>
          <cell r="AU5651">
            <v>46076.017999999996</v>
          </cell>
          <cell r="AV5651">
            <v>51051.627</v>
          </cell>
          <cell r="AW5651">
            <v>201442.92800000001</v>
          </cell>
        </row>
        <row r="5652">
          <cell r="A5652" t="str">
            <v>680499099050BU0713</v>
          </cell>
          <cell r="AB5652">
            <v>48669.139580000003</v>
          </cell>
          <cell r="AC5652">
            <v>52787.057280000001</v>
          </cell>
          <cell r="AD5652">
            <v>234978.08184</v>
          </cell>
          <cell r="AT5652">
            <v>14101.762000000001</v>
          </cell>
          <cell r="AU5652">
            <v>46076.017999999996</v>
          </cell>
          <cell r="AV5652">
            <v>51051.627</v>
          </cell>
          <cell r="AW5652">
            <v>201442.92800000001</v>
          </cell>
        </row>
        <row r="5653">
          <cell r="A5653" t="str">
            <v>680499099050BU0382</v>
          </cell>
          <cell r="AB5653">
            <v>9579</v>
          </cell>
          <cell r="AC5653">
            <v>8505</v>
          </cell>
          <cell r="AD5653">
            <v>36630</v>
          </cell>
          <cell r="AT5653">
            <v>3420</v>
          </cell>
          <cell r="AU5653">
            <v>9730</v>
          </cell>
          <cell r="AV5653">
            <v>9490</v>
          </cell>
          <cell r="AW5653">
            <v>31510</v>
          </cell>
        </row>
        <row r="5654">
          <cell r="A5654" t="str">
            <v>680499099050BU0386</v>
          </cell>
          <cell r="AB5654">
            <v>6686</v>
          </cell>
          <cell r="AC5654">
            <v>6837</v>
          </cell>
          <cell r="AD5654">
            <v>25632</v>
          </cell>
          <cell r="AT5654">
            <v>2570</v>
          </cell>
          <cell r="AU5654">
            <v>6980</v>
          </cell>
          <cell r="AV5654">
            <v>6900</v>
          </cell>
          <cell r="AW5654">
            <v>23300</v>
          </cell>
        </row>
        <row r="5655">
          <cell r="A5655" t="str">
            <v>680499099050BU0418</v>
          </cell>
          <cell r="AB5655">
            <v>58579.728089999997</v>
          </cell>
          <cell r="AC5655">
            <v>57849.824390000002</v>
          </cell>
          <cell r="AD5655">
            <v>273475.85340000002</v>
          </cell>
          <cell r="AT5655">
            <v>19337.084999999999</v>
          </cell>
          <cell r="AU5655">
            <v>58418.961000000003</v>
          </cell>
          <cell r="AV5655">
            <v>62602.75</v>
          </cell>
          <cell r="AW5655">
            <v>232044.856</v>
          </cell>
        </row>
        <row r="5656">
          <cell r="A5656" t="str">
            <v>680499099050BS9050</v>
          </cell>
          <cell r="AB5656">
            <v>181632.32084</v>
          </cell>
          <cell r="AC5656">
            <v>163768.77155999999</v>
          </cell>
          <cell r="AD5656">
            <v>770655.17475999997</v>
          </cell>
          <cell r="AT5656">
            <v>62773.641000000003</v>
          </cell>
          <cell r="AU5656">
            <v>181500.356</v>
          </cell>
          <cell r="AV5656">
            <v>187526.02499999999</v>
          </cell>
          <cell r="AW5656">
            <v>650483.35199999996</v>
          </cell>
        </row>
        <row r="5657">
          <cell r="A5657" t="str">
            <v>680499099050BU0331</v>
          </cell>
          <cell r="AB5657">
            <v>90760.750719999996</v>
          </cell>
          <cell r="AC5657">
            <v>78331.995569999999</v>
          </cell>
          <cell r="AD5657">
            <v>404702.24752999999</v>
          </cell>
          <cell r="AT5657">
            <v>34118.788</v>
          </cell>
          <cell r="AU5657">
            <v>91235.600999999995</v>
          </cell>
          <cell r="AV5657">
            <v>96145.835999999996</v>
          </cell>
          <cell r="AW5657">
            <v>338884.60600000003</v>
          </cell>
        </row>
        <row r="5658">
          <cell r="A5658" t="str">
            <v>680499099050BU0362</v>
          </cell>
          <cell r="AB5658">
            <v>64563.570119999997</v>
          </cell>
          <cell r="AC5658">
            <v>60782.481590000003</v>
          </cell>
          <cell r="AD5658">
            <v>266440.63283000002</v>
          </cell>
          <cell r="AT5658">
            <v>20571.852999999999</v>
          </cell>
          <cell r="AU5658">
            <v>64859.754999999997</v>
          </cell>
          <cell r="AV5658">
            <v>64604.188999999998</v>
          </cell>
          <cell r="AW5658">
            <v>229844.36900000001</v>
          </cell>
        </row>
        <row r="5659">
          <cell r="A5659" t="str">
            <v>680499099050BU0370</v>
          </cell>
          <cell r="AC5659">
            <v>3.2944</v>
          </cell>
          <cell r="AD5659">
            <v>3.2944</v>
          </cell>
          <cell r="AW5659">
            <v>0.377</v>
          </cell>
        </row>
        <row r="5660">
          <cell r="A5660" t="str">
            <v>680499099050BU0650</v>
          </cell>
          <cell r="AB5660">
            <v>26308</v>
          </cell>
          <cell r="AC5660">
            <v>24651</v>
          </cell>
          <cell r="AD5660">
            <v>99509</v>
          </cell>
          <cell r="AT5660">
            <v>8083</v>
          </cell>
          <cell r="AU5660">
            <v>25405</v>
          </cell>
          <cell r="AV5660">
            <v>26776</v>
          </cell>
          <cell r="AW5660">
            <v>81754</v>
          </cell>
        </row>
        <row r="5661">
          <cell r="A5661" t="str">
            <v>680499099050BS6801</v>
          </cell>
          <cell r="AB5661">
            <v>9381</v>
          </cell>
          <cell r="AC5661">
            <v>10080</v>
          </cell>
          <cell r="AD5661">
            <v>39352</v>
          </cell>
          <cell r="AT5661">
            <v>2671</v>
          </cell>
          <cell r="AU5661">
            <v>8989</v>
          </cell>
          <cell r="AV5661">
            <v>9034</v>
          </cell>
          <cell r="AW5661">
            <v>30966</v>
          </cell>
        </row>
        <row r="5662">
          <cell r="A5662" t="str">
            <v>680499099050BU1481</v>
          </cell>
          <cell r="AT5662">
            <v>2671</v>
          </cell>
          <cell r="AU5662">
            <v>8989</v>
          </cell>
          <cell r="AV5662">
            <v>9034</v>
          </cell>
          <cell r="AW5662">
            <v>30966</v>
          </cell>
        </row>
        <row r="5663">
          <cell r="A5663" t="str">
            <v>680499099050BU3439</v>
          </cell>
          <cell r="AB5663">
            <v>9381</v>
          </cell>
          <cell r="AC5663">
            <v>10080</v>
          </cell>
          <cell r="AD5663">
            <v>39352</v>
          </cell>
        </row>
        <row r="5664">
          <cell r="A5664" t="str">
            <v>680499099050BS6906</v>
          </cell>
          <cell r="AB5664">
            <v>47560</v>
          </cell>
          <cell r="AC5664">
            <v>74730</v>
          </cell>
          <cell r="AD5664">
            <v>249187</v>
          </cell>
          <cell r="AT5664">
            <v>13805</v>
          </cell>
          <cell r="AU5664">
            <v>47048</v>
          </cell>
          <cell r="AV5664">
            <v>63608</v>
          </cell>
          <cell r="AW5664">
            <v>212112</v>
          </cell>
        </row>
        <row r="5665">
          <cell r="A5665" t="str">
            <v>680499099050BU0866</v>
          </cell>
          <cell r="AB5665">
            <v>27807</v>
          </cell>
          <cell r="AC5665">
            <v>51323</v>
          </cell>
          <cell r="AD5665">
            <v>158893</v>
          </cell>
          <cell r="AT5665">
            <v>8937</v>
          </cell>
          <cell r="AU5665">
            <v>29045</v>
          </cell>
          <cell r="AV5665">
            <v>41414</v>
          </cell>
          <cell r="AW5665">
            <v>133313</v>
          </cell>
        </row>
        <row r="5666">
          <cell r="A5666" t="str">
            <v>680499099050BU0867</v>
          </cell>
          <cell r="AB5666">
            <v>19753</v>
          </cell>
          <cell r="AC5666">
            <v>23407</v>
          </cell>
          <cell r="AD5666">
            <v>90294</v>
          </cell>
          <cell r="AT5666">
            <v>4868</v>
          </cell>
          <cell r="AU5666">
            <v>18003</v>
          </cell>
          <cell r="AV5666">
            <v>22194</v>
          </cell>
          <cell r="AW5666">
            <v>78799</v>
          </cell>
        </row>
        <row r="5667">
          <cell r="A5667" t="str">
            <v>680499099050201101</v>
          </cell>
          <cell r="AB5667">
            <v>797466.54740000004</v>
          </cell>
          <cell r="AC5667">
            <v>641851.56931000005</v>
          </cell>
          <cell r="AD5667">
            <v>3253421.5767000001</v>
          </cell>
          <cell r="AT5667">
            <v>224040.58100000001</v>
          </cell>
          <cell r="AU5667">
            <v>705596.35800000001</v>
          </cell>
          <cell r="AV5667">
            <v>670696.18400000001</v>
          </cell>
          <cell r="AW5667">
            <v>2720770.6290000002</v>
          </cell>
        </row>
        <row r="5668">
          <cell r="A5668" t="str">
            <v>680499099050BT6918</v>
          </cell>
          <cell r="AB5668">
            <v>797466.54740000004</v>
          </cell>
          <cell r="AC5668">
            <v>641851.56931000005</v>
          </cell>
          <cell r="AD5668">
            <v>3253421.5767000001</v>
          </cell>
          <cell r="AT5668">
            <v>224040.58100000001</v>
          </cell>
          <cell r="AU5668">
            <v>705596.35800000001</v>
          </cell>
          <cell r="AV5668">
            <v>670696.18400000001</v>
          </cell>
          <cell r="AW5668">
            <v>2720770.6290000002</v>
          </cell>
        </row>
        <row r="5669">
          <cell r="A5669" t="str">
            <v>680499099050BO0680</v>
          </cell>
          <cell r="AB5669">
            <v>766913.75245999999</v>
          </cell>
          <cell r="AC5669">
            <v>616581.78899999999</v>
          </cell>
          <cell r="AD5669">
            <v>3137809.6992299999</v>
          </cell>
          <cell r="AT5669">
            <v>215785.27100000001</v>
          </cell>
          <cell r="AU5669">
            <v>680304.804</v>
          </cell>
          <cell r="AV5669">
            <v>645683.31799999997</v>
          </cell>
          <cell r="AW5669">
            <v>2628297.1260000002</v>
          </cell>
        </row>
        <row r="5670">
          <cell r="A5670" t="str">
            <v>680499099050BU0680</v>
          </cell>
          <cell r="AB5670">
            <v>766913.75245999999</v>
          </cell>
          <cell r="AC5670">
            <v>616581.78899999999</v>
          </cell>
          <cell r="AD5670">
            <v>3137809.6992299999</v>
          </cell>
          <cell r="AT5670">
            <v>215785.27100000001</v>
          </cell>
          <cell r="AU5670">
            <v>680304.804</v>
          </cell>
          <cell r="AV5670">
            <v>645683.31799999997</v>
          </cell>
          <cell r="AW5670">
            <v>2628297.1260000002</v>
          </cell>
        </row>
        <row r="5671">
          <cell r="A5671" t="str">
            <v>680499099050BU0661</v>
          </cell>
          <cell r="AB5671">
            <v>7905</v>
          </cell>
          <cell r="AC5671">
            <v>7002</v>
          </cell>
          <cell r="AD5671">
            <v>34137</v>
          </cell>
          <cell r="AT5671">
            <v>2062</v>
          </cell>
          <cell r="AU5671">
            <v>6712</v>
          </cell>
          <cell r="AV5671">
            <v>6126</v>
          </cell>
          <cell r="AW5671">
            <v>30459</v>
          </cell>
        </row>
        <row r="5672">
          <cell r="A5672" t="str">
            <v>680499099050BU0624</v>
          </cell>
          <cell r="AB5672">
            <v>22647.79494</v>
          </cell>
          <cell r="AC5672">
            <v>18267.780309999998</v>
          </cell>
          <cell r="AD5672">
            <v>81474.877470000007</v>
          </cell>
          <cell r="AT5672">
            <v>6193.31</v>
          </cell>
          <cell r="AU5672">
            <v>18579.554</v>
          </cell>
          <cell r="AV5672">
            <v>18886.866000000002</v>
          </cell>
          <cell r="AW5672">
            <v>62014.502999999997</v>
          </cell>
        </row>
        <row r="5673">
          <cell r="A5673" t="str">
            <v>680499099020PD202</v>
          </cell>
          <cell r="AB5673">
            <v>1357343.71172</v>
          </cell>
          <cell r="AC5673">
            <v>1304463.2692400001</v>
          </cell>
          <cell r="AD5673">
            <v>6048203.0631999997</v>
          </cell>
          <cell r="AT5673">
            <v>449980.54300000001</v>
          </cell>
          <cell r="AU5673">
            <v>1375691.9680000001</v>
          </cell>
          <cell r="AV5673">
            <v>1384886.649</v>
          </cell>
          <cell r="AW5673">
            <v>5212171.4000000004</v>
          </cell>
        </row>
        <row r="5674">
          <cell r="A5674" t="str">
            <v>680499099020BS9044</v>
          </cell>
          <cell r="AB5674">
            <v>278970.59333</v>
          </cell>
          <cell r="AC5674">
            <v>270635.14682000002</v>
          </cell>
          <cell r="AD5674">
            <v>1299694.9063200001</v>
          </cell>
          <cell r="AT5674">
            <v>100039.886</v>
          </cell>
          <cell r="AU5674">
            <v>294380.05900000001</v>
          </cell>
          <cell r="AV5674">
            <v>291090.95299999998</v>
          </cell>
          <cell r="AW5674">
            <v>1108210.818</v>
          </cell>
        </row>
        <row r="5675">
          <cell r="A5675" t="str">
            <v>680499099020BU0321</v>
          </cell>
          <cell r="AB5675">
            <v>202975.17249999999</v>
          </cell>
          <cell r="AC5675">
            <v>205598.40624000001</v>
          </cell>
          <cell r="AD5675">
            <v>988456.95776000002</v>
          </cell>
          <cell r="AT5675">
            <v>75727.646999999997</v>
          </cell>
          <cell r="AU5675">
            <v>218181.821</v>
          </cell>
          <cell r="AV5675">
            <v>216342.402</v>
          </cell>
          <cell r="AW5675">
            <v>841302.67799999996</v>
          </cell>
        </row>
        <row r="5676">
          <cell r="A5676" t="str">
            <v>680499099020BU0323</v>
          </cell>
          <cell r="AB5676">
            <v>68453.711800000005</v>
          </cell>
          <cell r="AC5676">
            <v>62391.426370000001</v>
          </cell>
          <cell r="AD5676">
            <v>283507.00355999998</v>
          </cell>
          <cell r="AT5676">
            <v>22395.433000000001</v>
          </cell>
          <cell r="AU5676">
            <v>70209.335999999996</v>
          </cell>
          <cell r="AV5676">
            <v>70077.205000000002</v>
          </cell>
          <cell r="AW5676">
            <v>241096.117</v>
          </cell>
        </row>
        <row r="5677">
          <cell r="A5677" t="str">
            <v>680499099020BU0648</v>
          </cell>
          <cell r="AB5677">
            <v>7541.70903</v>
          </cell>
          <cell r="AC5677">
            <v>2645.31421</v>
          </cell>
          <cell r="AD5677">
            <v>27730.945</v>
          </cell>
          <cell r="AT5677">
            <v>1916.806</v>
          </cell>
          <cell r="AU5677">
            <v>5988.902</v>
          </cell>
          <cell r="AV5677">
            <v>4671.3459999999995</v>
          </cell>
          <cell r="AW5677">
            <v>25812.023000000001</v>
          </cell>
        </row>
        <row r="5678">
          <cell r="A5678" t="str">
            <v>680499099020BG6912</v>
          </cell>
          <cell r="AB5678">
            <v>473663.83723</v>
          </cell>
          <cell r="AC5678">
            <v>429444.26873000001</v>
          </cell>
          <cell r="AD5678">
            <v>2058869.1976300001</v>
          </cell>
          <cell r="AT5678">
            <v>151393.54300000001</v>
          </cell>
          <cell r="AU5678">
            <v>476004.92</v>
          </cell>
          <cell r="AV5678">
            <v>460210.10800000001</v>
          </cell>
          <cell r="AW5678">
            <v>1807553.0859999999</v>
          </cell>
        </row>
        <row r="5679">
          <cell r="A5679" t="str">
            <v>680499099020BS6912</v>
          </cell>
          <cell r="AB5679">
            <v>283242.48801999999</v>
          </cell>
          <cell r="AC5679">
            <v>241002.82850999999</v>
          </cell>
          <cell r="AD5679">
            <v>1217280.4709999999</v>
          </cell>
          <cell r="AT5679">
            <v>89805.854999999996</v>
          </cell>
          <cell r="AU5679">
            <v>283700.255</v>
          </cell>
          <cell r="AV5679">
            <v>270094.99699999997</v>
          </cell>
          <cell r="AW5679">
            <v>1090599.3160000001</v>
          </cell>
        </row>
        <row r="5680">
          <cell r="A5680" t="str">
            <v>680499099020BO0678</v>
          </cell>
          <cell r="AB5680">
            <v>207018.55244999999</v>
          </cell>
          <cell r="AC5680">
            <v>172503.36413</v>
          </cell>
          <cell r="AD5680">
            <v>867437.78180999996</v>
          </cell>
          <cell r="AT5680">
            <v>69764.747000000003</v>
          </cell>
          <cell r="AU5680">
            <v>209467.823</v>
          </cell>
          <cell r="AV5680">
            <v>205549.31899999999</v>
          </cell>
          <cell r="AW5680">
            <v>780775.51399999997</v>
          </cell>
        </row>
        <row r="5681">
          <cell r="A5681" t="str">
            <v>680499099020BU0654</v>
          </cell>
          <cell r="AB5681">
            <v>26868.491999999998</v>
          </cell>
          <cell r="AC5681">
            <v>21800.285739999999</v>
          </cell>
          <cell r="AD5681">
            <v>118807.43401</v>
          </cell>
          <cell r="AT5681">
            <v>8654.1830000000009</v>
          </cell>
          <cell r="AU5681">
            <v>26280.136999999999</v>
          </cell>
          <cell r="AV5681">
            <v>24607.223000000002</v>
          </cell>
          <cell r="AW5681">
            <v>99287.536999999997</v>
          </cell>
        </row>
        <row r="5682">
          <cell r="A5682" t="str">
            <v>680499099020BU0659</v>
          </cell>
          <cell r="AB5682">
            <v>49355.443570000003</v>
          </cell>
          <cell r="AC5682">
            <v>46699.178639999998</v>
          </cell>
          <cell r="AD5682">
            <v>214035.25518000001</v>
          </cell>
          <cell r="AT5682">
            <v>16386.924999999999</v>
          </cell>
          <cell r="AU5682">
            <v>47952.294999999998</v>
          </cell>
          <cell r="AV5682">
            <v>48938.455000000002</v>
          </cell>
          <cell r="AW5682">
            <v>187536.26500000001</v>
          </cell>
        </row>
        <row r="5683">
          <cell r="A5683" t="str">
            <v>680499099020BU3445</v>
          </cell>
          <cell r="AD5683">
            <v>17000</v>
          </cell>
          <cell r="AT5683">
            <v>-5000</v>
          </cell>
          <cell r="AU5683">
            <v>0</v>
          </cell>
          <cell r="AV5683">
            <v>-9000</v>
          </cell>
          <cell r="AW5683">
            <v>23000</v>
          </cell>
        </row>
        <row r="5684">
          <cell r="A5684" t="str">
            <v>680499099020BS6922</v>
          </cell>
          <cell r="AB5684">
            <v>190421.34920999999</v>
          </cell>
          <cell r="AC5684">
            <v>188441.44021999999</v>
          </cell>
          <cell r="AD5684">
            <v>841588.72663000005</v>
          </cell>
          <cell r="AT5684">
            <v>61587.688000000002</v>
          </cell>
          <cell r="AU5684">
            <v>192304.66500000001</v>
          </cell>
          <cell r="AV5684">
            <v>190115.111</v>
          </cell>
          <cell r="AW5684">
            <v>716953.77</v>
          </cell>
        </row>
        <row r="5685">
          <cell r="A5685" t="str">
            <v>680499099020BU0630</v>
          </cell>
          <cell r="AB5685">
            <v>35376</v>
          </cell>
          <cell r="AC5685">
            <v>35704</v>
          </cell>
          <cell r="AD5685">
            <v>144962</v>
          </cell>
          <cell r="AT5685">
            <v>11470</v>
          </cell>
          <cell r="AU5685">
            <v>35030</v>
          </cell>
          <cell r="AV5685">
            <v>34520</v>
          </cell>
          <cell r="AW5685">
            <v>120731</v>
          </cell>
        </row>
        <row r="5686">
          <cell r="A5686" t="str">
            <v>680499099020BU1485</v>
          </cell>
          <cell r="AB5686">
            <v>52666.783759999998</v>
          </cell>
          <cell r="AC5686">
            <v>48003.43073</v>
          </cell>
          <cell r="AD5686">
            <v>237049.41149999999</v>
          </cell>
          <cell r="AT5686">
            <v>17537.685000000001</v>
          </cell>
          <cell r="AU5686">
            <v>53507.737000000001</v>
          </cell>
          <cell r="AV5686">
            <v>53222.731</v>
          </cell>
          <cell r="AW5686">
            <v>205454.992</v>
          </cell>
        </row>
        <row r="5687">
          <cell r="A5687" t="str">
            <v>680499099020BU1051</v>
          </cell>
          <cell r="AB5687">
            <v>16103.892610000001</v>
          </cell>
          <cell r="AC5687">
            <v>16699.74178</v>
          </cell>
          <cell r="AD5687">
            <v>66999.852859999999</v>
          </cell>
          <cell r="AT5687">
            <v>5000</v>
          </cell>
          <cell r="AU5687">
            <v>16000</v>
          </cell>
          <cell r="AV5687">
            <v>16500</v>
          </cell>
          <cell r="AW5687">
            <v>55700</v>
          </cell>
        </row>
        <row r="5688">
          <cell r="A5688" t="str">
            <v>680499099020BO0708</v>
          </cell>
          <cell r="AB5688">
            <v>38206.28256</v>
          </cell>
          <cell r="AC5688">
            <v>37907.139660000001</v>
          </cell>
          <cell r="AD5688">
            <v>172361.94274999999</v>
          </cell>
          <cell r="AT5688">
            <v>12273.816000000001</v>
          </cell>
          <cell r="AU5688">
            <v>38313.088000000003</v>
          </cell>
          <cell r="AV5688">
            <v>38667.262000000002</v>
          </cell>
          <cell r="AW5688">
            <v>151594.33799999999</v>
          </cell>
        </row>
        <row r="5689">
          <cell r="A5689" t="str">
            <v>680499099020BU0675</v>
          </cell>
          <cell r="AB5689">
            <v>22935.136330000001</v>
          </cell>
          <cell r="AC5689">
            <v>26080.34086</v>
          </cell>
          <cell r="AD5689">
            <v>104909.24241000001</v>
          </cell>
          <cell r="AT5689">
            <v>7730.5630000000001</v>
          </cell>
          <cell r="AU5689">
            <v>24959.423999999999</v>
          </cell>
          <cell r="AV5689">
            <v>23093.239000000001</v>
          </cell>
          <cell r="AW5689">
            <v>85825.972999999998</v>
          </cell>
        </row>
        <row r="5690">
          <cell r="A5690" t="str">
            <v>680499099020BU0709</v>
          </cell>
          <cell r="AB5690">
            <v>8677.1278399999992</v>
          </cell>
          <cell r="AC5690">
            <v>9346.8840400000008</v>
          </cell>
          <cell r="AD5690">
            <v>40354.291069999999</v>
          </cell>
          <cell r="AT5690">
            <v>2826.97</v>
          </cell>
          <cell r="AU5690">
            <v>9093.5360000000001</v>
          </cell>
          <cell r="AV5690">
            <v>9060.4539999999997</v>
          </cell>
          <cell r="AW5690">
            <v>32803.58</v>
          </cell>
        </row>
        <row r="5691">
          <cell r="A5691" t="str">
            <v>680499099020BU1123</v>
          </cell>
          <cell r="AB5691">
            <v>16456.126110000001</v>
          </cell>
          <cell r="AC5691">
            <v>14699.90315</v>
          </cell>
          <cell r="AD5691">
            <v>74951.986040000003</v>
          </cell>
          <cell r="AT5691">
            <v>4748.6540000000005</v>
          </cell>
          <cell r="AU5691">
            <v>15400.88</v>
          </cell>
          <cell r="AV5691">
            <v>15051.424999999999</v>
          </cell>
          <cell r="AW5691">
            <v>64843.887000000002</v>
          </cell>
        </row>
        <row r="5692">
          <cell r="A5692" t="str">
            <v>680499099020BS9042</v>
          </cell>
          <cell r="AB5692">
            <v>242622.09265000001</v>
          </cell>
          <cell r="AC5692">
            <v>229826.20045999999</v>
          </cell>
          <cell r="AD5692">
            <v>1059728.84925</v>
          </cell>
          <cell r="AT5692">
            <v>79868.626000000004</v>
          </cell>
          <cell r="AU5692">
            <v>246564.65400000001</v>
          </cell>
          <cell r="AV5692">
            <v>243373.18599999999</v>
          </cell>
          <cell r="AW5692">
            <v>914548.36</v>
          </cell>
        </row>
        <row r="5693">
          <cell r="A5693" t="str">
            <v>680499099020BO0341</v>
          </cell>
          <cell r="AB5693">
            <v>135857.84179999999</v>
          </cell>
          <cell r="AC5693">
            <v>121048.27635</v>
          </cell>
          <cell r="AD5693">
            <v>577657.05764999997</v>
          </cell>
          <cell r="AT5693">
            <v>41995.593000000001</v>
          </cell>
          <cell r="AU5693">
            <v>129999.94899999999</v>
          </cell>
          <cell r="AV5693">
            <v>129997.94899999999</v>
          </cell>
          <cell r="AW5693">
            <v>497671.435</v>
          </cell>
        </row>
        <row r="5694">
          <cell r="A5694" t="str">
            <v>680499099020BU0341</v>
          </cell>
          <cell r="AB5694">
            <v>135857.84179999999</v>
          </cell>
          <cell r="AC5694">
            <v>121048.27635</v>
          </cell>
          <cell r="AD5694">
            <v>577657.05764999997</v>
          </cell>
          <cell r="AT5694">
            <v>41995.593000000001</v>
          </cell>
          <cell r="AU5694">
            <v>129999.94899999999</v>
          </cell>
          <cell r="AV5694">
            <v>129997.94899999999</v>
          </cell>
          <cell r="AW5694">
            <v>497671.435</v>
          </cell>
        </row>
        <row r="5695">
          <cell r="A5695" t="str">
            <v>680499099020BU0351</v>
          </cell>
          <cell r="AB5695">
            <v>34008.909010000003</v>
          </cell>
          <cell r="AC5695">
            <v>35700.971030000001</v>
          </cell>
          <cell r="AD5695">
            <v>151299.01316</v>
          </cell>
          <cell r="AT5695">
            <v>10000.241</v>
          </cell>
          <cell r="AU5695">
            <v>34000.851999999999</v>
          </cell>
          <cell r="AV5695">
            <v>36100.362999999998</v>
          </cell>
          <cell r="AW5695">
            <v>127100.841</v>
          </cell>
        </row>
        <row r="5696">
          <cell r="A5696" t="str">
            <v>680499099020BU0352</v>
          </cell>
          <cell r="AB5696">
            <v>70124.549700000003</v>
          </cell>
          <cell r="AC5696">
            <v>63269.871449999999</v>
          </cell>
          <cell r="AD5696">
            <v>312725.37326999998</v>
          </cell>
          <cell r="AT5696">
            <v>21999.96</v>
          </cell>
          <cell r="AU5696">
            <v>70500.58</v>
          </cell>
          <cell r="AV5696">
            <v>67299.854999999996</v>
          </cell>
          <cell r="AW5696">
            <v>271800.04100000003</v>
          </cell>
        </row>
        <row r="5697">
          <cell r="A5697" t="str">
            <v>680499099020BU0353</v>
          </cell>
          <cell r="AB5697">
            <v>4817.7921399999996</v>
          </cell>
          <cell r="AC5697">
            <v>5693.0816299999997</v>
          </cell>
          <cell r="AD5697">
            <v>20988.405170000002</v>
          </cell>
          <cell r="AT5697">
            <v>1482.8320000000001</v>
          </cell>
          <cell r="AU5697">
            <v>4633.2730000000001</v>
          </cell>
          <cell r="AV5697">
            <v>4535.0190000000002</v>
          </cell>
          <cell r="AW5697">
            <v>15996.043</v>
          </cell>
        </row>
        <row r="5698">
          <cell r="A5698" t="str">
            <v>680499099020BU0349</v>
          </cell>
          <cell r="AB5698">
            <v>-2187</v>
          </cell>
          <cell r="AC5698">
            <v>4114</v>
          </cell>
          <cell r="AD5698">
            <v>-2941</v>
          </cell>
          <cell r="AT5698">
            <v>4390</v>
          </cell>
          <cell r="AU5698">
            <v>7430</v>
          </cell>
          <cell r="AV5698">
            <v>5440</v>
          </cell>
          <cell r="AW5698">
            <v>1980</v>
          </cell>
        </row>
        <row r="5699">
          <cell r="A5699" t="str">
            <v>680499099020BS9051</v>
          </cell>
          <cell r="AB5699">
            <v>123513.86767000001</v>
          </cell>
          <cell r="AC5699">
            <v>125978.88167</v>
          </cell>
          <cell r="AD5699">
            <v>570715.93524000002</v>
          </cell>
          <cell r="AT5699">
            <v>39428.847000000002</v>
          </cell>
          <cell r="AU5699">
            <v>121204.97900000001</v>
          </cell>
          <cell r="AV5699">
            <v>130044.37699999999</v>
          </cell>
          <cell r="AW5699">
            <v>488297.78399999999</v>
          </cell>
        </row>
        <row r="5700">
          <cell r="A5700" t="str">
            <v>680499099020BO0713</v>
          </cell>
          <cell r="AB5700">
            <v>48669.139580000003</v>
          </cell>
          <cell r="AC5700">
            <v>52787.057280000001</v>
          </cell>
          <cell r="AD5700">
            <v>234978.08184</v>
          </cell>
          <cell r="AT5700">
            <v>14101.762000000001</v>
          </cell>
          <cell r="AU5700">
            <v>46076.017999999996</v>
          </cell>
          <cell r="AV5700">
            <v>51051.627</v>
          </cell>
          <cell r="AW5700">
            <v>201442.92800000001</v>
          </cell>
        </row>
        <row r="5701">
          <cell r="A5701" t="str">
            <v>680499099020BU0713</v>
          </cell>
          <cell r="AB5701">
            <v>48669.139580000003</v>
          </cell>
          <cell r="AC5701">
            <v>52787.057280000001</v>
          </cell>
          <cell r="AD5701">
            <v>234978.08184</v>
          </cell>
          <cell r="AT5701">
            <v>14101.762000000001</v>
          </cell>
          <cell r="AU5701">
            <v>46076.017999999996</v>
          </cell>
          <cell r="AV5701">
            <v>51051.627</v>
          </cell>
          <cell r="AW5701">
            <v>201442.92800000001</v>
          </cell>
        </row>
        <row r="5702">
          <cell r="A5702" t="str">
            <v>680499099020BU0382</v>
          </cell>
          <cell r="AB5702">
            <v>9579</v>
          </cell>
          <cell r="AC5702">
            <v>8505</v>
          </cell>
          <cell r="AD5702">
            <v>36630</v>
          </cell>
          <cell r="AT5702">
            <v>3420</v>
          </cell>
          <cell r="AU5702">
            <v>9730</v>
          </cell>
          <cell r="AV5702">
            <v>9490</v>
          </cell>
          <cell r="AW5702">
            <v>31510</v>
          </cell>
        </row>
        <row r="5703">
          <cell r="A5703" t="str">
            <v>680499099020BU0386</v>
          </cell>
          <cell r="AB5703">
            <v>6686</v>
          </cell>
          <cell r="AC5703">
            <v>6837</v>
          </cell>
          <cell r="AD5703">
            <v>25632</v>
          </cell>
          <cell r="AT5703">
            <v>2570</v>
          </cell>
          <cell r="AU5703">
            <v>6980</v>
          </cell>
          <cell r="AV5703">
            <v>6900</v>
          </cell>
          <cell r="AW5703">
            <v>23300</v>
          </cell>
        </row>
        <row r="5704">
          <cell r="A5704" t="str">
            <v>680499099020BU0418</v>
          </cell>
          <cell r="AB5704">
            <v>58579.728089999997</v>
          </cell>
          <cell r="AC5704">
            <v>57849.824390000002</v>
          </cell>
          <cell r="AD5704">
            <v>273475.85340000002</v>
          </cell>
          <cell r="AT5704">
            <v>19337.084999999999</v>
          </cell>
          <cell r="AU5704">
            <v>58418.961000000003</v>
          </cell>
          <cell r="AV5704">
            <v>62602.75</v>
          </cell>
          <cell r="AW5704">
            <v>232044.856</v>
          </cell>
        </row>
        <row r="5705">
          <cell r="A5705" t="str">
            <v>680499099020BS9050</v>
          </cell>
          <cell r="AB5705">
            <v>181632.32084</v>
          </cell>
          <cell r="AC5705">
            <v>163768.77155999999</v>
          </cell>
          <cell r="AD5705">
            <v>770655.17475999997</v>
          </cell>
          <cell r="AT5705">
            <v>62773.641000000003</v>
          </cell>
          <cell r="AU5705">
            <v>181500.356</v>
          </cell>
          <cell r="AV5705">
            <v>187526.02499999999</v>
          </cell>
          <cell r="AW5705">
            <v>650483.35199999996</v>
          </cell>
        </row>
        <row r="5706">
          <cell r="A5706" t="str">
            <v>680499099020BU0331</v>
          </cell>
          <cell r="AB5706">
            <v>90760.750719999996</v>
          </cell>
          <cell r="AC5706">
            <v>78331.995569999999</v>
          </cell>
          <cell r="AD5706">
            <v>404702.24752999999</v>
          </cell>
          <cell r="AT5706">
            <v>34118.788</v>
          </cell>
          <cell r="AU5706">
            <v>91235.600999999995</v>
          </cell>
          <cell r="AV5706">
            <v>96145.835999999996</v>
          </cell>
          <cell r="AW5706">
            <v>338884.60600000003</v>
          </cell>
        </row>
        <row r="5707">
          <cell r="A5707" t="str">
            <v>680499099020BU0362</v>
          </cell>
          <cell r="AB5707">
            <v>64563.570119999997</v>
          </cell>
          <cell r="AC5707">
            <v>60782.481590000003</v>
          </cell>
          <cell r="AD5707">
            <v>266440.63283000002</v>
          </cell>
          <cell r="AT5707">
            <v>20571.852999999999</v>
          </cell>
          <cell r="AU5707">
            <v>64859.754999999997</v>
          </cell>
          <cell r="AV5707">
            <v>64604.188999999998</v>
          </cell>
          <cell r="AW5707">
            <v>229844.36900000001</v>
          </cell>
        </row>
        <row r="5708">
          <cell r="A5708" t="str">
            <v>680499099020BU0370</v>
          </cell>
          <cell r="AC5708">
            <v>3.2944</v>
          </cell>
          <cell r="AD5708">
            <v>3.2944</v>
          </cell>
          <cell r="AW5708">
            <v>0.377</v>
          </cell>
        </row>
        <row r="5709">
          <cell r="A5709" t="str">
            <v>680499099020BU0650</v>
          </cell>
          <cell r="AB5709">
            <v>26308</v>
          </cell>
          <cell r="AC5709">
            <v>24651</v>
          </cell>
          <cell r="AD5709">
            <v>99509</v>
          </cell>
          <cell r="AT5709">
            <v>8083</v>
          </cell>
          <cell r="AU5709">
            <v>25405</v>
          </cell>
          <cell r="AV5709">
            <v>26776</v>
          </cell>
          <cell r="AW5709">
            <v>81754</v>
          </cell>
        </row>
        <row r="5710">
          <cell r="A5710" t="str">
            <v>680499099020BS6801</v>
          </cell>
          <cell r="AB5710">
            <v>9381</v>
          </cell>
          <cell r="AC5710">
            <v>10080</v>
          </cell>
          <cell r="AD5710">
            <v>39352</v>
          </cell>
          <cell r="AT5710">
            <v>2671</v>
          </cell>
          <cell r="AU5710">
            <v>8989</v>
          </cell>
          <cell r="AV5710">
            <v>9034</v>
          </cell>
          <cell r="AW5710">
            <v>30966</v>
          </cell>
        </row>
        <row r="5711">
          <cell r="A5711" t="str">
            <v>680499099020BU1481</v>
          </cell>
          <cell r="AT5711">
            <v>2671</v>
          </cell>
          <cell r="AU5711">
            <v>8989</v>
          </cell>
          <cell r="AV5711">
            <v>9034</v>
          </cell>
          <cell r="AW5711">
            <v>30966</v>
          </cell>
        </row>
        <row r="5712">
          <cell r="A5712" t="str">
            <v>680499099020BU3439</v>
          </cell>
          <cell r="AB5712">
            <v>9381</v>
          </cell>
          <cell r="AC5712">
            <v>10080</v>
          </cell>
          <cell r="AD5712">
            <v>39352</v>
          </cell>
        </row>
        <row r="5713">
          <cell r="A5713" t="str">
            <v>680499099020BS6906</v>
          </cell>
          <cell r="AB5713">
            <v>47560</v>
          </cell>
          <cell r="AC5713">
            <v>74730</v>
          </cell>
          <cell r="AD5713">
            <v>249187</v>
          </cell>
          <cell r="AT5713">
            <v>13805</v>
          </cell>
          <cell r="AU5713">
            <v>47048</v>
          </cell>
          <cell r="AV5713">
            <v>63608</v>
          </cell>
          <cell r="AW5713">
            <v>212112</v>
          </cell>
        </row>
        <row r="5714">
          <cell r="A5714" t="str">
            <v>680499099020BU0866</v>
          </cell>
          <cell r="AB5714">
            <v>27807</v>
          </cell>
          <cell r="AC5714">
            <v>51323</v>
          </cell>
          <cell r="AD5714">
            <v>158893</v>
          </cell>
          <cell r="AT5714">
            <v>8937</v>
          </cell>
          <cell r="AU5714">
            <v>29045</v>
          </cell>
          <cell r="AV5714">
            <v>41414</v>
          </cell>
          <cell r="AW5714">
            <v>133313</v>
          </cell>
        </row>
        <row r="5715">
          <cell r="A5715" t="str">
            <v>680499099020BU0867</v>
          </cell>
          <cell r="AB5715">
            <v>19753</v>
          </cell>
          <cell r="AC5715">
            <v>23407</v>
          </cell>
          <cell r="AD5715">
            <v>90294</v>
          </cell>
          <cell r="AT5715">
            <v>4868</v>
          </cell>
          <cell r="AU5715">
            <v>18003</v>
          </cell>
          <cell r="AV5715">
            <v>22194</v>
          </cell>
          <cell r="AW5715">
            <v>78799</v>
          </cell>
        </row>
        <row r="5716">
          <cell r="A5716" t="str">
            <v>680499099020201101</v>
          </cell>
          <cell r="AB5716">
            <v>797466.54740000004</v>
          </cell>
          <cell r="AC5716">
            <v>641851.56931000005</v>
          </cell>
          <cell r="AD5716">
            <v>3253421.5767000001</v>
          </cell>
          <cell r="AT5716">
            <v>224040.58100000001</v>
          </cell>
          <cell r="AU5716">
            <v>705596.35800000001</v>
          </cell>
          <cell r="AV5716">
            <v>670696.18400000001</v>
          </cell>
          <cell r="AW5716">
            <v>2720770.6290000002</v>
          </cell>
        </row>
        <row r="5717">
          <cell r="A5717" t="str">
            <v>680499099020BT6918</v>
          </cell>
          <cell r="AB5717">
            <v>797466.54740000004</v>
          </cell>
          <cell r="AC5717">
            <v>641851.56931000005</v>
          </cell>
          <cell r="AD5717">
            <v>3253421.5767000001</v>
          </cell>
          <cell r="AT5717">
            <v>224040.58100000001</v>
          </cell>
          <cell r="AU5717">
            <v>705596.35800000001</v>
          </cell>
          <cell r="AV5717">
            <v>670696.18400000001</v>
          </cell>
          <cell r="AW5717">
            <v>2720770.6290000002</v>
          </cell>
        </row>
        <row r="5718">
          <cell r="A5718" t="str">
            <v>680499099020BO0680</v>
          </cell>
          <cell r="AB5718">
            <v>766913.75245999999</v>
          </cell>
          <cell r="AC5718">
            <v>616581.78899999999</v>
          </cell>
          <cell r="AD5718">
            <v>3137809.6992299999</v>
          </cell>
          <cell r="AT5718">
            <v>215785.27100000001</v>
          </cell>
          <cell r="AU5718">
            <v>680304.804</v>
          </cell>
          <cell r="AV5718">
            <v>645683.31799999997</v>
          </cell>
          <cell r="AW5718">
            <v>2628297.1260000002</v>
          </cell>
        </row>
        <row r="5719">
          <cell r="A5719" t="str">
            <v>680499099020BU0680</v>
          </cell>
          <cell r="AB5719">
            <v>766913.75245999999</v>
          </cell>
          <cell r="AC5719">
            <v>616581.78899999999</v>
          </cell>
          <cell r="AD5719">
            <v>3137809.6992299999</v>
          </cell>
          <cell r="AT5719">
            <v>215785.27100000001</v>
          </cell>
          <cell r="AU5719">
            <v>680304.804</v>
          </cell>
          <cell r="AV5719">
            <v>645683.31799999997</v>
          </cell>
          <cell r="AW5719">
            <v>2628297.1260000002</v>
          </cell>
        </row>
        <row r="5720">
          <cell r="A5720" t="str">
            <v>680499099020BU0661</v>
          </cell>
          <cell r="AB5720">
            <v>7905</v>
          </cell>
          <cell r="AC5720">
            <v>7002</v>
          </cell>
          <cell r="AD5720">
            <v>34137</v>
          </cell>
          <cell r="AT5720">
            <v>2062</v>
          </cell>
          <cell r="AU5720">
            <v>6712</v>
          </cell>
          <cell r="AV5720">
            <v>6126</v>
          </cell>
          <cell r="AW5720">
            <v>30459</v>
          </cell>
        </row>
        <row r="5721">
          <cell r="A5721" t="str">
            <v>680499099020BU0624</v>
          </cell>
          <cell r="AB5721">
            <v>22647.79494</v>
          </cell>
          <cell r="AC5721">
            <v>18267.780309999998</v>
          </cell>
          <cell r="AD5721">
            <v>81474.877470000007</v>
          </cell>
          <cell r="AT5721">
            <v>6193.31</v>
          </cell>
          <cell r="AU5721">
            <v>18579.554</v>
          </cell>
          <cell r="AV5721">
            <v>18886.866000000002</v>
          </cell>
          <cell r="AW5721">
            <v>62014.502999999997</v>
          </cell>
        </row>
        <row r="5722">
          <cell r="A5722" t="str">
            <v>680499CLOTH2PD202</v>
          </cell>
          <cell r="L5722">
            <v>25835.1623</v>
          </cell>
          <cell r="M5722">
            <v>17026.541099999999</v>
          </cell>
          <cell r="N5722">
            <v>17026.541099999999</v>
          </cell>
          <cell r="O5722">
            <v>117727.86341000001</v>
          </cell>
          <cell r="P5722">
            <v>107184.18247</v>
          </cell>
          <cell r="Q5722">
            <v>107184.18247</v>
          </cell>
          <cell r="S5722">
            <v>238128.86261000001</v>
          </cell>
          <cell r="T5722">
            <v>227585.18166999999</v>
          </cell>
          <cell r="U5722">
            <v>227585.18166999999</v>
          </cell>
          <cell r="W5722">
            <v>49841.558660000002</v>
          </cell>
          <cell r="X5722">
            <v>56877.297059999997</v>
          </cell>
          <cell r="Y5722">
            <v>56877.297059999997</v>
          </cell>
          <cell r="AV5722">
            <v>42199.813179999997</v>
          </cell>
          <cell r="AW5722">
            <v>42199.813179999997</v>
          </cell>
        </row>
        <row r="5723">
          <cell r="A5723" t="str">
            <v>680499CLOTH2BS9042</v>
          </cell>
          <cell r="L5723">
            <v>6391.8661499999998</v>
          </cell>
          <cell r="O5723">
            <v>7048.9891500000003</v>
          </cell>
          <cell r="S5723">
            <v>7048.9891500000003</v>
          </cell>
          <cell r="W5723">
            <v>6684.7855399999999</v>
          </cell>
          <cell r="AV5723">
            <v>204.52564000000001</v>
          </cell>
          <cell r="AW5723">
            <v>204.52564000000001</v>
          </cell>
        </row>
        <row r="5724">
          <cell r="A5724" t="str">
            <v>680499CLOTH2BO0341</v>
          </cell>
          <cell r="L5724">
            <v>6330.4500799999996</v>
          </cell>
          <cell r="O5724">
            <v>6987.5730800000001</v>
          </cell>
          <cell r="S5724">
            <v>6987.5730800000001</v>
          </cell>
          <cell r="W5724">
            <v>6623.3694699999996</v>
          </cell>
          <cell r="AV5724">
            <v>204.52564000000001</v>
          </cell>
          <cell r="AW5724">
            <v>204.52564000000001</v>
          </cell>
        </row>
        <row r="5725">
          <cell r="A5725" t="str">
            <v>680499CLOTH2BU0341</v>
          </cell>
          <cell r="L5725">
            <v>6330.4500799999996</v>
          </cell>
          <cell r="O5725">
            <v>6987.5730800000001</v>
          </cell>
          <cell r="S5725">
            <v>6987.5730800000001</v>
          </cell>
          <cell r="W5725">
            <v>6623.3694699999996</v>
          </cell>
          <cell r="AV5725">
            <v>204.52564000000001</v>
          </cell>
          <cell r="AW5725">
            <v>204.52564000000001</v>
          </cell>
        </row>
        <row r="5726">
          <cell r="A5726" t="str">
            <v>680499CLOTH2BU0352</v>
          </cell>
          <cell r="L5726">
            <v>26.618919999999999</v>
          </cell>
          <cell r="O5726">
            <v>26.618919999999999</v>
          </cell>
          <cell r="S5726">
            <v>26.618919999999999</v>
          </cell>
          <cell r="W5726">
            <v>26.618919999999999</v>
          </cell>
        </row>
        <row r="5727">
          <cell r="A5727" t="str">
            <v>680499CLOTH2BU0349</v>
          </cell>
          <cell r="L5727">
            <v>34.797150000000002</v>
          </cell>
          <cell r="O5727">
            <v>34.797150000000002</v>
          </cell>
          <cell r="S5727">
            <v>34.797150000000002</v>
          </cell>
          <cell r="W5727">
            <v>34.797150000000002</v>
          </cell>
        </row>
        <row r="5728">
          <cell r="A5728" t="str">
            <v>680499CLOTH2BS9051</v>
          </cell>
          <cell r="L5728">
            <v>12204.244000000001</v>
          </cell>
          <cell r="M5728">
            <v>17026.541099999999</v>
          </cell>
          <cell r="N5728">
            <v>17026.541099999999</v>
          </cell>
          <cell r="O5728">
            <v>69867.175000000003</v>
          </cell>
          <cell r="P5728">
            <v>107184.18247</v>
          </cell>
          <cell r="Q5728">
            <v>107184.18247</v>
          </cell>
          <cell r="S5728">
            <v>190268.17420000001</v>
          </cell>
          <cell r="T5728">
            <v>227585.18166999999</v>
          </cell>
          <cell r="U5728">
            <v>227585.18166999999</v>
          </cell>
          <cell r="W5728">
            <v>26982.34908</v>
          </cell>
          <cell r="X5728">
            <v>56877.297059999997</v>
          </cell>
          <cell r="Y5728">
            <v>56877.297059999997</v>
          </cell>
          <cell r="AV5728">
            <v>27444.561229999999</v>
          </cell>
          <cell r="AW5728">
            <v>27444.561229999999</v>
          </cell>
        </row>
        <row r="5729">
          <cell r="A5729" t="str">
            <v>680499CLOTH2BU0382</v>
          </cell>
          <cell r="L5729">
            <v>3134.2669999999998</v>
          </cell>
          <cell r="M5729">
            <v>2996.288</v>
          </cell>
          <cell r="N5729">
            <v>2996.288</v>
          </cell>
          <cell r="O5729">
            <v>14889.287</v>
          </cell>
          <cell r="P5729">
            <v>14411.499</v>
          </cell>
          <cell r="Q5729">
            <v>14411.499</v>
          </cell>
          <cell r="S5729">
            <v>36276.148999999998</v>
          </cell>
          <cell r="T5729">
            <v>35798.360999999997</v>
          </cell>
          <cell r="U5729">
            <v>35798.360999999997</v>
          </cell>
          <cell r="W5729">
            <v>6498.0086799999999</v>
          </cell>
          <cell r="X5729">
            <v>8929.7270000000008</v>
          </cell>
          <cell r="Y5729">
            <v>8929.7270000000008</v>
          </cell>
          <cell r="AV5729">
            <v>5123.1685200000002</v>
          </cell>
          <cell r="AW5729">
            <v>5123.1685200000002</v>
          </cell>
        </row>
        <row r="5730">
          <cell r="A5730" t="str">
            <v>680499CLOTH2BU0386</v>
          </cell>
          <cell r="L5730">
            <v>1720.039</v>
          </cell>
          <cell r="M5730">
            <v>1042.4359999999999</v>
          </cell>
          <cell r="N5730">
            <v>1042.4359999999999</v>
          </cell>
          <cell r="O5730">
            <v>9211.2810000000009</v>
          </cell>
          <cell r="P5730">
            <v>5483.9809999999998</v>
          </cell>
          <cell r="Q5730">
            <v>5483.9809999999998</v>
          </cell>
          <cell r="S5730">
            <v>17468.927</v>
          </cell>
          <cell r="T5730">
            <v>13741.627</v>
          </cell>
          <cell r="U5730">
            <v>13741.627</v>
          </cell>
          <cell r="W5730">
            <v>3813.8420599999999</v>
          </cell>
          <cell r="X5730">
            <v>3339.2849999999999</v>
          </cell>
          <cell r="Y5730">
            <v>3339.2849999999999</v>
          </cell>
          <cell r="AV5730">
            <v>2336.6242200000002</v>
          </cell>
          <cell r="AW5730">
            <v>2336.6242200000002</v>
          </cell>
        </row>
        <row r="5731">
          <cell r="A5731" t="str">
            <v>680499CLOTH2BU0418</v>
          </cell>
          <cell r="L5731">
            <v>7349.9380000000001</v>
          </cell>
          <cell r="M5731">
            <v>12987.8171</v>
          </cell>
          <cell r="N5731">
            <v>12987.8171</v>
          </cell>
          <cell r="O5731">
            <v>45766.607000000004</v>
          </cell>
          <cell r="P5731">
            <v>87288.702470000004</v>
          </cell>
          <cell r="Q5731">
            <v>87288.702470000004</v>
          </cell>
          <cell r="S5731">
            <v>136523.09820000001</v>
          </cell>
          <cell r="T5731">
            <v>178045.19367000001</v>
          </cell>
          <cell r="U5731">
            <v>178045.19367000001</v>
          </cell>
          <cell r="W5731">
            <v>16670.498339999998</v>
          </cell>
          <cell r="X5731">
            <v>44608.285060000002</v>
          </cell>
          <cell r="Y5731">
            <v>44608.285060000002</v>
          </cell>
          <cell r="AV5731">
            <v>19984.768489999999</v>
          </cell>
          <cell r="AW5731">
            <v>19984.768489999999</v>
          </cell>
        </row>
        <row r="5732">
          <cell r="A5732" t="str">
            <v>680499CLOTH2BS9050</v>
          </cell>
          <cell r="L5732">
            <v>7239.0521500000004</v>
          </cell>
          <cell r="O5732">
            <v>40811.699260000001</v>
          </cell>
          <cell r="S5732">
            <v>40811.699260000001</v>
          </cell>
          <cell r="W5732">
            <v>16174.42404</v>
          </cell>
          <cell r="AV5732">
            <v>14550.72631</v>
          </cell>
          <cell r="AW5732">
            <v>14550.72631</v>
          </cell>
        </row>
        <row r="5733">
          <cell r="A5733" t="str">
            <v>680499CLOTH2BU0331</v>
          </cell>
          <cell r="L5733">
            <v>39.061700000000002</v>
          </cell>
          <cell r="O5733">
            <v>39.061700000000002</v>
          </cell>
          <cell r="S5733">
            <v>39.061700000000002</v>
          </cell>
          <cell r="W5733">
            <v>39.061700000000002</v>
          </cell>
        </row>
        <row r="5734">
          <cell r="A5734" t="str">
            <v>680499CLOTH2BU0650</v>
          </cell>
          <cell r="L5734">
            <v>7199.9904500000002</v>
          </cell>
          <cell r="O5734">
            <v>40772.637560000003</v>
          </cell>
          <cell r="S5734">
            <v>40772.637560000003</v>
          </cell>
          <cell r="W5734">
            <v>16135.36234</v>
          </cell>
          <cell r="AV5734">
            <v>14550.72631</v>
          </cell>
          <cell r="AW5734">
            <v>14550.72631</v>
          </cell>
        </row>
        <row r="5735">
          <cell r="A5735" t="str">
            <v>680499CLSAECPD202</v>
          </cell>
          <cell r="L5735">
            <v>12585.773999999999</v>
          </cell>
          <cell r="M5735">
            <v>17026.541099999999</v>
          </cell>
          <cell r="N5735">
            <v>17026.541099999999</v>
          </cell>
          <cell r="O5735">
            <v>70905.827999999994</v>
          </cell>
          <cell r="P5735">
            <v>107184.18247</v>
          </cell>
          <cell r="Q5735">
            <v>107184.18247</v>
          </cell>
          <cell r="S5735">
            <v>191306.8272</v>
          </cell>
          <cell r="T5735">
            <v>227585.18166999999</v>
          </cell>
          <cell r="U5735">
            <v>227585.18166999999</v>
          </cell>
          <cell r="W5735">
            <v>27656.798470000002</v>
          </cell>
          <cell r="X5735">
            <v>56877.297059999997</v>
          </cell>
          <cell r="Y5735">
            <v>56877.297059999997</v>
          </cell>
          <cell r="AV5735">
            <v>27649.086869999999</v>
          </cell>
          <cell r="AW5735">
            <v>27649.086869999999</v>
          </cell>
        </row>
        <row r="5736">
          <cell r="A5736" t="str">
            <v>680499CLSAECBS9042</v>
          </cell>
          <cell r="L5736">
            <v>381.53</v>
          </cell>
          <cell r="O5736">
            <v>1038.653</v>
          </cell>
          <cell r="S5736">
            <v>1038.653</v>
          </cell>
          <cell r="W5736">
            <v>674.44938999999999</v>
          </cell>
          <cell r="AV5736">
            <v>204.52564000000001</v>
          </cell>
          <cell r="AW5736">
            <v>204.52564000000001</v>
          </cell>
        </row>
        <row r="5737">
          <cell r="A5737" t="str">
            <v>680499CLSAECBO0341</v>
          </cell>
          <cell r="L5737">
            <v>381.53</v>
          </cell>
          <cell r="O5737">
            <v>1038.653</v>
          </cell>
          <cell r="S5737">
            <v>1038.653</v>
          </cell>
          <cell r="W5737">
            <v>674.44938999999999</v>
          </cell>
          <cell r="AV5737">
            <v>204.52564000000001</v>
          </cell>
          <cell r="AW5737">
            <v>204.52564000000001</v>
          </cell>
        </row>
        <row r="5738">
          <cell r="A5738" t="str">
            <v>680499CLSAECBU0341</v>
          </cell>
          <cell r="L5738">
            <v>381.53</v>
          </cell>
          <cell r="O5738">
            <v>1038.653</v>
          </cell>
          <cell r="S5738">
            <v>1038.653</v>
          </cell>
          <cell r="W5738">
            <v>674.44938999999999</v>
          </cell>
          <cell r="AV5738">
            <v>204.52564000000001</v>
          </cell>
          <cell r="AW5738">
            <v>204.52564000000001</v>
          </cell>
        </row>
        <row r="5739">
          <cell r="A5739" t="str">
            <v>680499CLSAECBS9051</v>
          </cell>
          <cell r="L5739">
            <v>12204.244000000001</v>
          </cell>
          <cell r="M5739">
            <v>17026.541099999999</v>
          </cell>
          <cell r="N5739">
            <v>17026.541099999999</v>
          </cell>
          <cell r="O5739">
            <v>69867.175000000003</v>
          </cell>
          <cell r="P5739">
            <v>107184.18247</v>
          </cell>
          <cell r="Q5739">
            <v>107184.18247</v>
          </cell>
          <cell r="S5739">
            <v>190268.17420000001</v>
          </cell>
          <cell r="T5739">
            <v>227585.18166999999</v>
          </cell>
          <cell r="U5739">
            <v>227585.18166999999</v>
          </cell>
          <cell r="W5739">
            <v>26982.34908</v>
          </cell>
          <cell r="X5739">
            <v>56877.297059999997</v>
          </cell>
          <cell r="Y5739">
            <v>56877.297059999997</v>
          </cell>
          <cell r="AV5739">
            <v>27444.561229999999</v>
          </cell>
          <cell r="AW5739">
            <v>27444.561229999999</v>
          </cell>
        </row>
        <row r="5740">
          <cell r="A5740" t="str">
            <v>680499CLSAECBU0382</v>
          </cell>
          <cell r="L5740">
            <v>3134.2669999999998</v>
          </cell>
          <cell r="M5740">
            <v>2996.288</v>
          </cell>
          <cell r="N5740">
            <v>2996.288</v>
          </cell>
          <cell r="O5740">
            <v>14889.287</v>
          </cell>
          <cell r="P5740">
            <v>14411.499</v>
          </cell>
          <cell r="Q5740">
            <v>14411.499</v>
          </cell>
          <cell r="S5740">
            <v>36276.148999999998</v>
          </cell>
          <cell r="T5740">
            <v>35798.360999999997</v>
          </cell>
          <cell r="U5740">
            <v>35798.360999999997</v>
          </cell>
          <cell r="W5740">
            <v>6498.0086799999999</v>
          </cell>
          <cell r="X5740">
            <v>8929.7270000000008</v>
          </cell>
          <cell r="Y5740">
            <v>8929.7270000000008</v>
          </cell>
          <cell r="AV5740">
            <v>5123.1685200000002</v>
          </cell>
          <cell r="AW5740">
            <v>5123.1685200000002</v>
          </cell>
        </row>
        <row r="5741">
          <cell r="A5741" t="str">
            <v>680499CLSAECBU0386</v>
          </cell>
          <cell r="L5741">
            <v>1720.039</v>
          </cell>
          <cell r="M5741">
            <v>1042.4359999999999</v>
          </cell>
          <cell r="N5741">
            <v>1042.4359999999999</v>
          </cell>
          <cell r="O5741">
            <v>9211.2810000000009</v>
          </cell>
          <cell r="P5741">
            <v>5483.9809999999998</v>
          </cell>
          <cell r="Q5741">
            <v>5483.9809999999998</v>
          </cell>
          <cell r="S5741">
            <v>17468.927</v>
          </cell>
          <cell r="T5741">
            <v>13741.627</v>
          </cell>
          <cell r="U5741">
            <v>13741.627</v>
          </cell>
          <cell r="W5741">
            <v>3813.8420599999999</v>
          </cell>
          <cell r="X5741">
            <v>3339.2849999999999</v>
          </cell>
          <cell r="Y5741">
            <v>3339.2849999999999</v>
          </cell>
          <cell r="AV5741">
            <v>2336.6242200000002</v>
          </cell>
          <cell r="AW5741">
            <v>2336.6242200000002</v>
          </cell>
        </row>
        <row r="5742">
          <cell r="A5742" t="str">
            <v>680499CLSAECBU0418</v>
          </cell>
          <cell r="L5742">
            <v>7349.9380000000001</v>
          </cell>
          <cell r="M5742">
            <v>12987.8171</v>
          </cell>
          <cell r="N5742">
            <v>12987.8171</v>
          </cell>
          <cell r="O5742">
            <v>45766.607000000004</v>
          </cell>
          <cell r="P5742">
            <v>87288.702470000004</v>
          </cell>
          <cell r="Q5742">
            <v>87288.702470000004</v>
          </cell>
          <cell r="S5742">
            <v>136523.09820000001</v>
          </cell>
          <cell r="T5742">
            <v>178045.19367000001</v>
          </cell>
          <cell r="U5742">
            <v>178045.19367000001</v>
          </cell>
          <cell r="W5742">
            <v>16670.498339999998</v>
          </cell>
          <cell r="X5742">
            <v>44608.285060000002</v>
          </cell>
          <cell r="Y5742">
            <v>44608.285060000002</v>
          </cell>
          <cell r="AV5742">
            <v>19984.768489999999</v>
          </cell>
          <cell r="AW5742">
            <v>19984.768489999999</v>
          </cell>
        </row>
        <row r="5743">
          <cell r="A5743" t="str">
            <v>680499524530PD202</v>
          </cell>
          <cell r="L5743">
            <v>12585.773999999999</v>
          </cell>
          <cell r="M5743">
            <v>17026.541099999999</v>
          </cell>
          <cell r="N5743">
            <v>17026.541099999999</v>
          </cell>
          <cell r="O5743">
            <v>70905.827999999994</v>
          </cell>
          <cell r="P5743">
            <v>107184.18247</v>
          </cell>
          <cell r="Q5743">
            <v>107184.18247</v>
          </cell>
          <cell r="S5743">
            <v>191306.8272</v>
          </cell>
          <cell r="T5743">
            <v>227585.18166999999</v>
          </cell>
          <cell r="U5743">
            <v>227585.18166999999</v>
          </cell>
          <cell r="W5743">
            <v>27656.798470000002</v>
          </cell>
          <cell r="X5743">
            <v>56877.297059999997</v>
          </cell>
          <cell r="Y5743">
            <v>56877.297059999997</v>
          </cell>
          <cell r="AV5743">
            <v>27649.086869999999</v>
          </cell>
          <cell r="AW5743">
            <v>27649.086869999999</v>
          </cell>
        </row>
        <row r="5744">
          <cell r="A5744" t="str">
            <v>680499524530BS9042</v>
          </cell>
          <cell r="L5744">
            <v>381.53</v>
          </cell>
          <cell r="O5744">
            <v>1038.653</v>
          </cell>
          <cell r="S5744">
            <v>1038.653</v>
          </cell>
          <cell r="W5744">
            <v>674.44938999999999</v>
          </cell>
          <cell r="AV5744">
            <v>204.52564000000001</v>
          </cell>
          <cell r="AW5744">
            <v>204.52564000000001</v>
          </cell>
        </row>
        <row r="5745">
          <cell r="A5745" t="str">
            <v>680499524530BO0341</v>
          </cell>
          <cell r="L5745">
            <v>381.53</v>
          </cell>
          <cell r="O5745">
            <v>1038.653</v>
          </cell>
          <cell r="S5745">
            <v>1038.653</v>
          </cell>
          <cell r="W5745">
            <v>674.44938999999999</v>
          </cell>
          <cell r="AV5745">
            <v>204.52564000000001</v>
          </cell>
          <cell r="AW5745">
            <v>204.52564000000001</v>
          </cell>
        </row>
        <row r="5746">
          <cell r="A5746" t="str">
            <v>680499524530BU0341</v>
          </cell>
          <cell r="L5746">
            <v>381.53</v>
          </cell>
          <cell r="O5746">
            <v>1038.653</v>
          </cell>
          <cell r="S5746">
            <v>1038.653</v>
          </cell>
          <cell r="W5746">
            <v>674.44938999999999</v>
          </cell>
          <cell r="AV5746">
            <v>204.52564000000001</v>
          </cell>
          <cell r="AW5746">
            <v>204.52564000000001</v>
          </cell>
        </row>
        <row r="5747">
          <cell r="A5747" t="str">
            <v>680499524530BS9051</v>
          </cell>
          <cell r="L5747">
            <v>12204.244000000001</v>
          </cell>
          <cell r="M5747">
            <v>17026.541099999999</v>
          </cell>
          <cell r="N5747">
            <v>17026.541099999999</v>
          </cell>
          <cell r="O5747">
            <v>69867.175000000003</v>
          </cell>
          <cell r="P5747">
            <v>107184.18247</v>
          </cell>
          <cell r="Q5747">
            <v>107184.18247</v>
          </cell>
          <cell r="S5747">
            <v>190268.17420000001</v>
          </cell>
          <cell r="T5747">
            <v>227585.18166999999</v>
          </cell>
          <cell r="U5747">
            <v>227585.18166999999</v>
          </cell>
          <cell r="W5747">
            <v>26982.34908</v>
          </cell>
          <cell r="X5747">
            <v>56877.297059999997</v>
          </cell>
          <cell r="Y5747">
            <v>56877.297059999997</v>
          </cell>
          <cell r="AV5747">
            <v>27444.561229999999</v>
          </cell>
          <cell r="AW5747">
            <v>27444.561229999999</v>
          </cell>
        </row>
        <row r="5748">
          <cell r="A5748" t="str">
            <v>680499524530BU0382</v>
          </cell>
          <cell r="L5748">
            <v>3134.2669999999998</v>
          </cell>
          <cell r="M5748">
            <v>2996.288</v>
          </cell>
          <cell r="N5748">
            <v>2996.288</v>
          </cell>
          <cell r="O5748">
            <v>14889.287</v>
          </cell>
          <cell r="P5748">
            <v>14411.499</v>
          </cell>
          <cell r="Q5748">
            <v>14411.499</v>
          </cell>
          <cell r="S5748">
            <v>36276.148999999998</v>
          </cell>
          <cell r="T5748">
            <v>35798.360999999997</v>
          </cell>
          <cell r="U5748">
            <v>35798.360999999997</v>
          </cell>
          <cell r="W5748">
            <v>6498.0086799999999</v>
          </cell>
          <cell r="X5748">
            <v>8929.7270000000008</v>
          </cell>
          <cell r="Y5748">
            <v>8929.7270000000008</v>
          </cell>
          <cell r="AV5748">
            <v>5123.1685200000002</v>
          </cell>
          <cell r="AW5748">
            <v>5123.1685200000002</v>
          </cell>
        </row>
        <row r="5749">
          <cell r="A5749" t="str">
            <v>680499524530BU0386</v>
          </cell>
          <cell r="L5749">
            <v>1720.039</v>
          </cell>
          <cell r="M5749">
            <v>1042.4359999999999</v>
          </cell>
          <cell r="N5749">
            <v>1042.4359999999999</v>
          </cell>
          <cell r="O5749">
            <v>9211.2810000000009</v>
          </cell>
          <cell r="P5749">
            <v>5483.9809999999998</v>
          </cell>
          <cell r="Q5749">
            <v>5483.9809999999998</v>
          </cell>
          <cell r="S5749">
            <v>17468.927</v>
          </cell>
          <cell r="T5749">
            <v>13741.627</v>
          </cell>
          <cell r="U5749">
            <v>13741.627</v>
          </cell>
          <cell r="W5749">
            <v>3813.8420599999999</v>
          </cell>
          <cell r="X5749">
            <v>3339.2849999999999</v>
          </cell>
          <cell r="Y5749">
            <v>3339.2849999999999</v>
          </cell>
          <cell r="AV5749">
            <v>2336.6242200000002</v>
          </cell>
          <cell r="AW5749">
            <v>2336.6242200000002</v>
          </cell>
        </row>
        <row r="5750">
          <cell r="A5750" t="str">
            <v>680499524530BU0418</v>
          </cell>
          <cell r="L5750">
            <v>7349.9380000000001</v>
          </cell>
          <cell r="M5750">
            <v>12987.8171</v>
          </cell>
          <cell r="N5750">
            <v>12987.8171</v>
          </cell>
          <cell r="O5750">
            <v>45766.607000000004</v>
          </cell>
          <cell r="P5750">
            <v>87288.702470000004</v>
          </cell>
          <cell r="Q5750">
            <v>87288.702470000004</v>
          </cell>
          <cell r="S5750">
            <v>136523.09820000001</v>
          </cell>
          <cell r="T5750">
            <v>178045.19367000001</v>
          </cell>
          <cell r="U5750">
            <v>178045.19367000001</v>
          </cell>
          <cell r="W5750">
            <v>16670.498339999998</v>
          </cell>
          <cell r="X5750">
            <v>44608.285060000002</v>
          </cell>
          <cell r="Y5750">
            <v>44608.285060000002</v>
          </cell>
          <cell r="AV5750">
            <v>19984.768489999999</v>
          </cell>
          <cell r="AW5750">
            <v>19984.768489999999</v>
          </cell>
        </row>
        <row r="5751">
          <cell r="A5751" t="str">
            <v>680499167244PD202</v>
          </cell>
          <cell r="L5751">
            <v>7239.0521500000004</v>
          </cell>
          <cell r="O5751">
            <v>40811.699260000001</v>
          </cell>
          <cell r="S5751">
            <v>40811.699260000001</v>
          </cell>
          <cell r="W5751">
            <v>16174.42404</v>
          </cell>
          <cell r="AV5751">
            <v>14550.72631</v>
          </cell>
          <cell r="AW5751">
            <v>14550.72631</v>
          </cell>
        </row>
        <row r="5752">
          <cell r="A5752" t="str">
            <v>680499167244BS9050</v>
          </cell>
          <cell r="L5752">
            <v>7239.0521500000004</v>
          </cell>
          <cell r="O5752">
            <v>40811.699260000001</v>
          </cell>
          <cell r="S5752">
            <v>40811.699260000001</v>
          </cell>
          <cell r="W5752">
            <v>16174.42404</v>
          </cell>
          <cell r="AV5752">
            <v>14550.72631</v>
          </cell>
          <cell r="AW5752">
            <v>14550.72631</v>
          </cell>
        </row>
        <row r="5753">
          <cell r="A5753" t="str">
            <v>680499167244BU0331</v>
          </cell>
          <cell r="L5753">
            <v>39.061700000000002</v>
          </cell>
          <cell r="O5753">
            <v>39.061700000000002</v>
          </cell>
          <cell r="S5753">
            <v>39.061700000000002</v>
          </cell>
          <cell r="W5753">
            <v>39.061700000000002</v>
          </cell>
        </row>
        <row r="5754">
          <cell r="A5754" t="str">
            <v>680499167244BU0650</v>
          </cell>
          <cell r="L5754">
            <v>7199.9904500000002</v>
          </cell>
          <cell r="O5754">
            <v>40772.637560000003</v>
          </cell>
          <cell r="S5754">
            <v>40772.637560000003</v>
          </cell>
          <cell r="W5754">
            <v>16135.36234</v>
          </cell>
          <cell r="AV5754">
            <v>14550.72631</v>
          </cell>
          <cell r="AW5754">
            <v>14550.72631</v>
          </cell>
        </row>
        <row r="5755">
          <cell r="A5755" t="str">
            <v>680499473799PD202</v>
          </cell>
          <cell r="L5755">
            <v>6010.3361500000001</v>
          </cell>
          <cell r="O5755">
            <v>6010.3361500000001</v>
          </cell>
          <cell r="S5755">
            <v>6010.3361500000001</v>
          </cell>
          <cell r="W5755">
            <v>6010.3361500000001</v>
          </cell>
        </row>
        <row r="5756">
          <cell r="A5756" t="str">
            <v>680499473799BS9042</v>
          </cell>
          <cell r="L5756">
            <v>6010.3361500000001</v>
          </cell>
          <cell r="O5756">
            <v>6010.3361500000001</v>
          </cell>
          <cell r="S5756">
            <v>6010.3361500000001</v>
          </cell>
          <cell r="W5756">
            <v>6010.3361500000001</v>
          </cell>
        </row>
        <row r="5757">
          <cell r="A5757" t="str">
            <v>680499473799BO0341</v>
          </cell>
          <cell r="L5757">
            <v>5948.9200799999999</v>
          </cell>
          <cell r="O5757">
            <v>5948.9200799999999</v>
          </cell>
          <cell r="S5757">
            <v>5948.9200799999999</v>
          </cell>
          <cell r="W5757">
            <v>5948.9200799999999</v>
          </cell>
        </row>
        <row r="5758">
          <cell r="A5758" t="str">
            <v>680499473799BU0341</v>
          </cell>
          <cell r="L5758">
            <v>5948.9200799999999</v>
          </cell>
          <cell r="O5758">
            <v>5948.9200799999999</v>
          </cell>
          <cell r="S5758">
            <v>5948.9200799999999</v>
          </cell>
          <cell r="W5758">
            <v>5948.9200799999999</v>
          </cell>
        </row>
        <row r="5759">
          <cell r="A5759" t="str">
            <v>680499473799BU0352</v>
          </cell>
          <cell r="L5759">
            <v>26.618919999999999</v>
          </cell>
          <cell r="O5759">
            <v>26.618919999999999</v>
          </cell>
          <cell r="S5759">
            <v>26.618919999999999</v>
          </cell>
          <cell r="W5759">
            <v>26.618919999999999</v>
          </cell>
        </row>
        <row r="5760">
          <cell r="A5760" t="str">
            <v>680499473799BU0349</v>
          </cell>
          <cell r="L5760">
            <v>34.797150000000002</v>
          </cell>
          <cell r="O5760">
            <v>34.797150000000002</v>
          </cell>
          <cell r="S5760">
            <v>34.797150000000002</v>
          </cell>
          <cell r="W5760">
            <v>34.797150000000002</v>
          </cell>
        </row>
      </sheetData>
      <sheetData sheetId="3">
        <row r="1">
          <cell r="A1" t="str">
            <v>Comparable Growth Sales Query</v>
          </cell>
        </row>
        <row r="5">
          <cell r="A5" t="str">
            <v>rRep_ORU_B</v>
          </cell>
          <cell r="F5" t="str">
            <v>rBW_Data_B</v>
          </cell>
        </row>
        <row r="6">
          <cell r="F6" t="str">
            <v>rPer_Data_B</v>
          </cell>
        </row>
        <row r="8">
          <cell r="F8">
            <v>1</v>
          </cell>
          <cell r="G8">
            <v>2</v>
          </cell>
          <cell r="H8">
            <v>3</v>
          </cell>
          <cell r="I8">
            <v>4</v>
          </cell>
          <cell r="J8">
            <v>5</v>
          </cell>
          <cell r="K8">
            <v>6</v>
          </cell>
          <cell r="L8">
            <v>7</v>
          </cell>
          <cell r="M8">
            <v>8</v>
          </cell>
          <cell r="N8">
            <v>9</v>
          </cell>
          <cell r="O8">
            <v>10</v>
          </cell>
          <cell r="P8">
            <v>11</v>
          </cell>
          <cell r="Q8">
            <v>12</v>
          </cell>
          <cell r="R8">
            <v>13</v>
          </cell>
          <cell r="S8">
            <v>14</v>
          </cell>
          <cell r="T8">
            <v>15</v>
          </cell>
          <cell r="U8">
            <v>16</v>
          </cell>
          <cell r="V8">
            <v>17</v>
          </cell>
          <cell r="W8">
            <v>18</v>
          </cell>
          <cell r="X8">
            <v>19</v>
          </cell>
          <cell r="Y8">
            <v>20</v>
          </cell>
          <cell r="Z8">
            <v>21</v>
          </cell>
          <cell r="AA8">
            <v>22</v>
          </cell>
          <cell r="AB8">
            <v>23</v>
          </cell>
          <cell r="AC8">
            <v>24</v>
          </cell>
          <cell r="AD8">
            <v>25</v>
          </cell>
          <cell r="AE8">
            <v>26</v>
          </cell>
          <cell r="AF8">
            <v>27</v>
          </cell>
          <cell r="AG8">
            <v>28</v>
          </cell>
          <cell r="AH8">
            <v>29</v>
          </cell>
          <cell r="AI8">
            <v>30</v>
          </cell>
          <cell r="AJ8">
            <v>31</v>
          </cell>
          <cell r="AK8">
            <v>32</v>
          </cell>
          <cell r="AL8">
            <v>33</v>
          </cell>
          <cell r="AM8">
            <v>34</v>
          </cell>
          <cell r="AN8">
            <v>35</v>
          </cell>
          <cell r="AO8">
            <v>36</v>
          </cell>
          <cell r="AP8">
            <v>37</v>
          </cell>
          <cell r="AQ8">
            <v>38</v>
          </cell>
          <cell r="AR8">
            <v>39</v>
          </cell>
          <cell r="AS8">
            <v>40</v>
          </cell>
          <cell r="AT8">
            <v>41</v>
          </cell>
          <cell r="AU8">
            <v>42</v>
          </cell>
          <cell r="AV8">
            <v>43</v>
          </cell>
          <cell r="AW8">
            <v>44</v>
          </cell>
          <cell r="AX8">
            <v>45</v>
          </cell>
          <cell r="AY8">
            <v>46</v>
          </cell>
          <cell r="AZ8">
            <v>47</v>
          </cell>
          <cell r="BA8">
            <v>48</v>
          </cell>
          <cell r="BB8">
            <v>49</v>
          </cell>
          <cell r="BC8">
            <v>50</v>
          </cell>
          <cell r="BD8">
            <v>51</v>
          </cell>
          <cell r="BE8">
            <v>52</v>
          </cell>
          <cell r="BF8">
            <v>53</v>
          </cell>
          <cell r="BG8">
            <v>54</v>
          </cell>
          <cell r="BH8">
            <v>55</v>
          </cell>
          <cell r="BI8">
            <v>56</v>
          </cell>
          <cell r="BJ8">
            <v>57</v>
          </cell>
        </row>
        <row r="9">
          <cell r="F9" t="str">
            <v>#005.2011
RoFo GC</v>
          </cell>
          <cell r="G9" t="str">
            <v>#Q2.2011
RoFo GC</v>
          </cell>
          <cell r="H9" t="str">
            <v>#000-005.2011
RoFo GC</v>
          </cell>
          <cell r="I9" t="str">
            <v>#FY 2011   
RoFo GC</v>
          </cell>
          <cell r="J9" t="str">
            <v>#005.2011 
Actual GC</v>
          </cell>
          <cell r="K9" t="str">
            <v>#005.2010 
Actual GC</v>
          </cell>
          <cell r="L9" t="str">
            <v>#005.2010 
Actual CY rate GC</v>
          </cell>
          <cell r="M9" t="str">
            <v>#000-005.2011 
Actual GC</v>
          </cell>
          <cell r="N9" t="str">
            <v>#000-005.2010 
Actual GC</v>
          </cell>
          <cell r="O9" t="str">
            <v>#000-005.2010 
Actual Y-o-Y rate</v>
          </cell>
          <cell r="P9" t="str">
            <v>#Q0-Q2.2011
AOP GC</v>
          </cell>
          <cell r="Q9" t="str">
            <v>#MAT 005.2011 
Actual GC</v>
          </cell>
          <cell r="R9" t="str">
            <v>#FY 2010  
Actual GC</v>
          </cell>
          <cell r="S9" t="str">
            <v>#FY 2010  
Actual Y-o-Y rate</v>
          </cell>
          <cell r="T9" t="str">
            <v>#FY 2011   
AOP GC</v>
          </cell>
          <cell r="U9" t="str">
            <v>#Q2.2011
Actual GC</v>
          </cell>
          <cell r="V9" t="str">
            <v>#Q2.2010
Actual GC</v>
          </cell>
          <cell r="W9" t="str">
            <v>#Q2.2010
Actual Y-o-Y rate</v>
          </cell>
          <cell r="X9" t="str">
            <v>#Q2.2011
AOP GC</v>
          </cell>
          <cell r="Y9" t="str">
            <v>001.2011005.2011
RoFo GC</v>
          </cell>
          <cell r="Z9" t="str">
            <v>001.2011Q2.2011
RoFo GC</v>
          </cell>
          <cell r="AA9" t="str">
            <v>001.2011000-005.2011
RoFo GC</v>
          </cell>
          <cell r="AB9" t="str">
            <v>001.2011FY 2011   
RoFo GC</v>
          </cell>
          <cell r="AC9" t="str">
            <v>001.2011005.2011 
Actual GC</v>
          </cell>
          <cell r="AD9" t="str">
            <v>001.2011005.2010 
Actual GC</v>
          </cell>
          <cell r="AE9" t="str">
            <v>001.2011005.2010 
Actual CY rate GC</v>
          </cell>
          <cell r="AF9" t="str">
            <v>001.2011000-005.2011 
Actual GC</v>
          </cell>
          <cell r="AG9" t="str">
            <v>001.2011000-005.2010 
Actual GC</v>
          </cell>
          <cell r="AH9" t="str">
            <v>001.2011000-005.2010 
Actual Y-o-Y rate</v>
          </cell>
          <cell r="AI9" t="str">
            <v>001.2011Q0-Q2.2011
AOP GC</v>
          </cell>
          <cell r="AJ9" t="str">
            <v>001.2011MAT 005.2011 
Actual GC</v>
          </cell>
          <cell r="AK9" t="str">
            <v>001.2011FY 2010  
Actual GC</v>
          </cell>
          <cell r="AL9" t="str">
            <v>001.2011FY 2010  
Actual Y-o-Y rate</v>
          </cell>
          <cell r="AM9" t="str">
            <v>001.2011FY 2011   
AOP GC</v>
          </cell>
          <cell r="AN9" t="str">
            <v>001.2011Q2.2011
Actual GC</v>
          </cell>
          <cell r="AO9" t="str">
            <v>001.2011Q2.2010
Actual GC</v>
          </cell>
          <cell r="AP9" t="str">
            <v>001.2011Q2.2010
Actual Y-o-Y rate</v>
          </cell>
          <cell r="AQ9" t="str">
            <v>001.2011Q2.2011
AOP GC</v>
          </cell>
          <cell r="AR9" t="str">
            <v>003.2011005.2011
RoFo GC</v>
          </cell>
          <cell r="AS9" t="str">
            <v>003.2011Q2.2011
RoFo GC</v>
          </cell>
          <cell r="AT9" t="str">
            <v>003.2011000-005.2011
RoFo GC</v>
          </cell>
          <cell r="AU9" t="str">
            <v>003.2011FY 2011   
RoFo GC</v>
          </cell>
          <cell r="AV9" t="str">
            <v>003.2011005.2011 
Actual GC</v>
          </cell>
          <cell r="AW9" t="str">
            <v>003.2011005.2010 
Actual GC</v>
          </cell>
          <cell r="AX9" t="str">
            <v>003.2011005.2010 
Actual CY rate GC</v>
          </cell>
          <cell r="AY9" t="str">
            <v>003.2011000-005.2011 
Actual GC</v>
          </cell>
          <cell r="AZ9" t="str">
            <v>003.2011000-005.2010 
Actual GC</v>
          </cell>
          <cell r="BA9" t="str">
            <v>003.2011000-005.2010 
Actual Y-o-Y rate</v>
          </cell>
          <cell r="BB9" t="str">
            <v>003.2011Q0-Q2.2011
AOP GC</v>
          </cell>
          <cell r="BC9" t="str">
            <v>003.2011MAT 005.2011 
Actual GC</v>
          </cell>
          <cell r="BD9" t="str">
            <v>003.2011FY 2010  
Actual GC</v>
          </cell>
          <cell r="BE9" t="str">
            <v>003.2011FY 2010  
Actual Y-o-Y rate</v>
          </cell>
          <cell r="BF9" t="str">
            <v>003.2011FY 2011   
AOP GC</v>
          </cell>
          <cell r="BG9" t="str">
            <v>003.2011Q2.2011
Actual GC</v>
          </cell>
          <cell r="BH9" t="str">
            <v>003.2011Q2.2010
Actual GC</v>
          </cell>
          <cell r="BI9" t="str">
            <v>003.2011Q2.2010
Actual Y-o-Y rate</v>
          </cell>
          <cell r="BJ9" t="str">
            <v>003.2011Q2.2011
AOP GC</v>
          </cell>
        </row>
        <row r="10">
          <cell r="F10" t="str">
            <v>Period 00 0000</v>
          </cell>
          <cell r="G10" t="str">
            <v>Period 00 0000</v>
          </cell>
          <cell r="H10" t="str">
            <v>Period 00 0000</v>
          </cell>
          <cell r="I10" t="str">
            <v>Period 00 0000</v>
          </cell>
          <cell r="J10" t="str">
            <v>Period 00 0000</v>
          </cell>
          <cell r="K10" t="str">
            <v>Period 00 0000</v>
          </cell>
          <cell r="L10" t="str">
            <v>Period 00 0000</v>
          </cell>
          <cell r="M10" t="str">
            <v>Period 00 0000</v>
          </cell>
          <cell r="N10" t="str">
            <v>Period 00 0000</v>
          </cell>
          <cell r="O10" t="str">
            <v>Period 00 0000</v>
          </cell>
          <cell r="P10" t="str">
            <v>Period 00 0000</v>
          </cell>
          <cell r="Q10" t="str">
            <v>Period 00 0000</v>
          </cell>
          <cell r="R10" t="str">
            <v>Period 00 0000</v>
          </cell>
          <cell r="S10" t="str">
            <v>Period 00 0000</v>
          </cell>
          <cell r="T10" t="str">
            <v>Period 00 0000</v>
          </cell>
          <cell r="U10" t="str">
            <v>Period 00 0000</v>
          </cell>
          <cell r="V10" t="str">
            <v>Period 00 0000</v>
          </cell>
          <cell r="W10" t="str">
            <v>Period 00 0000</v>
          </cell>
          <cell r="X10" t="str">
            <v>Period 00 0000</v>
          </cell>
          <cell r="Y10" t="str">
            <v>JAN</v>
          </cell>
          <cell r="Z10" t="str">
            <v>JAN</v>
          </cell>
          <cell r="AA10" t="str">
            <v>JAN</v>
          </cell>
          <cell r="AB10" t="str">
            <v>JAN</v>
          </cell>
          <cell r="AC10" t="str">
            <v>JAN</v>
          </cell>
          <cell r="AD10" t="str">
            <v>JAN</v>
          </cell>
          <cell r="AE10" t="str">
            <v>JAN</v>
          </cell>
          <cell r="AF10" t="str">
            <v>JAN</v>
          </cell>
          <cell r="AG10" t="str">
            <v>JAN</v>
          </cell>
          <cell r="AH10" t="str">
            <v>JAN</v>
          </cell>
          <cell r="AI10" t="str">
            <v>JAN</v>
          </cell>
          <cell r="AJ10" t="str">
            <v>JAN</v>
          </cell>
          <cell r="AK10" t="str">
            <v>JAN</v>
          </cell>
          <cell r="AL10" t="str">
            <v>JAN</v>
          </cell>
          <cell r="AM10" t="str">
            <v>JAN</v>
          </cell>
          <cell r="AN10" t="str">
            <v>JAN</v>
          </cell>
          <cell r="AO10" t="str">
            <v>JAN</v>
          </cell>
          <cell r="AP10" t="str">
            <v>JAN</v>
          </cell>
          <cell r="AQ10" t="str">
            <v>JAN</v>
          </cell>
          <cell r="AR10" t="str">
            <v>MAR</v>
          </cell>
          <cell r="AS10" t="str">
            <v>MAR</v>
          </cell>
          <cell r="AT10" t="str">
            <v>MAR</v>
          </cell>
          <cell r="AU10" t="str">
            <v>MAR</v>
          </cell>
          <cell r="AV10" t="str">
            <v>MAR</v>
          </cell>
          <cell r="AW10" t="str">
            <v>MAR</v>
          </cell>
          <cell r="AX10" t="str">
            <v>MAR</v>
          </cell>
          <cell r="AY10" t="str">
            <v>MAR</v>
          </cell>
          <cell r="AZ10" t="str">
            <v>MAR</v>
          </cell>
          <cell r="BA10" t="str">
            <v>MAR</v>
          </cell>
          <cell r="BB10" t="str">
            <v>MAR</v>
          </cell>
          <cell r="BC10" t="str">
            <v>MAR</v>
          </cell>
          <cell r="BD10" t="str">
            <v>MAR</v>
          </cell>
          <cell r="BE10" t="str">
            <v>MAR</v>
          </cell>
          <cell r="BF10" t="str">
            <v>MAR</v>
          </cell>
          <cell r="BG10" t="str">
            <v>MAR</v>
          </cell>
          <cell r="BH10" t="str">
            <v>MAR</v>
          </cell>
          <cell r="BI10" t="str">
            <v>MAR</v>
          </cell>
          <cell r="BJ10" t="str">
            <v>MAR</v>
          </cell>
        </row>
        <row r="11">
          <cell r="F11" t="str">
            <v>#</v>
          </cell>
          <cell r="G11" t="str">
            <v>#</v>
          </cell>
          <cell r="H11" t="str">
            <v>#</v>
          </cell>
          <cell r="I11" t="str">
            <v>#</v>
          </cell>
          <cell r="J11" t="str">
            <v>#</v>
          </cell>
          <cell r="K11" t="str">
            <v>#</v>
          </cell>
          <cell r="L11" t="str">
            <v>#</v>
          </cell>
          <cell r="M11" t="str">
            <v>#</v>
          </cell>
          <cell r="N11" t="str">
            <v>#</v>
          </cell>
          <cell r="O11" t="str">
            <v>#</v>
          </cell>
          <cell r="P11" t="str">
            <v>#</v>
          </cell>
          <cell r="Q11" t="str">
            <v>#</v>
          </cell>
          <cell r="R11" t="str">
            <v>#</v>
          </cell>
          <cell r="S11" t="str">
            <v>#</v>
          </cell>
          <cell r="T11" t="str">
            <v>#</v>
          </cell>
          <cell r="U11" t="str">
            <v>#</v>
          </cell>
          <cell r="V11" t="str">
            <v>#</v>
          </cell>
          <cell r="W11" t="str">
            <v>#</v>
          </cell>
          <cell r="X11" t="str">
            <v>#</v>
          </cell>
          <cell r="Y11" t="str">
            <v>001.2011</v>
          </cell>
          <cell r="Z11" t="str">
            <v>001.2011</v>
          </cell>
          <cell r="AA11" t="str">
            <v>001.2011</v>
          </cell>
          <cell r="AB11" t="str">
            <v>001.2011</v>
          </cell>
          <cell r="AC11" t="str">
            <v>001.2011</v>
          </cell>
          <cell r="AD11" t="str">
            <v>001.2011</v>
          </cell>
          <cell r="AE11" t="str">
            <v>001.2011</v>
          </cell>
          <cell r="AF11" t="str">
            <v>001.2011</v>
          </cell>
          <cell r="AG11" t="str">
            <v>001.2011</v>
          </cell>
          <cell r="AH11" t="str">
            <v>001.2011</v>
          </cell>
          <cell r="AI11" t="str">
            <v>001.2011</v>
          </cell>
          <cell r="AJ11" t="str">
            <v>001.2011</v>
          </cell>
          <cell r="AK11" t="str">
            <v>001.2011</v>
          </cell>
          <cell r="AL11" t="str">
            <v>001.2011</v>
          </cell>
          <cell r="AM11" t="str">
            <v>001.2011</v>
          </cell>
          <cell r="AN11" t="str">
            <v>001.2011</v>
          </cell>
          <cell r="AO11" t="str">
            <v>001.2011</v>
          </cell>
          <cell r="AP11" t="str">
            <v>001.2011</v>
          </cell>
          <cell r="AQ11" t="str">
            <v>001.2011</v>
          </cell>
          <cell r="AR11" t="str">
            <v>003.2011</v>
          </cell>
          <cell r="AS11" t="str">
            <v>003.2011</v>
          </cell>
          <cell r="AT11" t="str">
            <v>003.2011</v>
          </cell>
          <cell r="AU11" t="str">
            <v>003.2011</v>
          </cell>
          <cell r="AV11" t="str">
            <v>003.2011</v>
          </cell>
          <cell r="AW11" t="str">
            <v>003.2011</v>
          </cell>
          <cell r="AX11" t="str">
            <v>003.2011</v>
          </cell>
          <cell r="AY11" t="str">
            <v>003.2011</v>
          </cell>
          <cell r="AZ11" t="str">
            <v>003.2011</v>
          </cell>
          <cell r="BA11" t="str">
            <v>003.2011</v>
          </cell>
          <cell r="BB11" t="str">
            <v>003.2011</v>
          </cell>
          <cell r="BC11" t="str">
            <v>003.2011</v>
          </cell>
          <cell r="BD11" t="str">
            <v>003.2011</v>
          </cell>
          <cell r="BE11" t="str">
            <v>003.2011</v>
          </cell>
          <cell r="BF11" t="str">
            <v>003.2011</v>
          </cell>
          <cell r="BG11" t="str">
            <v>003.2011</v>
          </cell>
          <cell r="BH11" t="str">
            <v>003.2011</v>
          </cell>
          <cell r="BI11" t="str">
            <v>003.2011</v>
          </cell>
          <cell r="BJ11" t="str">
            <v>003.2011</v>
          </cell>
        </row>
        <row r="12">
          <cell r="F12" t="str">
            <v>005.2011
RoFo GC</v>
          </cell>
          <cell r="G12" t="str">
            <v>Q2.2011
RoFo GC</v>
          </cell>
          <cell r="H12" t="str">
            <v>000-005.2011
RoFo GC</v>
          </cell>
          <cell r="I12" t="str">
            <v>FY 2011   
RoFo GC</v>
          </cell>
          <cell r="J12" t="str">
            <v>005.2011 
Actual GC</v>
          </cell>
          <cell r="K12" t="str">
            <v>005.2010 
Actual GC</v>
          </cell>
          <cell r="L12" t="str">
            <v>005.2010 
Actual CY rate GC</v>
          </cell>
          <cell r="M12" t="str">
            <v>000-005.2011 
Actual GC</v>
          </cell>
          <cell r="N12" t="str">
            <v>000-005.2010 
Actual GC</v>
          </cell>
          <cell r="O12" t="str">
            <v>000-005.2010 
Actual Y-o-Y rate</v>
          </cell>
          <cell r="P12" t="str">
            <v>Q0-Q2.2011
AOP GC</v>
          </cell>
          <cell r="Q12" t="str">
            <v>MAT 005.2011 
Actual GC</v>
          </cell>
          <cell r="R12" t="str">
            <v>FY 2010  
Actual GC</v>
          </cell>
          <cell r="S12" t="str">
            <v>FY 2010  
Actual Y-o-Y rate</v>
          </cell>
          <cell r="T12" t="str">
            <v>FY 2011   
AOP GC</v>
          </cell>
          <cell r="U12" t="str">
            <v>Q2.2011
Actual GC</v>
          </cell>
          <cell r="V12" t="str">
            <v>Q2.2010
Actual GC</v>
          </cell>
          <cell r="W12" t="str">
            <v>Q2.2010
Actual Y-o-Y rate</v>
          </cell>
          <cell r="X12" t="str">
            <v>Q2.2011
AOP GC</v>
          </cell>
          <cell r="Y12" t="str">
            <v>005.2011
RoFo GC</v>
          </cell>
          <cell r="Z12" t="str">
            <v>Q2.2011
RoFo GC</v>
          </cell>
          <cell r="AA12" t="str">
            <v>000-005.2011
RoFo GC</v>
          </cell>
          <cell r="AB12" t="str">
            <v>FY 2011   
RoFo GC</v>
          </cell>
          <cell r="AC12" t="str">
            <v>005.2011 
Actual GC</v>
          </cell>
          <cell r="AD12" t="str">
            <v>005.2010 
Actual GC</v>
          </cell>
          <cell r="AE12" t="str">
            <v>005.2010 
Actual CY rate GC</v>
          </cell>
          <cell r="AF12" t="str">
            <v>000-005.2011 
Actual GC</v>
          </cell>
          <cell r="AG12" t="str">
            <v>000-005.2010 
Actual GC</v>
          </cell>
          <cell r="AH12" t="str">
            <v>000-005.2010 
Actual Y-o-Y rate</v>
          </cell>
          <cell r="AI12" t="str">
            <v>Q0-Q2.2011
AOP GC</v>
          </cell>
          <cell r="AJ12" t="str">
            <v>MAT 005.2011 
Actual GC</v>
          </cell>
          <cell r="AK12" t="str">
            <v>FY 2010  
Actual GC</v>
          </cell>
          <cell r="AL12" t="str">
            <v>FY 2010  
Actual Y-o-Y rate</v>
          </cell>
          <cell r="AM12" t="str">
            <v>FY 2011   
AOP GC</v>
          </cell>
          <cell r="AN12" t="str">
            <v>Q2.2011
Actual GC</v>
          </cell>
          <cell r="AO12" t="str">
            <v>Q2.2010
Actual GC</v>
          </cell>
          <cell r="AP12" t="str">
            <v>Q2.2010
Actual Y-o-Y rate</v>
          </cell>
          <cell r="AQ12" t="str">
            <v>Q2.2011
AOP GC</v>
          </cell>
          <cell r="AR12" t="str">
            <v>005.2011
RoFo GC</v>
          </cell>
          <cell r="AS12" t="str">
            <v>Q2.2011
RoFo GC</v>
          </cell>
          <cell r="AT12" t="str">
            <v>000-005.2011
RoFo GC</v>
          </cell>
          <cell r="AU12" t="str">
            <v>FY 2011   
RoFo GC</v>
          </cell>
          <cell r="AV12" t="str">
            <v>005.2011 
Actual GC</v>
          </cell>
          <cell r="AW12" t="str">
            <v>005.2010 
Actual GC</v>
          </cell>
          <cell r="AX12" t="str">
            <v>005.2010 
Actual CY rate GC</v>
          </cell>
          <cell r="AY12" t="str">
            <v>000-005.2011 
Actual GC</v>
          </cell>
          <cell r="AZ12" t="str">
            <v>000-005.2010 
Actual GC</v>
          </cell>
          <cell r="BA12" t="str">
            <v>000-005.2010 
Actual Y-o-Y rate</v>
          </cell>
          <cell r="BB12" t="str">
            <v>Q0-Q2.2011
AOP GC</v>
          </cell>
          <cell r="BC12" t="str">
            <v>MAT 005.2011 
Actual GC</v>
          </cell>
          <cell r="BD12" t="str">
            <v>FY 2010  
Actual GC</v>
          </cell>
          <cell r="BE12" t="str">
            <v>FY 2010  
Actual Y-o-Y rate</v>
          </cell>
          <cell r="BF12" t="str">
            <v>FY 2011   
AOP GC</v>
          </cell>
          <cell r="BG12" t="str">
            <v>Q2.2011
Actual GC</v>
          </cell>
          <cell r="BH12" t="str">
            <v>Q2.2010
Actual GC</v>
          </cell>
          <cell r="BI12" t="str">
            <v>Q2.2010
Actual Y-o-Y rate</v>
          </cell>
          <cell r="BJ12" t="str">
            <v>Q2.2011
AOP GC</v>
          </cell>
        </row>
        <row r="13">
          <cell r="F13" t="str">
            <v>* 1,000</v>
          </cell>
          <cell r="G13" t="str">
            <v>* 1,000</v>
          </cell>
          <cell r="H13" t="str">
            <v>* 1,000</v>
          </cell>
          <cell r="I13" t="str">
            <v>* 1,000</v>
          </cell>
          <cell r="J13" t="str">
            <v>* 1,000 EUR</v>
          </cell>
          <cell r="K13" t="str">
            <v>* 1,000 EUR</v>
          </cell>
          <cell r="L13" t="str">
            <v>* 1,000 EUR</v>
          </cell>
          <cell r="M13" t="str">
            <v>* 1,000 EUR</v>
          </cell>
          <cell r="N13" t="str">
            <v>* 1,000 EUR</v>
          </cell>
          <cell r="O13" t="str">
            <v>* 1,000 EUR</v>
          </cell>
          <cell r="P13" t="str">
            <v>* 1,000 EUR</v>
          </cell>
          <cell r="Q13" t="str">
            <v>* 1,000 EUR</v>
          </cell>
          <cell r="R13" t="str">
            <v>* 1,000 EUR</v>
          </cell>
          <cell r="S13" t="str">
            <v>* 1,000 EUR</v>
          </cell>
          <cell r="T13" t="str">
            <v>* 1,000 EUR</v>
          </cell>
          <cell r="U13" t="str">
            <v>* 1,000 EUR</v>
          </cell>
          <cell r="V13" t="str">
            <v>* 1,000 EUR</v>
          </cell>
          <cell r="W13" t="str">
            <v>* 1,000 EUR</v>
          </cell>
          <cell r="X13" t="str">
            <v>* 1,000 EUR</v>
          </cell>
          <cell r="Y13" t="str">
            <v>* 1,000</v>
          </cell>
          <cell r="Z13" t="str">
            <v>* 1,000 EUR</v>
          </cell>
          <cell r="AA13" t="str">
            <v>* 1,000 EUR</v>
          </cell>
          <cell r="AB13" t="str">
            <v>* 1,000 EUR</v>
          </cell>
          <cell r="AC13" t="str">
            <v>* 1,000</v>
          </cell>
          <cell r="AD13" t="str">
            <v>* 1,000</v>
          </cell>
          <cell r="AE13" t="str">
            <v>* 1,000</v>
          </cell>
          <cell r="AF13" t="str">
            <v>* 1,000</v>
          </cell>
          <cell r="AG13" t="str">
            <v>* 1,000</v>
          </cell>
          <cell r="AH13" t="str">
            <v>* 1,000</v>
          </cell>
          <cell r="AI13" t="str">
            <v>* 1,000</v>
          </cell>
          <cell r="AJ13" t="str">
            <v>* 1,000</v>
          </cell>
          <cell r="AK13" t="str">
            <v>* 1,000</v>
          </cell>
          <cell r="AL13" t="str">
            <v>* 1,000</v>
          </cell>
          <cell r="AM13" t="str">
            <v>* 1,000</v>
          </cell>
          <cell r="AN13" t="str">
            <v>* 1,000</v>
          </cell>
          <cell r="AO13" t="str">
            <v>* 1,000</v>
          </cell>
          <cell r="AP13" t="str">
            <v>* 1,000</v>
          </cell>
          <cell r="AQ13" t="str">
            <v>* 1,000</v>
          </cell>
          <cell r="AR13" t="str">
            <v>* 1,000 EUR</v>
          </cell>
          <cell r="AS13" t="str">
            <v>* 1,000 EUR</v>
          </cell>
          <cell r="AT13" t="str">
            <v>* 1,000 EUR</v>
          </cell>
          <cell r="AU13" t="str">
            <v>* 1,000 EUR</v>
          </cell>
          <cell r="AV13" t="str">
            <v>* 1,000</v>
          </cell>
          <cell r="AW13" t="str">
            <v>* 1,000</v>
          </cell>
          <cell r="AX13" t="str">
            <v>* 1,000</v>
          </cell>
          <cell r="AY13" t="str">
            <v>* 1,000</v>
          </cell>
          <cell r="AZ13" t="str">
            <v>* 1,000</v>
          </cell>
          <cell r="BA13" t="str">
            <v>* 1,000</v>
          </cell>
          <cell r="BB13" t="str">
            <v>* 1,000</v>
          </cell>
          <cell r="BC13" t="str">
            <v>* 1,000</v>
          </cell>
          <cell r="BD13" t="str">
            <v>* 1,000</v>
          </cell>
          <cell r="BE13" t="str">
            <v>* 1,000</v>
          </cell>
          <cell r="BF13" t="str">
            <v>* 1,000</v>
          </cell>
          <cell r="BG13" t="str">
            <v>* 1,000</v>
          </cell>
          <cell r="BH13" t="str">
            <v>* 1,000</v>
          </cell>
          <cell r="BI13" t="str">
            <v>* 1,000</v>
          </cell>
          <cell r="BJ13" t="str">
            <v>* 1,000</v>
          </cell>
        </row>
        <row r="14">
          <cell r="A14" t="str">
            <v>680499CLWORL</v>
          </cell>
          <cell r="J14">
            <v>539348.75120000006</v>
          </cell>
          <cell r="K14">
            <v>715983.40972</v>
          </cell>
          <cell r="L14">
            <v>679888.86494</v>
          </cell>
          <cell r="M14">
            <v>3123275.2853999999</v>
          </cell>
          <cell r="N14">
            <v>3392662.17245</v>
          </cell>
          <cell r="O14">
            <v>3405920.4098399999</v>
          </cell>
          <cell r="P14">
            <v>4225375</v>
          </cell>
          <cell r="Q14">
            <v>8637006.8455100004</v>
          </cell>
          <cell r="R14">
            <v>8906393.7325599995</v>
          </cell>
          <cell r="S14">
            <v>8782168.4110599998</v>
          </cell>
          <cell r="T14">
            <v>9770197</v>
          </cell>
          <cell r="U14">
            <v>1194365.7300499999</v>
          </cell>
          <cell r="V14">
            <v>2182912.50605</v>
          </cell>
          <cell r="W14">
            <v>2110781.0683400002</v>
          </cell>
          <cell r="X14">
            <v>2166894</v>
          </cell>
          <cell r="Z14">
            <v>2136102.9700199999</v>
          </cell>
          <cell r="AA14">
            <v>1919174.8456600001</v>
          </cell>
          <cell r="AB14">
            <v>9243438.6029000003</v>
          </cell>
          <cell r="AR14">
            <v>665938.12399999995</v>
          </cell>
          <cell r="AS14">
            <v>2055883.3259999999</v>
          </cell>
          <cell r="AT14">
            <v>3313640.24358</v>
          </cell>
          <cell r="AU14">
            <v>9136021.4395799991</v>
          </cell>
        </row>
        <row r="15">
          <cell r="A15" t="str">
            <v>680499CLRETA</v>
          </cell>
          <cell r="J15">
            <v>495785.62089000002</v>
          </cell>
          <cell r="K15">
            <v>660700.74094000005</v>
          </cell>
          <cell r="L15">
            <v>626090.71452000004</v>
          </cell>
          <cell r="M15">
            <v>2857871.48031</v>
          </cell>
          <cell r="N15">
            <v>3027772.6683899998</v>
          </cell>
          <cell r="O15">
            <v>3042189.8100800002</v>
          </cell>
          <cell r="Q15">
            <v>7976772.5517600002</v>
          </cell>
          <cell r="R15">
            <v>8146673.7398399999</v>
          </cell>
          <cell r="S15">
            <v>8030125.2943700003</v>
          </cell>
          <cell r="U15">
            <v>1101011.8123300001</v>
          </cell>
          <cell r="V15">
            <v>1986278.93983</v>
          </cell>
          <cell r="W15">
            <v>1917905.7295299999</v>
          </cell>
          <cell r="Z15">
            <v>1992790.89472</v>
          </cell>
          <cell r="AA15">
            <v>1751860.2743500001</v>
          </cell>
          <cell r="AB15">
            <v>8523067.0048600007</v>
          </cell>
          <cell r="AR15">
            <v>615857.94169999997</v>
          </cell>
          <cell r="AS15">
            <v>1912265.69355</v>
          </cell>
          <cell r="AT15">
            <v>3065363.8092299998</v>
          </cell>
          <cell r="AU15">
            <v>8526011.1064500008</v>
          </cell>
        </row>
        <row r="16">
          <cell r="A16" t="str">
            <v>680499CLEUR</v>
          </cell>
          <cell r="J16">
            <v>245121.3904</v>
          </cell>
          <cell r="K16">
            <v>326146.23216999997</v>
          </cell>
          <cell r="L16">
            <v>326229.73924000002</v>
          </cell>
          <cell r="M16">
            <v>1543980.7203899999</v>
          </cell>
          <cell r="N16">
            <v>1632029.7766700001</v>
          </cell>
          <cell r="O16">
            <v>1649162.7034499999</v>
          </cell>
          <cell r="Q16">
            <v>4571861.7409699997</v>
          </cell>
          <cell r="R16">
            <v>4659910.7972499998</v>
          </cell>
          <cell r="S16">
            <v>4685061.2405200005</v>
          </cell>
          <cell r="U16">
            <v>549368.47834000003</v>
          </cell>
          <cell r="V16">
            <v>1056413.2605600001</v>
          </cell>
          <cell r="W16">
            <v>1056460.3656200001</v>
          </cell>
          <cell r="Z16">
            <v>1140306.6543099999</v>
          </cell>
          <cell r="AA16">
            <v>1025962.27624</v>
          </cell>
          <cell r="AB16">
            <v>4960050.7701500002</v>
          </cell>
          <cell r="AR16">
            <v>352852.44669999997</v>
          </cell>
          <cell r="AS16">
            <v>1082707.96355</v>
          </cell>
          <cell r="AT16">
            <v>1748680.3929000001</v>
          </cell>
          <cell r="AU16">
            <v>5022611.6861199997</v>
          </cell>
        </row>
        <row r="17">
          <cell r="A17" t="str">
            <v>680499CLBENE</v>
          </cell>
          <cell r="J17">
            <v>23029.681919999999</v>
          </cell>
          <cell r="K17">
            <v>37150.724549999999</v>
          </cell>
          <cell r="L17">
            <v>37150.724549999999</v>
          </cell>
          <cell r="M17">
            <v>157966.84758</v>
          </cell>
          <cell r="N17">
            <v>182148.75959999999</v>
          </cell>
          <cell r="O17">
            <v>182148.75959999999</v>
          </cell>
          <cell r="Q17">
            <v>471746.00834</v>
          </cell>
          <cell r="R17">
            <v>495927.92035999999</v>
          </cell>
          <cell r="S17">
            <v>495927.92035999999</v>
          </cell>
          <cell r="U17">
            <v>54150.880299999997</v>
          </cell>
          <cell r="V17">
            <v>123565.24856000001</v>
          </cell>
          <cell r="W17">
            <v>123565.24856000001</v>
          </cell>
          <cell r="Z17">
            <v>119206.84131</v>
          </cell>
          <cell r="AA17">
            <v>116479.23847</v>
          </cell>
          <cell r="AB17">
            <v>507241.84716</v>
          </cell>
          <cell r="AR17">
            <v>40433.712059999998</v>
          </cell>
          <cell r="AS17">
            <v>121200.91897</v>
          </cell>
          <cell r="AT17">
            <v>195521.06763000001</v>
          </cell>
          <cell r="AU17">
            <v>510972.30591</v>
          </cell>
        </row>
        <row r="18">
          <cell r="A18" t="str">
            <v>680499CL_NL</v>
          </cell>
          <cell r="J18">
            <v>14849.660889999999</v>
          </cell>
          <cell r="K18">
            <v>24953.02435</v>
          </cell>
          <cell r="L18">
            <v>24953.02435</v>
          </cell>
          <cell r="M18">
            <v>100621.44024</v>
          </cell>
          <cell r="N18">
            <v>120193.21339999999</v>
          </cell>
          <cell r="O18">
            <v>120193.21339999999</v>
          </cell>
          <cell r="Q18">
            <v>305874.47411000001</v>
          </cell>
          <cell r="R18">
            <v>325446.24726999999</v>
          </cell>
          <cell r="S18">
            <v>325446.24726999999</v>
          </cell>
          <cell r="U18">
            <v>34333.449829999998</v>
          </cell>
          <cell r="V18">
            <v>80301.922860000006</v>
          </cell>
          <cell r="W18">
            <v>80301.922860000006</v>
          </cell>
          <cell r="Z18">
            <v>119206.84131</v>
          </cell>
          <cell r="AA18">
            <v>116479.23847</v>
          </cell>
          <cell r="AB18">
            <v>507241.84716</v>
          </cell>
          <cell r="AR18">
            <v>40433.712059999998</v>
          </cell>
          <cell r="AS18">
            <v>121200.91897</v>
          </cell>
          <cell r="AT18">
            <v>168880.71061000001</v>
          </cell>
          <cell r="AU18">
            <v>484331.94889</v>
          </cell>
        </row>
        <row r="19">
          <cell r="A19" t="str">
            <v>680499678411</v>
          </cell>
          <cell r="J19">
            <v>14849.660889999999</v>
          </cell>
          <cell r="K19">
            <v>24953.02435</v>
          </cell>
          <cell r="L19">
            <v>24953.02435</v>
          </cell>
          <cell r="M19">
            <v>100621.44024</v>
          </cell>
          <cell r="N19">
            <v>120193.21339999999</v>
          </cell>
          <cell r="O19">
            <v>120193.21339999999</v>
          </cell>
          <cell r="Q19">
            <v>305874.47411000001</v>
          </cell>
          <cell r="R19">
            <v>325446.24726999999</v>
          </cell>
          <cell r="S19">
            <v>325446.24726999999</v>
          </cell>
          <cell r="U19">
            <v>34333.449829999998</v>
          </cell>
          <cell r="V19">
            <v>80301.922860000006</v>
          </cell>
          <cell r="W19">
            <v>80301.922860000006</v>
          </cell>
          <cell r="Z19">
            <v>119206.84131</v>
          </cell>
          <cell r="AA19">
            <v>116479.23847</v>
          </cell>
          <cell r="AB19">
            <v>507241.84716</v>
          </cell>
          <cell r="AR19">
            <v>40433.712059999998</v>
          </cell>
          <cell r="AS19">
            <v>121200.91897</v>
          </cell>
          <cell r="AT19">
            <v>168880.71061000001</v>
          </cell>
          <cell r="AU19">
            <v>484331.94889</v>
          </cell>
        </row>
        <row r="20">
          <cell r="A20" t="str">
            <v>680499CL_BE</v>
          </cell>
          <cell r="J20">
            <v>8180.0210299999999</v>
          </cell>
          <cell r="K20">
            <v>12197.700199999999</v>
          </cell>
          <cell r="L20">
            <v>12197.700199999999</v>
          </cell>
          <cell r="M20">
            <v>57345.407339999998</v>
          </cell>
          <cell r="N20">
            <v>61955.546199999997</v>
          </cell>
          <cell r="O20">
            <v>61955.546199999997</v>
          </cell>
          <cell r="Q20">
            <v>165871.53422999999</v>
          </cell>
          <cell r="R20">
            <v>170481.67309</v>
          </cell>
          <cell r="S20">
            <v>170481.67309</v>
          </cell>
          <cell r="U20">
            <v>19817.430469999999</v>
          </cell>
          <cell r="V20">
            <v>43263.325700000001</v>
          </cell>
          <cell r="W20">
            <v>43263.325700000001</v>
          </cell>
          <cell r="AT20">
            <v>26640.357019999999</v>
          </cell>
          <cell r="AU20">
            <v>26640.357019999999</v>
          </cell>
        </row>
        <row r="21">
          <cell r="A21" t="str">
            <v>680499173636</v>
          </cell>
          <cell r="J21">
            <v>8180.0210299999999</v>
          </cell>
          <cell r="K21">
            <v>12197.700199999999</v>
          </cell>
          <cell r="L21">
            <v>12197.700199999999</v>
          </cell>
          <cell r="M21">
            <v>57345.407339999998</v>
          </cell>
          <cell r="N21">
            <v>61955.546199999997</v>
          </cell>
          <cell r="O21">
            <v>61955.546199999997</v>
          </cell>
          <cell r="Q21">
            <v>165871.53422999999</v>
          </cell>
          <cell r="R21">
            <v>170481.67309</v>
          </cell>
          <cell r="S21">
            <v>170481.67309</v>
          </cell>
          <cell r="U21">
            <v>19817.430469999999</v>
          </cell>
          <cell r="V21">
            <v>43263.325700000001</v>
          </cell>
          <cell r="W21">
            <v>43263.325700000001</v>
          </cell>
          <cell r="AT21">
            <v>26640.357019999999</v>
          </cell>
          <cell r="AU21">
            <v>26640.357019999999</v>
          </cell>
        </row>
        <row r="22">
          <cell r="A22" t="str">
            <v>680499CLCEE</v>
          </cell>
          <cell r="J22">
            <v>18469.727739999998</v>
          </cell>
          <cell r="K22">
            <v>20294.969000000001</v>
          </cell>
          <cell r="L22">
            <v>20010.90641</v>
          </cell>
          <cell r="M22">
            <v>103172.26181</v>
          </cell>
          <cell r="N22">
            <v>95210.475930000001</v>
          </cell>
          <cell r="O22">
            <v>95538.773920000007</v>
          </cell>
          <cell r="Q22">
            <v>320645.47456</v>
          </cell>
          <cell r="R22">
            <v>312683.68868000002</v>
          </cell>
          <cell r="S22">
            <v>310032.85954999999</v>
          </cell>
          <cell r="U22">
            <v>37575.626069999998</v>
          </cell>
          <cell r="V22">
            <v>63944.810570000001</v>
          </cell>
          <cell r="W22">
            <v>62698.41373</v>
          </cell>
          <cell r="Z22">
            <v>70522.880619999996</v>
          </cell>
          <cell r="AA22">
            <v>66357.565789999993</v>
          </cell>
          <cell r="AB22">
            <v>348510.14632</v>
          </cell>
          <cell r="AR22">
            <v>24911.80387</v>
          </cell>
          <cell r="AS22">
            <v>72347.26298</v>
          </cell>
          <cell r="AT22">
            <v>120285.52945</v>
          </cell>
          <cell r="AU22">
            <v>350827.77964999998</v>
          </cell>
        </row>
        <row r="23">
          <cell r="A23" t="str">
            <v>680499CL_LV</v>
          </cell>
          <cell r="J23">
            <v>2224.3943899999999</v>
          </cell>
          <cell r="K23">
            <v>2035.05979</v>
          </cell>
          <cell r="L23">
            <v>2035.05979</v>
          </cell>
          <cell r="M23">
            <v>13992.001899999999</v>
          </cell>
          <cell r="N23">
            <v>9509.4780800000008</v>
          </cell>
          <cell r="O23">
            <v>9509.4780800000008</v>
          </cell>
          <cell r="Q23">
            <v>36374.511429999999</v>
          </cell>
          <cell r="R23">
            <v>31891.98761</v>
          </cell>
          <cell r="S23">
            <v>31891.98761</v>
          </cell>
          <cell r="U23">
            <v>4410.0534299999999</v>
          </cell>
          <cell r="V23">
            <v>6293.2588800000003</v>
          </cell>
          <cell r="W23">
            <v>6293.2588800000003</v>
          </cell>
          <cell r="AT23">
            <v>7076.4536799999996</v>
          </cell>
          <cell r="AU23">
            <v>7076.4536799999996</v>
          </cell>
        </row>
        <row r="24">
          <cell r="A24" t="str">
            <v>680499580266</v>
          </cell>
          <cell r="J24">
            <v>2224.3943899999999</v>
          </cell>
          <cell r="K24">
            <v>2035.05979</v>
          </cell>
          <cell r="L24">
            <v>2035.05979</v>
          </cell>
          <cell r="M24">
            <v>13992.001899999999</v>
          </cell>
          <cell r="N24">
            <v>9509.4780800000008</v>
          </cell>
          <cell r="O24">
            <v>9509.4780800000008</v>
          </cell>
          <cell r="Q24">
            <v>36374.511429999999</v>
          </cell>
          <cell r="R24">
            <v>31891.98761</v>
          </cell>
          <cell r="S24">
            <v>31891.98761</v>
          </cell>
          <cell r="U24">
            <v>4410.0534299999999</v>
          </cell>
          <cell r="V24">
            <v>6293.2588800000003</v>
          </cell>
          <cell r="W24">
            <v>6293.2588800000003</v>
          </cell>
          <cell r="AT24">
            <v>7076.4536799999996</v>
          </cell>
          <cell r="AU24">
            <v>7076.4536799999996</v>
          </cell>
        </row>
        <row r="25">
          <cell r="A25" t="str">
            <v>680499CL_HU</v>
          </cell>
          <cell r="J25">
            <v>1219.88816</v>
          </cell>
          <cell r="K25">
            <v>1743.0087799999999</v>
          </cell>
          <cell r="L25">
            <v>1839.10391</v>
          </cell>
          <cell r="M25">
            <v>6417.5542999999998</v>
          </cell>
          <cell r="N25">
            <v>7077.3618800000004</v>
          </cell>
          <cell r="O25">
            <v>7129.3012900000003</v>
          </cell>
          <cell r="Q25">
            <v>20900.17512</v>
          </cell>
          <cell r="R25">
            <v>21559.9827</v>
          </cell>
          <cell r="S25">
            <v>22247.33525</v>
          </cell>
          <cell r="U25">
            <v>2572.5342000000001</v>
          </cell>
          <cell r="V25">
            <v>4775.6866300000002</v>
          </cell>
          <cell r="W25">
            <v>4914.0492000000004</v>
          </cell>
          <cell r="AT25">
            <v>2395.2100999999998</v>
          </cell>
          <cell r="AU25">
            <v>2395.2100999999998</v>
          </cell>
        </row>
        <row r="26">
          <cell r="A26" t="str">
            <v>680499449181</v>
          </cell>
          <cell r="J26">
            <v>1219.88816</v>
          </cell>
          <cell r="K26">
            <v>1743.0087799999999</v>
          </cell>
          <cell r="L26">
            <v>1839.10391</v>
          </cell>
          <cell r="M26">
            <v>6417.5542999999998</v>
          </cell>
          <cell r="N26">
            <v>7077.3618800000004</v>
          </cell>
          <cell r="O26">
            <v>7129.3012900000003</v>
          </cell>
          <cell r="Q26">
            <v>20900.17512</v>
          </cell>
          <cell r="R26">
            <v>21559.9827</v>
          </cell>
          <cell r="S26">
            <v>22247.33525</v>
          </cell>
          <cell r="U26">
            <v>2572.5342000000001</v>
          </cell>
          <cell r="V26">
            <v>4775.6866300000002</v>
          </cell>
          <cell r="W26">
            <v>4914.0492000000004</v>
          </cell>
          <cell r="AT26">
            <v>2395.2100999999998</v>
          </cell>
          <cell r="AU26">
            <v>2395.2100999999998</v>
          </cell>
        </row>
        <row r="27">
          <cell r="A27" t="str">
            <v>680499CL_RO</v>
          </cell>
          <cell r="J27">
            <v>1620.9523999999999</v>
          </cell>
          <cell r="K27">
            <v>1489.6668299999999</v>
          </cell>
          <cell r="L27">
            <v>1516.71659</v>
          </cell>
          <cell r="M27">
            <v>8388.3422300000002</v>
          </cell>
          <cell r="N27">
            <v>10059.49035</v>
          </cell>
          <cell r="O27">
            <v>9934.5698900000007</v>
          </cell>
          <cell r="Q27">
            <v>28592.50159</v>
          </cell>
          <cell r="R27">
            <v>30263.649710000002</v>
          </cell>
          <cell r="S27">
            <v>30878.720969999998</v>
          </cell>
          <cell r="U27">
            <v>3445.8484400000002</v>
          </cell>
          <cell r="V27">
            <v>5409.8298699999996</v>
          </cell>
          <cell r="W27">
            <v>5453.4476500000001</v>
          </cell>
          <cell r="AT27">
            <v>3063.1047199999998</v>
          </cell>
          <cell r="AU27">
            <v>3063.1047199999998</v>
          </cell>
        </row>
        <row r="28">
          <cell r="A28" t="str">
            <v>680499811084</v>
          </cell>
          <cell r="J28">
            <v>1620.9523999999999</v>
          </cell>
          <cell r="K28">
            <v>1489.6668299999999</v>
          </cell>
          <cell r="L28">
            <v>1516.71659</v>
          </cell>
          <cell r="M28">
            <v>8388.3422300000002</v>
          </cell>
          <cell r="N28">
            <v>10059.49035</v>
          </cell>
          <cell r="O28">
            <v>9934.5698900000007</v>
          </cell>
          <cell r="Q28">
            <v>28592.50159</v>
          </cell>
          <cell r="R28">
            <v>30263.649710000002</v>
          </cell>
          <cell r="S28">
            <v>30878.720969999998</v>
          </cell>
          <cell r="U28">
            <v>3445.8484400000002</v>
          </cell>
          <cell r="V28">
            <v>5409.8298699999996</v>
          </cell>
          <cell r="W28">
            <v>5453.4476500000001</v>
          </cell>
          <cell r="AT28">
            <v>3063.1047199999998</v>
          </cell>
          <cell r="AU28">
            <v>3063.1047199999998</v>
          </cell>
        </row>
        <row r="29">
          <cell r="A29" t="str">
            <v>680499CL_SK</v>
          </cell>
          <cell r="J29">
            <v>1693.7853600000001</v>
          </cell>
          <cell r="K29">
            <v>1443.5102099999999</v>
          </cell>
          <cell r="L29">
            <v>1443.5102099999999</v>
          </cell>
          <cell r="M29">
            <v>8916.50144</v>
          </cell>
          <cell r="N29">
            <v>5677.0233799999996</v>
          </cell>
          <cell r="O29">
            <v>5677.0233799999996</v>
          </cell>
          <cell r="Q29">
            <v>25394.949680000002</v>
          </cell>
          <cell r="R29">
            <v>22155.47162</v>
          </cell>
          <cell r="S29">
            <v>22155.47162</v>
          </cell>
          <cell r="U29">
            <v>3034.8698599999998</v>
          </cell>
          <cell r="V29">
            <v>4155.8670899999997</v>
          </cell>
          <cell r="W29">
            <v>4155.8670899999997</v>
          </cell>
          <cell r="AT29">
            <v>4234.4083899999996</v>
          </cell>
          <cell r="AU29">
            <v>4234.4083899999996</v>
          </cell>
        </row>
        <row r="30">
          <cell r="A30" t="str">
            <v>680499842028</v>
          </cell>
          <cell r="J30">
            <v>1693.7853600000001</v>
          </cell>
          <cell r="K30">
            <v>1443.5102099999999</v>
          </cell>
          <cell r="L30">
            <v>1443.5102099999999</v>
          </cell>
          <cell r="M30">
            <v>8916.50144</v>
          </cell>
          <cell r="N30">
            <v>5677.0233799999996</v>
          </cell>
          <cell r="O30">
            <v>5677.0233799999996</v>
          </cell>
          <cell r="Q30">
            <v>25394.949680000002</v>
          </cell>
          <cell r="R30">
            <v>22155.47162</v>
          </cell>
          <cell r="S30">
            <v>22155.47162</v>
          </cell>
          <cell r="U30">
            <v>3034.8698599999998</v>
          </cell>
          <cell r="V30">
            <v>4155.8670899999997</v>
          </cell>
          <cell r="W30">
            <v>4155.8670899999997</v>
          </cell>
          <cell r="AT30">
            <v>4234.4083899999996</v>
          </cell>
          <cell r="AU30">
            <v>4234.4083899999996</v>
          </cell>
        </row>
        <row r="31">
          <cell r="A31" t="str">
            <v>680499CL_CZ</v>
          </cell>
          <cell r="J31">
            <v>2205.2785800000001</v>
          </cell>
          <cell r="K31">
            <v>2381.6958199999999</v>
          </cell>
          <cell r="L31">
            <v>2578.6294899999998</v>
          </cell>
          <cell r="M31">
            <v>10582.966560000001</v>
          </cell>
          <cell r="N31">
            <v>12299.34902</v>
          </cell>
          <cell r="O31">
            <v>13078.367329999999</v>
          </cell>
          <cell r="Q31">
            <v>38295.70306</v>
          </cell>
          <cell r="R31">
            <v>40012.085520000001</v>
          </cell>
          <cell r="S31">
            <v>41153.161590000003</v>
          </cell>
          <cell r="U31">
            <v>4296.7573000000002</v>
          </cell>
          <cell r="V31">
            <v>7696.3590299999996</v>
          </cell>
          <cell r="W31">
            <v>8113.7930699999997</v>
          </cell>
          <cell r="AT31">
            <v>4548.2267700000002</v>
          </cell>
          <cell r="AU31">
            <v>4548.2267700000002</v>
          </cell>
        </row>
        <row r="32">
          <cell r="A32" t="str">
            <v>680499910326</v>
          </cell>
          <cell r="AT32">
            <v>-82.424999999999997</v>
          </cell>
          <cell r="AU32">
            <v>-82.424999999999997</v>
          </cell>
        </row>
        <row r="33">
          <cell r="A33" t="str">
            <v>680499910255</v>
          </cell>
          <cell r="J33">
            <v>2205.2785800000001</v>
          </cell>
          <cell r="K33">
            <v>2381.6958199999999</v>
          </cell>
          <cell r="L33">
            <v>2578.6294899999998</v>
          </cell>
          <cell r="M33">
            <v>10582.966560000001</v>
          </cell>
          <cell r="N33">
            <v>12299.34902</v>
          </cell>
          <cell r="O33">
            <v>13078.367329999999</v>
          </cell>
          <cell r="Q33">
            <v>38295.70306</v>
          </cell>
          <cell r="R33">
            <v>40012.085520000001</v>
          </cell>
          <cell r="S33">
            <v>41153.161590000003</v>
          </cell>
          <cell r="U33">
            <v>4296.7573000000002</v>
          </cell>
          <cell r="V33">
            <v>7696.3590299999996</v>
          </cell>
          <cell r="W33">
            <v>8113.7930699999997</v>
          </cell>
          <cell r="AT33">
            <v>4630.6517700000004</v>
          </cell>
          <cell r="AU33">
            <v>4630.6517700000004</v>
          </cell>
        </row>
        <row r="34">
          <cell r="A34" t="str">
            <v>680499CLEAST</v>
          </cell>
          <cell r="J34">
            <v>6249.30609</v>
          </cell>
          <cell r="K34">
            <v>6985.1242700000003</v>
          </cell>
          <cell r="L34">
            <v>6985.1242700000003</v>
          </cell>
          <cell r="M34">
            <v>33549.041620000004</v>
          </cell>
          <cell r="N34">
            <v>31340.533719999999</v>
          </cell>
          <cell r="O34">
            <v>31340.533719999999</v>
          </cell>
          <cell r="Q34">
            <v>100685.40233</v>
          </cell>
          <cell r="R34">
            <v>98476.89443</v>
          </cell>
          <cell r="S34">
            <v>98476.89443</v>
          </cell>
          <cell r="U34">
            <v>12728.46509</v>
          </cell>
          <cell r="V34">
            <v>20707.982360000002</v>
          </cell>
          <cell r="W34">
            <v>20707.982360000002</v>
          </cell>
          <cell r="Z34">
            <v>54283.536619999999</v>
          </cell>
          <cell r="AA34">
            <v>50751.807789999999</v>
          </cell>
          <cell r="AB34">
            <v>264007.04732000001</v>
          </cell>
          <cell r="AR34">
            <v>19647.620869999999</v>
          </cell>
          <cell r="AS34">
            <v>55037.188979999999</v>
          </cell>
          <cell r="AT34">
            <v>72749.57948</v>
          </cell>
          <cell r="AU34">
            <v>249470.11968</v>
          </cell>
        </row>
        <row r="35">
          <cell r="A35" t="str">
            <v>680499910309</v>
          </cell>
          <cell r="J35">
            <v>6249.30609</v>
          </cell>
          <cell r="K35">
            <v>6985.1242700000003</v>
          </cell>
          <cell r="L35">
            <v>6985.1242700000003</v>
          </cell>
          <cell r="M35">
            <v>33549.041620000004</v>
          </cell>
          <cell r="N35">
            <v>31340.533719999999</v>
          </cell>
          <cell r="O35">
            <v>31340.533719999999</v>
          </cell>
          <cell r="Q35">
            <v>100685.40233</v>
          </cell>
          <cell r="R35">
            <v>98476.89443</v>
          </cell>
          <cell r="S35">
            <v>98476.89443</v>
          </cell>
          <cell r="U35">
            <v>12728.46509</v>
          </cell>
          <cell r="V35">
            <v>20707.982360000002</v>
          </cell>
          <cell r="W35">
            <v>20707.982360000002</v>
          </cell>
          <cell r="Z35">
            <v>54283.536619999999</v>
          </cell>
          <cell r="AA35">
            <v>50751.807789999999</v>
          </cell>
          <cell r="AB35">
            <v>264007.04732000001</v>
          </cell>
          <cell r="AR35">
            <v>19647.620869999999</v>
          </cell>
          <cell r="AS35">
            <v>55037.188979999999</v>
          </cell>
          <cell r="AT35">
            <v>72749.57948</v>
          </cell>
          <cell r="AU35">
            <v>249470.11968</v>
          </cell>
        </row>
        <row r="36">
          <cell r="A36" t="str">
            <v>680499CL_UA</v>
          </cell>
          <cell r="J36">
            <v>3256.1227600000002</v>
          </cell>
          <cell r="K36">
            <v>4216.9032999999999</v>
          </cell>
          <cell r="L36">
            <v>3612.76215</v>
          </cell>
          <cell r="M36">
            <v>21325.853760000002</v>
          </cell>
          <cell r="N36">
            <v>19247.2395</v>
          </cell>
          <cell r="O36">
            <v>18869.500230000001</v>
          </cell>
          <cell r="Q36">
            <v>70402.231350000002</v>
          </cell>
          <cell r="R36">
            <v>68323.61709</v>
          </cell>
          <cell r="S36">
            <v>63229.288079999998</v>
          </cell>
          <cell r="U36">
            <v>7087.0977499999999</v>
          </cell>
          <cell r="V36">
            <v>14905.826709999999</v>
          </cell>
          <cell r="W36">
            <v>13060.01547</v>
          </cell>
          <cell r="Z36">
            <v>16239.343999999999</v>
          </cell>
          <cell r="AA36">
            <v>15605.758</v>
          </cell>
          <cell r="AB36">
            <v>84503.099000000002</v>
          </cell>
          <cell r="AR36">
            <v>5264.183</v>
          </cell>
          <cell r="AS36">
            <v>17310.074000000001</v>
          </cell>
          <cell r="AT36">
            <v>26218.546310000002</v>
          </cell>
          <cell r="AU36">
            <v>80040.256309999997</v>
          </cell>
        </row>
        <row r="37">
          <cell r="A37" t="str">
            <v>680499805006</v>
          </cell>
          <cell r="N37">
            <v>34.96942</v>
          </cell>
          <cell r="O37">
            <v>37.645449999999997</v>
          </cell>
          <cell r="R37">
            <v>34.96942</v>
          </cell>
          <cell r="S37">
            <v>37.645449999999997</v>
          </cell>
        </row>
        <row r="38">
          <cell r="A38" t="str">
            <v>680499926079</v>
          </cell>
          <cell r="J38">
            <v>3256.1227600000002</v>
          </cell>
          <cell r="K38">
            <v>4216.9032999999999</v>
          </cell>
          <cell r="L38">
            <v>3612.76215</v>
          </cell>
          <cell r="M38">
            <v>21325.853760000002</v>
          </cell>
          <cell r="N38">
            <v>19212.270079999998</v>
          </cell>
          <cell r="O38">
            <v>18831.854780000001</v>
          </cell>
          <cell r="Q38">
            <v>70402.231350000002</v>
          </cell>
          <cell r="R38">
            <v>68288.647670000006</v>
          </cell>
          <cell r="S38">
            <v>63191.642630000002</v>
          </cell>
          <cell r="U38">
            <v>7087.0977499999999</v>
          </cell>
          <cell r="V38">
            <v>14905.826709999999</v>
          </cell>
          <cell r="W38">
            <v>13060.01547</v>
          </cell>
          <cell r="Z38">
            <v>16239.343999999999</v>
          </cell>
          <cell r="AA38">
            <v>15605.758</v>
          </cell>
          <cell r="AB38">
            <v>84503.099000000002</v>
          </cell>
          <cell r="AR38">
            <v>5264.183</v>
          </cell>
          <cell r="AS38">
            <v>17310.074000000001</v>
          </cell>
          <cell r="AT38">
            <v>26218.546310000002</v>
          </cell>
          <cell r="AU38">
            <v>80040.256309999997</v>
          </cell>
        </row>
        <row r="39">
          <cell r="A39" t="str">
            <v>680499CLDACH</v>
          </cell>
          <cell r="J39">
            <v>63224.680769999999</v>
          </cell>
          <cell r="K39">
            <v>79488.811480000004</v>
          </cell>
          <cell r="L39">
            <v>80635.249119999993</v>
          </cell>
          <cell r="M39">
            <v>445164.41357999999</v>
          </cell>
          <cell r="N39">
            <v>462254.87807999999</v>
          </cell>
          <cell r="O39">
            <v>469533.73174000002</v>
          </cell>
          <cell r="Q39">
            <v>1215011.57351</v>
          </cell>
          <cell r="R39">
            <v>1232102.03801</v>
          </cell>
          <cell r="S39">
            <v>1246017.7708699999</v>
          </cell>
          <cell r="U39">
            <v>151444.81594999999</v>
          </cell>
          <cell r="V39">
            <v>280943.76306000003</v>
          </cell>
          <cell r="W39">
            <v>284674.40642999997</v>
          </cell>
          <cell r="Z39">
            <v>344394.01113</v>
          </cell>
          <cell r="AA39">
            <v>277221.60631</v>
          </cell>
          <cell r="AB39">
            <v>1375645.6627199999</v>
          </cell>
          <cell r="AR39">
            <v>92150.972670000003</v>
          </cell>
          <cell r="AS39">
            <v>288927.40746000002</v>
          </cell>
          <cell r="AT39">
            <v>488241.43562</v>
          </cell>
          <cell r="AU39">
            <v>1356336.41649</v>
          </cell>
        </row>
        <row r="40">
          <cell r="A40" t="str">
            <v>680499CL_DE</v>
          </cell>
          <cell r="J40">
            <v>56849.672919999997</v>
          </cell>
          <cell r="K40">
            <v>70183.476120000007</v>
          </cell>
          <cell r="L40">
            <v>70183.476120000007</v>
          </cell>
          <cell r="M40">
            <v>404812.81245000003</v>
          </cell>
          <cell r="N40">
            <v>409846.04811999999</v>
          </cell>
          <cell r="O40">
            <v>409846.04811999999</v>
          </cell>
          <cell r="Q40">
            <v>1103627.7977499999</v>
          </cell>
          <cell r="R40">
            <v>1108661.03342</v>
          </cell>
          <cell r="S40">
            <v>1108661.03342</v>
          </cell>
          <cell r="U40">
            <v>135603.37953000001</v>
          </cell>
          <cell r="V40">
            <v>250434.95113</v>
          </cell>
          <cell r="W40">
            <v>250434.95113</v>
          </cell>
          <cell r="Z40">
            <v>344394.01113</v>
          </cell>
          <cell r="AA40">
            <v>277221.60631</v>
          </cell>
          <cell r="AB40">
            <v>1375645.6627199999</v>
          </cell>
          <cell r="AR40">
            <v>92150.972670000003</v>
          </cell>
          <cell r="AS40">
            <v>288927.40746000002</v>
          </cell>
          <cell r="AT40">
            <v>473253.52120999998</v>
          </cell>
          <cell r="AU40">
            <v>1341348.50208</v>
          </cell>
        </row>
        <row r="41">
          <cell r="A41" t="str">
            <v>680499325274</v>
          </cell>
          <cell r="J41">
            <v>56849.672919999997</v>
          </cell>
          <cell r="K41">
            <v>70183.476120000007</v>
          </cell>
          <cell r="L41">
            <v>70183.476120000007</v>
          </cell>
          <cell r="M41">
            <v>404812.81245000003</v>
          </cell>
          <cell r="N41">
            <v>409846.04811999999</v>
          </cell>
          <cell r="O41">
            <v>409846.04811999999</v>
          </cell>
          <cell r="Q41">
            <v>1103627.7977499999</v>
          </cell>
          <cell r="R41">
            <v>1108661.03342</v>
          </cell>
          <cell r="S41">
            <v>1108661.03342</v>
          </cell>
          <cell r="U41">
            <v>135603.37953000001</v>
          </cell>
          <cell r="V41">
            <v>250434.95113</v>
          </cell>
          <cell r="W41">
            <v>250434.95113</v>
          </cell>
          <cell r="Z41">
            <v>344394.01113</v>
          </cell>
          <cell r="AA41">
            <v>277221.60631</v>
          </cell>
          <cell r="AB41">
            <v>1375645.6627199999</v>
          </cell>
          <cell r="AR41">
            <v>92150.972670000003</v>
          </cell>
          <cell r="AS41">
            <v>288927.40746000002</v>
          </cell>
          <cell r="AT41">
            <v>473253.52120999998</v>
          </cell>
          <cell r="AU41">
            <v>1341348.50208</v>
          </cell>
        </row>
        <row r="42">
          <cell r="A42" t="str">
            <v>680499CL_CH</v>
          </cell>
          <cell r="J42">
            <v>6375.00785</v>
          </cell>
          <cell r="K42">
            <v>9305.3353599999991</v>
          </cell>
          <cell r="L42">
            <v>10451.772999999999</v>
          </cell>
          <cell r="M42">
            <v>40351.601130000003</v>
          </cell>
          <cell r="N42">
            <v>52408.829960000003</v>
          </cell>
          <cell r="O42">
            <v>59687.683620000003</v>
          </cell>
          <cell r="Q42">
            <v>111383.77576</v>
          </cell>
          <cell r="R42">
            <v>123441.00459</v>
          </cell>
          <cell r="S42">
            <v>137356.73744999999</v>
          </cell>
          <cell r="U42">
            <v>15841.43642</v>
          </cell>
          <cell r="V42">
            <v>30508.81193</v>
          </cell>
          <cell r="W42">
            <v>34239.455300000001</v>
          </cell>
          <cell r="AT42">
            <v>14987.914409999999</v>
          </cell>
          <cell r="AU42">
            <v>14987.914409999999</v>
          </cell>
        </row>
        <row r="43">
          <cell r="A43" t="str">
            <v>680499982189</v>
          </cell>
          <cell r="J43">
            <v>6375.00785</v>
          </cell>
          <cell r="K43">
            <v>9305.3353599999991</v>
          </cell>
          <cell r="L43">
            <v>10451.772999999999</v>
          </cell>
          <cell r="M43">
            <v>40351.601130000003</v>
          </cell>
          <cell r="N43">
            <v>52408.829960000003</v>
          </cell>
          <cell r="O43">
            <v>59687.683620000003</v>
          </cell>
          <cell r="Q43">
            <v>111383.77576</v>
          </cell>
          <cell r="R43">
            <v>123441.00459</v>
          </cell>
          <cell r="S43">
            <v>137356.73744999999</v>
          </cell>
          <cell r="U43">
            <v>15841.43642</v>
          </cell>
          <cell r="V43">
            <v>30508.81193</v>
          </cell>
          <cell r="W43">
            <v>34239.455300000001</v>
          </cell>
          <cell r="AT43">
            <v>14987.914409999999</v>
          </cell>
          <cell r="AU43">
            <v>14987.914409999999</v>
          </cell>
        </row>
        <row r="44">
          <cell r="A44" t="str">
            <v>680499CL_FR</v>
          </cell>
          <cell r="J44">
            <v>40435.875030000003</v>
          </cell>
          <cell r="K44">
            <v>61954.136910000001</v>
          </cell>
          <cell r="L44">
            <v>61954.136910000001</v>
          </cell>
          <cell r="M44">
            <v>262018.55658</v>
          </cell>
          <cell r="N44">
            <v>289446.00718999997</v>
          </cell>
          <cell r="O44">
            <v>289446.00718999997</v>
          </cell>
          <cell r="Q44">
            <v>734474.13170999999</v>
          </cell>
          <cell r="R44">
            <v>761901.58232000005</v>
          </cell>
          <cell r="S44">
            <v>761901.58232000005</v>
          </cell>
          <cell r="U44">
            <v>98785.2255</v>
          </cell>
          <cell r="V44">
            <v>196659.33851999999</v>
          </cell>
          <cell r="W44">
            <v>196659.33851999999</v>
          </cell>
          <cell r="Z44">
            <v>185720.79355999999</v>
          </cell>
          <cell r="AA44">
            <v>140885.93989000001</v>
          </cell>
          <cell r="AB44">
            <v>764501.33776000002</v>
          </cell>
          <cell r="AR44">
            <v>65986.062890000001</v>
          </cell>
          <cell r="AS44">
            <v>196096.3461</v>
          </cell>
          <cell r="AT44">
            <v>298198.88231000002</v>
          </cell>
          <cell r="AU44">
            <v>779512.45646999998</v>
          </cell>
        </row>
        <row r="45">
          <cell r="A45" t="str">
            <v>680499380201</v>
          </cell>
          <cell r="J45">
            <v>40435.875030000003</v>
          </cell>
          <cell r="K45">
            <v>61954.136910000001</v>
          </cell>
          <cell r="L45">
            <v>61954.136910000001</v>
          </cell>
          <cell r="M45">
            <v>262018.55658</v>
          </cell>
          <cell r="N45">
            <v>289446.00718999997</v>
          </cell>
          <cell r="O45">
            <v>289446.00718999997</v>
          </cell>
          <cell r="Q45">
            <v>734474.13170999999</v>
          </cell>
          <cell r="R45">
            <v>761901.58232000005</v>
          </cell>
          <cell r="S45">
            <v>761901.58232000005</v>
          </cell>
          <cell r="U45">
            <v>98785.2255</v>
          </cell>
          <cell r="V45">
            <v>196659.33851999999</v>
          </cell>
          <cell r="W45">
            <v>196659.33851999999</v>
          </cell>
          <cell r="Z45">
            <v>185720.79355999999</v>
          </cell>
          <cell r="AA45">
            <v>140885.93989000001</v>
          </cell>
          <cell r="AB45">
            <v>764501.33776000002</v>
          </cell>
          <cell r="AR45">
            <v>65986.062890000001</v>
          </cell>
          <cell r="AS45">
            <v>196096.3461</v>
          </cell>
          <cell r="AT45">
            <v>298198.88231000002</v>
          </cell>
          <cell r="AU45">
            <v>779512.45646999998</v>
          </cell>
        </row>
        <row r="46">
          <cell r="A46" t="str">
            <v>680499CLIBER</v>
          </cell>
          <cell r="J46">
            <v>14478.01341</v>
          </cell>
          <cell r="K46">
            <v>20510.4555</v>
          </cell>
          <cell r="L46">
            <v>20510.4555</v>
          </cell>
          <cell r="M46">
            <v>79784.22795</v>
          </cell>
          <cell r="N46">
            <v>104268.65627000001</v>
          </cell>
          <cell r="O46">
            <v>104268.65627000001</v>
          </cell>
          <cell r="Q46">
            <v>227434.23764000001</v>
          </cell>
          <cell r="R46">
            <v>251918.66596000001</v>
          </cell>
          <cell r="S46">
            <v>251918.66596000001</v>
          </cell>
          <cell r="U46">
            <v>31395.528200000001</v>
          </cell>
          <cell r="V46">
            <v>65240.041219999999</v>
          </cell>
          <cell r="W46">
            <v>65240.041219999999</v>
          </cell>
          <cell r="Z46">
            <v>59342.874739999999</v>
          </cell>
          <cell r="AA46">
            <v>56809.282350000001</v>
          </cell>
          <cell r="AB46">
            <v>261431.20543999999</v>
          </cell>
          <cell r="AR46">
            <v>18248.595529999999</v>
          </cell>
          <cell r="AS46">
            <v>58465.076300000001</v>
          </cell>
          <cell r="AT46">
            <v>92506.389020000002</v>
          </cell>
          <cell r="AU46">
            <v>257995.24655000001</v>
          </cell>
        </row>
        <row r="47">
          <cell r="A47" t="str">
            <v>680499CL_ES</v>
          </cell>
          <cell r="J47">
            <v>12390.80659</v>
          </cell>
          <cell r="K47">
            <v>18631.47452</v>
          </cell>
          <cell r="L47">
            <v>18631.47452</v>
          </cell>
          <cell r="M47">
            <v>70598.856490000006</v>
          </cell>
          <cell r="N47">
            <v>95236.895600000003</v>
          </cell>
          <cell r="O47">
            <v>95236.895600000003</v>
          </cell>
          <cell r="Q47">
            <v>205271.78</v>
          </cell>
          <cell r="R47">
            <v>229909.81911000001</v>
          </cell>
          <cell r="S47">
            <v>229909.81911000001</v>
          </cell>
          <cell r="U47">
            <v>27450.469239999999</v>
          </cell>
          <cell r="V47">
            <v>59696.46905</v>
          </cell>
          <cell r="W47">
            <v>59696.46905</v>
          </cell>
          <cell r="Z47">
            <v>59342.874739999999</v>
          </cell>
          <cell r="AA47">
            <v>56809.282350000001</v>
          </cell>
          <cell r="AB47">
            <v>261431.20543999999</v>
          </cell>
          <cell r="AR47">
            <v>18248.595529999999</v>
          </cell>
          <cell r="AS47">
            <v>58465.076300000001</v>
          </cell>
          <cell r="AT47">
            <v>89302.258069999996</v>
          </cell>
          <cell r="AU47">
            <v>254791.11559999999</v>
          </cell>
        </row>
        <row r="48">
          <cell r="A48" t="str">
            <v>680499850327</v>
          </cell>
          <cell r="J48">
            <v>12390.80659</v>
          </cell>
          <cell r="K48">
            <v>18631.47452</v>
          </cell>
          <cell r="L48">
            <v>18631.47452</v>
          </cell>
          <cell r="M48">
            <v>70598.856490000006</v>
          </cell>
          <cell r="N48">
            <v>95236.895600000003</v>
          </cell>
          <cell r="O48">
            <v>95236.895600000003</v>
          </cell>
          <cell r="Q48">
            <v>205271.78</v>
          </cell>
          <cell r="R48">
            <v>229909.81911000001</v>
          </cell>
          <cell r="S48">
            <v>229909.81911000001</v>
          </cell>
          <cell r="U48">
            <v>27450.469239999999</v>
          </cell>
          <cell r="V48">
            <v>59696.46905</v>
          </cell>
          <cell r="W48">
            <v>59696.46905</v>
          </cell>
          <cell r="Z48">
            <v>59342.874739999999</v>
          </cell>
          <cell r="AA48">
            <v>56809.282350000001</v>
          </cell>
          <cell r="AB48">
            <v>261431.20543999999</v>
          </cell>
          <cell r="AR48">
            <v>18248.595529999999</v>
          </cell>
          <cell r="AS48">
            <v>58465.076300000001</v>
          </cell>
          <cell r="AT48">
            <v>89302.258069999996</v>
          </cell>
          <cell r="AU48">
            <v>254791.11559999999</v>
          </cell>
        </row>
        <row r="49">
          <cell r="A49" t="str">
            <v>680499CL_PT</v>
          </cell>
          <cell r="J49">
            <v>2087.2068199999999</v>
          </cell>
          <cell r="K49">
            <v>1878.98098</v>
          </cell>
          <cell r="L49">
            <v>1878.98098</v>
          </cell>
          <cell r="M49">
            <v>9185.3714600000003</v>
          </cell>
          <cell r="N49">
            <v>9031.7606699999997</v>
          </cell>
          <cell r="O49">
            <v>9031.7606699999997</v>
          </cell>
          <cell r="Q49">
            <v>22162.457640000001</v>
          </cell>
          <cell r="R49">
            <v>22008.846850000002</v>
          </cell>
          <cell r="S49">
            <v>22008.846850000002</v>
          </cell>
          <cell r="U49">
            <v>3945.0589599999998</v>
          </cell>
          <cell r="V49">
            <v>5543.5721700000004</v>
          </cell>
          <cell r="W49">
            <v>5543.5721700000004</v>
          </cell>
          <cell r="AT49">
            <v>3204.1309500000002</v>
          </cell>
          <cell r="AU49">
            <v>3204.1309500000002</v>
          </cell>
        </row>
        <row r="50">
          <cell r="A50" t="str">
            <v>680499790463</v>
          </cell>
          <cell r="J50">
            <v>2087.2068199999999</v>
          </cell>
          <cell r="K50">
            <v>1878.98098</v>
          </cell>
          <cell r="L50">
            <v>1878.98098</v>
          </cell>
          <cell r="M50">
            <v>9185.3714600000003</v>
          </cell>
          <cell r="N50">
            <v>9031.7606699999997</v>
          </cell>
          <cell r="O50">
            <v>9031.7606699999997</v>
          </cell>
          <cell r="Q50">
            <v>22162.457640000001</v>
          </cell>
          <cell r="R50">
            <v>22008.846850000002</v>
          </cell>
          <cell r="S50">
            <v>22008.846850000002</v>
          </cell>
          <cell r="U50">
            <v>3945.0589599999998</v>
          </cell>
          <cell r="V50">
            <v>5543.5721700000004</v>
          </cell>
          <cell r="W50">
            <v>5543.5721700000004</v>
          </cell>
          <cell r="AT50">
            <v>3204.1309500000002</v>
          </cell>
          <cell r="AU50">
            <v>3204.1309500000002</v>
          </cell>
        </row>
        <row r="51">
          <cell r="A51" t="str">
            <v>680499CLITIG</v>
          </cell>
          <cell r="J51">
            <v>17232.609280000001</v>
          </cell>
          <cell r="K51">
            <v>30799.509989999999</v>
          </cell>
          <cell r="L51">
            <v>30799.509989999999</v>
          </cell>
          <cell r="M51">
            <v>108228.61237</v>
          </cell>
          <cell r="N51">
            <v>134850.4944</v>
          </cell>
          <cell r="O51">
            <v>134850.4944</v>
          </cell>
          <cell r="Q51">
            <v>339062.74495999998</v>
          </cell>
          <cell r="R51">
            <v>365684.62699000002</v>
          </cell>
          <cell r="S51">
            <v>365684.62699000002</v>
          </cell>
          <cell r="U51">
            <v>40872.057200000003</v>
          </cell>
          <cell r="V51">
            <v>85796.849419999999</v>
          </cell>
          <cell r="W51">
            <v>85796.849419999999</v>
          </cell>
          <cell r="Z51">
            <v>88002.411439999996</v>
          </cell>
          <cell r="AA51">
            <v>69111.508199999997</v>
          </cell>
          <cell r="AB51">
            <v>345798.13673000003</v>
          </cell>
          <cell r="AR51">
            <v>26959.24728</v>
          </cell>
          <cell r="AS51">
            <v>82194.696299999996</v>
          </cell>
          <cell r="AT51">
            <v>121102.62806</v>
          </cell>
          <cell r="AU51">
            <v>348538.63983</v>
          </cell>
        </row>
        <row r="52">
          <cell r="A52" t="str">
            <v>680499CL_IT</v>
          </cell>
          <cell r="J52">
            <v>14815.63962</v>
          </cell>
          <cell r="K52">
            <v>26753.833360000001</v>
          </cell>
          <cell r="L52">
            <v>26753.833360000001</v>
          </cell>
          <cell r="M52">
            <v>93800.293909999993</v>
          </cell>
          <cell r="N52">
            <v>112457.04261</v>
          </cell>
          <cell r="O52">
            <v>112457.04261</v>
          </cell>
          <cell r="Q52">
            <v>295641.55115999997</v>
          </cell>
          <cell r="R52">
            <v>314298.29986000003</v>
          </cell>
          <cell r="S52">
            <v>314298.29986000003</v>
          </cell>
          <cell r="U52">
            <v>35725.155639999997</v>
          </cell>
          <cell r="V52">
            <v>74477.134950000007</v>
          </cell>
          <cell r="W52">
            <v>74477.134950000007</v>
          </cell>
          <cell r="Z52">
            <v>78061.119940000004</v>
          </cell>
          <cell r="AA52">
            <v>61341.680240000002</v>
          </cell>
          <cell r="AB52">
            <v>303406.79095</v>
          </cell>
          <cell r="AR52">
            <v>24066.984639999999</v>
          </cell>
          <cell r="AS52">
            <v>72765.865730000005</v>
          </cell>
          <cell r="AT52">
            <v>105779.75248</v>
          </cell>
          <cell r="AU52">
            <v>304972.32208000001</v>
          </cell>
        </row>
        <row r="53">
          <cell r="A53" t="str">
            <v>680499520780</v>
          </cell>
          <cell r="J53">
            <v>14737.975560000001</v>
          </cell>
          <cell r="K53">
            <v>26679.193589999999</v>
          </cell>
          <cell r="L53">
            <v>26679.193589999999</v>
          </cell>
          <cell r="M53">
            <v>93285.095589999997</v>
          </cell>
          <cell r="N53">
            <v>111948.5678</v>
          </cell>
          <cell r="O53">
            <v>111948.5678</v>
          </cell>
          <cell r="Q53">
            <v>294495.38669999997</v>
          </cell>
          <cell r="R53">
            <v>313158.85891000001</v>
          </cell>
          <cell r="S53">
            <v>313158.85891000001</v>
          </cell>
          <cell r="U53">
            <v>35552.894820000001</v>
          </cell>
          <cell r="V53">
            <v>74223.783110000004</v>
          </cell>
          <cell r="W53">
            <v>74223.783110000004</v>
          </cell>
          <cell r="Z53">
            <v>78061.119940000004</v>
          </cell>
          <cell r="AA53">
            <v>61341.680240000002</v>
          </cell>
          <cell r="AB53">
            <v>303406.79095</v>
          </cell>
          <cell r="AR53">
            <v>24066.984639999999</v>
          </cell>
          <cell r="AS53">
            <v>72765.865730000005</v>
          </cell>
          <cell r="AT53">
            <v>105540.15802</v>
          </cell>
          <cell r="AU53">
            <v>304732.72762000002</v>
          </cell>
        </row>
        <row r="54">
          <cell r="A54" t="str">
            <v>680499520783</v>
          </cell>
          <cell r="J54">
            <v>77.664060000000006</v>
          </cell>
          <cell r="K54">
            <v>74.639769999999999</v>
          </cell>
          <cell r="L54">
            <v>74.639769999999999</v>
          </cell>
          <cell r="M54">
            <v>515.19831999999997</v>
          </cell>
          <cell r="N54">
            <v>508.47480999999999</v>
          </cell>
          <cell r="O54">
            <v>508.47480999999999</v>
          </cell>
          <cell r="Q54">
            <v>1146.16446</v>
          </cell>
          <cell r="R54">
            <v>1139.4409499999999</v>
          </cell>
          <cell r="S54">
            <v>1139.4409499999999</v>
          </cell>
          <cell r="U54">
            <v>172.26082</v>
          </cell>
          <cell r="V54">
            <v>253.35184000000001</v>
          </cell>
          <cell r="W54">
            <v>253.35184000000001</v>
          </cell>
          <cell r="AT54">
            <v>239.59446</v>
          </cell>
          <cell r="AU54">
            <v>239.59446</v>
          </cell>
        </row>
        <row r="55">
          <cell r="A55" t="str">
            <v>680499CL_GR</v>
          </cell>
          <cell r="J55">
            <v>2416.9696600000002</v>
          </cell>
          <cell r="K55">
            <v>4045.6766299999999</v>
          </cell>
          <cell r="L55">
            <v>4045.6766299999999</v>
          </cell>
          <cell r="M55">
            <v>14428.31846</v>
          </cell>
          <cell r="N55">
            <v>22393.451789999999</v>
          </cell>
          <cell r="O55">
            <v>22393.451789999999</v>
          </cell>
          <cell r="Q55">
            <v>43421.193800000001</v>
          </cell>
          <cell r="R55">
            <v>51386.327129999998</v>
          </cell>
          <cell r="S55">
            <v>51386.327129999998</v>
          </cell>
          <cell r="U55">
            <v>5146.9015600000002</v>
          </cell>
          <cell r="V55">
            <v>11319.714470000001</v>
          </cell>
          <cell r="W55">
            <v>11319.714470000001</v>
          </cell>
          <cell r="Z55">
            <v>9941.2914999999994</v>
          </cell>
          <cell r="AA55">
            <v>7769.8279599999996</v>
          </cell>
          <cell r="AB55">
            <v>42391.345780000003</v>
          </cell>
          <cell r="AR55">
            <v>2892.2626399999999</v>
          </cell>
          <cell r="AS55">
            <v>9428.8305700000001</v>
          </cell>
          <cell r="AT55">
            <v>15322.87558</v>
          </cell>
          <cell r="AU55">
            <v>43566.317750000002</v>
          </cell>
        </row>
        <row r="56">
          <cell r="A56" t="str">
            <v>680499410101</v>
          </cell>
          <cell r="J56">
            <v>2416.9696600000002</v>
          </cell>
          <cell r="K56">
            <v>4045.6766299999999</v>
          </cell>
          <cell r="L56">
            <v>4045.6766299999999</v>
          </cell>
          <cell r="M56">
            <v>14428.31846</v>
          </cell>
          <cell r="N56">
            <v>22393.451789999999</v>
          </cell>
          <cell r="O56">
            <v>22393.451789999999</v>
          </cell>
          <cell r="Q56">
            <v>43421.193800000001</v>
          </cell>
          <cell r="R56">
            <v>51386.327129999998</v>
          </cell>
          <cell r="S56">
            <v>51386.327129999998</v>
          </cell>
          <cell r="U56">
            <v>5146.9015600000002</v>
          </cell>
          <cell r="V56">
            <v>11319.714470000001</v>
          </cell>
          <cell r="W56">
            <v>11319.714470000001</v>
          </cell>
          <cell r="Z56">
            <v>9941.2914999999994</v>
          </cell>
          <cell r="AA56">
            <v>7769.8279599999996</v>
          </cell>
          <cell r="AB56">
            <v>42391.345780000003</v>
          </cell>
          <cell r="AR56">
            <v>2892.2626399999999</v>
          </cell>
          <cell r="AS56">
            <v>9428.8305700000001</v>
          </cell>
          <cell r="AT56">
            <v>15322.87558</v>
          </cell>
          <cell r="AU56">
            <v>43566.317750000002</v>
          </cell>
        </row>
        <row r="57">
          <cell r="A57" t="str">
            <v>680499CLNORD</v>
          </cell>
          <cell r="J57">
            <v>14195.47273</v>
          </cell>
          <cell r="K57">
            <v>23885.68867</v>
          </cell>
          <cell r="L57">
            <v>24732.22438</v>
          </cell>
          <cell r="M57">
            <v>85839.016799999998</v>
          </cell>
          <cell r="N57">
            <v>97349.765740000003</v>
          </cell>
          <cell r="O57">
            <v>102410.77277</v>
          </cell>
          <cell r="Q57">
            <v>275652.74248999998</v>
          </cell>
          <cell r="R57">
            <v>287163.49142999999</v>
          </cell>
          <cell r="S57">
            <v>298305.61512999999</v>
          </cell>
          <cell r="U57">
            <v>32593.270489999999</v>
          </cell>
          <cell r="V57">
            <v>69291.486420000001</v>
          </cell>
          <cell r="W57">
            <v>71806.228400000007</v>
          </cell>
          <cell r="Z57">
            <v>60997.985000000001</v>
          </cell>
          <cell r="AA57">
            <v>52640.546000000002</v>
          </cell>
          <cell r="AB57">
            <v>293767.50300000003</v>
          </cell>
          <cell r="AR57">
            <v>21385.387999999999</v>
          </cell>
          <cell r="AS57">
            <v>65399.932999999997</v>
          </cell>
          <cell r="AT57">
            <v>92520.743400000007</v>
          </cell>
          <cell r="AU57">
            <v>298016.27439999999</v>
          </cell>
        </row>
        <row r="58">
          <cell r="A58" t="str">
            <v>680499CL_DK</v>
          </cell>
          <cell r="J58">
            <v>2087.9975300000001</v>
          </cell>
          <cell r="K58">
            <v>6619.80897</v>
          </cell>
          <cell r="L58">
            <v>6607.08788</v>
          </cell>
          <cell r="M58">
            <v>16732.162199999999</v>
          </cell>
          <cell r="N58">
            <v>27065.780579999999</v>
          </cell>
          <cell r="O58">
            <v>27017.744559999999</v>
          </cell>
          <cell r="Q58">
            <v>52649.403489999997</v>
          </cell>
          <cell r="R58">
            <v>62983.021869999997</v>
          </cell>
          <cell r="S58">
            <v>62903.381849999998</v>
          </cell>
          <cell r="U58">
            <v>5308.86013</v>
          </cell>
          <cell r="V58">
            <v>21055.738539999998</v>
          </cell>
          <cell r="W58">
            <v>21016.947540000001</v>
          </cell>
          <cell r="AT58">
            <v>7713.4515600000004</v>
          </cell>
          <cell r="AU58">
            <v>7713.4515600000004</v>
          </cell>
        </row>
        <row r="59">
          <cell r="A59" t="str">
            <v>680499300929</v>
          </cell>
          <cell r="J59">
            <v>2087.9975300000001</v>
          </cell>
          <cell r="K59">
            <v>6619.80897</v>
          </cell>
          <cell r="L59">
            <v>6607.08788</v>
          </cell>
          <cell r="M59">
            <v>16732.162199999999</v>
          </cell>
          <cell r="N59">
            <v>27065.780579999999</v>
          </cell>
          <cell r="O59">
            <v>27017.744559999999</v>
          </cell>
          <cell r="Q59">
            <v>52649.403489999997</v>
          </cell>
          <cell r="R59">
            <v>62983.021869999997</v>
          </cell>
          <cell r="S59">
            <v>62903.381849999998</v>
          </cell>
          <cell r="U59">
            <v>5308.86013</v>
          </cell>
          <cell r="V59">
            <v>21055.738539999998</v>
          </cell>
          <cell r="W59">
            <v>21016.947540000001</v>
          </cell>
          <cell r="AT59">
            <v>7713.4515600000004</v>
          </cell>
          <cell r="AU59">
            <v>7713.4515600000004</v>
          </cell>
        </row>
        <row r="60">
          <cell r="A60" t="str">
            <v>680499CL_FI</v>
          </cell>
          <cell r="J60">
            <v>1814.6240600000001</v>
          </cell>
          <cell r="K60">
            <v>3112.3201800000002</v>
          </cell>
          <cell r="L60">
            <v>3112.3201800000002</v>
          </cell>
          <cell r="M60">
            <v>11088.90237</v>
          </cell>
          <cell r="N60">
            <v>15770.190130000001</v>
          </cell>
          <cell r="O60">
            <v>15770.190130000001</v>
          </cell>
          <cell r="Q60">
            <v>32684.520929999999</v>
          </cell>
          <cell r="R60">
            <v>37365.808689999998</v>
          </cell>
          <cell r="S60">
            <v>37365.808689999998</v>
          </cell>
          <cell r="U60">
            <v>4541.4005100000004</v>
          </cell>
          <cell r="V60">
            <v>9152.0369699999992</v>
          </cell>
          <cell r="W60">
            <v>9152.0369699999992</v>
          </cell>
          <cell r="AT60">
            <v>4436.8419599999997</v>
          </cell>
          <cell r="AU60">
            <v>4436.8419599999997</v>
          </cell>
        </row>
        <row r="61">
          <cell r="A61" t="str">
            <v>680499370614</v>
          </cell>
          <cell r="J61">
            <v>1814.6240600000001</v>
          </cell>
          <cell r="K61">
            <v>3112.3201800000002</v>
          </cell>
          <cell r="L61">
            <v>3112.3201800000002</v>
          </cell>
          <cell r="M61">
            <v>11088.90237</v>
          </cell>
          <cell r="N61">
            <v>15770.190130000001</v>
          </cell>
          <cell r="O61">
            <v>15770.190130000001</v>
          </cell>
          <cell r="Q61">
            <v>32684.520929999999</v>
          </cell>
          <cell r="R61">
            <v>37365.808689999998</v>
          </cell>
          <cell r="S61">
            <v>37365.808689999998</v>
          </cell>
          <cell r="U61">
            <v>4541.4005100000004</v>
          </cell>
          <cell r="V61">
            <v>9152.0369699999992</v>
          </cell>
          <cell r="W61">
            <v>9152.0369699999992</v>
          </cell>
          <cell r="AT61">
            <v>4436.8419599999997</v>
          </cell>
          <cell r="AU61">
            <v>4436.8419599999997</v>
          </cell>
        </row>
        <row r="62">
          <cell r="A62" t="str">
            <v>680499CL_NO</v>
          </cell>
          <cell r="J62">
            <v>1099.2185500000001</v>
          </cell>
          <cell r="K62">
            <v>2617.0901199999998</v>
          </cell>
          <cell r="L62">
            <v>2587.78748</v>
          </cell>
          <cell r="M62">
            <v>9316.4146799999999</v>
          </cell>
          <cell r="N62">
            <v>11863.74431</v>
          </cell>
          <cell r="O62">
            <v>12278.707119999999</v>
          </cell>
          <cell r="Q62">
            <v>34852.774810000003</v>
          </cell>
          <cell r="R62">
            <v>37400.104440000003</v>
          </cell>
          <cell r="S62">
            <v>38736.191019999998</v>
          </cell>
          <cell r="U62">
            <v>2621.8222599999999</v>
          </cell>
          <cell r="V62">
            <v>7273.72264</v>
          </cell>
          <cell r="W62">
            <v>7333.0223400000004</v>
          </cell>
          <cell r="AT62">
            <v>4799.3500199999999</v>
          </cell>
          <cell r="AU62">
            <v>4799.3500199999999</v>
          </cell>
        </row>
        <row r="63">
          <cell r="A63" t="str">
            <v>680499710652</v>
          </cell>
          <cell r="J63">
            <v>1099.2185500000001</v>
          </cell>
          <cell r="K63">
            <v>2617.0901199999998</v>
          </cell>
          <cell r="L63">
            <v>2587.78748</v>
          </cell>
          <cell r="M63">
            <v>9316.4146799999999</v>
          </cell>
          <cell r="N63">
            <v>11863.74431</v>
          </cell>
          <cell r="O63">
            <v>12278.707119999999</v>
          </cell>
          <cell r="Q63">
            <v>34852.774810000003</v>
          </cell>
          <cell r="R63">
            <v>37400.104440000003</v>
          </cell>
          <cell r="S63">
            <v>38736.191019999998</v>
          </cell>
          <cell r="U63">
            <v>2621.8222599999999</v>
          </cell>
          <cell r="V63">
            <v>7273.72264</v>
          </cell>
          <cell r="W63">
            <v>7333.0223400000004</v>
          </cell>
          <cell r="AT63">
            <v>4799.3500199999999</v>
          </cell>
          <cell r="AU63">
            <v>4799.3500199999999</v>
          </cell>
        </row>
        <row r="64">
          <cell r="A64" t="str">
            <v>680499CL_SE</v>
          </cell>
          <cell r="J64">
            <v>9193.6325899999993</v>
          </cell>
          <cell r="K64">
            <v>11536.4694</v>
          </cell>
          <cell r="L64">
            <v>12425.028840000001</v>
          </cell>
          <cell r="M64">
            <v>48701.537550000001</v>
          </cell>
          <cell r="N64">
            <v>42650.050719999999</v>
          </cell>
          <cell r="O64">
            <v>47344.130960000002</v>
          </cell>
          <cell r="Q64">
            <v>155466.04326000001</v>
          </cell>
          <cell r="R64">
            <v>149414.55643</v>
          </cell>
          <cell r="S64">
            <v>159300.23357000001</v>
          </cell>
          <cell r="U64">
            <v>20121.187590000001</v>
          </cell>
          <cell r="V64">
            <v>31809.988270000002</v>
          </cell>
          <cell r="W64">
            <v>34304.221539999999</v>
          </cell>
          <cell r="Z64">
            <v>60997.985000000001</v>
          </cell>
          <cell r="AA64">
            <v>52640.546000000002</v>
          </cell>
          <cell r="AB64">
            <v>293767.50300000003</v>
          </cell>
          <cell r="AR64">
            <v>21385.387999999999</v>
          </cell>
          <cell r="AS64">
            <v>65399.932999999997</v>
          </cell>
          <cell r="AT64">
            <v>75571.099860000002</v>
          </cell>
          <cell r="AU64">
            <v>281066.63085999998</v>
          </cell>
        </row>
        <row r="65">
          <cell r="A65" t="str">
            <v>680499970181</v>
          </cell>
          <cell r="J65">
            <v>9193.6325899999993</v>
          </cell>
          <cell r="K65">
            <v>11536.4694</v>
          </cell>
          <cell r="L65">
            <v>12425.028840000001</v>
          </cell>
          <cell r="M65">
            <v>48701.537550000001</v>
          </cell>
          <cell r="N65">
            <v>42650.050719999999</v>
          </cell>
          <cell r="O65">
            <v>47344.130960000002</v>
          </cell>
          <cell r="Q65">
            <v>155466.04326000001</v>
          </cell>
          <cell r="R65">
            <v>149414.55643</v>
          </cell>
          <cell r="S65">
            <v>159300.23357000001</v>
          </cell>
          <cell r="U65">
            <v>20121.187590000001</v>
          </cell>
          <cell r="V65">
            <v>31809.988270000002</v>
          </cell>
          <cell r="W65">
            <v>34304.221539999999</v>
          </cell>
          <cell r="Z65">
            <v>60997.985000000001</v>
          </cell>
          <cell r="AA65">
            <v>52640.546000000002</v>
          </cell>
          <cell r="AB65">
            <v>293767.50300000003</v>
          </cell>
          <cell r="AR65">
            <v>21385.387999999999</v>
          </cell>
          <cell r="AS65">
            <v>65399.932999999997</v>
          </cell>
          <cell r="AT65">
            <v>75571.099860000002</v>
          </cell>
          <cell r="AU65">
            <v>281066.63085999998</v>
          </cell>
        </row>
        <row r="66">
          <cell r="A66" t="str">
            <v>680499CL_PL</v>
          </cell>
          <cell r="J66">
            <v>6117.2291500000001</v>
          </cell>
          <cell r="K66">
            <v>8212.8284399999993</v>
          </cell>
          <cell r="L66">
            <v>8546.7325299999993</v>
          </cell>
          <cell r="M66">
            <v>40188.511010000002</v>
          </cell>
          <cell r="N66">
            <v>38557.851849999999</v>
          </cell>
          <cell r="O66">
            <v>39059.46832</v>
          </cell>
          <cell r="Q66">
            <v>120005.48632</v>
          </cell>
          <cell r="R66">
            <v>118374.82716</v>
          </cell>
          <cell r="S66">
            <v>119928.59673999999</v>
          </cell>
          <cell r="U66">
            <v>14348.883089999999</v>
          </cell>
          <cell r="V66">
            <v>25797.386450000002</v>
          </cell>
          <cell r="W66">
            <v>26178.981189999999</v>
          </cell>
          <cell r="Z66">
            <v>31803.331999999999</v>
          </cell>
          <cell r="AA66">
            <v>32382.016</v>
          </cell>
          <cell r="AB66">
            <v>142742.10500000001</v>
          </cell>
          <cell r="AR66">
            <v>9973.8909999999996</v>
          </cell>
          <cell r="AS66">
            <v>30923.666000000001</v>
          </cell>
          <cell r="AT66">
            <v>51854.353969999996</v>
          </cell>
          <cell r="AU66">
            <v>141898.11997</v>
          </cell>
        </row>
        <row r="67">
          <cell r="A67" t="str">
            <v>680499780027</v>
          </cell>
          <cell r="J67">
            <v>6117.2291500000001</v>
          </cell>
          <cell r="K67">
            <v>8212.8284399999993</v>
          </cell>
          <cell r="L67">
            <v>8546.7325299999993</v>
          </cell>
          <cell r="M67">
            <v>40188.511010000002</v>
          </cell>
          <cell r="N67">
            <v>38557.851849999999</v>
          </cell>
          <cell r="O67">
            <v>39059.46832</v>
          </cell>
          <cell r="Q67">
            <v>120005.48632</v>
          </cell>
          <cell r="R67">
            <v>118374.82716</v>
          </cell>
          <cell r="S67">
            <v>119928.59673999999</v>
          </cell>
          <cell r="U67">
            <v>14348.883089999999</v>
          </cell>
          <cell r="V67">
            <v>25797.386450000002</v>
          </cell>
          <cell r="W67">
            <v>26178.981189999999</v>
          </cell>
          <cell r="Z67">
            <v>31803.331999999999</v>
          </cell>
          <cell r="AA67">
            <v>32382.016</v>
          </cell>
          <cell r="AB67">
            <v>142742.10500000001</v>
          </cell>
          <cell r="AR67">
            <v>9973.8909999999996</v>
          </cell>
          <cell r="AS67">
            <v>30923.666000000001</v>
          </cell>
          <cell r="AT67">
            <v>51854.353969999996</v>
          </cell>
          <cell r="AU67">
            <v>141898.11997</v>
          </cell>
        </row>
        <row r="68">
          <cell r="A68" t="str">
            <v>680499CL_RU</v>
          </cell>
          <cell r="J68">
            <v>31912.518779999999</v>
          </cell>
          <cell r="K68">
            <v>26912.814679999999</v>
          </cell>
          <cell r="L68">
            <v>25721.648130000001</v>
          </cell>
          <cell r="M68">
            <v>178017.22425</v>
          </cell>
          <cell r="N68">
            <v>148168.85560000001</v>
          </cell>
          <cell r="O68">
            <v>151145.20326000001</v>
          </cell>
          <cell r="Q68">
            <v>611646.33687999996</v>
          </cell>
          <cell r="R68">
            <v>581797.96823</v>
          </cell>
          <cell r="S68">
            <v>586668.63442000002</v>
          </cell>
          <cell r="U68">
            <v>55231.352220000001</v>
          </cell>
          <cell r="V68">
            <v>92946.175709999996</v>
          </cell>
          <cell r="W68">
            <v>88911.343309999997</v>
          </cell>
          <cell r="Z68">
            <v>130646.226</v>
          </cell>
          <cell r="AA68">
            <v>165879.704</v>
          </cell>
          <cell r="AB68">
            <v>672107.98800000001</v>
          </cell>
          <cell r="AR68">
            <v>34741.682000000001</v>
          </cell>
          <cell r="AS68">
            <v>111686.398</v>
          </cell>
          <cell r="AT68">
            <v>198712.86689999999</v>
          </cell>
          <cell r="AU68">
            <v>708082.45889999997</v>
          </cell>
        </row>
        <row r="69">
          <cell r="A69" t="str">
            <v>680499814078</v>
          </cell>
          <cell r="J69">
            <v>31912.518779999999</v>
          </cell>
          <cell r="K69">
            <v>26912.814679999999</v>
          </cell>
          <cell r="L69">
            <v>25721.648130000001</v>
          </cell>
          <cell r="M69">
            <v>178017.22425</v>
          </cell>
          <cell r="N69">
            <v>148168.85560000001</v>
          </cell>
          <cell r="O69">
            <v>151145.20326000001</v>
          </cell>
          <cell r="Q69">
            <v>611646.33687999996</v>
          </cell>
          <cell r="R69">
            <v>581797.96823</v>
          </cell>
          <cell r="S69">
            <v>586668.63442000002</v>
          </cell>
          <cell r="U69">
            <v>55231.352220000001</v>
          </cell>
          <cell r="V69">
            <v>92946.175709999996</v>
          </cell>
          <cell r="W69">
            <v>88911.343309999997</v>
          </cell>
          <cell r="Z69">
            <v>130646.226</v>
          </cell>
          <cell r="AA69">
            <v>165879.704</v>
          </cell>
          <cell r="AB69">
            <v>672107.98800000001</v>
          </cell>
          <cell r="AR69">
            <v>34741.682000000001</v>
          </cell>
          <cell r="AS69">
            <v>111686.398</v>
          </cell>
          <cell r="AT69">
            <v>198712.86689999999</v>
          </cell>
          <cell r="AU69">
            <v>708082.45889999997</v>
          </cell>
        </row>
        <row r="70">
          <cell r="A70" t="str">
            <v>680499CLUKIR</v>
          </cell>
          <cell r="J70">
            <v>15238.306350000001</v>
          </cell>
          <cell r="K70">
            <v>16386.000639999998</v>
          </cell>
          <cell r="L70">
            <v>15617.859409999999</v>
          </cell>
          <cell r="M70">
            <v>79060.105739999999</v>
          </cell>
          <cell r="N70">
            <v>76638.716690000001</v>
          </cell>
          <cell r="O70">
            <v>77625.520669999998</v>
          </cell>
          <cell r="Q70">
            <v>245908.49731000001</v>
          </cell>
          <cell r="R70">
            <v>243487.10826000001</v>
          </cell>
          <cell r="S70">
            <v>239806.08833</v>
          </cell>
          <cell r="U70">
            <v>31146.84447</v>
          </cell>
          <cell r="V70">
            <v>50590.287909999999</v>
          </cell>
          <cell r="W70">
            <v>49291.64213</v>
          </cell>
          <cell r="Z70">
            <v>49102.715779999999</v>
          </cell>
          <cell r="AA70">
            <v>47025.644289999997</v>
          </cell>
          <cell r="AB70">
            <v>246569.01435000001</v>
          </cell>
          <cell r="AR70">
            <v>16986.269</v>
          </cell>
          <cell r="AS70">
            <v>52113.54</v>
          </cell>
          <cell r="AT70">
            <v>84004.495649999997</v>
          </cell>
          <cell r="AU70">
            <v>256378.86765</v>
          </cell>
        </row>
        <row r="71">
          <cell r="A71" t="str">
            <v>680499CL_GB</v>
          </cell>
          <cell r="J71">
            <v>15204.306350000001</v>
          </cell>
          <cell r="K71">
            <v>13688.00064</v>
          </cell>
          <cell r="L71">
            <v>12919.859409999999</v>
          </cell>
          <cell r="M71">
            <v>79132.105739999999</v>
          </cell>
          <cell r="N71">
            <v>64862.716690000001</v>
          </cell>
          <cell r="O71">
            <v>65849.520669999998</v>
          </cell>
          <cell r="Q71">
            <v>220676.49731000001</v>
          </cell>
          <cell r="R71">
            <v>206407.10826000001</v>
          </cell>
          <cell r="S71">
            <v>202726.08833</v>
          </cell>
          <cell r="U71">
            <v>31172.84447</v>
          </cell>
          <cell r="V71">
            <v>44469.287909999999</v>
          </cell>
          <cell r="W71">
            <v>43170.64213</v>
          </cell>
          <cell r="Z71">
            <v>48859.85</v>
          </cell>
          <cell r="AA71">
            <v>45850.421000000002</v>
          </cell>
          <cell r="AB71">
            <v>244461.845</v>
          </cell>
          <cell r="AR71">
            <v>16986.269</v>
          </cell>
          <cell r="AS71">
            <v>52113.54</v>
          </cell>
          <cell r="AT71">
            <v>83427.495649999997</v>
          </cell>
          <cell r="AU71">
            <v>255801.86765</v>
          </cell>
        </row>
        <row r="72">
          <cell r="A72" t="str">
            <v>680499420564</v>
          </cell>
          <cell r="J72">
            <v>15204.306350000001</v>
          </cell>
          <cell r="K72">
            <v>13688.00064</v>
          </cell>
          <cell r="L72">
            <v>12919.859409999999</v>
          </cell>
          <cell r="M72">
            <v>79132.105739999999</v>
          </cell>
          <cell r="N72">
            <v>64862.716690000001</v>
          </cell>
          <cell r="O72">
            <v>65849.520669999998</v>
          </cell>
          <cell r="Q72">
            <v>220676.49731000001</v>
          </cell>
          <cell r="R72">
            <v>206407.10826000001</v>
          </cell>
          <cell r="S72">
            <v>202726.08833</v>
          </cell>
          <cell r="U72">
            <v>31172.84447</v>
          </cell>
          <cell r="V72">
            <v>44469.287909999999</v>
          </cell>
          <cell r="W72">
            <v>43170.64213</v>
          </cell>
          <cell r="Z72">
            <v>48859.85</v>
          </cell>
          <cell r="AA72">
            <v>45850.421000000002</v>
          </cell>
          <cell r="AB72">
            <v>244461.845</v>
          </cell>
          <cell r="AR72">
            <v>16986.269</v>
          </cell>
          <cell r="AS72">
            <v>52113.54</v>
          </cell>
          <cell r="AT72">
            <v>83427.495649999997</v>
          </cell>
          <cell r="AU72">
            <v>255801.86765</v>
          </cell>
        </row>
        <row r="73">
          <cell r="A73" t="str">
            <v>680499CL_IE</v>
          </cell>
          <cell r="J73">
            <v>34</v>
          </cell>
          <cell r="K73">
            <v>2698</v>
          </cell>
          <cell r="L73">
            <v>2698</v>
          </cell>
          <cell r="M73">
            <v>-72</v>
          </cell>
          <cell r="N73">
            <v>11776</v>
          </cell>
          <cell r="O73">
            <v>11776</v>
          </cell>
          <cell r="Q73">
            <v>25232</v>
          </cell>
          <cell r="R73">
            <v>37080</v>
          </cell>
          <cell r="S73">
            <v>37080</v>
          </cell>
          <cell r="U73">
            <v>-26</v>
          </cell>
          <cell r="V73">
            <v>6121</v>
          </cell>
          <cell r="W73">
            <v>6121</v>
          </cell>
          <cell r="Z73">
            <v>242.86578</v>
          </cell>
          <cell r="AA73">
            <v>1175.2232899999999</v>
          </cell>
          <cell r="AB73">
            <v>2107.1693500000001</v>
          </cell>
          <cell r="AT73">
            <v>577</v>
          </cell>
          <cell r="AU73">
            <v>577</v>
          </cell>
        </row>
        <row r="74">
          <cell r="A74" t="str">
            <v>680499460190</v>
          </cell>
          <cell r="J74">
            <v>34</v>
          </cell>
          <cell r="K74">
            <v>2698</v>
          </cell>
          <cell r="L74">
            <v>2698</v>
          </cell>
          <cell r="M74">
            <v>-72</v>
          </cell>
          <cell r="N74">
            <v>11776</v>
          </cell>
          <cell r="O74">
            <v>11776</v>
          </cell>
          <cell r="Q74">
            <v>25232</v>
          </cell>
          <cell r="R74">
            <v>37080</v>
          </cell>
          <cell r="S74">
            <v>37080</v>
          </cell>
          <cell r="U74">
            <v>-26</v>
          </cell>
          <cell r="V74">
            <v>6121</v>
          </cell>
          <cell r="W74">
            <v>6121</v>
          </cell>
          <cell r="Z74">
            <v>242.68</v>
          </cell>
          <cell r="AA74">
            <v>1175.2232899999999</v>
          </cell>
          <cell r="AB74">
            <v>2106.7977900000001</v>
          </cell>
          <cell r="AT74">
            <v>577</v>
          </cell>
          <cell r="AU74">
            <v>577</v>
          </cell>
        </row>
        <row r="75">
          <cell r="A75" t="str">
            <v>680499460188</v>
          </cell>
          <cell r="Z75">
            <v>0.18578</v>
          </cell>
          <cell r="AB75">
            <v>0.37156</v>
          </cell>
        </row>
        <row r="76">
          <cell r="A76" t="str">
            <v>680499CLECOM</v>
          </cell>
          <cell r="J76">
            <v>787.27524000000005</v>
          </cell>
          <cell r="K76">
            <v>550.29231000000004</v>
          </cell>
          <cell r="L76">
            <v>550.29231000000004</v>
          </cell>
          <cell r="M76">
            <v>4540.94272</v>
          </cell>
          <cell r="N76">
            <v>3135.3153200000002</v>
          </cell>
          <cell r="O76">
            <v>3135.3153200000002</v>
          </cell>
          <cell r="Q76">
            <v>10274.507250000001</v>
          </cell>
          <cell r="R76">
            <v>8868.8798499999994</v>
          </cell>
          <cell r="S76">
            <v>8868.8798499999994</v>
          </cell>
          <cell r="U76">
            <v>1823.99485</v>
          </cell>
          <cell r="V76">
            <v>1637.8727200000001</v>
          </cell>
          <cell r="W76">
            <v>1637.8727200000001</v>
          </cell>
          <cell r="Z76">
            <v>566.58272999999997</v>
          </cell>
          <cell r="AA76">
            <v>1169.2249400000001</v>
          </cell>
          <cell r="AB76">
            <v>1735.82367</v>
          </cell>
          <cell r="AR76">
            <v>1074.8224</v>
          </cell>
          <cell r="AS76">
            <v>3352.7184400000001</v>
          </cell>
          <cell r="AT76">
            <v>5732.0008900000003</v>
          </cell>
          <cell r="AU76">
            <v>14053.1203</v>
          </cell>
        </row>
        <row r="77">
          <cell r="A77" t="str">
            <v>680499804992</v>
          </cell>
          <cell r="J77">
            <v>787.27524000000005</v>
          </cell>
          <cell r="K77">
            <v>550.29231000000004</v>
          </cell>
          <cell r="L77">
            <v>550.29231000000004</v>
          </cell>
          <cell r="M77">
            <v>4540.94272</v>
          </cell>
          <cell r="N77">
            <v>3135.3153200000002</v>
          </cell>
          <cell r="O77">
            <v>3135.3153200000002</v>
          </cell>
          <cell r="Q77">
            <v>10274.507250000001</v>
          </cell>
          <cell r="R77">
            <v>8868.8798499999994</v>
          </cell>
          <cell r="S77">
            <v>8868.8798499999994</v>
          </cell>
          <cell r="U77">
            <v>1823.99485</v>
          </cell>
          <cell r="V77">
            <v>1637.8727200000001</v>
          </cell>
          <cell r="W77">
            <v>1637.8727200000001</v>
          </cell>
          <cell r="Z77">
            <v>566.58272999999997</v>
          </cell>
          <cell r="AA77">
            <v>1169.2249400000001</v>
          </cell>
          <cell r="AB77">
            <v>1735.82367</v>
          </cell>
          <cell r="AR77">
            <v>1074.8224</v>
          </cell>
          <cell r="AS77">
            <v>3352.7184400000001</v>
          </cell>
          <cell r="AT77">
            <v>5732.0008900000003</v>
          </cell>
          <cell r="AU77">
            <v>14053.1203</v>
          </cell>
        </row>
        <row r="78">
          <cell r="A78" t="str">
            <v>680499CLGRCH</v>
          </cell>
          <cell r="J78">
            <v>38361.135990000002</v>
          </cell>
          <cell r="K78">
            <v>44857.745609999998</v>
          </cell>
          <cell r="L78">
            <v>40364.365680000003</v>
          </cell>
          <cell r="M78">
            <v>245494.77935999999</v>
          </cell>
          <cell r="N78">
            <v>282753.85135000001</v>
          </cell>
          <cell r="O78">
            <v>291300.57186999999</v>
          </cell>
          <cell r="Q78">
            <v>587941.77844999998</v>
          </cell>
          <cell r="R78">
            <v>625200.85043999995</v>
          </cell>
          <cell r="S78">
            <v>612879.13257000002</v>
          </cell>
          <cell r="U78">
            <v>82258.813150000002</v>
          </cell>
          <cell r="V78">
            <v>147296.6366</v>
          </cell>
          <cell r="W78">
            <v>137059.58239</v>
          </cell>
          <cell r="Z78">
            <v>127300.14243000001</v>
          </cell>
          <cell r="AA78">
            <v>159567.46992</v>
          </cell>
          <cell r="AB78">
            <v>584446.52144000004</v>
          </cell>
          <cell r="AR78">
            <v>38153.468000000001</v>
          </cell>
          <cell r="AS78">
            <v>122716.959</v>
          </cell>
          <cell r="AT78">
            <v>241367.15020999999</v>
          </cell>
          <cell r="AU78">
            <v>577673.35320999997</v>
          </cell>
        </row>
        <row r="79">
          <cell r="A79" t="str">
            <v>680499CL_CN</v>
          </cell>
          <cell r="J79">
            <v>31639.09102</v>
          </cell>
          <cell r="K79">
            <v>36190.505519999999</v>
          </cell>
          <cell r="L79">
            <v>32633.580089999999</v>
          </cell>
          <cell r="M79">
            <v>203586.30871000001</v>
          </cell>
          <cell r="N79">
            <v>237954.40281999999</v>
          </cell>
          <cell r="O79">
            <v>245930.55710000001</v>
          </cell>
          <cell r="Q79">
            <v>482766.69316000002</v>
          </cell>
          <cell r="R79">
            <v>517134.78726999997</v>
          </cell>
          <cell r="S79">
            <v>508374.39361000003</v>
          </cell>
          <cell r="U79">
            <v>66948.256150000001</v>
          </cell>
          <cell r="V79">
            <v>120572.14061</v>
          </cell>
          <cell r="W79">
            <v>112419.13609</v>
          </cell>
          <cell r="Z79">
            <v>104596.75165999999</v>
          </cell>
          <cell r="AA79">
            <v>133541.01199999999</v>
          </cell>
          <cell r="AB79">
            <v>487534.24846999999</v>
          </cell>
          <cell r="AR79">
            <v>31275.187999999998</v>
          </cell>
          <cell r="AS79">
            <v>100042.69500000001</v>
          </cell>
          <cell r="AT79">
            <v>199973.44787</v>
          </cell>
          <cell r="AU79">
            <v>477755.54986999999</v>
          </cell>
        </row>
        <row r="80">
          <cell r="A80" t="str">
            <v>680499263052</v>
          </cell>
          <cell r="AR80">
            <v>760.96400000000006</v>
          </cell>
          <cell r="AS80">
            <v>2410.393</v>
          </cell>
          <cell r="AT80">
            <v>2659.2159999999999</v>
          </cell>
          <cell r="AU80">
            <v>11475.645</v>
          </cell>
        </row>
        <row r="81">
          <cell r="A81" t="str">
            <v>680499263013</v>
          </cell>
          <cell r="J81">
            <v>31639.09102</v>
          </cell>
          <cell r="K81">
            <v>36190.505519999999</v>
          </cell>
          <cell r="L81">
            <v>32633.580089999999</v>
          </cell>
          <cell r="M81">
            <v>203586.30871000001</v>
          </cell>
          <cell r="N81">
            <v>237954.40281999999</v>
          </cell>
          <cell r="O81">
            <v>245930.55710000001</v>
          </cell>
          <cell r="Q81">
            <v>482766.69316000002</v>
          </cell>
          <cell r="R81">
            <v>517134.78726999997</v>
          </cell>
          <cell r="S81">
            <v>508374.39361000003</v>
          </cell>
          <cell r="U81">
            <v>66948.256150000001</v>
          </cell>
          <cell r="V81">
            <v>120572.14061</v>
          </cell>
          <cell r="W81">
            <v>112419.13609</v>
          </cell>
          <cell r="Z81">
            <v>104596.75165999999</v>
          </cell>
          <cell r="AA81">
            <v>133541.01199999999</v>
          </cell>
          <cell r="AB81">
            <v>487534.24846999999</v>
          </cell>
          <cell r="AR81">
            <v>30514.223999999998</v>
          </cell>
          <cell r="AS81">
            <v>97632.301999999996</v>
          </cell>
          <cell r="AT81">
            <v>197314.23186999999</v>
          </cell>
          <cell r="AU81">
            <v>466279.90487000003</v>
          </cell>
        </row>
        <row r="82">
          <cell r="A82" t="str">
            <v>680499CL_HK</v>
          </cell>
          <cell r="J82">
            <v>3731.1429699999999</v>
          </cell>
          <cell r="K82">
            <v>5455.2802899999997</v>
          </cell>
          <cell r="L82">
            <v>4678.6245099999996</v>
          </cell>
          <cell r="M82">
            <v>22642.585040000002</v>
          </cell>
          <cell r="N82">
            <v>28525.825059999999</v>
          </cell>
          <cell r="O82">
            <v>27851.691429999999</v>
          </cell>
          <cell r="Q82">
            <v>61538.163639999999</v>
          </cell>
          <cell r="R82">
            <v>67421.403659999996</v>
          </cell>
          <cell r="S82">
            <v>62859.561370000003</v>
          </cell>
          <cell r="U82">
            <v>8363.5913600000003</v>
          </cell>
          <cell r="V82">
            <v>16980.00418</v>
          </cell>
          <cell r="W82">
            <v>15078.496080000001</v>
          </cell>
          <cell r="Z82">
            <v>13024.251770000001</v>
          </cell>
          <cell r="AA82">
            <v>14521.68592</v>
          </cell>
          <cell r="AB82">
            <v>53559.796970000003</v>
          </cell>
          <cell r="AR82">
            <v>3951.0390000000002</v>
          </cell>
          <cell r="AS82">
            <v>12939.628000000001</v>
          </cell>
          <cell r="AT82">
            <v>22542.22409</v>
          </cell>
          <cell r="AU82">
            <v>55311.622089999997</v>
          </cell>
        </row>
        <row r="83">
          <cell r="A83" t="str">
            <v>680499451395</v>
          </cell>
          <cell r="AR83">
            <v>278.43900000000002</v>
          </cell>
          <cell r="AS83">
            <v>560.10799999999995</v>
          </cell>
          <cell r="AT83">
            <v>217.809</v>
          </cell>
          <cell r="AU83">
            <v>2933.8620000000001</v>
          </cell>
        </row>
        <row r="84">
          <cell r="A84" t="str">
            <v>680499451563</v>
          </cell>
          <cell r="J84">
            <v>3731.1429699999999</v>
          </cell>
          <cell r="K84">
            <v>5455.2802899999997</v>
          </cell>
          <cell r="L84">
            <v>4678.6245099999996</v>
          </cell>
          <cell r="M84">
            <v>22642.585040000002</v>
          </cell>
          <cell r="N84">
            <v>28525.825059999999</v>
          </cell>
          <cell r="O84">
            <v>27851.691429999999</v>
          </cell>
          <cell r="Q84">
            <v>61538.163639999999</v>
          </cell>
          <cell r="R84">
            <v>67421.403659999996</v>
          </cell>
          <cell r="S84">
            <v>62859.561370000003</v>
          </cell>
          <cell r="U84">
            <v>8363.5913600000003</v>
          </cell>
          <cell r="V84">
            <v>16980.00418</v>
          </cell>
          <cell r="W84">
            <v>15078.496080000001</v>
          </cell>
          <cell r="Z84">
            <v>13024.251770000001</v>
          </cell>
          <cell r="AA84">
            <v>14521.68592</v>
          </cell>
          <cell r="AB84">
            <v>53559.796970000003</v>
          </cell>
          <cell r="AR84">
            <v>3672.6</v>
          </cell>
          <cell r="AS84">
            <v>12379.52</v>
          </cell>
          <cell r="AT84">
            <v>22324.415089999999</v>
          </cell>
          <cell r="AU84">
            <v>52377.760090000003</v>
          </cell>
        </row>
        <row r="85">
          <cell r="A85" t="str">
            <v>680499CL_TW</v>
          </cell>
          <cell r="J85">
            <v>2990.902</v>
          </cell>
          <cell r="K85">
            <v>3211.9598000000001</v>
          </cell>
          <cell r="L85">
            <v>3052.1610799999999</v>
          </cell>
          <cell r="M85">
            <v>19265.885610000001</v>
          </cell>
          <cell r="N85">
            <v>16273.62347</v>
          </cell>
          <cell r="O85">
            <v>17518.323339999999</v>
          </cell>
          <cell r="Q85">
            <v>43636.921649999997</v>
          </cell>
          <cell r="R85">
            <v>40644.659509999998</v>
          </cell>
          <cell r="S85">
            <v>41645.177600000003</v>
          </cell>
          <cell r="U85">
            <v>6946.9656400000003</v>
          </cell>
          <cell r="V85">
            <v>9744.4918099999995</v>
          </cell>
          <cell r="W85">
            <v>9561.9502100000009</v>
          </cell>
          <cell r="Z85">
            <v>9679.1389999999992</v>
          </cell>
          <cell r="AA85">
            <v>11504.772000000001</v>
          </cell>
          <cell r="AB85">
            <v>43352.476000000002</v>
          </cell>
          <cell r="AR85">
            <v>2927.241</v>
          </cell>
          <cell r="AS85">
            <v>9734.6360000000004</v>
          </cell>
          <cell r="AT85">
            <v>18851.47825</v>
          </cell>
          <cell r="AU85">
            <v>44606.181250000001</v>
          </cell>
        </row>
        <row r="86">
          <cell r="A86" t="str">
            <v>680499372460</v>
          </cell>
          <cell r="J86">
            <v>2990.902</v>
          </cell>
          <cell r="K86">
            <v>3211.9598000000001</v>
          </cell>
          <cell r="L86">
            <v>3052.1610799999999</v>
          </cell>
          <cell r="M86">
            <v>19265.885610000001</v>
          </cell>
          <cell r="N86">
            <v>16273.62347</v>
          </cell>
          <cell r="O86">
            <v>17518.323339999999</v>
          </cell>
          <cell r="Q86">
            <v>43636.921649999997</v>
          </cell>
          <cell r="R86">
            <v>40644.659509999998</v>
          </cell>
          <cell r="S86">
            <v>41645.177600000003</v>
          </cell>
          <cell r="U86">
            <v>6946.9656400000003</v>
          </cell>
          <cell r="V86">
            <v>9744.4918099999995</v>
          </cell>
          <cell r="W86">
            <v>9561.9502100000009</v>
          </cell>
          <cell r="Z86">
            <v>9679.1389999999992</v>
          </cell>
          <cell r="AA86">
            <v>11504.772000000001</v>
          </cell>
          <cell r="AB86">
            <v>43352.476000000002</v>
          </cell>
          <cell r="AR86">
            <v>2927.241</v>
          </cell>
          <cell r="AS86">
            <v>9734.6360000000004</v>
          </cell>
          <cell r="AT86">
            <v>18851.47825</v>
          </cell>
          <cell r="AU86">
            <v>44606.181250000001</v>
          </cell>
        </row>
        <row r="87">
          <cell r="A87" t="str">
            <v>680499371531</v>
          </cell>
          <cell r="Z87">
            <v>6729.55</v>
          </cell>
          <cell r="AA87">
            <v>7342.1360000000004</v>
          </cell>
          <cell r="AB87">
            <v>29934.254000000001</v>
          </cell>
          <cell r="AR87">
            <v>1751.6869999999999</v>
          </cell>
          <cell r="AS87">
            <v>6784.86</v>
          </cell>
          <cell r="AT87">
            <v>6187.027</v>
          </cell>
          <cell r="AU87">
            <v>24696.179</v>
          </cell>
        </row>
        <row r="88">
          <cell r="A88" t="str">
            <v>680499CLAMER</v>
          </cell>
          <cell r="J88">
            <v>148078.78286000001</v>
          </cell>
          <cell r="K88">
            <v>223366.52622</v>
          </cell>
          <cell r="L88">
            <v>200851.94329</v>
          </cell>
          <cell r="M88">
            <v>734451.22251999995</v>
          </cell>
          <cell r="N88">
            <v>817064.13060999999</v>
          </cell>
          <cell r="O88">
            <v>807996.88746999996</v>
          </cell>
          <cell r="Q88">
            <v>1965801.0354500001</v>
          </cell>
          <cell r="R88">
            <v>2048413.9435399999</v>
          </cell>
          <cell r="S88">
            <v>1965048.1737200001</v>
          </cell>
          <cell r="U88">
            <v>329279.05689000001</v>
          </cell>
          <cell r="V88">
            <v>586687.47268000001</v>
          </cell>
          <cell r="W88">
            <v>546372.34365000005</v>
          </cell>
          <cell r="Z88">
            <v>507873.23200000002</v>
          </cell>
          <cell r="AA88">
            <v>372041.30699999997</v>
          </cell>
          <cell r="AB88">
            <v>2064538.8209800001</v>
          </cell>
          <cell r="AR88">
            <v>156536.87700000001</v>
          </cell>
          <cell r="AS88">
            <v>494157.47399999999</v>
          </cell>
          <cell r="AT88">
            <v>736524.59426000004</v>
          </cell>
          <cell r="AU88">
            <v>2034496.87626</v>
          </cell>
        </row>
        <row r="89">
          <cell r="A89" t="str">
            <v>680499CLBRA</v>
          </cell>
          <cell r="J89">
            <v>50088.00174</v>
          </cell>
          <cell r="K89">
            <v>92867.837109999993</v>
          </cell>
          <cell r="L89">
            <v>88473.846040000004</v>
          </cell>
          <cell r="M89">
            <v>284836.89815999998</v>
          </cell>
          <cell r="N89">
            <v>302345.34966000001</v>
          </cell>
          <cell r="O89">
            <v>312321.56628999999</v>
          </cell>
          <cell r="Q89">
            <v>664997.16955999995</v>
          </cell>
          <cell r="R89">
            <v>682505.62106000003</v>
          </cell>
          <cell r="S89">
            <v>690924.00717</v>
          </cell>
          <cell r="U89">
            <v>117907.48703</v>
          </cell>
          <cell r="V89">
            <v>240129.34443</v>
          </cell>
          <cell r="W89">
            <v>237924.38339</v>
          </cell>
          <cell r="Z89">
            <v>202667.927</v>
          </cell>
          <cell r="AA89">
            <v>156306.592</v>
          </cell>
          <cell r="AB89">
            <v>797168.79</v>
          </cell>
          <cell r="AR89">
            <v>53163.563000000002</v>
          </cell>
          <cell r="AS89">
            <v>184832.13099999999</v>
          </cell>
          <cell r="AT89">
            <v>289353.18148000003</v>
          </cell>
          <cell r="AU89">
            <v>796772.46947999997</v>
          </cell>
        </row>
        <row r="90">
          <cell r="A90" t="str">
            <v>680499CL_BR</v>
          </cell>
          <cell r="J90">
            <v>50088.00174</v>
          </cell>
          <cell r="K90">
            <v>92867.837109999993</v>
          </cell>
          <cell r="L90">
            <v>88473.846040000004</v>
          </cell>
          <cell r="M90">
            <v>284836.89815999998</v>
          </cell>
          <cell r="N90">
            <v>302345.34966000001</v>
          </cell>
          <cell r="O90">
            <v>312321.56628999999</v>
          </cell>
          <cell r="Q90">
            <v>664997.16955999995</v>
          </cell>
          <cell r="R90">
            <v>682505.62106000003</v>
          </cell>
          <cell r="S90">
            <v>690924.00717</v>
          </cell>
          <cell r="U90">
            <v>117907.48703</v>
          </cell>
          <cell r="V90">
            <v>240129.34443</v>
          </cell>
          <cell r="W90">
            <v>237924.38339</v>
          </cell>
          <cell r="Z90">
            <v>202667.927</v>
          </cell>
          <cell r="AA90">
            <v>156306.592</v>
          </cell>
          <cell r="AB90">
            <v>797168.79</v>
          </cell>
          <cell r="AR90">
            <v>53163.563000000002</v>
          </cell>
          <cell r="AS90">
            <v>184832.13099999999</v>
          </cell>
          <cell r="AT90">
            <v>289353.18148000003</v>
          </cell>
          <cell r="AU90">
            <v>796772.46947999997</v>
          </cell>
        </row>
        <row r="91">
          <cell r="A91" t="str">
            <v>680499200101</v>
          </cell>
          <cell r="J91">
            <v>50088.00174</v>
          </cell>
          <cell r="K91">
            <v>92867.837109999993</v>
          </cell>
          <cell r="L91">
            <v>88473.846040000004</v>
          </cell>
          <cell r="M91">
            <v>284836.89815999998</v>
          </cell>
          <cell r="N91">
            <v>302345.34966000001</v>
          </cell>
          <cell r="O91">
            <v>312321.56628999999</v>
          </cell>
          <cell r="Q91">
            <v>664997.16955999995</v>
          </cell>
          <cell r="R91">
            <v>682505.62106000003</v>
          </cell>
          <cell r="S91">
            <v>690924.00717</v>
          </cell>
          <cell r="U91">
            <v>117907.48703</v>
          </cell>
          <cell r="V91">
            <v>240129.34443</v>
          </cell>
          <cell r="W91">
            <v>237924.38339</v>
          </cell>
          <cell r="Z91">
            <v>202667.927</v>
          </cell>
          <cell r="AA91">
            <v>156306.592</v>
          </cell>
          <cell r="AB91">
            <v>797168.79</v>
          </cell>
          <cell r="AR91">
            <v>53163.563000000002</v>
          </cell>
          <cell r="AS91">
            <v>184832.13099999999</v>
          </cell>
          <cell r="AT91">
            <v>289353.18148000003</v>
          </cell>
          <cell r="AU91">
            <v>796772.46947999997</v>
          </cell>
        </row>
        <row r="92">
          <cell r="A92" t="str">
            <v>680499CLNAM</v>
          </cell>
          <cell r="J92">
            <v>62123.428169999999</v>
          </cell>
          <cell r="K92">
            <v>90595.823879999996</v>
          </cell>
          <cell r="L92">
            <v>78142.766659999994</v>
          </cell>
          <cell r="M92">
            <v>302721.23697000003</v>
          </cell>
          <cell r="N92">
            <v>350363.30323000002</v>
          </cell>
          <cell r="O92">
            <v>339360.04138000001</v>
          </cell>
          <cell r="Q92">
            <v>915151.81862999999</v>
          </cell>
          <cell r="R92">
            <v>962793.88488999999</v>
          </cell>
          <cell r="S92">
            <v>901718.31680999999</v>
          </cell>
          <cell r="U92">
            <v>137421.32857000001</v>
          </cell>
          <cell r="V92">
            <v>227989.84075</v>
          </cell>
          <cell r="W92">
            <v>203657.21535000001</v>
          </cell>
          <cell r="Z92">
            <v>184084.70699999999</v>
          </cell>
          <cell r="AA92">
            <v>145193.03400000001</v>
          </cell>
          <cell r="AB92">
            <v>818496.12</v>
          </cell>
          <cell r="AR92">
            <v>62365.453999999998</v>
          </cell>
          <cell r="AS92">
            <v>188376.796</v>
          </cell>
          <cell r="AT92">
            <v>292271.91574999999</v>
          </cell>
          <cell r="AU92">
            <v>804510.80975000001</v>
          </cell>
        </row>
        <row r="93">
          <cell r="A93" t="str">
            <v>680499CL_US</v>
          </cell>
          <cell r="J93">
            <v>56105.708890000002</v>
          </cell>
          <cell r="K93">
            <v>84677.190879999995</v>
          </cell>
          <cell r="L93">
            <v>72636.96643</v>
          </cell>
          <cell r="M93">
            <v>282532.69325000001</v>
          </cell>
          <cell r="N93">
            <v>328783.07834000001</v>
          </cell>
          <cell r="O93">
            <v>317336.93459999998</v>
          </cell>
          <cell r="Q93">
            <v>849142.41746999999</v>
          </cell>
          <cell r="R93">
            <v>895392.80255999998</v>
          </cell>
          <cell r="S93">
            <v>835125.55938999995</v>
          </cell>
          <cell r="U93">
            <v>126312.39148000001</v>
          </cell>
          <cell r="V93">
            <v>211999.00211</v>
          </cell>
          <cell r="W93">
            <v>188497.66458000001</v>
          </cell>
          <cell r="Z93">
            <v>170630.28899999999</v>
          </cell>
          <cell r="AA93">
            <v>135934.91800000001</v>
          </cell>
          <cell r="AB93">
            <v>753746.08299999998</v>
          </cell>
          <cell r="AR93">
            <v>56231.036</v>
          </cell>
          <cell r="AS93">
            <v>172842.88200000001</v>
          </cell>
          <cell r="AT93">
            <v>271949.05907000002</v>
          </cell>
          <cell r="AU93">
            <v>741537.32307000004</v>
          </cell>
        </row>
        <row r="94">
          <cell r="A94" t="str">
            <v>680499130218</v>
          </cell>
          <cell r="K94">
            <v>54855.748010000003</v>
          </cell>
          <cell r="L94">
            <v>47055.825629999999</v>
          </cell>
          <cell r="N94">
            <v>189192.63540999999</v>
          </cell>
          <cell r="O94">
            <v>181632.5148</v>
          </cell>
          <cell r="Q94">
            <v>21698.185239999999</v>
          </cell>
          <cell r="R94">
            <v>210890.82065000001</v>
          </cell>
          <cell r="S94">
            <v>201283.58478</v>
          </cell>
          <cell r="V94">
            <v>100875.58869</v>
          </cell>
          <cell r="W94">
            <v>90567.162620000003</v>
          </cell>
          <cell r="Z94">
            <v>9082.2630000000008</v>
          </cell>
          <cell r="AA94">
            <v>8799.5949999999993</v>
          </cell>
          <cell r="AB94">
            <v>39995.375</v>
          </cell>
        </row>
        <row r="95">
          <cell r="A95" t="str">
            <v>680499130320</v>
          </cell>
          <cell r="J95">
            <v>56105.708890000002</v>
          </cell>
          <cell r="K95">
            <v>29821.442869999999</v>
          </cell>
          <cell r="L95">
            <v>25581.140800000001</v>
          </cell>
          <cell r="M95">
            <v>282532.69325000001</v>
          </cell>
          <cell r="N95">
            <v>139590.44292999999</v>
          </cell>
          <cell r="O95">
            <v>135704.4198</v>
          </cell>
          <cell r="Q95">
            <v>827444.23222999997</v>
          </cell>
          <cell r="R95">
            <v>684501.98190999997</v>
          </cell>
          <cell r="S95">
            <v>633841.97461000003</v>
          </cell>
          <cell r="U95">
            <v>126312.39148000001</v>
          </cell>
          <cell r="V95">
            <v>111123.41342</v>
          </cell>
          <cell r="W95">
            <v>97930.501959999994</v>
          </cell>
          <cell r="Z95">
            <v>161548.02600000001</v>
          </cell>
          <cell r="AA95">
            <v>127135.323</v>
          </cell>
          <cell r="AB95">
            <v>713750.70799999998</v>
          </cell>
          <cell r="AR95">
            <v>56231.036</v>
          </cell>
          <cell r="AS95">
            <v>172842.88200000001</v>
          </cell>
          <cell r="AT95">
            <v>271949.05907000002</v>
          </cell>
          <cell r="AU95">
            <v>741537.32307000004</v>
          </cell>
        </row>
        <row r="96">
          <cell r="A96" t="str">
            <v>680499CL_CA</v>
          </cell>
          <cell r="J96">
            <v>6017.7192800000003</v>
          </cell>
          <cell r="K96">
            <v>5918.6329999999998</v>
          </cell>
          <cell r="L96">
            <v>5505.8002299999998</v>
          </cell>
          <cell r="M96">
            <v>20188.543720000001</v>
          </cell>
          <cell r="N96">
            <v>21580.224890000001</v>
          </cell>
          <cell r="O96">
            <v>22023.106779999998</v>
          </cell>
          <cell r="Q96">
            <v>66009.401159999994</v>
          </cell>
          <cell r="R96">
            <v>67401.082330000005</v>
          </cell>
          <cell r="S96">
            <v>66592.757419999994</v>
          </cell>
          <cell r="U96">
            <v>11108.937089999999</v>
          </cell>
          <cell r="V96">
            <v>15990.83864</v>
          </cell>
          <cell r="W96">
            <v>15159.55077</v>
          </cell>
          <cell r="Z96">
            <v>13454.418</v>
          </cell>
          <cell r="AA96">
            <v>9258.116</v>
          </cell>
          <cell r="AB96">
            <v>64750.036999999997</v>
          </cell>
          <cell r="AR96">
            <v>6134.4179999999997</v>
          </cell>
          <cell r="AS96">
            <v>15533.914000000001</v>
          </cell>
          <cell r="AT96">
            <v>20322.856680000001</v>
          </cell>
          <cell r="AU96">
            <v>62973.486680000002</v>
          </cell>
        </row>
        <row r="97">
          <cell r="A97" t="str">
            <v>680499230048</v>
          </cell>
          <cell r="J97">
            <v>6017.7192800000003</v>
          </cell>
          <cell r="K97">
            <v>5470.4138999999996</v>
          </cell>
          <cell r="L97">
            <v>5088.8450300000004</v>
          </cell>
          <cell r="M97">
            <v>20188.543720000001</v>
          </cell>
          <cell r="N97">
            <v>19789.310710000002</v>
          </cell>
          <cell r="O97">
            <v>20170.10052</v>
          </cell>
          <cell r="Q97">
            <v>63781.092779999999</v>
          </cell>
          <cell r="R97">
            <v>63381.859770000003</v>
          </cell>
          <cell r="S97">
            <v>62580.679199999999</v>
          </cell>
          <cell r="U97">
            <v>11108.937089999999</v>
          </cell>
          <cell r="V97">
            <v>14851.14716</v>
          </cell>
          <cell r="W97">
            <v>14082.214970000001</v>
          </cell>
          <cell r="Z97">
            <v>12226.523999999999</v>
          </cell>
          <cell r="AA97">
            <v>8117.6189999999997</v>
          </cell>
          <cell r="AB97">
            <v>59891.767</v>
          </cell>
          <cell r="AR97">
            <v>6134.4179999999997</v>
          </cell>
          <cell r="AS97">
            <v>15533.914000000001</v>
          </cell>
          <cell r="AT97">
            <v>20322.856680000001</v>
          </cell>
          <cell r="AU97">
            <v>62973.486680000002</v>
          </cell>
        </row>
        <row r="98">
          <cell r="A98" t="str">
            <v>680499230592</v>
          </cell>
          <cell r="K98">
            <v>448.21910000000003</v>
          </cell>
          <cell r="L98">
            <v>416.95519999999999</v>
          </cell>
          <cell r="N98">
            <v>1790.91418</v>
          </cell>
          <cell r="O98">
            <v>1853.0062499999999</v>
          </cell>
          <cell r="Q98">
            <v>2228.3083799999999</v>
          </cell>
          <cell r="R98">
            <v>4019.2225600000002</v>
          </cell>
          <cell r="S98">
            <v>4012.0782199999999</v>
          </cell>
          <cell r="V98">
            <v>1139.69148</v>
          </cell>
          <cell r="W98">
            <v>1077.3358000000001</v>
          </cell>
          <cell r="Z98">
            <v>1227.894</v>
          </cell>
          <cell r="AA98">
            <v>1140.4970000000001</v>
          </cell>
          <cell r="AB98">
            <v>4858.2700000000004</v>
          </cell>
        </row>
        <row r="99">
          <cell r="A99" t="str">
            <v>680499CLPLAT</v>
          </cell>
          <cell r="J99">
            <v>25063.22825</v>
          </cell>
          <cell r="K99">
            <v>26403.73603</v>
          </cell>
          <cell r="L99">
            <v>21808.412560000001</v>
          </cell>
          <cell r="M99">
            <v>102032.94332999999</v>
          </cell>
          <cell r="N99">
            <v>113744.78429</v>
          </cell>
          <cell r="O99">
            <v>105014.49490000001</v>
          </cell>
          <cell r="Q99">
            <v>247129.19677000001</v>
          </cell>
          <cell r="R99">
            <v>258841.03773000001</v>
          </cell>
          <cell r="S99">
            <v>232690.00386</v>
          </cell>
          <cell r="U99">
            <v>52214.35284</v>
          </cell>
          <cell r="V99">
            <v>80222.185440000001</v>
          </cell>
          <cell r="W99">
            <v>68972.365489999996</v>
          </cell>
          <cell r="Z99">
            <v>81632.334000000003</v>
          </cell>
          <cell r="AA99">
            <v>47301.612000000001</v>
          </cell>
          <cell r="AB99">
            <v>294906.42300000001</v>
          </cell>
          <cell r="AR99">
            <v>28265.617999999999</v>
          </cell>
          <cell r="AS99">
            <v>85475.331000000006</v>
          </cell>
          <cell r="AT99">
            <v>107998.0839</v>
          </cell>
          <cell r="AU99">
            <v>287273.66590000002</v>
          </cell>
        </row>
        <row r="100">
          <cell r="A100" t="str">
            <v>680499CL_AR</v>
          </cell>
          <cell r="J100">
            <v>22034.791410000002</v>
          </cell>
          <cell r="K100">
            <v>22141.080559999999</v>
          </cell>
          <cell r="L100">
            <v>18151.862799999999</v>
          </cell>
          <cell r="M100">
            <v>88380.907829999996</v>
          </cell>
          <cell r="N100">
            <v>99072.256980000006</v>
          </cell>
          <cell r="O100">
            <v>91027.927849999993</v>
          </cell>
          <cell r="Q100">
            <v>211541.95529000001</v>
          </cell>
          <cell r="R100">
            <v>222233.30444000001</v>
          </cell>
          <cell r="S100">
            <v>198761.77269000001</v>
          </cell>
          <cell r="U100">
            <v>45438.417130000002</v>
          </cell>
          <cell r="V100">
            <v>69166.877930000002</v>
          </cell>
          <cell r="W100">
            <v>59183.0605</v>
          </cell>
          <cell r="Z100">
            <v>72013.038</v>
          </cell>
          <cell r="AA100">
            <v>39665.091999999997</v>
          </cell>
          <cell r="AB100">
            <v>262856.96899999998</v>
          </cell>
          <cell r="AR100">
            <v>24868.59</v>
          </cell>
          <cell r="AS100">
            <v>75275.019</v>
          </cell>
          <cell r="AT100">
            <v>93825.692599999995</v>
          </cell>
          <cell r="AU100">
            <v>254171.01360000001</v>
          </cell>
        </row>
        <row r="101">
          <cell r="A101" t="str">
            <v>680499140395</v>
          </cell>
          <cell r="J101">
            <v>14448.87846</v>
          </cell>
          <cell r="K101">
            <v>15514.638989999999</v>
          </cell>
          <cell r="L101">
            <v>12719.32496</v>
          </cell>
          <cell r="M101">
            <v>54872.753640000003</v>
          </cell>
          <cell r="N101">
            <v>65511.819340000002</v>
          </cell>
          <cell r="O101">
            <v>59896.52403</v>
          </cell>
          <cell r="Q101">
            <v>122438.18213</v>
          </cell>
          <cell r="R101">
            <v>133077.24783000001</v>
          </cell>
          <cell r="S101">
            <v>118915.51539</v>
          </cell>
          <cell r="U101">
            <v>29472.472259999999</v>
          </cell>
          <cell r="V101">
            <v>43984.55068</v>
          </cell>
          <cell r="W101">
            <v>37576.947820000001</v>
          </cell>
          <cell r="AT101">
            <v>13677.390740000001</v>
          </cell>
          <cell r="AU101">
            <v>13677.390740000001</v>
          </cell>
        </row>
        <row r="102">
          <cell r="A102" t="str">
            <v>680499140666</v>
          </cell>
          <cell r="J102">
            <v>7585.9129499999999</v>
          </cell>
          <cell r="K102">
            <v>6626.44157</v>
          </cell>
          <cell r="L102">
            <v>5432.5378300000002</v>
          </cell>
          <cell r="M102">
            <v>33508.154190000001</v>
          </cell>
          <cell r="N102">
            <v>33560.437639999996</v>
          </cell>
          <cell r="O102">
            <v>31131.40382</v>
          </cell>
          <cell r="Q102">
            <v>89103.773159999997</v>
          </cell>
          <cell r="R102">
            <v>89156.05661</v>
          </cell>
          <cell r="S102">
            <v>79846.257310000001</v>
          </cell>
          <cell r="U102">
            <v>15965.944869999999</v>
          </cell>
          <cell r="V102">
            <v>25182.327249999998</v>
          </cell>
          <cell r="W102">
            <v>21606.112679999998</v>
          </cell>
          <cell r="Z102">
            <v>72013.038</v>
          </cell>
          <cell r="AA102">
            <v>39665.091999999997</v>
          </cell>
          <cell r="AB102">
            <v>262856.96899999998</v>
          </cell>
          <cell r="AR102">
            <v>24868.59</v>
          </cell>
          <cell r="AS102">
            <v>75275.019</v>
          </cell>
          <cell r="AT102">
            <v>80148.301860000007</v>
          </cell>
          <cell r="AU102">
            <v>240493.62286</v>
          </cell>
        </row>
        <row r="103">
          <cell r="A103" t="str">
            <v>680499CL_UY</v>
          </cell>
          <cell r="J103">
            <v>3028.4368399999998</v>
          </cell>
          <cell r="K103">
            <v>4262.6554699999997</v>
          </cell>
          <cell r="L103">
            <v>3656.5497700000001</v>
          </cell>
          <cell r="M103">
            <v>13652.0355</v>
          </cell>
          <cell r="N103">
            <v>14672.527309999999</v>
          </cell>
          <cell r="O103">
            <v>13986.56705</v>
          </cell>
          <cell r="Q103">
            <v>35587.241479999997</v>
          </cell>
          <cell r="R103">
            <v>36607.733289999996</v>
          </cell>
          <cell r="S103">
            <v>33928.231169999999</v>
          </cell>
          <cell r="U103">
            <v>6775.9357099999997</v>
          </cell>
          <cell r="V103">
            <v>11055.307510000001</v>
          </cell>
          <cell r="W103">
            <v>9789.3049800000008</v>
          </cell>
          <cell r="Z103">
            <v>9619.2960000000003</v>
          </cell>
          <cell r="AA103">
            <v>7636.52</v>
          </cell>
          <cell r="AB103">
            <v>32049.454000000002</v>
          </cell>
          <cell r="AR103">
            <v>3397.0279999999998</v>
          </cell>
          <cell r="AS103">
            <v>10200.312</v>
          </cell>
          <cell r="AT103">
            <v>14172.391299999999</v>
          </cell>
          <cell r="AU103">
            <v>33102.652300000002</v>
          </cell>
        </row>
        <row r="104">
          <cell r="A104" t="str">
            <v>680499930151</v>
          </cell>
          <cell r="J104">
            <v>3028.4368399999998</v>
          </cell>
          <cell r="K104">
            <v>4262.6554699999997</v>
          </cell>
          <cell r="L104">
            <v>3656.5497700000001</v>
          </cell>
          <cell r="M104">
            <v>13652.0355</v>
          </cell>
          <cell r="N104">
            <v>14672.527309999999</v>
          </cell>
          <cell r="O104">
            <v>13986.56705</v>
          </cell>
          <cell r="Q104">
            <v>35587.241479999997</v>
          </cell>
          <cell r="R104">
            <v>36607.733289999996</v>
          </cell>
          <cell r="S104">
            <v>33928.231169999999</v>
          </cell>
          <cell r="U104">
            <v>6775.9357099999997</v>
          </cell>
          <cell r="V104">
            <v>11055.307510000001</v>
          </cell>
          <cell r="W104">
            <v>9789.3049800000008</v>
          </cell>
          <cell r="Z104">
            <v>9619.2960000000003</v>
          </cell>
          <cell r="AA104">
            <v>7636.52</v>
          </cell>
          <cell r="AB104">
            <v>32049.454000000002</v>
          </cell>
          <cell r="AR104">
            <v>3397.0279999999998</v>
          </cell>
          <cell r="AS104">
            <v>10200.312</v>
          </cell>
          <cell r="AT104">
            <v>14172.391299999999</v>
          </cell>
          <cell r="AU104">
            <v>33102.652300000002</v>
          </cell>
        </row>
        <row r="105">
          <cell r="A105" t="str">
            <v>680499CLLATA</v>
          </cell>
          <cell r="J105">
            <v>10804.1247</v>
          </cell>
          <cell r="K105">
            <v>13499.129199999999</v>
          </cell>
          <cell r="L105">
            <v>12426.918019999999</v>
          </cell>
          <cell r="M105">
            <v>44860.144059999999</v>
          </cell>
          <cell r="N105">
            <v>50610.693429999999</v>
          </cell>
          <cell r="O105">
            <v>51300.784910000002</v>
          </cell>
          <cell r="Q105">
            <v>138522.85049000001</v>
          </cell>
          <cell r="R105">
            <v>144273.39986</v>
          </cell>
          <cell r="S105">
            <v>139715.84588000001</v>
          </cell>
          <cell r="U105">
            <v>21735.888449999999</v>
          </cell>
          <cell r="V105">
            <v>38346.102059999997</v>
          </cell>
          <cell r="W105">
            <v>35818.379430000001</v>
          </cell>
          <cell r="Z105">
            <v>39488.264000000003</v>
          </cell>
          <cell r="AA105">
            <v>23240.069</v>
          </cell>
          <cell r="AB105">
            <v>153967.48798000001</v>
          </cell>
          <cell r="AR105">
            <v>12742.242</v>
          </cell>
          <cell r="AS105">
            <v>35473.216</v>
          </cell>
          <cell r="AT105">
            <v>46901.413130000001</v>
          </cell>
          <cell r="AU105">
            <v>145939.93113000001</v>
          </cell>
        </row>
        <row r="106">
          <cell r="A106" t="str">
            <v>680499CL_MX</v>
          </cell>
          <cell r="J106">
            <v>0</v>
          </cell>
          <cell r="K106">
            <v>1.52051</v>
          </cell>
          <cell r="L106">
            <v>1.42954</v>
          </cell>
          <cell r="M106">
            <v>0</v>
          </cell>
          <cell r="N106">
            <v>644.32614999999998</v>
          </cell>
          <cell r="O106">
            <v>661.61255000000006</v>
          </cell>
          <cell r="Q106">
            <v>3.2194500000000001</v>
          </cell>
          <cell r="R106">
            <v>647.54560000000004</v>
          </cell>
          <cell r="S106">
            <v>664.80035999999996</v>
          </cell>
          <cell r="U106">
            <v>0</v>
          </cell>
          <cell r="V106">
            <v>407.85356999999999</v>
          </cell>
          <cell r="W106">
            <v>403.23683</v>
          </cell>
          <cell r="AT106">
            <v>0</v>
          </cell>
          <cell r="AU106">
            <v>0</v>
          </cell>
        </row>
        <row r="107">
          <cell r="A107" t="str">
            <v>680499660104</v>
          </cell>
          <cell r="J107">
            <v>0</v>
          </cell>
          <cell r="K107">
            <v>1.52051</v>
          </cell>
          <cell r="L107">
            <v>1.42954</v>
          </cell>
          <cell r="M107">
            <v>0</v>
          </cell>
          <cell r="N107">
            <v>644.32614999999998</v>
          </cell>
          <cell r="O107">
            <v>661.61255000000006</v>
          </cell>
          <cell r="Q107">
            <v>3.2194500000000001</v>
          </cell>
          <cell r="R107">
            <v>647.54560000000004</v>
          </cell>
          <cell r="S107">
            <v>664.80035999999996</v>
          </cell>
          <cell r="U107">
            <v>0</v>
          </cell>
          <cell r="V107">
            <v>407.85356999999999</v>
          </cell>
          <cell r="W107">
            <v>403.23683</v>
          </cell>
          <cell r="AT107">
            <v>0</v>
          </cell>
          <cell r="AU107">
            <v>0</v>
          </cell>
        </row>
        <row r="108">
          <cell r="A108" t="str">
            <v>680499CL_PA</v>
          </cell>
          <cell r="J108">
            <v>3223.91014</v>
          </cell>
          <cell r="K108">
            <v>4180.4952400000002</v>
          </cell>
          <cell r="L108">
            <v>3586.0719600000002</v>
          </cell>
          <cell r="M108">
            <v>13851.82035</v>
          </cell>
          <cell r="N108">
            <v>18165.995050000001</v>
          </cell>
          <cell r="O108">
            <v>17551.407569999999</v>
          </cell>
          <cell r="Q108">
            <v>47829.2166</v>
          </cell>
          <cell r="R108">
            <v>52143.391300000003</v>
          </cell>
          <cell r="S108">
            <v>47934.243069999997</v>
          </cell>
          <cell r="U108">
            <v>6663.9771099999998</v>
          </cell>
          <cell r="V108">
            <v>13964.05435</v>
          </cell>
          <cell r="W108">
            <v>12396.817779999999</v>
          </cell>
          <cell r="Z108">
            <v>16204.523999999999</v>
          </cell>
          <cell r="AA108">
            <v>7172.5870000000004</v>
          </cell>
          <cell r="AB108">
            <v>64357.506979999998</v>
          </cell>
          <cell r="AR108">
            <v>3952.9920000000002</v>
          </cell>
          <cell r="AS108">
            <v>11723.319</v>
          </cell>
          <cell r="AT108">
            <v>15071.1927</v>
          </cell>
          <cell r="AU108">
            <v>53786.995699999999</v>
          </cell>
        </row>
        <row r="109">
          <cell r="A109" t="str">
            <v>680499740059</v>
          </cell>
          <cell r="J109">
            <v>3223.91014</v>
          </cell>
          <cell r="K109">
            <v>4180.4952400000002</v>
          </cell>
          <cell r="L109">
            <v>3586.0719600000002</v>
          </cell>
          <cell r="M109">
            <v>13851.82035</v>
          </cell>
          <cell r="N109">
            <v>18165.995050000001</v>
          </cell>
          <cell r="O109">
            <v>17551.407569999999</v>
          </cell>
          <cell r="Q109">
            <v>47829.2166</v>
          </cell>
          <cell r="R109">
            <v>52143.391300000003</v>
          </cell>
          <cell r="S109">
            <v>47934.243069999997</v>
          </cell>
          <cell r="U109">
            <v>6663.9771099999998</v>
          </cell>
          <cell r="V109">
            <v>13964.05435</v>
          </cell>
          <cell r="W109">
            <v>12396.817779999999</v>
          </cell>
          <cell r="Z109">
            <v>16204.523999999999</v>
          </cell>
          <cell r="AA109">
            <v>7172.5870000000004</v>
          </cell>
          <cell r="AB109">
            <v>64357.506979999998</v>
          </cell>
          <cell r="AR109">
            <v>3952.9920000000002</v>
          </cell>
          <cell r="AS109">
            <v>11723.319</v>
          </cell>
          <cell r="AT109">
            <v>15071.1927</v>
          </cell>
          <cell r="AU109">
            <v>53786.995699999999</v>
          </cell>
        </row>
        <row r="110">
          <cell r="A110" t="str">
            <v>680499CL_CL</v>
          </cell>
          <cell r="J110">
            <v>6416.5323699999999</v>
          </cell>
          <cell r="K110">
            <v>7641.8563400000003</v>
          </cell>
          <cell r="L110">
            <v>7402.3636999999999</v>
          </cell>
          <cell r="M110">
            <v>25392.124240000001</v>
          </cell>
          <cell r="N110">
            <v>25646.300169999999</v>
          </cell>
          <cell r="O110">
            <v>27173.271270000001</v>
          </cell>
          <cell r="Q110">
            <v>73513.261809999996</v>
          </cell>
          <cell r="R110">
            <v>73767.437739999994</v>
          </cell>
          <cell r="S110">
            <v>74896.899810000003</v>
          </cell>
          <cell r="U110">
            <v>12553.6931</v>
          </cell>
          <cell r="V110">
            <v>17887.260389999999</v>
          </cell>
          <cell r="W110">
            <v>17691.03559</v>
          </cell>
          <cell r="Z110">
            <v>18176.136999999999</v>
          </cell>
          <cell r="AA110">
            <v>12510.923000000001</v>
          </cell>
          <cell r="AB110">
            <v>72861.857000000004</v>
          </cell>
          <cell r="AR110">
            <v>6916.74</v>
          </cell>
          <cell r="AS110">
            <v>18674.452000000001</v>
          </cell>
          <cell r="AT110">
            <v>25384.895830000001</v>
          </cell>
          <cell r="AU110">
            <v>75022.628830000001</v>
          </cell>
        </row>
        <row r="111">
          <cell r="A111" t="str">
            <v>680499251026</v>
          </cell>
          <cell r="J111">
            <v>3011.0308500000001</v>
          </cell>
          <cell r="K111">
            <v>4083.35997</v>
          </cell>
          <cell r="L111">
            <v>3955.3891600000002</v>
          </cell>
          <cell r="M111">
            <v>12671.810750000001</v>
          </cell>
          <cell r="N111">
            <v>14310.265960000001</v>
          </cell>
          <cell r="O111">
            <v>15244.543079999999</v>
          </cell>
          <cell r="Q111">
            <v>35134.689469999998</v>
          </cell>
          <cell r="R111">
            <v>36773.144679999998</v>
          </cell>
          <cell r="S111">
            <v>37477.721850000002</v>
          </cell>
          <cell r="U111">
            <v>5719.4892200000004</v>
          </cell>
          <cell r="V111">
            <v>8987.9689199999993</v>
          </cell>
          <cell r="W111">
            <v>8870.8030699999999</v>
          </cell>
          <cell r="Z111">
            <v>8256.7000000000007</v>
          </cell>
          <cell r="AA111">
            <v>6480.25</v>
          </cell>
          <cell r="AB111">
            <v>33491.758999999998</v>
          </cell>
          <cell r="AR111">
            <v>3280.1930000000002</v>
          </cell>
          <cell r="AS111">
            <v>8715.1810000000005</v>
          </cell>
          <cell r="AT111">
            <v>12587.977989999999</v>
          </cell>
          <cell r="AU111">
            <v>35733.182990000001</v>
          </cell>
        </row>
        <row r="112">
          <cell r="A112" t="str">
            <v>680499251022</v>
          </cell>
          <cell r="J112">
            <v>3405.5015199999998</v>
          </cell>
          <cell r="K112">
            <v>3558.4963699999998</v>
          </cell>
          <cell r="L112">
            <v>3446.9745400000002</v>
          </cell>
          <cell r="M112">
            <v>12720.31349</v>
          </cell>
          <cell r="N112">
            <v>11336.03421</v>
          </cell>
          <cell r="O112">
            <v>11928.72819</v>
          </cell>
          <cell r="Q112">
            <v>38378.572339999999</v>
          </cell>
          <cell r="R112">
            <v>36994.293060000004</v>
          </cell>
          <cell r="S112">
            <v>37419.177960000001</v>
          </cell>
          <cell r="U112">
            <v>6834.20388</v>
          </cell>
          <cell r="V112">
            <v>8899.2914700000001</v>
          </cell>
          <cell r="W112">
            <v>8820.2325199999996</v>
          </cell>
          <cell r="Z112">
            <v>9919.4369999999999</v>
          </cell>
          <cell r="AA112">
            <v>6030.6729999999998</v>
          </cell>
          <cell r="AB112">
            <v>39370.097999999998</v>
          </cell>
          <cell r="AR112">
            <v>3636.547</v>
          </cell>
          <cell r="AS112">
            <v>9959.2710000000006</v>
          </cell>
          <cell r="AT112">
            <v>12796.91784</v>
          </cell>
          <cell r="AU112">
            <v>39289.44584</v>
          </cell>
        </row>
        <row r="113">
          <cell r="A113" t="str">
            <v>680499CL_PE</v>
          </cell>
          <cell r="J113">
            <v>1163.68219</v>
          </cell>
          <cell r="K113">
            <v>1675.25711</v>
          </cell>
          <cell r="L113">
            <v>1437.0528200000001</v>
          </cell>
          <cell r="M113">
            <v>5616.1994699999996</v>
          </cell>
          <cell r="N113">
            <v>6154.0720600000004</v>
          </cell>
          <cell r="O113">
            <v>5914.4935100000002</v>
          </cell>
          <cell r="Q113">
            <v>17177.15263</v>
          </cell>
          <cell r="R113">
            <v>17715.02522</v>
          </cell>
          <cell r="S113">
            <v>16219.90264</v>
          </cell>
          <cell r="U113">
            <v>2518.2182400000002</v>
          </cell>
          <cell r="V113">
            <v>6086.9337500000001</v>
          </cell>
          <cell r="W113">
            <v>5327.2892300000003</v>
          </cell>
          <cell r="Z113">
            <v>5107.6030000000001</v>
          </cell>
          <cell r="AA113">
            <v>3556.5590000000002</v>
          </cell>
          <cell r="AB113">
            <v>16748.124</v>
          </cell>
          <cell r="AR113">
            <v>1872.51</v>
          </cell>
          <cell r="AS113">
            <v>5075.4449999999997</v>
          </cell>
          <cell r="AT113">
            <v>6445.3245999999999</v>
          </cell>
          <cell r="AU113">
            <v>17130.3066</v>
          </cell>
        </row>
        <row r="114">
          <cell r="A114" t="str">
            <v>680499761457</v>
          </cell>
          <cell r="J114">
            <v>1163.68219</v>
          </cell>
          <cell r="K114">
            <v>1675.25711</v>
          </cell>
          <cell r="L114">
            <v>1437.0528200000001</v>
          </cell>
          <cell r="M114">
            <v>5616.1994699999996</v>
          </cell>
          <cell r="N114">
            <v>6154.0720600000004</v>
          </cell>
          <cell r="O114">
            <v>5914.4935100000002</v>
          </cell>
          <cell r="Q114">
            <v>17177.15263</v>
          </cell>
          <cell r="R114">
            <v>17715.02522</v>
          </cell>
          <cell r="S114">
            <v>16219.90264</v>
          </cell>
          <cell r="U114">
            <v>2518.2182400000002</v>
          </cell>
          <cell r="V114">
            <v>6086.9337500000001</v>
          </cell>
          <cell r="W114">
            <v>5327.2892300000003</v>
          </cell>
          <cell r="Z114">
            <v>5107.6030000000001</v>
          </cell>
          <cell r="AA114">
            <v>3556.5590000000002</v>
          </cell>
          <cell r="AB114">
            <v>16748.124</v>
          </cell>
          <cell r="AR114">
            <v>1872.51</v>
          </cell>
          <cell r="AS114">
            <v>5075.4449999999997</v>
          </cell>
          <cell r="AT114">
            <v>6445.3245999999999</v>
          </cell>
          <cell r="AU114">
            <v>17130.3066</v>
          </cell>
        </row>
        <row r="115">
          <cell r="A115" t="str">
            <v>680499CLASAP</v>
          </cell>
          <cell r="J115">
            <v>64224.31164</v>
          </cell>
          <cell r="K115">
            <v>66330.236940000003</v>
          </cell>
          <cell r="L115">
            <v>58644.666319999997</v>
          </cell>
          <cell r="M115">
            <v>333944.75803999999</v>
          </cell>
          <cell r="N115">
            <v>295924.90976000001</v>
          </cell>
          <cell r="O115">
            <v>293729.64728999999</v>
          </cell>
          <cell r="Q115">
            <v>851167.99688999995</v>
          </cell>
          <cell r="R115">
            <v>813148.14861000003</v>
          </cell>
          <cell r="S115">
            <v>767136.74756000005</v>
          </cell>
          <cell r="U115">
            <v>140105.46395</v>
          </cell>
          <cell r="V115">
            <v>195881.56998999999</v>
          </cell>
          <cell r="W115">
            <v>178013.43786999999</v>
          </cell>
          <cell r="Z115">
            <v>217310.86598</v>
          </cell>
          <cell r="AA115">
            <v>194289.22119000001</v>
          </cell>
          <cell r="AB115">
            <v>914030.89228999999</v>
          </cell>
          <cell r="AR115">
            <v>68315.149999999994</v>
          </cell>
          <cell r="AS115">
            <v>212683.29699999999</v>
          </cell>
          <cell r="AT115">
            <v>338791.67186</v>
          </cell>
          <cell r="AU115">
            <v>891229.19085999997</v>
          </cell>
        </row>
        <row r="116">
          <cell r="A116" t="str">
            <v>680499CLISC</v>
          </cell>
          <cell r="J116">
            <v>6796.3931400000001</v>
          </cell>
          <cell r="K116">
            <v>7775.2861800000001</v>
          </cell>
          <cell r="L116">
            <v>6794.0031900000004</v>
          </cell>
          <cell r="M116">
            <v>36301.024740000001</v>
          </cell>
          <cell r="N116">
            <v>41949.160109999997</v>
          </cell>
          <cell r="O116">
            <v>42080.534509999998</v>
          </cell>
          <cell r="Q116">
            <v>101100.96971</v>
          </cell>
          <cell r="R116">
            <v>106749.10507999999</v>
          </cell>
          <cell r="S116">
            <v>101545.93678</v>
          </cell>
          <cell r="U116">
            <v>14993.26548</v>
          </cell>
          <cell r="V116">
            <v>24091.544519999999</v>
          </cell>
          <cell r="W116">
            <v>21739.123070000001</v>
          </cell>
          <cell r="Z116">
            <v>25079.82316</v>
          </cell>
          <cell r="AA116">
            <v>22318.471229999999</v>
          </cell>
          <cell r="AB116">
            <v>112693.52091000001</v>
          </cell>
          <cell r="AR116">
            <v>8033.06</v>
          </cell>
          <cell r="AS116">
            <v>23948.376</v>
          </cell>
          <cell r="AT116">
            <v>37776.139219999997</v>
          </cell>
          <cell r="AU116">
            <v>105571.98622000001</v>
          </cell>
        </row>
        <row r="117">
          <cell r="A117" t="str">
            <v>680499CL_IN</v>
          </cell>
          <cell r="J117">
            <v>6796.3931400000001</v>
          </cell>
          <cell r="K117">
            <v>7775.2861800000001</v>
          </cell>
          <cell r="L117">
            <v>6794.0031900000004</v>
          </cell>
          <cell r="M117">
            <v>36301.024740000001</v>
          </cell>
          <cell r="N117">
            <v>41949.160109999997</v>
          </cell>
          <cell r="O117">
            <v>42080.534509999998</v>
          </cell>
          <cell r="Q117">
            <v>101100.96971</v>
          </cell>
          <cell r="R117">
            <v>106749.10507999999</v>
          </cell>
          <cell r="S117">
            <v>101545.93678</v>
          </cell>
          <cell r="U117">
            <v>14993.26548</v>
          </cell>
          <cell r="V117">
            <v>24091.544519999999</v>
          </cell>
          <cell r="W117">
            <v>21739.123070000001</v>
          </cell>
          <cell r="Z117">
            <v>25079.82316</v>
          </cell>
          <cell r="AA117">
            <v>22318.471229999999</v>
          </cell>
          <cell r="AB117">
            <v>112693.52091000001</v>
          </cell>
          <cell r="AR117">
            <v>8033.06</v>
          </cell>
          <cell r="AS117">
            <v>23948.376</v>
          </cell>
          <cell r="AT117">
            <v>37776.139219999997</v>
          </cell>
          <cell r="AU117">
            <v>105571.98622000001</v>
          </cell>
        </row>
        <row r="118">
          <cell r="A118" t="str">
            <v>680499470467</v>
          </cell>
          <cell r="J118">
            <v>6796.3931400000001</v>
          </cell>
          <cell r="K118">
            <v>7775.2861800000001</v>
          </cell>
          <cell r="L118">
            <v>6794.0031900000004</v>
          </cell>
          <cell r="M118">
            <v>36301.024740000001</v>
          </cell>
          <cell r="N118">
            <v>41949.160109999997</v>
          </cell>
          <cell r="O118">
            <v>42080.534509999998</v>
          </cell>
          <cell r="Q118">
            <v>101100.96971</v>
          </cell>
          <cell r="R118">
            <v>106749.10507999999</v>
          </cell>
          <cell r="S118">
            <v>101545.93678</v>
          </cell>
          <cell r="U118">
            <v>14993.26548</v>
          </cell>
          <cell r="V118">
            <v>24091.544519999999</v>
          </cell>
          <cell r="W118">
            <v>21739.123070000001</v>
          </cell>
          <cell r="Z118">
            <v>25079.82316</v>
          </cell>
          <cell r="AA118">
            <v>22318.471229999999</v>
          </cell>
          <cell r="AB118">
            <v>112693.52091000001</v>
          </cell>
          <cell r="AR118">
            <v>8033.06</v>
          </cell>
          <cell r="AS118">
            <v>23948.376</v>
          </cell>
          <cell r="AT118">
            <v>37776.139219999997</v>
          </cell>
          <cell r="AU118">
            <v>105571.98622000001</v>
          </cell>
        </row>
        <row r="119">
          <cell r="A119" t="str">
            <v>680499CLMEA</v>
          </cell>
          <cell r="J119">
            <v>14414.09174</v>
          </cell>
          <cell r="K119">
            <v>18156.273130000001</v>
          </cell>
          <cell r="L119">
            <v>15684.348690000001</v>
          </cell>
          <cell r="M119">
            <v>71682.429799999998</v>
          </cell>
          <cell r="N119">
            <v>70363.95091</v>
          </cell>
          <cell r="O119">
            <v>68169.059219999996</v>
          </cell>
          <cell r="Q119">
            <v>172355.08186999999</v>
          </cell>
          <cell r="R119">
            <v>171036.60298</v>
          </cell>
          <cell r="S119">
            <v>159432.87088999999</v>
          </cell>
          <cell r="U119">
            <v>29511.49957</v>
          </cell>
          <cell r="V119">
            <v>47399.670469999997</v>
          </cell>
          <cell r="W119">
            <v>42217.522429999997</v>
          </cell>
          <cell r="Z119">
            <v>48599.303</v>
          </cell>
          <cell r="AA119">
            <v>42637.160960000001</v>
          </cell>
          <cell r="AB119">
            <v>191253.71995999999</v>
          </cell>
          <cell r="AR119">
            <v>16691.134999999998</v>
          </cell>
          <cell r="AS119">
            <v>48119.387999999999</v>
          </cell>
          <cell r="AT119">
            <v>75781.081900000005</v>
          </cell>
          <cell r="AU119">
            <v>187167.67189999999</v>
          </cell>
        </row>
        <row r="120">
          <cell r="A120" t="str">
            <v>680499CL_AE</v>
          </cell>
          <cell r="J120">
            <v>13739.27282</v>
          </cell>
          <cell r="K120">
            <v>17182.039959999998</v>
          </cell>
          <cell r="L120">
            <v>14738.9342</v>
          </cell>
          <cell r="M120">
            <v>69319.931779999999</v>
          </cell>
          <cell r="N120">
            <v>66468.240040000004</v>
          </cell>
          <cell r="O120">
            <v>64298.820910000002</v>
          </cell>
          <cell r="Q120">
            <v>164344.39717000001</v>
          </cell>
          <cell r="R120">
            <v>161492.70543</v>
          </cell>
          <cell r="S120">
            <v>150028.10245999999</v>
          </cell>
          <cell r="U120">
            <v>28618.25187</v>
          </cell>
          <cell r="V120">
            <v>44986.758520000003</v>
          </cell>
          <cell r="W120">
            <v>39863.829919999996</v>
          </cell>
          <cell r="Z120">
            <v>48599.303</v>
          </cell>
          <cell r="AA120">
            <v>42637.160960000001</v>
          </cell>
          <cell r="AB120">
            <v>191253.71995999999</v>
          </cell>
          <cell r="AR120">
            <v>16691.134999999998</v>
          </cell>
          <cell r="AS120">
            <v>48119.387999999999</v>
          </cell>
          <cell r="AT120">
            <v>74932.608519999994</v>
          </cell>
          <cell r="AU120">
            <v>186319.19852000001</v>
          </cell>
        </row>
        <row r="121">
          <cell r="A121" t="str">
            <v>680499716356</v>
          </cell>
          <cell r="J121">
            <v>13739.27282</v>
          </cell>
          <cell r="K121">
            <v>17182.039959999998</v>
          </cell>
          <cell r="L121">
            <v>14738.9342</v>
          </cell>
          <cell r="M121">
            <v>69319.931779999999</v>
          </cell>
          <cell r="N121">
            <v>66468.240040000004</v>
          </cell>
          <cell r="O121">
            <v>64298.820910000002</v>
          </cell>
          <cell r="Q121">
            <v>164344.39717000001</v>
          </cell>
          <cell r="R121">
            <v>161492.70543</v>
          </cell>
          <cell r="S121">
            <v>150028.10245999999</v>
          </cell>
          <cell r="U121">
            <v>28618.25187</v>
          </cell>
          <cell r="V121">
            <v>44986.758520000003</v>
          </cell>
          <cell r="W121">
            <v>39863.829919999996</v>
          </cell>
          <cell r="Z121">
            <v>48599.303</v>
          </cell>
          <cell r="AA121">
            <v>42637.160960000001</v>
          </cell>
          <cell r="AB121">
            <v>191253.71995999999</v>
          </cell>
          <cell r="AR121">
            <v>16691.134999999998</v>
          </cell>
          <cell r="AS121">
            <v>48119.387999999999</v>
          </cell>
          <cell r="AT121">
            <v>74932.608519999994</v>
          </cell>
          <cell r="AU121">
            <v>186319.19852000001</v>
          </cell>
        </row>
        <row r="122">
          <cell r="A122" t="str">
            <v>680499CL_MA</v>
          </cell>
          <cell r="J122">
            <v>674.81892000000005</v>
          </cell>
          <cell r="K122">
            <v>974.23316999999997</v>
          </cell>
          <cell r="L122">
            <v>945.41448000000003</v>
          </cell>
          <cell r="M122">
            <v>2362.49802</v>
          </cell>
          <cell r="N122">
            <v>3895.7108699999999</v>
          </cell>
          <cell r="O122">
            <v>3870.2383199999999</v>
          </cell>
          <cell r="Q122">
            <v>8010.6846999999998</v>
          </cell>
          <cell r="R122">
            <v>9543.8975499999997</v>
          </cell>
          <cell r="S122">
            <v>9404.7684300000001</v>
          </cell>
          <cell r="U122">
            <v>893.24770000000001</v>
          </cell>
          <cell r="V122">
            <v>2412.9119500000002</v>
          </cell>
          <cell r="W122">
            <v>2353.6925000000001</v>
          </cell>
          <cell r="AT122">
            <v>848.47338000000002</v>
          </cell>
          <cell r="AU122">
            <v>848.47338000000002</v>
          </cell>
        </row>
        <row r="123">
          <cell r="A123" t="str">
            <v>680499644991</v>
          </cell>
          <cell r="J123">
            <v>674.81892000000005</v>
          </cell>
          <cell r="K123">
            <v>974.23316999999997</v>
          </cell>
          <cell r="L123">
            <v>945.41448000000003</v>
          </cell>
          <cell r="M123">
            <v>2362.49802</v>
          </cell>
          <cell r="N123">
            <v>3895.7108699999999</v>
          </cell>
          <cell r="O123">
            <v>3870.2383199999999</v>
          </cell>
          <cell r="Q123">
            <v>8010.6846999999998</v>
          </cell>
          <cell r="R123">
            <v>9543.8975499999997</v>
          </cell>
          <cell r="S123">
            <v>9404.7684300000001</v>
          </cell>
          <cell r="U123">
            <v>893.24770000000001</v>
          </cell>
          <cell r="V123">
            <v>2412.9119500000002</v>
          </cell>
          <cell r="W123">
            <v>2353.6925000000001</v>
          </cell>
          <cell r="AT123">
            <v>848.47338000000002</v>
          </cell>
          <cell r="AU123">
            <v>848.47338000000002</v>
          </cell>
        </row>
        <row r="124">
          <cell r="A124" t="str">
            <v>680499CLROA</v>
          </cell>
          <cell r="J124">
            <v>1439.03568</v>
          </cell>
          <cell r="K124">
            <v>1227.2616800000001</v>
          </cell>
          <cell r="L124">
            <v>1212.55717</v>
          </cell>
          <cell r="M124">
            <v>7154.7904799999997</v>
          </cell>
          <cell r="N124">
            <v>5829.6709799999999</v>
          </cell>
          <cell r="O124">
            <v>6226.5659699999997</v>
          </cell>
          <cell r="Q124">
            <v>20874.630639999999</v>
          </cell>
          <cell r="R124">
            <v>19549.511139999999</v>
          </cell>
          <cell r="S124">
            <v>19511.35873</v>
          </cell>
          <cell r="U124">
            <v>3057.7897400000002</v>
          </cell>
          <cell r="V124">
            <v>3905.0246400000001</v>
          </cell>
          <cell r="W124">
            <v>3857.62887</v>
          </cell>
          <cell r="Z124">
            <v>4716.6009999999997</v>
          </cell>
          <cell r="AA124">
            <v>5761.2449999999999</v>
          </cell>
          <cell r="AB124">
            <v>26491.579000000002</v>
          </cell>
          <cell r="AR124">
            <v>2098.9810000000002</v>
          </cell>
          <cell r="AS124">
            <v>4842.6469999999999</v>
          </cell>
          <cell r="AT124">
            <v>7720.7012000000004</v>
          </cell>
          <cell r="AU124">
            <v>24908.609199999999</v>
          </cell>
        </row>
        <row r="125">
          <cell r="A125" t="str">
            <v>680499CL_ZA</v>
          </cell>
          <cell r="J125">
            <v>1439.03568</v>
          </cell>
          <cell r="K125">
            <v>1227.2616800000001</v>
          </cell>
          <cell r="L125">
            <v>1212.55717</v>
          </cell>
          <cell r="M125">
            <v>7154.7904799999997</v>
          </cell>
          <cell r="N125">
            <v>5829.6709799999999</v>
          </cell>
          <cell r="O125">
            <v>6226.5659699999997</v>
          </cell>
          <cell r="Q125">
            <v>20874.630639999999</v>
          </cell>
          <cell r="R125">
            <v>19549.511139999999</v>
          </cell>
          <cell r="S125">
            <v>19511.35873</v>
          </cell>
          <cell r="U125">
            <v>3057.7897400000002</v>
          </cell>
          <cell r="V125">
            <v>3905.0246400000001</v>
          </cell>
          <cell r="W125">
            <v>3857.62887</v>
          </cell>
          <cell r="Z125">
            <v>4716.6009999999997</v>
          </cell>
          <cell r="AA125">
            <v>5761.2449999999999</v>
          </cell>
          <cell r="AB125">
            <v>26491.579000000002</v>
          </cell>
          <cell r="AR125">
            <v>2098.9810000000002</v>
          </cell>
          <cell r="AS125">
            <v>4842.6469999999999</v>
          </cell>
          <cell r="AT125">
            <v>7720.7012000000004</v>
          </cell>
          <cell r="AU125">
            <v>24908.609199999999</v>
          </cell>
        </row>
        <row r="126">
          <cell r="A126" t="str">
            <v>680499960543</v>
          </cell>
          <cell r="J126">
            <v>1439.03568</v>
          </cell>
          <cell r="K126">
            <v>1227.2616800000001</v>
          </cell>
          <cell r="L126">
            <v>1212.55717</v>
          </cell>
          <cell r="M126">
            <v>7154.7904799999997</v>
          </cell>
          <cell r="N126">
            <v>5829.6709799999999</v>
          </cell>
          <cell r="O126">
            <v>6226.5659699999997</v>
          </cell>
          <cell r="Q126">
            <v>20874.630639999999</v>
          </cell>
          <cell r="R126">
            <v>19549.511139999999</v>
          </cell>
          <cell r="S126">
            <v>19511.35873</v>
          </cell>
          <cell r="U126">
            <v>3057.7897400000002</v>
          </cell>
          <cell r="V126">
            <v>3905.0246400000001</v>
          </cell>
          <cell r="W126">
            <v>3857.62887</v>
          </cell>
          <cell r="Z126">
            <v>4716.6009999999997</v>
          </cell>
          <cell r="AA126">
            <v>5761.2449999999999</v>
          </cell>
          <cell r="AB126">
            <v>26491.579000000002</v>
          </cell>
          <cell r="AR126">
            <v>2098.9810000000002</v>
          </cell>
          <cell r="AS126">
            <v>4842.6469999999999</v>
          </cell>
          <cell r="AT126">
            <v>7720.7012000000004</v>
          </cell>
          <cell r="AU126">
            <v>24908.609199999999</v>
          </cell>
        </row>
        <row r="127">
          <cell r="A127" t="str">
            <v>680499CLAPAC</v>
          </cell>
          <cell r="J127">
            <v>19312.431509999999</v>
          </cell>
          <cell r="K127">
            <v>17548.01079</v>
          </cell>
          <cell r="L127">
            <v>15431.883169999999</v>
          </cell>
          <cell r="M127">
            <v>99509.570049999995</v>
          </cell>
          <cell r="N127">
            <v>78020.222880000001</v>
          </cell>
          <cell r="O127">
            <v>76837.466230000005</v>
          </cell>
          <cell r="Q127">
            <v>258404.48852000001</v>
          </cell>
          <cell r="R127">
            <v>236915.14134999999</v>
          </cell>
          <cell r="S127">
            <v>224583.19970999999</v>
          </cell>
          <cell r="U127">
            <v>42560.646849999997</v>
          </cell>
          <cell r="V127">
            <v>56289.135139999999</v>
          </cell>
          <cell r="W127">
            <v>51025.510370000004</v>
          </cell>
          <cell r="Z127">
            <v>63184.402000000002</v>
          </cell>
          <cell r="AA127">
            <v>51801.02</v>
          </cell>
          <cell r="AB127">
            <v>267757.68699999998</v>
          </cell>
          <cell r="AR127">
            <v>17304.162</v>
          </cell>
          <cell r="AS127">
            <v>59616.258000000002</v>
          </cell>
          <cell r="AT127">
            <v>95042.542960000006</v>
          </cell>
          <cell r="AU127">
            <v>259722.45296</v>
          </cell>
        </row>
        <row r="128">
          <cell r="A128" t="str">
            <v>680499CL_KR</v>
          </cell>
          <cell r="J128">
            <v>8698.4814299999998</v>
          </cell>
          <cell r="K128">
            <v>7770.0277599999999</v>
          </cell>
          <cell r="L128">
            <v>7044.2286199999999</v>
          </cell>
          <cell r="M128">
            <v>43724.216310000003</v>
          </cell>
          <cell r="N128">
            <v>34649.849770000001</v>
          </cell>
          <cell r="O128">
            <v>34850.932379999998</v>
          </cell>
          <cell r="Q128">
            <v>94492.395000000004</v>
          </cell>
          <cell r="R128">
            <v>85418.028460000001</v>
          </cell>
          <cell r="S128">
            <v>84670.389299999995</v>
          </cell>
          <cell r="U128">
            <v>19246.29276</v>
          </cell>
          <cell r="V128">
            <v>23046.126540000001</v>
          </cell>
          <cell r="W128">
            <v>21773.403549999999</v>
          </cell>
          <cell r="Z128">
            <v>25099.999</v>
          </cell>
          <cell r="AA128">
            <v>22710.102999999999</v>
          </cell>
          <cell r="AB128">
            <v>97256.054000000004</v>
          </cell>
          <cell r="AR128">
            <v>8033.6689999999999</v>
          </cell>
          <cell r="AS128">
            <v>25291.851999999999</v>
          </cell>
          <cell r="AT128">
            <v>41394.15812</v>
          </cell>
          <cell r="AU128">
            <v>97165.511119999996</v>
          </cell>
        </row>
        <row r="129">
          <cell r="A129" t="str">
            <v>680499568892</v>
          </cell>
          <cell r="J129">
            <v>8698.4814299999998</v>
          </cell>
          <cell r="K129">
            <v>7770.0277599999999</v>
          </cell>
          <cell r="L129">
            <v>7044.2286199999999</v>
          </cell>
          <cell r="M129">
            <v>43724.216310000003</v>
          </cell>
          <cell r="N129">
            <v>34649.849770000001</v>
          </cell>
          <cell r="O129">
            <v>34850.932379999998</v>
          </cell>
          <cell r="Q129">
            <v>94492.395000000004</v>
          </cell>
          <cell r="R129">
            <v>85418.028460000001</v>
          </cell>
          <cell r="S129">
            <v>84670.389299999995</v>
          </cell>
          <cell r="U129">
            <v>19246.29276</v>
          </cell>
          <cell r="V129">
            <v>23046.126540000001</v>
          </cell>
          <cell r="W129">
            <v>21773.403549999999</v>
          </cell>
          <cell r="Z129">
            <v>25099.999</v>
          </cell>
          <cell r="AA129">
            <v>22710.102999999999</v>
          </cell>
          <cell r="AB129">
            <v>97256.054000000004</v>
          </cell>
          <cell r="AR129">
            <v>8033.6689999999999</v>
          </cell>
          <cell r="AS129">
            <v>25291.851999999999</v>
          </cell>
          <cell r="AT129">
            <v>41394.15812</v>
          </cell>
          <cell r="AU129">
            <v>97165.511119999996</v>
          </cell>
        </row>
        <row r="130">
          <cell r="A130" t="str">
            <v>680499CL_SGE</v>
          </cell>
          <cell r="J130">
            <v>10613.950080000001</v>
          </cell>
          <cell r="K130">
            <v>9777.9830299999994</v>
          </cell>
          <cell r="L130">
            <v>8387.6545499999993</v>
          </cell>
          <cell r="M130">
            <v>55785.353739999999</v>
          </cell>
          <cell r="N130">
            <v>43370.37311</v>
          </cell>
          <cell r="O130">
            <v>41986.53385</v>
          </cell>
          <cell r="Q130">
            <v>163912.09351999999</v>
          </cell>
          <cell r="R130">
            <v>151497.11288999999</v>
          </cell>
          <cell r="S130">
            <v>139912.81041000001</v>
          </cell>
          <cell r="U130">
            <v>23314.354090000001</v>
          </cell>
          <cell r="V130">
            <v>33243.008600000001</v>
          </cell>
          <cell r="W130">
            <v>29252.106820000001</v>
          </cell>
          <cell r="Z130">
            <v>38084.402999999998</v>
          </cell>
          <cell r="AA130">
            <v>29090.917000000001</v>
          </cell>
          <cell r="AB130">
            <v>170501.633</v>
          </cell>
          <cell r="AR130">
            <v>9270.4930000000004</v>
          </cell>
          <cell r="AS130">
            <v>34324.406000000003</v>
          </cell>
          <cell r="AT130">
            <v>53648.384839999999</v>
          </cell>
          <cell r="AU130">
            <v>162556.94184000001</v>
          </cell>
        </row>
        <row r="131">
          <cell r="A131" t="str">
            <v>680499830386</v>
          </cell>
          <cell r="J131">
            <v>10613.950080000001</v>
          </cell>
          <cell r="K131">
            <v>9777.9830299999994</v>
          </cell>
          <cell r="L131">
            <v>8387.6545499999993</v>
          </cell>
          <cell r="M131">
            <v>55785.353739999999</v>
          </cell>
          <cell r="N131">
            <v>43370.37311</v>
          </cell>
          <cell r="O131">
            <v>41986.53385</v>
          </cell>
          <cell r="Q131">
            <v>163912.09351999999</v>
          </cell>
          <cell r="R131">
            <v>151497.11288999999</v>
          </cell>
          <cell r="S131">
            <v>139912.81041000001</v>
          </cell>
          <cell r="U131">
            <v>23314.354090000001</v>
          </cell>
          <cell r="V131">
            <v>33243.008600000001</v>
          </cell>
          <cell r="W131">
            <v>29252.106820000001</v>
          </cell>
          <cell r="Z131">
            <v>38084.402999999998</v>
          </cell>
          <cell r="AA131">
            <v>29090.917000000001</v>
          </cell>
          <cell r="AB131">
            <v>170501.633</v>
          </cell>
          <cell r="AR131">
            <v>9270.4930000000004</v>
          </cell>
          <cell r="AS131">
            <v>34324.406000000003</v>
          </cell>
          <cell r="AT131">
            <v>53648.384839999999</v>
          </cell>
          <cell r="AU131">
            <v>162556.94184000001</v>
          </cell>
        </row>
        <row r="132">
          <cell r="A132" t="str">
            <v>680499CLASEA</v>
          </cell>
          <cell r="J132">
            <v>11308.465969999999</v>
          </cell>
          <cell r="K132">
            <v>11256.663399999999</v>
          </cell>
          <cell r="L132">
            <v>10613.49821</v>
          </cell>
          <cell r="M132">
            <v>53250.598259999999</v>
          </cell>
          <cell r="N132">
            <v>49305.990919999997</v>
          </cell>
          <cell r="O132">
            <v>52652.693070000001</v>
          </cell>
          <cell r="Q132">
            <v>143902.58976</v>
          </cell>
          <cell r="R132">
            <v>139957.98241999999</v>
          </cell>
          <cell r="S132">
            <v>138865.96223</v>
          </cell>
          <cell r="U132">
            <v>22685.195899999999</v>
          </cell>
          <cell r="V132">
            <v>32882.87156</v>
          </cell>
          <cell r="W132">
            <v>31710.033240000001</v>
          </cell>
          <cell r="Z132">
            <v>39902.320820000001</v>
          </cell>
          <cell r="AA132">
            <v>33973.474000000002</v>
          </cell>
          <cell r="AB132">
            <v>159739.86742</v>
          </cell>
          <cell r="AR132">
            <v>13194.009</v>
          </cell>
          <cell r="AS132">
            <v>38292.608</v>
          </cell>
          <cell r="AT132">
            <v>57271.262690000003</v>
          </cell>
          <cell r="AU132">
            <v>154234.07368999999</v>
          </cell>
        </row>
        <row r="133">
          <cell r="A133" t="str">
            <v>680499CL_MY</v>
          </cell>
          <cell r="J133">
            <v>3690.7124100000001</v>
          </cell>
          <cell r="K133">
            <v>3503.68136</v>
          </cell>
          <cell r="L133">
            <v>3282.70172</v>
          </cell>
          <cell r="M133">
            <v>18752.866409999999</v>
          </cell>
          <cell r="N133">
            <v>16281.666160000001</v>
          </cell>
          <cell r="O133">
            <v>17565.20306</v>
          </cell>
          <cell r="Q133">
            <v>43862.409440000003</v>
          </cell>
          <cell r="R133">
            <v>41391.209190000001</v>
          </cell>
          <cell r="S133">
            <v>41417.497190000002</v>
          </cell>
          <cell r="U133">
            <v>7491.9181600000002</v>
          </cell>
          <cell r="V133">
            <v>10395.25815</v>
          </cell>
          <cell r="W133">
            <v>9977.4733199999991</v>
          </cell>
          <cell r="Z133">
            <v>10929.343000000001</v>
          </cell>
          <cell r="AA133">
            <v>11362.418</v>
          </cell>
          <cell r="AB133">
            <v>46128.67</v>
          </cell>
          <cell r="AR133">
            <v>3534.3989999999999</v>
          </cell>
          <cell r="AS133">
            <v>10609.331</v>
          </cell>
          <cell r="AT133">
            <v>18478.677520000001</v>
          </cell>
          <cell r="AU133">
            <v>45650.389519999997</v>
          </cell>
        </row>
        <row r="134">
          <cell r="A134" t="str">
            <v>680499640710</v>
          </cell>
          <cell r="J134">
            <v>3690.7124100000001</v>
          </cell>
          <cell r="K134">
            <v>3503.68136</v>
          </cell>
          <cell r="L134">
            <v>3282.70172</v>
          </cell>
          <cell r="M134">
            <v>18752.866409999999</v>
          </cell>
          <cell r="N134">
            <v>16281.666160000001</v>
          </cell>
          <cell r="O134">
            <v>17565.20306</v>
          </cell>
          <cell r="Q134">
            <v>43862.409440000003</v>
          </cell>
          <cell r="R134">
            <v>41391.209190000001</v>
          </cell>
          <cell r="S134">
            <v>41417.497190000002</v>
          </cell>
          <cell r="U134">
            <v>7491.9181600000002</v>
          </cell>
          <cell r="V134">
            <v>10395.25815</v>
          </cell>
          <cell r="W134">
            <v>9977.4733199999991</v>
          </cell>
          <cell r="Z134">
            <v>10929.343000000001</v>
          </cell>
          <cell r="AA134">
            <v>11362.418</v>
          </cell>
          <cell r="AB134">
            <v>46128.67</v>
          </cell>
          <cell r="AR134">
            <v>3534.3989999999999</v>
          </cell>
          <cell r="AS134">
            <v>10609.331</v>
          </cell>
          <cell r="AT134">
            <v>18478.677520000001</v>
          </cell>
          <cell r="AU134">
            <v>45650.389519999997</v>
          </cell>
        </row>
        <row r="135">
          <cell r="A135" t="str">
            <v>680499CL_TH</v>
          </cell>
          <cell r="J135">
            <v>3747.30456</v>
          </cell>
          <cell r="K135">
            <v>4307.4570999999996</v>
          </cell>
          <cell r="L135">
            <v>3975.6146600000002</v>
          </cell>
          <cell r="M135">
            <v>18140.87775</v>
          </cell>
          <cell r="N135">
            <v>19036.69802</v>
          </cell>
          <cell r="O135">
            <v>20064.178329999999</v>
          </cell>
          <cell r="Q135">
            <v>59044.149879999997</v>
          </cell>
          <cell r="R135">
            <v>59939.970150000001</v>
          </cell>
          <cell r="S135">
            <v>58082.0792</v>
          </cell>
          <cell r="U135">
            <v>7784.8957799999998</v>
          </cell>
          <cell r="V135">
            <v>12486.073399999999</v>
          </cell>
          <cell r="W135">
            <v>11753.043379999999</v>
          </cell>
          <cell r="Z135">
            <v>17532.17482</v>
          </cell>
          <cell r="AA135">
            <v>13525.697</v>
          </cell>
          <cell r="AB135">
            <v>69664.839420000004</v>
          </cell>
          <cell r="AR135">
            <v>5532.71</v>
          </cell>
          <cell r="AS135">
            <v>15970.646000000001</v>
          </cell>
          <cell r="AT135">
            <v>21816.485059999999</v>
          </cell>
          <cell r="AU135">
            <v>63792.066059999997</v>
          </cell>
        </row>
        <row r="136">
          <cell r="A136" t="str">
            <v>680499890287</v>
          </cell>
          <cell r="J136">
            <v>3747.30456</v>
          </cell>
          <cell r="K136">
            <v>4307.4570999999996</v>
          </cell>
          <cell r="L136">
            <v>3975.6146600000002</v>
          </cell>
          <cell r="M136">
            <v>18140.87775</v>
          </cell>
          <cell r="N136">
            <v>19036.69802</v>
          </cell>
          <cell r="O136">
            <v>20064.178329999999</v>
          </cell>
          <cell r="Q136">
            <v>59044.149879999997</v>
          </cell>
          <cell r="R136">
            <v>59939.970150000001</v>
          </cell>
          <cell r="S136">
            <v>58082.0792</v>
          </cell>
          <cell r="U136">
            <v>7784.8957799999998</v>
          </cell>
          <cell r="V136">
            <v>12486.073399999999</v>
          </cell>
          <cell r="W136">
            <v>11753.043379999999</v>
          </cell>
          <cell r="Z136">
            <v>17532.17482</v>
          </cell>
          <cell r="AA136">
            <v>13525.697</v>
          </cell>
          <cell r="AB136">
            <v>69664.839420000004</v>
          </cell>
          <cell r="AR136">
            <v>5532.71</v>
          </cell>
          <cell r="AS136">
            <v>15970.646000000001</v>
          </cell>
          <cell r="AT136">
            <v>21816.485059999999</v>
          </cell>
          <cell r="AU136">
            <v>63792.066059999997</v>
          </cell>
        </row>
        <row r="137">
          <cell r="A137" t="str">
            <v>680499CL_SGS</v>
          </cell>
          <cell r="J137">
            <v>3870.4490000000001</v>
          </cell>
          <cell r="K137">
            <v>3445.5249399999998</v>
          </cell>
          <cell r="L137">
            <v>3355.18183</v>
          </cell>
          <cell r="M137">
            <v>16356.8541</v>
          </cell>
          <cell r="N137">
            <v>13987.62674</v>
          </cell>
          <cell r="O137">
            <v>15023.311680000001</v>
          </cell>
          <cell r="Q137">
            <v>40996.030440000002</v>
          </cell>
          <cell r="R137">
            <v>38626.803079999998</v>
          </cell>
          <cell r="S137">
            <v>39366.385840000003</v>
          </cell>
          <cell r="U137">
            <v>7408.3819599999997</v>
          </cell>
          <cell r="V137">
            <v>10001.540010000001</v>
          </cell>
          <cell r="W137">
            <v>9979.5165300000008</v>
          </cell>
          <cell r="Z137">
            <v>11440.803</v>
          </cell>
          <cell r="AA137">
            <v>9085.3590000000004</v>
          </cell>
          <cell r="AB137">
            <v>43946.358</v>
          </cell>
          <cell r="AR137">
            <v>4126.8999999999996</v>
          </cell>
          <cell r="AS137">
            <v>11712.630999999999</v>
          </cell>
          <cell r="AT137">
            <v>16976.100109999999</v>
          </cell>
          <cell r="AU137">
            <v>44791.618110000003</v>
          </cell>
        </row>
        <row r="138">
          <cell r="A138" t="str">
            <v>680499830144</v>
          </cell>
          <cell r="J138">
            <v>3870.4490000000001</v>
          </cell>
          <cell r="K138">
            <v>3445.5249399999998</v>
          </cell>
          <cell r="L138">
            <v>3355.18183</v>
          </cell>
          <cell r="M138">
            <v>16356.8541</v>
          </cell>
          <cell r="N138">
            <v>13987.62674</v>
          </cell>
          <cell r="O138">
            <v>15023.311680000001</v>
          </cell>
          <cell r="Q138">
            <v>40996.030440000002</v>
          </cell>
          <cell r="R138">
            <v>38626.803079999998</v>
          </cell>
          <cell r="S138">
            <v>39366.385840000003</v>
          </cell>
          <cell r="U138">
            <v>7408.3819599999997</v>
          </cell>
          <cell r="V138">
            <v>10001.540010000001</v>
          </cell>
          <cell r="W138">
            <v>9979.5165300000008</v>
          </cell>
          <cell r="Z138">
            <v>11440.803</v>
          </cell>
          <cell r="AA138">
            <v>9085.3590000000004</v>
          </cell>
          <cell r="AB138">
            <v>43946.358</v>
          </cell>
          <cell r="AR138">
            <v>4126.8999999999996</v>
          </cell>
          <cell r="AS138">
            <v>11712.630999999999</v>
          </cell>
          <cell r="AT138">
            <v>16976.100109999999</v>
          </cell>
          <cell r="AU138">
            <v>44791.618110000003</v>
          </cell>
        </row>
        <row r="139">
          <cell r="A139" t="str">
            <v>680499CL_TR</v>
          </cell>
          <cell r="J139">
            <v>10953.893599999999</v>
          </cell>
          <cell r="K139">
            <v>10366.741760000001</v>
          </cell>
          <cell r="L139">
            <v>8908.3758899999993</v>
          </cell>
          <cell r="M139">
            <v>66046.344710000005</v>
          </cell>
          <cell r="N139">
            <v>50455.913959999998</v>
          </cell>
          <cell r="O139">
            <v>47763.328300000001</v>
          </cell>
          <cell r="Q139">
            <v>154530.23639000001</v>
          </cell>
          <cell r="R139">
            <v>138939.80564000001</v>
          </cell>
          <cell r="S139">
            <v>123197.41922</v>
          </cell>
          <cell r="U139">
            <v>27297.066409999999</v>
          </cell>
          <cell r="V139">
            <v>31313.323659999998</v>
          </cell>
          <cell r="W139">
            <v>27463.619900000002</v>
          </cell>
          <cell r="Z139">
            <v>35828.415999999997</v>
          </cell>
          <cell r="AA139">
            <v>37797.85</v>
          </cell>
          <cell r="AB139">
            <v>156094.51800000001</v>
          </cell>
          <cell r="AR139">
            <v>10993.803</v>
          </cell>
          <cell r="AS139">
            <v>37864.019999999997</v>
          </cell>
          <cell r="AT139">
            <v>65199.943890000002</v>
          </cell>
          <cell r="AU139">
            <v>159624.39689</v>
          </cell>
        </row>
        <row r="140">
          <cell r="A140" t="str">
            <v>680499921980</v>
          </cell>
          <cell r="J140">
            <v>10772.8105</v>
          </cell>
          <cell r="K140">
            <v>10101.54514</v>
          </cell>
          <cell r="L140">
            <v>8680.4864300000008</v>
          </cell>
          <cell r="M140">
            <v>64798.279349999997</v>
          </cell>
          <cell r="N140">
            <v>48925.082779999997</v>
          </cell>
          <cell r="O140">
            <v>46303.594069999999</v>
          </cell>
          <cell r="Q140">
            <v>151137.82498999999</v>
          </cell>
          <cell r="R140">
            <v>135264.62841999999</v>
          </cell>
          <cell r="S140">
            <v>119911.17552999999</v>
          </cell>
          <cell r="U140">
            <v>26859.232540000001</v>
          </cell>
          <cell r="V140">
            <v>30419.513060000001</v>
          </cell>
          <cell r="W140">
            <v>26676.234069999999</v>
          </cell>
          <cell r="Z140">
            <v>35828.415999999997</v>
          </cell>
          <cell r="AA140">
            <v>37797.85</v>
          </cell>
          <cell r="AB140">
            <v>156094.51800000001</v>
          </cell>
          <cell r="AR140">
            <v>10993.803</v>
          </cell>
          <cell r="AS140">
            <v>37864.019999999997</v>
          </cell>
          <cell r="AT140">
            <v>64610.474670000003</v>
          </cell>
          <cell r="AU140">
            <v>159034.92767</v>
          </cell>
        </row>
        <row r="141">
          <cell r="A141" t="str">
            <v>680499922187</v>
          </cell>
          <cell r="J141">
            <v>181.0831</v>
          </cell>
          <cell r="K141">
            <v>265.19662</v>
          </cell>
          <cell r="L141">
            <v>227.88946999999999</v>
          </cell>
          <cell r="M141">
            <v>1248.0653600000001</v>
          </cell>
          <cell r="N141">
            <v>1530.8311799999999</v>
          </cell>
          <cell r="O141">
            <v>1459.73423</v>
          </cell>
          <cell r="Q141">
            <v>3392.4114</v>
          </cell>
          <cell r="R141">
            <v>3675.17722</v>
          </cell>
          <cell r="S141">
            <v>3286.2436899999998</v>
          </cell>
          <cell r="U141">
            <v>437.83386999999999</v>
          </cell>
          <cell r="V141">
            <v>893.81060000000002</v>
          </cell>
          <cell r="W141">
            <v>787.38583000000006</v>
          </cell>
          <cell r="AT141">
            <v>589.46921999999995</v>
          </cell>
          <cell r="AU141">
            <v>589.46921999999995</v>
          </cell>
        </row>
        <row r="142">
          <cell r="A142" t="str">
            <v>680499CLIDS</v>
          </cell>
          <cell r="J142">
            <v>5408.2673100000002</v>
          </cell>
          <cell r="K142">
            <v>6296.5960999999998</v>
          </cell>
          <cell r="L142">
            <v>6294.4601400000001</v>
          </cell>
          <cell r="M142">
            <v>31995.179270000001</v>
          </cell>
          <cell r="N142">
            <v>38392.384030000001</v>
          </cell>
          <cell r="O142">
            <v>38390.31048</v>
          </cell>
          <cell r="Q142">
            <v>83652.241399999999</v>
          </cell>
          <cell r="R142">
            <v>90049.446160000007</v>
          </cell>
          <cell r="S142">
            <v>90040.957880000002</v>
          </cell>
          <cell r="U142">
            <v>12386.59453</v>
          </cell>
          <cell r="V142">
            <v>20842.18118</v>
          </cell>
          <cell r="W142">
            <v>20840.04522</v>
          </cell>
          <cell r="Z142">
            <v>12852</v>
          </cell>
          <cell r="AA142">
            <v>14015</v>
          </cell>
          <cell r="AB142">
            <v>54544</v>
          </cell>
          <cell r="AR142">
            <v>3708</v>
          </cell>
          <cell r="AS142">
            <v>12001</v>
          </cell>
          <cell r="AT142">
            <v>25802.237440000001</v>
          </cell>
          <cell r="AU142">
            <v>55631.237439999997</v>
          </cell>
        </row>
        <row r="143">
          <cell r="A143" t="str">
            <v>680499CLID</v>
          </cell>
          <cell r="J143">
            <v>3811.8054699999998</v>
          </cell>
          <cell r="K143">
            <v>4401.8009700000002</v>
          </cell>
          <cell r="L143">
            <v>4399.6650099999997</v>
          </cell>
          <cell r="M143">
            <v>22843.305840000001</v>
          </cell>
          <cell r="N143">
            <v>25482.932529999998</v>
          </cell>
          <cell r="O143">
            <v>25480.858980000001</v>
          </cell>
          <cell r="Q143">
            <v>58444.034659999998</v>
          </cell>
          <cell r="R143">
            <v>61083.661350000002</v>
          </cell>
          <cell r="S143">
            <v>61075.173069999997</v>
          </cell>
          <cell r="U143">
            <v>9038.2142999999996</v>
          </cell>
          <cell r="V143">
            <v>14258.088900000001</v>
          </cell>
          <cell r="W143">
            <v>14255.952939999999</v>
          </cell>
          <cell r="Z143">
            <v>12852</v>
          </cell>
          <cell r="AA143">
            <v>14015</v>
          </cell>
          <cell r="AB143">
            <v>54544</v>
          </cell>
          <cell r="AR143">
            <v>3708</v>
          </cell>
          <cell r="AS143">
            <v>12001</v>
          </cell>
          <cell r="AT143">
            <v>21669.157879999999</v>
          </cell>
          <cell r="AU143">
            <v>51498.157879999999</v>
          </cell>
        </row>
        <row r="144">
          <cell r="A144" t="str">
            <v>680499170032</v>
          </cell>
          <cell r="J144">
            <v>76.200729999999993</v>
          </cell>
          <cell r="K144">
            <v>92.335629999999995</v>
          </cell>
          <cell r="L144">
            <v>92.335629999999995</v>
          </cell>
          <cell r="M144">
            <v>360.99016</v>
          </cell>
          <cell r="N144">
            <v>356.28831000000002</v>
          </cell>
          <cell r="O144">
            <v>356.28831000000002</v>
          </cell>
          <cell r="Q144">
            <v>2231.96765</v>
          </cell>
          <cell r="R144">
            <v>2227.2658000000001</v>
          </cell>
          <cell r="S144">
            <v>2227.2658000000001</v>
          </cell>
          <cell r="U144">
            <v>173.23072999999999</v>
          </cell>
          <cell r="V144">
            <v>133.79793000000001</v>
          </cell>
          <cell r="W144">
            <v>133.79793000000001</v>
          </cell>
          <cell r="AT144">
            <v>83.900760000000005</v>
          </cell>
          <cell r="AU144">
            <v>83.900760000000005</v>
          </cell>
        </row>
        <row r="145">
          <cell r="A145" t="str">
            <v>680499174743</v>
          </cell>
          <cell r="J145">
            <v>-1.0000000000000001E-5</v>
          </cell>
          <cell r="M145">
            <v>-1.0000000000000001E-5</v>
          </cell>
          <cell r="Q145">
            <v>-1.0000000000000001E-5</v>
          </cell>
          <cell r="U145">
            <v>-1.0000000000000001E-5</v>
          </cell>
        </row>
        <row r="146">
          <cell r="A146" t="str">
            <v>680499170335</v>
          </cell>
          <cell r="J146">
            <v>186.304</v>
          </cell>
          <cell r="K146">
            <v>811.54728</v>
          </cell>
          <cell r="L146">
            <v>811.54728</v>
          </cell>
          <cell r="M146">
            <v>1466.1208799999999</v>
          </cell>
          <cell r="N146">
            <v>3785.5570600000001</v>
          </cell>
          <cell r="O146">
            <v>3785.5570600000001</v>
          </cell>
          <cell r="Q146">
            <v>6389.4387999999999</v>
          </cell>
          <cell r="R146">
            <v>8708.8749800000005</v>
          </cell>
          <cell r="S146">
            <v>8708.8749800000005</v>
          </cell>
          <cell r="U146">
            <v>499.84539000000001</v>
          </cell>
          <cell r="V146">
            <v>2680.7051099999999</v>
          </cell>
          <cell r="W146">
            <v>2680.7051099999999</v>
          </cell>
          <cell r="AA146">
            <v>250</v>
          </cell>
          <cell r="AB146">
            <v>250</v>
          </cell>
          <cell r="AS146">
            <v>-1</v>
          </cell>
          <cell r="AT146">
            <v>770.70155999999997</v>
          </cell>
          <cell r="AU146">
            <v>769.70155999999997</v>
          </cell>
        </row>
        <row r="147">
          <cell r="A147" t="str">
            <v>680499722042</v>
          </cell>
          <cell r="J147">
            <v>16.866599999999998</v>
          </cell>
          <cell r="K147">
            <v>6.6826800000000004</v>
          </cell>
          <cell r="L147">
            <v>6.6826800000000004</v>
          </cell>
          <cell r="M147">
            <v>58.291220000000003</v>
          </cell>
          <cell r="N147">
            <v>-13.695790000000001</v>
          </cell>
          <cell r="O147">
            <v>-13.695790000000001</v>
          </cell>
          <cell r="Q147">
            <v>-36.635190000000001</v>
          </cell>
          <cell r="R147">
            <v>-108.62220000000001</v>
          </cell>
          <cell r="S147">
            <v>-108.62220000000001</v>
          </cell>
          <cell r="U147">
            <v>269.20407</v>
          </cell>
          <cell r="V147">
            <v>-58.854320000000001</v>
          </cell>
          <cell r="W147">
            <v>-58.854320000000001</v>
          </cell>
          <cell r="AT147">
            <v>-477.67011000000002</v>
          </cell>
          <cell r="AU147">
            <v>-477.67011000000002</v>
          </cell>
        </row>
        <row r="148">
          <cell r="A148" t="str">
            <v>680499720206</v>
          </cell>
          <cell r="K148">
            <v>0</v>
          </cell>
          <cell r="L148">
            <v>0</v>
          </cell>
          <cell r="N148">
            <v>0</v>
          </cell>
          <cell r="O148">
            <v>0</v>
          </cell>
          <cell r="Q148">
            <v>0</v>
          </cell>
          <cell r="R148">
            <v>0</v>
          </cell>
          <cell r="S148">
            <v>0</v>
          </cell>
          <cell r="V148">
            <v>0</v>
          </cell>
          <cell r="W148">
            <v>0</v>
          </cell>
        </row>
        <row r="149">
          <cell r="A149" t="str">
            <v>680499720155</v>
          </cell>
          <cell r="J149">
            <v>3532.43415</v>
          </cell>
          <cell r="K149">
            <v>3476.2134500000002</v>
          </cell>
          <cell r="L149">
            <v>3476.2134500000002</v>
          </cell>
          <cell r="M149">
            <v>20940.07562</v>
          </cell>
          <cell r="N149">
            <v>21327.293570000002</v>
          </cell>
          <cell r="O149">
            <v>21327.293570000002</v>
          </cell>
          <cell r="Q149">
            <v>49788.63521</v>
          </cell>
          <cell r="R149">
            <v>50175.853159999999</v>
          </cell>
          <cell r="S149">
            <v>50175.853159999999</v>
          </cell>
          <cell r="U149">
            <v>8095.9341199999999</v>
          </cell>
          <cell r="V149">
            <v>11487.418250000001</v>
          </cell>
          <cell r="W149">
            <v>11487.418250000001</v>
          </cell>
          <cell r="Z149">
            <v>12852</v>
          </cell>
          <cell r="AA149">
            <v>13765</v>
          </cell>
          <cell r="AB149">
            <v>54294</v>
          </cell>
          <cell r="AR149">
            <v>3708</v>
          </cell>
          <cell r="AS149">
            <v>12002</v>
          </cell>
          <cell r="AT149">
            <v>21274.397700000001</v>
          </cell>
          <cell r="AU149">
            <v>51104.397700000001</v>
          </cell>
        </row>
        <row r="150">
          <cell r="A150" t="str">
            <v>680499CLUSSN</v>
          </cell>
          <cell r="J150">
            <v>0</v>
          </cell>
          <cell r="K150">
            <v>15.021929999999999</v>
          </cell>
          <cell r="L150">
            <v>12.88597</v>
          </cell>
          <cell r="M150">
            <v>17.827970000000001</v>
          </cell>
          <cell r="N150">
            <v>27.489380000000001</v>
          </cell>
          <cell r="O150">
            <v>25.41583</v>
          </cell>
          <cell r="Q150">
            <v>70.628200000000007</v>
          </cell>
          <cell r="R150">
            <v>80.289609999999996</v>
          </cell>
          <cell r="S150">
            <v>71.801329999999993</v>
          </cell>
          <cell r="U150">
            <v>0</v>
          </cell>
          <cell r="V150">
            <v>15.021929999999999</v>
          </cell>
          <cell r="W150">
            <v>12.88597</v>
          </cell>
          <cell r="AT150">
            <v>17.827970000000001</v>
          </cell>
          <cell r="AU150">
            <v>17.827970000000001</v>
          </cell>
        </row>
        <row r="151">
          <cell r="A151" t="str">
            <v>680499148275</v>
          </cell>
          <cell r="J151">
            <v>0</v>
          </cell>
          <cell r="K151">
            <v>15.021929999999999</v>
          </cell>
          <cell r="L151">
            <v>12.88597</v>
          </cell>
          <cell r="M151">
            <v>17.827970000000001</v>
          </cell>
          <cell r="N151">
            <v>27.489380000000001</v>
          </cell>
          <cell r="O151">
            <v>25.41583</v>
          </cell>
          <cell r="Q151">
            <v>70.628200000000007</v>
          </cell>
          <cell r="R151">
            <v>80.289609999999996</v>
          </cell>
          <cell r="S151">
            <v>71.801329999999993</v>
          </cell>
          <cell r="U151">
            <v>0</v>
          </cell>
          <cell r="V151">
            <v>15.021929999999999</v>
          </cell>
          <cell r="W151">
            <v>12.88597</v>
          </cell>
          <cell r="AT151">
            <v>17.827970000000001</v>
          </cell>
          <cell r="AU151">
            <v>17.827970000000001</v>
          </cell>
        </row>
        <row r="152">
          <cell r="A152" t="str">
            <v>680499CLSERV</v>
          </cell>
          <cell r="J152">
            <v>1596.4618399999999</v>
          </cell>
          <cell r="K152">
            <v>1894.79513</v>
          </cell>
          <cell r="L152">
            <v>1894.79513</v>
          </cell>
          <cell r="M152">
            <v>9151.8734299999996</v>
          </cell>
          <cell r="N152">
            <v>12909.451499999999</v>
          </cell>
          <cell r="O152">
            <v>12909.451499999999</v>
          </cell>
          <cell r="Q152">
            <v>25208.206740000001</v>
          </cell>
          <cell r="R152">
            <v>28965.784810000001</v>
          </cell>
          <cell r="S152">
            <v>28965.784810000001</v>
          </cell>
          <cell r="U152">
            <v>3348.3802300000002</v>
          </cell>
          <cell r="V152">
            <v>6584.0922799999998</v>
          </cell>
          <cell r="W152">
            <v>6584.0922799999998</v>
          </cell>
          <cell r="AT152">
            <v>4133.0795600000001</v>
          </cell>
          <cell r="AU152">
            <v>4133.0795600000001</v>
          </cell>
        </row>
        <row r="153">
          <cell r="A153" t="str">
            <v>680499678957</v>
          </cell>
          <cell r="J153">
            <v>1596.4618399999999</v>
          </cell>
          <cell r="K153">
            <v>1894.79513</v>
          </cell>
          <cell r="L153">
            <v>1894.79513</v>
          </cell>
          <cell r="M153">
            <v>9151.8734299999996</v>
          </cell>
          <cell r="N153">
            <v>12909.451499999999</v>
          </cell>
          <cell r="O153">
            <v>12909.451499999999</v>
          </cell>
          <cell r="Q153">
            <v>25208.206740000001</v>
          </cell>
          <cell r="R153">
            <v>28965.784810000001</v>
          </cell>
          <cell r="S153">
            <v>28965.784810000001</v>
          </cell>
          <cell r="U153">
            <v>3348.3802300000002</v>
          </cell>
          <cell r="V153">
            <v>6584.0922799999998</v>
          </cell>
          <cell r="W153">
            <v>6584.0922799999998</v>
          </cell>
          <cell r="AT153">
            <v>4133.0795600000001</v>
          </cell>
          <cell r="AU153">
            <v>4133.0795600000001</v>
          </cell>
        </row>
        <row r="154">
          <cell r="A154" t="str">
            <v>680499CLDIS3</v>
          </cell>
          <cell r="J154">
            <v>242.73151999999999</v>
          </cell>
          <cell r="K154">
            <v>266.86007000000001</v>
          </cell>
          <cell r="L154">
            <v>230.86929000000001</v>
          </cell>
          <cell r="M154">
            <v>2594.40022</v>
          </cell>
          <cell r="N154">
            <v>1449.4293500000001</v>
          </cell>
          <cell r="O154">
            <v>1419.7427299999999</v>
          </cell>
          <cell r="Q154">
            <v>4495.1519600000001</v>
          </cell>
          <cell r="R154">
            <v>3350.18109</v>
          </cell>
          <cell r="S154">
            <v>3125.5744800000002</v>
          </cell>
          <cell r="U154">
            <v>866.28539000000001</v>
          </cell>
          <cell r="V154">
            <v>723.72380999999996</v>
          </cell>
          <cell r="W154">
            <v>638.25582999999995</v>
          </cell>
          <cell r="Z154">
            <v>86</v>
          </cell>
          <cell r="AA154">
            <v>87</v>
          </cell>
          <cell r="AB154">
            <v>345</v>
          </cell>
          <cell r="AS154">
            <v>83.141000000000005</v>
          </cell>
          <cell r="AT154">
            <v>624.59065999999996</v>
          </cell>
          <cell r="AU154">
            <v>874.01365999999996</v>
          </cell>
        </row>
        <row r="155">
          <cell r="A155" t="str">
            <v>680499CLDIS2</v>
          </cell>
          <cell r="J155">
            <v>21.201250000000002</v>
          </cell>
          <cell r="K155">
            <v>13.507440000000001</v>
          </cell>
          <cell r="L155">
            <v>13.540800000000001</v>
          </cell>
          <cell r="M155">
            <v>399.76888000000002</v>
          </cell>
          <cell r="N155">
            <v>103.42805</v>
          </cell>
          <cell r="O155">
            <v>103.46271</v>
          </cell>
          <cell r="Q155">
            <v>367.70373000000001</v>
          </cell>
          <cell r="R155">
            <v>71.362899999999996</v>
          </cell>
          <cell r="S155">
            <v>71.496449999999996</v>
          </cell>
          <cell r="U155">
            <v>28.453209999999999</v>
          </cell>
          <cell r="V155">
            <v>-71.270759999999996</v>
          </cell>
          <cell r="W155">
            <v>-71.270660000000007</v>
          </cell>
          <cell r="AT155">
            <v>44.310479999999998</v>
          </cell>
          <cell r="AU155">
            <v>44.310479999999998</v>
          </cell>
        </row>
        <row r="156">
          <cell r="A156" t="str">
            <v>680499673866</v>
          </cell>
          <cell r="J156">
            <v>0</v>
          </cell>
          <cell r="K156">
            <v>-2.0188700000000002</v>
          </cell>
          <cell r="L156">
            <v>-2.0188700000000002</v>
          </cell>
          <cell r="M156">
            <v>0.40960999999999997</v>
          </cell>
          <cell r="N156">
            <v>-29.87659</v>
          </cell>
          <cell r="O156">
            <v>-29.87659</v>
          </cell>
          <cell r="Q156">
            <v>24.920190000000002</v>
          </cell>
          <cell r="R156">
            <v>-5.3660100000000002</v>
          </cell>
          <cell r="S156">
            <v>-5.3660100000000002</v>
          </cell>
          <cell r="U156">
            <v>1.473E-2</v>
          </cell>
          <cell r="V156">
            <v>-7.82775</v>
          </cell>
          <cell r="W156">
            <v>-7.82775</v>
          </cell>
          <cell r="AT156">
            <v>0.39485999999999999</v>
          </cell>
          <cell r="AU156">
            <v>0.39485999999999999</v>
          </cell>
        </row>
        <row r="157">
          <cell r="A157" t="str">
            <v>680499450564</v>
          </cell>
          <cell r="J157">
            <v>21.201250000000002</v>
          </cell>
          <cell r="K157">
            <v>14.70581</v>
          </cell>
          <cell r="L157">
            <v>14.70581</v>
          </cell>
          <cell r="M157">
            <v>367.93171999999998</v>
          </cell>
          <cell r="N157">
            <v>130.20586</v>
          </cell>
          <cell r="O157">
            <v>130.20586</v>
          </cell>
          <cell r="Q157">
            <v>301.24698000000001</v>
          </cell>
          <cell r="R157">
            <v>63.521120000000003</v>
          </cell>
          <cell r="S157">
            <v>63.521120000000003</v>
          </cell>
          <cell r="U157">
            <v>26.53548</v>
          </cell>
          <cell r="V157">
            <v>-65.256950000000003</v>
          </cell>
          <cell r="W157">
            <v>-65.256950000000003</v>
          </cell>
          <cell r="AT157">
            <v>15.108930000000001</v>
          </cell>
          <cell r="AU157">
            <v>15.108930000000001</v>
          </cell>
        </row>
        <row r="158">
          <cell r="A158" t="str">
            <v>680499781285</v>
          </cell>
          <cell r="J158">
            <v>0</v>
          </cell>
          <cell r="K158">
            <v>0.82050000000000001</v>
          </cell>
          <cell r="L158">
            <v>0.85385999999999995</v>
          </cell>
          <cell r="M158">
            <v>31.42755</v>
          </cell>
          <cell r="N158">
            <v>3.0987800000000001</v>
          </cell>
          <cell r="O158">
            <v>3.1334399999999998</v>
          </cell>
          <cell r="Q158">
            <v>41.536560000000001</v>
          </cell>
          <cell r="R158">
            <v>13.207789999999999</v>
          </cell>
          <cell r="S158">
            <v>13.341340000000001</v>
          </cell>
          <cell r="U158">
            <v>1.903</v>
          </cell>
          <cell r="V158">
            <v>1.8139400000000001</v>
          </cell>
          <cell r="W158">
            <v>1.8140400000000001</v>
          </cell>
          <cell r="AT158">
            <v>28.80669</v>
          </cell>
          <cell r="AU158">
            <v>28.80669</v>
          </cell>
        </row>
        <row r="159">
          <cell r="A159" t="str">
            <v>680499CLNLRI</v>
          </cell>
          <cell r="J159">
            <v>221.53027</v>
          </cell>
          <cell r="K159">
            <v>253.35263</v>
          </cell>
          <cell r="L159">
            <v>217.32848999999999</v>
          </cell>
          <cell r="M159">
            <v>2194.6313399999999</v>
          </cell>
          <cell r="N159">
            <v>1346.0012999999999</v>
          </cell>
          <cell r="O159">
            <v>1316.2800299999999</v>
          </cell>
          <cell r="Q159">
            <v>4127.44823</v>
          </cell>
          <cell r="R159">
            <v>3278.81819</v>
          </cell>
          <cell r="S159">
            <v>3054.0780399999999</v>
          </cell>
          <cell r="U159">
            <v>837.83217999999999</v>
          </cell>
          <cell r="V159">
            <v>794.99456999999995</v>
          </cell>
          <cell r="W159">
            <v>709.52648999999997</v>
          </cell>
          <cell r="Z159">
            <v>86</v>
          </cell>
          <cell r="AA159">
            <v>87</v>
          </cell>
          <cell r="AB159">
            <v>345</v>
          </cell>
          <cell r="AS159">
            <v>83.141000000000005</v>
          </cell>
          <cell r="AT159">
            <v>580.28017999999997</v>
          </cell>
          <cell r="AU159">
            <v>829.70317999999997</v>
          </cell>
        </row>
        <row r="160">
          <cell r="A160" t="str">
            <v>680499805215</v>
          </cell>
          <cell r="J160">
            <v>0</v>
          </cell>
          <cell r="M160">
            <v>-2.0000000000000001E-4</v>
          </cell>
          <cell r="N160">
            <v>11.502560000000001</v>
          </cell>
          <cell r="O160">
            <v>11.33362</v>
          </cell>
          <cell r="Q160">
            <v>-2.0000000000000001E-4</v>
          </cell>
          <cell r="R160">
            <v>11.502560000000001</v>
          </cell>
          <cell r="S160">
            <v>11.33362</v>
          </cell>
          <cell r="U160">
            <v>0</v>
          </cell>
          <cell r="AT160">
            <v>-2.0000000000000001E-4</v>
          </cell>
          <cell r="AU160">
            <v>-2.0000000000000001E-4</v>
          </cell>
        </row>
        <row r="161">
          <cell r="A161" t="str">
            <v>680499805222</v>
          </cell>
          <cell r="J161">
            <v>3.0000000000000001E-5</v>
          </cell>
          <cell r="M161">
            <v>938.07434999999998</v>
          </cell>
          <cell r="Q161">
            <v>938.07434999999998</v>
          </cell>
          <cell r="U161">
            <v>360.86752000000001</v>
          </cell>
          <cell r="AT161">
            <v>35.905549999999998</v>
          </cell>
          <cell r="AU161">
            <v>35.905549999999998</v>
          </cell>
        </row>
        <row r="162">
          <cell r="A162" t="str">
            <v>680499832889</v>
          </cell>
          <cell r="J162">
            <v>221.53023999999999</v>
          </cell>
          <cell r="K162">
            <v>253.35263</v>
          </cell>
          <cell r="L162">
            <v>217.32848999999999</v>
          </cell>
          <cell r="M162">
            <v>1256.55719</v>
          </cell>
          <cell r="N162">
            <v>1334.49874</v>
          </cell>
          <cell r="O162">
            <v>1304.9464</v>
          </cell>
          <cell r="Q162">
            <v>3189.37408</v>
          </cell>
          <cell r="R162">
            <v>3267.3156300000001</v>
          </cell>
          <cell r="S162">
            <v>3042.74442</v>
          </cell>
          <cell r="U162">
            <v>476.96465999999998</v>
          </cell>
          <cell r="V162">
            <v>794.99456999999995</v>
          </cell>
          <cell r="W162">
            <v>709.52648999999997</v>
          </cell>
          <cell r="Z162">
            <v>86</v>
          </cell>
          <cell r="AA162">
            <v>87</v>
          </cell>
          <cell r="AB162">
            <v>345</v>
          </cell>
          <cell r="AS162">
            <v>83.141000000000005</v>
          </cell>
          <cell r="AT162">
            <v>544.37482999999997</v>
          </cell>
          <cell r="AU162">
            <v>793.79782999999998</v>
          </cell>
        </row>
        <row r="163">
          <cell r="A163" t="str">
            <v>680499CLINDU</v>
          </cell>
          <cell r="J163">
            <v>7498.3134300000002</v>
          </cell>
          <cell r="K163">
            <v>11552.39615</v>
          </cell>
          <cell r="L163">
            <v>10106.00453</v>
          </cell>
          <cell r="M163">
            <v>42133.098400000003</v>
          </cell>
          <cell r="N163">
            <v>46821.1734</v>
          </cell>
          <cell r="O163">
            <v>45694.029269999999</v>
          </cell>
          <cell r="Q163">
            <v>111842.83469</v>
          </cell>
          <cell r="R163">
            <v>116530.90969</v>
          </cell>
          <cell r="S163">
            <v>109087.12854999999</v>
          </cell>
          <cell r="U163">
            <v>17746.169730000001</v>
          </cell>
          <cell r="V163">
            <v>35214.35759</v>
          </cell>
          <cell r="W163">
            <v>31543.734120000001</v>
          </cell>
          <cell r="Z163">
            <v>42075</v>
          </cell>
          <cell r="AA163">
            <v>38573</v>
          </cell>
          <cell r="AB163">
            <v>161183</v>
          </cell>
          <cell r="AR163">
            <v>12563.964</v>
          </cell>
          <cell r="AS163">
            <v>40723.178999999996</v>
          </cell>
          <cell r="AT163">
            <v>57067.084349999997</v>
          </cell>
          <cell r="AU163">
            <v>147782.69034999999</v>
          </cell>
        </row>
        <row r="164">
          <cell r="A164" t="str">
            <v>680499CLINEU</v>
          </cell>
          <cell r="J164">
            <v>307.22458</v>
          </cell>
          <cell r="K164">
            <v>800.11977000000002</v>
          </cell>
          <cell r="L164">
            <v>799.92373999999995</v>
          </cell>
          <cell r="M164">
            <v>4339.6452399999998</v>
          </cell>
          <cell r="N164">
            <v>2256.5270799999998</v>
          </cell>
          <cell r="O164">
            <v>2258.4628899999998</v>
          </cell>
          <cell r="Q164">
            <v>9512.5478500000008</v>
          </cell>
          <cell r="R164">
            <v>7429.4296899999999</v>
          </cell>
          <cell r="S164">
            <v>7417.6366500000004</v>
          </cell>
          <cell r="U164">
            <v>2253.2106800000001</v>
          </cell>
          <cell r="V164">
            <v>1462.3289600000001</v>
          </cell>
          <cell r="W164">
            <v>1461.85536</v>
          </cell>
          <cell r="AT164">
            <v>1725.41839</v>
          </cell>
          <cell r="AU164">
            <v>1725.41839</v>
          </cell>
        </row>
        <row r="165">
          <cell r="A165" t="str">
            <v>680499113346</v>
          </cell>
          <cell r="J165">
            <v>113.94851</v>
          </cell>
          <cell r="K165">
            <v>107.83452</v>
          </cell>
          <cell r="L165">
            <v>107.83452</v>
          </cell>
          <cell r="M165">
            <v>1210.07124</v>
          </cell>
          <cell r="N165">
            <v>787.21934999999996</v>
          </cell>
          <cell r="O165">
            <v>787.21934999999996</v>
          </cell>
          <cell r="Q165">
            <v>2391.63049</v>
          </cell>
          <cell r="R165">
            <v>1968.7786000000001</v>
          </cell>
          <cell r="S165">
            <v>1968.7786000000001</v>
          </cell>
          <cell r="U165">
            <v>385.84017999999998</v>
          </cell>
          <cell r="V165">
            <v>687.61722999999995</v>
          </cell>
          <cell r="W165">
            <v>687.61722999999995</v>
          </cell>
          <cell r="AT165">
            <v>541.93744000000004</v>
          </cell>
          <cell r="AU165">
            <v>541.93744000000004</v>
          </cell>
        </row>
        <row r="166">
          <cell r="A166" t="str">
            <v>680499678713</v>
          </cell>
          <cell r="J166">
            <v>36.958320000000001</v>
          </cell>
          <cell r="M166">
            <v>270.28012000000001</v>
          </cell>
          <cell r="N166">
            <v>94.353530000000006</v>
          </cell>
          <cell r="O166">
            <v>94.353530000000006</v>
          </cell>
          <cell r="Q166">
            <v>626.55077000000006</v>
          </cell>
          <cell r="R166">
            <v>450.62418000000002</v>
          </cell>
          <cell r="S166">
            <v>450.62418000000002</v>
          </cell>
          <cell r="U166">
            <v>36.958320000000001</v>
          </cell>
          <cell r="V166">
            <v>35.86101</v>
          </cell>
          <cell r="W166">
            <v>35.86101</v>
          </cell>
          <cell r="AT166">
            <v>191.22300000000001</v>
          </cell>
          <cell r="AU166">
            <v>191.22300000000001</v>
          </cell>
        </row>
        <row r="167">
          <cell r="A167" t="str">
            <v>680499381050</v>
          </cell>
          <cell r="K167">
            <v>1.85619</v>
          </cell>
          <cell r="L167">
            <v>1.85619</v>
          </cell>
          <cell r="N167">
            <v>18.560210000000001</v>
          </cell>
          <cell r="O167">
            <v>18.560210000000001</v>
          </cell>
          <cell r="Q167">
            <v>9.4744299999999999</v>
          </cell>
          <cell r="R167">
            <v>28.03464</v>
          </cell>
          <cell r="S167">
            <v>28.03464</v>
          </cell>
          <cell r="V167">
            <v>7.4484000000000004</v>
          </cell>
          <cell r="W167">
            <v>7.4484000000000004</v>
          </cell>
        </row>
        <row r="168">
          <cell r="A168" t="str">
            <v>680499413309</v>
          </cell>
          <cell r="J168">
            <v>52.991540000000001</v>
          </cell>
          <cell r="K168">
            <v>3.49302</v>
          </cell>
          <cell r="L168">
            <v>3.2969900000000001</v>
          </cell>
          <cell r="M168">
            <v>290.66881000000001</v>
          </cell>
          <cell r="N168">
            <v>101.01831</v>
          </cell>
          <cell r="O168">
            <v>102.95412</v>
          </cell>
          <cell r="Q168">
            <v>410.21418999999997</v>
          </cell>
          <cell r="R168">
            <v>220.56369000000001</v>
          </cell>
          <cell r="S168">
            <v>208.77064999999999</v>
          </cell>
          <cell r="U168">
            <v>97.665040000000005</v>
          </cell>
          <cell r="V168">
            <v>82.996009999999998</v>
          </cell>
          <cell r="W168">
            <v>82.522409999999994</v>
          </cell>
          <cell r="AT168">
            <v>101.21928</v>
          </cell>
          <cell r="AU168">
            <v>101.21928</v>
          </cell>
        </row>
        <row r="169">
          <cell r="A169" t="str">
            <v>680499781645</v>
          </cell>
          <cell r="K169">
            <v>0</v>
          </cell>
          <cell r="L169">
            <v>0</v>
          </cell>
          <cell r="N169">
            <v>0</v>
          </cell>
          <cell r="O169">
            <v>0</v>
          </cell>
          <cell r="Q169">
            <v>0</v>
          </cell>
          <cell r="R169">
            <v>0</v>
          </cell>
          <cell r="S169">
            <v>0</v>
          </cell>
          <cell r="V169">
            <v>0</v>
          </cell>
          <cell r="W169">
            <v>0</v>
          </cell>
        </row>
        <row r="170">
          <cell r="A170" t="str">
            <v>680499450175</v>
          </cell>
          <cell r="J170">
            <v>78.25121</v>
          </cell>
          <cell r="K170">
            <v>686.93604000000005</v>
          </cell>
          <cell r="L170">
            <v>686.93604000000005</v>
          </cell>
          <cell r="M170">
            <v>2528.37907</v>
          </cell>
          <cell r="N170">
            <v>1255.3756800000001</v>
          </cell>
          <cell r="O170">
            <v>1255.3756800000001</v>
          </cell>
          <cell r="Q170">
            <v>6034.4319699999996</v>
          </cell>
          <cell r="R170">
            <v>4761.4285799999998</v>
          </cell>
          <cell r="S170">
            <v>4761.4285799999998</v>
          </cell>
          <cell r="U170">
            <v>1692.5011400000001</v>
          </cell>
          <cell r="V170">
            <v>648.40630999999996</v>
          </cell>
          <cell r="W170">
            <v>648.40630999999996</v>
          </cell>
          <cell r="AT170">
            <v>891.03867000000002</v>
          </cell>
          <cell r="AU170">
            <v>891.03867000000002</v>
          </cell>
        </row>
        <row r="171">
          <cell r="A171" t="str">
            <v>680499811191</v>
          </cell>
          <cell r="J171">
            <v>25.074999999999999</v>
          </cell>
          <cell r="M171">
            <v>40.246000000000002</v>
          </cell>
          <cell r="Q171">
            <v>40.246000000000002</v>
          </cell>
          <cell r="U171">
            <v>40.246000000000002</v>
          </cell>
        </row>
        <row r="172">
          <cell r="A172" t="str">
            <v>680499CLINNA</v>
          </cell>
          <cell r="N172">
            <v>0.56767999999999996</v>
          </cell>
          <cell r="O172">
            <v>0.55933999999999995</v>
          </cell>
          <cell r="R172">
            <v>0.56767999999999996</v>
          </cell>
          <cell r="S172">
            <v>0.55933999999999995</v>
          </cell>
          <cell r="Z172">
            <v>14578</v>
          </cell>
          <cell r="AA172">
            <v>14646</v>
          </cell>
          <cell r="AB172">
            <v>57923</v>
          </cell>
          <cell r="AR172">
            <v>4404.027</v>
          </cell>
          <cell r="AS172">
            <v>14174.154</v>
          </cell>
          <cell r="AT172">
            <v>14320.666999999999</v>
          </cell>
          <cell r="AU172">
            <v>46689.042999999998</v>
          </cell>
        </row>
        <row r="173">
          <cell r="A173" t="str">
            <v>680499135254</v>
          </cell>
          <cell r="N173">
            <v>0.56767999999999996</v>
          </cell>
          <cell r="O173">
            <v>0.55933999999999995</v>
          </cell>
          <cell r="R173">
            <v>0.56767999999999996</v>
          </cell>
          <cell r="S173">
            <v>0.55933999999999995</v>
          </cell>
          <cell r="Z173">
            <v>14578</v>
          </cell>
          <cell r="AA173">
            <v>14646</v>
          </cell>
          <cell r="AB173">
            <v>57923</v>
          </cell>
          <cell r="AR173">
            <v>4404.027</v>
          </cell>
          <cell r="AS173">
            <v>14174.154</v>
          </cell>
          <cell r="AT173">
            <v>14320.666999999999</v>
          </cell>
          <cell r="AU173">
            <v>46689.042999999998</v>
          </cell>
        </row>
        <row r="174">
          <cell r="A174" t="str">
            <v>680499CLINLA</v>
          </cell>
          <cell r="J174">
            <v>43.727719999999998</v>
          </cell>
          <cell r="K174">
            <v>22.030729999999998</v>
          </cell>
          <cell r="L174">
            <v>20.988350000000001</v>
          </cell>
          <cell r="M174">
            <v>524.67857000000004</v>
          </cell>
          <cell r="N174">
            <v>166.43086</v>
          </cell>
          <cell r="O174">
            <v>173.53135</v>
          </cell>
          <cell r="Q174">
            <v>1089.26098</v>
          </cell>
          <cell r="R174">
            <v>731.01327000000003</v>
          </cell>
          <cell r="S174">
            <v>738.20365000000004</v>
          </cell>
          <cell r="U174">
            <v>138.30914999999999</v>
          </cell>
          <cell r="V174">
            <v>131.58321000000001</v>
          </cell>
          <cell r="W174">
            <v>132.11975000000001</v>
          </cell>
          <cell r="AA174">
            <v>5</v>
          </cell>
          <cell r="AB174">
            <v>5</v>
          </cell>
          <cell r="AT174">
            <v>282.83756</v>
          </cell>
          <cell r="AU174">
            <v>282.83756</v>
          </cell>
        </row>
        <row r="175">
          <cell r="A175" t="str">
            <v>680499200019</v>
          </cell>
          <cell r="J175">
            <v>29.480920000000001</v>
          </cell>
          <cell r="K175">
            <v>5.5631399999999998</v>
          </cell>
          <cell r="L175">
            <v>5.2999200000000002</v>
          </cell>
          <cell r="M175">
            <v>249.21813</v>
          </cell>
          <cell r="N175">
            <v>72.081379999999996</v>
          </cell>
          <cell r="O175">
            <v>75.039689999999993</v>
          </cell>
          <cell r="Q175">
            <v>582.98145999999997</v>
          </cell>
          <cell r="R175">
            <v>405.84471000000002</v>
          </cell>
          <cell r="S175">
            <v>407.66806000000003</v>
          </cell>
          <cell r="U175">
            <v>107.05835</v>
          </cell>
          <cell r="V175">
            <v>47.389530000000001</v>
          </cell>
          <cell r="W175">
            <v>47.453530000000001</v>
          </cell>
          <cell r="AT175">
            <v>103.58234</v>
          </cell>
          <cell r="AU175">
            <v>103.58234</v>
          </cell>
        </row>
        <row r="176">
          <cell r="A176" t="str">
            <v>680499CLBRVA</v>
          </cell>
          <cell r="J176">
            <v>14.2468</v>
          </cell>
          <cell r="K176">
            <v>16.467590000000001</v>
          </cell>
          <cell r="L176">
            <v>15.68843</v>
          </cell>
          <cell r="M176">
            <v>275.46044000000001</v>
          </cell>
          <cell r="N176">
            <v>94.34948</v>
          </cell>
          <cell r="O176">
            <v>98.491659999999996</v>
          </cell>
          <cell r="Q176">
            <v>506.27951999999999</v>
          </cell>
          <cell r="R176">
            <v>325.16856000000001</v>
          </cell>
          <cell r="S176">
            <v>330.53559000000001</v>
          </cell>
          <cell r="U176">
            <v>31.250800000000002</v>
          </cell>
          <cell r="V176">
            <v>84.193680000000001</v>
          </cell>
          <cell r="W176">
            <v>84.666219999999996</v>
          </cell>
          <cell r="AA176">
            <v>5</v>
          </cell>
          <cell r="AB176">
            <v>5</v>
          </cell>
          <cell r="AT176">
            <v>179.25522000000001</v>
          </cell>
          <cell r="AU176">
            <v>179.25522000000001</v>
          </cell>
        </row>
        <row r="177">
          <cell r="A177" t="str">
            <v>680499200967</v>
          </cell>
          <cell r="J177">
            <v>14.2468</v>
          </cell>
          <cell r="K177">
            <v>16.467590000000001</v>
          </cell>
          <cell r="L177">
            <v>15.68843</v>
          </cell>
          <cell r="M177">
            <v>275.46044000000001</v>
          </cell>
          <cell r="N177">
            <v>94.34948</v>
          </cell>
          <cell r="O177">
            <v>98.491659999999996</v>
          </cell>
          <cell r="Q177">
            <v>506.27951999999999</v>
          </cell>
          <cell r="R177">
            <v>325.16856000000001</v>
          </cell>
          <cell r="S177">
            <v>330.53559000000001</v>
          </cell>
          <cell r="U177">
            <v>31.250800000000002</v>
          </cell>
          <cell r="V177">
            <v>84.193680000000001</v>
          </cell>
          <cell r="W177">
            <v>84.666219999999996</v>
          </cell>
          <cell r="AA177">
            <v>5</v>
          </cell>
          <cell r="AB177">
            <v>5</v>
          </cell>
          <cell r="AT177">
            <v>179.25522000000001</v>
          </cell>
          <cell r="AU177">
            <v>179.25522000000001</v>
          </cell>
        </row>
        <row r="178">
          <cell r="A178" t="str">
            <v>680499CLINAP</v>
          </cell>
          <cell r="J178">
            <v>7147.3611300000002</v>
          </cell>
          <cell r="K178">
            <v>10730.245650000001</v>
          </cell>
          <cell r="L178">
            <v>9285.0924400000004</v>
          </cell>
          <cell r="M178">
            <v>37268.774590000001</v>
          </cell>
          <cell r="N178">
            <v>44397.647779999999</v>
          </cell>
          <cell r="O178">
            <v>43261.475680000003</v>
          </cell>
          <cell r="Q178">
            <v>101241.02585999999</v>
          </cell>
          <cell r="R178">
            <v>108369.89905000001</v>
          </cell>
          <cell r="S178">
            <v>100930.72891000001</v>
          </cell>
          <cell r="U178">
            <v>15354.6499</v>
          </cell>
          <cell r="V178">
            <v>33620.445419999996</v>
          </cell>
          <cell r="W178">
            <v>29949.759010000002</v>
          </cell>
          <cell r="Z178">
            <v>27497</v>
          </cell>
          <cell r="AA178">
            <v>23922</v>
          </cell>
          <cell r="AB178">
            <v>103255</v>
          </cell>
          <cell r="AR178">
            <v>8159.9369999999999</v>
          </cell>
          <cell r="AS178">
            <v>26549.025000000001</v>
          </cell>
          <cell r="AT178">
            <v>40738.161399999997</v>
          </cell>
          <cell r="AU178">
            <v>99085.391399999993</v>
          </cell>
        </row>
        <row r="179">
          <cell r="A179" t="str">
            <v>680499CLCHSU</v>
          </cell>
          <cell r="K179">
            <v>-7.5779899999999998</v>
          </cell>
          <cell r="L179">
            <v>-6.8331999999999997</v>
          </cell>
          <cell r="N179">
            <v>207.49297999999999</v>
          </cell>
          <cell r="O179">
            <v>217.72063</v>
          </cell>
          <cell r="Q179">
            <v>25.550070000000002</v>
          </cell>
          <cell r="R179">
            <v>233.04304999999999</v>
          </cell>
          <cell r="S179">
            <v>240.47247999999999</v>
          </cell>
          <cell r="V179">
            <v>93.8523</v>
          </cell>
          <cell r="W179">
            <v>91.422849999999997</v>
          </cell>
        </row>
        <row r="180">
          <cell r="A180" t="str">
            <v>680499260934</v>
          </cell>
          <cell r="K180">
            <v>-7.5779899999999998</v>
          </cell>
          <cell r="L180">
            <v>-6.8331999999999997</v>
          </cell>
          <cell r="N180">
            <v>207.49297999999999</v>
          </cell>
          <cell r="O180">
            <v>217.72063</v>
          </cell>
          <cell r="Q180">
            <v>25.550070000000002</v>
          </cell>
          <cell r="R180">
            <v>233.04304999999999</v>
          </cell>
          <cell r="S180">
            <v>240.47247999999999</v>
          </cell>
          <cell r="V180">
            <v>93.8523</v>
          </cell>
          <cell r="W180">
            <v>91.422849999999997</v>
          </cell>
        </row>
        <row r="181">
          <cell r="A181" t="str">
            <v>680499451315</v>
          </cell>
          <cell r="J181">
            <v>215.39255</v>
          </cell>
          <cell r="K181">
            <v>163.23421999999999</v>
          </cell>
          <cell r="L181">
            <v>140.02399</v>
          </cell>
          <cell r="M181">
            <v>1287.29864</v>
          </cell>
          <cell r="N181">
            <v>996.52408000000003</v>
          </cell>
          <cell r="O181">
            <v>962.29073000000005</v>
          </cell>
          <cell r="Q181">
            <v>3110.6346600000002</v>
          </cell>
          <cell r="R181">
            <v>2819.8600999999999</v>
          </cell>
          <cell r="S181">
            <v>2628.3570300000001</v>
          </cell>
          <cell r="U181">
            <v>438.78930000000003</v>
          </cell>
          <cell r="V181">
            <v>915.53651000000002</v>
          </cell>
          <cell r="W181">
            <v>820.02886000000001</v>
          </cell>
          <cell r="AT181">
            <v>620.83748000000003</v>
          </cell>
          <cell r="AU181">
            <v>620.83748000000003</v>
          </cell>
        </row>
        <row r="182">
          <cell r="A182" t="str">
            <v>680499451501</v>
          </cell>
          <cell r="J182">
            <v>3.4876900000000002</v>
          </cell>
          <cell r="K182">
            <v>827.24311</v>
          </cell>
          <cell r="L182">
            <v>709.61766</v>
          </cell>
          <cell r="M182">
            <v>21.193670000000001</v>
          </cell>
          <cell r="N182">
            <v>3075.2691399999999</v>
          </cell>
          <cell r="O182">
            <v>2930.20147</v>
          </cell>
          <cell r="Q182">
            <v>1475.37391</v>
          </cell>
          <cell r="R182">
            <v>4529.44938</v>
          </cell>
          <cell r="S182">
            <v>4177.7233900000001</v>
          </cell>
          <cell r="U182">
            <v>10.47949</v>
          </cell>
          <cell r="V182">
            <v>2750.9872500000001</v>
          </cell>
          <cell r="W182">
            <v>2454.7269200000001</v>
          </cell>
          <cell r="AT182">
            <v>9.5988000000000007</v>
          </cell>
          <cell r="AU182">
            <v>9.5988000000000007</v>
          </cell>
        </row>
        <row r="183">
          <cell r="A183" t="str">
            <v>680499CLSIDA</v>
          </cell>
          <cell r="J183">
            <v>-1.0000000000000001E-5</v>
          </cell>
          <cell r="K183">
            <v>697.68394999999998</v>
          </cell>
          <cell r="L183">
            <v>679.39039000000002</v>
          </cell>
          <cell r="M183">
            <v>110.01375</v>
          </cell>
          <cell r="N183">
            <v>2176.7964700000002</v>
          </cell>
          <cell r="O183">
            <v>2313.5900299999998</v>
          </cell>
          <cell r="Q183">
            <v>3330.7684199999999</v>
          </cell>
          <cell r="R183">
            <v>5397.5511399999996</v>
          </cell>
          <cell r="S183">
            <v>5482.4906199999996</v>
          </cell>
          <cell r="U183">
            <v>1.0000000000000001E-5</v>
          </cell>
          <cell r="V183">
            <v>1478.68156</v>
          </cell>
          <cell r="W183">
            <v>1477.5833299999999</v>
          </cell>
          <cell r="AT183">
            <v>110.01373</v>
          </cell>
          <cell r="AU183">
            <v>110.01373</v>
          </cell>
        </row>
        <row r="184">
          <cell r="A184" t="str">
            <v>680499830138</v>
          </cell>
          <cell r="J184">
            <v>-1.0000000000000001E-5</v>
          </cell>
          <cell r="K184">
            <v>697.68394999999998</v>
          </cell>
          <cell r="L184">
            <v>679.39039000000002</v>
          </cell>
          <cell r="M184">
            <v>110.01375</v>
          </cell>
          <cell r="N184">
            <v>2176.7964700000002</v>
          </cell>
          <cell r="O184">
            <v>2313.5900299999998</v>
          </cell>
          <cell r="Q184">
            <v>3330.7684199999999</v>
          </cell>
          <cell r="R184">
            <v>5397.5511399999996</v>
          </cell>
          <cell r="S184">
            <v>5482.4906199999996</v>
          </cell>
          <cell r="U184">
            <v>1.0000000000000001E-5</v>
          </cell>
          <cell r="V184">
            <v>1478.68156</v>
          </cell>
          <cell r="W184">
            <v>1477.5833299999999</v>
          </cell>
          <cell r="AT184">
            <v>110.01373</v>
          </cell>
          <cell r="AU184">
            <v>110.01373</v>
          </cell>
        </row>
        <row r="185">
          <cell r="A185" t="str">
            <v>680499832956</v>
          </cell>
          <cell r="J185">
            <v>6928.4808999999996</v>
          </cell>
          <cell r="K185">
            <v>9049.6623600000003</v>
          </cell>
          <cell r="L185">
            <v>7762.8936000000003</v>
          </cell>
          <cell r="M185">
            <v>35850.268530000001</v>
          </cell>
          <cell r="N185">
            <v>37941.565110000003</v>
          </cell>
          <cell r="O185">
            <v>36837.67282</v>
          </cell>
          <cell r="Q185">
            <v>93298.698799999998</v>
          </cell>
          <cell r="R185">
            <v>95389.995379999993</v>
          </cell>
          <cell r="S185">
            <v>88401.685389999999</v>
          </cell>
          <cell r="U185">
            <v>14905.381100000001</v>
          </cell>
          <cell r="V185">
            <v>28381.3878</v>
          </cell>
          <cell r="W185">
            <v>25105.997050000002</v>
          </cell>
          <cell r="Z185">
            <v>27497</v>
          </cell>
          <cell r="AA185">
            <v>23922</v>
          </cell>
          <cell r="AB185">
            <v>103255</v>
          </cell>
          <cell r="AR185">
            <v>8159.9369999999999</v>
          </cell>
          <cell r="AS185">
            <v>26549.025000000001</v>
          </cell>
          <cell r="AT185">
            <v>39997.711389999997</v>
          </cell>
          <cell r="AU185">
            <v>98344.941390000007</v>
          </cell>
        </row>
        <row r="186">
          <cell r="A186" t="str">
            <v>680499CLOTHE</v>
          </cell>
          <cell r="J186">
            <v>30413.818050000002</v>
          </cell>
          <cell r="K186">
            <v>37166.816460000002</v>
          </cell>
          <cell r="L186">
            <v>37166.816460000002</v>
          </cell>
          <cell r="M186">
            <v>188681.12719999999</v>
          </cell>
          <cell r="N186">
            <v>278226.51727999997</v>
          </cell>
          <cell r="O186">
            <v>278226.51727999997</v>
          </cell>
          <cell r="P186">
            <v>4225375</v>
          </cell>
          <cell r="Q186">
            <v>460244.06569999998</v>
          </cell>
          <cell r="R186">
            <v>549789.45577999996</v>
          </cell>
          <cell r="S186">
            <v>549789.45577999996</v>
          </cell>
          <cell r="T186">
            <v>9770197</v>
          </cell>
          <cell r="U186">
            <v>62354.868069999997</v>
          </cell>
          <cell r="V186">
            <v>139853.30364</v>
          </cell>
          <cell r="W186">
            <v>139853.30364</v>
          </cell>
          <cell r="X186">
            <v>2166894</v>
          </cell>
          <cell r="Z186">
            <v>2128502.2591200001</v>
          </cell>
          <cell r="AA186">
            <v>1921663.83855</v>
          </cell>
          <cell r="AB186">
            <v>9202115.6399000008</v>
          </cell>
          <cell r="AR186">
            <v>665938.12399999995</v>
          </cell>
          <cell r="AS186">
            <v>2055883.3259999999</v>
          </cell>
          <cell r="AT186">
            <v>2110014.2547300002</v>
          </cell>
          <cell r="AU186">
            <v>7932395.4507299997</v>
          </cell>
        </row>
        <row r="187">
          <cell r="A187" t="str">
            <v>680499CLOTHQ</v>
          </cell>
          <cell r="N187">
            <v>347.23430000000002</v>
          </cell>
          <cell r="O187">
            <v>347.23430000000002</v>
          </cell>
          <cell r="Q187">
            <v>-1009.0438</v>
          </cell>
          <cell r="R187">
            <v>-661.80949999999996</v>
          </cell>
          <cell r="S187">
            <v>-661.80949999999996</v>
          </cell>
          <cell r="V187">
            <v>0</v>
          </cell>
          <cell r="W187">
            <v>0</v>
          </cell>
        </row>
        <row r="188">
          <cell r="A188" t="str">
            <v>680499676968</v>
          </cell>
          <cell r="N188">
            <v>347.23430000000002</v>
          </cell>
          <cell r="O188">
            <v>347.23430000000002</v>
          </cell>
          <cell r="Q188">
            <v>-1009.0438</v>
          </cell>
          <cell r="R188">
            <v>-661.80949999999996</v>
          </cell>
          <cell r="S188">
            <v>-661.80949999999996</v>
          </cell>
          <cell r="V188">
            <v>0</v>
          </cell>
          <cell r="W188">
            <v>0</v>
          </cell>
        </row>
        <row r="189">
          <cell r="A189" t="str">
            <v>680499CLOTLI</v>
          </cell>
          <cell r="J189">
            <v>17414.246019999999</v>
          </cell>
          <cell r="K189">
            <v>26273.579409999998</v>
          </cell>
          <cell r="L189">
            <v>26273.579409999998</v>
          </cell>
          <cell r="M189">
            <v>115579.41424</v>
          </cell>
          <cell r="N189">
            <v>205138.91988999999</v>
          </cell>
          <cell r="O189">
            <v>205138.91988999999</v>
          </cell>
          <cell r="Q189">
            <v>308835.57825999998</v>
          </cell>
          <cell r="R189">
            <v>398395.08390999999</v>
          </cell>
          <cell r="S189">
            <v>398395.08390999999</v>
          </cell>
          <cell r="U189">
            <v>33843.904060000001</v>
          </cell>
          <cell r="V189">
            <v>103401.76222999999</v>
          </cell>
          <cell r="W189">
            <v>103401.76222999999</v>
          </cell>
          <cell r="AT189">
            <v>52550.472909999997</v>
          </cell>
          <cell r="AU189">
            <v>52550.472909999997</v>
          </cell>
        </row>
        <row r="190">
          <cell r="A190" t="str">
            <v>680499CLLICE</v>
          </cell>
          <cell r="J190">
            <v>17414.246019999999</v>
          </cell>
          <cell r="K190">
            <v>26273.579409999998</v>
          </cell>
          <cell r="L190">
            <v>26273.579409999998</v>
          </cell>
          <cell r="M190">
            <v>115579.41424</v>
          </cell>
          <cell r="N190">
            <v>205138.91988999999</v>
          </cell>
          <cell r="O190">
            <v>205138.91988999999</v>
          </cell>
          <cell r="Q190">
            <v>308835.57825999998</v>
          </cell>
          <cell r="R190">
            <v>398395.08390999999</v>
          </cell>
          <cell r="S190">
            <v>398395.08390999999</v>
          </cell>
          <cell r="U190">
            <v>33843.904060000001</v>
          </cell>
          <cell r="V190">
            <v>103401.76222999999</v>
          </cell>
          <cell r="W190">
            <v>103401.76222999999</v>
          </cell>
          <cell r="AT190">
            <v>52550.472909999997</v>
          </cell>
          <cell r="AU190">
            <v>52550.472909999997</v>
          </cell>
        </row>
        <row r="191">
          <cell r="A191" t="str">
            <v>680499804502</v>
          </cell>
          <cell r="J191">
            <v>17414.246019999999</v>
          </cell>
          <cell r="K191">
            <v>26273.579409999998</v>
          </cell>
          <cell r="L191">
            <v>26273.579409999998</v>
          </cell>
          <cell r="M191">
            <v>115579.41424</v>
          </cell>
          <cell r="N191">
            <v>205138.91988999999</v>
          </cell>
          <cell r="O191">
            <v>205138.91988999999</v>
          </cell>
          <cell r="Q191">
            <v>308835.57825999998</v>
          </cell>
          <cell r="R191">
            <v>398395.08390999999</v>
          </cell>
          <cell r="S191">
            <v>398395.08390999999</v>
          </cell>
          <cell r="U191">
            <v>33843.904060000001</v>
          </cell>
          <cell r="V191">
            <v>103401.76222999999</v>
          </cell>
          <cell r="W191">
            <v>103401.76222999999</v>
          </cell>
          <cell r="AT191">
            <v>52550.472909999997</v>
          </cell>
          <cell r="AU191">
            <v>52550.472909999997</v>
          </cell>
        </row>
        <row r="192">
          <cell r="A192" t="str">
            <v>680499CLOTSA</v>
          </cell>
          <cell r="J192">
            <v>374.73633000000001</v>
          </cell>
          <cell r="K192">
            <v>-6133.3040499999997</v>
          </cell>
          <cell r="L192">
            <v>-6133.3040499999997</v>
          </cell>
          <cell r="M192">
            <v>2156.8232600000001</v>
          </cell>
          <cell r="N192">
            <v>-34443.819380000001</v>
          </cell>
          <cell r="O192">
            <v>-34443.819380000001</v>
          </cell>
          <cell r="P192">
            <v>4225375</v>
          </cell>
          <cell r="Q192">
            <v>-38928.357660000001</v>
          </cell>
          <cell r="R192">
            <v>-75529.0003</v>
          </cell>
          <cell r="S192">
            <v>-75529.0003</v>
          </cell>
          <cell r="T192">
            <v>9770197</v>
          </cell>
          <cell r="U192">
            <v>815.10383999999999</v>
          </cell>
          <cell r="V192">
            <v>-20425.755649999999</v>
          </cell>
          <cell r="W192">
            <v>-20425.755649999999</v>
          </cell>
          <cell r="X192">
            <v>2166894</v>
          </cell>
          <cell r="AT192">
            <v>1007.86195</v>
          </cell>
          <cell r="AU192">
            <v>1007.86195</v>
          </cell>
        </row>
        <row r="193">
          <cell r="A193" t="str">
            <v>680499067134</v>
          </cell>
          <cell r="K193">
            <v>0</v>
          </cell>
          <cell r="L193">
            <v>0</v>
          </cell>
          <cell r="N193">
            <v>0</v>
          </cell>
          <cell r="O193">
            <v>0</v>
          </cell>
          <cell r="P193">
            <v>4225375</v>
          </cell>
          <cell r="Q193">
            <v>0</v>
          </cell>
          <cell r="R193">
            <v>0</v>
          </cell>
          <cell r="S193">
            <v>0</v>
          </cell>
          <cell r="T193">
            <v>9770197</v>
          </cell>
          <cell r="V193">
            <v>0</v>
          </cell>
          <cell r="W193">
            <v>0</v>
          </cell>
          <cell r="X193">
            <v>2166894</v>
          </cell>
        </row>
        <row r="194">
          <cell r="A194" t="str">
            <v>680499067302</v>
          </cell>
          <cell r="J194">
            <v>374.73633000000001</v>
          </cell>
          <cell r="K194">
            <v>-6133.3040499999997</v>
          </cell>
          <cell r="L194">
            <v>-6133.3040499999997</v>
          </cell>
          <cell r="M194">
            <v>2156.8232600000001</v>
          </cell>
          <cell r="N194">
            <v>-34443.819380000001</v>
          </cell>
          <cell r="O194">
            <v>-34443.819380000001</v>
          </cell>
          <cell r="Q194">
            <v>-38928.357660000001</v>
          </cell>
          <cell r="R194">
            <v>-75529.0003</v>
          </cell>
          <cell r="S194">
            <v>-75529.0003</v>
          </cell>
          <cell r="U194">
            <v>815.10383999999999</v>
          </cell>
          <cell r="V194">
            <v>-20425.755649999999</v>
          </cell>
          <cell r="W194">
            <v>-20425.755649999999</v>
          </cell>
          <cell r="AT194">
            <v>1007.86195</v>
          </cell>
          <cell r="AU194">
            <v>1007.86195</v>
          </cell>
        </row>
        <row r="195">
          <cell r="A195" t="str">
            <v>680499CLOTCA</v>
          </cell>
          <cell r="Z195">
            <v>2128502.2591200001</v>
          </cell>
          <cell r="AA195">
            <v>1921663.83855</v>
          </cell>
          <cell r="AB195">
            <v>9202115.6399000008</v>
          </cell>
          <cell r="AR195">
            <v>665938.12399999995</v>
          </cell>
          <cell r="AS195">
            <v>2055883.3259999999</v>
          </cell>
          <cell r="AT195">
            <v>2028806.8330000001</v>
          </cell>
          <cell r="AU195">
            <v>7851188.0290000001</v>
          </cell>
        </row>
        <row r="196">
          <cell r="A196" t="str">
            <v>680499099050</v>
          </cell>
          <cell r="Z196">
            <v>2128502.2591200001</v>
          </cell>
          <cell r="AA196">
            <v>1921663.83855</v>
          </cell>
          <cell r="AB196">
            <v>9202115.6399000008</v>
          </cell>
          <cell r="AR196">
            <v>665938.12399999995</v>
          </cell>
          <cell r="AS196">
            <v>2055883.3259999999</v>
          </cell>
          <cell r="AT196">
            <v>2028806.8330000001</v>
          </cell>
          <cell r="AU196">
            <v>7851188.0290000001</v>
          </cell>
        </row>
        <row r="197">
          <cell r="A197" t="str">
            <v>680499099020</v>
          </cell>
          <cell r="Z197">
            <v>2128502.2591200001</v>
          </cell>
          <cell r="AA197">
            <v>1921663.83855</v>
          </cell>
          <cell r="AB197">
            <v>9202115.6399000008</v>
          </cell>
          <cell r="AR197">
            <v>665938.12399999995</v>
          </cell>
          <cell r="AS197">
            <v>2055883.3259999999</v>
          </cell>
          <cell r="AT197">
            <v>2028806.8330000001</v>
          </cell>
          <cell r="AU197">
            <v>7851188.0290000001</v>
          </cell>
        </row>
        <row r="198">
          <cell r="A198" t="str">
            <v>680499CLOTH2</v>
          </cell>
          <cell r="J198">
            <v>12624.8357</v>
          </cell>
          <cell r="K198">
            <v>17026.541099999999</v>
          </cell>
          <cell r="L198">
            <v>17026.541099999999</v>
          </cell>
          <cell r="M198">
            <v>70944.8897</v>
          </cell>
          <cell r="N198">
            <v>107184.18247</v>
          </cell>
          <cell r="O198">
            <v>107184.18247</v>
          </cell>
          <cell r="Q198">
            <v>191345.88889999999</v>
          </cell>
          <cell r="R198">
            <v>227585.18166999999</v>
          </cell>
          <cell r="S198">
            <v>227585.18166999999</v>
          </cell>
          <cell r="U198">
            <v>27695.86017</v>
          </cell>
          <cell r="V198">
            <v>56877.297059999997</v>
          </cell>
          <cell r="W198">
            <v>56877.297059999997</v>
          </cell>
          <cell r="AT198">
            <v>27649.086869999999</v>
          </cell>
          <cell r="AU198">
            <v>27649.086869999999</v>
          </cell>
        </row>
        <row r="199">
          <cell r="A199" t="str">
            <v>680499CLSAEC</v>
          </cell>
          <cell r="J199">
            <v>12585.773999999999</v>
          </cell>
          <cell r="K199">
            <v>17026.541099999999</v>
          </cell>
          <cell r="L199">
            <v>17026.541099999999</v>
          </cell>
          <cell r="M199">
            <v>70905.827999999994</v>
          </cell>
          <cell r="N199">
            <v>107184.18247</v>
          </cell>
          <cell r="O199">
            <v>107184.18247</v>
          </cell>
          <cell r="Q199">
            <v>191306.8272</v>
          </cell>
          <cell r="R199">
            <v>227585.18166999999</v>
          </cell>
          <cell r="S199">
            <v>227585.18166999999</v>
          </cell>
          <cell r="U199">
            <v>27656.798470000002</v>
          </cell>
          <cell r="V199">
            <v>56877.297059999997</v>
          </cell>
          <cell r="W199">
            <v>56877.297059999997</v>
          </cell>
          <cell r="AT199">
            <v>27649.086869999999</v>
          </cell>
          <cell r="AU199">
            <v>27649.086869999999</v>
          </cell>
        </row>
        <row r="200">
          <cell r="A200" t="str">
            <v>680499524530</v>
          </cell>
          <cell r="J200">
            <v>12585.773999999999</v>
          </cell>
          <cell r="K200">
            <v>17026.541099999999</v>
          </cell>
          <cell r="L200">
            <v>17026.541099999999</v>
          </cell>
          <cell r="M200">
            <v>70905.827999999994</v>
          </cell>
          <cell r="N200">
            <v>107184.18247</v>
          </cell>
          <cell r="O200">
            <v>107184.18247</v>
          </cell>
          <cell r="Q200">
            <v>191306.8272</v>
          </cell>
          <cell r="R200">
            <v>227585.18166999999</v>
          </cell>
          <cell r="S200">
            <v>227585.18166999999</v>
          </cell>
          <cell r="U200">
            <v>27656.798470000002</v>
          </cell>
          <cell r="V200">
            <v>56877.297059999997</v>
          </cell>
          <cell r="W200">
            <v>56877.297059999997</v>
          </cell>
          <cell r="AT200">
            <v>27649.086869999999</v>
          </cell>
          <cell r="AU200">
            <v>27649.086869999999</v>
          </cell>
        </row>
        <row r="201">
          <cell r="A201" t="str">
            <v>680499167244</v>
          </cell>
          <cell r="J201">
            <v>39.061700000000002</v>
          </cell>
          <cell r="M201">
            <v>39.061700000000002</v>
          </cell>
          <cell r="Q201">
            <v>39.061700000000002</v>
          </cell>
          <cell r="U201">
            <v>39.061700000000002</v>
          </cell>
        </row>
        <row r="202">
          <cell r="A202" t="str">
            <v/>
          </cell>
        </row>
        <row r="203">
          <cell r="A203" t="str">
            <v/>
          </cell>
        </row>
        <row r="204">
          <cell r="A204" t="str">
            <v/>
          </cell>
        </row>
        <row r="205">
          <cell r="A205" t="str">
            <v/>
          </cell>
        </row>
        <row r="206">
          <cell r="A206" t="str">
            <v/>
          </cell>
        </row>
        <row r="207">
          <cell r="A207" t="str">
            <v/>
          </cell>
        </row>
        <row r="208">
          <cell r="A208" t="str">
            <v/>
          </cell>
        </row>
        <row r="209">
          <cell r="A209" t="str">
            <v/>
          </cell>
        </row>
        <row r="210">
          <cell r="A210" t="str">
            <v/>
          </cell>
        </row>
        <row r="211">
          <cell r="A211" t="str">
            <v/>
          </cell>
        </row>
        <row r="212">
          <cell r="A212" t="str">
            <v/>
          </cell>
        </row>
        <row r="213">
          <cell r="A213" t="str">
            <v/>
          </cell>
        </row>
        <row r="214">
          <cell r="A214" t="str">
            <v/>
          </cell>
        </row>
        <row r="215">
          <cell r="A215" t="str">
            <v/>
          </cell>
        </row>
        <row r="216">
          <cell r="A216" t="str">
            <v/>
          </cell>
        </row>
        <row r="217">
          <cell r="A217" t="str">
            <v/>
          </cell>
        </row>
        <row r="218">
          <cell r="A218" t="str">
            <v/>
          </cell>
        </row>
        <row r="219">
          <cell r="A219" t="str">
            <v/>
          </cell>
        </row>
        <row r="220">
          <cell r="A220" t="str">
            <v/>
          </cell>
        </row>
        <row r="221">
          <cell r="A221" t="str">
            <v/>
          </cell>
        </row>
        <row r="222">
          <cell r="A222" t="str">
            <v/>
          </cell>
        </row>
        <row r="223">
          <cell r="A223" t="str">
            <v/>
          </cell>
        </row>
        <row r="224">
          <cell r="A224" t="str">
            <v/>
          </cell>
        </row>
        <row r="225">
          <cell r="A225" t="str">
            <v/>
          </cell>
        </row>
        <row r="226">
          <cell r="A226" t="str">
            <v/>
          </cell>
        </row>
        <row r="227">
          <cell r="A227" t="str">
            <v/>
          </cell>
        </row>
        <row r="228">
          <cell r="A228" t="str">
            <v/>
          </cell>
        </row>
        <row r="229">
          <cell r="A229" t="str">
            <v/>
          </cell>
        </row>
        <row r="230">
          <cell r="A230" t="str">
            <v/>
          </cell>
        </row>
        <row r="231">
          <cell r="A231" t="str">
            <v/>
          </cell>
        </row>
        <row r="232">
          <cell r="A232" t="str">
            <v/>
          </cell>
        </row>
        <row r="233">
          <cell r="A233" t="str">
            <v/>
          </cell>
        </row>
        <row r="234">
          <cell r="A234" t="str">
            <v/>
          </cell>
        </row>
        <row r="235">
          <cell r="A235" t="str">
            <v/>
          </cell>
        </row>
        <row r="236">
          <cell r="A236" t="str">
            <v/>
          </cell>
        </row>
        <row r="237">
          <cell r="A237" t="str">
            <v/>
          </cell>
        </row>
        <row r="238">
          <cell r="A238" t="str">
            <v/>
          </cell>
        </row>
        <row r="239">
          <cell r="A239" t="str">
            <v/>
          </cell>
        </row>
        <row r="240">
          <cell r="A240" t="str">
            <v/>
          </cell>
        </row>
        <row r="241">
          <cell r="A241" t="str">
            <v/>
          </cell>
        </row>
        <row r="242">
          <cell r="A242" t="str">
            <v/>
          </cell>
        </row>
        <row r="243">
          <cell r="A243" t="str">
            <v/>
          </cell>
        </row>
        <row r="244">
          <cell r="A244" t="str">
            <v/>
          </cell>
        </row>
        <row r="245">
          <cell r="A245" t="str">
            <v/>
          </cell>
        </row>
        <row r="246">
          <cell r="A246" t="str">
            <v/>
          </cell>
        </row>
        <row r="247">
          <cell r="A247" t="str">
            <v/>
          </cell>
        </row>
        <row r="248">
          <cell r="A248" t="str">
            <v/>
          </cell>
        </row>
        <row r="249">
          <cell r="A249" t="str">
            <v/>
          </cell>
        </row>
        <row r="250">
          <cell r="A250" t="str">
            <v/>
          </cell>
        </row>
        <row r="251">
          <cell r="A251" t="str">
            <v/>
          </cell>
        </row>
        <row r="252">
          <cell r="A252" t="str">
            <v/>
          </cell>
        </row>
        <row r="253">
          <cell r="A253" t="str">
            <v/>
          </cell>
        </row>
        <row r="254">
          <cell r="A254" t="str">
            <v/>
          </cell>
        </row>
        <row r="255">
          <cell r="A255" t="str">
            <v/>
          </cell>
        </row>
        <row r="256">
          <cell r="A256" t="str">
            <v/>
          </cell>
        </row>
        <row r="257">
          <cell r="A257" t="str">
            <v/>
          </cell>
        </row>
        <row r="258">
          <cell r="A258" t="str">
            <v/>
          </cell>
        </row>
        <row r="259">
          <cell r="A259" t="str">
            <v/>
          </cell>
        </row>
        <row r="260">
          <cell r="A260" t="str">
            <v/>
          </cell>
        </row>
        <row r="261">
          <cell r="A261" t="str">
            <v/>
          </cell>
        </row>
        <row r="262">
          <cell r="A262" t="str">
            <v/>
          </cell>
        </row>
        <row r="263">
          <cell r="A263" t="str">
            <v/>
          </cell>
        </row>
        <row r="264">
          <cell r="A264" t="str">
            <v/>
          </cell>
        </row>
        <row r="265">
          <cell r="A265" t="str">
            <v/>
          </cell>
        </row>
        <row r="266">
          <cell r="A266" t="str">
            <v/>
          </cell>
        </row>
        <row r="267">
          <cell r="A267" t="str">
            <v/>
          </cell>
        </row>
        <row r="268">
          <cell r="A268" t="str">
            <v/>
          </cell>
        </row>
        <row r="269">
          <cell r="A269" t="str">
            <v/>
          </cell>
        </row>
        <row r="270">
          <cell r="A270" t="str">
            <v/>
          </cell>
        </row>
        <row r="271">
          <cell r="A271" t="str">
            <v/>
          </cell>
        </row>
        <row r="272">
          <cell r="A272" t="str">
            <v/>
          </cell>
        </row>
        <row r="273">
          <cell r="A273" t="str">
            <v/>
          </cell>
        </row>
        <row r="274">
          <cell r="A274" t="str">
            <v/>
          </cell>
        </row>
        <row r="275">
          <cell r="A275" t="str">
            <v/>
          </cell>
        </row>
        <row r="276">
          <cell r="A276" t="str">
            <v/>
          </cell>
        </row>
        <row r="277">
          <cell r="A277" t="str">
            <v/>
          </cell>
        </row>
        <row r="278">
          <cell r="A278" t="str">
            <v/>
          </cell>
        </row>
        <row r="279">
          <cell r="A279" t="str">
            <v/>
          </cell>
        </row>
        <row r="280">
          <cell r="A280" t="str">
            <v/>
          </cell>
        </row>
        <row r="281">
          <cell r="A281" t="str">
            <v/>
          </cell>
        </row>
        <row r="282">
          <cell r="A282" t="str">
            <v/>
          </cell>
        </row>
        <row r="283">
          <cell r="A283" t="str">
            <v/>
          </cell>
        </row>
        <row r="284">
          <cell r="A284" t="str">
            <v/>
          </cell>
        </row>
        <row r="285">
          <cell r="A285" t="str">
            <v/>
          </cell>
        </row>
        <row r="286">
          <cell r="A286" t="str">
            <v/>
          </cell>
        </row>
        <row r="287">
          <cell r="A287" t="str">
            <v/>
          </cell>
        </row>
        <row r="288">
          <cell r="A288" t="str">
            <v/>
          </cell>
        </row>
        <row r="289">
          <cell r="A289" t="str">
            <v/>
          </cell>
        </row>
        <row r="290">
          <cell r="A290" t="str">
            <v/>
          </cell>
        </row>
        <row r="291">
          <cell r="A291" t="str">
            <v/>
          </cell>
        </row>
        <row r="292">
          <cell r="A292" t="str">
            <v/>
          </cell>
        </row>
        <row r="293">
          <cell r="A293" t="str">
            <v/>
          </cell>
        </row>
        <row r="294">
          <cell r="A294" t="str">
            <v/>
          </cell>
        </row>
        <row r="295">
          <cell r="A295" t="str">
            <v/>
          </cell>
        </row>
        <row r="296">
          <cell r="A296" t="str">
            <v/>
          </cell>
        </row>
        <row r="297">
          <cell r="A297" t="str">
            <v/>
          </cell>
        </row>
        <row r="298">
          <cell r="A298" t="str">
            <v/>
          </cell>
        </row>
        <row r="299">
          <cell r="A299" t="str">
            <v/>
          </cell>
        </row>
        <row r="300">
          <cell r="A300" t="str">
            <v/>
          </cell>
        </row>
      </sheetData>
      <sheetData sheetId="4">
        <row r="1">
          <cell r="A1" t="str">
            <v>TV India by ORU</v>
          </cell>
        </row>
        <row r="5">
          <cell r="A5" t="str">
            <v>rORU_C</v>
          </cell>
          <cell r="D5" t="str">
            <v>rBW_Data_C</v>
          </cell>
        </row>
        <row r="6">
          <cell r="D6" t="str">
            <v>rPer_Data_C</v>
          </cell>
        </row>
        <row r="8">
          <cell r="D8">
            <v>1</v>
          </cell>
          <cell r="E8">
            <v>2</v>
          </cell>
          <cell r="F8">
            <v>3</v>
          </cell>
          <cell r="G8">
            <v>4</v>
          </cell>
          <cell r="H8">
            <v>5</v>
          </cell>
          <cell r="I8">
            <v>6</v>
          </cell>
          <cell r="J8">
            <v>7</v>
          </cell>
          <cell r="K8">
            <v>8</v>
          </cell>
          <cell r="L8">
            <v>9</v>
          </cell>
          <cell r="M8">
            <v>10</v>
          </cell>
          <cell r="N8">
            <v>11</v>
          </cell>
          <cell r="O8">
            <v>12</v>
          </cell>
          <cell r="P8">
            <v>13</v>
          </cell>
          <cell r="Q8">
            <v>14</v>
          </cell>
          <cell r="R8">
            <v>15</v>
          </cell>
          <cell r="S8">
            <v>16</v>
          </cell>
          <cell r="T8">
            <v>17</v>
          </cell>
          <cell r="U8">
            <v>18</v>
          </cell>
          <cell r="V8">
            <v>19</v>
          </cell>
          <cell r="W8">
            <v>20</v>
          </cell>
          <cell r="X8">
            <v>21</v>
          </cell>
          <cell r="Y8">
            <v>22</v>
          </cell>
          <cell r="Z8">
            <v>23</v>
          </cell>
          <cell r="AA8">
            <v>24</v>
          </cell>
          <cell r="AB8">
            <v>25</v>
          </cell>
          <cell r="AC8">
            <v>26</v>
          </cell>
          <cell r="AD8">
            <v>27</v>
          </cell>
          <cell r="AE8">
            <v>28</v>
          </cell>
          <cell r="AF8">
            <v>29</v>
          </cell>
          <cell r="AG8">
            <v>30</v>
          </cell>
          <cell r="AH8">
            <v>31</v>
          </cell>
          <cell r="AI8">
            <v>32</v>
          </cell>
          <cell r="AJ8">
            <v>33</v>
          </cell>
          <cell r="AK8">
            <v>34</v>
          </cell>
          <cell r="AL8">
            <v>35</v>
          </cell>
          <cell r="AM8">
            <v>36</v>
          </cell>
          <cell r="AN8">
            <v>37</v>
          </cell>
          <cell r="AO8">
            <v>38</v>
          </cell>
          <cell r="AP8">
            <v>39</v>
          </cell>
          <cell r="AQ8">
            <v>40</v>
          </cell>
          <cell r="AR8">
            <v>41</v>
          </cell>
          <cell r="AS8">
            <v>42</v>
          </cell>
        </row>
        <row r="9">
          <cell r="D9" t="str">
            <v>#005.2011
RoFo GC</v>
          </cell>
          <cell r="E9" t="str">
            <v>#Q2.2011
RoFo GC</v>
          </cell>
          <cell r="F9" t="str">
            <v>#000-005.2011
RoFo GC</v>
          </cell>
          <cell r="G9" t="str">
            <v>#005.2011 
Actual GC</v>
          </cell>
          <cell r="H9" t="str">
            <v>#005.2010 
Actual GC</v>
          </cell>
          <cell r="I9" t="str">
            <v>#005.2010 
Actual CY rate GC</v>
          </cell>
          <cell r="J9" t="str">
            <v>#000-005.2011 
Actual GC</v>
          </cell>
          <cell r="K9" t="str">
            <v>#000-005.2010 
Actual GC</v>
          </cell>
          <cell r="L9" t="str">
            <v>#000-005.2010 
Actual Y-o-Y rate</v>
          </cell>
          <cell r="M9" t="str">
            <v>#Q0-Q2.2011
AOP GC</v>
          </cell>
          <cell r="N9" t="str">
            <v>#Q2.2011
Actual GC</v>
          </cell>
          <cell r="O9" t="str">
            <v>#Q2.2010
Actual GC</v>
          </cell>
          <cell r="P9" t="str">
            <v>#Q2.2010
Actual Y-o-Y rate</v>
          </cell>
          <cell r="Q9" t="str">
            <v>#Q2.2011
AOP GC</v>
          </cell>
          <cell r="R9" t="str">
            <v>003.2011005.2011
RoFo GC</v>
          </cell>
          <cell r="S9" t="str">
            <v>003.2011Q2.2011
RoFo GC</v>
          </cell>
          <cell r="T9" t="str">
            <v>003.2011000-005.2011
RoFo GC</v>
          </cell>
          <cell r="U9" t="str">
            <v>003.2011005.2011 
Actual GC</v>
          </cell>
          <cell r="V9" t="str">
            <v>003.2011005.2010 
Actual GC</v>
          </cell>
          <cell r="W9" t="str">
            <v>003.2011005.2010 
Actual CY rate GC</v>
          </cell>
          <cell r="X9" t="str">
            <v>003.2011000-005.2011 
Actual GC</v>
          </cell>
          <cell r="Y9" t="str">
            <v>003.2011000-005.2010 
Actual GC</v>
          </cell>
          <cell r="Z9" t="str">
            <v>003.2011000-005.2010 
Actual Y-o-Y rate</v>
          </cell>
          <cell r="AA9" t="str">
            <v>003.2011Q0-Q2.2011
AOP GC</v>
          </cell>
          <cell r="AB9" t="str">
            <v>003.2011Q2.2011
Actual GC</v>
          </cell>
          <cell r="AC9" t="str">
            <v>003.2011Q2.2010
Actual GC</v>
          </cell>
          <cell r="AD9" t="str">
            <v>003.2011Q2.2010
Actual Y-o-Y rate</v>
          </cell>
          <cell r="AE9" t="str">
            <v>003.2011Q2.2011
AOP GC</v>
          </cell>
          <cell r="AF9" t="str">
            <v/>
          </cell>
          <cell r="AG9" t="str">
            <v/>
          </cell>
          <cell r="AH9" t="str">
            <v/>
          </cell>
          <cell r="AI9" t="str">
            <v/>
          </cell>
          <cell r="AJ9" t="str">
            <v/>
          </cell>
          <cell r="AK9" t="str">
            <v/>
          </cell>
          <cell r="AL9" t="str">
            <v/>
          </cell>
          <cell r="AM9" t="str">
            <v/>
          </cell>
          <cell r="AN9" t="str">
            <v/>
          </cell>
          <cell r="AO9" t="str">
            <v/>
          </cell>
          <cell r="AP9" t="str">
            <v/>
          </cell>
          <cell r="AQ9" t="str">
            <v/>
          </cell>
          <cell r="AR9" t="str">
            <v/>
          </cell>
          <cell r="AS9" t="str">
            <v/>
          </cell>
        </row>
        <row r="10">
          <cell r="D10" t="str">
            <v>Period 00 0000</v>
          </cell>
          <cell r="E10" t="str">
            <v>Period 00 0000</v>
          </cell>
          <cell r="F10" t="str">
            <v>Period 00 0000</v>
          </cell>
          <cell r="G10" t="str">
            <v>Period 00 0000</v>
          </cell>
          <cell r="H10" t="str">
            <v>Period 00 0000</v>
          </cell>
          <cell r="I10" t="str">
            <v>Period 00 0000</v>
          </cell>
          <cell r="J10" t="str">
            <v>Period 00 0000</v>
          </cell>
          <cell r="K10" t="str">
            <v>Period 00 0000</v>
          </cell>
          <cell r="L10" t="str">
            <v>Period 00 0000</v>
          </cell>
          <cell r="M10" t="str">
            <v>Period 00 0000</v>
          </cell>
          <cell r="N10" t="str">
            <v>Period 00 0000</v>
          </cell>
          <cell r="O10" t="str">
            <v>Period 00 0000</v>
          </cell>
          <cell r="P10" t="str">
            <v>Period 00 0000</v>
          </cell>
          <cell r="Q10" t="str">
            <v>Period 00 0000</v>
          </cell>
          <cell r="R10" t="str">
            <v>MAR</v>
          </cell>
          <cell r="S10" t="str">
            <v>MAR</v>
          </cell>
          <cell r="T10" t="str">
            <v>MAR</v>
          </cell>
          <cell r="U10" t="str">
            <v>MAR</v>
          </cell>
          <cell r="V10" t="str">
            <v>MAR</v>
          </cell>
          <cell r="W10" t="str">
            <v>MAR</v>
          </cell>
          <cell r="X10" t="str">
            <v>MAR</v>
          </cell>
          <cell r="Y10" t="str">
            <v>MAR</v>
          </cell>
          <cell r="Z10" t="str">
            <v>MAR</v>
          </cell>
          <cell r="AA10" t="str">
            <v>MAR</v>
          </cell>
          <cell r="AB10" t="str">
            <v>MAR</v>
          </cell>
          <cell r="AC10" t="str">
            <v>MAR</v>
          </cell>
          <cell r="AD10" t="str">
            <v>MAR</v>
          </cell>
          <cell r="AE10" t="str">
            <v>MAR</v>
          </cell>
        </row>
        <row r="11">
          <cell r="D11" t="str">
            <v>#</v>
          </cell>
          <cell r="E11" t="str">
            <v>#</v>
          </cell>
          <cell r="F11" t="str">
            <v>#</v>
          </cell>
          <cell r="G11" t="str">
            <v>#</v>
          </cell>
          <cell r="H11" t="str">
            <v>#</v>
          </cell>
          <cell r="I11" t="str">
            <v>#</v>
          </cell>
          <cell r="J11" t="str">
            <v>#</v>
          </cell>
          <cell r="K11" t="str">
            <v>#</v>
          </cell>
          <cell r="L11" t="str">
            <v>#</v>
          </cell>
          <cell r="M11" t="str">
            <v>#</v>
          </cell>
          <cell r="N11" t="str">
            <v>#</v>
          </cell>
          <cell r="O11" t="str">
            <v>#</v>
          </cell>
          <cell r="P11" t="str">
            <v>#</v>
          </cell>
          <cell r="Q11" t="str">
            <v>#</v>
          </cell>
          <cell r="R11" t="str">
            <v>003.2011</v>
          </cell>
          <cell r="S11" t="str">
            <v>003.2011</v>
          </cell>
          <cell r="T11" t="str">
            <v>003.2011</v>
          </cell>
          <cell r="U11" t="str">
            <v>003.2011</v>
          </cell>
          <cell r="V11" t="str">
            <v>003.2011</v>
          </cell>
          <cell r="W11" t="str">
            <v>003.2011</v>
          </cell>
          <cell r="X11" t="str">
            <v>003.2011</v>
          </cell>
          <cell r="Y11" t="str">
            <v>003.2011</v>
          </cell>
          <cell r="Z11" t="str">
            <v>003.2011</v>
          </cell>
          <cell r="AA11" t="str">
            <v>003.2011</v>
          </cell>
          <cell r="AB11" t="str">
            <v>003.2011</v>
          </cell>
          <cell r="AC11" t="str">
            <v>003.2011</v>
          </cell>
          <cell r="AD11" t="str">
            <v>003.2011</v>
          </cell>
          <cell r="AE11" t="str">
            <v>003.2011</v>
          </cell>
        </row>
        <row r="12">
          <cell r="D12" t="str">
            <v>005.2011
RoFo GC</v>
          </cell>
          <cell r="E12" t="str">
            <v>Q2.2011
RoFo GC</v>
          </cell>
          <cell r="F12" t="str">
            <v>000-005.2011
RoFo GC</v>
          </cell>
          <cell r="G12" t="str">
            <v>005.2011 
Actual GC</v>
          </cell>
          <cell r="H12" t="str">
            <v>005.2010 
Actual GC</v>
          </cell>
          <cell r="I12" t="str">
            <v>005.2010 
Actual CY rate GC</v>
          </cell>
          <cell r="J12" t="str">
            <v>000-005.2011 
Actual GC</v>
          </cell>
          <cell r="K12" t="str">
            <v>000-005.2010 
Actual GC</v>
          </cell>
          <cell r="L12" t="str">
            <v>000-005.2010 
Actual Y-o-Y rate</v>
          </cell>
          <cell r="M12" t="str">
            <v>Q0-Q2.2011
AOP GC</v>
          </cell>
          <cell r="N12" t="str">
            <v>Q2.2011
Actual GC</v>
          </cell>
          <cell r="O12" t="str">
            <v>Q2.2010
Actual GC</v>
          </cell>
          <cell r="P12" t="str">
            <v>Q2.2010
Actual Y-o-Y rate</v>
          </cell>
          <cell r="Q12" t="str">
            <v>Q2.2011
AOP GC</v>
          </cell>
          <cell r="R12" t="str">
            <v>005.2011
RoFo GC</v>
          </cell>
          <cell r="S12" t="str">
            <v>Q2.2011
RoFo GC</v>
          </cell>
          <cell r="T12" t="str">
            <v>000-005.2011
RoFo GC</v>
          </cell>
          <cell r="U12" t="str">
            <v>005.2011 
Actual GC</v>
          </cell>
          <cell r="V12" t="str">
            <v>005.2010 
Actual GC</v>
          </cell>
          <cell r="W12" t="str">
            <v>005.2010 
Actual CY rate GC</v>
          </cell>
          <cell r="X12" t="str">
            <v>000-005.2011 
Actual GC</v>
          </cell>
          <cell r="Y12" t="str">
            <v>000-005.2010 
Actual GC</v>
          </cell>
          <cell r="Z12" t="str">
            <v>000-005.2010 
Actual Y-o-Y rate</v>
          </cell>
          <cell r="AA12" t="str">
            <v>Q0-Q2.2011
AOP GC</v>
          </cell>
          <cell r="AB12" t="str">
            <v>Q2.2011
Actual GC</v>
          </cell>
          <cell r="AC12" t="str">
            <v>Q2.2010
Actual GC</v>
          </cell>
          <cell r="AD12" t="str">
            <v>Q2.2010
Actual Y-o-Y rate</v>
          </cell>
          <cell r="AE12" t="str">
            <v>Q2.2011
AOP GC</v>
          </cell>
        </row>
        <row r="13">
          <cell r="D13" t="str">
            <v>* 1,000</v>
          </cell>
          <cell r="E13" t="str">
            <v>* 1,000</v>
          </cell>
          <cell r="F13" t="str">
            <v>* 1,000</v>
          </cell>
          <cell r="G13" t="str">
            <v>* 1,000 EUR</v>
          </cell>
          <cell r="H13" t="str">
            <v>* 1,000 EUR</v>
          </cell>
          <cell r="I13" t="str">
            <v>* 1,000 EUR</v>
          </cell>
          <cell r="J13" t="str">
            <v>* 1,000 EUR</v>
          </cell>
          <cell r="K13" t="str">
            <v>* 1,000 EUR</v>
          </cell>
          <cell r="L13" t="str">
            <v>* 1,000 EUR</v>
          </cell>
          <cell r="M13" t="str">
            <v>* 1,000</v>
          </cell>
          <cell r="N13" t="str">
            <v>* 1,000 EUR</v>
          </cell>
          <cell r="O13" t="str">
            <v>* 1,000 EUR</v>
          </cell>
          <cell r="P13" t="str">
            <v>* 1,000 EUR</v>
          </cell>
          <cell r="Q13" t="str">
            <v>* 1,000</v>
          </cell>
          <cell r="R13" t="str">
            <v>* 1,000</v>
          </cell>
          <cell r="S13" t="str">
            <v>* 1,000</v>
          </cell>
          <cell r="T13" t="str">
            <v>* 1,000 EUR</v>
          </cell>
          <cell r="U13" t="str">
            <v>* 1,000</v>
          </cell>
          <cell r="V13" t="str">
            <v>* 1,000</v>
          </cell>
          <cell r="W13" t="str">
            <v>* 1,000</v>
          </cell>
          <cell r="X13" t="str">
            <v>* 1,000</v>
          </cell>
          <cell r="Y13" t="str">
            <v>* 1,000</v>
          </cell>
          <cell r="Z13" t="str">
            <v>* 1,000</v>
          </cell>
          <cell r="AA13" t="str">
            <v>* 1,000</v>
          </cell>
          <cell r="AB13" t="str">
            <v>* 1,000</v>
          </cell>
          <cell r="AC13" t="str">
            <v>* 1,000</v>
          </cell>
          <cell r="AD13" t="str">
            <v>* 1,000</v>
          </cell>
          <cell r="AE13" t="str">
            <v>* 1,000</v>
          </cell>
        </row>
        <row r="14">
          <cell r="A14" t="str">
            <v>470467</v>
          </cell>
          <cell r="G14">
            <v>4.96075</v>
          </cell>
          <cell r="H14">
            <v>88.87818</v>
          </cell>
          <cell r="I14">
            <v>77.661280000000005</v>
          </cell>
          <cell r="J14">
            <v>25.804559999999999</v>
          </cell>
          <cell r="K14">
            <v>4407.7446099999997</v>
          </cell>
          <cell r="L14">
            <v>4592.3270400000001</v>
          </cell>
          <cell r="N14">
            <v>5.86097</v>
          </cell>
          <cell r="O14">
            <v>648.00007000000005</v>
          </cell>
          <cell r="P14">
            <v>597.32550000000003</v>
          </cell>
          <cell r="T14">
            <v>16.10378</v>
          </cell>
        </row>
        <row r="15">
          <cell r="A15" t="str">
            <v/>
          </cell>
        </row>
      </sheetData>
      <sheetData sheetId="5">
        <row r="1">
          <cell r="A1" t="str">
            <v>TV India by MRU</v>
          </cell>
        </row>
        <row r="5">
          <cell r="A5" t="str">
            <v>rMRU_D</v>
          </cell>
          <cell r="D5" t="str">
            <v>rBW_Data_D</v>
          </cell>
        </row>
        <row r="6">
          <cell r="D6" t="str">
            <v>rPer_Data_D</v>
          </cell>
        </row>
        <row r="8">
          <cell r="D8">
            <v>1</v>
          </cell>
          <cell r="E8">
            <v>2</v>
          </cell>
          <cell r="F8">
            <v>3</v>
          </cell>
          <cell r="G8">
            <v>4</v>
          </cell>
          <cell r="H8">
            <v>5</v>
          </cell>
          <cell r="I8">
            <v>6</v>
          </cell>
          <cell r="J8">
            <v>7</v>
          </cell>
          <cell r="K8">
            <v>8</v>
          </cell>
          <cell r="L8">
            <v>9</v>
          </cell>
          <cell r="M8">
            <v>10</v>
          </cell>
          <cell r="N8">
            <v>11</v>
          </cell>
          <cell r="O8">
            <v>12</v>
          </cell>
          <cell r="P8">
            <v>13</v>
          </cell>
          <cell r="Q8">
            <v>14</v>
          </cell>
          <cell r="R8">
            <v>15</v>
          </cell>
          <cell r="S8">
            <v>16</v>
          </cell>
          <cell r="T8">
            <v>17</v>
          </cell>
          <cell r="U8">
            <v>18</v>
          </cell>
          <cell r="V8">
            <v>19</v>
          </cell>
          <cell r="W8">
            <v>20</v>
          </cell>
          <cell r="X8">
            <v>21</v>
          </cell>
          <cell r="Y8">
            <v>22</v>
          </cell>
          <cell r="Z8">
            <v>23</v>
          </cell>
          <cell r="AA8">
            <v>24</v>
          </cell>
          <cell r="AB8">
            <v>25</v>
          </cell>
          <cell r="AC8">
            <v>26</v>
          </cell>
          <cell r="AD8">
            <v>27</v>
          </cell>
          <cell r="AE8">
            <v>28</v>
          </cell>
          <cell r="AF8">
            <v>29</v>
          </cell>
          <cell r="AG8">
            <v>30</v>
          </cell>
          <cell r="AH8">
            <v>31</v>
          </cell>
          <cell r="AI8">
            <v>32</v>
          </cell>
          <cell r="AJ8">
            <v>33</v>
          </cell>
          <cell r="AK8">
            <v>34</v>
          </cell>
          <cell r="AL8">
            <v>35</v>
          </cell>
          <cell r="AM8">
            <v>36</v>
          </cell>
          <cell r="AN8">
            <v>37</v>
          </cell>
          <cell r="AO8">
            <v>38</v>
          </cell>
          <cell r="AP8">
            <v>39</v>
          </cell>
          <cell r="AQ8">
            <v>40</v>
          </cell>
          <cell r="AR8">
            <v>41</v>
          </cell>
          <cell r="AS8">
            <v>42</v>
          </cell>
        </row>
        <row r="9">
          <cell r="D9" t="str">
            <v>#005.2011
RoFo GC</v>
          </cell>
          <cell r="E9" t="str">
            <v>#Q2.2011
RoFo GC</v>
          </cell>
          <cell r="F9" t="str">
            <v>#000-005.2011
RoFo GC</v>
          </cell>
          <cell r="G9" t="str">
            <v>#005.2011 
Actual GC</v>
          </cell>
          <cell r="H9" t="str">
            <v>#005.2010 
Actual GC</v>
          </cell>
          <cell r="I9" t="str">
            <v>#005.2010 
Actual CY rate GC</v>
          </cell>
          <cell r="J9" t="str">
            <v>#000-005.2011 
Actual GC</v>
          </cell>
          <cell r="K9" t="str">
            <v>#000-005.2010 
Actual GC</v>
          </cell>
          <cell r="L9" t="str">
            <v>#000-005.2010 
Actual Y-o-Y rate</v>
          </cell>
          <cell r="M9" t="str">
            <v>#Q0-Q2.2011
AOP GC</v>
          </cell>
          <cell r="N9" t="str">
            <v>#Q2.2011
Actual GC</v>
          </cell>
          <cell r="O9" t="str">
            <v>#Q2.2010
Actual GC</v>
          </cell>
          <cell r="P9" t="str">
            <v>#Q2.2010
Actual Y-o-Y rate</v>
          </cell>
          <cell r="Q9" t="str">
            <v>#Q2.2011
AOP GC</v>
          </cell>
          <cell r="R9" t="str">
            <v>003.2011005.2011
RoFo GC</v>
          </cell>
          <cell r="S9" t="str">
            <v>003.2011Q2.2011
RoFo GC</v>
          </cell>
          <cell r="T9" t="str">
            <v>003.2011000-005.2011
RoFo GC</v>
          </cell>
          <cell r="U9" t="str">
            <v>003.2011005.2011 
Actual GC</v>
          </cell>
          <cell r="V9" t="str">
            <v>003.2011005.2010 
Actual GC</v>
          </cell>
          <cell r="W9" t="str">
            <v>003.2011005.2010 
Actual CY rate GC</v>
          </cell>
          <cell r="X9" t="str">
            <v>003.2011000-005.2011 
Actual GC</v>
          </cell>
          <cell r="Y9" t="str">
            <v>003.2011000-005.2010 
Actual GC</v>
          </cell>
          <cell r="Z9" t="str">
            <v>003.2011000-005.2010 
Actual Y-o-Y rate</v>
          </cell>
          <cell r="AA9" t="str">
            <v>003.2011Q0-Q2.2011
AOP GC</v>
          </cell>
          <cell r="AB9" t="str">
            <v>003.2011Q2.2011
Actual GC</v>
          </cell>
          <cell r="AC9" t="str">
            <v>003.2011Q2.2010
Actual GC</v>
          </cell>
          <cell r="AD9" t="str">
            <v>003.2011Q2.2010
Actual Y-o-Y rate</v>
          </cell>
          <cell r="AE9" t="str">
            <v>003.2011Q2.2011
AOP GC</v>
          </cell>
          <cell r="AF9" t="str">
            <v/>
          </cell>
          <cell r="AG9" t="str">
            <v/>
          </cell>
          <cell r="AH9" t="str">
            <v/>
          </cell>
          <cell r="AI9" t="str">
            <v/>
          </cell>
          <cell r="AJ9" t="str">
            <v/>
          </cell>
          <cell r="AK9" t="str">
            <v/>
          </cell>
          <cell r="AL9" t="str">
            <v/>
          </cell>
          <cell r="AM9" t="str">
            <v/>
          </cell>
          <cell r="AN9" t="str">
            <v/>
          </cell>
          <cell r="AO9" t="str">
            <v/>
          </cell>
          <cell r="AP9" t="str">
            <v/>
          </cell>
          <cell r="AQ9" t="str">
            <v/>
          </cell>
          <cell r="AR9" t="str">
            <v/>
          </cell>
          <cell r="AS9" t="str">
            <v/>
          </cell>
        </row>
        <row r="10">
          <cell r="D10" t="str">
            <v>Period 00 0000</v>
          </cell>
          <cell r="E10" t="str">
            <v>Period 00 0000</v>
          </cell>
          <cell r="F10" t="str">
            <v>Period 00 0000</v>
          </cell>
          <cell r="G10" t="str">
            <v>Period 00 0000</v>
          </cell>
          <cell r="H10" t="str">
            <v>Period 00 0000</v>
          </cell>
          <cell r="I10" t="str">
            <v>Period 00 0000</v>
          </cell>
          <cell r="J10" t="str">
            <v>Period 00 0000</v>
          </cell>
          <cell r="K10" t="str">
            <v>Period 00 0000</v>
          </cell>
          <cell r="L10" t="str">
            <v>Period 00 0000</v>
          </cell>
          <cell r="M10" t="str">
            <v>Period 00 0000</v>
          </cell>
          <cell r="N10" t="str">
            <v>Period 00 0000</v>
          </cell>
          <cell r="O10" t="str">
            <v>Period 00 0000</v>
          </cell>
          <cell r="P10" t="str">
            <v>Period 00 0000</v>
          </cell>
          <cell r="Q10" t="str">
            <v>Period 00 0000</v>
          </cell>
          <cell r="R10" t="str">
            <v>MAR</v>
          </cell>
          <cell r="S10" t="str">
            <v>MAR</v>
          </cell>
          <cell r="T10" t="str">
            <v>MAR</v>
          </cell>
          <cell r="U10" t="str">
            <v>MAR</v>
          </cell>
          <cell r="V10" t="str">
            <v>MAR</v>
          </cell>
          <cell r="W10" t="str">
            <v>MAR</v>
          </cell>
          <cell r="X10" t="str">
            <v>MAR</v>
          </cell>
          <cell r="Y10" t="str">
            <v>MAR</v>
          </cell>
          <cell r="Z10" t="str">
            <v>MAR</v>
          </cell>
          <cell r="AA10" t="str">
            <v>MAR</v>
          </cell>
          <cell r="AB10" t="str">
            <v>MAR</v>
          </cell>
          <cell r="AC10" t="str">
            <v>MAR</v>
          </cell>
          <cell r="AD10" t="str">
            <v>MAR</v>
          </cell>
          <cell r="AE10" t="str">
            <v>MAR</v>
          </cell>
        </row>
        <row r="11">
          <cell r="D11" t="str">
            <v>#</v>
          </cell>
          <cell r="E11" t="str">
            <v>#</v>
          </cell>
          <cell r="F11" t="str">
            <v>#</v>
          </cell>
          <cell r="G11" t="str">
            <v>#</v>
          </cell>
          <cell r="H11" t="str">
            <v>#</v>
          </cell>
          <cell r="I11" t="str">
            <v>#</v>
          </cell>
          <cell r="J11" t="str">
            <v>#</v>
          </cell>
          <cell r="K11" t="str">
            <v>#</v>
          </cell>
          <cell r="L11" t="str">
            <v>#</v>
          </cell>
          <cell r="M11" t="str">
            <v>#</v>
          </cell>
          <cell r="N11" t="str">
            <v>#</v>
          </cell>
          <cell r="O11" t="str">
            <v>#</v>
          </cell>
          <cell r="P11" t="str">
            <v>#</v>
          </cell>
          <cell r="Q11" t="str">
            <v>#</v>
          </cell>
          <cell r="R11" t="str">
            <v>003.2011</v>
          </cell>
          <cell r="S11" t="str">
            <v>003.2011</v>
          </cell>
          <cell r="T11" t="str">
            <v>003.2011</v>
          </cell>
          <cell r="U11" t="str">
            <v>003.2011</v>
          </cell>
          <cell r="V11" t="str">
            <v>003.2011</v>
          </cell>
          <cell r="W11" t="str">
            <v>003.2011</v>
          </cell>
          <cell r="X11" t="str">
            <v>003.2011</v>
          </cell>
          <cell r="Y11" t="str">
            <v>003.2011</v>
          </cell>
          <cell r="Z11" t="str">
            <v>003.2011</v>
          </cell>
          <cell r="AA11" t="str">
            <v>003.2011</v>
          </cell>
          <cell r="AB11" t="str">
            <v>003.2011</v>
          </cell>
          <cell r="AC11" t="str">
            <v>003.2011</v>
          </cell>
          <cell r="AD11" t="str">
            <v>003.2011</v>
          </cell>
          <cell r="AE11" t="str">
            <v>003.2011</v>
          </cell>
        </row>
        <row r="12">
          <cell r="D12" t="str">
            <v>005.2011
RoFo GC</v>
          </cell>
          <cell r="E12" t="str">
            <v>Q2.2011
RoFo GC</v>
          </cell>
          <cell r="F12" t="str">
            <v>000-005.2011
RoFo GC</v>
          </cell>
          <cell r="G12" t="str">
            <v>005.2011 
Actual GC</v>
          </cell>
          <cell r="H12" t="str">
            <v>005.2010 
Actual GC</v>
          </cell>
          <cell r="I12" t="str">
            <v>005.2010 
Actual CY rate GC</v>
          </cell>
          <cell r="J12" t="str">
            <v>000-005.2011 
Actual GC</v>
          </cell>
          <cell r="K12" t="str">
            <v>000-005.2010 
Actual GC</v>
          </cell>
          <cell r="L12" t="str">
            <v>000-005.2010 
Actual Y-o-Y rate</v>
          </cell>
          <cell r="M12" t="str">
            <v>Q0-Q2.2011
AOP GC</v>
          </cell>
          <cell r="N12" t="str">
            <v>Q2.2011
Actual GC</v>
          </cell>
          <cell r="O12" t="str">
            <v>Q2.2010
Actual GC</v>
          </cell>
          <cell r="P12" t="str">
            <v>Q2.2010
Actual Y-o-Y rate</v>
          </cell>
          <cell r="Q12" t="str">
            <v>Q2.2011
AOP GC</v>
          </cell>
          <cell r="R12" t="str">
            <v>005.2011
RoFo GC</v>
          </cell>
          <cell r="S12" t="str">
            <v>Q2.2011
RoFo GC</v>
          </cell>
          <cell r="T12" t="str">
            <v>000-005.2011
RoFo GC</v>
          </cell>
          <cell r="U12" t="str">
            <v>005.2011 
Actual GC</v>
          </cell>
          <cell r="V12" t="str">
            <v>005.2010 
Actual GC</v>
          </cell>
          <cell r="W12" t="str">
            <v>005.2010 
Actual CY rate GC</v>
          </cell>
          <cell r="X12" t="str">
            <v>000-005.2011 
Actual GC</v>
          </cell>
          <cell r="Y12" t="str">
            <v>000-005.2010 
Actual GC</v>
          </cell>
          <cell r="Z12" t="str">
            <v>000-005.2010 
Actual Y-o-Y rate</v>
          </cell>
          <cell r="AA12" t="str">
            <v>Q0-Q2.2011
AOP GC</v>
          </cell>
          <cell r="AB12" t="str">
            <v>Q2.2011
Actual GC</v>
          </cell>
          <cell r="AC12" t="str">
            <v>Q2.2010
Actual GC</v>
          </cell>
          <cell r="AD12" t="str">
            <v>Q2.2010
Actual Y-o-Y rate</v>
          </cell>
          <cell r="AE12" t="str">
            <v>Q2.2011
AOP GC</v>
          </cell>
        </row>
        <row r="13">
          <cell r="D13" t="str">
            <v>* 1,000</v>
          </cell>
          <cell r="E13" t="str">
            <v>* 1,000</v>
          </cell>
          <cell r="F13" t="str">
            <v>* 1,000</v>
          </cell>
          <cell r="G13" t="str">
            <v>* 1,000 EUR</v>
          </cell>
          <cell r="H13" t="str">
            <v>* 1,000 EUR</v>
          </cell>
          <cell r="I13" t="str">
            <v>* 1,000 EUR</v>
          </cell>
          <cell r="J13" t="str">
            <v>* 1,000 EUR</v>
          </cell>
          <cell r="K13" t="str">
            <v>* 1,000 EUR</v>
          </cell>
          <cell r="L13" t="str">
            <v>* 1,000 EUR</v>
          </cell>
          <cell r="M13" t="str">
            <v>* 1,000</v>
          </cell>
          <cell r="N13" t="str">
            <v>* 1,000 EUR</v>
          </cell>
          <cell r="O13" t="str">
            <v>* 1,000 EUR</v>
          </cell>
          <cell r="P13" t="str">
            <v>* 1,000 EUR</v>
          </cell>
          <cell r="Q13" t="str">
            <v>* 1,000</v>
          </cell>
          <cell r="R13" t="str">
            <v>* 1,000</v>
          </cell>
          <cell r="S13" t="str">
            <v>* 1,000</v>
          </cell>
          <cell r="T13" t="str">
            <v>* 1,000 EUR</v>
          </cell>
          <cell r="U13" t="str">
            <v>* 1,000</v>
          </cell>
          <cell r="V13" t="str">
            <v>* 1,000</v>
          </cell>
          <cell r="W13" t="str">
            <v>* 1,000</v>
          </cell>
          <cell r="X13" t="str">
            <v>* 1,000</v>
          </cell>
          <cell r="Y13" t="str">
            <v>* 1,000</v>
          </cell>
          <cell r="Z13" t="str">
            <v>* 1,000</v>
          </cell>
          <cell r="AA13" t="str">
            <v>* 1,000</v>
          </cell>
          <cell r="AB13" t="str">
            <v>* 1,000</v>
          </cell>
          <cell r="AC13" t="str">
            <v>* 1,000</v>
          </cell>
          <cell r="AD13" t="str">
            <v>* 1,000</v>
          </cell>
          <cell r="AE13" t="str">
            <v>* 1,000</v>
          </cell>
        </row>
        <row r="14">
          <cell r="A14" t="str">
            <v>BT6918</v>
          </cell>
          <cell r="G14">
            <v>4.96075</v>
          </cell>
          <cell r="H14">
            <v>88.87818</v>
          </cell>
          <cell r="I14">
            <v>77.661280000000005</v>
          </cell>
          <cell r="J14">
            <v>25.804559999999999</v>
          </cell>
          <cell r="K14">
            <v>4407.7446099999997</v>
          </cell>
          <cell r="L14">
            <v>4592.3270400000001</v>
          </cell>
          <cell r="N14">
            <v>5.86097</v>
          </cell>
          <cell r="O14">
            <v>648.00007000000005</v>
          </cell>
          <cell r="P14">
            <v>597.32550000000003</v>
          </cell>
          <cell r="T14">
            <v>16.10378</v>
          </cell>
        </row>
        <row r="15">
          <cell r="A15" t="str">
            <v>BO0680</v>
          </cell>
          <cell r="G15">
            <v>4.96075</v>
          </cell>
          <cell r="H15">
            <v>88.87818</v>
          </cell>
          <cell r="I15">
            <v>77.661280000000005</v>
          </cell>
          <cell r="J15">
            <v>25.666740000000001</v>
          </cell>
          <cell r="K15">
            <v>4407.7446099999997</v>
          </cell>
          <cell r="L15">
            <v>4592.3270400000001</v>
          </cell>
          <cell r="N15">
            <v>5.86097</v>
          </cell>
          <cell r="O15">
            <v>648.00007000000005</v>
          </cell>
          <cell r="P15">
            <v>597.32550000000003</v>
          </cell>
          <cell r="T15">
            <v>15.965960000000001</v>
          </cell>
        </row>
        <row r="16">
          <cell r="A16" t="str">
            <v>BU0680</v>
          </cell>
          <cell r="G16">
            <v>4.96075</v>
          </cell>
          <cell r="H16">
            <v>88.87818</v>
          </cell>
          <cell r="I16">
            <v>77.661280000000005</v>
          </cell>
          <cell r="J16">
            <v>25.666740000000001</v>
          </cell>
          <cell r="K16">
            <v>4407.7446099999997</v>
          </cell>
          <cell r="L16">
            <v>4592.3270400000001</v>
          </cell>
          <cell r="N16">
            <v>5.86097</v>
          </cell>
          <cell r="O16">
            <v>648.00007000000005</v>
          </cell>
          <cell r="P16">
            <v>597.32550000000003</v>
          </cell>
          <cell r="T16">
            <v>15.965960000000001</v>
          </cell>
        </row>
        <row r="17">
          <cell r="A17" t="str">
            <v>BU3409</v>
          </cell>
          <cell r="K17">
            <v>0</v>
          </cell>
          <cell r="L17">
            <v>0</v>
          </cell>
        </row>
        <row r="18">
          <cell r="A18" t="str">
            <v>BU0624</v>
          </cell>
          <cell r="G18">
            <v>0</v>
          </cell>
          <cell r="J18">
            <v>0.13782</v>
          </cell>
          <cell r="N18">
            <v>0</v>
          </cell>
          <cell r="T18">
            <v>0.13782</v>
          </cell>
        </row>
        <row r="19">
          <cell r="A19">
            <v>0</v>
          </cell>
        </row>
        <row r="20">
          <cell r="A20">
            <v>0</v>
          </cell>
        </row>
      </sheetData>
      <sheetData sheetId="6">
        <row r="1">
          <cell r="A1" t="str">
            <v>Saeco rollout</v>
          </cell>
        </row>
        <row r="5">
          <cell r="A5" t="str">
            <v>rORU_E</v>
          </cell>
          <cell r="D5" t="str">
            <v>rBW_Data_E</v>
          </cell>
        </row>
        <row r="6">
          <cell r="D6" t="str">
            <v>rPer_Data_E</v>
          </cell>
        </row>
        <row r="8">
          <cell r="D8">
            <v>1</v>
          </cell>
          <cell r="E8">
            <v>2</v>
          </cell>
          <cell r="F8">
            <v>3</v>
          </cell>
          <cell r="G8">
            <v>4</v>
          </cell>
          <cell r="H8">
            <v>5</v>
          </cell>
          <cell r="I8">
            <v>6</v>
          </cell>
          <cell r="J8">
            <v>7</v>
          </cell>
          <cell r="K8">
            <v>8</v>
          </cell>
          <cell r="L8">
            <v>9</v>
          </cell>
          <cell r="M8">
            <v>10</v>
          </cell>
          <cell r="N8">
            <v>11</v>
          </cell>
          <cell r="O8">
            <v>12</v>
          </cell>
          <cell r="P8">
            <v>13</v>
          </cell>
          <cell r="Q8">
            <v>14</v>
          </cell>
          <cell r="R8">
            <v>15</v>
          </cell>
          <cell r="S8">
            <v>16</v>
          </cell>
          <cell r="T8">
            <v>17</v>
          </cell>
          <cell r="U8">
            <v>18</v>
          </cell>
          <cell r="V8">
            <v>19</v>
          </cell>
          <cell r="W8">
            <v>20</v>
          </cell>
          <cell r="X8">
            <v>21</v>
          </cell>
          <cell r="Y8">
            <v>22</v>
          </cell>
          <cell r="Z8">
            <v>23</v>
          </cell>
          <cell r="AA8">
            <v>24</v>
          </cell>
          <cell r="AB8">
            <v>25</v>
          </cell>
          <cell r="AC8">
            <v>26</v>
          </cell>
          <cell r="AD8">
            <v>27</v>
          </cell>
          <cell r="AE8">
            <v>28</v>
          </cell>
          <cell r="AF8">
            <v>29</v>
          </cell>
          <cell r="AG8">
            <v>30</v>
          </cell>
          <cell r="AH8">
            <v>31</v>
          </cell>
          <cell r="AI8">
            <v>32</v>
          </cell>
          <cell r="AJ8">
            <v>33</v>
          </cell>
          <cell r="AK8">
            <v>34</v>
          </cell>
          <cell r="AL8">
            <v>35</v>
          </cell>
          <cell r="AM8">
            <v>36</v>
          </cell>
          <cell r="AN8">
            <v>37</v>
          </cell>
          <cell r="AO8">
            <v>38</v>
          </cell>
          <cell r="AP8">
            <v>39</v>
          </cell>
          <cell r="AQ8">
            <v>40</v>
          </cell>
          <cell r="AR8">
            <v>41</v>
          </cell>
          <cell r="AS8">
            <v>42</v>
          </cell>
        </row>
        <row r="9">
          <cell r="D9" t="str">
            <v>#000-005.2011 
Actual GC</v>
          </cell>
          <cell r="E9" t="str">
            <v>#000-005.2010 
Actual GC</v>
          </cell>
          <cell r="F9" t="str">
            <v>#000-005.2010 
Actual Y-o-Y rate</v>
          </cell>
          <cell r="G9" t="str">
            <v>#000-005.2011
RoFo GC</v>
          </cell>
          <cell r="H9" t="str">
            <v>#Q2.2011
Actual GC</v>
          </cell>
          <cell r="I9" t="str">
            <v>#Q2.2010
Actual GC</v>
          </cell>
          <cell r="J9" t="str">
            <v>#Q2.2010
Actual Y-o-Y rate</v>
          </cell>
          <cell r="K9" t="str">
            <v>#Q2.2011
RoFo GC</v>
          </cell>
          <cell r="L9" t="str">
            <v>#005.2011 
Actual GC</v>
          </cell>
          <cell r="M9" t="str">
            <v>#005.2010 
Actual GC</v>
          </cell>
          <cell r="N9" t="str">
            <v>#005.2010 
Actual CY rate GC</v>
          </cell>
          <cell r="O9" t="str">
            <v>#005.2011
RoFo GC</v>
          </cell>
          <cell r="P9" t="str">
            <v>001.2011000-005.2011 
Actual GC</v>
          </cell>
          <cell r="Q9" t="str">
            <v>001.2011000-005.2010 
Actual GC</v>
          </cell>
          <cell r="R9" t="str">
            <v>001.2011000-005.2010 
Actual Y-o-Y rate</v>
          </cell>
          <cell r="S9" t="str">
            <v>001.2011000-005.2011
RoFo GC</v>
          </cell>
          <cell r="T9" t="str">
            <v>001.2011Q2.2011
Actual GC</v>
          </cell>
          <cell r="U9" t="str">
            <v>001.2011Q2.2010
Actual GC</v>
          </cell>
          <cell r="V9" t="str">
            <v>001.2011Q2.2010
Actual Y-o-Y rate</v>
          </cell>
          <cell r="W9" t="str">
            <v>001.2011Q2.2011
RoFo GC</v>
          </cell>
          <cell r="X9" t="str">
            <v>001.2011005.2011 
Actual GC</v>
          </cell>
          <cell r="Y9" t="str">
            <v>001.2011005.2010 
Actual GC</v>
          </cell>
          <cell r="Z9" t="str">
            <v>001.2011005.2010 
Actual CY rate GC</v>
          </cell>
          <cell r="AA9" t="str">
            <v>001.2011005.2011
RoFo GC</v>
          </cell>
          <cell r="AB9" t="str">
            <v>003.2011000-005.2011 
Actual GC</v>
          </cell>
          <cell r="AC9" t="str">
            <v>003.2011000-005.2010 
Actual GC</v>
          </cell>
          <cell r="AD9" t="str">
            <v>003.2011000-005.2010 
Actual Y-o-Y rate</v>
          </cell>
          <cell r="AE9" t="str">
            <v>003.2011000-005.2011
RoFo GC</v>
          </cell>
          <cell r="AF9" t="str">
            <v>003.2011Q2.2011
Actual GC</v>
          </cell>
          <cell r="AG9" t="str">
            <v>003.2011Q2.2010
Actual GC</v>
          </cell>
          <cell r="AH9" t="str">
            <v>003.2011Q2.2010
Actual Y-o-Y rate</v>
          </cell>
          <cell r="AI9" t="str">
            <v>003.2011Q2.2011
RoFo GC</v>
          </cell>
          <cell r="AJ9" t="str">
            <v>003.2011005.2011 
Actual GC</v>
          </cell>
          <cell r="AK9" t="str">
            <v>003.2011005.2010 
Actual GC</v>
          </cell>
          <cell r="AL9" t="str">
            <v>003.2011005.2010 
Actual CY rate GC</v>
          </cell>
          <cell r="AM9" t="str">
            <v>003.2011005.2011
RoFo GC</v>
          </cell>
          <cell r="AN9" t="str">
            <v/>
          </cell>
          <cell r="AO9" t="str">
            <v/>
          </cell>
          <cell r="AP9" t="str">
            <v/>
          </cell>
          <cell r="AQ9" t="str">
            <v/>
          </cell>
          <cell r="AR9" t="str">
            <v/>
          </cell>
          <cell r="AS9" t="str">
            <v/>
          </cell>
        </row>
        <row r="10">
          <cell r="D10" t="str">
            <v>Period 00 0000</v>
          </cell>
          <cell r="E10" t="str">
            <v>Period 00 0000</v>
          </cell>
          <cell r="F10" t="str">
            <v>Period 00 0000</v>
          </cell>
          <cell r="G10" t="str">
            <v>Period 00 0000</v>
          </cell>
          <cell r="H10" t="str">
            <v>Period 00 0000</v>
          </cell>
          <cell r="I10" t="str">
            <v>Period 00 0000</v>
          </cell>
          <cell r="J10" t="str">
            <v>Period 00 0000</v>
          </cell>
          <cell r="K10" t="str">
            <v>Period 00 0000</v>
          </cell>
          <cell r="L10" t="str">
            <v>Period 00 0000</v>
          </cell>
          <cell r="M10" t="str">
            <v>Period 00 0000</v>
          </cell>
          <cell r="N10" t="str">
            <v>Period 00 0000</v>
          </cell>
          <cell r="O10" t="str">
            <v>Period 00 0000</v>
          </cell>
          <cell r="P10" t="str">
            <v>JAN</v>
          </cell>
          <cell r="Q10" t="str">
            <v>JAN</v>
          </cell>
          <cell r="R10" t="str">
            <v>JAN</v>
          </cell>
          <cell r="S10" t="str">
            <v>JAN</v>
          </cell>
          <cell r="T10" t="str">
            <v>JAN</v>
          </cell>
          <cell r="U10" t="str">
            <v>JAN</v>
          </cell>
          <cell r="V10" t="str">
            <v>JAN</v>
          </cell>
          <cell r="W10" t="str">
            <v>JAN</v>
          </cell>
          <cell r="X10" t="str">
            <v>JAN</v>
          </cell>
          <cell r="Y10" t="str">
            <v>JAN</v>
          </cell>
          <cell r="Z10" t="str">
            <v>JAN</v>
          </cell>
          <cell r="AA10" t="str">
            <v>JAN</v>
          </cell>
          <cell r="AB10" t="str">
            <v>MAR</v>
          </cell>
          <cell r="AC10" t="str">
            <v>MAR</v>
          </cell>
          <cell r="AD10" t="str">
            <v>MAR</v>
          </cell>
          <cell r="AE10" t="str">
            <v>MAR</v>
          </cell>
          <cell r="AF10" t="str">
            <v>MAR</v>
          </cell>
          <cell r="AG10" t="str">
            <v>MAR</v>
          </cell>
          <cell r="AH10" t="str">
            <v>MAR</v>
          </cell>
          <cell r="AI10" t="str">
            <v>MAR</v>
          </cell>
          <cell r="AJ10" t="str">
            <v>MAR</v>
          </cell>
          <cell r="AK10" t="str">
            <v>MAR</v>
          </cell>
          <cell r="AL10" t="str">
            <v>MAR</v>
          </cell>
          <cell r="AM10" t="str">
            <v>MAR</v>
          </cell>
        </row>
        <row r="11">
          <cell r="D11" t="str">
            <v>#</v>
          </cell>
          <cell r="E11" t="str">
            <v>#</v>
          </cell>
          <cell r="F11" t="str">
            <v>#</v>
          </cell>
          <cell r="G11" t="str">
            <v>#</v>
          </cell>
          <cell r="H11" t="str">
            <v>#</v>
          </cell>
          <cell r="I11" t="str">
            <v>#</v>
          </cell>
          <cell r="J11" t="str">
            <v>#</v>
          </cell>
          <cell r="K11" t="str">
            <v>#</v>
          </cell>
          <cell r="L11" t="str">
            <v>#</v>
          </cell>
          <cell r="M11" t="str">
            <v>#</v>
          </cell>
          <cell r="N11" t="str">
            <v>#</v>
          </cell>
          <cell r="O11" t="str">
            <v>#</v>
          </cell>
          <cell r="P11" t="str">
            <v>001.2011</v>
          </cell>
          <cell r="Q11" t="str">
            <v>001.2011</v>
          </cell>
          <cell r="R11" t="str">
            <v>001.2011</v>
          </cell>
          <cell r="S11" t="str">
            <v>001.2011</v>
          </cell>
          <cell r="T11" t="str">
            <v>001.2011</v>
          </cell>
          <cell r="U11" t="str">
            <v>001.2011</v>
          </cell>
          <cell r="V11" t="str">
            <v>001.2011</v>
          </cell>
          <cell r="W11" t="str">
            <v>001.2011</v>
          </cell>
          <cell r="X11" t="str">
            <v>001.2011</v>
          </cell>
          <cell r="Y11" t="str">
            <v>001.2011</v>
          </cell>
          <cell r="Z11" t="str">
            <v>001.2011</v>
          </cell>
          <cell r="AA11" t="str">
            <v>001.2011</v>
          </cell>
          <cell r="AB11" t="str">
            <v>003.2011</v>
          </cell>
          <cell r="AC11" t="str">
            <v>003.2011</v>
          </cell>
          <cell r="AD11" t="str">
            <v>003.2011</v>
          </cell>
          <cell r="AE11" t="str">
            <v>003.2011</v>
          </cell>
          <cell r="AF11" t="str">
            <v>003.2011</v>
          </cell>
          <cell r="AG11" t="str">
            <v>003.2011</v>
          </cell>
          <cell r="AH11" t="str">
            <v>003.2011</v>
          </cell>
          <cell r="AI11" t="str">
            <v>003.2011</v>
          </cell>
          <cell r="AJ11" t="str">
            <v>003.2011</v>
          </cell>
          <cell r="AK11" t="str">
            <v>003.2011</v>
          </cell>
          <cell r="AL11" t="str">
            <v>003.2011</v>
          </cell>
          <cell r="AM11" t="str">
            <v>003.2011</v>
          </cell>
        </row>
        <row r="12">
          <cell r="D12" t="str">
            <v>000-005.2011 
Actual GC</v>
          </cell>
          <cell r="E12" t="str">
            <v>000-005.2010 
Actual GC</v>
          </cell>
          <cell r="F12" t="str">
            <v>000-005.2010 
Actual Y-o-Y rate</v>
          </cell>
          <cell r="G12" t="str">
            <v>000-005.2011
RoFo GC</v>
          </cell>
          <cell r="H12" t="str">
            <v>Q2.2011
Actual GC</v>
          </cell>
          <cell r="I12" t="str">
            <v>Q2.2010
Actual GC</v>
          </cell>
          <cell r="J12" t="str">
            <v>Q2.2010
Actual Y-o-Y rate</v>
          </cell>
          <cell r="K12" t="str">
            <v>Q2.2011
RoFo GC</v>
          </cell>
          <cell r="L12" t="str">
            <v>005.2011 
Actual GC</v>
          </cell>
          <cell r="M12" t="str">
            <v>005.2010 
Actual GC</v>
          </cell>
          <cell r="N12" t="str">
            <v>005.2010 
Actual CY rate GC</v>
          </cell>
          <cell r="O12" t="str">
            <v>005.2011
RoFo GC</v>
          </cell>
          <cell r="P12" t="str">
            <v>000-005.2011 
Actual GC</v>
          </cell>
          <cell r="Q12" t="str">
            <v>000-005.2010 
Actual GC</v>
          </cell>
          <cell r="R12" t="str">
            <v>000-005.2010 
Actual Y-o-Y rate</v>
          </cell>
          <cell r="S12" t="str">
            <v>000-005.2011
RoFo GC</v>
          </cell>
          <cell r="T12" t="str">
            <v>Q2.2011
Actual GC</v>
          </cell>
          <cell r="U12" t="str">
            <v>Q2.2010
Actual GC</v>
          </cell>
          <cell r="V12" t="str">
            <v>Q2.2010
Actual Y-o-Y rate</v>
          </cell>
          <cell r="W12" t="str">
            <v>Q2.2011
RoFo GC</v>
          </cell>
          <cell r="X12" t="str">
            <v>005.2011 
Actual GC</v>
          </cell>
          <cell r="Y12" t="str">
            <v>005.2010 
Actual GC</v>
          </cell>
          <cell r="Z12" t="str">
            <v>005.2010 
Actual CY rate GC</v>
          </cell>
          <cell r="AA12" t="str">
            <v>005.2011
RoFo GC</v>
          </cell>
          <cell r="AB12" t="str">
            <v>000-005.2011 
Actual GC</v>
          </cell>
          <cell r="AC12" t="str">
            <v>000-005.2010 
Actual GC</v>
          </cell>
          <cell r="AD12" t="str">
            <v>000-005.2010 
Actual Y-o-Y rate</v>
          </cell>
          <cell r="AE12" t="str">
            <v>000-005.2011
RoFo GC</v>
          </cell>
          <cell r="AF12" t="str">
            <v>Q2.2011
Actual GC</v>
          </cell>
          <cell r="AG12" t="str">
            <v>Q2.2010
Actual GC</v>
          </cell>
          <cell r="AH12" t="str">
            <v>Q2.2010
Actual Y-o-Y rate</v>
          </cell>
          <cell r="AI12" t="str">
            <v>Q2.2011
RoFo GC</v>
          </cell>
          <cell r="AJ12" t="str">
            <v>005.2011 
Actual GC</v>
          </cell>
          <cell r="AK12" t="str">
            <v>005.2010 
Actual GC</v>
          </cell>
          <cell r="AL12" t="str">
            <v>005.2010 
Actual CY rate GC</v>
          </cell>
          <cell r="AM12" t="str">
            <v>005.2011
RoFo GC</v>
          </cell>
        </row>
        <row r="13">
          <cell r="D13" t="str">
            <v>* 1,000 EUR</v>
          </cell>
          <cell r="E13" t="str">
            <v>* 1,000 EUR</v>
          </cell>
          <cell r="F13" t="str">
            <v>* 1,000 EUR</v>
          </cell>
          <cell r="G13" t="str">
            <v>* 1,000</v>
          </cell>
          <cell r="H13" t="str">
            <v>* 1,000 EUR</v>
          </cell>
          <cell r="I13" t="str">
            <v>* 1,000 EUR</v>
          </cell>
          <cell r="J13" t="str">
            <v>* 1,000 EUR</v>
          </cell>
          <cell r="K13" t="str">
            <v>* 1,000</v>
          </cell>
          <cell r="L13" t="str">
            <v>* 1,000 EUR</v>
          </cell>
          <cell r="M13" t="str">
            <v>* 1,000 EUR</v>
          </cell>
          <cell r="N13" t="str">
            <v>* 1,000 EUR</v>
          </cell>
          <cell r="O13" t="str">
            <v>* 1,000</v>
          </cell>
          <cell r="P13" t="str">
            <v>* 1,000</v>
          </cell>
          <cell r="Q13" t="str">
            <v>* 1,000</v>
          </cell>
          <cell r="R13" t="str">
            <v>* 1,000</v>
          </cell>
          <cell r="S13" t="str">
            <v>* 1,000 EUR</v>
          </cell>
          <cell r="T13" t="str">
            <v>* 1,000</v>
          </cell>
          <cell r="U13" t="str">
            <v>* 1,000</v>
          </cell>
          <cell r="V13" t="str">
            <v>* 1,000</v>
          </cell>
          <cell r="W13" t="str">
            <v>* 1,000 EUR</v>
          </cell>
          <cell r="X13" t="str">
            <v>* 1,000</v>
          </cell>
          <cell r="Y13" t="str">
            <v>* 1,000</v>
          </cell>
          <cell r="Z13" t="str">
            <v>* 1,000</v>
          </cell>
          <cell r="AA13" t="str">
            <v>* 1,000</v>
          </cell>
          <cell r="AB13" t="str">
            <v>* 1,000</v>
          </cell>
          <cell r="AC13" t="str">
            <v>* 1,000</v>
          </cell>
          <cell r="AD13" t="str">
            <v>* 1,000</v>
          </cell>
          <cell r="AE13" t="str">
            <v>* 1,000 EUR</v>
          </cell>
          <cell r="AF13" t="str">
            <v>* 1,000</v>
          </cell>
          <cell r="AG13" t="str">
            <v>* 1,000</v>
          </cell>
          <cell r="AH13" t="str">
            <v>* 1,000</v>
          </cell>
          <cell r="AI13" t="str">
            <v>* 1,000 EUR</v>
          </cell>
          <cell r="AJ13" t="str">
            <v>* 1,000</v>
          </cell>
          <cell r="AK13" t="str">
            <v>* 1,000</v>
          </cell>
          <cell r="AL13" t="str">
            <v>* 1,000</v>
          </cell>
          <cell r="AM13" t="str">
            <v>* 1,000 EUR</v>
          </cell>
        </row>
        <row r="14">
          <cell r="A14" t="str">
            <v>CLWORL</v>
          </cell>
          <cell r="D14">
            <v>129861.0906</v>
          </cell>
          <cell r="E14">
            <v>109209.42053</v>
          </cell>
          <cell r="F14">
            <v>109219.53597</v>
          </cell>
          <cell r="H14">
            <v>52519.273959999999</v>
          </cell>
          <cell r="I14">
            <v>61450.479930000001</v>
          </cell>
          <cell r="J14">
            <v>61408.620340000001</v>
          </cell>
          <cell r="L14">
            <v>24939.283039999998</v>
          </cell>
          <cell r="M14">
            <v>18591.558059999999</v>
          </cell>
          <cell r="N14">
            <v>18579.088339999998</v>
          </cell>
          <cell r="S14">
            <v>73191.824389999994</v>
          </cell>
          <cell r="W14">
            <v>74844.728090000004</v>
          </cell>
          <cell r="AE14">
            <v>128138.07944</v>
          </cell>
          <cell r="AI14">
            <v>75128.960999999996</v>
          </cell>
          <cell r="AM14">
            <v>25327.084999999999</v>
          </cell>
        </row>
        <row r="15">
          <cell r="A15" t="str">
            <v>CLRETA</v>
          </cell>
          <cell r="D15">
            <v>59917.057610000003</v>
          </cell>
          <cell r="E15">
            <v>2025.2380599999999</v>
          </cell>
          <cell r="F15">
            <v>2035.3534999999999</v>
          </cell>
          <cell r="H15">
            <v>25496.079269999998</v>
          </cell>
          <cell r="I15">
            <v>4573.1828699999996</v>
          </cell>
          <cell r="J15">
            <v>4531.3232799999996</v>
          </cell>
          <cell r="L15">
            <v>12709.71983</v>
          </cell>
          <cell r="M15">
            <v>1565.0169599999999</v>
          </cell>
          <cell r="N15">
            <v>1552.5472400000001</v>
          </cell>
          <cell r="S15">
            <v>32436.82228</v>
          </cell>
          <cell r="W15">
            <v>33349.735359999999</v>
          </cell>
          <cell r="AE15">
            <v>59382.946530000001</v>
          </cell>
          <cell r="AI15">
            <v>35596.434430000001</v>
          </cell>
          <cell r="AM15">
            <v>11243.451859999999</v>
          </cell>
        </row>
        <row r="16">
          <cell r="A16" t="str">
            <v>CLEUR</v>
          </cell>
          <cell r="D16">
            <v>55230.91792</v>
          </cell>
          <cell r="E16">
            <v>2025.2380599999999</v>
          </cell>
          <cell r="F16">
            <v>2035.3534999999999</v>
          </cell>
          <cell r="H16">
            <v>23641.15179</v>
          </cell>
          <cell r="I16">
            <v>4573.1828699999996</v>
          </cell>
          <cell r="J16">
            <v>4531.3232799999996</v>
          </cell>
          <cell r="L16">
            <v>11889.037689999999</v>
          </cell>
          <cell r="M16">
            <v>1565.0169599999999</v>
          </cell>
          <cell r="N16">
            <v>1552.5472400000001</v>
          </cell>
          <cell r="S16">
            <v>30036.780279999999</v>
          </cell>
          <cell r="W16">
            <v>29350.192360000001</v>
          </cell>
          <cell r="AE16">
            <v>53920.841990000001</v>
          </cell>
          <cell r="AI16">
            <v>31845.084429999999</v>
          </cell>
          <cell r="AM16">
            <v>9744.19686</v>
          </cell>
        </row>
        <row r="17">
          <cell r="A17" t="str">
            <v>CLBENE</v>
          </cell>
          <cell r="D17">
            <v>5055.8590299999996</v>
          </cell>
          <cell r="H17">
            <v>1901.4494500000001</v>
          </cell>
          <cell r="L17">
            <v>767.04678999999999</v>
          </cell>
          <cell r="S17">
            <v>4877.5541499999999</v>
          </cell>
          <cell r="W17">
            <v>2359.0216099999998</v>
          </cell>
          <cell r="AE17">
            <v>5361.0286500000002</v>
          </cell>
          <cell r="AI17">
            <v>2884.1555899999998</v>
          </cell>
          <cell r="AM17">
            <v>860.68773999999996</v>
          </cell>
        </row>
        <row r="18">
          <cell r="A18" t="str">
            <v>CL_NL</v>
          </cell>
          <cell r="D18">
            <v>3649.5258800000001</v>
          </cell>
          <cell r="H18">
            <v>1353.7683300000001</v>
          </cell>
          <cell r="L18">
            <v>572.05366000000004</v>
          </cell>
          <cell r="S18">
            <v>4877.5541499999999</v>
          </cell>
          <cell r="W18">
            <v>2359.0216099999998</v>
          </cell>
          <cell r="AE18">
            <v>4842.1772000000001</v>
          </cell>
          <cell r="AI18">
            <v>2884.1555899999998</v>
          </cell>
          <cell r="AM18">
            <v>860.68773999999996</v>
          </cell>
        </row>
        <row r="19">
          <cell r="A19" t="str">
            <v>678411</v>
          </cell>
          <cell r="D19">
            <v>3649.5258800000001</v>
          </cell>
          <cell r="H19">
            <v>1353.7683300000001</v>
          </cell>
          <cell r="L19">
            <v>572.05366000000004</v>
          </cell>
          <cell r="S19">
            <v>4877.5541499999999</v>
          </cell>
          <cell r="W19">
            <v>2359.0216099999998</v>
          </cell>
          <cell r="AE19">
            <v>4842.1772000000001</v>
          </cell>
          <cell r="AI19">
            <v>2884.1555899999998</v>
          </cell>
          <cell r="AM19">
            <v>860.68773999999996</v>
          </cell>
        </row>
        <row r="20">
          <cell r="A20" t="str">
            <v>CL_BE</v>
          </cell>
          <cell r="D20">
            <v>1406.3331499999999</v>
          </cell>
          <cell r="H20">
            <v>547.68111999999996</v>
          </cell>
          <cell r="L20">
            <v>194.99313000000001</v>
          </cell>
          <cell r="AE20">
            <v>518.85145</v>
          </cell>
        </row>
        <row r="21">
          <cell r="A21" t="str">
            <v>173636</v>
          </cell>
          <cell r="D21">
            <v>1406.3331499999999</v>
          </cell>
          <cell r="H21">
            <v>547.68111999999996</v>
          </cell>
          <cell r="L21">
            <v>194.99313000000001</v>
          </cell>
          <cell r="AE21">
            <v>518.85145</v>
          </cell>
        </row>
        <row r="22">
          <cell r="A22" t="str">
            <v>CLCEE</v>
          </cell>
          <cell r="D22">
            <v>1158.1250700000001</v>
          </cell>
          <cell r="E22">
            <v>73.775450000000006</v>
          </cell>
          <cell r="F22">
            <v>76.95617</v>
          </cell>
          <cell r="H22">
            <v>702.59439999999995</v>
          </cell>
          <cell r="I22">
            <v>101.11948</v>
          </cell>
          <cell r="J22">
            <v>105.06234000000001</v>
          </cell>
          <cell r="L22">
            <v>335.78672999999998</v>
          </cell>
          <cell r="M22">
            <v>40.806660000000001</v>
          </cell>
          <cell r="N22">
            <v>42.858269999999997</v>
          </cell>
          <cell r="S22">
            <v>536.45699999999999</v>
          </cell>
          <cell r="W22">
            <v>787.10928000000001</v>
          </cell>
          <cell r="AE22">
            <v>1071.7565500000001</v>
          </cell>
          <cell r="AI22">
            <v>930.79200000000003</v>
          </cell>
          <cell r="AM22">
            <v>214.404</v>
          </cell>
        </row>
        <row r="23">
          <cell r="A23" t="str">
            <v>CL_LV</v>
          </cell>
          <cell r="D23">
            <v>227.05005</v>
          </cell>
          <cell r="H23">
            <v>107.92343</v>
          </cell>
          <cell r="L23">
            <v>49.044119999999999</v>
          </cell>
        </row>
        <row r="24">
          <cell r="A24" t="str">
            <v>580266</v>
          </cell>
          <cell r="D24">
            <v>227.05005</v>
          </cell>
          <cell r="H24">
            <v>107.92343</v>
          </cell>
          <cell r="L24">
            <v>49.044119999999999</v>
          </cell>
        </row>
        <row r="25">
          <cell r="A25" t="str">
            <v>CL_HU</v>
          </cell>
          <cell r="D25">
            <v>13.00521</v>
          </cell>
          <cell r="H25">
            <v>13.00521</v>
          </cell>
          <cell r="L25">
            <v>13.00521</v>
          </cell>
        </row>
        <row r="26">
          <cell r="A26" t="str">
            <v>449181</v>
          </cell>
          <cell r="D26">
            <v>13.00521</v>
          </cell>
          <cell r="H26">
            <v>13.00521</v>
          </cell>
          <cell r="L26">
            <v>13.00521</v>
          </cell>
        </row>
        <row r="27">
          <cell r="A27" t="str">
            <v>CL_RO</v>
          </cell>
          <cell r="D27">
            <v>328.48271</v>
          </cell>
          <cell r="H27">
            <v>153.30385000000001</v>
          </cell>
          <cell r="L27">
            <v>64.830500000000001</v>
          </cell>
          <cell r="AE27">
            <v>72.679640000000006</v>
          </cell>
        </row>
        <row r="28">
          <cell r="A28" t="str">
            <v>811084</v>
          </cell>
          <cell r="D28">
            <v>328.48271</v>
          </cell>
          <cell r="H28">
            <v>153.30385000000001</v>
          </cell>
          <cell r="L28">
            <v>64.830500000000001</v>
          </cell>
          <cell r="AE28">
            <v>72.679640000000006</v>
          </cell>
        </row>
        <row r="29">
          <cell r="A29" t="str">
            <v>CL_SK</v>
          </cell>
          <cell r="D29">
            <v>98.959890000000001</v>
          </cell>
          <cell r="E29">
            <v>4.6236300000000004</v>
          </cell>
          <cell r="F29">
            <v>4.6236300000000004</v>
          </cell>
          <cell r="H29">
            <v>27.465869999999999</v>
          </cell>
          <cell r="I29">
            <v>5.0329699999999997</v>
          </cell>
          <cell r="J29">
            <v>5.0329699999999997</v>
          </cell>
          <cell r="L29">
            <v>12.26066</v>
          </cell>
          <cell r="M29">
            <v>4.6236300000000004</v>
          </cell>
          <cell r="N29">
            <v>4.6236300000000004</v>
          </cell>
          <cell r="AE29">
            <v>37.75103</v>
          </cell>
        </row>
        <row r="30">
          <cell r="A30" t="str">
            <v>842028</v>
          </cell>
          <cell r="D30">
            <v>98.959890000000001</v>
          </cell>
          <cell r="E30">
            <v>4.6236300000000004</v>
          </cell>
          <cell r="F30">
            <v>4.6236300000000004</v>
          </cell>
          <cell r="H30">
            <v>27.465869999999999</v>
          </cell>
          <cell r="I30">
            <v>5.0329699999999997</v>
          </cell>
          <cell r="J30">
            <v>5.0329699999999997</v>
          </cell>
          <cell r="L30">
            <v>12.26066</v>
          </cell>
          <cell r="M30">
            <v>4.6236300000000004</v>
          </cell>
          <cell r="N30">
            <v>4.6236300000000004</v>
          </cell>
          <cell r="AE30">
            <v>37.75103</v>
          </cell>
        </row>
        <row r="31">
          <cell r="A31" t="str">
            <v>CL_CZ</v>
          </cell>
          <cell r="D31">
            <v>61.018349999999998</v>
          </cell>
          <cell r="E31">
            <v>57.780740000000002</v>
          </cell>
          <cell r="F31">
            <v>60.961460000000002</v>
          </cell>
          <cell r="H31">
            <v>18.155290000000001</v>
          </cell>
          <cell r="I31">
            <v>73.814019999999999</v>
          </cell>
          <cell r="J31">
            <v>77.756879999999995</v>
          </cell>
          <cell r="L31">
            <v>12.371270000000001</v>
          </cell>
          <cell r="M31">
            <v>24.81195</v>
          </cell>
          <cell r="N31">
            <v>26.86356</v>
          </cell>
          <cell r="AE31">
            <v>29.240490000000001</v>
          </cell>
        </row>
        <row r="32">
          <cell r="A32" t="str">
            <v>910255</v>
          </cell>
          <cell r="D32">
            <v>61.018349999999998</v>
          </cell>
          <cell r="E32">
            <v>57.780740000000002</v>
          </cell>
          <cell r="F32">
            <v>60.961460000000002</v>
          </cell>
          <cell r="H32">
            <v>18.155290000000001</v>
          </cell>
          <cell r="I32">
            <v>73.814019999999999</v>
          </cell>
          <cell r="J32">
            <v>77.756879999999995</v>
          </cell>
          <cell r="L32">
            <v>12.371270000000001</v>
          </cell>
          <cell r="M32">
            <v>24.81195</v>
          </cell>
          <cell r="N32">
            <v>26.86356</v>
          </cell>
          <cell r="AE32">
            <v>29.240490000000001</v>
          </cell>
        </row>
        <row r="33">
          <cell r="A33" t="str">
            <v>CLEAST</v>
          </cell>
          <cell r="D33">
            <v>429.60885999999999</v>
          </cell>
          <cell r="E33">
            <v>11.371079999999999</v>
          </cell>
          <cell r="F33">
            <v>11.371079999999999</v>
          </cell>
          <cell r="H33">
            <v>382.74074999999999</v>
          </cell>
          <cell r="I33">
            <v>22.272490000000001</v>
          </cell>
          <cell r="J33">
            <v>22.272490000000001</v>
          </cell>
          <cell r="L33">
            <v>184.27497</v>
          </cell>
          <cell r="M33">
            <v>11.371079999999999</v>
          </cell>
          <cell r="N33">
            <v>11.371079999999999</v>
          </cell>
          <cell r="S33">
            <v>536.45699999999999</v>
          </cell>
          <cell r="W33">
            <v>787.10928000000001</v>
          </cell>
          <cell r="AE33">
            <v>932.08538999999996</v>
          </cell>
          <cell r="AI33">
            <v>930.79200000000003</v>
          </cell>
          <cell r="AM33">
            <v>214.404</v>
          </cell>
        </row>
        <row r="34">
          <cell r="A34" t="str">
            <v>910309</v>
          </cell>
          <cell r="D34">
            <v>429.60885999999999</v>
          </cell>
          <cell r="E34">
            <v>11.371079999999999</v>
          </cell>
          <cell r="F34">
            <v>11.371079999999999</v>
          </cell>
          <cell r="H34">
            <v>382.74074999999999</v>
          </cell>
          <cell r="I34">
            <v>22.272490000000001</v>
          </cell>
          <cell r="J34">
            <v>22.272490000000001</v>
          </cell>
          <cell r="L34">
            <v>184.27497</v>
          </cell>
          <cell r="M34">
            <v>11.371079999999999</v>
          </cell>
          <cell r="N34">
            <v>11.371079999999999</v>
          </cell>
          <cell r="S34">
            <v>536.45699999999999</v>
          </cell>
          <cell r="W34">
            <v>787.10928000000001</v>
          </cell>
          <cell r="AE34">
            <v>932.08538999999996</v>
          </cell>
          <cell r="AI34">
            <v>930.79200000000003</v>
          </cell>
          <cell r="AM34">
            <v>214.404</v>
          </cell>
        </row>
        <row r="35">
          <cell r="A35" t="str">
            <v>CLDACH</v>
          </cell>
          <cell r="D35">
            <v>37474.733930000002</v>
          </cell>
          <cell r="E35">
            <v>1081.7055700000001</v>
          </cell>
          <cell r="F35">
            <v>1081.7055700000001</v>
          </cell>
          <cell r="H35">
            <v>15935.68685</v>
          </cell>
          <cell r="I35">
            <v>3037.91392</v>
          </cell>
          <cell r="J35">
            <v>3037.91392</v>
          </cell>
          <cell r="L35">
            <v>8080.30303</v>
          </cell>
          <cell r="M35">
            <v>1081.7055700000001</v>
          </cell>
          <cell r="N35">
            <v>1081.7055700000001</v>
          </cell>
          <cell r="S35">
            <v>19184.344840000002</v>
          </cell>
          <cell r="W35">
            <v>19585.534250000001</v>
          </cell>
          <cell r="AE35">
            <v>36484.356870000003</v>
          </cell>
          <cell r="AI35">
            <v>20239.426159999999</v>
          </cell>
          <cell r="AM35">
            <v>6200.2232000000004</v>
          </cell>
        </row>
        <row r="36">
          <cell r="A36" t="str">
            <v>CL_DE</v>
          </cell>
          <cell r="D36">
            <v>33943.053509999998</v>
          </cell>
          <cell r="E36">
            <v>1081.7055700000001</v>
          </cell>
          <cell r="F36">
            <v>1081.7055700000001</v>
          </cell>
          <cell r="H36">
            <v>13105.498900000001</v>
          </cell>
          <cell r="I36">
            <v>3037.91392</v>
          </cell>
          <cell r="J36">
            <v>3037.91392</v>
          </cell>
          <cell r="L36">
            <v>6014.6146200000003</v>
          </cell>
          <cell r="M36">
            <v>1081.7055700000001</v>
          </cell>
          <cell r="N36">
            <v>1081.7055700000001</v>
          </cell>
          <cell r="S36">
            <v>19184.344840000002</v>
          </cell>
          <cell r="W36">
            <v>19585.534250000001</v>
          </cell>
          <cell r="AE36">
            <v>36484.358520000002</v>
          </cell>
          <cell r="AI36">
            <v>20239.426159999999</v>
          </cell>
          <cell r="AM36">
            <v>6200.2232000000004</v>
          </cell>
        </row>
        <row r="37">
          <cell r="A37" t="str">
            <v>325274</v>
          </cell>
          <cell r="D37">
            <v>33943.053509999998</v>
          </cell>
          <cell r="E37">
            <v>1081.7055700000001</v>
          </cell>
          <cell r="F37">
            <v>1081.7055700000001</v>
          </cell>
          <cell r="H37">
            <v>13105.498900000001</v>
          </cell>
          <cell r="I37">
            <v>3037.91392</v>
          </cell>
          <cell r="J37">
            <v>3037.91392</v>
          </cell>
          <cell r="L37">
            <v>6014.6146200000003</v>
          </cell>
          <cell r="M37">
            <v>1081.7055700000001</v>
          </cell>
          <cell r="N37">
            <v>1081.7055700000001</v>
          </cell>
          <cell r="S37">
            <v>19184.344840000002</v>
          </cell>
          <cell r="W37">
            <v>19585.534250000001</v>
          </cell>
          <cell r="AE37">
            <v>36484.358520000002</v>
          </cell>
          <cell r="AI37">
            <v>20239.426159999999</v>
          </cell>
          <cell r="AM37">
            <v>6200.2232000000004</v>
          </cell>
        </row>
        <row r="38">
          <cell r="A38" t="str">
            <v>CL_CH</v>
          </cell>
          <cell r="D38">
            <v>3531.6804200000001</v>
          </cell>
          <cell r="H38">
            <v>2830.18795</v>
          </cell>
          <cell r="L38">
            <v>2065.6884100000002</v>
          </cell>
          <cell r="AE38">
            <v>-1.65E-3</v>
          </cell>
        </row>
        <row r="39">
          <cell r="A39" t="str">
            <v>982189</v>
          </cell>
          <cell r="D39">
            <v>3531.6804200000001</v>
          </cell>
          <cell r="H39">
            <v>2830.18795</v>
          </cell>
          <cell r="L39">
            <v>2065.6884100000002</v>
          </cell>
          <cell r="AE39">
            <v>-1.65E-3</v>
          </cell>
        </row>
        <row r="40">
          <cell r="A40" t="str">
            <v>CL_FR</v>
          </cell>
          <cell r="D40">
            <v>3692.2563700000001</v>
          </cell>
          <cell r="H40">
            <v>1719.3600100000001</v>
          </cell>
          <cell r="L40">
            <v>700.99915999999996</v>
          </cell>
          <cell r="S40">
            <v>2080.0082900000002</v>
          </cell>
          <cell r="W40">
            <v>2058.8184799999999</v>
          </cell>
          <cell r="AE40">
            <v>3838.9046699999999</v>
          </cell>
          <cell r="AI40">
            <v>2304.2830199999999</v>
          </cell>
          <cell r="AM40">
            <v>751.31952000000001</v>
          </cell>
        </row>
        <row r="41">
          <cell r="A41" t="str">
            <v>380201</v>
          </cell>
          <cell r="D41">
            <v>3692.2563700000001</v>
          </cell>
          <cell r="H41">
            <v>1719.3600100000001</v>
          </cell>
          <cell r="L41">
            <v>700.99915999999996</v>
          </cell>
          <cell r="S41">
            <v>2080.0082900000002</v>
          </cell>
          <cell r="W41">
            <v>2058.8184799999999</v>
          </cell>
          <cell r="AE41">
            <v>3838.9046699999999</v>
          </cell>
          <cell r="AI41">
            <v>2304.2830199999999</v>
          </cell>
          <cell r="AM41">
            <v>751.31952000000001</v>
          </cell>
        </row>
        <row r="42">
          <cell r="A42" t="str">
            <v>CLIBER</v>
          </cell>
          <cell r="D42">
            <v>7.7896400000000003</v>
          </cell>
          <cell r="H42">
            <v>9.2499999999999999E-2</v>
          </cell>
          <cell r="AE42">
            <v>7.6971400000000001</v>
          </cell>
        </row>
        <row r="43">
          <cell r="A43" t="str">
            <v>CL_ES</v>
          </cell>
          <cell r="D43">
            <v>7.7896400000000003</v>
          </cell>
          <cell r="H43">
            <v>9.2499999999999999E-2</v>
          </cell>
          <cell r="AE43">
            <v>7.6971400000000001</v>
          </cell>
        </row>
        <row r="44">
          <cell r="A44" t="str">
            <v>850327</v>
          </cell>
          <cell r="D44">
            <v>7.7896400000000003</v>
          </cell>
          <cell r="H44">
            <v>9.2499999999999999E-2</v>
          </cell>
          <cell r="AE44">
            <v>7.6971400000000001</v>
          </cell>
        </row>
        <row r="45">
          <cell r="A45" t="str">
            <v>CLITIG</v>
          </cell>
          <cell r="D45">
            <v>1282.15165</v>
          </cell>
          <cell r="H45">
            <v>457.06932</v>
          </cell>
          <cell r="I45">
            <v>5.3543500000000002</v>
          </cell>
          <cell r="J45">
            <v>5.3543500000000002</v>
          </cell>
          <cell r="L45">
            <v>401.65971000000002</v>
          </cell>
          <cell r="S45">
            <v>117.956</v>
          </cell>
          <cell r="W45">
            <v>152.46374</v>
          </cell>
          <cell r="AE45">
            <v>310.91899000000001</v>
          </cell>
          <cell r="AI45">
            <v>108.099</v>
          </cell>
          <cell r="AM45">
            <v>33.805</v>
          </cell>
        </row>
        <row r="46">
          <cell r="A46" t="str">
            <v>CL_IT</v>
          </cell>
          <cell r="D46">
            <v>1170.4737</v>
          </cell>
          <cell r="H46">
            <v>425.35214000000002</v>
          </cell>
          <cell r="I46">
            <v>5.3543500000000002</v>
          </cell>
          <cell r="J46">
            <v>5.3543500000000002</v>
          </cell>
          <cell r="L46">
            <v>384.49126000000001</v>
          </cell>
          <cell r="AE46">
            <v>158.17271</v>
          </cell>
        </row>
        <row r="47">
          <cell r="A47" t="str">
            <v>520780</v>
          </cell>
          <cell r="D47">
            <v>1170.4737</v>
          </cell>
          <cell r="H47">
            <v>425.35214000000002</v>
          </cell>
          <cell r="I47">
            <v>5.3543500000000002</v>
          </cell>
          <cell r="J47">
            <v>5.3543500000000002</v>
          </cell>
          <cell r="L47">
            <v>384.49126000000001</v>
          </cell>
          <cell r="AE47">
            <v>158.17271</v>
          </cell>
        </row>
        <row r="48">
          <cell r="A48" t="str">
            <v>CL_GR</v>
          </cell>
          <cell r="D48">
            <v>111.67795</v>
          </cell>
          <cell r="H48">
            <v>31.717179999999999</v>
          </cell>
          <cell r="L48">
            <v>17.16845</v>
          </cell>
          <cell r="S48">
            <v>117.956</v>
          </cell>
          <cell r="W48">
            <v>152.46374</v>
          </cell>
          <cell r="AE48">
            <v>152.74628000000001</v>
          </cell>
          <cell r="AI48">
            <v>108.099</v>
          </cell>
          <cell r="AM48">
            <v>33.805</v>
          </cell>
        </row>
        <row r="49">
          <cell r="A49" t="str">
            <v>410101</v>
          </cell>
          <cell r="D49">
            <v>111.67795</v>
          </cell>
          <cell r="H49">
            <v>31.717179999999999</v>
          </cell>
          <cell r="L49">
            <v>17.16845</v>
          </cell>
          <cell r="S49">
            <v>117.956</v>
          </cell>
          <cell r="W49">
            <v>152.46374</v>
          </cell>
          <cell r="AE49">
            <v>152.74628000000001</v>
          </cell>
          <cell r="AI49">
            <v>108.099</v>
          </cell>
          <cell r="AM49">
            <v>33.805</v>
          </cell>
        </row>
        <row r="50">
          <cell r="A50" t="str">
            <v>CLNORD</v>
          </cell>
          <cell r="D50">
            <v>636.73964000000001</v>
          </cell>
          <cell r="E50">
            <v>254.33552</v>
          </cell>
          <cell r="F50">
            <v>271.44006000000002</v>
          </cell>
          <cell r="H50">
            <v>242.51765</v>
          </cell>
          <cell r="I50">
            <v>189.81041999999999</v>
          </cell>
          <cell r="J50">
            <v>201.05072999999999</v>
          </cell>
          <cell r="L50">
            <v>136.93838</v>
          </cell>
          <cell r="M50">
            <v>44.976399999999998</v>
          </cell>
          <cell r="N50">
            <v>48.063029999999998</v>
          </cell>
          <cell r="S50">
            <v>314.53199999999998</v>
          </cell>
          <cell r="W50">
            <v>654.27599999999995</v>
          </cell>
          <cell r="AE50">
            <v>914.84321</v>
          </cell>
          <cell r="AI50">
            <v>713.09400000000005</v>
          </cell>
          <cell r="AM50">
            <v>211.416</v>
          </cell>
        </row>
        <row r="51">
          <cell r="A51" t="str">
            <v>CL_DK</v>
          </cell>
          <cell r="D51">
            <v>64.786460000000005</v>
          </cell>
          <cell r="E51">
            <v>25.392130000000002</v>
          </cell>
          <cell r="F51">
            <v>25.3444</v>
          </cell>
          <cell r="H51">
            <v>10.81523</v>
          </cell>
          <cell r="I51">
            <v>14.556990000000001</v>
          </cell>
          <cell r="J51">
            <v>14.530810000000001</v>
          </cell>
          <cell r="L51">
            <v>0.75585000000000002</v>
          </cell>
          <cell r="M51">
            <v>3.1984400000000002</v>
          </cell>
          <cell r="N51">
            <v>3.1922899999999998</v>
          </cell>
          <cell r="AE51">
            <v>23.45082</v>
          </cell>
        </row>
        <row r="52">
          <cell r="A52" t="str">
            <v>300929</v>
          </cell>
          <cell r="D52">
            <v>64.786460000000005</v>
          </cell>
          <cell r="E52">
            <v>25.392130000000002</v>
          </cell>
          <cell r="F52">
            <v>25.3444</v>
          </cell>
          <cell r="H52">
            <v>10.81523</v>
          </cell>
          <cell r="I52">
            <v>14.556990000000001</v>
          </cell>
          <cell r="J52">
            <v>14.530810000000001</v>
          </cell>
          <cell r="L52">
            <v>0.75585000000000002</v>
          </cell>
          <cell r="M52">
            <v>3.1984400000000002</v>
          </cell>
          <cell r="N52">
            <v>3.1922899999999998</v>
          </cell>
          <cell r="AE52">
            <v>23.45082</v>
          </cell>
        </row>
        <row r="53">
          <cell r="A53" t="str">
            <v>CL_FI</v>
          </cell>
          <cell r="D53">
            <v>43.702460000000002</v>
          </cell>
          <cell r="E53">
            <v>47.865029999999997</v>
          </cell>
          <cell r="F53">
            <v>47.865029999999997</v>
          </cell>
          <cell r="H53">
            <v>15.302989999999999</v>
          </cell>
          <cell r="I53">
            <v>1.78572</v>
          </cell>
          <cell r="J53">
            <v>1.78572</v>
          </cell>
          <cell r="L53">
            <v>7.5202499999999999</v>
          </cell>
          <cell r="AE53">
            <v>8.4495000000000005</v>
          </cell>
        </row>
        <row r="54">
          <cell r="A54" t="str">
            <v>370614</v>
          </cell>
          <cell r="D54">
            <v>43.702460000000002</v>
          </cell>
          <cell r="E54">
            <v>47.865029999999997</v>
          </cell>
          <cell r="F54">
            <v>47.865029999999997</v>
          </cell>
          <cell r="H54">
            <v>15.302989999999999</v>
          </cell>
          <cell r="I54">
            <v>1.78572</v>
          </cell>
          <cell r="J54">
            <v>1.78572</v>
          </cell>
          <cell r="L54">
            <v>7.5202499999999999</v>
          </cell>
          <cell r="AE54">
            <v>8.4495000000000005</v>
          </cell>
        </row>
        <row r="55">
          <cell r="A55" t="str">
            <v>CL_NO</v>
          </cell>
          <cell r="D55">
            <v>37.32432</v>
          </cell>
          <cell r="E55">
            <v>15.86825</v>
          </cell>
          <cell r="F55">
            <v>16.126619999999999</v>
          </cell>
          <cell r="H55">
            <v>8.3472500000000007</v>
          </cell>
          <cell r="I55">
            <v>42.072159999999997</v>
          </cell>
          <cell r="J55">
            <v>42.82978</v>
          </cell>
          <cell r="L55">
            <v>8.8425200000000004</v>
          </cell>
          <cell r="M55">
            <v>1.4174199999999999</v>
          </cell>
          <cell r="N55">
            <v>1.4015599999999999</v>
          </cell>
          <cell r="AE55">
            <v>25.390989999999999</v>
          </cell>
        </row>
        <row r="56">
          <cell r="A56" t="str">
            <v>710652</v>
          </cell>
          <cell r="D56">
            <v>37.32432</v>
          </cell>
          <cell r="E56">
            <v>15.86825</v>
          </cell>
          <cell r="F56">
            <v>16.126619999999999</v>
          </cell>
          <cell r="H56">
            <v>8.3472500000000007</v>
          </cell>
          <cell r="I56">
            <v>42.072159999999997</v>
          </cell>
          <cell r="J56">
            <v>42.82978</v>
          </cell>
          <cell r="L56">
            <v>8.8425200000000004</v>
          </cell>
          <cell r="M56">
            <v>1.4174199999999999</v>
          </cell>
          <cell r="N56">
            <v>1.4015599999999999</v>
          </cell>
          <cell r="AE56">
            <v>25.390989999999999</v>
          </cell>
        </row>
        <row r="57">
          <cell r="A57" t="str">
            <v>CL_SE</v>
          </cell>
          <cell r="D57">
            <v>490.9264</v>
          </cell>
          <cell r="E57">
            <v>165.21010999999999</v>
          </cell>
          <cell r="F57">
            <v>182.10401999999999</v>
          </cell>
          <cell r="H57">
            <v>208.05217999999999</v>
          </cell>
          <cell r="I57">
            <v>131.39554999999999</v>
          </cell>
          <cell r="J57">
            <v>141.90441999999999</v>
          </cell>
          <cell r="L57">
            <v>119.81976</v>
          </cell>
          <cell r="M57">
            <v>40.36054</v>
          </cell>
          <cell r="N57">
            <v>43.469180000000001</v>
          </cell>
          <cell r="S57">
            <v>314.53199999999998</v>
          </cell>
          <cell r="W57">
            <v>654.27599999999995</v>
          </cell>
          <cell r="AE57">
            <v>857.55190000000005</v>
          </cell>
          <cell r="AI57">
            <v>713.09400000000005</v>
          </cell>
          <cell r="AM57">
            <v>211.416</v>
          </cell>
        </row>
        <row r="58">
          <cell r="A58" t="str">
            <v>970181</v>
          </cell>
          <cell r="D58">
            <v>490.9264</v>
          </cell>
          <cell r="E58">
            <v>165.21010999999999</v>
          </cell>
          <cell r="F58">
            <v>182.10401999999999</v>
          </cell>
          <cell r="H58">
            <v>208.05217999999999</v>
          </cell>
          <cell r="I58">
            <v>131.39554999999999</v>
          </cell>
          <cell r="J58">
            <v>141.90441999999999</v>
          </cell>
          <cell r="L58">
            <v>119.81976</v>
          </cell>
          <cell r="M58">
            <v>40.36054</v>
          </cell>
          <cell r="N58">
            <v>43.469180000000001</v>
          </cell>
          <cell r="S58">
            <v>314.53199999999998</v>
          </cell>
          <cell r="W58">
            <v>654.27599999999995</v>
          </cell>
          <cell r="AE58">
            <v>857.55190000000005</v>
          </cell>
          <cell r="AI58">
            <v>713.09400000000005</v>
          </cell>
          <cell r="AM58">
            <v>211.416</v>
          </cell>
        </row>
        <row r="59">
          <cell r="A59" t="str">
            <v>CL_PL</v>
          </cell>
          <cell r="D59">
            <v>927.44380000000001</v>
          </cell>
          <cell r="H59">
            <v>908.94521999999995</v>
          </cell>
          <cell r="L59">
            <v>462.07591000000002</v>
          </cell>
          <cell r="W59">
            <v>1174.6890000000001</v>
          </cell>
          <cell r="AE59">
            <v>681.54358000000002</v>
          </cell>
          <cell r="AI59">
            <v>1085.1130000000001</v>
          </cell>
          <cell r="AM59">
            <v>324.58999999999997</v>
          </cell>
        </row>
        <row r="60">
          <cell r="A60" t="str">
            <v>780027</v>
          </cell>
          <cell r="D60">
            <v>927.44380000000001</v>
          </cell>
          <cell r="H60">
            <v>908.94521999999995</v>
          </cell>
          <cell r="L60">
            <v>462.07591000000002</v>
          </cell>
          <cell r="W60">
            <v>1174.6890000000001</v>
          </cell>
          <cell r="AE60">
            <v>681.54358000000002</v>
          </cell>
          <cell r="AI60">
            <v>1085.1130000000001</v>
          </cell>
          <cell r="AM60">
            <v>324.58999999999997</v>
          </cell>
        </row>
        <row r="61">
          <cell r="A61" t="str">
            <v>CL_RU</v>
          </cell>
          <cell r="D61">
            <v>3896.4729200000002</v>
          </cell>
          <cell r="E61">
            <v>383.31096000000002</v>
          </cell>
          <cell r="F61">
            <v>366.34554000000003</v>
          </cell>
          <cell r="H61">
            <v>1217.67094</v>
          </cell>
          <cell r="I61">
            <v>675.84398999999996</v>
          </cell>
          <cell r="J61">
            <v>642.04546000000005</v>
          </cell>
          <cell r="L61">
            <v>632.00792999999999</v>
          </cell>
          <cell r="M61">
            <v>383.31096000000002</v>
          </cell>
          <cell r="N61">
            <v>366.34554000000003</v>
          </cell>
          <cell r="S61">
            <v>2440.4659999999999</v>
          </cell>
          <cell r="W61">
            <v>1948.8030000000001</v>
          </cell>
          <cell r="AE61">
            <v>3891.34301</v>
          </cell>
          <cell r="AI61">
            <v>2529.6509999999998</v>
          </cell>
          <cell r="AM61">
            <v>749.61699999999996</v>
          </cell>
        </row>
        <row r="62">
          <cell r="A62" t="str">
            <v>814078</v>
          </cell>
          <cell r="D62">
            <v>3896.4729200000002</v>
          </cell>
          <cell r="E62">
            <v>383.31096000000002</v>
          </cell>
          <cell r="F62">
            <v>366.34554000000003</v>
          </cell>
          <cell r="H62">
            <v>1217.67094</v>
          </cell>
          <cell r="I62">
            <v>675.84398999999996</v>
          </cell>
          <cell r="J62">
            <v>642.04546000000005</v>
          </cell>
          <cell r="L62">
            <v>632.00792999999999</v>
          </cell>
          <cell r="M62">
            <v>383.31096000000002</v>
          </cell>
          <cell r="N62">
            <v>366.34554000000003</v>
          </cell>
          <cell r="S62">
            <v>2440.4659999999999</v>
          </cell>
          <cell r="W62">
            <v>1948.8030000000001</v>
          </cell>
          <cell r="AE62">
            <v>3891.34301</v>
          </cell>
          <cell r="AI62">
            <v>2529.6509999999998</v>
          </cell>
          <cell r="AM62">
            <v>749.61699999999996</v>
          </cell>
        </row>
        <row r="63">
          <cell r="A63" t="str">
            <v>CLUKIR</v>
          </cell>
          <cell r="D63">
            <v>998.81844000000001</v>
          </cell>
          <cell r="E63">
            <v>209.07156000000001</v>
          </cell>
          <cell r="F63">
            <v>215.86716000000001</v>
          </cell>
          <cell r="H63">
            <v>499.11239</v>
          </cell>
          <cell r="I63">
            <v>553.77446999999995</v>
          </cell>
          <cell r="J63">
            <v>530.53024000000005</v>
          </cell>
          <cell r="L63">
            <v>347.48640999999998</v>
          </cell>
          <cell r="M63">
            <v>11.449780000000001</v>
          </cell>
          <cell r="N63">
            <v>10.80724</v>
          </cell>
          <cell r="S63">
            <v>485.46199999999999</v>
          </cell>
          <cell r="W63">
            <v>629.47699999999998</v>
          </cell>
          <cell r="AE63">
            <v>1125.86418</v>
          </cell>
          <cell r="AI63">
            <v>856.51300000000003</v>
          </cell>
          <cell r="AM63">
            <v>333.28899999999999</v>
          </cell>
        </row>
        <row r="64">
          <cell r="A64" t="str">
            <v>CL_GB</v>
          </cell>
          <cell r="D64">
            <v>994.81844000000001</v>
          </cell>
          <cell r="E64">
            <v>209.07156000000001</v>
          </cell>
          <cell r="F64">
            <v>215.86716000000001</v>
          </cell>
          <cell r="H64">
            <v>499.11239</v>
          </cell>
          <cell r="I64">
            <v>553.77446999999995</v>
          </cell>
          <cell r="J64">
            <v>530.53024000000005</v>
          </cell>
          <cell r="L64">
            <v>347.48640999999998</v>
          </cell>
          <cell r="M64">
            <v>11.449780000000001</v>
          </cell>
          <cell r="N64">
            <v>10.80724</v>
          </cell>
          <cell r="S64">
            <v>485.46199999999999</v>
          </cell>
          <cell r="W64">
            <v>629.47699999999998</v>
          </cell>
          <cell r="AE64">
            <v>1121.86418</v>
          </cell>
          <cell r="AI64">
            <v>856.51300000000003</v>
          </cell>
          <cell r="AM64">
            <v>333.28899999999999</v>
          </cell>
        </row>
        <row r="65">
          <cell r="A65" t="str">
            <v>420564</v>
          </cell>
          <cell r="D65">
            <v>994.81844000000001</v>
          </cell>
          <cell r="E65">
            <v>209.07156000000001</v>
          </cell>
          <cell r="F65">
            <v>215.86716000000001</v>
          </cell>
          <cell r="H65">
            <v>499.11239</v>
          </cell>
          <cell r="I65">
            <v>553.77446999999995</v>
          </cell>
          <cell r="J65">
            <v>530.53024000000005</v>
          </cell>
          <cell r="L65">
            <v>347.48640999999998</v>
          </cell>
          <cell r="M65">
            <v>11.449780000000001</v>
          </cell>
          <cell r="N65">
            <v>10.80724</v>
          </cell>
          <cell r="S65">
            <v>485.46199999999999</v>
          </cell>
          <cell r="W65">
            <v>629.47699999999998</v>
          </cell>
          <cell r="AE65">
            <v>1121.86418</v>
          </cell>
          <cell r="AI65">
            <v>856.51300000000003</v>
          </cell>
          <cell r="AM65">
            <v>333.28899999999999</v>
          </cell>
        </row>
        <row r="66">
          <cell r="A66" t="str">
            <v>CL_IE</v>
          </cell>
          <cell r="D66">
            <v>4</v>
          </cell>
          <cell r="AE66">
            <v>4</v>
          </cell>
        </row>
        <row r="67">
          <cell r="A67" t="str">
            <v>460190</v>
          </cell>
          <cell r="D67">
            <v>4</v>
          </cell>
          <cell r="AE67">
            <v>4</v>
          </cell>
        </row>
        <row r="68">
          <cell r="A68" t="str">
            <v>CLECOM</v>
          </cell>
          <cell r="D68">
            <v>100.52743</v>
          </cell>
          <cell r="E68">
            <v>23.039000000000001</v>
          </cell>
          <cell r="F68">
            <v>23.039000000000001</v>
          </cell>
          <cell r="H68">
            <v>56.653060000000004</v>
          </cell>
          <cell r="I68">
            <v>9.3662399999999995</v>
          </cell>
          <cell r="J68">
            <v>9.3662399999999995</v>
          </cell>
          <cell r="L68">
            <v>24.733640000000001</v>
          </cell>
          <cell r="M68">
            <v>2.7675900000000002</v>
          </cell>
          <cell r="N68">
            <v>2.7675900000000002</v>
          </cell>
          <cell r="AE68">
            <v>232.58514</v>
          </cell>
          <cell r="AI68">
            <v>193.95766</v>
          </cell>
          <cell r="AM68">
            <v>64.845399999999998</v>
          </cell>
        </row>
        <row r="69">
          <cell r="A69" t="str">
            <v>804992</v>
          </cell>
          <cell r="D69">
            <v>100.52743</v>
          </cell>
          <cell r="E69">
            <v>23.039000000000001</v>
          </cell>
          <cell r="F69">
            <v>23.039000000000001</v>
          </cell>
          <cell r="H69">
            <v>56.653060000000004</v>
          </cell>
          <cell r="I69">
            <v>9.3662399999999995</v>
          </cell>
          <cell r="J69">
            <v>9.3662399999999995</v>
          </cell>
          <cell r="L69">
            <v>24.733640000000001</v>
          </cell>
          <cell r="M69">
            <v>2.7675900000000002</v>
          </cell>
          <cell r="N69">
            <v>2.7675900000000002</v>
          </cell>
          <cell r="AE69">
            <v>232.58514</v>
          </cell>
          <cell r="AI69">
            <v>193.95766</v>
          </cell>
          <cell r="AM69">
            <v>64.845399999999998</v>
          </cell>
        </row>
        <row r="70">
          <cell r="A70" t="str">
            <v>CLGRCH</v>
          </cell>
          <cell r="D70">
            <v>1280.05747</v>
          </cell>
          <cell r="H70">
            <v>644.28844000000004</v>
          </cell>
          <cell r="L70">
            <v>358.21102999999999</v>
          </cell>
          <cell r="S70">
            <v>562.69500000000005</v>
          </cell>
          <cell r="W70">
            <v>707.06399999999996</v>
          </cell>
          <cell r="AE70">
            <v>1158.1770300000001</v>
          </cell>
          <cell r="AI70">
            <v>753.226</v>
          </cell>
          <cell r="AM70">
            <v>244.89400000000001</v>
          </cell>
        </row>
        <row r="71">
          <cell r="A71" t="str">
            <v>CL_CN</v>
          </cell>
          <cell r="D71">
            <v>889.89144999999996</v>
          </cell>
          <cell r="H71">
            <v>446.39974999999998</v>
          </cell>
          <cell r="L71">
            <v>258.36549000000002</v>
          </cell>
          <cell r="S71">
            <v>342.99900000000002</v>
          </cell>
          <cell r="W71">
            <v>379.435</v>
          </cell>
          <cell r="AE71">
            <v>729.19109000000003</v>
          </cell>
          <cell r="AI71">
            <v>422.54700000000003</v>
          </cell>
          <cell r="AM71">
            <v>134.87200000000001</v>
          </cell>
        </row>
        <row r="72">
          <cell r="A72" t="str">
            <v>263013</v>
          </cell>
          <cell r="D72">
            <v>889.89144999999996</v>
          </cell>
          <cell r="H72">
            <v>446.39974999999998</v>
          </cell>
          <cell r="L72">
            <v>258.36549000000002</v>
          </cell>
          <cell r="S72">
            <v>342.99900000000002</v>
          </cell>
          <cell r="W72">
            <v>379.435</v>
          </cell>
          <cell r="AE72">
            <v>729.19109000000003</v>
          </cell>
          <cell r="AI72">
            <v>422.54700000000003</v>
          </cell>
          <cell r="AM72">
            <v>134.87200000000001</v>
          </cell>
        </row>
        <row r="73">
          <cell r="A73" t="str">
            <v>CL_HK</v>
          </cell>
          <cell r="D73">
            <v>164.50531000000001</v>
          </cell>
          <cell r="H73">
            <v>95.155510000000007</v>
          </cell>
          <cell r="L73">
            <v>37.80471</v>
          </cell>
          <cell r="S73">
            <v>131.40899999999999</v>
          </cell>
          <cell r="W73">
            <v>152.48699999999999</v>
          </cell>
          <cell r="AE73">
            <v>179.75604000000001</v>
          </cell>
          <cell r="AI73">
            <v>134.779</v>
          </cell>
          <cell r="AM73">
            <v>45.317</v>
          </cell>
        </row>
        <row r="74">
          <cell r="A74" t="str">
            <v>451563</v>
          </cell>
          <cell r="D74">
            <v>164.50531000000001</v>
          </cell>
          <cell r="H74">
            <v>95.155510000000007</v>
          </cell>
          <cell r="L74">
            <v>37.80471</v>
          </cell>
          <cell r="S74">
            <v>131.40899999999999</v>
          </cell>
          <cell r="W74">
            <v>152.48699999999999</v>
          </cell>
          <cell r="AE74">
            <v>179.75604000000001</v>
          </cell>
          <cell r="AI74">
            <v>134.779</v>
          </cell>
          <cell r="AM74">
            <v>45.317</v>
          </cell>
        </row>
        <row r="75">
          <cell r="A75" t="str">
            <v>CL_TW</v>
          </cell>
          <cell r="D75">
            <v>225.66070999999999</v>
          </cell>
          <cell r="H75">
            <v>102.73318</v>
          </cell>
          <cell r="L75">
            <v>62.04083</v>
          </cell>
          <cell r="S75">
            <v>88.287000000000006</v>
          </cell>
          <cell r="W75">
            <v>175.142</v>
          </cell>
          <cell r="AE75">
            <v>249.22989999999999</v>
          </cell>
          <cell r="AI75">
            <v>195.9</v>
          </cell>
          <cell r="AM75">
            <v>64.704999999999998</v>
          </cell>
        </row>
        <row r="76">
          <cell r="A76" t="str">
            <v>372460</v>
          </cell>
          <cell r="D76">
            <v>225.66070999999999</v>
          </cell>
          <cell r="H76">
            <v>102.73318</v>
          </cell>
          <cell r="L76">
            <v>62.04083</v>
          </cell>
          <cell r="S76">
            <v>88.287000000000006</v>
          </cell>
          <cell r="W76">
            <v>175.142</v>
          </cell>
          <cell r="AE76">
            <v>249.22989999999999</v>
          </cell>
          <cell r="AI76">
            <v>195.9</v>
          </cell>
          <cell r="AM76">
            <v>64.704999999999998</v>
          </cell>
        </row>
        <row r="77">
          <cell r="A77" t="str">
            <v>371531</v>
          </cell>
          <cell r="S77">
            <v>88.287000000000006</v>
          </cell>
          <cell r="W77">
            <v>175.142</v>
          </cell>
          <cell r="AE77">
            <v>173.41800000000001</v>
          </cell>
          <cell r="AI77">
            <v>195.9</v>
          </cell>
          <cell r="AM77">
            <v>64.704999999999998</v>
          </cell>
        </row>
        <row r="78">
          <cell r="A78" t="str">
            <v>CLAMER</v>
          </cell>
          <cell r="D78">
            <v>528.66341</v>
          </cell>
          <cell r="H78">
            <v>325.30928</v>
          </cell>
          <cell r="L78">
            <v>55.085279999999997</v>
          </cell>
          <cell r="S78">
            <v>261.98</v>
          </cell>
          <cell r="W78">
            <v>463.84300000000002</v>
          </cell>
          <cell r="AE78">
            <v>384.67158999999998</v>
          </cell>
          <cell r="AI78">
            <v>237.14699999999999</v>
          </cell>
          <cell r="AM78">
            <v>78.885000000000005</v>
          </cell>
        </row>
        <row r="79">
          <cell r="A79" t="str">
            <v>CLNAM</v>
          </cell>
          <cell r="D79">
            <v>9.9057200000000005</v>
          </cell>
          <cell r="H79">
            <v>4.9159600000000001</v>
          </cell>
          <cell r="L79">
            <v>0</v>
          </cell>
          <cell r="AE79">
            <v>4.9897600000000004</v>
          </cell>
        </row>
        <row r="80">
          <cell r="A80" t="str">
            <v>CL_US</v>
          </cell>
          <cell r="D80">
            <v>9.9057200000000005</v>
          </cell>
          <cell r="H80">
            <v>4.9159600000000001</v>
          </cell>
          <cell r="L80">
            <v>0</v>
          </cell>
          <cell r="AE80">
            <v>4.9897600000000004</v>
          </cell>
        </row>
        <row r="81">
          <cell r="A81" t="str">
            <v>130320</v>
          </cell>
          <cell r="D81">
            <v>9.9057200000000005</v>
          </cell>
          <cell r="H81">
            <v>4.9159600000000001</v>
          </cell>
          <cell r="L81">
            <v>0</v>
          </cell>
          <cell r="AE81">
            <v>4.9897600000000004</v>
          </cell>
        </row>
        <row r="82">
          <cell r="A82" t="str">
            <v>CLPLAT</v>
          </cell>
          <cell r="D82">
            <v>518.75769000000003</v>
          </cell>
          <cell r="H82">
            <v>320.39332000000002</v>
          </cell>
          <cell r="L82">
            <v>55.085279999999997</v>
          </cell>
          <cell r="S82">
            <v>261.98</v>
          </cell>
          <cell r="W82">
            <v>463.84300000000002</v>
          </cell>
          <cell r="AE82">
            <v>379.68182999999999</v>
          </cell>
          <cell r="AI82">
            <v>237.14699999999999</v>
          </cell>
          <cell r="AM82">
            <v>78.885000000000005</v>
          </cell>
        </row>
        <row r="83">
          <cell r="A83" t="str">
            <v>CL_AR</v>
          </cell>
          <cell r="D83">
            <v>518.75769000000003</v>
          </cell>
          <cell r="H83">
            <v>320.39332000000002</v>
          </cell>
          <cell r="L83">
            <v>55.085279999999997</v>
          </cell>
          <cell r="S83">
            <v>261.98</v>
          </cell>
          <cell r="W83">
            <v>463.84300000000002</v>
          </cell>
          <cell r="AE83">
            <v>379.68182999999999</v>
          </cell>
          <cell r="AI83">
            <v>237.14699999999999</v>
          </cell>
          <cell r="AM83">
            <v>78.885000000000005</v>
          </cell>
        </row>
        <row r="84">
          <cell r="A84" t="str">
            <v>140666</v>
          </cell>
          <cell r="D84">
            <v>518.75769000000003</v>
          </cell>
          <cell r="H84">
            <v>320.39332000000002</v>
          </cell>
          <cell r="L84">
            <v>55.085279999999997</v>
          </cell>
          <cell r="S84">
            <v>261.98</v>
          </cell>
          <cell r="W84">
            <v>463.84300000000002</v>
          </cell>
          <cell r="AE84">
            <v>379.68182999999999</v>
          </cell>
          <cell r="AI84">
            <v>237.14699999999999</v>
          </cell>
          <cell r="AM84">
            <v>78.885000000000005</v>
          </cell>
        </row>
        <row r="85">
          <cell r="A85" t="str">
            <v>CLASAP</v>
          </cell>
          <cell r="D85">
            <v>2877.4188100000001</v>
          </cell>
          <cell r="H85">
            <v>885.32975999999996</v>
          </cell>
          <cell r="L85">
            <v>407.38583</v>
          </cell>
          <cell r="S85">
            <v>1575.367</v>
          </cell>
          <cell r="W85">
            <v>2828.636</v>
          </cell>
          <cell r="AE85">
            <v>3919.2559200000001</v>
          </cell>
          <cell r="AI85">
            <v>2760.9769999999999</v>
          </cell>
          <cell r="AM85">
            <v>1175.4760000000001</v>
          </cell>
        </row>
        <row r="86">
          <cell r="A86" t="str">
            <v>CLMEA</v>
          </cell>
          <cell r="D86">
            <v>1647.3974900000001</v>
          </cell>
          <cell r="H86">
            <v>403.20031999999998</v>
          </cell>
          <cell r="L86">
            <v>153.72725</v>
          </cell>
          <cell r="S86">
            <v>884.90099999999995</v>
          </cell>
          <cell r="W86">
            <v>1836.1990000000001</v>
          </cell>
          <cell r="AE86">
            <v>2652.5645300000001</v>
          </cell>
          <cell r="AI86">
            <v>1921.08</v>
          </cell>
          <cell r="AM86">
            <v>839.18899999999996</v>
          </cell>
        </row>
        <row r="87">
          <cell r="A87" t="str">
            <v>CL_AE</v>
          </cell>
          <cell r="D87">
            <v>1647.3974900000001</v>
          </cell>
          <cell r="H87">
            <v>403.20031999999998</v>
          </cell>
          <cell r="L87">
            <v>153.72725</v>
          </cell>
          <cell r="S87">
            <v>884.90099999999995</v>
          </cell>
          <cell r="W87">
            <v>1836.1990000000001</v>
          </cell>
          <cell r="AE87">
            <v>2652.5645300000001</v>
          </cell>
          <cell r="AI87">
            <v>1921.08</v>
          </cell>
          <cell r="AM87">
            <v>839.18899999999996</v>
          </cell>
        </row>
        <row r="88">
          <cell r="A88" t="str">
            <v>716356</v>
          </cell>
          <cell r="D88">
            <v>1647.3974900000001</v>
          </cell>
          <cell r="H88">
            <v>403.20031999999998</v>
          </cell>
          <cell r="L88">
            <v>153.72725</v>
          </cell>
          <cell r="S88">
            <v>884.90099999999995</v>
          </cell>
          <cell r="W88">
            <v>1836.1990000000001</v>
          </cell>
          <cell r="AE88">
            <v>2652.5645300000001</v>
          </cell>
          <cell r="AI88">
            <v>1921.08</v>
          </cell>
          <cell r="AM88">
            <v>839.18899999999996</v>
          </cell>
        </row>
        <row r="89">
          <cell r="A89" t="str">
            <v>CLROA</v>
          </cell>
          <cell r="D89">
            <v>169.35175000000001</v>
          </cell>
          <cell r="H89">
            <v>83.906279999999995</v>
          </cell>
          <cell r="L89">
            <v>52.246169999999999</v>
          </cell>
          <cell r="S89">
            <v>95.162999999999997</v>
          </cell>
          <cell r="W89">
            <v>211.21899999999999</v>
          </cell>
          <cell r="AE89">
            <v>206.42241000000001</v>
          </cell>
          <cell r="AI89">
            <v>182.65899999999999</v>
          </cell>
          <cell r="AM89">
            <v>78.622</v>
          </cell>
        </row>
        <row r="90">
          <cell r="A90" t="str">
            <v>CL_ZA</v>
          </cell>
          <cell r="D90">
            <v>169.35175000000001</v>
          </cell>
          <cell r="H90">
            <v>83.906279999999995</v>
          </cell>
          <cell r="L90">
            <v>52.246169999999999</v>
          </cell>
          <cell r="S90">
            <v>95.162999999999997</v>
          </cell>
          <cell r="W90">
            <v>211.21899999999999</v>
          </cell>
          <cell r="AE90">
            <v>206.42241000000001</v>
          </cell>
          <cell r="AI90">
            <v>182.65899999999999</v>
          </cell>
          <cell r="AM90">
            <v>78.622</v>
          </cell>
        </row>
        <row r="91">
          <cell r="A91" t="str">
            <v>960543</v>
          </cell>
          <cell r="D91">
            <v>169.35175000000001</v>
          </cell>
          <cell r="H91">
            <v>83.906279999999995</v>
          </cell>
          <cell r="L91">
            <v>52.246169999999999</v>
          </cell>
          <cell r="S91">
            <v>95.162999999999997</v>
          </cell>
          <cell r="W91">
            <v>211.21899999999999</v>
          </cell>
          <cell r="AE91">
            <v>206.42241000000001</v>
          </cell>
          <cell r="AI91">
            <v>182.65899999999999</v>
          </cell>
          <cell r="AM91">
            <v>78.622</v>
          </cell>
        </row>
        <row r="92">
          <cell r="A92" t="str">
            <v>CLAPAC</v>
          </cell>
          <cell r="D92">
            <v>900.98118999999997</v>
          </cell>
          <cell r="H92">
            <v>328.31299999999999</v>
          </cell>
          <cell r="L92">
            <v>156.26239000000001</v>
          </cell>
          <cell r="S92">
            <v>501.99200000000002</v>
          </cell>
          <cell r="W92">
            <v>662.77599999999995</v>
          </cell>
          <cell r="AE92">
            <v>909.23915</v>
          </cell>
          <cell r="AI92">
            <v>551.11900000000003</v>
          </cell>
          <cell r="AM92">
            <v>220.33199999999999</v>
          </cell>
        </row>
        <row r="93">
          <cell r="A93" t="str">
            <v>CL_KR</v>
          </cell>
          <cell r="D93">
            <v>900.98118999999997</v>
          </cell>
          <cell r="H93">
            <v>328.31299999999999</v>
          </cell>
          <cell r="L93">
            <v>156.26239000000001</v>
          </cell>
          <cell r="S93">
            <v>501.99200000000002</v>
          </cell>
          <cell r="W93">
            <v>662.77599999999995</v>
          </cell>
          <cell r="AE93">
            <v>909.23915</v>
          </cell>
          <cell r="AI93">
            <v>551.11900000000003</v>
          </cell>
          <cell r="AM93">
            <v>220.33199999999999</v>
          </cell>
        </row>
        <row r="94">
          <cell r="A94" t="str">
            <v>568892</v>
          </cell>
          <cell r="D94">
            <v>900.98118999999997</v>
          </cell>
          <cell r="H94">
            <v>328.31299999999999</v>
          </cell>
          <cell r="L94">
            <v>156.26239000000001</v>
          </cell>
          <cell r="S94">
            <v>501.99200000000002</v>
          </cell>
          <cell r="W94">
            <v>662.77599999999995</v>
          </cell>
          <cell r="AE94">
            <v>909.23915</v>
          </cell>
          <cell r="AI94">
            <v>551.11900000000003</v>
          </cell>
          <cell r="AM94">
            <v>220.33199999999999</v>
          </cell>
        </row>
        <row r="95">
          <cell r="A95" t="str">
            <v>CL_SGE</v>
          </cell>
        </row>
        <row r="96">
          <cell r="A96" t="str">
            <v>830386</v>
          </cell>
        </row>
        <row r="97">
          <cell r="A97" t="str">
            <v>CLASEA</v>
          </cell>
          <cell r="D97">
            <v>159.68838</v>
          </cell>
          <cell r="H97">
            <v>69.910160000000005</v>
          </cell>
          <cell r="L97">
            <v>45.150019999999998</v>
          </cell>
          <cell r="S97">
            <v>93.311000000000007</v>
          </cell>
          <cell r="W97">
            <v>118.44199999999999</v>
          </cell>
          <cell r="AE97">
            <v>151.02983</v>
          </cell>
          <cell r="AI97">
            <v>106.119</v>
          </cell>
          <cell r="AM97">
            <v>37.332999999999998</v>
          </cell>
        </row>
        <row r="98">
          <cell r="A98" t="str">
            <v>CL_SGS</v>
          </cell>
          <cell r="D98">
            <v>159.68838</v>
          </cell>
          <cell r="H98">
            <v>69.910160000000005</v>
          </cell>
          <cell r="L98">
            <v>45.150019999999998</v>
          </cell>
          <cell r="S98">
            <v>93.311000000000007</v>
          </cell>
          <cell r="W98">
            <v>118.44199999999999</v>
          </cell>
          <cell r="AE98">
            <v>151.02983</v>
          </cell>
          <cell r="AI98">
            <v>106.119</v>
          </cell>
          <cell r="AM98">
            <v>37.332999999999998</v>
          </cell>
        </row>
        <row r="99">
          <cell r="A99" t="str">
            <v>830144</v>
          </cell>
          <cell r="D99">
            <v>159.68838</v>
          </cell>
          <cell r="H99">
            <v>69.910160000000005</v>
          </cell>
          <cell r="L99">
            <v>45.150019999999998</v>
          </cell>
          <cell r="S99">
            <v>93.311000000000007</v>
          </cell>
          <cell r="W99">
            <v>118.44199999999999</v>
          </cell>
          <cell r="AE99">
            <v>151.02983</v>
          </cell>
          <cell r="AI99">
            <v>106.119</v>
          </cell>
          <cell r="AM99">
            <v>37.332999999999998</v>
          </cell>
        </row>
        <row r="100">
          <cell r="A100" t="str">
            <v>CLIDS</v>
          </cell>
          <cell r="D100">
            <v>0.59902</v>
          </cell>
          <cell r="H100">
            <v>0.59902</v>
          </cell>
          <cell r="L100">
            <v>0.24421000000000001</v>
          </cell>
          <cell r="AE100">
            <v>-2.0131000000000001</v>
          </cell>
        </row>
        <row r="101">
          <cell r="A101" t="str">
            <v>CLID</v>
          </cell>
          <cell r="D101">
            <v>0.59902</v>
          </cell>
          <cell r="H101">
            <v>0.59902</v>
          </cell>
          <cell r="L101">
            <v>0.24421000000000001</v>
          </cell>
          <cell r="AE101">
            <v>-2.0131000000000001</v>
          </cell>
        </row>
        <row r="102">
          <cell r="A102" t="str">
            <v>722042</v>
          </cell>
          <cell r="D102">
            <v>0.59902</v>
          </cell>
          <cell r="H102">
            <v>0.59902</v>
          </cell>
          <cell r="L102">
            <v>0.24421000000000001</v>
          </cell>
          <cell r="AE102">
            <v>-2.0131000000000001</v>
          </cell>
        </row>
        <row r="103">
          <cell r="A103" t="str">
            <v>CLDIS3</v>
          </cell>
          <cell r="D103">
            <v>1.2970000000000001E-2</v>
          </cell>
          <cell r="H103">
            <v>5.9000000000000003E-4</v>
          </cell>
          <cell r="AE103">
            <v>1.238E-2</v>
          </cell>
        </row>
        <row r="104">
          <cell r="A104" t="str">
            <v>CLDIS2</v>
          </cell>
          <cell r="D104">
            <v>1.2970000000000001E-2</v>
          </cell>
          <cell r="H104">
            <v>5.9000000000000003E-4</v>
          </cell>
          <cell r="AE104">
            <v>1.238E-2</v>
          </cell>
        </row>
        <row r="105">
          <cell r="A105" t="str">
            <v>673866</v>
          </cell>
          <cell r="D105">
            <v>1.2970000000000001E-2</v>
          </cell>
          <cell r="H105">
            <v>5.9000000000000003E-4</v>
          </cell>
          <cell r="AE105">
            <v>1.238E-2</v>
          </cell>
        </row>
        <row r="106">
          <cell r="A106" t="str">
            <v>CLINDU</v>
          </cell>
          <cell r="D106">
            <v>40.246000000000002</v>
          </cell>
          <cell r="H106">
            <v>40.246000000000002</v>
          </cell>
          <cell r="L106">
            <v>25.074999999999999</v>
          </cell>
        </row>
        <row r="107">
          <cell r="A107" t="str">
            <v>CLINEU</v>
          </cell>
          <cell r="D107">
            <v>40.246000000000002</v>
          </cell>
          <cell r="H107">
            <v>40.246000000000002</v>
          </cell>
          <cell r="L107">
            <v>25.074999999999999</v>
          </cell>
        </row>
        <row r="108">
          <cell r="A108" t="str">
            <v>811191</v>
          </cell>
          <cell r="D108">
            <v>40.246000000000002</v>
          </cell>
          <cell r="H108">
            <v>40.246000000000002</v>
          </cell>
          <cell r="L108">
            <v>25.074999999999999</v>
          </cell>
        </row>
        <row r="109">
          <cell r="A109" t="str">
            <v>CLOTHE</v>
          </cell>
          <cell r="D109">
            <v>69903.175000000003</v>
          </cell>
          <cell r="E109">
            <v>107184.18247</v>
          </cell>
          <cell r="F109">
            <v>107184.18247</v>
          </cell>
          <cell r="H109">
            <v>26982.34908</v>
          </cell>
          <cell r="I109">
            <v>56877.297059999997</v>
          </cell>
          <cell r="J109">
            <v>56877.297059999997</v>
          </cell>
          <cell r="L109">
            <v>12204.244000000001</v>
          </cell>
          <cell r="M109">
            <v>17026.541099999999</v>
          </cell>
          <cell r="N109">
            <v>17026.541099999999</v>
          </cell>
          <cell r="S109">
            <v>73191.824389999994</v>
          </cell>
          <cell r="W109">
            <v>74844.728090000004</v>
          </cell>
          <cell r="AE109">
            <v>106437.31123000001</v>
          </cell>
          <cell r="AI109">
            <v>75128.960999999996</v>
          </cell>
          <cell r="AM109">
            <v>25327.084999999999</v>
          </cell>
        </row>
        <row r="110">
          <cell r="A110" t="str">
            <v>CLOTLI</v>
          </cell>
          <cell r="D110">
            <v>36</v>
          </cell>
        </row>
        <row r="111">
          <cell r="A111" t="str">
            <v>CLLICE</v>
          </cell>
          <cell r="D111">
            <v>36</v>
          </cell>
        </row>
        <row r="112">
          <cell r="A112" t="str">
            <v>804502</v>
          </cell>
          <cell r="D112">
            <v>36</v>
          </cell>
        </row>
        <row r="113">
          <cell r="A113" t="str">
            <v>CLOTSA</v>
          </cell>
        </row>
        <row r="114">
          <cell r="A114" t="str">
            <v>067134</v>
          </cell>
        </row>
        <row r="115">
          <cell r="A115" t="str">
            <v>CLOTCA</v>
          </cell>
          <cell r="S115">
            <v>73191.824389999994</v>
          </cell>
          <cell r="W115">
            <v>74844.728090000004</v>
          </cell>
          <cell r="AE115">
            <v>78992.75</v>
          </cell>
          <cell r="AI115">
            <v>75128.960999999996</v>
          </cell>
          <cell r="AM115">
            <v>25327.084999999999</v>
          </cell>
        </row>
        <row r="116">
          <cell r="A116" t="str">
            <v>099050</v>
          </cell>
          <cell r="S116">
            <v>73191.824389999994</v>
          </cell>
          <cell r="W116">
            <v>74844.728090000004</v>
          </cell>
          <cell r="AE116">
            <v>78992.75</v>
          </cell>
          <cell r="AI116">
            <v>75128.960999999996</v>
          </cell>
          <cell r="AM116">
            <v>25327.084999999999</v>
          </cell>
        </row>
        <row r="117">
          <cell r="A117" t="str">
            <v>099020</v>
          </cell>
          <cell r="S117">
            <v>73191.824389999994</v>
          </cell>
          <cell r="W117">
            <v>74844.728090000004</v>
          </cell>
          <cell r="AE117">
            <v>78992.75</v>
          </cell>
          <cell r="AI117">
            <v>75128.960999999996</v>
          </cell>
          <cell r="AM117">
            <v>25327.084999999999</v>
          </cell>
        </row>
        <row r="118">
          <cell r="A118" t="str">
            <v>CLOTH2</v>
          </cell>
          <cell r="D118">
            <v>69867.175000000003</v>
          </cell>
          <cell r="E118">
            <v>107184.18247</v>
          </cell>
          <cell r="F118">
            <v>107184.18247</v>
          </cell>
          <cell r="H118">
            <v>26982.34908</v>
          </cell>
          <cell r="I118">
            <v>56877.297059999997</v>
          </cell>
          <cell r="J118">
            <v>56877.297059999997</v>
          </cell>
          <cell r="L118">
            <v>12204.244000000001</v>
          </cell>
          <cell r="M118">
            <v>17026.541099999999</v>
          </cell>
          <cell r="N118">
            <v>17026.541099999999</v>
          </cell>
          <cell r="AE118">
            <v>27444.561229999999</v>
          </cell>
        </row>
        <row r="119">
          <cell r="A119" t="str">
            <v>CLSAEC</v>
          </cell>
          <cell r="D119">
            <v>69867.175000000003</v>
          </cell>
          <cell r="E119">
            <v>107184.18247</v>
          </cell>
          <cell r="F119">
            <v>107184.18247</v>
          </cell>
          <cell r="H119">
            <v>26982.34908</v>
          </cell>
          <cell r="I119">
            <v>56877.297059999997</v>
          </cell>
          <cell r="J119">
            <v>56877.297059999997</v>
          </cell>
          <cell r="L119">
            <v>12204.244000000001</v>
          </cell>
          <cell r="M119">
            <v>17026.541099999999</v>
          </cell>
          <cell r="N119">
            <v>17026.541099999999</v>
          </cell>
          <cell r="AE119">
            <v>27444.561229999999</v>
          </cell>
        </row>
        <row r="120">
          <cell r="A120" t="str">
            <v>524530</v>
          </cell>
          <cell r="D120">
            <v>69867.175000000003</v>
          </cell>
          <cell r="E120">
            <v>107184.18247</v>
          </cell>
          <cell r="F120">
            <v>107184.18247</v>
          </cell>
          <cell r="H120">
            <v>26982.34908</v>
          </cell>
          <cell r="I120">
            <v>56877.297059999997</v>
          </cell>
          <cell r="J120">
            <v>56877.297059999997</v>
          </cell>
          <cell r="L120">
            <v>12204.244000000001</v>
          </cell>
          <cell r="M120">
            <v>17026.541099999999</v>
          </cell>
          <cell r="N120">
            <v>17026.541099999999</v>
          </cell>
          <cell r="AE120">
            <v>27444.561229999999</v>
          </cell>
        </row>
      </sheetData>
      <sheetData sheetId="7">
        <row r="1">
          <cell r="A1" t="str">
            <v>TV China by ORU</v>
          </cell>
        </row>
        <row r="5">
          <cell r="A5" t="str">
            <v>rORU_F</v>
          </cell>
          <cell r="D5" t="str">
            <v>rBW_Data_F</v>
          </cell>
        </row>
        <row r="6">
          <cell r="D6" t="str">
            <v>rPer_Data_F</v>
          </cell>
        </row>
        <row r="8">
          <cell r="D8">
            <v>1</v>
          </cell>
          <cell r="E8">
            <v>2</v>
          </cell>
          <cell r="F8">
            <v>3</v>
          </cell>
          <cell r="G8">
            <v>4</v>
          </cell>
          <cell r="H8">
            <v>5</v>
          </cell>
          <cell r="I8">
            <v>6</v>
          </cell>
          <cell r="J8">
            <v>7</v>
          </cell>
          <cell r="K8">
            <v>8</v>
          </cell>
          <cell r="L8">
            <v>9</v>
          </cell>
          <cell r="M8">
            <v>10</v>
          </cell>
          <cell r="N8">
            <v>11</v>
          </cell>
          <cell r="O8">
            <v>12</v>
          </cell>
          <cell r="P8">
            <v>13</v>
          </cell>
          <cell r="Q8">
            <v>14</v>
          </cell>
          <cell r="R8">
            <v>15</v>
          </cell>
          <cell r="S8">
            <v>16</v>
          </cell>
          <cell r="T8">
            <v>17</v>
          </cell>
          <cell r="U8">
            <v>18</v>
          </cell>
          <cell r="V8">
            <v>19</v>
          </cell>
          <cell r="W8">
            <v>20</v>
          </cell>
          <cell r="X8">
            <v>21</v>
          </cell>
          <cell r="Y8">
            <v>22</v>
          </cell>
          <cell r="Z8">
            <v>23</v>
          </cell>
          <cell r="AA8">
            <v>24</v>
          </cell>
          <cell r="AB8">
            <v>25</v>
          </cell>
          <cell r="AC8">
            <v>26</v>
          </cell>
          <cell r="AD8">
            <v>27</v>
          </cell>
          <cell r="AE8">
            <v>28</v>
          </cell>
          <cell r="AF8">
            <v>29</v>
          </cell>
          <cell r="AG8">
            <v>30</v>
          </cell>
          <cell r="AH8">
            <v>31</v>
          </cell>
          <cell r="AI8">
            <v>32</v>
          </cell>
          <cell r="AJ8">
            <v>33</v>
          </cell>
          <cell r="AK8">
            <v>34</v>
          </cell>
          <cell r="AL8">
            <v>35</v>
          </cell>
          <cell r="AM8">
            <v>36</v>
          </cell>
          <cell r="AN8">
            <v>37</v>
          </cell>
          <cell r="AO8">
            <v>38</v>
          </cell>
          <cell r="AP8">
            <v>39</v>
          </cell>
          <cell r="AQ8">
            <v>40</v>
          </cell>
          <cell r="AR8">
            <v>41</v>
          </cell>
          <cell r="AS8">
            <v>42</v>
          </cell>
        </row>
        <row r="9">
          <cell r="D9" t="str">
            <v>#005.2011
RoFo GC</v>
          </cell>
          <cell r="E9" t="str">
            <v>#Q2.2011
RoFo GC</v>
          </cell>
          <cell r="F9" t="str">
            <v>#000-005.2011
RoFo GC</v>
          </cell>
          <cell r="G9" t="str">
            <v>#005.2011 
Actual GC</v>
          </cell>
          <cell r="H9" t="str">
            <v>#005.2010 
Actual GC</v>
          </cell>
          <cell r="I9" t="str">
            <v>#005.2010 
Actual CY rate GC</v>
          </cell>
          <cell r="J9" t="str">
            <v>#000-005.2011 
Actual GC</v>
          </cell>
          <cell r="K9" t="str">
            <v>#000-005.2010 
Actual GC</v>
          </cell>
          <cell r="L9" t="str">
            <v>#000-005.2010 
Actual Y-o-Y rate</v>
          </cell>
          <cell r="M9" t="str">
            <v>#Q0-Q2.2011
AOP GC</v>
          </cell>
          <cell r="N9" t="str">
            <v>#Q2.2011
Actual GC</v>
          </cell>
          <cell r="O9" t="str">
            <v>#Q2.2010
Actual GC</v>
          </cell>
          <cell r="P9" t="str">
            <v>#Q2.2010
Actual Y-o-Y rate</v>
          </cell>
          <cell r="Q9" t="str">
            <v>#Q2.2011
AOP GC</v>
          </cell>
          <cell r="R9" t="str">
            <v>003.2011005.2011
RoFo GC</v>
          </cell>
          <cell r="S9" t="str">
            <v>003.2011Q2.2011
RoFo GC</v>
          </cell>
          <cell r="T9" t="str">
            <v>003.2011000-005.2011
RoFo GC</v>
          </cell>
          <cell r="U9" t="str">
            <v>003.2011005.2011 
Actual GC</v>
          </cell>
          <cell r="V9" t="str">
            <v>003.2011005.2010 
Actual GC</v>
          </cell>
          <cell r="W9" t="str">
            <v>003.2011005.2010 
Actual CY rate GC</v>
          </cell>
          <cell r="X9" t="str">
            <v>003.2011000-005.2011 
Actual GC</v>
          </cell>
          <cell r="Y9" t="str">
            <v>003.2011000-005.2010 
Actual GC</v>
          </cell>
          <cell r="Z9" t="str">
            <v>003.2011000-005.2010 
Actual Y-o-Y rate</v>
          </cell>
          <cell r="AA9" t="str">
            <v>003.2011Q0-Q2.2011
AOP GC</v>
          </cell>
          <cell r="AB9" t="str">
            <v>003.2011Q2.2011
Actual GC</v>
          </cell>
          <cell r="AC9" t="str">
            <v>003.2011Q2.2010
Actual GC</v>
          </cell>
          <cell r="AD9" t="str">
            <v>003.2011Q2.2010
Actual Y-o-Y rate</v>
          </cell>
          <cell r="AE9" t="str">
            <v>003.2011Q2.2011
AOP GC</v>
          </cell>
          <cell r="AF9" t="str">
            <v/>
          </cell>
          <cell r="AG9" t="str">
            <v/>
          </cell>
          <cell r="AH9" t="str">
            <v/>
          </cell>
          <cell r="AI9" t="str">
            <v/>
          </cell>
          <cell r="AJ9" t="str">
            <v/>
          </cell>
          <cell r="AK9" t="str">
            <v/>
          </cell>
          <cell r="AL9" t="str">
            <v/>
          </cell>
          <cell r="AM9" t="str">
            <v/>
          </cell>
          <cell r="AN9" t="str">
            <v/>
          </cell>
          <cell r="AO9" t="str">
            <v/>
          </cell>
          <cell r="AP9" t="str">
            <v/>
          </cell>
          <cell r="AQ9" t="str">
            <v/>
          </cell>
          <cell r="AR9" t="str">
            <v/>
          </cell>
          <cell r="AS9" t="str">
            <v/>
          </cell>
        </row>
        <row r="10">
          <cell r="D10" t="str">
            <v>Period 00 0000</v>
          </cell>
          <cell r="E10" t="str">
            <v>Period 00 0000</v>
          </cell>
          <cell r="F10" t="str">
            <v>Period 00 0000</v>
          </cell>
          <cell r="G10" t="str">
            <v>Period 00 0000</v>
          </cell>
          <cell r="H10" t="str">
            <v>Period 00 0000</v>
          </cell>
          <cell r="I10" t="str">
            <v>Period 00 0000</v>
          </cell>
          <cell r="J10" t="str">
            <v>Period 00 0000</v>
          </cell>
          <cell r="K10" t="str">
            <v>Period 00 0000</v>
          </cell>
          <cell r="L10" t="str">
            <v>Period 00 0000</v>
          </cell>
          <cell r="M10" t="str">
            <v>Period 00 0000</v>
          </cell>
          <cell r="N10" t="str">
            <v>Period 00 0000</v>
          </cell>
          <cell r="O10" t="str">
            <v>Period 00 0000</v>
          </cell>
          <cell r="P10" t="str">
            <v>Period 00 0000</v>
          </cell>
          <cell r="Q10" t="str">
            <v>Period 00 0000</v>
          </cell>
          <cell r="R10" t="str">
            <v>MAR</v>
          </cell>
          <cell r="S10" t="str">
            <v>MAR</v>
          </cell>
          <cell r="T10" t="str">
            <v>MAR</v>
          </cell>
          <cell r="U10" t="str">
            <v>MAR</v>
          </cell>
          <cell r="V10" t="str">
            <v>MAR</v>
          </cell>
          <cell r="W10" t="str">
            <v>MAR</v>
          </cell>
          <cell r="X10" t="str">
            <v>MAR</v>
          </cell>
          <cell r="Y10" t="str">
            <v>MAR</v>
          </cell>
          <cell r="Z10" t="str">
            <v>MAR</v>
          </cell>
          <cell r="AA10" t="str">
            <v>MAR</v>
          </cell>
          <cell r="AB10" t="str">
            <v>MAR</v>
          </cell>
          <cell r="AC10" t="str">
            <v>MAR</v>
          </cell>
          <cell r="AD10" t="str">
            <v>MAR</v>
          </cell>
          <cell r="AE10" t="str">
            <v>MAR</v>
          </cell>
        </row>
        <row r="11">
          <cell r="D11" t="str">
            <v>#</v>
          </cell>
          <cell r="E11" t="str">
            <v>#</v>
          </cell>
          <cell r="F11" t="str">
            <v>#</v>
          </cell>
          <cell r="G11" t="str">
            <v>#</v>
          </cell>
          <cell r="H11" t="str">
            <v>#</v>
          </cell>
          <cell r="I11" t="str">
            <v>#</v>
          </cell>
          <cell r="J11" t="str">
            <v>#</v>
          </cell>
          <cell r="K11" t="str">
            <v>#</v>
          </cell>
          <cell r="L11" t="str">
            <v>#</v>
          </cell>
          <cell r="M11" t="str">
            <v>#</v>
          </cell>
          <cell r="N11" t="str">
            <v>#</v>
          </cell>
          <cell r="O11" t="str">
            <v>#</v>
          </cell>
          <cell r="P11" t="str">
            <v>#</v>
          </cell>
          <cell r="Q11" t="str">
            <v>#</v>
          </cell>
          <cell r="R11" t="str">
            <v>003.2011</v>
          </cell>
          <cell r="S11" t="str">
            <v>003.2011</v>
          </cell>
          <cell r="T11" t="str">
            <v>003.2011</v>
          </cell>
          <cell r="U11" t="str">
            <v>003.2011</v>
          </cell>
          <cell r="V11" t="str">
            <v>003.2011</v>
          </cell>
          <cell r="W11" t="str">
            <v>003.2011</v>
          </cell>
          <cell r="X11" t="str">
            <v>003.2011</v>
          </cell>
          <cell r="Y11" t="str">
            <v>003.2011</v>
          </cell>
          <cell r="Z11" t="str">
            <v>003.2011</v>
          </cell>
          <cell r="AA11" t="str">
            <v>003.2011</v>
          </cell>
          <cell r="AB11" t="str">
            <v>003.2011</v>
          </cell>
          <cell r="AC11" t="str">
            <v>003.2011</v>
          </cell>
          <cell r="AD11" t="str">
            <v>003.2011</v>
          </cell>
          <cell r="AE11" t="str">
            <v>003.2011</v>
          </cell>
        </row>
        <row r="12">
          <cell r="D12" t="str">
            <v>005.2011
RoFo GC</v>
          </cell>
          <cell r="E12" t="str">
            <v>Q2.2011
RoFo GC</v>
          </cell>
          <cell r="F12" t="str">
            <v>000-005.2011
RoFo GC</v>
          </cell>
          <cell r="G12" t="str">
            <v>005.2011 
Actual GC</v>
          </cell>
          <cell r="H12" t="str">
            <v>005.2010 
Actual GC</v>
          </cell>
          <cell r="I12" t="str">
            <v>005.2010 
Actual CY rate GC</v>
          </cell>
          <cell r="J12" t="str">
            <v>000-005.2011 
Actual GC</v>
          </cell>
          <cell r="K12" t="str">
            <v>000-005.2010 
Actual GC</v>
          </cell>
          <cell r="L12" t="str">
            <v>000-005.2010 
Actual Y-o-Y rate</v>
          </cell>
          <cell r="M12" t="str">
            <v>Q0-Q2.2011
AOP GC</v>
          </cell>
          <cell r="N12" t="str">
            <v>Q2.2011
Actual GC</v>
          </cell>
          <cell r="O12" t="str">
            <v>Q2.2010
Actual GC</v>
          </cell>
          <cell r="P12" t="str">
            <v>Q2.2010
Actual Y-o-Y rate</v>
          </cell>
          <cell r="Q12" t="str">
            <v>Q2.2011
AOP GC</v>
          </cell>
          <cell r="R12" t="str">
            <v>005.2011
RoFo GC</v>
          </cell>
          <cell r="S12" t="str">
            <v>Q2.2011
RoFo GC</v>
          </cell>
          <cell r="T12" t="str">
            <v>000-005.2011
RoFo GC</v>
          </cell>
          <cell r="U12" t="str">
            <v>005.2011 
Actual GC</v>
          </cell>
          <cell r="V12" t="str">
            <v>005.2010 
Actual GC</v>
          </cell>
          <cell r="W12" t="str">
            <v>005.2010 
Actual CY rate GC</v>
          </cell>
          <cell r="X12" t="str">
            <v>000-005.2011 
Actual GC</v>
          </cell>
          <cell r="Y12" t="str">
            <v>000-005.2010 
Actual GC</v>
          </cell>
          <cell r="Z12" t="str">
            <v>000-005.2010 
Actual Y-o-Y rate</v>
          </cell>
          <cell r="AA12" t="str">
            <v>Q0-Q2.2011
AOP GC</v>
          </cell>
          <cell r="AB12" t="str">
            <v>Q2.2011
Actual GC</v>
          </cell>
          <cell r="AC12" t="str">
            <v>Q2.2010
Actual GC</v>
          </cell>
          <cell r="AD12" t="str">
            <v>Q2.2010
Actual Y-o-Y rate</v>
          </cell>
          <cell r="AE12" t="str">
            <v>Q2.2011
AOP GC</v>
          </cell>
        </row>
        <row r="13">
          <cell r="D13" t="str">
            <v>* 1,000</v>
          </cell>
          <cell r="E13" t="str">
            <v>* 1,000</v>
          </cell>
          <cell r="F13" t="str">
            <v>* 1,000</v>
          </cell>
          <cell r="G13" t="str">
            <v>* 1,000 EUR</v>
          </cell>
          <cell r="H13" t="str">
            <v>* 1,000 EUR</v>
          </cell>
          <cell r="I13" t="str">
            <v>* 1,000 EUR</v>
          </cell>
          <cell r="J13" t="str">
            <v>* 1,000 EUR</v>
          </cell>
          <cell r="K13" t="str">
            <v>* 1,000 EUR</v>
          </cell>
          <cell r="L13" t="str">
            <v>* 1,000 EUR</v>
          </cell>
          <cell r="M13" t="str">
            <v>* 1,000</v>
          </cell>
          <cell r="N13" t="str">
            <v>* 1,000 EUR</v>
          </cell>
          <cell r="O13" t="str">
            <v>* 1,000 EUR</v>
          </cell>
          <cell r="P13" t="str">
            <v>* 1,000 EUR</v>
          </cell>
          <cell r="Q13" t="str">
            <v>* 1,000</v>
          </cell>
          <cell r="R13" t="str">
            <v>* 1,000</v>
          </cell>
          <cell r="S13" t="str">
            <v>* 1,000</v>
          </cell>
          <cell r="T13" t="str">
            <v>* 1,000 EUR</v>
          </cell>
          <cell r="U13" t="str">
            <v>* 1,000</v>
          </cell>
          <cell r="V13" t="str">
            <v>* 1,000</v>
          </cell>
          <cell r="W13" t="str">
            <v>* 1,000</v>
          </cell>
          <cell r="X13" t="str">
            <v>* 1,000</v>
          </cell>
          <cell r="Y13" t="str">
            <v>* 1,000</v>
          </cell>
          <cell r="Z13" t="str">
            <v>* 1,000</v>
          </cell>
          <cell r="AA13" t="str">
            <v>* 1,000</v>
          </cell>
          <cell r="AB13" t="str">
            <v>* 1,000</v>
          </cell>
          <cell r="AC13" t="str">
            <v>* 1,000</v>
          </cell>
          <cell r="AD13" t="str">
            <v>* 1,000</v>
          </cell>
          <cell r="AE13" t="str">
            <v>* 1,000</v>
          </cell>
        </row>
        <row r="14">
          <cell r="A14" t="str">
            <v>CL_CN</v>
          </cell>
          <cell r="G14">
            <v>1.0000000000000001E-5</v>
          </cell>
          <cell r="H14">
            <v>7025.4067800000003</v>
          </cell>
          <cell r="I14">
            <v>6334.9260000000004</v>
          </cell>
          <cell r="J14">
            <v>2.0000000000000002E-5</v>
          </cell>
          <cell r="K14">
            <v>63534.454030000001</v>
          </cell>
          <cell r="L14">
            <v>66424.070430000007</v>
          </cell>
          <cell r="N14">
            <v>5.0000000000000002E-5</v>
          </cell>
          <cell r="O14">
            <v>28652.179240000001</v>
          </cell>
          <cell r="P14">
            <v>27073.18317</v>
          </cell>
          <cell r="T14">
            <v>-2.0000000000000002E-5</v>
          </cell>
        </row>
        <row r="15">
          <cell r="A15" t="str">
            <v>263013</v>
          </cell>
          <cell r="G15">
            <v>1.0000000000000001E-5</v>
          </cell>
          <cell r="H15">
            <v>7025.4067800000003</v>
          </cell>
          <cell r="I15">
            <v>6334.9260000000004</v>
          </cell>
          <cell r="J15">
            <v>2.0000000000000002E-5</v>
          </cell>
          <cell r="K15">
            <v>63534.454030000001</v>
          </cell>
          <cell r="L15">
            <v>66424.070430000007</v>
          </cell>
          <cell r="N15">
            <v>5.0000000000000002E-5</v>
          </cell>
          <cell r="O15">
            <v>28652.179240000001</v>
          </cell>
          <cell r="P15">
            <v>27073.18317</v>
          </cell>
          <cell r="T15">
            <v>-2.0000000000000002E-5</v>
          </cell>
        </row>
      </sheetData>
      <sheetData sheetId="8">
        <row r="1">
          <cell r="A1" t="str">
            <v>TV China by MRU</v>
          </cell>
        </row>
        <row r="5">
          <cell r="A5" t="str">
            <v>rMRU_G</v>
          </cell>
          <cell r="D5" t="str">
            <v>rBW_Data_G</v>
          </cell>
        </row>
        <row r="6">
          <cell r="D6" t="str">
            <v>rPer_Data_G</v>
          </cell>
        </row>
        <row r="8">
          <cell r="D8">
            <v>1</v>
          </cell>
          <cell r="E8">
            <v>2</v>
          </cell>
          <cell r="F8">
            <v>3</v>
          </cell>
          <cell r="G8">
            <v>4</v>
          </cell>
          <cell r="H8">
            <v>5</v>
          </cell>
          <cell r="I8">
            <v>6</v>
          </cell>
          <cell r="J8">
            <v>7</v>
          </cell>
          <cell r="K8">
            <v>8</v>
          </cell>
          <cell r="L8">
            <v>9</v>
          </cell>
          <cell r="M8">
            <v>10</v>
          </cell>
          <cell r="N8">
            <v>11</v>
          </cell>
          <cell r="O8">
            <v>12</v>
          </cell>
          <cell r="P8">
            <v>13</v>
          </cell>
          <cell r="Q8">
            <v>14</v>
          </cell>
          <cell r="R8">
            <v>15</v>
          </cell>
          <cell r="S8">
            <v>16</v>
          </cell>
          <cell r="T8">
            <v>17</v>
          </cell>
          <cell r="U8">
            <v>18</v>
          </cell>
          <cell r="V8">
            <v>19</v>
          </cell>
          <cell r="W8">
            <v>20</v>
          </cell>
          <cell r="X8">
            <v>21</v>
          </cell>
          <cell r="Y8">
            <v>22</v>
          </cell>
          <cell r="Z8">
            <v>23</v>
          </cell>
          <cell r="AA8">
            <v>24</v>
          </cell>
          <cell r="AB8">
            <v>25</v>
          </cell>
          <cell r="AC8">
            <v>26</v>
          </cell>
          <cell r="AD8">
            <v>27</v>
          </cell>
          <cell r="AE8">
            <v>28</v>
          </cell>
          <cell r="AF8">
            <v>29</v>
          </cell>
          <cell r="AG8">
            <v>30</v>
          </cell>
          <cell r="AH8">
            <v>31</v>
          </cell>
          <cell r="AI8">
            <v>32</v>
          </cell>
          <cell r="AJ8">
            <v>33</v>
          </cell>
          <cell r="AK8">
            <v>34</v>
          </cell>
          <cell r="AL8">
            <v>35</v>
          </cell>
          <cell r="AM8">
            <v>36</v>
          </cell>
          <cell r="AN8">
            <v>37</v>
          </cell>
          <cell r="AO8">
            <v>38</v>
          </cell>
          <cell r="AP8">
            <v>39</v>
          </cell>
          <cell r="AQ8">
            <v>40</v>
          </cell>
          <cell r="AR8">
            <v>41</v>
          </cell>
          <cell r="AS8">
            <v>42</v>
          </cell>
        </row>
        <row r="9">
          <cell r="D9" t="str">
            <v>#005.2011
RoFo GC</v>
          </cell>
          <cell r="E9" t="str">
            <v>#Q2.2011
RoFo GC</v>
          </cell>
          <cell r="F9" t="str">
            <v>#000-005.2011
RoFo GC</v>
          </cell>
          <cell r="G9" t="str">
            <v>#005.2011 
Actual GC</v>
          </cell>
          <cell r="H9" t="str">
            <v>#005.2010 
Actual GC</v>
          </cell>
          <cell r="I9" t="str">
            <v>#005.2010 
Actual CY rate GC</v>
          </cell>
          <cell r="J9" t="str">
            <v>#000-005.2011 
Actual GC</v>
          </cell>
          <cell r="K9" t="str">
            <v>#000-005.2010 
Actual GC</v>
          </cell>
          <cell r="L9" t="str">
            <v>#000-005.2010 
Actual Y-o-Y rate</v>
          </cell>
          <cell r="M9" t="str">
            <v>#Q0-Q2.2011
AOP GC</v>
          </cell>
          <cell r="N9" t="str">
            <v>#Q2.2011
Actual GC</v>
          </cell>
          <cell r="O9" t="str">
            <v>#Q2.2010
Actual GC</v>
          </cell>
          <cell r="P9" t="str">
            <v>#Q2.2010
Actual Y-o-Y rate</v>
          </cell>
          <cell r="Q9" t="str">
            <v>#Q2.2011
AOP GC</v>
          </cell>
          <cell r="R9" t="str">
            <v>003.2011005.2011
RoFo GC</v>
          </cell>
          <cell r="S9" t="str">
            <v>003.2011Q2.2011
RoFo GC</v>
          </cell>
          <cell r="T9" t="str">
            <v>003.2011000-005.2011
RoFo GC</v>
          </cell>
          <cell r="U9" t="str">
            <v>003.2011005.2011 
Actual GC</v>
          </cell>
          <cell r="V9" t="str">
            <v>003.2011005.2010 
Actual GC</v>
          </cell>
          <cell r="W9" t="str">
            <v>003.2011005.2010 
Actual CY rate GC</v>
          </cell>
          <cell r="X9" t="str">
            <v>003.2011000-005.2011 
Actual GC</v>
          </cell>
          <cell r="Y9" t="str">
            <v>003.2011000-005.2010 
Actual GC</v>
          </cell>
          <cell r="Z9" t="str">
            <v>003.2011000-005.2010 
Actual Y-o-Y rate</v>
          </cell>
          <cell r="AA9" t="str">
            <v>003.2011Q0-Q2.2011
AOP GC</v>
          </cell>
          <cell r="AB9" t="str">
            <v>003.2011Q2.2011
Actual GC</v>
          </cell>
          <cell r="AC9" t="str">
            <v>003.2011Q2.2010
Actual GC</v>
          </cell>
          <cell r="AD9" t="str">
            <v>003.2011Q2.2010
Actual Y-o-Y rate</v>
          </cell>
          <cell r="AE9" t="str">
            <v>003.2011Q2.2011
AOP GC</v>
          </cell>
          <cell r="AF9" t="str">
            <v/>
          </cell>
          <cell r="AG9" t="str">
            <v/>
          </cell>
          <cell r="AH9" t="str">
            <v/>
          </cell>
          <cell r="AI9" t="str">
            <v/>
          </cell>
          <cell r="AJ9" t="str">
            <v/>
          </cell>
          <cell r="AK9" t="str">
            <v/>
          </cell>
          <cell r="AL9" t="str">
            <v/>
          </cell>
          <cell r="AM9" t="str">
            <v/>
          </cell>
          <cell r="AN9" t="str">
            <v/>
          </cell>
          <cell r="AO9" t="str">
            <v/>
          </cell>
          <cell r="AP9" t="str">
            <v/>
          </cell>
          <cell r="AQ9" t="str">
            <v/>
          </cell>
          <cell r="AR9" t="str">
            <v/>
          </cell>
          <cell r="AS9" t="str">
            <v/>
          </cell>
        </row>
        <row r="10">
          <cell r="D10" t="str">
            <v>Period 00 0000</v>
          </cell>
          <cell r="E10" t="str">
            <v>Period 00 0000</v>
          </cell>
          <cell r="F10" t="str">
            <v>Period 00 0000</v>
          </cell>
          <cell r="G10" t="str">
            <v>Period 00 0000</v>
          </cell>
          <cell r="H10" t="str">
            <v>Period 00 0000</v>
          </cell>
          <cell r="I10" t="str">
            <v>Period 00 0000</v>
          </cell>
          <cell r="J10" t="str">
            <v>Period 00 0000</v>
          </cell>
          <cell r="K10" t="str">
            <v>Period 00 0000</v>
          </cell>
          <cell r="L10" t="str">
            <v>Period 00 0000</v>
          </cell>
          <cell r="M10" t="str">
            <v>Period 00 0000</v>
          </cell>
          <cell r="N10" t="str">
            <v>Period 00 0000</v>
          </cell>
          <cell r="O10" t="str">
            <v>Period 00 0000</v>
          </cell>
          <cell r="P10" t="str">
            <v>Period 00 0000</v>
          </cell>
          <cell r="Q10" t="str">
            <v>Period 00 0000</v>
          </cell>
          <cell r="R10" t="str">
            <v>MAR</v>
          </cell>
          <cell r="S10" t="str">
            <v>MAR</v>
          </cell>
          <cell r="T10" t="str">
            <v>MAR</v>
          </cell>
          <cell r="U10" t="str">
            <v>MAR</v>
          </cell>
          <cell r="V10" t="str">
            <v>MAR</v>
          </cell>
          <cell r="W10" t="str">
            <v>MAR</v>
          </cell>
          <cell r="X10" t="str">
            <v>MAR</v>
          </cell>
          <cell r="Y10" t="str">
            <v>MAR</v>
          </cell>
          <cell r="Z10" t="str">
            <v>MAR</v>
          </cell>
          <cell r="AA10" t="str">
            <v>MAR</v>
          </cell>
          <cell r="AB10" t="str">
            <v>MAR</v>
          </cell>
          <cell r="AC10" t="str">
            <v>MAR</v>
          </cell>
          <cell r="AD10" t="str">
            <v>MAR</v>
          </cell>
          <cell r="AE10" t="str">
            <v>MAR</v>
          </cell>
        </row>
        <row r="11">
          <cell r="D11" t="str">
            <v>#</v>
          </cell>
          <cell r="E11" t="str">
            <v>#</v>
          </cell>
          <cell r="F11" t="str">
            <v>#</v>
          </cell>
          <cell r="G11" t="str">
            <v>#</v>
          </cell>
          <cell r="H11" t="str">
            <v>#</v>
          </cell>
          <cell r="I11" t="str">
            <v>#</v>
          </cell>
          <cell r="J11" t="str">
            <v>#</v>
          </cell>
          <cell r="K11" t="str">
            <v>#</v>
          </cell>
          <cell r="L11" t="str">
            <v>#</v>
          </cell>
          <cell r="M11" t="str">
            <v>#</v>
          </cell>
          <cell r="N11" t="str">
            <v>#</v>
          </cell>
          <cell r="O11" t="str">
            <v>#</v>
          </cell>
          <cell r="P11" t="str">
            <v>#</v>
          </cell>
          <cell r="Q11" t="str">
            <v>#</v>
          </cell>
          <cell r="R11" t="str">
            <v>003.2011</v>
          </cell>
          <cell r="S11" t="str">
            <v>003.2011</v>
          </cell>
          <cell r="T11" t="str">
            <v>003.2011</v>
          </cell>
          <cell r="U11" t="str">
            <v>003.2011</v>
          </cell>
          <cell r="V11" t="str">
            <v>003.2011</v>
          </cell>
          <cell r="W11" t="str">
            <v>003.2011</v>
          </cell>
          <cell r="X11" t="str">
            <v>003.2011</v>
          </cell>
          <cell r="Y11" t="str">
            <v>003.2011</v>
          </cell>
          <cell r="Z11" t="str">
            <v>003.2011</v>
          </cell>
          <cell r="AA11" t="str">
            <v>003.2011</v>
          </cell>
          <cell r="AB11" t="str">
            <v>003.2011</v>
          </cell>
          <cell r="AC11" t="str">
            <v>003.2011</v>
          </cell>
          <cell r="AD11" t="str">
            <v>003.2011</v>
          </cell>
          <cell r="AE11" t="str">
            <v>003.2011</v>
          </cell>
        </row>
        <row r="12">
          <cell r="D12" t="str">
            <v>005.2011
RoFo GC</v>
          </cell>
          <cell r="E12" t="str">
            <v>Q2.2011
RoFo GC</v>
          </cell>
          <cell r="F12" t="str">
            <v>000-005.2011
RoFo GC</v>
          </cell>
          <cell r="G12" t="str">
            <v>005.2011 
Actual GC</v>
          </cell>
          <cell r="H12" t="str">
            <v>005.2010 
Actual GC</v>
          </cell>
          <cell r="I12" t="str">
            <v>005.2010 
Actual CY rate GC</v>
          </cell>
          <cell r="J12" t="str">
            <v>000-005.2011 
Actual GC</v>
          </cell>
          <cell r="K12" t="str">
            <v>000-005.2010 
Actual GC</v>
          </cell>
          <cell r="L12" t="str">
            <v>000-005.2010 
Actual Y-o-Y rate</v>
          </cell>
          <cell r="M12" t="str">
            <v>Q0-Q2.2011
AOP GC</v>
          </cell>
          <cell r="N12" t="str">
            <v>Q2.2011
Actual GC</v>
          </cell>
          <cell r="O12" t="str">
            <v>Q2.2010
Actual GC</v>
          </cell>
          <cell r="P12" t="str">
            <v>Q2.2010
Actual Y-o-Y rate</v>
          </cell>
          <cell r="Q12" t="str">
            <v>Q2.2011
AOP GC</v>
          </cell>
          <cell r="R12" t="str">
            <v>005.2011
RoFo GC</v>
          </cell>
          <cell r="S12" t="str">
            <v>Q2.2011
RoFo GC</v>
          </cell>
          <cell r="T12" t="str">
            <v>000-005.2011
RoFo GC</v>
          </cell>
          <cell r="U12" t="str">
            <v>005.2011 
Actual GC</v>
          </cell>
          <cell r="V12" t="str">
            <v>005.2010 
Actual GC</v>
          </cell>
          <cell r="W12" t="str">
            <v>005.2010 
Actual CY rate GC</v>
          </cell>
          <cell r="X12" t="str">
            <v>000-005.2011 
Actual GC</v>
          </cell>
          <cell r="Y12" t="str">
            <v>000-005.2010 
Actual GC</v>
          </cell>
          <cell r="Z12" t="str">
            <v>000-005.2010 
Actual Y-o-Y rate</v>
          </cell>
          <cell r="AA12" t="str">
            <v>Q0-Q2.2011
AOP GC</v>
          </cell>
          <cell r="AB12" t="str">
            <v>Q2.2011
Actual GC</v>
          </cell>
          <cell r="AC12" t="str">
            <v>Q2.2010
Actual GC</v>
          </cell>
          <cell r="AD12" t="str">
            <v>Q2.2010
Actual Y-o-Y rate</v>
          </cell>
          <cell r="AE12" t="str">
            <v>Q2.2011
AOP GC</v>
          </cell>
        </row>
        <row r="13">
          <cell r="D13" t="str">
            <v>* 1,000</v>
          </cell>
          <cell r="E13" t="str">
            <v>* 1,000</v>
          </cell>
          <cell r="F13" t="str">
            <v>* 1,000</v>
          </cell>
          <cell r="G13" t="str">
            <v>* 1,000 EUR</v>
          </cell>
          <cell r="H13" t="str">
            <v>* 1,000 EUR</v>
          </cell>
          <cell r="I13" t="str">
            <v>* 1,000 EUR</v>
          </cell>
          <cell r="J13" t="str">
            <v>* 1,000 EUR</v>
          </cell>
          <cell r="K13" t="str">
            <v>* 1,000 EUR</v>
          </cell>
          <cell r="L13" t="str">
            <v>* 1,000 EUR</v>
          </cell>
          <cell r="M13" t="str">
            <v>* 1,000</v>
          </cell>
          <cell r="N13" t="str">
            <v>* 1,000 EUR</v>
          </cell>
          <cell r="O13" t="str">
            <v>* 1,000 EUR</v>
          </cell>
          <cell r="P13" t="str">
            <v>* 1,000 EUR</v>
          </cell>
          <cell r="Q13" t="str">
            <v>* 1,000</v>
          </cell>
          <cell r="R13" t="str">
            <v>* 1,000</v>
          </cell>
          <cell r="S13" t="str">
            <v>* 1,000</v>
          </cell>
          <cell r="T13" t="str">
            <v>* 1,000 EUR</v>
          </cell>
          <cell r="U13" t="str">
            <v>* 1,000</v>
          </cell>
          <cell r="V13" t="str">
            <v>* 1,000</v>
          </cell>
          <cell r="W13" t="str">
            <v>* 1,000</v>
          </cell>
          <cell r="X13" t="str">
            <v>* 1,000</v>
          </cell>
          <cell r="Y13" t="str">
            <v>* 1,000</v>
          </cell>
          <cell r="Z13" t="str">
            <v>* 1,000</v>
          </cell>
          <cell r="AA13" t="str">
            <v>* 1,000</v>
          </cell>
          <cell r="AB13" t="str">
            <v>* 1,000</v>
          </cell>
          <cell r="AC13" t="str">
            <v>* 1,000</v>
          </cell>
          <cell r="AD13" t="str">
            <v>* 1,000</v>
          </cell>
          <cell r="AE13" t="str">
            <v>* 1,000</v>
          </cell>
        </row>
        <row r="14">
          <cell r="A14" t="str">
            <v>BT6918</v>
          </cell>
          <cell r="G14">
            <v>1.0000000000000001E-5</v>
          </cell>
          <cell r="H14">
            <v>7025.4067800000003</v>
          </cell>
          <cell r="I14">
            <v>6334.9260000000004</v>
          </cell>
          <cell r="J14">
            <v>2.0000000000000002E-5</v>
          </cell>
          <cell r="K14">
            <v>63534.454030000001</v>
          </cell>
          <cell r="L14">
            <v>66424.070430000007</v>
          </cell>
          <cell r="N14">
            <v>5.0000000000000002E-5</v>
          </cell>
          <cell r="O14">
            <v>28652.179240000001</v>
          </cell>
          <cell r="P14">
            <v>27073.18317</v>
          </cell>
          <cell r="T14">
            <v>-2.0000000000000002E-5</v>
          </cell>
        </row>
        <row r="15">
          <cell r="A15" t="str">
            <v>BO0680</v>
          </cell>
          <cell r="G15">
            <v>1.0000000000000001E-5</v>
          </cell>
          <cell r="H15">
            <v>7025.4067800000003</v>
          </cell>
          <cell r="I15">
            <v>6334.9260000000004</v>
          </cell>
          <cell r="J15">
            <v>2.0000000000000002E-5</v>
          </cell>
          <cell r="K15">
            <v>63534.454030000001</v>
          </cell>
          <cell r="L15">
            <v>66424.070430000007</v>
          </cell>
          <cell r="N15">
            <v>5.0000000000000002E-5</v>
          </cell>
          <cell r="O15">
            <v>28652.179240000001</v>
          </cell>
          <cell r="P15">
            <v>27073.18317</v>
          </cell>
          <cell r="T15">
            <v>-2.0000000000000002E-5</v>
          </cell>
        </row>
        <row r="16">
          <cell r="A16" t="str">
            <v>BU0680</v>
          </cell>
          <cell r="G16">
            <v>1.0000000000000001E-5</v>
          </cell>
          <cell r="H16">
            <v>7025.4067800000003</v>
          </cell>
          <cell r="I16">
            <v>6334.9260000000004</v>
          </cell>
          <cell r="J16">
            <v>2.0000000000000002E-5</v>
          </cell>
          <cell r="K16">
            <v>63534.454030000001</v>
          </cell>
          <cell r="L16">
            <v>66424.070430000007</v>
          </cell>
          <cell r="N16">
            <v>5.0000000000000002E-5</v>
          </cell>
          <cell r="O16">
            <v>28652.179240000001</v>
          </cell>
          <cell r="P16">
            <v>27073.18317</v>
          </cell>
          <cell r="T16">
            <v>-2.0000000000000002E-5</v>
          </cell>
        </row>
        <row r="17">
          <cell r="A17">
            <v>0</v>
          </cell>
        </row>
        <row r="18">
          <cell r="A18">
            <v>0</v>
          </cell>
        </row>
        <row r="19">
          <cell r="A19">
            <v>0</v>
          </cell>
        </row>
        <row r="20">
          <cell r="A20">
            <v>0</v>
          </cell>
        </row>
      </sheetData>
      <sheetData sheetId="9">
        <row r="1">
          <cell r="A1" t="str">
            <v>TV NA by ORU</v>
          </cell>
        </row>
        <row r="5">
          <cell r="A5" t="str">
            <v>rORU_H</v>
          </cell>
          <cell r="D5" t="str">
            <v>rBW_Data_H</v>
          </cell>
        </row>
        <row r="6">
          <cell r="D6" t="str">
            <v>rPer_Data_H</v>
          </cell>
        </row>
        <row r="8">
          <cell r="D8">
            <v>1</v>
          </cell>
          <cell r="E8">
            <v>2</v>
          </cell>
          <cell r="F8">
            <v>3</v>
          </cell>
          <cell r="G8">
            <v>4</v>
          </cell>
          <cell r="H8">
            <v>5</v>
          </cell>
          <cell r="I8">
            <v>6</v>
          </cell>
          <cell r="J8">
            <v>7</v>
          </cell>
          <cell r="K8">
            <v>8</v>
          </cell>
          <cell r="L8">
            <v>9</v>
          </cell>
          <cell r="M8">
            <v>10</v>
          </cell>
          <cell r="N8">
            <v>11</v>
          </cell>
          <cell r="O8">
            <v>12</v>
          </cell>
          <cell r="P8">
            <v>13</v>
          </cell>
          <cell r="Q8">
            <v>14</v>
          </cell>
          <cell r="R8">
            <v>15</v>
          </cell>
          <cell r="S8">
            <v>16</v>
          </cell>
          <cell r="T8">
            <v>17</v>
          </cell>
          <cell r="U8">
            <v>18</v>
          </cell>
          <cell r="V8">
            <v>19</v>
          </cell>
          <cell r="W8">
            <v>20</v>
          </cell>
          <cell r="X8">
            <v>21</v>
          </cell>
          <cell r="Y8">
            <v>22</v>
          </cell>
          <cell r="Z8">
            <v>23</v>
          </cell>
          <cell r="AA8">
            <v>24</v>
          </cell>
          <cell r="AB8">
            <v>25</v>
          </cell>
          <cell r="AC8">
            <v>26</v>
          </cell>
          <cell r="AD8">
            <v>27</v>
          </cell>
          <cell r="AE8">
            <v>28</v>
          </cell>
          <cell r="AF8">
            <v>29</v>
          </cell>
          <cell r="AG8">
            <v>30</v>
          </cell>
          <cell r="AH8">
            <v>31</v>
          </cell>
          <cell r="AI8">
            <v>32</v>
          </cell>
          <cell r="AJ8">
            <v>33</v>
          </cell>
          <cell r="AK8">
            <v>34</v>
          </cell>
          <cell r="AL8">
            <v>35</v>
          </cell>
          <cell r="AM8">
            <v>36</v>
          </cell>
          <cell r="AN8">
            <v>37</v>
          </cell>
          <cell r="AO8">
            <v>38</v>
          </cell>
          <cell r="AP8">
            <v>39</v>
          </cell>
          <cell r="AQ8">
            <v>40</v>
          </cell>
          <cell r="AR8">
            <v>41</v>
          </cell>
          <cell r="AS8">
            <v>42</v>
          </cell>
        </row>
        <row r="9">
          <cell r="D9" t="str">
            <v>#005.2011
RoFo GC</v>
          </cell>
          <cell r="E9" t="str">
            <v>#Q2.2011
RoFo GC</v>
          </cell>
          <cell r="F9" t="str">
            <v>#000-005.2011
RoFo GC</v>
          </cell>
          <cell r="G9" t="str">
            <v>#005.2011 
Actual GC</v>
          </cell>
          <cell r="H9" t="str">
            <v>#005.2010 
Actual GC</v>
          </cell>
          <cell r="I9" t="str">
            <v>#005.2010 
Actual CY rate GC</v>
          </cell>
          <cell r="J9" t="str">
            <v>#000-005.2011 
Actual GC</v>
          </cell>
          <cell r="K9" t="str">
            <v>#000-005.2010 
Actual GC</v>
          </cell>
          <cell r="L9" t="str">
            <v>#000-005.2010 
Actual Y-o-Y rate</v>
          </cell>
          <cell r="M9" t="str">
            <v>#Q0-Q2.2011
AOP GC</v>
          </cell>
          <cell r="N9" t="str">
            <v>#Q2.2011
Actual GC</v>
          </cell>
          <cell r="O9" t="str">
            <v>#Q2.2010
Actual GC</v>
          </cell>
          <cell r="P9" t="str">
            <v>#Q2.2010
Actual Y-o-Y rate</v>
          </cell>
          <cell r="Q9" t="str">
            <v>#Q2.2011
AOP GC</v>
          </cell>
          <cell r="R9" t="str">
            <v>003.2011005.2011
RoFo GC</v>
          </cell>
          <cell r="S9" t="str">
            <v>003.2011Q2.2011
RoFo GC</v>
          </cell>
          <cell r="T9" t="str">
            <v>003.2011000-005.2011
RoFo GC</v>
          </cell>
          <cell r="U9" t="str">
            <v>003.2011005.2011 
Actual GC</v>
          </cell>
          <cell r="V9" t="str">
            <v>003.2011005.2010 
Actual GC</v>
          </cell>
          <cell r="W9" t="str">
            <v>003.2011005.2010 
Actual CY rate GC</v>
          </cell>
          <cell r="X9" t="str">
            <v>003.2011000-005.2011 
Actual GC</v>
          </cell>
          <cell r="Y9" t="str">
            <v>003.2011000-005.2010 
Actual GC</v>
          </cell>
          <cell r="Z9" t="str">
            <v>003.2011000-005.2010 
Actual Y-o-Y rate</v>
          </cell>
          <cell r="AA9" t="str">
            <v>003.2011Q0-Q2.2011
AOP GC</v>
          </cell>
          <cell r="AB9" t="str">
            <v>003.2011Q2.2011
Actual GC</v>
          </cell>
          <cell r="AC9" t="str">
            <v>003.2011Q2.2010
Actual GC</v>
          </cell>
          <cell r="AD9" t="str">
            <v>003.2011Q2.2010
Actual Y-o-Y rate</v>
          </cell>
          <cell r="AE9" t="str">
            <v>003.2011Q2.2011
AOP GC</v>
          </cell>
          <cell r="AF9" t="str">
            <v/>
          </cell>
          <cell r="AG9" t="str">
            <v/>
          </cell>
          <cell r="AH9" t="str">
            <v/>
          </cell>
          <cell r="AI9" t="str">
            <v/>
          </cell>
          <cell r="AJ9" t="str">
            <v/>
          </cell>
          <cell r="AK9" t="str">
            <v/>
          </cell>
          <cell r="AL9" t="str">
            <v/>
          </cell>
          <cell r="AM9" t="str">
            <v/>
          </cell>
          <cell r="AN9" t="str">
            <v/>
          </cell>
          <cell r="AO9" t="str">
            <v/>
          </cell>
          <cell r="AP9" t="str">
            <v/>
          </cell>
          <cell r="AQ9" t="str">
            <v/>
          </cell>
          <cell r="AR9" t="str">
            <v/>
          </cell>
          <cell r="AS9" t="str">
            <v/>
          </cell>
        </row>
        <row r="10">
          <cell r="D10" t="str">
            <v>Period 00 0000</v>
          </cell>
          <cell r="E10" t="str">
            <v>Period 00 0000</v>
          </cell>
          <cell r="F10" t="str">
            <v>Period 00 0000</v>
          </cell>
          <cell r="G10" t="str">
            <v>Period 00 0000</v>
          </cell>
          <cell r="H10" t="str">
            <v>Period 00 0000</v>
          </cell>
          <cell r="I10" t="str">
            <v>Period 00 0000</v>
          </cell>
          <cell r="J10" t="str">
            <v>Period 00 0000</v>
          </cell>
          <cell r="K10" t="str">
            <v>Period 00 0000</v>
          </cell>
          <cell r="L10" t="str">
            <v>Period 00 0000</v>
          </cell>
          <cell r="M10" t="str">
            <v>Period 00 0000</v>
          </cell>
          <cell r="N10" t="str">
            <v>Period 00 0000</v>
          </cell>
          <cell r="O10" t="str">
            <v>Period 00 0000</v>
          </cell>
          <cell r="P10" t="str">
            <v>Period 00 0000</v>
          </cell>
          <cell r="Q10" t="str">
            <v>Period 00 0000</v>
          </cell>
          <cell r="R10" t="str">
            <v>MAR</v>
          </cell>
          <cell r="S10" t="str">
            <v>MAR</v>
          </cell>
          <cell r="T10" t="str">
            <v>MAR</v>
          </cell>
          <cell r="U10" t="str">
            <v>MAR</v>
          </cell>
          <cell r="V10" t="str">
            <v>MAR</v>
          </cell>
          <cell r="W10" t="str">
            <v>MAR</v>
          </cell>
          <cell r="X10" t="str">
            <v>MAR</v>
          </cell>
          <cell r="Y10" t="str">
            <v>MAR</v>
          </cell>
          <cell r="Z10" t="str">
            <v>MAR</v>
          </cell>
          <cell r="AA10" t="str">
            <v>MAR</v>
          </cell>
          <cell r="AB10" t="str">
            <v>MAR</v>
          </cell>
          <cell r="AC10" t="str">
            <v>MAR</v>
          </cell>
          <cell r="AD10" t="str">
            <v>MAR</v>
          </cell>
          <cell r="AE10" t="str">
            <v>MAR</v>
          </cell>
        </row>
        <row r="11">
          <cell r="D11" t="str">
            <v>#</v>
          </cell>
          <cell r="E11" t="str">
            <v>#</v>
          </cell>
          <cell r="F11" t="str">
            <v>#</v>
          </cell>
          <cell r="G11" t="str">
            <v>#</v>
          </cell>
          <cell r="H11" t="str">
            <v>#</v>
          </cell>
          <cell r="I11" t="str">
            <v>#</v>
          </cell>
          <cell r="J11" t="str">
            <v>#</v>
          </cell>
          <cell r="K11" t="str">
            <v>#</v>
          </cell>
          <cell r="L11" t="str">
            <v>#</v>
          </cell>
          <cell r="M11" t="str">
            <v>#</v>
          </cell>
          <cell r="N11" t="str">
            <v>#</v>
          </cell>
          <cell r="O11" t="str">
            <v>#</v>
          </cell>
          <cell r="P11" t="str">
            <v>#</v>
          </cell>
          <cell r="Q11" t="str">
            <v>#</v>
          </cell>
          <cell r="R11" t="str">
            <v>003.2011</v>
          </cell>
          <cell r="S11" t="str">
            <v>003.2011</v>
          </cell>
          <cell r="T11" t="str">
            <v>003.2011</v>
          </cell>
          <cell r="U11" t="str">
            <v>003.2011</v>
          </cell>
          <cell r="V11" t="str">
            <v>003.2011</v>
          </cell>
          <cell r="W11" t="str">
            <v>003.2011</v>
          </cell>
          <cell r="X11" t="str">
            <v>003.2011</v>
          </cell>
          <cell r="Y11" t="str">
            <v>003.2011</v>
          </cell>
          <cell r="Z11" t="str">
            <v>003.2011</v>
          </cell>
          <cell r="AA11" t="str">
            <v>003.2011</v>
          </cell>
          <cell r="AB11" t="str">
            <v>003.2011</v>
          </cell>
          <cell r="AC11" t="str">
            <v>003.2011</v>
          </cell>
          <cell r="AD11" t="str">
            <v>003.2011</v>
          </cell>
          <cell r="AE11" t="str">
            <v>003.2011</v>
          </cell>
        </row>
        <row r="12">
          <cell r="D12" t="str">
            <v>005.2011
RoFo GC</v>
          </cell>
          <cell r="E12" t="str">
            <v>Q2.2011
RoFo GC</v>
          </cell>
          <cell r="F12" t="str">
            <v>000-005.2011
RoFo GC</v>
          </cell>
          <cell r="G12" t="str">
            <v>005.2011 
Actual GC</v>
          </cell>
          <cell r="H12" t="str">
            <v>005.2010 
Actual GC</v>
          </cell>
          <cell r="I12" t="str">
            <v>005.2010 
Actual CY rate GC</v>
          </cell>
          <cell r="J12" t="str">
            <v>000-005.2011 
Actual GC</v>
          </cell>
          <cell r="K12" t="str">
            <v>000-005.2010 
Actual GC</v>
          </cell>
          <cell r="L12" t="str">
            <v>000-005.2010 
Actual Y-o-Y rate</v>
          </cell>
          <cell r="M12" t="str">
            <v>Q0-Q2.2011
AOP GC</v>
          </cell>
          <cell r="N12" t="str">
            <v>Q2.2011
Actual GC</v>
          </cell>
          <cell r="O12" t="str">
            <v>Q2.2010
Actual GC</v>
          </cell>
          <cell r="P12" t="str">
            <v>Q2.2010
Actual Y-o-Y rate</v>
          </cell>
          <cell r="Q12" t="str">
            <v>Q2.2011
AOP GC</v>
          </cell>
          <cell r="R12" t="str">
            <v>005.2011
RoFo GC</v>
          </cell>
          <cell r="S12" t="str">
            <v>Q2.2011
RoFo GC</v>
          </cell>
          <cell r="T12" t="str">
            <v>000-005.2011
RoFo GC</v>
          </cell>
          <cell r="U12" t="str">
            <v>005.2011 
Actual GC</v>
          </cell>
          <cell r="V12" t="str">
            <v>005.2010 
Actual GC</v>
          </cell>
          <cell r="W12" t="str">
            <v>005.2010 
Actual CY rate GC</v>
          </cell>
          <cell r="X12" t="str">
            <v>000-005.2011 
Actual GC</v>
          </cell>
          <cell r="Y12" t="str">
            <v>000-005.2010 
Actual GC</v>
          </cell>
          <cell r="Z12" t="str">
            <v>000-005.2010 
Actual Y-o-Y rate</v>
          </cell>
          <cell r="AA12" t="str">
            <v>Q0-Q2.2011
AOP GC</v>
          </cell>
          <cell r="AB12" t="str">
            <v>Q2.2011
Actual GC</v>
          </cell>
          <cell r="AC12" t="str">
            <v>Q2.2010
Actual GC</v>
          </cell>
          <cell r="AD12" t="str">
            <v>Q2.2010
Actual Y-o-Y rate</v>
          </cell>
          <cell r="AE12" t="str">
            <v>Q2.2011
AOP GC</v>
          </cell>
        </row>
        <row r="13">
          <cell r="D13" t="str">
            <v>* 1,000</v>
          </cell>
          <cell r="E13" t="str">
            <v>* 1,000</v>
          </cell>
          <cell r="F13" t="str">
            <v>* 1,000</v>
          </cell>
          <cell r="G13" t="str">
            <v>* 1,000</v>
          </cell>
          <cell r="H13" t="str">
            <v>* 1,000 EUR</v>
          </cell>
          <cell r="I13" t="str">
            <v>* 1,000 EUR</v>
          </cell>
          <cell r="J13" t="str">
            <v>* 1,000 EUR</v>
          </cell>
          <cell r="K13" t="str">
            <v>* 1,000 EUR</v>
          </cell>
          <cell r="L13" t="str">
            <v>* 1,000 EUR</v>
          </cell>
          <cell r="M13" t="str">
            <v>* 1,000</v>
          </cell>
          <cell r="N13" t="str">
            <v>* 1,000 EUR</v>
          </cell>
          <cell r="O13" t="str">
            <v>* 1,000 EUR</v>
          </cell>
          <cell r="P13" t="str">
            <v>* 1,000 EUR</v>
          </cell>
          <cell r="Q13" t="str">
            <v>* 1,000</v>
          </cell>
          <cell r="R13" t="str">
            <v>* 1,000</v>
          </cell>
          <cell r="S13" t="str">
            <v>* 1,000</v>
          </cell>
          <cell r="T13" t="str">
            <v>* 1,000 EUR</v>
          </cell>
          <cell r="U13" t="str">
            <v>* 1,000</v>
          </cell>
          <cell r="V13" t="str">
            <v>* 1,000</v>
          </cell>
          <cell r="W13" t="str">
            <v>* 1,000</v>
          </cell>
          <cell r="X13" t="str">
            <v>* 1,000</v>
          </cell>
          <cell r="Y13" t="str">
            <v>* 1,000</v>
          </cell>
          <cell r="Z13" t="str">
            <v>* 1,000</v>
          </cell>
          <cell r="AA13" t="str">
            <v>* 1,000</v>
          </cell>
          <cell r="AB13" t="str">
            <v>* 1,000</v>
          </cell>
          <cell r="AC13" t="str">
            <v>* 1,000</v>
          </cell>
          <cell r="AD13" t="str">
            <v>* 1,000</v>
          </cell>
          <cell r="AE13" t="str">
            <v>* 1,000</v>
          </cell>
        </row>
        <row r="14">
          <cell r="A14" t="str">
            <v>CLNAM</v>
          </cell>
          <cell r="G14">
            <v>0</v>
          </cell>
          <cell r="H14">
            <v>508.32049000000001</v>
          </cell>
          <cell r="I14">
            <v>470.15069999999997</v>
          </cell>
          <cell r="J14">
            <v>7.3265700000000002</v>
          </cell>
          <cell r="K14">
            <v>2496.9707800000001</v>
          </cell>
          <cell r="L14">
            <v>2528.7031999999999</v>
          </cell>
          <cell r="N14">
            <v>0.63939999999999997</v>
          </cell>
          <cell r="O14">
            <v>1898.9093499999999</v>
          </cell>
          <cell r="P14">
            <v>1812.61815</v>
          </cell>
          <cell r="T14">
            <v>6.6871700000000001</v>
          </cell>
        </row>
        <row r="15">
          <cell r="A15" t="str">
            <v>CL_US</v>
          </cell>
          <cell r="G15">
            <v>0</v>
          </cell>
          <cell r="H15">
            <v>37.462850000000003</v>
          </cell>
          <cell r="I15">
            <v>32.136020000000002</v>
          </cell>
          <cell r="J15">
            <v>0.64686999999999995</v>
          </cell>
          <cell r="K15">
            <v>222.13979</v>
          </cell>
          <cell r="L15">
            <v>214.33503999999999</v>
          </cell>
          <cell r="N15">
            <v>0.63939999999999997</v>
          </cell>
          <cell r="O15">
            <v>126.95385</v>
          </cell>
          <cell r="P15">
            <v>117.10786</v>
          </cell>
          <cell r="T15">
            <v>7.4700000000000001E-3</v>
          </cell>
        </row>
        <row r="16">
          <cell r="A16" t="str">
            <v>130320</v>
          </cell>
          <cell r="G16">
            <v>0</v>
          </cell>
          <cell r="H16">
            <v>37.462850000000003</v>
          </cell>
          <cell r="I16">
            <v>32.136020000000002</v>
          </cell>
          <cell r="J16">
            <v>0.64686999999999995</v>
          </cell>
          <cell r="K16">
            <v>222.13979</v>
          </cell>
          <cell r="L16">
            <v>214.33503999999999</v>
          </cell>
          <cell r="N16">
            <v>0.63939999999999997</v>
          </cell>
          <cell r="O16">
            <v>126.95385</v>
          </cell>
          <cell r="P16">
            <v>117.10786</v>
          </cell>
          <cell r="T16">
            <v>7.4700000000000001E-3</v>
          </cell>
        </row>
        <row r="17">
          <cell r="A17" t="str">
            <v>CL_CA</v>
          </cell>
          <cell r="G17">
            <v>0</v>
          </cell>
          <cell r="H17">
            <v>470.85764</v>
          </cell>
          <cell r="I17">
            <v>438.01468999999997</v>
          </cell>
          <cell r="J17">
            <v>6.6797000000000004</v>
          </cell>
          <cell r="K17">
            <v>2274.8309899999999</v>
          </cell>
          <cell r="L17">
            <v>2314.3681700000002</v>
          </cell>
          <cell r="N17">
            <v>0</v>
          </cell>
          <cell r="O17">
            <v>1771.9555</v>
          </cell>
          <cell r="P17">
            <v>1695.5102899999999</v>
          </cell>
          <cell r="T17">
            <v>6.6797000000000004</v>
          </cell>
        </row>
        <row r="18">
          <cell r="A18" t="str">
            <v>230048</v>
          </cell>
          <cell r="G18">
            <v>0</v>
          </cell>
          <cell r="H18">
            <v>470.85764</v>
          </cell>
          <cell r="I18">
            <v>438.01468999999997</v>
          </cell>
          <cell r="J18">
            <v>6.6797000000000004</v>
          </cell>
          <cell r="K18">
            <v>2274.8309899999999</v>
          </cell>
          <cell r="L18">
            <v>2314.3681700000002</v>
          </cell>
          <cell r="N18">
            <v>0</v>
          </cell>
          <cell r="O18">
            <v>1771.9555</v>
          </cell>
          <cell r="P18">
            <v>1695.5102899999999</v>
          </cell>
          <cell r="T18">
            <v>6.6797000000000004</v>
          </cell>
        </row>
      </sheetData>
      <sheetData sheetId="10">
        <row r="1">
          <cell r="A1" t="str">
            <v>TV NA by MRU</v>
          </cell>
        </row>
        <row r="5">
          <cell r="A5" t="str">
            <v>rMRU_I</v>
          </cell>
        </row>
        <row r="8">
          <cell r="F8">
            <v>1</v>
          </cell>
          <cell r="G8">
            <v>2</v>
          </cell>
          <cell r="H8">
            <v>3</v>
          </cell>
          <cell r="I8">
            <v>4</v>
          </cell>
          <cell r="J8">
            <v>5</v>
          </cell>
          <cell r="K8">
            <v>6</v>
          </cell>
          <cell r="L8">
            <v>7</v>
          </cell>
          <cell r="M8">
            <v>8</v>
          </cell>
          <cell r="N8">
            <v>9</v>
          </cell>
          <cell r="O8">
            <v>10</v>
          </cell>
          <cell r="P8">
            <v>11</v>
          </cell>
          <cell r="Q8">
            <v>12</v>
          </cell>
          <cell r="R8">
            <v>13</v>
          </cell>
          <cell r="S8">
            <v>14</v>
          </cell>
          <cell r="T8">
            <v>15</v>
          </cell>
          <cell r="U8">
            <v>16</v>
          </cell>
          <cell r="V8">
            <v>17</v>
          </cell>
          <cell r="W8">
            <v>18</v>
          </cell>
          <cell r="X8">
            <v>19</v>
          </cell>
          <cell r="Y8">
            <v>20</v>
          </cell>
          <cell r="Z8">
            <v>21</v>
          </cell>
          <cell r="AA8">
            <v>22</v>
          </cell>
          <cell r="AB8">
            <v>23</v>
          </cell>
          <cell r="AC8">
            <v>24</v>
          </cell>
          <cell r="AD8">
            <v>25</v>
          </cell>
          <cell r="AE8">
            <v>26</v>
          </cell>
          <cell r="AF8">
            <v>27</v>
          </cell>
          <cell r="AG8">
            <v>28</v>
          </cell>
          <cell r="AH8">
            <v>29</v>
          </cell>
          <cell r="AI8">
            <v>30</v>
          </cell>
          <cell r="AJ8">
            <v>31</v>
          </cell>
          <cell r="AK8">
            <v>32</v>
          </cell>
          <cell r="AL8">
            <v>33</v>
          </cell>
          <cell r="AM8">
            <v>34</v>
          </cell>
          <cell r="AN8">
            <v>35</v>
          </cell>
          <cell r="AO8">
            <v>36</v>
          </cell>
          <cell r="AP8">
            <v>37</v>
          </cell>
          <cell r="AQ8">
            <v>38</v>
          </cell>
          <cell r="AR8">
            <v>39</v>
          </cell>
          <cell r="AS8">
            <v>40</v>
          </cell>
        </row>
        <row r="9">
          <cell r="F9" t="str">
            <v>#005.2011
RoFo GC</v>
          </cell>
          <cell r="G9" t="str">
            <v>#Q2.2011
RoFo GC</v>
          </cell>
          <cell r="H9" t="str">
            <v>#000-005.2011
RoFo GC</v>
          </cell>
          <cell r="I9" t="str">
            <v>#005.2011 
Actual GC</v>
          </cell>
          <cell r="J9" t="str">
            <v>#005.2010 
Actual GC</v>
          </cell>
          <cell r="K9" t="str">
            <v>#005.2010 
Actual CY rate GC</v>
          </cell>
          <cell r="L9" t="str">
            <v>#000-005.2011 
Actual GC</v>
          </cell>
          <cell r="M9" t="str">
            <v>#000-005.2010 
Actual GC</v>
          </cell>
          <cell r="N9" t="str">
            <v>#000-005.2010 
Actual Y-o-Y rate</v>
          </cell>
          <cell r="O9" t="str">
            <v>#Q0-Q2.2011
AOP GC</v>
          </cell>
          <cell r="P9" t="str">
            <v>#Q2.2011
Actual GC</v>
          </cell>
          <cell r="Q9" t="str">
            <v>#Q2.2010
Actual GC</v>
          </cell>
          <cell r="R9" t="str">
            <v>#Q2.2010
Actual Y-o-Y rate</v>
          </cell>
          <cell r="S9" t="str">
            <v>#Q2.2011
AOP GC</v>
          </cell>
          <cell r="T9" t="str">
            <v>003.2011005.2011
RoFo GC</v>
          </cell>
          <cell r="U9" t="str">
            <v>003.2011Q2.2011
RoFo GC</v>
          </cell>
          <cell r="V9" t="str">
            <v>003.2011000-005.2011
RoFo GC</v>
          </cell>
          <cell r="W9" t="str">
            <v>003.2011005.2011 
Actual GC</v>
          </cell>
          <cell r="X9" t="str">
            <v>003.2011005.2010 
Actual GC</v>
          </cell>
          <cell r="Y9" t="str">
            <v>003.2011005.2010 
Actual CY rate GC</v>
          </cell>
          <cell r="Z9" t="str">
            <v>003.2011000-005.2011 
Actual GC</v>
          </cell>
          <cell r="AA9" t="str">
            <v>003.2011000-005.2010 
Actual GC</v>
          </cell>
          <cell r="AB9" t="str">
            <v>003.2011000-005.2010 
Actual Y-o-Y rate</v>
          </cell>
          <cell r="AC9" t="str">
            <v>003.2011Q0-Q2.2011
AOP GC</v>
          </cell>
          <cell r="AD9" t="str">
            <v>003.2011Q2.2011
Actual GC</v>
          </cell>
          <cell r="AE9" t="str">
            <v>003.2011Q2.2010
Actual GC</v>
          </cell>
          <cell r="AF9" t="str">
            <v>003.2011Q2.2010
Actual Y-o-Y rate</v>
          </cell>
          <cell r="AG9" t="str">
            <v>003.2011Q2.2011
AOP GC</v>
          </cell>
          <cell r="AH9" t="str">
            <v/>
          </cell>
          <cell r="AI9" t="str">
            <v/>
          </cell>
          <cell r="AJ9" t="str">
            <v/>
          </cell>
          <cell r="AK9" t="str">
            <v/>
          </cell>
          <cell r="AL9" t="str">
            <v/>
          </cell>
          <cell r="AM9" t="str">
            <v/>
          </cell>
          <cell r="AN9" t="str">
            <v/>
          </cell>
          <cell r="AO9" t="str">
            <v/>
          </cell>
          <cell r="AP9" t="str">
            <v/>
          </cell>
          <cell r="AQ9" t="str">
            <v/>
          </cell>
          <cell r="AR9" t="str">
            <v/>
          </cell>
          <cell r="AS9" t="str">
            <v/>
          </cell>
        </row>
        <row r="10">
          <cell r="F10" t="str">
            <v>Period 00 0000</v>
          </cell>
          <cell r="G10" t="str">
            <v>Period 00 0000</v>
          </cell>
          <cell r="H10" t="str">
            <v>Period 00 0000</v>
          </cell>
          <cell r="I10" t="str">
            <v>Period 00 0000</v>
          </cell>
          <cell r="J10" t="str">
            <v>Period 00 0000</v>
          </cell>
          <cell r="K10" t="str">
            <v>Period 00 0000</v>
          </cell>
          <cell r="L10" t="str">
            <v>Period 00 0000</v>
          </cell>
          <cell r="M10" t="str">
            <v>Period 00 0000</v>
          </cell>
          <cell r="N10" t="str">
            <v>Period 00 0000</v>
          </cell>
          <cell r="O10" t="str">
            <v>Period 00 0000</v>
          </cell>
          <cell r="P10" t="str">
            <v>Period 00 0000</v>
          </cell>
          <cell r="Q10" t="str">
            <v>Period 00 0000</v>
          </cell>
          <cell r="R10" t="str">
            <v>Period 00 0000</v>
          </cell>
          <cell r="S10" t="str">
            <v>Period 00 0000</v>
          </cell>
          <cell r="T10" t="str">
            <v>MAR</v>
          </cell>
          <cell r="U10" t="str">
            <v>MAR</v>
          </cell>
          <cell r="V10" t="str">
            <v>MAR</v>
          </cell>
          <cell r="W10" t="str">
            <v>MAR</v>
          </cell>
          <cell r="X10" t="str">
            <v>MAR</v>
          </cell>
          <cell r="Y10" t="str">
            <v>MAR</v>
          </cell>
          <cell r="Z10" t="str">
            <v>MAR</v>
          </cell>
          <cell r="AA10" t="str">
            <v>MAR</v>
          </cell>
          <cell r="AB10" t="str">
            <v>MAR</v>
          </cell>
          <cell r="AC10" t="str">
            <v>MAR</v>
          </cell>
          <cell r="AD10" t="str">
            <v>MAR</v>
          </cell>
          <cell r="AE10" t="str">
            <v>MAR</v>
          </cell>
          <cell r="AF10" t="str">
            <v>MAR</v>
          </cell>
          <cell r="AG10" t="str">
            <v>MAR</v>
          </cell>
        </row>
        <row r="11">
          <cell r="F11" t="str">
            <v>#</v>
          </cell>
          <cell r="G11" t="str">
            <v>#</v>
          </cell>
          <cell r="H11" t="str">
            <v>#</v>
          </cell>
          <cell r="I11" t="str">
            <v>#</v>
          </cell>
          <cell r="J11" t="str">
            <v>#</v>
          </cell>
          <cell r="K11" t="str">
            <v>#</v>
          </cell>
          <cell r="L11" t="str">
            <v>#</v>
          </cell>
          <cell r="M11" t="str">
            <v>#</v>
          </cell>
          <cell r="N11" t="str">
            <v>#</v>
          </cell>
          <cell r="O11" t="str">
            <v>#</v>
          </cell>
          <cell r="P11" t="str">
            <v>#</v>
          </cell>
          <cell r="Q11" t="str">
            <v>#</v>
          </cell>
          <cell r="R11" t="str">
            <v>#</v>
          </cell>
          <cell r="S11" t="str">
            <v>#</v>
          </cell>
          <cell r="T11" t="str">
            <v>003.2011</v>
          </cell>
          <cell r="U11" t="str">
            <v>003.2011</v>
          </cell>
          <cell r="V11" t="str">
            <v>003.2011</v>
          </cell>
          <cell r="W11" t="str">
            <v>003.2011</v>
          </cell>
          <cell r="X11" t="str">
            <v>003.2011</v>
          </cell>
          <cell r="Y11" t="str">
            <v>003.2011</v>
          </cell>
          <cell r="Z11" t="str">
            <v>003.2011</v>
          </cell>
          <cell r="AA11" t="str">
            <v>003.2011</v>
          </cell>
          <cell r="AB11" t="str">
            <v>003.2011</v>
          </cell>
          <cell r="AC11" t="str">
            <v>003.2011</v>
          </cell>
          <cell r="AD11" t="str">
            <v>003.2011</v>
          </cell>
          <cell r="AE11" t="str">
            <v>003.2011</v>
          </cell>
          <cell r="AF11" t="str">
            <v>003.2011</v>
          </cell>
          <cell r="AG11" t="str">
            <v>003.2011</v>
          </cell>
        </row>
        <row r="12">
          <cell r="F12" t="str">
            <v>005.2011
RoFo GC</v>
          </cell>
          <cell r="G12" t="str">
            <v>Q2.2011
RoFo GC</v>
          </cell>
          <cell r="H12" t="str">
            <v>000-005.2011
RoFo GC</v>
          </cell>
          <cell r="I12" t="str">
            <v>005.2011 
Actual GC</v>
          </cell>
          <cell r="J12" t="str">
            <v>005.2010 
Actual GC</v>
          </cell>
          <cell r="K12" t="str">
            <v>005.2010 
Actual CY rate GC</v>
          </cell>
          <cell r="L12" t="str">
            <v>000-005.2011 
Actual GC</v>
          </cell>
          <cell r="M12" t="str">
            <v>000-005.2010 
Actual GC</v>
          </cell>
          <cell r="N12" t="str">
            <v>000-005.2010 
Actual Y-o-Y rate</v>
          </cell>
          <cell r="O12" t="str">
            <v>Q0-Q2.2011
AOP GC</v>
          </cell>
          <cell r="P12" t="str">
            <v>Q2.2011
Actual GC</v>
          </cell>
          <cell r="Q12" t="str">
            <v>Q2.2010
Actual GC</v>
          </cell>
          <cell r="R12" t="str">
            <v>Q2.2010
Actual Y-o-Y rate</v>
          </cell>
          <cell r="S12" t="str">
            <v>Q2.2011
AOP GC</v>
          </cell>
          <cell r="T12" t="str">
            <v>005.2011
RoFo GC</v>
          </cell>
          <cell r="U12" t="str">
            <v>Q2.2011
RoFo GC</v>
          </cell>
          <cell r="V12" t="str">
            <v>000-005.2011
RoFo GC</v>
          </cell>
          <cell r="W12" t="str">
            <v>005.2011 
Actual GC</v>
          </cell>
          <cell r="X12" t="str">
            <v>005.2010 
Actual GC</v>
          </cell>
          <cell r="Y12" t="str">
            <v>005.2010 
Actual CY rate GC</v>
          </cell>
          <cell r="Z12" t="str">
            <v>000-005.2011 
Actual GC</v>
          </cell>
          <cell r="AA12" t="str">
            <v>000-005.2010 
Actual GC</v>
          </cell>
          <cell r="AB12" t="str">
            <v>000-005.2010 
Actual Y-o-Y rate</v>
          </cell>
          <cell r="AC12" t="str">
            <v>Q0-Q2.2011
AOP GC</v>
          </cell>
          <cell r="AD12" t="str">
            <v>Q2.2011
Actual GC</v>
          </cell>
          <cell r="AE12" t="str">
            <v>Q2.2010
Actual GC</v>
          </cell>
          <cell r="AF12" t="str">
            <v>Q2.2010
Actual Y-o-Y rate</v>
          </cell>
          <cell r="AG12" t="str">
            <v>Q2.2011
AOP GC</v>
          </cell>
        </row>
        <row r="13">
          <cell r="F13" t="str">
            <v>* 1,000</v>
          </cell>
          <cell r="G13" t="str">
            <v>* 1,000</v>
          </cell>
          <cell r="H13" t="str">
            <v>* 1,000</v>
          </cell>
          <cell r="I13" t="str">
            <v>* 1,000</v>
          </cell>
          <cell r="J13" t="str">
            <v>* 1,000 EUR</v>
          </cell>
          <cell r="K13" t="str">
            <v>* 1,000 EUR</v>
          </cell>
          <cell r="L13" t="str">
            <v>* 1,000 EUR</v>
          </cell>
          <cell r="M13" t="str">
            <v>* 1,000 EUR</v>
          </cell>
          <cell r="N13" t="str">
            <v>* 1,000 EUR</v>
          </cell>
          <cell r="O13" t="str">
            <v>* 1,000</v>
          </cell>
          <cell r="P13" t="str">
            <v>* 1,000 EUR</v>
          </cell>
          <cell r="Q13" t="str">
            <v>* 1,000 EUR</v>
          </cell>
          <cell r="R13" t="str">
            <v>* 1,000 EUR</v>
          </cell>
          <cell r="S13" t="str">
            <v>* 1,000</v>
          </cell>
          <cell r="T13" t="str">
            <v>* 1,000</v>
          </cell>
          <cell r="U13" t="str">
            <v>* 1,000</v>
          </cell>
          <cell r="V13" t="str">
            <v>* 1,000 EUR</v>
          </cell>
          <cell r="W13" t="str">
            <v>* 1,000</v>
          </cell>
          <cell r="X13" t="str">
            <v>* 1,000</v>
          </cell>
          <cell r="Y13" t="str">
            <v>* 1,000</v>
          </cell>
          <cell r="Z13" t="str">
            <v>* 1,000</v>
          </cell>
          <cell r="AA13" t="str">
            <v>* 1,000</v>
          </cell>
          <cell r="AB13" t="str">
            <v>* 1,000</v>
          </cell>
          <cell r="AC13" t="str">
            <v>* 1,000</v>
          </cell>
          <cell r="AD13" t="str">
            <v>* 1,000</v>
          </cell>
          <cell r="AE13" t="str">
            <v>* 1,000</v>
          </cell>
          <cell r="AF13" t="str">
            <v>* 1,000</v>
          </cell>
          <cell r="AG13" t="str">
            <v>* 1,000</v>
          </cell>
        </row>
        <row r="14">
          <cell r="A14" t="str">
            <v>BT6918CLNAM</v>
          </cell>
          <cell r="I14">
            <v>0</v>
          </cell>
          <cell r="J14">
            <v>508.32049000000001</v>
          </cell>
          <cell r="K14">
            <v>470.15069999999997</v>
          </cell>
          <cell r="L14">
            <v>7.3265700000000002</v>
          </cell>
          <cell r="M14">
            <v>2496.9707800000001</v>
          </cell>
          <cell r="N14">
            <v>2528.7031999999999</v>
          </cell>
          <cell r="P14">
            <v>0.63939999999999997</v>
          </cell>
          <cell r="Q14">
            <v>1898.9093499999999</v>
          </cell>
          <cell r="R14">
            <v>1812.61815</v>
          </cell>
          <cell r="V14">
            <v>6.6871700000000001</v>
          </cell>
        </row>
        <row r="15">
          <cell r="A15" t="str">
            <v>BT6918CL_US</v>
          </cell>
          <cell r="I15">
            <v>0</v>
          </cell>
          <cell r="J15">
            <v>37.462850000000003</v>
          </cell>
          <cell r="K15">
            <v>32.136020000000002</v>
          </cell>
          <cell r="L15">
            <v>0.64686999999999995</v>
          </cell>
          <cell r="M15">
            <v>222.13979</v>
          </cell>
          <cell r="N15">
            <v>214.33503999999999</v>
          </cell>
          <cell r="P15">
            <v>0.63939999999999997</v>
          </cell>
          <cell r="Q15">
            <v>126.95385</v>
          </cell>
          <cell r="R15">
            <v>117.10786</v>
          </cell>
          <cell r="V15">
            <v>7.4700000000000001E-3</v>
          </cell>
        </row>
        <row r="16">
          <cell r="A16" t="str">
            <v>BT6918130320</v>
          </cell>
          <cell r="I16">
            <v>0</v>
          </cell>
          <cell r="J16">
            <v>37.462850000000003</v>
          </cell>
          <cell r="K16">
            <v>32.136020000000002</v>
          </cell>
          <cell r="L16">
            <v>0.64686999999999995</v>
          </cell>
          <cell r="M16">
            <v>222.13979</v>
          </cell>
          <cell r="N16">
            <v>214.33503999999999</v>
          </cell>
          <cell r="P16">
            <v>0.63939999999999997</v>
          </cell>
          <cell r="Q16">
            <v>126.95385</v>
          </cell>
          <cell r="R16">
            <v>117.10786</v>
          </cell>
          <cell r="V16">
            <v>7.4700000000000001E-3</v>
          </cell>
        </row>
        <row r="17">
          <cell r="A17" t="str">
            <v>BT6918CL_CA</v>
          </cell>
          <cell r="I17">
            <v>0</v>
          </cell>
          <cell r="J17">
            <v>470.85764</v>
          </cell>
          <cell r="K17">
            <v>438.01468999999997</v>
          </cell>
          <cell r="L17">
            <v>6.6797000000000004</v>
          </cell>
          <cell r="M17">
            <v>2274.8309899999999</v>
          </cell>
          <cell r="N17">
            <v>2314.3681700000002</v>
          </cell>
          <cell r="P17">
            <v>0</v>
          </cell>
          <cell r="Q17">
            <v>1771.9555</v>
          </cell>
          <cell r="R17">
            <v>1695.5102899999999</v>
          </cell>
          <cell r="V17">
            <v>6.6797000000000004</v>
          </cell>
        </row>
        <row r="18">
          <cell r="A18" t="str">
            <v>BT6918230048</v>
          </cell>
          <cell r="I18">
            <v>0</v>
          </cell>
          <cell r="J18">
            <v>470.85764</v>
          </cell>
          <cell r="K18">
            <v>438.01468999999997</v>
          </cell>
          <cell r="L18">
            <v>6.6797000000000004</v>
          </cell>
          <cell r="M18">
            <v>2274.8309899999999</v>
          </cell>
          <cell r="N18">
            <v>2314.3681700000002</v>
          </cell>
          <cell r="P18">
            <v>0</v>
          </cell>
          <cell r="Q18">
            <v>1771.9555</v>
          </cell>
          <cell r="R18">
            <v>1695.5102899999999</v>
          </cell>
          <cell r="V18">
            <v>6.6797000000000004</v>
          </cell>
        </row>
        <row r="19">
          <cell r="A19" t="str">
            <v>BO0680CLNAM</v>
          </cell>
          <cell r="I19">
            <v>0</v>
          </cell>
          <cell r="J19">
            <v>37.055599999999998</v>
          </cell>
          <cell r="K19">
            <v>31.757180000000002</v>
          </cell>
          <cell r="L19">
            <v>0.64686999999999995</v>
          </cell>
          <cell r="M19">
            <v>218.99791999999999</v>
          </cell>
          <cell r="N19">
            <v>211.22855000000001</v>
          </cell>
          <cell r="P19">
            <v>0.63939999999999997</v>
          </cell>
          <cell r="Q19">
            <v>124.54281</v>
          </cell>
          <cell r="R19">
            <v>114.73889</v>
          </cell>
          <cell r="V19">
            <v>7.4700000000000001E-3</v>
          </cell>
        </row>
        <row r="20">
          <cell r="A20" t="str">
            <v>BO0680CL_US</v>
          </cell>
          <cell r="I20">
            <v>0</v>
          </cell>
          <cell r="J20">
            <v>37.462850000000003</v>
          </cell>
          <cell r="K20">
            <v>32.136020000000002</v>
          </cell>
          <cell r="L20">
            <v>0.64686999999999995</v>
          </cell>
          <cell r="M20">
            <v>222.13979</v>
          </cell>
          <cell r="N20">
            <v>214.33503999999999</v>
          </cell>
          <cell r="P20">
            <v>0.63939999999999997</v>
          </cell>
          <cell r="Q20">
            <v>126.95385</v>
          </cell>
          <cell r="R20">
            <v>117.10786</v>
          </cell>
          <cell r="V20">
            <v>7.4700000000000001E-3</v>
          </cell>
        </row>
        <row r="21">
          <cell r="A21" t="str">
            <v>BO0680130320</v>
          </cell>
          <cell r="I21">
            <v>0</v>
          </cell>
          <cell r="J21">
            <v>37.462850000000003</v>
          </cell>
          <cell r="K21">
            <v>32.136020000000002</v>
          </cell>
          <cell r="L21">
            <v>0.64686999999999995</v>
          </cell>
          <cell r="M21">
            <v>222.13979</v>
          </cell>
          <cell r="N21">
            <v>214.33503999999999</v>
          </cell>
          <cell r="P21">
            <v>0.63939999999999997</v>
          </cell>
          <cell r="Q21">
            <v>126.95385</v>
          </cell>
          <cell r="R21">
            <v>117.10786</v>
          </cell>
          <cell r="V21">
            <v>7.4700000000000001E-3</v>
          </cell>
        </row>
        <row r="22">
          <cell r="A22" t="str">
            <v>BO0680CL_CA</v>
          </cell>
          <cell r="J22">
            <v>-0.40725</v>
          </cell>
          <cell r="K22">
            <v>-0.37884000000000001</v>
          </cell>
          <cell r="M22">
            <v>-3.1418699999999999</v>
          </cell>
          <cell r="N22">
            <v>-3.10649</v>
          </cell>
          <cell r="Q22">
            <v>-2.4110399999999998</v>
          </cell>
          <cell r="R22">
            <v>-2.36897</v>
          </cell>
        </row>
        <row r="23">
          <cell r="A23" t="str">
            <v>BO0680230048</v>
          </cell>
          <cell r="J23">
            <v>-0.40725</v>
          </cell>
          <cell r="K23">
            <v>-0.37884000000000001</v>
          </cell>
          <cell r="M23">
            <v>-3.1418699999999999</v>
          </cell>
          <cell r="N23">
            <v>-3.10649</v>
          </cell>
          <cell r="Q23">
            <v>-2.4110399999999998</v>
          </cell>
          <cell r="R23">
            <v>-2.36897</v>
          </cell>
        </row>
        <row r="24">
          <cell r="A24" t="str">
            <v>BU0680CLNAM</v>
          </cell>
          <cell r="I24">
            <v>0</v>
          </cell>
          <cell r="J24">
            <v>37.055599999999998</v>
          </cell>
          <cell r="K24">
            <v>31.757180000000002</v>
          </cell>
          <cell r="L24">
            <v>0.64686999999999995</v>
          </cell>
          <cell r="M24">
            <v>218.99791999999999</v>
          </cell>
          <cell r="N24">
            <v>211.22855000000001</v>
          </cell>
          <cell r="P24">
            <v>0.63939999999999997</v>
          </cell>
          <cell r="Q24">
            <v>124.54281</v>
          </cell>
          <cell r="R24">
            <v>114.73889</v>
          </cell>
          <cell r="V24">
            <v>7.4700000000000001E-3</v>
          </cell>
        </row>
        <row r="25">
          <cell r="A25" t="str">
            <v>BU0680CL_US</v>
          </cell>
          <cell r="I25">
            <v>0</v>
          </cell>
          <cell r="J25">
            <v>37.462850000000003</v>
          </cell>
          <cell r="K25">
            <v>32.136020000000002</v>
          </cell>
          <cell r="L25">
            <v>0.64686999999999995</v>
          </cell>
          <cell r="M25">
            <v>222.13979</v>
          </cell>
          <cell r="N25">
            <v>214.33503999999999</v>
          </cell>
          <cell r="P25">
            <v>0.63939999999999997</v>
          </cell>
          <cell r="Q25">
            <v>126.95385</v>
          </cell>
          <cell r="R25">
            <v>117.10786</v>
          </cell>
          <cell r="V25">
            <v>7.4700000000000001E-3</v>
          </cell>
        </row>
        <row r="26">
          <cell r="A26" t="str">
            <v>BU0680130320</v>
          </cell>
          <cell r="I26">
            <v>0</v>
          </cell>
          <cell r="J26">
            <v>37.462850000000003</v>
          </cell>
          <cell r="K26">
            <v>32.136020000000002</v>
          </cell>
          <cell r="L26">
            <v>0.64686999999999995</v>
          </cell>
          <cell r="M26">
            <v>222.13979</v>
          </cell>
          <cell r="N26">
            <v>214.33503999999999</v>
          </cell>
          <cell r="P26">
            <v>0.63939999999999997</v>
          </cell>
          <cell r="Q26">
            <v>126.95385</v>
          </cell>
          <cell r="R26">
            <v>117.10786</v>
          </cell>
          <cell r="V26">
            <v>7.4700000000000001E-3</v>
          </cell>
        </row>
        <row r="27">
          <cell r="A27" t="str">
            <v>BU0680CL_CA</v>
          </cell>
          <cell r="J27">
            <v>-0.40725</v>
          </cell>
          <cell r="K27">
            <v>-0.37884000000000001</v>
          </cell>
          <cell r="M27">
            <v>-3.1418699999999999</v>
          </cell>
          <cell r="N27">
            <v>-3.10649</v>
          </cell>
          <cell r="Q27">
            <v>-2.4110399999999998</v>
          </cell>
          <cell r="R27">
            <v>-2.36897</v>
          </cell>
        </row>
        <row r="28">
          <cell r="A28" t="str">
            <v>BU0680230048</v>
          </cell>
          <cell r="J28">
            <v>-0.40725</v>
          </cell>
          <cell r="K28">
            <v>-0.37884000000000001</v>
          </cell>
          <cell r="M28">
            <v>-3.1418699999999999</v>
          </cell>
          <cell r="N28">
            <v>-3.10649</v>
          </cell>
          <cell r="Q28">
            <v>-2.4110399999999998</v>
          </cell>
          <cell r="R28">
            <v>-2.36897</v>
          </cell>
        </row>
        <row r="29">
          <cell r="A29" t="str">
            <v>BU0624CLNAM</v>
          </cell>
          <cell r="I29">
            <v>0</v>
          </cell>
          <cell r="J29">
            <v>471.26488999999998</v>
          </cell>
          <cell r="K29">
            <v>438.39352000000002</v>
          </cell>
          <cell r="L29">
            <v>6.6797000000000004</v>
          </cell>
          <cell r="M29">
            <v>2277.9728599999999</v>
          </cell>
          <cell r="N29">
            <v>2317.4746500000001</v>
          </cell>
          <cell r="P29">
            <v>0</v>
          </cell>
          <cell r="Q29">
            <v>1774.36654</v>
          </cell>
          <cell r="R29">
            <v>1697.8792599999999</v>
          </cell>
          <cell r="V29">
            <v>6.6797000000000004</v>
          </cell>
        </row>
        <row r="30">
          <cell r="A30" t="str">
            <v>BU0624CL_US</v>
          </cell>
          <cell r="M30">
            <v>0</v>
          </cell>
          <cell r="N30">
            <v>0</v>
          </cell>
        </row>
        <row r="31">
          <cell r="A31" t="str">
            <v>BU0624130320</v>
          </cell>
          <cell r="M31">
            <v>0</v>
          </cell>
          <cell r="N31">
            <v>0</v>
          </cell>
        </row>
        <row r="32">
          <cell r="A32" t="str">
            <v>BU0624CL_CA</v>
          </cell>
          <cell r="I32">
            <v>0</v>
          </cell>
          <cell r="J32">
            <v>471.26488999999998</v>
          </cell>
          <cell r="K32">
            <v>438.39352000000002</v>
          </cell>
          <cell r="L32">
            <v>6.6797000000000004</v>
          </cell>
          <cell r="M32">
            <v>2277.9728599999999</v>
          </cell>
          <cell r="N32">
            <v>2317.4746500000001</v>
          </cell>
          <cell r="P32">
            <v>0</v>
          </cell>
          <cell r="Q32">
            <v>1774.36654</v>
          </cell>
          <cell r="R32">
            <v>1697.8792599999999</v>
          </cell>
          <cell r="V32">
            <v>6.6797000000000004</v>
          </cell>
        </row>
        <row r="33">
          <cell r="A33" t="str">
            <v>BU0624230048</v>
          </cell>
          <cell r="I33">
            <v>0</v>
          </cell>
          <cell r="J33">
            <v>471.26488999999998</v>
          </cell>
          <cell r="K33">
            <v>438.39352000000002</v>
          </cell>
          <cell r="L33">
            <v>6.6797000000000004</v>
          </cell>
          <cell r="M33">
            <v>2277.9728599999999</v>
          </cell>
          <cell r="N33">
            <v>2317.4746500000001</v>
          </cell>
          <cell r="P33">
            <v>0</v>
          </cell>
          <cell r="Q33">
            <v>1774.36654</v>
          </cell>
          <cell r="R33">
            <v>1697.8792599999999</v>
          </cell>
          <cell r="V33">
            <v>6.6797000000000004</v>
          </cell>
        </row>
      </sheetData>
      <sheetData sheetId="11">
        <row r="1">
          <cell r="A1" t="str">
            <v>rORU_Hosp_CL</v>
          </cell>
          <cell r="D1" t="str">
            <v>CL_AU</v>
          </cell>
          <cell r="K1" t="str">
            <v>rORU_Hosp_LH</v>
          </cell>
          <cell r="N1" t="str">
            <v>AU</v>
          </cell>
        </row>
        <row r="2">
          <cell r="A2" t="str">
            <v>rBW_Data_Hosp_CL</v>
          </cell>
          <cell r="D2" t="str">
            <v>CL_NZ</v>
          </cell>
          <cell r="K2" t="str">
            <v>rBW_Data_Hosp_LH</v>
          </cell>
          <cell r="N2" t="str">
            <v>NZ</v>
          </cell>
        </row>
        <row r="3">
          <cell r="A3" t="str">
            <v>rPer_Data_Hosp_CL</v>
          </cell>
          <cell r="K3" t="str">
            <v>rPer_Data_Hosp_LH</v>
          </cell>
        </row>
        <row r="6">
          <cell r="A6" t="str">
            <v>BU0624</v>
          </cell>
        </row>
        <row r="7">
          <cell r="A7" t="str">
            <v>680499</v>
          </cell>
          <cell r="D7">
            <v>1</v>
          </cell>
          <cell r="E7">
            <v>2</v>
          </cell>
          <cell r="F7">
            <v>3</v>
          </cell>
          <cell r="G7">
            <v>4</v>
          </cell>
          <cell r="N7">
            <v>1</v>
          </cell>
          <cell r="O7">
            <v>2</v>
          </cell>
          <cell r="P7">
            <v>3</v>
          </cell>
          <cell r="Q7">
            <v>4</v>
          </cell>
        </row>
        <row r="8">
          <cell r="D8" t="str">
            <v>005.2010 
Actual CY rate GC</v>
          </cell>
          <cell r="E8" t="str">
            <v>000-005.2010 
Actual Y-o-Y rate</v>
          </cell>
          <cell r="F8" t="str">
            <v>005.2010 
Actual GC</v>
          </cell>
          <cell r="G8" t="str">
            <v>000-005.2010 
Actual GC</v>
          </cell>
          <cell r="N8" t="str">
            <v>005.2010 
Actual GC</v>
          </cell>
          <cell r="O8" t="str">
            <v>005.2010 
Actual CY rate GC</v>
          </cell>
          <cell r="P8" t="str">
            <v>000-005.2010 
Actual GC</v>
          </cell>
          <cell r="Q8" t="str">
            <v>000-005.2010 
Actual Y-o-Y rate</v>
          </cell>
        </row>
        <row r="9">
          <cell r="D9" t="str">
            <v>#</v>
          </cell>
          <cell r="E9" t="str">
            <v>#</v>
          </cell>
          <cell r="F9" t="str">
            <v>#</v>
          </cell>
          <cell r="G9" t="str">
            <v>#</v>
          </cell>
          <cell r="N9" t="str">
            <v>#</v>
          </cell>
          <cell r="O9" t="str">
            <v xml:space="preserve"> </v>
          </cell>
          <cell r="P9" t="str">
            <v xml:space="preserve"> </v>
          </cell>
          <cell r="Q9" t="str">
            <v xml:space="preserve"> </v>
          </cell>
        </row>
        <row r="10">
          <cell r="D10" t="str">
            <v>005.2010 
Actual CY rate GC</v>
          </cell>
          <cell r="E10" t="str">
            <v>000-005.2010 
Actual Y-o-Y rate</v>
          </cell>
          <cell r="F10" t="str">
            <v>005.2010 
Actual GC</v>
          </cell>
          <cell r="G10" t="str">
            <v>000-005.2010 
Actual GC</v>
          </cell>
          <cell r="N10" t="str">
            <v>005.2010 
Actual GC</v>
          </cell>
          <cell r="O10" t="str">
            <v>005.2010 
Actual CY rate GC</v>
          </cell>
          <cell r="P10" t="str">
            <v>000-005.2010 
Actual GC</v>
          </cell>
          <cell r="Q10" t="str">
            <v>000-005.2010 
Actual Y-o-Y rate</v>
          </cell>
        </row>
        <row r="11">
          <cell r="D11" t="str">
            <v>* 1,000 EUR</v>
          </cell>
          <cell r="E11" t="str">
            <v>* 1,000 EUR</v>
          </cell>
          <cell r="F11" t="str">
            <v>* 1,000 EUR</v>
          </cell>
          <cell r="G11" t="str">
            <v>* 1,000 EUR</v>
          </cell>
          <cell r="N11" t="str">
            <v>* 1.000 EUR</v>
          </cell>
          <cell r="O11" t="str">
            <v>* 1.000 EUR</v>
          </cell>
          <cell r="P11" t="str">
            <v>* 1.000 EUR</v>
          </cell>
          <cell r="Q11" t="str">
            <v>* 1.000 EUR</v>
          </cell>
        </row>
        <row r="12">
          <cell r="A12" t="str">
            <v>CLWORL</v>
          </cell>
          <cell r="D12">
            <v>6070.97048</v>
          </cell>
          <cell r="E12">
            <v>34840.583319999998</v>
          </cell>
          <cell r="F12">
            <v>6133.3040499999997</v>
          </cell>
          <cell r="G12">
            <v>34443.819380000001</v>
          </cell>
          <cell r="K12" t="str">
            <v>AD</v>
          </cell>
          <cell r="N12">
            <v>4.2386999999999997</v>
          </cell>
          <cell r="O12">
            <v>4.2386999999999997</v>
          </cell>
          <cell r="P12">
            <v>8.4773999999999994</v>
          </cell>
          <cell r="Q12">
            <v>8.4773999999999994</v>
          </cell>
        </row>
        <row r="13">
          <cell r="A13" t="str">
            <v>CLRETA</v>
          </cell>
          <cell r="D13">
            <v>6036.2515800000001</v>
          </cell>
          <cell r="E13">
            <v>34828.423210000001</v>
          </cell>
          <cell r="F13">
            <v>6098.5851499999999</v>
          </cell>
          <cell r="G13">
            <v>34431.65094</v>
          </cell>
          <cell r="K13" t="str">
            <v>AE</v>
          </cell>
          <cell r="N13">
            <v>2.6168200000000001</v>
          </cell>
          <cell r="O13">
            <v>2.6168200000000001</v>
          </cell>
          <cell r="P13">
            <v>93.983199999999997</v>
          </cell>
          <cell r="Q13">
            <v>95.441900000000004</v>
          </cell>
        </row>
        <row r="14">
          <cell r="A14" t="str">
            <v>CLEUR</v>
          </cell>
          <cell r="D14">
            <v>5277.4210700000003</v>
          </cell>
          <cell r="E14">
            <v>30357.369279999999</v>
          </cell>
          <cell r="F14">
            <v>5253.9192000000003</v>
          </cell>
          <cell r="G14">
            <v>29951.80113</v>
          </cell>
          <cell r="K14" t="str">
            <v>AR</v>
          </cell>
          <cell r="P14">
            <v>65.103610000000003</v>
          </cell>
          <cell r="Q14">
            <v>61.70926</v>
          </cell>
        </row>
        <row r="15">
          <cell r="A15" t="str">
            <v>CLBENE</v>
          </cell>
          <cell r="D15">
            <v>470.76047</v>
          </cell>
          <cell r="E15">
            <v>3184.4054999999998</v>
          </cell>
          <cell r="F15">
            <v>470.76047</v>
          </cell>
          <cell r="G15">
            <v>3184.4054999999998</v>
          </cell>
          <cell r="K15" t="str">
            <v>AT</v>
          </cell>
          <cell r="N15">
            <v>138.75185999999999</v>
          </cell>
          <cell r="O15">
            <v>138.75185999999999</v>
          </cell>
          <cell r="P15">
            <v>564.69749999999999</v>
          </cell>
          <cell r="Q15">
            <v>564.69749999999999</v>
          </cell>
        </row>
        <row r="16">
          <cell r="A16" t="str">
            <v>CL_NL</v>
          </cell>
          <cell r="D16">
            <v>128.48523</v>
          </cell>
          <cell r="E16">
            <v>1885.7774300000001</v>
          </cell>
          <cell r="F16">
            <v>128.48523</v>
          </cell>
          <cell r="G16">
            <v>1885.7774300000001</v>
          </cell>
          <cell r="K16" t="str">
            <v>CL_AU</v>
          </cell>
          <cell r="N16">
            <v>380.63591000000002</v>
          </cell>
          <cell r="O16">
            <v>388.63963999999999</v>
          </cell>
          <cell r="P16">
            <v>1495.9525699999999</v>
          </cell>
          <cell r="Q16">
            <v>1650.3026400000001</v>
          </cell>
        </row>
        <row r="17">
          <cell r="A17" t="str">
            <v>678411</v>
          </cell>
          <cell r="D17">
            <v>128.48523</v>
          </cell>
          <cell r="E17">
            <v>1885.7774300000001</v>
          </cell>
          <cell r="F17">
            <v>128.48523</v>
          </cell>
          <cell r="G17">
            <v>1885.7774300000001</v>
          </cell>
          <cell r="K17" t="str">
            <v>BE</v>
          </cell>
          <cell r="N17">
            <v>301.53361999999998</v>
          </cell>
          <cell r="O17">
            <v>301.53361999999998</v>
          </cell>
          <cell r="P17">
            <v>1264.29411</v>
          </cell>
          <cell r="Q17">
            <v>1264.29411</v>
          </cell>
        </row>
        <row r="18">
          <cell r="A18" t="str">
            <v>CL_BE</v>
          </cell>
          <cell r="D18">
            <v>342.27524</v>
          </cell>
          <cell r="E18">
            <v>1298.62807</v>
          </cell>
          <cell r="F18">
            <v>342.27524</v>
          </cell>
          <cell r="G18">
            <v>1298.62807</v>
          </cell>
          <cell r="K18" t="str">
            <v>BG</v>
          </cell>
          <cell r="P18">
            <v>2.0000000000000002E-5</v>
          </cell>
          <cell r="Q18">
            <v>2.0000000000000002E-5</v>
          </cell>
        </row>
        <row r="19">
          <cell r="A19" t="str">
            <v>173636</v>
          </cell>
          <cell r="D19">
            <v>342.27524</v>
          </cell>
          <cell r="E19">
            <v>1298.62807</v>
          </cell>
          <cell r="F19">
            <v>342.27524</v>
          </cell>
          <cell r="G19">
            <v>1298.62807</v>
          </cell>
          <cell r="K19" t="str">
            <v>BH</v>
          </cell>
          <cell r="P19">
            <v>35.850839999999998</v>
          </cell>
          <cell r="Q19">
            <v>35.850839999999998</v>
          </cell>
        </row>
        <row r="20">
          <cell r="A20" t="str">
            <v>CLCEE</v>
          </cell>
          <cell r="D20">
            <v>55.795090000000002</v>
          </cell>
          <cell r="E20">
            <v>887.19804999999997</v>
          </cell>
          <cell r="F20">
            <v>54.115929999999999</v>
          </cell>
          <cell r="G20">
            <v>884.65903000000003</v>
          </cell>
          <cell r="K20" t="str">
            <v>BR</v>
          </cell>
          <cell r="P20">
            <v>608.37711999999999</v>
          </cell>
          <cell r="Q20">
            <v>608.37711999999999</v>
          </cell>
        </row>
        <row r="21">
          <cell r="A21" t="str">
            <v>CL_HU</v>
          </cell>
          <cell r="E21">
            <v>229.36349000000001</v>
          </cell>
          <cell r="G21">
            <v>230.45865000000001</v>
          </cell>
          <cell r="K21" t="str">
            <v>BY</v>
          </cell>
          <cell r="P21">
            <v>-1.8579999999999999E-2</v>
          </cell>
          <cell r="Q21">
            <v>-1.8579999999999999E-2</v>
          </cell>
        </row>
        <row r="22">
          <cell r="A22" t="str">
            <v>449181</v>
          </cell>
          <cell r="E22">
            <v>229.36349000000001</v>
          </cell>
          <cell r="G22">
            <v>230.45865000000001</v>
          </cell>
          <cell r="K22" t="str">
            <v>CA</v>
          </cell>
          <cell r="N22">
            <v>471.26488999999998</v>
          </cell>
          <cell r="O22">
            <v>471.26488999999998</v>
          </cell>
          <cell r="P22">
            <v>2424.2901400000001</v>
          </cell>
          <cell r="Q22">
            <v>2425.02259</v>
          </cell>
        </row>
        <row r="23">
          <cell r="A23" t="str">
            <v>CL_RO</v>
          </cell>
          <cell r="D23">
            <v>0.63060000000000005</v>
          </cell>
          <cell r="E23">
            <v>16.576650000000001</v>
          </cell>
          <cell r="F23">
            <v>0.61936999999999998</v>
          </cell>
          <cell r="G23">
            <v>16.91553</v>
          </cell>
          <cell r="K23" t="str">
            <v>CH</v>
          </cell>
          <cell r="N23">
            <v>61.973770000000002</v>
          </cell>
          <cell r="O23">
            <v>61.973770000000002</v>
          </cell>
          <cell r="P23">
            <v>695.47243000000003</v>
          </cell>
          <cell r="Q23">
            <v>695.47243000000003</v>
          </cell>
        </row>
        <row r="24">
          <cell r="A24" t="str">
            <v>811084</v>
          </cell>
          <cell r="D24">
            <v>0.63060000000000005</v>
          </cell>
          <cell r="E24">
            <v>16.576650000000001</v>
          </cell>
          <cell r="F24">
            <v>0.61936999999999998</v>
          </cell>
          <cell r="G24">
            <v>16.91553</v>
          </cell>
          <cell r="K24" t="str">
            <v>CN</v>
          </cell>
          <cell r="N24">
            <v>1993.73233</v>
          </cell>
          <cell r="O24">
            <v>1797.7815700000001</v>
          </cell>
          <cell r="P24">
            <v>9223.0600699999995</v>
          </cell>
          <cell r="Q24">
            <v>9453.5944999999992</v>
          </cell>
        </row>
        <row r="25">
          <cell r="A25" t="str">
            <v>CL_SK</v>
          </cell>
          <cell r="E25">
            <v>4.2369500000000002</v>
          </cell>
          <cell r="G25">
            <v>4.2369500000000002</v>
          </cell>
          <cell r="K25" t="str">
            <v>CY</v>
          </cell>
          <cell r="N25">
            <v>6.8097599999999998</v>
          </cell>
          <cell r="O25">
            <v>6.8097599999999998</v>
          </cell>
          <cell r="P25">
            <v>19.859829999999999</v>
          </cell>
          <cell r="Q25">
            <v>19.859829999999999</v>
          </cell>
        </row>
        <row r="26">
          <cell r="A26" t="str">
            <v>842028</v>
          </cell>
          <cell r="E26">
            <v>4.2369500000000002</v>
          </cell>
          <cell r="G26">
            <v>4.2369500000000002</v>
          </cell>
          <cell r="K26" t="str">
            <v>CZ</v>
          </cell>
          <cell r="N26">
            <v>25.918959999999998</v>
          </cell>
          <cell r="O26">
            <v>25.918959999999998</v>
          </cell>
          <cell r="P26">
            <v>142.99331000000001</v>
          </cell>
          <cell r="Q26">
            <v>142.99331000000001</v>
          </cell>
        </row>
        <row r="27">
          <cell r="A27" t="str">
            <v>CL_CZ</v>
          </cell>
          <cell r="D27">
            <v>21.839639999999999</v>
          </cell>
          <cell r="E27">
            <v>62.165909999999997</v>
          </cell>
          <cell r="F27">
            <v>20.171710000000001</v>
          </cell>
          <cell r="G27">
            <v>58.196449999999999</v>
          </cell>
          <cell r="K27" t="str">
            <v>DE</v>
          </cell>
          <cell r="N27">
            <v>504.99750999999998</v>
          </cell>
          <cell r="O27">
            <v>504.99750999999998</v>
          </cell>
          <cell r="P27">
            <v>3270.2082099999998</v>
          </cell>
          <cell r="Q27">
            <v>3270.2082099999998</v>
          </cell>
        </row>
        <row r="28">
          <cell r="A28" t="str">
            <v>910255</v>
          </cell>
          <cell r="D28">
            <v>21.839639999999999</v>
          </cell>
          <cell r="E28">
            <v>62.165909999999997</v>
          </cell>
          <cell r="F28">
            <v>20.171710000000001</v>
          </cell>
          <cell r="G28">
            <v>58.196449999999999</v>
          </cell>
          <cell r="K28" t="str">
            <v>DK</v>
          </cell>
          <cell r="N28">
            <v>169.36806000000001</v>
          </cell>
          <cell r="O28">
            <v>169.36806000000001</v>
          </cell>
          <cell r="P28">
            <v>258.52305000000001</v>
          </cell>
          <cell r="Q28">
            <v>258.52305000000001</v>
          </cell>
        </row>
        <row r="29">
          <cell r="A29" t="str">
            <v>CLEAST</v>
          </cell>
          <cell r="D29">
            <v>33.324849999999998</v>
          </cell>
          <cell r="E29">
            <v>574.80511999999999</v>
          </cell>
          <cell r="F29">
            <v>33.324849999999998</v>
          </cell>
          <cell r="G29">
            <v>574.80511999999999</v>
          </cell>
          <cell r="K29" t="str">
            <v>EE</v>
          </cell>
          <cell r="P29">
            <v>8.9380000000000006</v>
          </cell>
          <cell r="Q29">
            <v>8.9380000000000006</v>
          </cell>
        </row>
        <row r="30">
          <cell r="A30" t="str">
            <v>910309</v>
          </cell>
          <cell r="D30">
            <v>33.324849999999998</v>
          </cell>
          <cell r="E30">
            <v>574.80511999999999</v>
          </cell>
          <cell r="F30">
            <v>33.324849999999998</v>
          </cell>
          <cell r="G30">
            <v>574.80511999999999</v>
          </cell>
          <cell r="K30" t="str">
            <v>EG</v>
          </cell>
          <cell r="P30">
            <v>127.07997</v>
          </cell>
          <cell r="Q30">
            <v>127.07997</v>
          </cell>
        </row>
        <row r="31">
          <cell r="A31" t="str">
            <v>CL_UA</v>
          </cell>
          <cell r="E31">
            <v>4.9930000000000002E-2</v>
          </cell>
          <cell r="G31">
            <v>4.6330000000000003E-2</v>
          </cell>
          <cell r="K31" t="str">
            <v>ES</v>
          </cell>
          <cell r="N31">
            <v>322.08517000000001</v>
          </cell>
          <cell r="O31">
            <v>322.08517000000001</v>
          </cell>
          <cell r="P31">
            <v>2365.0389100000002</v>
          </cell>
          <cell r="Q31">
            <v>2365.0389100000002</v>
          </cell>
        </row>
        <row r="32">
          <cell r="A32" t="str">
            <v>805006</v>
          </cell>
          <cell r="E32">
            <v>4.9930000000000002E-2</v>
          </cell>
          <cell r="G32">
            <v>4.6330000000000003E-2</v>
          </cell>
          <cell r="K32" t="str">
            <v>FI</v>
          </cell>
          <cell r="N32">
            <v>11.9719</v>
          </cell>
          <cell r="O32">
            <v>11.9719</v>
          </cell>
          <cell r="P32">
            <v>159.54732999999999</v>
          </cell>
          <cell r="Q32">
            <v>159.54732999999999</v>
          </cell>
        </row>
        <row r="33">
          <cell r="A33" t="str">
            <v>CLDACH</v>
          </cell>
          <cell r="D33">
            <v>720.17404999999997</v>
          </cell>
          <cell r="E33">
            <v>4619.4561199999998</v>
          </cell>
          <cell r="F33">
            <v>712.53875000000005</v>
          </cell>
          <cell r="G33">
            <v>4521.32593</v>
          </cell>
          <cell r="K33" t="str">
            <v>FR</v>
          </cell>
          <cell r="N33">
            <v>1835.6153899999999</v>
          </cell>
          <cell r="O33">
            <v>1835.6153899999999</v>
          </cell>
          <cell r="P33">
            <v>9124.4638699999996</v>
          </cell>
          <cell r="Q33">
            <v>9124.4638699999996</v>
          </cell>
        </row>
        <row r="34">
          <cell r="A34" t="str">
            <v>CL_DE</v>
          </cell>
          <cell r="D34">
            <v>650.56497999999999</v>
          </cell>
          <cell r="E34">
            <v>3825.8535000000002</v>
          </cell>
          <cell r="F34">
            <v>650.56497999999999</v>
          </cell>
          <cell r="G34">
            <v>3825.8535000000002</v>
          </cell>
          <cell r="K34" t="str">
            <v>GB</v>
          </cell>
          <cell r="N34">
            <v>377.84017999999998</v>
          </cell>
          <cell r="O34">
            <v>377.84017999999998</v>
          </cell>
          <cell r="P34">
            <v>2015.8702699999999</v>
          </cell>
          <cell r="Q34">
            <v>2015.8702699999999</v>
          </cell>
        </row>
        <row r="35">
          <cell r="A35" t="str">
            <v>325274</v>
          </cell>
          <cell r="D35">
            <v>650.56497999999999</v>
          </cell>
          <cell r="E35">
            <v>3825.8535000000002</v>
          </cell>
          <cell r="F35">
            <v>650.56497999999999</v>
          </cell>
          <cell r="G35">
            <v>3825.8535000000002</v>
          </cell>
          <cell r="K35" t="str">
            <v>GR</v>
          </cell>
          <cell r="N35">
            <v>115.83320999999999</v>
          </cell>
          <cell r="O35">
            <v>115.83320999999999</v>
          </cell>
          <cell r="P35">
            <v>691.14196000000004</v>
          </cell>
          <cell r="Q35">
            <v>691.14196000000004</v>
          </cell>
        </row>
        <row r="36">
          <cell r="A36" t="str">
            <v>CL_CH</v>
          </cell>
          <cell r="D36">
            <v>69.609070000000003</v>
          </cell>
          <cell r="E36">
            <v>793.60262</v>
          </cell>
          <cell r="F36">
            <v>61.973770000000002</v>
          </cell>
          <cell r="G36">
            <v>695.47243000000003</v>
          </cell>
          <cell r="K36" t="str">
            <v>HK</v>
          </cell>
          <cell r="N36">
            <v>1.63367</v>
          </cell>
          <cell r="O36">
            <v>1.4010899999999999</v>
          </cell>
          <cell r="P36">
            <v>-0.62004999999999999</v>
          </cell>
          <cell r="Q36">
            <v>-0.73714999999999997</v>
          </cell>
        </row>
        <row r="37">
          <cell r="A37" t="str">
            <v>982189</v>
          </cell>
          <cell r="D37">
            <v>69.609070000000003</v>
          </cell>
          <cell r="E37">
            <v>793.60262</v>
          </cell>
          <cell r="F37">
            <v>61.973770000000002</v>
          </cell>
          <cell r="G37">
            <v>695.47243000000003</v>
          </cell>
          <cell r="K37" t="str">
            <v>HR</v>
          </cell>
          <cell r="N37">
            <v>6.2E-4</v>
          </cell>
          <cell r="O37">
            <v>6.2E-4</v>
          </cell>
          <cell r="P37">
            <v>218.24959999999999</v>
          </cell>
          <cell r="Q37">
            <v>218.24959999999999</v>
          </cell>
        </row>
        <row r="38">
          <cell r="A38" t="str">
            <v>CL_FR</v>
          </cell>
          <cell r="D38">
            <v>1839.85409</v>
          </cell>
          <cell r="E38">
            <v>9117.1097000000009</v>
          </cell>
          <cell r="F38">
            <v>1839.85409</v>
          </cell>
          <cell r="G38">
            <v>9117.1097000000009</v>
          </cell>
          <cell r="K38" t="str">
            <v>HU</v>
          </cell>
          <cell r="P38">
            <v>80.413319999999999</v>
          </cell>
          <cell r="Q38">
            <v>80.413319999999999</v>
          </cell>
        </row>
        <row r="39">
          <cell r="A39" t="str">
            <v>380201</v>
          </cell>
          <cell r="D39">
            <v>1839.85409</v>
          </cell>
          <cell r="E39">
            <v>9117.1097000000009</v>
          </cell>
          <cell r="F39">
            <v>1839.85409</v>
          </cell>
          <cell r="G39">
            <v>9117.1097000000009</v>
          </cell>
          <cell r="K39" t="str">
            <v>ID</v>
          </cell>
          <cell r="P39">
            <v>0.13184999999999999</v>
          </cell>
          <cell r="Q39">
            <v>0.14341000000000001</v>
          </cell>
        </row>
        <row r="40">
          <cell r="A40" t="str">
            <v>CLIBER</v>
          </cell>
          <cell r="D40">
            <v>322.08517000000001</v>
          </cell>
          <cell r="E40">
            <v>2420.6420499999999</v>
          </cell>
          <cell r="F40">
            <v>322.08517000000001</v>
          </cell>
          <cell r="G40">
            <v>2420.6420499999999</v>
          </cell>
          <cell r="K40" t="str">
            <v>IE</v>
          </cell>
          <cell r="N40">
            <v>7</v>
          </cell>
          <cell r="O40">
            <v>7</v>
          </cell>
          <cell r="P40">
            <v>9</v>
          </cell>
          <cell r="Q40">
            <v>9</v>
          </cell>
        </row>
        <row r="41">
          <cell r="A41" t="str">
            <v>CL_ES</v>
          </cell>
          <cell r="D41">
            <v>322.08517000000001</v>
          </cell>
          <cell r="E41">
            <v>2417.18642</v>
          </cell>
          <cell r="F41">
            <v>322.08517000000001</v>
          </cell>
          <cell r="G41">
            <v>2417.18642</v>
          </cell>
          <cell r="K41" t="str">
            <v>IN</v>
          </cell>
          <cell r="N41">
            <v>16.23301</v>
          </cell>
          <cell r="O41">
            <v>15.269450000000001</v>
          </cell>
          <cell r="P41">
            <v>261.70495</v>
          </cell>
          <cell r="Q41">
            <v>267.85381000000001</v>
          </cell>
        </row>
        <row r="42">
          <cell r="A42" t="str">
            <v>850327</v>
          </cell>
          <cell r="D42">
            <v>322.08517000000001</v>
          </cell>
          <cell r="E42">
            <v>2417.18642</v>
          </cell>
          <cell r="F42">
            <v>322.08517000000001</v>
          </cell>
          <cell r="G42">
            <v>2417.18642</v>
          </cell>
          <cell r="K42" t="str">
            <v>IT</v>
          </cell>
          <cell r="N42">
            <v>705.39787000000001</v>
          </cell>
          <cell r="O42">
            <v>705.39787000000001</v>
          </cell>
          <cell r="P42">
            <v>4047.5401400000001</v>
          </cell>
          <cell r="Q42">
            <v>4047.5401400000001</v>
          </cell>
        </row>
        <row r="43">
          <cell r="A43" t="str">
            <v>CL_PT</v>
          </cell>
          <cell r="E43">
            <v>3.4556300000000002</v>
          </cell>
          <cell r="G43">
            <v>3.4556300000000002</v>
          </cell>
          <cell r="K43" t="str">
            <v>JO</v>
          </cell>
          <cell r="N43">
            <v>194.26295999999999</v>
          </cell>
          <cell r="O43">
            <v>194.26295999999999</v>
          </cell>
          <cell r="P43">
            <v>273.89976999999999</v>
          </cell>
          <cell r="Q43">
            <v>273.89976999999999</v>
          </cell>
        </row>
        <row r="44">
          <cell r="A44" t="str">
            <v>790463</v>
          </cell>
          <cell r="E44">
            <v>3.4556300000000002</v>
          </cell>
          <cell r="G44">
            <v>3.4556300000000002</v>
          </cell>
          <cell r="K44" t="str">
            <v>KZ</v>
          </cell>
          <cell r="P44">
            <v>-0.53729000000000005</v>
          </cell>
          <cell r="Q44">
            <v>-0.53729000000000005</v>
          </cell>
        </row>
        <row r="45">
          <cell r="A45" t="str">
            <v>CLITIG</v>
          </cell>
          <cell r="D45">
            <v>856.46121000000005</v>
          </cell>
          <cell r="E45">
            <v>4801.3722500000003</v>
          </cell>
          <cell r="F45">
            <v>856.46121000000005</v>
          </cell>
          <cell r="G45">
            <v>4801.3722500000003</v>
          </cell>
          <cell r="K45" t="str">
            <v>LT</v>
          </cell>
          <cell r="N45">
            <v>32.930999999999997</v>
          </cell>
          <cell r="O45">
            <v>32.930999999999997</v>
          </cell>
          <cell r="P45">
            <v>52.060299999999998</v>
          </cell>
          <cell r="Q45">
            <v>52.060299999999998</v>
          </cell>
        </row>
        <row r="46">
          <cell r="A46" t="str">
            <v>CL_IT</v>
          </cell>
          <cell r="D46">
            <v>740.62788</v>
          </cell>
          <cell r="E46">
            <v>4097.1800999999996</v>
          </cell>
          <cell r="F46">
            <v>740.62788</v>
          </cell>
          <cell r="G46">
            <v>4097.1800999999996</v>
          </cell>
          <cell r="K46" t="str">
            <v>LU</v>
          </cell>
          <cell r="N46">
            <v>40.74042</v>
          </cell>
          <cell r="O46">
            <v>40.74042</v>
          </cell>
          <cell r="P46">
            <v>67.009119999999996</v>
          </cell>
          <cell r="Q46">
            <v>67.009119999999996</v>
          </cell>
        </row>
        <row r="47">
          <cell r="A47" t="str">
            <v>520780</v>
          </cell>
          <cell r="D47">
            <v>740.62788</v>
          </cell>
          <cell r="E47">
            <v>4097.1800999999996</v>
          </cell>
          <cell r="F47">
            <v>740.62788</v>
          </cell>
          <cell r="G47">
            <v>4097.1800999999996</v>
          </cell>
          <cell r="K47" t="str">
            <v>MQ</v>
          </cell>
          <cell r="P47">
            <v>2.4683999999999999</v>
          </cell>
          <cell r="Q47">
            <v>2.4683999999999999</v>
          </cell>
        </row>
        <row r="48">
          <cell r="A48" t="str">
            <v>CL_GR</v>
          </cell>
          <cell r="D48">
            <v>115.83333</v>
          </cell>
          <cell r="E48">
            <v>704.19214999999997</v>
          </cell>
          <cell r="F48">
            <v>115.83333</v>
          </cell>
          <cell r="G48">
            <v>704.19214999999997</v>
          </cell>
          <cell r="K48" t="str">
            <v>MT</v>
          </cell>
          <cell r="N48">
            <v>36.390169999999998</v>
          </cell>
          <cell r="O48">
            <v>36.390169999999998</v>
          </cell>
          <cell r="P48">
            <v>62.353290000000001</v>
          </cell>
          <cell r="Q48">
            <v>62.353290000000001</v>
          </cell>
        </row>
        <row r="49">
          <cell r="A49" t="str">
            <v>410101</v>
          </cell>
          <cell r="D49">
            <v>115.83333</v>
          </cell>
          <cell r="E49">
            <v>704.19214999999997</v>
          </cell>
          <cell r="F49">
            <v>115.83333</v>
          </cell>
          <cell r="G49">
            <v>704.19214999999997</v>
          </cell>
          <cell r="K49" t="str">
            <v>MU</v>
          </cell>
          <cell r="P49">
            <v>0.40653</v>
          </cell>
          <cell r="Q49">
            <v>0.40653</v>
          </cell>
        </row>
        <row r="50">
          <cell r="A50" t="str">
            <v>CLNORD</v>
          </cell>
          <cell r="D50">
            <v>457.10642000000001</v>
          </cell>
          <cell r="E50">
            <v>2719.8248199999998</v>
          </cell>
          <cell r="F50">
            <v>424.41705999999999</v>
          </cell>
          <cell r="G50">
            <v>2440.03298</v>
          </cell>
          <cell r="K50" t="str">
            <v>MX</v>
          </cell>
          <cell r="N50">
            <v>275.71147000000002</v>
          </cell>
          <cell r="O50">
            <v>259.21647999999999</v>
          </cell>
          <cell r="P50">
            <v>690.80424000000005</v>
          </cell>
          <cell r="Q50">
            <v>684.66605000000004</v>
          </cell>
        </row>
        <row r="51">
          <cell r="A51" t="str">
            <v>CL_SE</v>
          </cell>
          <cell r="D51">
            <v>457.10642000000001</v>
          </cell>
          <cell r="E51">
            <v>2719.8248199999998</v>
          </cell>
          <cell r="F51">
            <v>424.41705999999999</v>
          </cell>
          <cell r="G51">
            <v>2440.03298</v>
          </cell>
          <cell r="K51" t="str">
            <v>NG</v>
          </cell>
          <cell r="P51">
            <v>0.54134000000000004</v>
          </cell>
          <cell r="Q51">
            <v>0.54134000000000004</v>
          </cell>
        </row>
        <row r="52">
          <cell r="A52" t="str">
            <v>970181</v>
          </cell>
          <cell r="D52">
            <v>457.10642000000001</v>
          </cell>
          <cell r="E52">
            <v>2719.8248199999998</v>
          </cell>
          <cell r="F52">
            <v>424.41705999999999</v>
          </cell>
          <cell r="G52">
            <v>2440.03298</v>
          </cell>
          <cell r="K52" t="str">
            <v>NL</v>
          </cell>
          <cell r="N52">
            <v>78.39967</v>
          </cell>
          <cell r="O52">
            <v>78.39967</v>
          </cell>
          <cell r="P52">
            <v>1813.4246900000001</v>
          </cell>
          <cell r="Q52">
            <v>1813.4246900000001</v>
          </cell>
        </row>
        <row r="53">
          <cell r="A53" t="str">
            <v>CL_PL</v>
          </cell>
          <cell r="D53">
            <v>135.54124999999999</v>
          </cell>
          <cell r="E53">
            <v>363.09080999999998</v>
          </cell>
          <cell r="F53">
            <v>130.24593999999999</v>
          </cell>
          <cell r="G53">
            <v>365.37063000000001</v>
          </cell>
          <cell r="K53" t="str">
            <v>NO</v>
          </cell>
          <cell r="N53">
            <v>138.80945</v>
          </cell>
          <cell r="O53">
            <v>138.80945</v>
          </cell>
          <cell r="P53">
            <v>1033.1949500000001</v>
          </cell>
          <cell r="Q53">
            <v>1033.1949500000001</v>
          </cell>
        </row>
        <row r="54">
          <cell r="A54" t="str">
            <v>780027</v>
          </cell>
          <cell r="D54">
            <v>135.54124999999999</v>
          </cell>
          <cell r="E54">
            <v>363.09080999999998</v>
          </cell>
          <cell r="F54">
            <v>130.24593999999999</v>
          </cell>
          <cell r="G54">
            <v>365.37063000000001</v>
          </cell>
          <cell r="K54" t="str">
            <v>CL_NZ</v>
          </cell>
          <cell r="N54">
            <v>42.571649999999998</v>
          </cell>
          <cell r="O54">
            <v>39.94594</v>
          </cell>
          <cell r="P54">
            <v>85.229569999999995</v>
          </cell>
          <cell r="Q54">
            <v>86.292609999999996</v>
          </cell>
        </row>
        <row r="55">
          <cell r="A55" t="str">
            <v>CL_RU</v>
          </cell>
          <cell r="D55">
            <v>56.006729999999997</v>
          </cell>
          <cell r="E55">
            <v>223.40969999999999</v>
          </cell>
          <cell r="F55">
            <v>58.6004</v>
          </cell>
          <cell r="G55">
            <v>227.23478</v>
          </cell>
          <cell r="K55" t="str">
            <v>OM</v>
          </cell>
          <cell r="P55">
            <v>3.56E-2</v>
          </cell>
          <cell r="Q55">
            <v>3.56E-2</v>
          </cell>
        </row>
        <row r="56">
          <cell r="A56" t="str">
            <v>814078</v>
          </cell>
          <cell r="D56">
            <v>56.006729999999997</v>
          </cell>
          <cell r="E56">
            <v>223.40969999999999</v>
          </cell>
          <cell r="F56">
            <v>58.6004</v>
          </cell>
          <cell r="G56">
            <v>227.23478</v>
          </cell>
          <cell r="K56" t="str">
            <v>PH</v>
          </cell>
          <cell r="P56">
            <v>53.362229999999997</v>
          </cell>
          <cell r="Q56">
            <v>56.745420000000003</v>
          </cell>
        </row>
        <row r="57">
          <cell r="A57" t="str">
            <v>CLUKIR</v>
          </cell>
          <cell r="D57">
            <v>363.63659000000001</v>
          </cell>
          <cell r="E57">
            <v>2020.8602900000001</v>
          </cell>
          <cell r="F57">
            <v>384.84017999999998</v>
          </cell>
          <cell r="G57">
            <v>1989.6482800000001</v>
          </cell>
          <cell r="K57" t="str">
            <v>PL</v>
          </cell>
          <cell r="N57">
            <v>164.96484000000001</v>
          </cell>
          <cell r="O57">
            <v>164.96484000000001</v>
          </cell>
          <cell r="P57">
            <v>550.35578999999996</v>
          </cell>
          <cell r="Q57">
            <v>550.35578999999996</v>
          </cell>
        </row>
        <row r="58">
          <cell r="A58" t="str">
            <v>CL_GB</v>
          </cell>
          <cell r="D58">
            <v>356.63659000000001</v>
          </cell>
          <cell r="E58">
            <v>2011.8602900000001</v>
          </cell>
          <cell r="F58">
            <v>377.84017999999998</v>
          </cell>
          <cell r="G58">
            <v>1980.6482800000001</v>
          </cell>
          <cell r="K58" t="str">
            <v>PR</v>
          </cell>
          <cell r="P58">
            <v>8.1690799999999992</v>
          </cell>
          <cell r="Q58">
            <v>7.77006</v>
          </cell>
        </row>
        <row r="59">
          <cell r="A59" t="str">
            <v>420564</v>
          </cell>
          <cell r="D59">
            <v>356.63659000000001</v>
          </cell>
          <cell r="E59">
            <v>2011.8602900000001</v>
          </cell>
          <cell r="F59">
            <v>377.84017999999998</v>
          </cell>
          <cell r="G59">
            <v>1980.6482800000001</v>
          </cell>
          <cell r="K59" t="str">
            <v>PT</v>
          </cell>
          <cell r="N59">
            <v>-5.0400000000000002E-3</v>
          </cell>
          <cell r="O59">
            <v>-5.0400000000000002E-3</v>
          </cell>
          <cell r="P59">
            <v>31.90211</v>
          </cell>
          <cell r="Q59">
            <v>31.90211</v>
          </cell>
        </row>
        <row r="60">
          <cell r="A60" t="str">
            <v>CL_IE</v>
          </cell>
          <cell r="D60">
            <v>7</v>
          </cell>
          <cell r="E60">
            <v>9</v>
          </cell>
          <cell r="F60">
            <v>7</v>
          </cell>
          <cell r="G60">
            <v>9</v>
          </cell>
          <cell r="K60" t="str">
            <v>QA</v>
          </cell>
          <cell r="P60">
            <v>0.2079</v>
          </cell>
          <cell r="Q60">
            <v>0.2079</v>
          </cell>
        </row>
        <row r="61">
          <cell r="A61" t="str">
            <v>460190</v>
          </cell>
          <cell r="D61">
            <v>7</v>
          </cell>
          <cell r="E61">
            <v>9</v>
          </cell>
          <cell r="F61">
            <v>7</v>
          </cell>
          <cell r="G61">
            <v>9</v>
          </cell>
          <cell r="K61" t="str">
            <v>RO</v>
          </cell>
          <cell r="N61">
            <v>0.61936999999999998</v>
          </cell>
          <cell r="O61">
            <v>0.61936999999999998</v>
          </cell>
          <cell r="P61">
            <v>16.91553</v>
          </cell>
          <cell r="Q61">
            <v>16.91553</v>
          </cell>
        </row>
        <row r="62">
          <cell r="A62" t="str">
            <v>CLAMER</v>
          </cell>
          <cell r="D62">
            <v>438.39352000000002</v>
          </cell>
          <cell r="E62">
            <v>2993.1528800000001</v>
          </cell>
          <cell r="F62">
            <v>471.26488999999998</v>
          </cell>
          <cell r="G62">
            <v>2893.4831899999999</v>
          </cell>
          <cell r="K62" t="str">
            <v>RU</v>
          </cell>
          <cell r="N62">
            <v>58.6004</v>
          </cell>
          <cell r="O62">
            <v>58.6004</v>
          </cell>
          <cell r="P62">
            <v>227.34352999999999</v>
          </cell>
          <cell r="Q62">
            <v>227.34352999999999</v>
          </cell>
        </row>
        <row r="63">
          <cell r="A63" t="str">
            <v>CLBRA</v>
          </cell>
          <cell r="E63">
            <v>668.14521000000002</v>
          </cell>
          <cell r="G63">
            <v>608.37711999999999</v>
          </cell>
          <cell r="K63" t="str">
            <v>SA</v>
          </cell>
          <cell r="N63">
            <v>90.797319999999999</v>
          </cell>
          <cell r="O63">
            <v>90.797319999999999</v>
          </cell>
          <cell r="P63">
            <v>97.137770000000003</v>
          </cell>
          <cell r="Q63">
            <v>97.137770000000003</v>
          </cell>
        </row>
        <row r="64">
          <cell r="A64" t="str">
            <v>CL_BR</v>
          </cell>
          <cell r="E64">
            <v>668.14521000000002</v>
          </cell>
          <cell r="G64">
            <v>608.37711999999999</v>
          </cell>
          <cell r="K64" t="str">
            <v>SE</v>
          </cell>
          <cell r="N64">
            <v>104.26765</v>
          </cell>
          <cell r="O64">
            <v>104.26765</v>
          </cell>
          <cell r="P64">
            <v>989.60478999999998</v>
          </cell>
          <cell r="Q64">
            <v>989.60478999999998</v>
          </cell>
        </row>
        <row r="65">
          <cell r="A65" t="str">
            <v>200101</v>
          </cell>
          <cell r="E65">
            <v>668.14521000000002</v>
          </cell>
          <cell r="G65">
            <v>608.37711999999999</v>
          </cell>
          <cell r="K65" t="str">
            <v>SG</v>
          </cell>
          <cell r="N65">
            <v>1.08199</v>
          </cell>
          <cell r="O65">
            <v>1.05362</v>
          </cell>
          <cell r="P65">
            <v>1396.9754</v>
          </cell>
          <cell r="Q65">
            <v>1583.47783</v>
          </cell>
        </row>
        <row r="66">
          <cell r="A66" t="str">
            <v>CLNAM</v>
          </cell>
          <cell r="D66">
            <v>438.39352000000002</v>
          </cell>
          <cell r="E66">
            <v>2317.4746500000001</v>
          </cell>
          <cell r="F66">
            <v>471.26488999999998</v>
          </cell>
          <cell r="G66">
            <v>2277.9728599999999</v>
          </cell>
          <cell r="K66" t="str">
            <v>SI</v>
          </cell>
          <cell r="N66">
            <v>0.39323000000000002</v>
          </cell>
          <cell r="O66">
            <v>0.39323000000000002</v>
          </cell>
          <cell r="P66">
            <v>227.86634000000001</v>
          </cell>
          <cell r="Q66">
            <v>227.86634000000001</v>
          </cell>
        </row>
        <row r="67">
          <cell r="A67" t="str">
            <v>CL_CA</v>
          </cell>
          <cell r="D67">
            <v>438.39352000000002</v>
          </cell>
          <cell r="E67">
            <v>2317.4746500000001</v>
          </cell>
          <cell r="F67">
            <v>471.26488999999998</v>
          </cell>
          <cell r="G67">
            <v>2277.9728599999999</v>
          </cell>
          <cell r="K67" t="str">
            <v>SK</v>
          </cell>
          <cell r="P67">
            <v>4.2369500000000002</v>
          </cell>
          <cell r="Q67">
            <v>4.2369500000000002</v>
          </cell>
        </row>
        <row r="68">
          <cell r="A68" t="str">
            <v>230048</v>
          </cell>
          <cell r="D68">
            <v>438.39352000000002</v>
          </cell>
          <cell r="E68">
            <v>2317.4746500000001</v>
          </cell>
          <cell r="F68">
            <v>471.26488999999998</v>
          </cell>
          <cell r="G68">
            <v>2277.9728599999999</v>
          </cell>
          <cell r="K68" t="str">
            <v>SM</v>
          </cell>
          <cell r="P68">
            <v>1.68462</v>
          </cell>
          <cell r="Q68">
            <v>1.68462</v>
          </cell>
        </row>
        <row r="69">
          <cell r="A69" t="str">
            <v>CLPLAT</v>
          </cell>
          <cell r="E69">
            <v>7.5330199999999996</v>
          </cell>
          <cell r="G69">
            <v>7.1332100000000001</v>
          </cell>
          <cell r="K69" t="str">
            <v>TH</v>
          </cell>
          <cell r="P69">
            <v>91.671199999999999</v>
          </cell>
          <cell r="Q69">
            <v>97.985060000000004</v>
          </cell>
        </row>
        <row r="70">
          <cell r="A70" t="str">
            <v>CL_AR</v>
          </cell>
          <cell r="E70">
            <v>7.5330199999999996</v>
          </cell>
          <cell r="G70">
            <v>7.1332100000000001</v>
          </cell>
          <cell r="K70" t="str">
            <v>TM</v>
          </cell>
          <cell r="P70">
            <v>1.7729999999999999E-2</v>
          </cell>
          <cell r="Q70">
            <v>1.7729999999999999E-2</v>
          </cell>
        </row>
        <row r="71">
          <cell r="A71" t="str">
            <v>140395</v>
          </cell>
          <cell r="E71">
            <v>5.0973199999999999</v>
          </cell>
          <cell r="G71">
            <v>4.7676400000000001</v>
          </cell>
          <cell r="K71" t="str">
            <v>TR</v>
          </cell>
          <cell r="N71">
            <v>78.914320000000004</v>
          </cell>
          <cell r="O71">
            <v>78.914320000000004</v>
          </cell>
          <cell r="P71">
            <v>961.06930999999997</v>
          </cell>
          <cell r="Q71">
            <v>961.06930999999997</v>
          </cell>
        </row>
        <row r="72">
          <cell r="A72" t="str">
            <v>140666</v>
          </cell>
          <cell r="E72">
            <v>2.4357000000000002</v>
          </cell>
          <cell r="G72">
            <v>2.36557</v>
          </cell>
          <cell r="K72" t="str">
            <v>US</v>
          </cell>
          <cell r="N72">
            <v>6294.1158699999996</v>
          </cell>
          <cell r="O72">
            <v>5399.1574199999995</v>
          </cell>
          <cell r="P72">
            <v>28243.39457</v>
          </cell>
          <cell r="Q72">
            <v>27461.48516</v>
          </cell>
        </row>
        <row r="73">
          <cell r="A73" t="str">
            <v>CLASAP</v>
          </cell>
          <cell r="D73">
            <v>320.43698999999998</v>
          </cell>
          <cell r="E73">
            <v>1477.9010499999999</v>
          </cell>
          <cell r="F73">
            <v>373.40105999999997</v>
          </cell>
          <cell r="G73">
            <v>1586.36662</v>
          </cell>
          <cell r="K73" t="str">
            <v>CLAPAC</v>
          </cell>
          <cell r="N73">
            <v>423.20756</v>
          </cell>
          <cell r="O73">
            <v>428.58557999999999</v>
          </cell>
          <cell r="P73">
            <v>1581.1821399999999</v>
          </cell>
          <cell r="Q73">
            <v>1736.5952500000001</v>
          </cell>
        </row>
        <row r="74">
          <cell r="A74" t="str">
            <v>CLMEA</v>
          </cell>
          <cell r="D74">
            <v>246.77243000000001</v>
          </cell>
          <cell r="E74">
            <v>566.91371000000004</v>
          </cell>
          <cell r="F74">
            <v>287.6771</v>
          </cell>
          <cell r="G74">
            <v>612.50431000000003</v>
          </cell>
        </row>
        <row r="75">
          <cell r="A75" t="str">
            <v>CL_AE</v>
          </cell>
          <cell r="D75">
            <v>246.77243000000001</v>
          </cell>
          <cell r="E75">
            <v>566.91371000000004</v>
          </cell>
          <cell r="F75">
            <v>287.6771</v>
          </cell>
          <cell r="G75">
            <v>612.50431000000003</v>
          </cell>
        </row>
        <row r="76">
          <cell r="A76" t="str">
            <v>716356</v>
          </cell>
          <cell r="D76">
            <v>246.77243000000001</v>
          </cell>
          <cell r="E76">
            <v>566.91371000000004</v>
          </cell>
          <cell r="F76">
            <v>287.6771</v>
          </cell>
          <cell r="G76">
            <v>612.50431000000003</v>
          </cell>
        </row>
        <row r="77">
          <cell r="A77" t="str">
            <v>CLASEA</v>
          </cell>
          <cell r="E77">
            <v>6.9999000000000002</v>
          </cell>
          <cell r="G77">
            <v>5.9833600000000002</v>
          </cell>
        </row>
        <row r="78">
          <cell r="A78" t="str">
            <v>CL_TH</v>
          </cell>
          <cell r="E78">
            <v>6.9999000000000002</v>
          </cell>
          <cell r="G78">
            <v>5.9833600000000002</v>
          </cell>
        </row>
        <row r="79">
          <cell r="A79" t="str">
            <v>890287</v>
          </cell>
          <cell r="E79">
            <v>6.9999000000000002</v>
          </cell>
          <cell r="G79">
            <v>5.9833600000000002</v>
          </cell>
        </row>
        <row r="80">
          <cell r="A80" t="str">
            <v>CL_TR</v>
          </cell>
          <cell r="D80">
            <v>73.664550000000006</v>
          </cell>
          <cell r="E80">
            <v>903.98744999999997</v>
          </cell>
          <cell r="F80">
            <v>85.723960000000005</v>
          </cell>
          <cell r="G80">
            <v>967.87895000000003</v>
          </cell>
        </row>
        <row r="81">
          <cell r="A81" t="str">
            <v>921980</v>
          </cell>
          <cell r="D81">
            <v>73.664550000000006</v>
          </cell>
          <cell r="E81">
            <v>903.98744999999997</v>
          </cell>
          <cell r="F81">
            <v>85.723960000000005</v>
          </cell>
          <cell r="G81">
            <v>967.87895000000003</v>
          </cell>
        </row>
        <row r="82">
          <cell r="A82" t="str">
            <v>CLDIS3</v>
          </cell>
          <cell r="E82">
            <v>-23.418399999999998</v>
          </cell>
          <cell r="G82">
            <v>-23.418399999999998</v>
          </cell>
        </row>
        <row r="83">
          <cell r="A83" t="str">
            <v>CLDIS2</v>
          </cell>
          <cell r="E83">
            <v>-23.418399999999998</v>
          </cell>
          <cell r="G83">
            <v>-23.418399999999998</v>
          </cell>
        </row>
        <row r="84">
          <cell r="A84" t="str">
            <v>673866</v>
          </cell>
          <cell r="E84">
            <v>-23.418399999999998</v>
          </cell>
          <cell r="G84">
            <v>-23.418399999999998</v>
          </cell>
        </row>
        <row r="85">
          <cell r="A85" t="str">
            <v>CLINDU</v>
          </cell>
          <cell r="D85">
            <v>34.718899999999998</v>
          </cell>
          <cell r="E85">
            <v>35.578499999999998</v>
          </cell>
          <cell r="F85">
            <v>34.718899999999998</v>
          </cell>
          <cell r="G85">
            <v>35.586840000000002</v>
          </cell>
        </row>
        <row r="86">
          <cell r="A86" t="str">
            <v>CLINEU</v>
          </cell>
          <cell r="D86">
            <v>34.718899999999998</v>
          </cell>
          <cell r="E86">
            <v>35.019159999999999</v>
          </cell>
          <cell r="F86">
            <v>34.718899999999998</v>
          </cell>
          <cell r="G86">
            <v>35.019159999999999</v>
          </cell>
        </row>
        <row r="87">
          <cell r="A87" t="str">
            <v>450175</v>
          </cell>
          <cell r="D87">
            <v>34.718899999999998</v>
          </cell>
          <cell r="E87">
            <v>35.019159999999999</v>
          </cell>
          <cell r="F87">
            <v>34.718899999999998</v>
          </cell>
          <cell r="G87">
            <v>35.019159999999999</v>
          </cell>
        </row>
        <row r="88">
          <cell r="A88" t="str">
            <v>CLINNA</v>
          </cell>
          <cell r="E88">
            <v>0.55933999999999995</v>
          </cell>
          <cell r="G88">
            <v>0.56767999999999996</v>
          </cell>
        </row>
        <row r="89">
          <cell r="A89" t="str">
            <v>135254</v>
          </cell>
          <cell r="E89">
            <v>0.55933999999999995</v>
          </cell>
          <cell r="G89">
            <v>0.56767999999999996</v>
          </cell>
        </row>
      </sheetData>
      <sheetData sheetId="12">
        <row r="3">
          <cell r="D3" t="str">
            <v/>
          </cell>
          <cell r="E3" t="str">
            <v/>
          </cell>
          <cell r="F3" t="str">
            <v>NO</v>
          </cell>
          <cell r="G3" t="str">
            <v/>
          </cell>
          <cell r="H3" t="str">
            <v/>
          </cell>
          <cell r="I3" t="str">
            <v>NO</v>
          </cell>
          <cell r="J3" t="str">
            <v>NO</v>
          </cell>
          <cell r="K3" t="str">
            <v/>
          </cell>
          <cell r="L3" t="str">
            <v/>
          </cell>
          <cell r="M3" t="str">
            <v/>
          </cell>
          <cell r="N3" t="str">
            <v/>
          </cell>
          <cell r="O3" t="str">
            <v/>
          </cell>
          <cell r="P3" t="str">
            <v>NO</v>
          </cell>
          <cell r="Q3" t="str">
            <v>NO</v>
          </cell>
          <cell r="R3" t="str">
            <v/>
          </cell>
          <cell r="S3" t="str">
            <v/>
          </cell>
          <cell r="T3" t="str">
            <v/>
          </cell>
          <cell r="U3" t="str">
            <v/>
          </cell>
          <cell r="V3" t="str">
            <v/>
          </cell>
        </row>
        <row r="4">
          <cell r="D4" t="str">
            <v>CLBENE</v>
          </cell>
          <cell r="E4" t="str">
            <v>CLDACH</v>
          </cell>
          <cell r="F4" t="str">
            <v>CLUKIR</v>
          </cell>
          <cell r="G4" t="str">
            <v>CL_FR</v>
          </cell>
          <cell r="H4" t="str">
            <v>CL_IT</v>
          </cell>
          <cell r="I4" t="str">
            <v>CLNORD</v>
          </cell>
          <cell r="J4" t="str">
            <v>CLECOM</v>
          </cell>
          <cell r="K4" t="str">
            <v>CLNAM</v>
          </cell>
          <cell r="L4" t="str">
            <v>CL_RU</v>
          </cell>
          <cell r="M4" t="str">
            <v>CLPLAT</v>
          </cell>
          <cell r="N4" t="str">
            <v>CLGRCH</v>
          </cell>
          <cell r="O4" t="str">
            <v>CL_RO</v>
          </cell>
          <cell r="P4" t="str">
            <v>CL_SK</v>
          </cell>
          <cell r="Q4" t="str">
            <v>CL_CZ</v>
          </cell>
          <cell r="S4" t="str">
            <v>CL_GR</v>
          </cell>
          <cell r="T4" t="str">
            <v>CL_KR</v>
          </cell>
          <cell r="U4" t="str">
            <v>CL_SGS</v>
          </cell>
          <cell r="V4" t="str">
            <v>CL_CH</v>
          </cell>
        </row>
        <row r="6">
          <cell r="A6" t="str">
            <v>1001_</v>
          </cell>
          <cell r="F6" t="str">
            <v>x</v>
          </cell>
          <cell r="I6" t="str">
            <v>x</v>
          </cell>
          <cell r="J6" t="str">
            <v>x</v>
          </cell>
        </row>
        <row r="7">
          <cell r="A7" t="str">
            <v>1002_</v>
          </cell>
          <cell r="F7" t="str">
            <v>x</v>
          </cell>
          <cell r="I7" t="str">
            <v>x</v>
          </cell>
          <cell r="J7" t="str">
            <v>x</v>
          </cell>
        </row>
        <row r="8">
          <cell r="A8" t="str">
            <v>1003_</v>
          </cell>
          <cell r="F8" t="str">
            <v>x</v>
          </cell>
          <cell r="I8" t="str">
            <v>x</v>
          </cell>
          <cell r="J8" t="str">
            <v>x</v>
          </cell>
        </row>
        <row r="9">
          <cell r="A9" t="str">
            <v>1004_</v>
          </cell>
          <cell r="F9" t="str">
            <v>x</v>
          </cell>
          <cell r="I9" t="str">
            <v>x</v>
          </cell>
          <cell r="J9" t="str">
            <v>x</v>
          </cell>
          <cell r="Q9" t="str">
            <v>x</v>
          </cell>
        </row>
        <row r="10">
          <cell r="A10" t="str">
            <v>1005_</v>
          </cell>
          <cell r="F10" t="str">
            <v>x</v>
          </cell>
          <cell r="I10" t="str">
            <v>x</v>
          </cell>
          <cell r="J10" t="str">
            <v>x</v>
          </cell>
          <cell r="P10" t="str">
            <v>x</v>
          </cell>
          <cell r="Q10" t="str">
            <v>x</v>
          </cell>
          <cell r="R10" t="str">
            <v>x</v>
          </cell>
        </row>
        <row r="11">
          <cell r="A11" t="str">
            <v>1006_</v>
          </cell>
          <cell r="E11" t="str">
            <v>x</v>
          </cell>
          <cell r="F11" t="str">
            <v>x</v>
          </cell>
          <cell r="H11" t="str">
            <v>x</v>
          </cell>
          <cell r="I11" t="str">
            <v>x</v>
          </cell>
          <cell r="J11" t="str">
            <v>x</v>
          </cell>
          <cell r="L11" t="str">
            <v>x</v>
          </cell>
          <cell r="P11" t="str">
            <v>x</v>
          </cell>
          <cell r="Q11" t="str">
            <v>x</v>
          </cell>
          <cell r="R11" t="str">
            <v>x</v>
          </cell>
        </row>
        <row r="12">
          <cell r="A12" t="str">
            <v>1007_</v>
          </cell>
          <cell r="E12" t="str">
            <v>x</v>
          </cell>
          <cell r="F12" t="str">
            <v>x</v>
          </cell>
          <cell r="G12" t="str">
            <v>x</v>
          </cell>
          <cell r="H12" t="str">
            <v>x</v>
          </cell>
          <cell r="I12" t="str">
            <v>x</v>
          </cell>
          <cell r="J12" t="str">
            <v>x</v>
          </cell>
          <cell r="L12" t="str">
            <v>x</v>
          </cell>
          <cell r="M12" t="str">
            <v>x</v>
          </cell>
          <cell r="P12" t="str">
            <v>x</v>
          </cell>
          <cell r="Q12" t="str">
            <v>x</v>
          </cell>
          <cell r="R12" t="str">
            <v>x</v>
          </cell>
        </row>
        <row r="13">
          <cell r="A13" t="str">
            <v>1008_</v>
          </cell>
          <cell r="E13" t="str">
            <v>x</v>
          </cell>
          <cell r="F13" t="str">
            <v>x</v>
          </cell>
          <cell r="G13" t="str">
            <v>x</v>
          </cell>
          <cell r="H13" t="str">
            <v>x</v>
          </cell>
          <cell r="I13" t="str">
            <v>x</v>
          </cell>
          <cell r="J13" t="str">
            <v>x</v>
          </cell>
          <cell r="L13" t="str">
            <v>x</v>
          </cell>
          <cell r="M13" t="str">
            <v>x</v>
          </cell>
          <cell r="N13" t="str">
            <v>x</v>
          </cell>
          <cell r="P13" t="str">
            <v>x</v>
          </cell>
          <cell r="Q13" t="str">
            <v>x</v>
          </cell>
          <cell r="R13" t="str">
            <v>x</v>
          </cell>
          <cell r="T13" t="str">
            <v>x</v>
          </cell>
        </row>
        <row r="14">
          <cell r="A14" t="str">
            <v>1009_</v>
          </cell>
          <cell r="D14" t="str">
            <v>x</v>
          </cell>
          <cell r="E14" t="str">
            <v>x</v>
          </cell>
          <cell r="F14" t="str">
            <v>x</v>
          </cell>
          <cell r="G14" t="str">
            <v>x</v>
          </cell>
          <cell r="H14" t="str">
            <v>x</v>
          </cell>
          <cell r="I14" t="str">
            <v>x</v>
          </cell>
          <cell r="J14" t="str">
            <v>x</v>
          </cell>
          <cell r="K14" t="str">
            <v>x</v>
          </cell>
          <cell r="L14" t="str">
            <v>x</v>
          </cell>
          <cell r="M14" t="str">
            <v>x</v>
          </cell>
          <cell r="N14" t="str">
            <v>x</v>
          </cell>
          <cell r="P14" t="str">
            <v>x</v>
          </cell>
          <cell r="Q14" t="str">
            <v>x</v>
          </cell>
          <cell r="R14" t="str">
            <v>x</v>
          </cell>
          <cell r="T14" t="str">
            <v>x</v>
          </cell>
        </row>
        <row r="15">
          <cell r="A15" t="str">
            <v>1010_</v>
          </cell>
          <cell r="D15" t="str">
            <v>x</v>
          </cell>
          <cell r="E15" t="str">
            <v>x</v>
          </cell>
          <cell r="F15" t="str">
            <v>x</v>
          </cell>
          <cell r="G15" t="str">
            <v>x</v>
          </cell>
          <cell r="H15" t="str">
            <v>x</v>
          </cell>
          <cell r="I15" t="str">
            <v>x</v>
          </cell>
          <cell r="J15" t="str">
            <v>x</v>
          </cell>
          <cell r="K15" t="str">
            <v>x</v>
          </cell>
          <cell r="L15" t="str">
            <v>x</v>
          </cell>
          <cell r="M15" t="str">
            <v>x</v>
          </cell>
          <cell r="N15" t="str">
            <v>x</v>
          </cell>
          <cell r="O15" t="str">
            <v>x</v>
          </cell>
          <cell r="P15" t="str">
            <v>x</v>
          </cell>
          <cell r="Q15" t="str">
            <v>x</v>
          </cell>
          <cell r="R15" t="str">
            <v>x</v>
          </cell>
          <cell r="S15" t="str">
            <v>x</v>
          </cell>
          <cell r="T15" t="str">
            <v>x</v>
          </cell>
          <cell r="U15" t="str">
            <v>x</v>
          </cell>
        </row>
        <row r="16">
          <cell r="A16" t="str">
            <v>1011_</v>
          </cell>
          <cell r="D16" t="str">
            <v>x</v>
          </cell>
          <cell r="E16" t="str">
            <v>x</v>
          </cell>
          <cell r="F16" t="str">
            <v>x</v>
          </cell>
          <cell r="G16" t="str">
            <v>x</v>
          </cell>
          <cell r="H16" t="str">
            <v>x</v>
          </cell>
          <cell r="I16" t="str">
            <v>x</v>
          </cell>
          <cell r="J16" t="str">
            <v>x</v>
          </cell>
          <cell r="K16" t="str">
            <v>x</v>
          </cell>
          <cell r="L16" t="str">
            <v>x</v>
          </cell>
          <cell r="M16" t="str">
            <v>x</v>
          </cell>
          <cell r="N16" t="str">
            <v>x</v>
          </cell>
          <cell r="O16" t="str">
            <v>x</v>
          </cell>
          <cell r="P16" t="str">
            <v>x</v>
          </cell>
          <cell r="Q16" t="str">
            <v>x</v>
          </cell>
          <cell r="R16" t="str">
            <v>x</v>
          </cell>
          <cell r="S16" t="str">
            <v>x</v>
          </cell>
          <cell r="T16" t="str">
            <v>x</v>
          </cell>
          <cell r="U16" t="str">
            <v>x</v>
          </cell>
        </row>
        <row r="17">
          <cell r="A17" t="str">
            <v>1012_</v>
          </cell>
          <cell r="D17" t="str">
            <v>x</v>
          </cell>
          <cell r="E17" t="str">
            <v>x</v>
          </cell>
          <cell r="F17" t="str">
            <v>x</v>
          </cell>
          <cell r="G17" t="str">
            <v>x</v>
          </cell>
          <cell r="H17" t="str">
            <v>x</v>
          </cell>
          <cell r="I17" t="str">
            <v>x</v>
          </cell>
          <cell r="J17" t="str">
            <v>x</v>
          </cell>
          <cell r="K17" t="str">
            <v>x</v>
          </cell>
          <cell r="L17" t="str">
            <v>x</v>
          </cell>
          <cell r="M17" t="str">
            <v>x</v>
          </cell>
          <cell r="N17" t="str">
            <v>x</v>
          </cell>
          <cell r="O17" t="str">
            <v>x</v>
          </cell>
          <cell r="P17" t="str">
            <v>x</v>
          </cell>
          <cell r="Q17" t="str">
            <v>x</v>
          </cell>
          <cell r="R17" t="str">
            <v>x</v>
          </cell>
          <cell r="S17" t="str">
            <v>x</v>
          </cell>
          <cell r="T17" t="str">
            <v>x</v>
          </cell>
          <cell r="U17" t="str">
            <v>x</v>
          </cell>
        </row>
        <row r="18">
          <cell r="A18" t="str">
            <v>1101_</v>
          </cell>
          <cell r="D18" t="str">
            <v>x</v>
          </cell>
          <cell r="E18" t="str">
            <v>x</v>
          </cell>
          <cell r="G18" t="str">
            <v>x</v>
          </cell>
          <cell r="H18" t="str">
            <v>x</v>
          </cell>
          <cell r="K18" t="str">
            <v>x</v>
          </cell>
          <cell r="L18" t="str">
            <v>x</v>
          </cell>
          <cell r="M18" t="str">
            <v>x</v>
          </cell>
          <cell r="N18" t="str">
            <v>x</v>
          </cell>
          <cell r="O18" t="str">
            <v>x</v>
          </cell>
          <cell r="P18" t="str">
            <v>x</v>
          </cell>
          <cell r="Q18" t="str">
            <v>x</v>
          </cell>
          <cell r="R18" t="str">
            <v>x</v>
          </cell>
          <cell r="S18" t="str">
            <v>x</v>
          </cell>
          <cell r="T18" t="str">
            <v>x</v>
          </cell>
          <cell r="U18" t="str">
            <v>x</v>
          </cell>
        </row>
        <row r="19">
          <cell r="A19" t="str">
            <v>1102_</v>
          </cell>
          <cell r="D19" t="str">
            <v>x</v>
          </cell>
          <cell r="E19" t="str">
            <v>x</v>
          </cell>
          <cell r="G19" t="str">
            <v>x</v>
          </cell>
          <cell r="H19" t="str">
            <v>x</v>
          </cell>
          <cell r="K19" t="str">
            <v>x</v>
          </cell>
          <cell r="L19" t="str">
            <v>x</v>
          </cell>
          <cell r="M19" t="str">
            <v>x</v>
          </cell>
          <cell r="N19" t="str">
            <v>x</v>
          </cell>
          <cell r="O19" t="str">
            <v>x</v>
          </cell>
          <cell r="P19" t="str">
            <v>x</v>
          </cell>
          <cell r="Q19" t="str">
            <v>x</v>
          </cell>
          <cell r="R19" t="str">
            <v>x</v>
          </cell>
          <cell r="S19" t="str">
            <v>x</v>
          </cell>
          <cell r="T19" t="str">
            <v>x</v>
          </cell>
          <cell r="U19" t="str">
            <v>x</v>
          </cell>
        </row>
        <row r="20">
          <cell r="A20" t="str">
            <v>1103_</v>
          </cell>
          <cell r="D20" t="str">
            <v>x</v>
          </cell>
          <cell r="E20" t="str">
            <v>x</v>
          </cell>
          <cell r="G20" t="str">
            <v>x</v>
          </cell>
          <cell r="H20" t="str">
            <v>x</v>
          </cell>
          <cell r="K20" t="str">
            <v>x</v>
          </cell>
          <cell r="L20" t="str">
            <v>x</v>
          </cell>
          <cell r="M20" t="str">
            <v>x</v>
          </cell>
          <cell r="N20" t="str">
            <v>x</v>
          </cell>
          <cell r="O20" t="str">
            <v>x</v>
          </cell>
          <cell r="P20" t="str">
            <v>x</v>
          </cell>
          <cell r="Q20" t="str">
            <v>x</v>
          </cell>
          <cell r="R20" t="str">
            <v>x</v>
          </cell>
          <cell r="S20" t="str">
            <v>x</v>
          </cell>
          <cell r="T20" t="str">
            <v>x</v>
          </cell>
          <cell r="U20" t="str">
            <v>x</v>
          </cell>
        </row>
        <row r="21">
          <cell r="A21" t="str">
            <v>1104_</v>
          </cell>
          <cell r="D21" t="str">
            <v>x</v>
          </cell>
          <cell r="E21" t="str">
            <v>x</v>
          </cell>
          <cell r="G21" t="str">
            <v>x</v>
          </cell>
          <cell r="H21" t="str">
            <v>x</v>
          </cell>
          <cell r="K21" t="str">
            <v>x</v>
          </cell>
          <cell r="L21" t="str">
            <v>x</v>
          </cell>
          <cell r="M21" t="str">
            <v>x</v>
          </cell>
          <cell r="N21" t="str">
            <v>x</v>
          </cell>
          <cell r="O21" t="str">
            <v>x</v>
          </cell>
          <cell r="P21" t="str">
            <v>x</v>
          </cell>
          <cell r="R21" t="str">
            <v>x</v>
          </cell>
          <cell r="S21" t="str">
            <v>x</v>
          </cell>
          <cell r="T21" t="str">
            <v>x</v>
          </cell>
          <cell r="U21" t="str">
            <v>x</v>
          </cell>
        </row>
        <row r="22">
          <cell r="A22" t="str">
            <v>1105_</v>
          </cell>
          <cell r="D22" t="str">
            <v>x</v>
          </cell>
          <cell r="E22" t="str">
            <v>x</v>
          </cell>
          <cell r="G22" t="str">
            <v>x</v>
          </cell>
          <cell r="H22" t="str">
            <v>x</v>
          </cell>
          <cell r="K22" t="str">
            <v>x</v>
          </cell>
          <cell r="L22" t="str">
            <v>x</v>
          </cell>
          <cell r="M22" t="str">
            <v>x</v>
          </cell>
          <cell r="N22" t="str">
            <v>x</v>
          </cell>
          <cell r="O22" t="str">
            <v>x</v>
          </cell>
          <cell r="S22" t="str">
            <v>x</v>
          </cell>
          <cell r="T22" t="str">
            <v>x</v>
          </cell>
          <cell r="U22" t="str">
            <v>x</v>
          </cell>
          <cell r="V22" t="str">
            <v>x</v>
          </cell>
        </row>
        <row r="23">
          <cell r="A23" t="str">
            <v>1106_</v>
          </cell>
          <cell r="D23" t="str">
            <v>x</v>
          </cell>
          <cell r="G23" t="str">
            <v>x</v>
          </cell>
          <cell r="K23" t="str">
            <v>x</v>
          </cell>
          <cell r="M23" t="str">
            <v>x</v>
          </cell>
          <cell r="N23" t="str">
            <v>x</v>
          </cell>
          <cell r="O23" t="str">
            <v>x</v>
          </cell>
          <cell r="S23" t="str">
            <v>x</v>
          </cell>
          <cell r="T23" t="str">
            <v>x</v>
          </cell>
          <cell r="U23" t="str">
            <v>x</v>
          </cell>
          <cell r="V23" t="str">
            <v>x</v>
          </cell>
        </row>
        <row r="24">
          <cell r="A24" t="str">
            <v>1107_</v>
          </cell>
          <cell r="D24" t="str">
            <v>x</v>
          </cell>
          <cell r="K24" t="str">
            <v>x</v>
          </cell>
          <cell r="N24" t="str">
            <v>x</v>
          </cell>
          <cell r="O24" t="str">
            <v>x</v>
          </cell>
          <cell r="S24" t="str">
            <v>x</v>
          </cell>
          <cell r="T24" t="str">
            <v>x</v>
          </cell>
          <cell r="U24" t="str">
            <v>x</v>
          </cell>
          <cell r="V24" t="str">
            <v>x</v>
          </cell>
        </row>
        <row r="25">
          <cell r="A25" t="str">
            <v>1108_</v>
          </cell>
          <cell r="D25" t="str">
            <v>x</v>
          </cell>
          <cell r="K25" t="str">
            <v>x</v>
          </cell>
          <cell r="O25" t="str">
            <v>x</v>
          </cell>
          <cell r="S25" t="str">
            <v>x</v>
          </cell>
          <cell r="U25" t="str">
            <v>x</v>
          </cell>
          <cell r="V25" t="str">
            <v>x</v>
          </cell>
        </row>
        <row r="26">
          <cell r="A26" t="str">
            <v>1109_</v>
          </cell>
          <cell r="O26" t="str">
            <v>x</v>
          </cell>
          <cell r="S26" t="str">
            <v>x</v>
          </cell>
          <cell r="U26" t="str">
            <v>x</v>
          </cell>
          <cell r="V26" t="str">
            <v>x</v>
          </cell>
        </row>
        <row r="27">
          <cell r="A27" t="str">
            <v>1110_</v>
          </cell>
          <cell r="V27" t="str">
            <v>x</v>
          </cell>
        </row>
        <row r="28">
          <cell r="A28" t="str">
            <v>1111_</v>
          </cell>
          <cell r="V28" t="str">
            <v>x</v>
          </cell>
        </row>
        <row r="29">
          <cell r="A29" t="str">
            <v>1112_</v>
          </cell>
          <cell r="V29" t="str">
            <v>x</v>
          </cell>
        </row>
        <row r="30">
          <cell r="A30" t="str">
            <v>1201_</v>
          </cell>
          <cell r="V30" t="str">
            <v>x</v>
          </cell>
        </row>
        <row r="31">
          <cell r="A31" t="str">
            <v>1202_</v>
          </cell>
          <cell r="V31" t="str">
            <v>x</v>
          </cell>
        </row>
        <row r="32">
          <cell r="A32" t="str">
            <v>1203_</v>
          </cell>
          <cell r="V32" t="str">
            <v>x</v>
          </cell>
        </row>
        <row r="33">
          <cell r="A33" t="str">
            <v>1204_</v>
          </cell>
          <cell r="V33" t="str">
            <v>x</v>
          </cell>
        </row>
        <row r="34">
          <cell r="A34" t="str">
            <v>1205_</v>
          </cell>
        </row>
        <row r="35">
          <cell r="A35" t="str">
            <v>1206_</v>
          </cell>
        </row>
        <row r="36">
          <cell r="A36" t="str">
            <v>1207_</v>
          </cell>
        </row>
        <row r="37">
          <cell r="A37" t="str">
            <v>1208_</v>
          </cell>
        </row>
        <row r="38">
          <cell r="A38" t="str">
            <v>1209_</v>
          </cell>
        </row>
        <row r="39">
          <cell r="A39" t="str">
            <v>1210_</v>
          </cell>
        </row>
        <row r="40">
          <cell r="A40" t="str">
            <v>1211_</v>
          </cell>
        </row>
        <row r="41">
          <cell r="A41" t="str">
            <v>1212_</v>
          </cell>
        </row>
      </sheetData>
      <sheetData sheetId="13">
        <row r="1">
          <cell r="E1" t="str">
            <v>#005.2011 
Actual GC</v>
          </cell>
          <cell r="F1" t="str">
            <v>003.2011005.2011
RoFo GC</v>
          </cell>
          <cell r="G1" t="str">
            <v>#005.2010 
Actual GC</v>
          </cell>
          <cell r="H1" t="str">
            <v>#005.2010 
Actual CY rate GC</v>
          </cell>
          <cell r="I1" t="str">
            <v>#000-005.2011 
Actual GC</v>
          </cell>
          <cell r="J1" t="str">
            <v>003.2011000-005.2011
RoFo GC</v>
          </cell>
          <cell r="K1" t="str">
            <v>001.2011000-005.2011
RoFo GC</v>
          </cell>
          <cell r="L1" t="str">
            <v>#000-005.2010 
Actual GC</v>
          </cell>
          <cell r="M1" t="str">
            <v>#000-005.2010 
Actual Y-o-Y rate</v>
          </cell>
          <cell r="N1" t="str">
            <v>#Q2.2011
Actual GC</v>
          </cell>
          <cell r="O1" t="str">
            <v>003.2011Q2.2011
RoFo GC</v>
          </cell>
          <cell r="P1" t="str">
            <v>001.2011Q2.2011
RoFo GC</v>
          </cell>
          <cell r="Q1" t="str">
            <v>#Q2.2010
Actual GC</v>
          </cell>
          <cell r="R1" t="str">
            <v>#Q2.2010
Actual Y-o-Y rate</v>
          </cell>
        </row>
        <row r="2">
          <cell r="E2">
            <v>9</v>
          </cell>
          <cell r="F2">
            <v>36</v>
          </cell>
          <cell r="G2">
            <v>10</v>
          </cell>
          <cell r="H2">
            <v>11</v>
          </cell>
          <cell r="I2">
            <v>1</v>
          </cell>
          <cell r="J2">
            <v>28</v>
          </cell>
          <cell r="K2">
            <v>16</v>
          </cell>
          <cell r="L2">
            <v>2</v>
          </cell>
          <cell r="M2">
            <v>3</v>
          </cell>
          <cell r="N2">
            <v>5</v>
          </cell>
          <cell r="O2">
            <v>32</v>
          </cell>
          <cell r="P2">
            <v>20</v>
          </cell>
          <cell r="Q2">
            <v>6</v>
          </cell>
          <cell r="R2">
            <v>7</v>
          </cell>
        </row>
        <row r="3">
          <cell r="E3" t="str">
            <v>ITM</v>
          </cell>
          <cell r="I3" t="str">
            <v>YTD</v>
          </cell>
          <cell r="N3" t="str">
            <v>ITQ</v>
          </cell>
        </row>
        <row r="4">
          <cell r="E4" t="str">
            <v>Act</v>
          </cell>
          <cell r="F4" t="str">
            <v>FC</v>
          </cell>
          <cell r="G4" t="str">
            <v>LY '10</v>
          </cell>
          <cell r="H4" t="str">
            <v>LY'11</v>
          </cell>
          <cell r="I4" t="str">
            <v>Act</v>
          </cell>
          <cell r="J4" t="str">
            <v>FC</v>
          </cell>
          <cell r="K4" t="str">
            <v>FC Jan</v>
          </cell>
          <cell r="L4" t="str">
            <v>LY '10</v>
          </cell>
          <cell r="M4" t="str">
            <v>LY'11</v>
          </cell>
          <cell r="N4" t="str">
            <v>Act</v>
          </cell>
          <cell r="O4" t="str">
            <v>FC</v>
          </cell>
          <cell r="P4" t="str">
            <v>FC Jan</v>
          </cell>
          <cell r="Q4" t="str">
            <v>LY '10</v>
          </cell>
          <cell r="R4" t="str">
            <v>LY'11</v>
          </cell>
        </row>
        <row r="5">
          <cell r="C5" t="str">
            <v>CLBENE</v>
          </cell>
          <cell r="E5">
            <v>767.04678999999999</v>
          </cell>
          <cell r="F5">
            <v>860.68773999999996</v>
          </cell>
          <cell r="G5">
            <v>0</v>
          </cell>
          <cell r="H5">
            <v>0</v>
          </cell>
          <cell r="I5">
            <v>5055.8590299999996</v>
          </cell>
          <cell r="J5">
            <v>5361.0286500000002</v>
          </cell>
          <cell r="K5">
            <v>4877.5541499999999</v>
          </cell>
          <cell r="L5">
            <v>0</v>
          </cell>
          <cell r="M5">
            <v>0</v>
          </cell>
          <cell r="N5">
            <v>1901.4494500000001</v>
          </cell>
          <cell r="O5">
            <v>2884.1555899999998</v>
          </cell>
          <cell r="P5">
            <v>2359.0216099999998</v>
          </cell>
          <cell r="Q5">
            <v>0</v>
          </cell>
          <cell r="R5">
            <v>0</v>
          </cell>
        </row>
        <row r="6">
          <cell r="C6" t="str">
            <v>CL_LV</v>
          </cell>
          <cell r="E6">
            <v>49.044119999999999</v>
          </cell>
          <cell r="F6">
            <v>0</v>
          </cell>
          <cell r="G6">
            <v>0</v>
          </cell>
          <cell r="H6">
            <v>0</v>
          </cell>
          <cell r="I6">
            <v>227.05005</v>
          </cell>
          <cell r="J6">
            <v>0</v>
          </cell>
          <cell r="K6">
            <v>0</v>
          </cell>
          <cell r="L6">
            <v>0</v>
          </cell>
          <cell r="M6">
            <v>0</v>
          </cell>
          <cell r="N6">
            <v>107.92343</v>
          </cell>
          <cell r="O6">
            <v>0</v>
          </cell>
          <cell r="P6">
            <v>0</v>
          </cell>
          <cell r="Q6">
            <v>0</v>
          </cell>
          <cell r="R6">
            <v>0</v>
          </cell>
        </row>
        <row r="7">
          <cell r="C7" t="str">
            <v>CL_HU</v>
          </cell>
          <cell r="E7">
            <v>13.00521</v>
          </cell>
          <cell r="F7">
            <v>0</v>
          </cell>
          <cell r="G7">
            <v>0</v>
          </cell>
          <cell r="H7">
            <v>0</v>
          </cell>
          <cell r="I7">
            <v>13.00521</v>
          </cell>
          <cell r="J7">
            <v>0</v>
          </cell>
          <cell r="K7">
            <v>0</v>
          </cell>
          <cell r="L7">
            <v>0</v>
          </cell>
          <cell r="M7">
            <v>0</v>
          </cell>
          <cell r="N7">
            <v>13.00521</v>
          </cell>
          <cell r="O7">
            <v>0</v>
          </cell>
          <cell r="P7">
            <v>0</v>
          </cell>
          <cell r="Q7">
            <v>0</v>
          </cell>
          <cell r="R7">
            <v>0</v>
          </cell>
        </row>
        <row r="8">
          <cell r="C8" t="str">
            <v>CL_RO</v>
          </cell>
          <cell r="E8">
            <v>64.830500000000001</v>
          </cell>
          <cell r="F8">
            <v>0</v>
          </cell>
          <cell r="G8">
            <v>0</v>
          </cell>
          <cell r="H8">
            <v>0</v>
          </cell>
          <cell r="I8">
            <v>328.48271</v>
          </cell>
          <cell r="J8">
            <v>72.679640000000006</v>
          </cell>
          <cell r="K8">
            <v>0</v>
          </cell>
          <cell r="L8">
            <v>0</v>
          </cell>
          <cell r="M8">
            <v>0</v>
          </cell>
          <cell r="N8">
            <v>153.30385000000001</v>
          </cell>
          <cell r="O8">
            <v>0</v>
          </cell>
          <cell r="P8">
            <v>0</v>
          </cell>
          <cell r="Q8">
            <v>0</v>
          </cell>
          <cell r="R8">
            <v>0</v>
          </cell>
        </row>
        <row r="9">
          <cell r="C9" t="str">
            <v>CL_SK</v>
          </cell>
          <cell r="E9">
            <v>0</v>
          </cell>
          <cell r="F9">
            <v>0</v>
          </cell>
          <cell r="G9">
            <v>0</v>
          </cell>
          <cell r="H9">
            <v>0</v>
          </cell>
          <cell r="I9">
            <v>0</v>
          </cell>
          <cell r="J9">
            <v>0</v>
          </cell>
          <cell r="K9">
            <v>0</v>
          </cell>
          <cell r="L9">
            <v>0</v>
          </cell>
          <cell r="M9">
            <v>0</v>
          </cell>
          <cell r="N9">
            <v>0</v>
          </cell>
          <cell r="O9">
            <v>0</v>
          </cell>
          <cell r="P9">
            <v>0</v>
          </cell>
          <cell r="Q9">
            <v>0</v>
          </cell>
          <cell r="R9">
            <v>0</v>
          </cell>
        </row>
        <row r="10">
          <cell r="C10" t="str">
            <v>CL_CZ</v>
          </cell>
          <cell r="E10">
            <v>0</v>
          </cell>
          <cell r="F10">
            <v>0</v>
          </cell>
          <cell r="G10">
            <v>0</v>
          </cell>
          <cell r="H10">
            <v>0</v>
          </cell>
          <cell r="I10">
            <v>0</v>
          </cell>
          <cell r="J10">
            <v>0</v>
          </cell>
          <cell r="K10">
            <v>0</v>
          </cell>
          <cell r="L10">
            <v>0</v>
          </cell>
          <cell r="M10">
            <v>0</v>
          </cell>
          <cell r="N10">
            <v>0</v>
          </cell>
          <cell r="O10">
            <v>0</v>
          </cell>
          <cell r="P10">
            <v>0</v>
          </cell>
          <cell r="Q10">
            <v>0</v>
          </cell>
          <cell r="R10">
            <v>0</v>
          </cell>
        </row>
        <row r="11">
          <cell r="C11" t="str">
            <v>CLEAST</v>
          </cell>
          <cell r="E11">
            <v>184.27497</v>
          </cell>
          <cell r="F11">
            <v>214.404</v>
          </cell>
          <cell r="G11">
            <v>11.371079999999999</v>
          </cell>
          <cell r="H11">
            <v>11.371079999999999</v>
          </cell>
          <cell r="I11">
            <v>429.60885999999999</v>
          </cell>
          <cell r="J11">
            <v>932.08538999999996</v>
          </cell>
          <cell r="K11">
            <v>536.45699999999999</v>
          </cell>
          <cell r="L11">
            <v>11.371079999999999</v>
          </cell>
          <cell r="M11">
            <v>11.371079999999999</v>
          </cell>
          <cell r="N11">
            <v>382.74074999999999</v>
          </cell>
          <cell r="O11">
            <v>930.79200000000003</v>
          </cell>
          <cell r="P11">
            <v>787.10928000000001</v>
          </cell>
          <cell r="Q11">
            <v>22.272490000000001</v>
          </cell>
          <cell r="R11">
            <v>22.272490000000001</v>
          </cell>
        </row>
        <row r="12">
          <cell r="C12" t="str">
            <v>CL_UA</v>
          </cell>
          <cell r="E12">
            <v>0</v>
          </cell>
          <cell r="F12">
            <v>0</v>
          </cell>
          <cell r="G12">
            <v>0</v>
          </cell>
          <cell r="H12">
            <v>0</v>
          </cell>
          <cell r="I12">
            <v>0</v>
          </cell>
          <cell r="J12">
            <v>0</v>
          </cell>
          <cell r="K12">
            <v>0</v>
          </cell>
          <cell r="L12">
            <v>0</v>
          </cell>
          <cell r="M12">
            <v>0</v>
          </cell>
          <cell r="N12">
            <v>0</v>
          </cell>
          <cell r="O12">
            <v>0</v>
          </cell>
          <cell r="P12">
            <v>0</v>
          </cell>
          <cell r="Q12">
            <v>0</v>
          </cell>
          <cell r="R12">
            <v>0</v>
          </cell>
        </row>
        <row r="13">
          <cell r="C13" t="str">
            <v>CLCEE</v>
          </cell>
          <cell r="E13">
            <v>311.15480000000002</v>
          </cell>
          <cell r="F13">
            <v>214.404</v>
          </cell>
          <cell r="G13">
            <v>11.371079999999999</v>
          </cell>
          <cell r="H13">
            <v>11.371079999999999</v>
          </cell>
          <cell r="I13">
            <v>998.14682999999991</v>
          </cell>
          <cell r="J13">
            <v>1004.76503</v>
          </cell>
          <cell r="K13">
            <v>536.45699999999999</v>
          </cell>
          <cell r="L13">
            <v>11.371079999999999</v>
          </cell>
          <cell r="M13">
            <v>11.371079999999999</v>
          </cell>
          <cell r="N13">
            <v>656.97324000000003</v>
          </cell>
          <cell r="O13">
            <v>930.79200000000003</v>
          </cell>
          <cell r="P13">
            <v>787.10928000000001</v>
          </cell>
          <cell r="Q13">
            <v>22.272490000000001</v>
          </cell>
          <cell r="R13">
            <v>22.272490000000001</v>
          </cell>
        </row>
        <row r="14">
          <cell r="C14" t="str">
            <v>CLDACH</v>
          </cell>
          <cell r="E14">
            <v>8080.30303</v>
          </cell>
          <cell r="F14">
            <v>6200.2232000000004</v>
          </cell>
          <cell r="G14">
            <v>1081.7055700000001</v>
          </cell>
          <cell r="H14">
            <v>1081.7055700000001</v>
          </cell>
          <cell r="I14">
            <v>37474.733930000002</v>
          </cell>
          <cell r="J14">
            <v>36484.356870000003</v>
          </cell>
          <cell r="K14">
            <v>19184.344840000002</v>
          </cell>
          <cell r="L14">
            <v>1081.7055700000001</v>
          </cell>
          <cell r="M14">
            <v>1081.7055700000001</v>
          </cell>
          <cell r="N14">
            <v>15935.68685</v>
          </cell>
          <cell r="O14">
            <v>20239.426159999999</v>
          </cell>
          <cell r="P14">
            <v>19585.534250000001</v>
          </cell>
          <cell r="Q14">
            <v>3037.91392</v>
          </cell>
          <cell r="R14">
            <v>3037.91392</v>
          </cell>
        </row>
        <row r="15">
          <cell r="C15" t="str">
            <v>CL_FR</v>
          </cell>
          <cell r="E15">
            <v>700.99915999999996</v>
          </cell>
          <cell r="F15">
            <v>751.31952000000001</v>
          </cell>
          <cell r="G15">
            <v>0</v>
          </cell>
          <cell r="H15">
            <v>0</v>
          </cell>
          <cell r="I15">
            <v>3692.2563700000001</v>
          </cell>
          <cell r="J15">
            <v>3838.9046699999999</v>
          </cell>
          <cell r="K15">
            <v>2080.0082900000002</v>
          </cell>
          <cell r="L15">
            <v>0</v>
          </cell>
          <cell r="M15">
            <v>0</v>
          </cell>
          <cell r="N15">
            <v>1719.3600100000001</v>
          </cell>
          <cell r="O15">
            <v>2304.2830199999999</v>
          </cell>
          <cell r="P15">
            <v>2058.8184799999999</v>
          </cell>
          <cell r="Q15">
            <v>0</v>
          </cell>
          <cell r="R15">
            <v>0</v>
          </cell>
        </row>
        <row r="16">
          <cell r="C16" t="str">
            <v>CLIBER</v>
          </cell>
          <cell r="E16">
            <v>0</v>
          </cell>
          <cell r="F16">
            <v>0</v>
          </cell>
          <cell r="G16">
            <v>0</v>
          </cell>
          <cell r="H16">
            <v>0</v>
          </cell>
          <cell r="I16">
            <v>7.7896400000000003</v>
          </cell>
          <cell r="J16">
            <v>7.6971400000000001</v>
          </cell>
          <cell r="K16">
            <v>0</v>
          </cell>
          <cell r="L16">
            <v>0</v>
          </cell>
          <cell r="M16">
            <v>0</v>
          </cell>
          <cell r="N16">
            <v>9.2499999999999999E-2</v>
          </cell>
          <cell r="O16">
            <v>0</v>
          </cell>
          <cell r="P16">
            <v>0</v>
          </cell>
          <cell r="Q16">
            <v>0</v>
          </cell>
          <cell r="R16">
            <v>0</v>
          </cell>
        </row>
        <row r="17">
          <cell r="C17" t="str">
            <v>CL_IT</v>
          </cell>
          <cell r="E17">
            <v>384.49126000000001</v>
          </cell>
          <cell r="F17">
            <v>0</v>
          </cell>
          <cell r="G17">
            <v>0</v>
          </cell>
          <cell r="H17">
            <v>0</v>
          </cell>
          <cell r="I17">
            <v>1170.4737</v>
          </cell>
          <cell r="J17">
            <v>158.17271</v>
          </cell>
          <cell r="K17">
            <v>0</v>
          </cell>
          <cell r="L17">
            <v>0</v>
          </cell>
          <cell r="M17">
            <v>0</v>
          </cell>
          <cell r="N17">
            <v>425.35214000000002</v>
          </cell>
          <cell r="O17">
            <v>0</v>
          </cell>
          <cell r="P17">
            <v>0</v>
          </cell>
          <cell r="Q17">
            <v>5.3543500000000002</v>
          </cell>
          <cell r="R17">
            <v>5.3543500000000002</v>
          </cell>
        </row>
        <row r="18">
          <cell r="C18" t="str">
            <v>CL_GR</v>
          </cell>
          <cell r="E18">
            <v>17.16845</v>
          </cell>
          <cell r="F18">
            <v>33.805</v>
          </cell>
          <cell r="G18">
            <v>0</v>
          </cell>
          <cell r="H18">
            <v>0</v>
          </cell>
          <cell r="I18">
            <v>111.67795</v>
          </cell>
          <cell r="J18">
            <v>152.74628000000001</v>
          </cell>
          <cell r="K18">
            <v>117.956</v>
          </cell>
          <cell r="L18">
            <v>0</v>
          </cell>
          <cell r="M18">
            <v>0</v>
          </cell>
          <cell r="N18">
            <v>31.717179999999999</v>
          </cell>
          <cell r="O18">
            <v>108.099</v>
          </cell>
          <cell r="P18">
            <v>152.46374</v>
          </cell>
          <cell r="Q18">
            <v>0</v>
          </cell>
          <cell r="R18">
            <v>0</v>
          </cell>
        </row>
        <row r="19">
          <cell r="C19" t="str">
            <v>CLITIG</v>
          </cell>
          <cell r="E19">
            <v>401.65971000000002</v>
          </cell>
          <cell r="F19">
            <v>33.805</v>
          </cell>
          <cell r="G19">
            <v>0</v>
          </cell>
          <cell r="H19">
            <v>0</v>
          </cell>
          <cell r="I19">
            <v>1282.15165</v>
          </cell>
          <cell r="J19">
            <v>310.91899000000001</v>
          </cell>
          <cell r="K19">
            <v>117.956</v>
          </cell>
          <cell r="L19">
            <v>0</v>
          </cell>
          <cell r="M19">
            <v>0</v>
          </cell>
          <cell r="N19">
            <v>457.06932</v>
          </cell>
          <cell r="O19">
            <v>108.099</v>
          </cell>
          <cell r="P19">
            <v>152.46374</v>
          </cell>
          <cell r="Q19">
            <v>5.3543500000000002</v>
          </cell>
          <cell r="R19">
            <v>5.3543500000000002</v>
          </cell>
        </row>
        <row r="20">
          <cell r="C20" t="str">
            <v>CLNORD</v>
          </cell>
          <cell r="E20">
            <v>0</v>
          </cell>
          <cell r="F20">
            <v>0</v>
          </cell>
          <cell r="G20">
            <v>0</v>
          </cell>
          <cell r="H20">
            <v>0</v>
          </cell>
          <cell r="I20">
            <v>0</v>
          </cell>
          <cell r="J20">
            <v>0</v>
          </cell>
          <cell r="K20">
            <v>0</v>
          </cell>
          <cell r="L20">
            <v>0</v>
          </cell>
          <cell r="M20">
            <v>0</v>
          </cell>
          <cell r="N20">
            <v>0</v>
          </cell>
          <cell r="O20">
            <v>0</v>
          </cell>
          <cell r="P20">
            <v>0</v>
          </cell>
          <cell r="Q20">
            <v>0</v>
          </cell>
          <cell r="R20">
            <v>0</v>
          </cell>
        </row>
        <row r="21">
          <cell r="C21" t="str">
            <v>CL_PL</v>
          </cell>
          <cell r="E21">
            <v>462.07591000000002</v>
          </cell>
          <cell r="F21">
            <v>324.58999999999997</v>
          </cell>
          <cell r="G21">
            <v>0</v>
          </cell>
          <cell r="H21">
            <v>0</v>
          </cell>
          <cell r="I21">
            <v>927.44380000000001</v>
          </cell>
          <cell r="J21">
            <v>681.54358000000002</v>
          </cell>
          <cell r="K21">
            <v>0</v>
          </cell>
          <cell r="L21">
            <v>0</v>
          </cell>
          <cell r="M21">
            <v>0</v>
          </cell>
          <cell r="N21">
            <v>908.94521999999995</v>
          </cell>
          <cell r="O21">
            <v>1085.1130000000001</v>
          </cell>
          <cell r="P21">
            <v>1174.6890000000001</v>
          </cell>
          <cell r="Q21">
            <v>0</v>
          </cell>
          <cell r="R21">
            <v>0</v>
          </cell>
        </row>
        <row r="22">
          <cell r="C22" t="str">
            <v>CL_RU</v>
          </cell>
          <cell r="E22">
            <v>632.00792999999999</v>
          </cell>
          <cell r="F22">
            <v>749.61699999999996</v>
          </cell>
          <cell r="G22">
            <v>383.31096000000002</v>
          </cell>
          <cell r="H22">
            <v>366.34554000000003</v>
          </cell>
          <cell r="I22">
            <v>3896.4729200000002</v>
          </cell>
          <cell r="J22">
            <v>3891.34301</v>
          </cell>
          <cell r="K22">
            <v>2440.4659999999999</v>
          </cell>
          <cell r="L22">
            <v>383.31096000000002</v>
          </cell>
          <cell r="M22">
            <v>366.34554000000003</v>
          </cell>
          <cell r="N22">
            <v>1217.67094</v>
          </cell>
          <cell r="O22">
            <v>2529.6509999999998</v>
          </cell>
          <cell r="P22">
            <v>1948.8030000000001</v>
          </cell>
          <cell r="Q22">
            <v>675.84398999999996</v>
          </cell>
          <cell r="R22">
            <v>642.04546000000005</v>
          </cell>
        </row>
        <row r="23">
          <cell r="C23" t="str">
            <v>CLUKIR</v>
          </cell>
          <cell r="E23">
            <v>0</v>
          </cell>
          <cell r="F23">
            <v>0</v>
          </cell>
          <cell r="G23">
            <v>0</v>
          </cell>
          <cell r="H23">
            <v>0</v>
          </cell>
          <cell r="I23">
            <v>0</v>
          </cell>
          <cell r="J23">
            <v>0</v>
          </cell>
          <cell r="K23">
            <v>0</v>
          </cell>
          <cell r="L23">
            <v>0</v>
          </cell>
          <cell r="M23">
            <v>0</v>
          </cell>
          <cell r="N23">
            <v>0</v>
          </cell>
          <cell r="O23">
            <v>0</v>
          </cell>
          <cell r="P23">
            <v>0</v>
          </cell>
          <cell r="Q23">
            <v>0</v>
          </cell>
          <cell r="R23">
            <v>0</v>
          </cell>
        </row>
        <row r="24">
          <cell r="C24" t="str">
            <v>CLECOM</v>
          </cell>
          <cell r="E24">
            <v>0</v>
          </cell>
          <cell r="F24">
            <v>0</v>
          </cell>
          <cell r="G24">
            <v>0</v>
          </cell>
          <cell r="H24">
            <v>0</v>
          </cell>
          <cell r="I24">
            <v>0</v>
          </cell>
          <cell r="J24">
            <v>0</v>
          </cell>
          <cell r="K24">
            <v>0</v>
          </cell>
          <cell r="L24">
            <v>0</v>
          </cell>
          <cell r="M24">
            <v>0</v>
          </cell>
          <cell r="N24">
            <v>0</v>
          </cell>
          <cell r="O24">
            <v>0</v>
          </cell>
          <cell r="P24">
            <v>0</v>
          </cell>
          <cell r="Q24">
            <v>0</v>
          </cell>
          <cell r="R24">
            <v>0</v>
          </cell>
        </row>
        <row r="25">
          <cell r="C25" t="str">
            <v>CLEUR</v>
          </cell>
          <cell r="E25">
            <v>11355.247329999998</v>
          </cell>
          <cell r="F25">
            <v>9134.6464599999999</v>
          </cell>
          <cell r="G25">
            <v>1476.38761</v>
          </cell>
          <cell r="H25">
            <v>1459.42219</v>
          </cell>
          <cell r="I25">
            <v>53334.854170000006</v>
          </cell>
          <cell r="J25">
            <v>51580.557939999999</v>
          </cell>
          <cell r="K25">
            <v>29236.786280000004</v>
          </cell>
          <cell r="L25">
            <v>1476.38761</v>
          </cell>
          <cell r="M25">
            <v>1459.42219</v>
          </cell>
          <cell r="N25">
            <v>22797.247530000001</v>
          </cell>
          <cell r="O25">
            <v>30081.519769999999</v>
          </cell>
          <cell r="P25">
            <v>28066.439359999997</v>
          </cell>
          <cell r="Q25">
            <v>3741.3847499999997</v>
          </cell>
          <cell r="R25">
            <v>3707.5862200000001</v>
          </cell>
        </row>
        <row r="26">
          <cell r="C26" t="str">
            <v>CL_CN</v>
          </cell>
          <cell r="E26">
            <v>258.36549000000002</v>
          </cell>
          <cell r="F26">
            <v>134.87200000000001</v>
          </cell>
          <cell r="G26">
            <v>0</v>
          </cell>
          <cell r="H26">
            <v>0</v>
          </cell>
          <cell r="I26">
            <v>889.89144999999996</v>
          </cell>
          <cell r="J26">
            <v>729.19109000000003</v>
          </cell>
          <cell r="K26">
            <v>342.99900000000002</v>
          </cell>
          <cell r="L26">
            <v>0</v>
          </cell>
          <cell r="M26">
            <v>0</v>
          </cell>
          <cell r="N26">
            <v>446.39974999999998</v>
          </cell>
          <cell r="O26">
            <v>422.54700000000003</v>
          </cell>
          <cell r="P26">
            <v>379.435</v>
          </cell>
          <cell r="Q26">
            <v>0</v>
          </cell>
          <cell r="R26">
            <v>0</v>
          </cell>
        </row>
        <row r="27">
          <cell r="C27" t="str">
            <v>CL_HK</v>
          </cell>
          <cell r="E27">
            <v>37.80471</v>
          </cell>
          <cell r="F27">
            <v>45.317</v>
          </cell>
          <cell r="G27">
            <v>0</v>
          </cell>
          <cell r="H27">
            <v>0</v>
          </cell>
          <cell r="I27">
            <v>164.50531000000001</v>
          </cell>
          <cell r="J27">
            <v>179.75604000000001</v>
          </cell>
          <cell r="K27">
            <v>131.40899999999999</v>
          </cell>
          <cell r="L27">
            <v>0</v>
          </cell>
          <cell r="M27">
            <v>0</v>
          </cell>
          <cell r="N27">
            <v>95.155510000000007</v>
          </cell>
          <cell r="O27">
            <v>134.779</v>
          </cell>
          <cell r="P27">
            <v>152.48699999999999</v>
          </cell>
          <cell r="Q27">
            <v>0</v>
          </cell>
          <cell r="R27">
            <v>0</v>
          </cell>
        </row>
        <row r="28">
          <cell r="C28" t="str">
            <v>CL_TW</v>
          </cell>
          <cell r="E28">
            <v>62.04083</v>
          </cell>
          <cell r="F28">
            <v>64.704999999999998</v>
          </cell>
          <cell r="G28">
            <v>0</v>
          </cell>
          <cell r="H28">
            <v>0</v>
          </cell>
          <cell r="I28">
            <v>225.66070999999999</v>
          </cell>
          <cell r="J28">
            <v>249.22989999999999</v>
          </cell>
          <cell r="K28">
            <v>88.287000000000006</v>
          </cell>
          <cell r="L28">
            <v>0</v>
          </cell>
          <cell r="M28">
            <v>0</v>
          </cell>
          <cell r="N28">
            <v>102.73318</v>
          </cell>
          <cell r="O28">
            <v>195.9</v>
          </cell>
          <cell r="P28">
            <v>175.142</v>
          </cell>
          <cell r="Q28">
            <v>0</v>
          </cell>
          <cell r="R28">
            <v>0</v>
          </cell>
        </row>
        <row r="29">
          <cell r="C29" t="str">
            <v>CLGRCH</v>
          </cell>
          <cell r="E29">
            <v>358.21103000000005</v>
          </cell>
          <cell r="F29">
            <v>244.89400000000001</v>
          </cell>
          <cell r="G29">
            <v>0</v>
          </cell>
          <cell r="H29">
            <v>0</v>
          </cell>
          <cell r="I29">
            <v>1280.0574700000002</v>
          </cell>
          <cell r="J29">
            <v>1158.1770300000001</v>
          </cell>
          <cell r="K29">
            <v>562.69500000000005</v>
          </cell>
          <cell r="L29">
            <v>0</v>
          </cell>
          <cell r="M29">
            <v>0</v>
          </cell>
          <cell r="N29">
            <v>644.28844000000004</v>
          </cell>
          <cell r="O29">
            <v>753.226</v>
          </cell>
          <cell r="P29">
            <v>707.06400000000008</v>
          </cell>
          <cell r="Q29">
            <v>0</v>
          </cell>
          <cell r="R29">
            <v>0</v>
          </cell>
        </row>
        <row r="30">
          <cell r="C30" t="str">
            <v>CLBRA</v>
          </cell>
          <cell r="E30">
            <v>0</v>
          </cell>
          <cell r="F30">
            <v>0</v>
          </cell>
          <cell r="G30">
            <v>0</v>
          </cell>
          <cell r="H30">
            <v>0</v>
          </cell>
          <cell r="I30">
            <v>0</v>
          </cell>
          <cell r="J30">
            <v>0</v>
          </cell>
          <cell r="K30">
            <v>0</v>
          </cell>
          <cell r="L30">
            <v>0</v>
          </cell>
          <cell r="M30">
            <v>0</v>
          </cell>
          <cell r="N30">
            <v>0</v>
          </cell>
          <cell r="O30">
            <v>0</v>
          </cell>
          <cell r="P30">
            <v>0</v>
          </cell>
          <cell r="Q30">
            <v>0</v>
          </cell>
          <cell r="R30">
            <v>0</v>
          </cell>
        </row>
        <row r="31">
          <cell r="C31" t="str">
            <v>CLNAM</v>
          </cell>
          <cell r="E31">
            <v>0</v>
          </cell>
          <cell r="F31">
            <v>0</v>
          </cell>
          <cell r="G31">
            <v>0</v>
          </cell>
          <cell r="H31">
            <v>0</v>
          </cell>
          <cell r="I31">
            <v>9.9057200000000005</v>
          </cell>
          <cell r="J31">
            <v>4.9897600000000004</v>
          </cell>
          <cell r="K31">
            <v>0</v>
          </cell>
          <cell r="L31">
            <v>0</v>
          </cell>
          <cell r="M31">
            <v>0</v>
          </cell>
          <cell r="N31">
            <v>4.9159600000000001</v>
          </cell>
          <cell r="O31">
            <v>0</v>
          </cell>
          <cell r="P31">
            <v>0</v>
          </cell>
          <cell r="Q31">
            <v>0</v>
          </cell>
          <cell r="R31">
            <v>0</v>
          </cell>
        </row>
        <row r="32">
          <cell r="C32" t="str">
            <v>CLPLAT</v>
          </cell>
          <cell r="E32">
            <v>55.085279999999997</v>
          </cell>
          <cell r="F32">
            <v>78.885000000000005</v>
          </cell>
          <cell r="G32">
            <v>0</v>
          </cell>
          <cell r="H32">
            <v>0</v>
          </cell>
          <cell r="I32">
            <v>518.75769000000003</v>
          </cell>
          <cell r="J32">
            <v>379.68182999999999</v>
          </cell>
          <cell r="K32">
            <v>261.98</v>
          </cell>
          <cell r="L32">
            <v>0</v>
          </cell>
          <cell r="M32">
            <v>0</v>
          </cell>
          <cell r="N32">
            <v>320.39332000000002</v>
          </cell>
          <cell r="O32">
            <v>237.14699999999999</v>
          </cell>
          <cell r="P32">
            <v>463.84300000000002</v>
          </cell>
          <cell r="Q32">
            <v>0</v>
          </cell>
          <cell r="R32">
            <v>0</v>
          </cell>
        </row>
        <row r="33">
          <cell r="C33" t="str">
            <v>CL_MX</v>
          </cell>
          <cell r="E33">
            <v>0</v>
          </cell>
          <cell r="F33">
            <v>0</v>
          </cell>
          <cell r="G33">
            <v>0</v>
          </cell>
          <cell r="H33">
            <v>0</v>
          </cell>
          <cell r="I33">
            <v>0</v>
          </cell>
          <cell r="J33">
            <v>0</v>
          </cell>
          <cell r="K33">
            <v>0</v>
          </cell>
          <cell r="L33">
            <v>0</v>
          </cell>
          <cell r="M33">
            <v>0</v>
          </cell>
          <cell r="N33">
            <v>0</v>
          </cell>
          <cell r="O33">
            <v>0</v>
          </cell>
          <cell r="P33">
            <v>0</v>
          </cell>
          <cell r="Q33">
            <v>0</v>
          </cell>
          <cell r="R33">
            <v>0</v>
          </cell>
        </row>
        <row r="34">
          <cell r="C34" t="str">
            <v>CL_PA</v>
          </cell>
          <cell r="E34">
            <v>0</v>
          </cell>
          <cell r="F34">
            <v>0</v>
          </cell>
          <cell r="G34">
            <v>0</v>
          </cell>
          <cell r="H34">
            <v>0</v>
          </cell>
          <cell r="I34">
            <v>0</v>
          </cell>
          <cell r="J34">
            <v>0</v>
          </cell>
          <cell r="K34">
            <v>0</v>
          </cell>
          <cell r="L34">
            <v>0</v>
          </cell>
          <cell r="M34">
            <v>0</v>
          </cell>
          <cell r="N34">
            <v>0</v>
          </cell>
          <cell r="O34">
            <v>0</v>
          </cell>
          <cell r="P34">
            <v>0</v>
          </cell>
          <cell r="Q34">
            <v>0</v>
          </cell>
          <cell r="R34">
            <v>0</v>
          </cell>
        </row>
        <row r="35">
          <cell r="C35" t="str">
            <v>CL_CL</v>
          </cell>
          <cell r="E35">
            <v>0</v>
          </cell>
          <cell r="F35">
            <v>0</v>
          </cell>
          <cell r="G35">
            <v>0</v>
          </cell>
          <cell r="H35">
            <v>0</v>
          </cell>
          <cell r="I35">
            <v>0</v>
          </cell>
          <cell r="J35">
            <v>0</v>
          </cell>
          <cell r="K35">
            <v>0</v>
          </cell>
          <cell r="L35">
            <v>0</v>
          </cell>
          <cell r="M35">
            <v>0</v>
          </cell>
          <cell r="N35">
            <v>0</v>
          </cell>
          <cell r="O35">
            <v>0</v>
          </cell>
          <cell r="P35">
            <v>0</v>
          </cell>
          <cell r="Q35">
            <v>0</v>
          </cell>
          <cell r="R35">
            <v>0</v>
          </cell>
        </row>
        <row r="36">
          <cell r="C36" t="str">
            <v>CL_PE</v>
          </cell>
          <cell r="E36">
            <v>0</v>
          </cell>
          <cell r="F36">
            <v>0</v>
          </cell>
          <cell r="G36">
            <v>0</v>
          </cell>
          <cell r="H36">
            <v>0</v>
          </cell>
          <cell r="I36">
            <v>0</v>
          </cell>
          <cell r="J36">
            <v>0</v>
          </cell>
          <cell r="K36">
            <v>0</v>
          </cell>
          <cell r="L36">
            <v>0</v>
          </cell>
          <cell r="M36">
            <v>0</v>
          </cell>
          <cell r="N36">
            <v>0</v>
          </cell>
          <cell r="O36">
            <v>0</v>
          </cell>
          <cell r="P36">
            <v>0</v>
          </cell>
          <cell r="Q36">
            <v>0</v>
          </cell>
          <cell r="R36">
            <v>0</v>
          </cell>
        </row>
        <row r="37">
          <cell r="C37" t="str">
            <v>CL_CO</v>
          </cell>
          <cell r="E37">
            <v>0</v>
          </cell>
          <cell r="F37">
            <v>0</v>
          </cell>
          <cell r="G37">
            <v>0</v>
          </cell>
          <cell r="H37">
            <v>0</v>
          </cell>
          <cell r="I37">
            <v>0</v>
          </cell>
          <cell r="J37">
            <v>0</v>
          </cell>
          <cell r="K37">
            <v>0</v>
          </cell>
          <cell r="L37">
            <v>0</v>
          </cell>
          <cell r="M37">
            <v>0</v>
          </cell>
          <cell r="N37">
            <v>0</v>
          </cell>
          <cell r="O37">
            <v>0</v>
          </cell>
          <cell r="P37">
            <v>0</v>
          </cell>
          <cell r="Q37">
            <v>0</v>
          </cell>
          <cell r="R37">
            <v>0</v>
          </cell>
        </row>
        <row r="38">
          <cell r="C38" t="str">
            <v>CLLATA</v>
          </cell>
          <cell r="E38">
            <v>0</v>
          </cell>
          <cell r="F38">
            <v>0</v>
          </cell>
          <cell r="G38">
            <v>0</v>
          </cell>
          <cell r="H38">
            <v>0</v>
          </cell>
          <cell r="I38">
            <v>0</v>
          </cell>
          <cell r="J38">
            <v>0</v>
          </cell>
          <cell r="K38">
            <v>0</v>
          </cell>
          <cell r="L38">
            <v>0</v>
          </cell>
          <cell r="M38">
            <v>0</v>
          </cell>
          <cell r="N38">
            <v>0</v>
          </cell>
          <cell r="O38">
            <v>0</v>
          </cell>
          <cell r="P38">
            <v>0</v>
          </cell>
          <cell r="Q38">
            <v>0</v>
          </cell>
          <cell r="R38">
            <v>0</v>
          </cell>
        </row>
        <row r="39">
          <cell r="C39" t="str">
            <v>CLAMER</v>
          </cell>
          <cell r="E39">
            <v>55.085279999999997</v>
          </cell>
          <cell r="F39">
            <v>78.885000000000005</v>
          </cell>
          <cell r="G39">
            <v>0</v>
          </cell>
          <cell r="H39">
            <v>0</v>
          </cell>
          <cell r="I39">
            <v>528.66341</v>
          </cell>
          <cell r="J39">
            <v>384.67158999999998</v>
          </cell>
          <cell r="K39">
            <v>261.98</v>
          </cell>
          <cell r="L39">
            <v>0</v>
          </cell>
          <cell r="M39">
            <v>0</v>
          </cell>
          <cell r="N39">
            <v>325.30928</v>
          </cell>
          <cell r="O39">
            <v>237.14699999999999</v>
          </cell>
          <cell r="P39">
            <v>463.84300000000002</v>
          </cell>
          <cell r="Q39">
            <v>0</v>
          </cell>
          <cell r="R39">
            <v>0</v>
          </cell>
        </row>
        <row r="40">
          <cell r="C40" t="str">
            <v>CL_IN</v>
          </cell>
          <cell r="E40">
            <v>0</v>
          </cell>
          <cell r="F40">
            <v>0</v>
          </cell>
          <cell r="G40">
            <v>0</v>
          </cell>
          <cell r="H40">
            <v>0</v>
          </cell>
          <cell r="I40">
            <v>0</v>
          </cell>
          <cell r="J40">
            <v>0</v>
          </cell>
          <cell r="K40">
            <v>0</v>
          </cell>
          <cell r="L40">
            <v>0</v>
          </cell>
          <cell r="M40">
            <v>0</v>
          </cell>
          <cell r="N40">
            <v>0</v>
          </cell>
          <cell r="O40">
            <v>0</v>
          </cell>
          <cell r="P40">
            <v>0</v>
          </cell>
          <cell r="Q40">
            <v>0</v>
          </cell>
          <cell r="R40">
            <v>0</v>
          </cell>
        </row>
        <row r="41">
          <cell r="C41" t="str">
            <v>CL_AE</v>
          </cell>
          <cell r="E41">
            <v>153.72725</v>
          </cell>
          <cell r="F41">
            <v>839.18899999999996</v>
          </cell>
          <cell r="G41">
            <v>0</v>
          </cell>
          <cell r="H41">
            <v>0</v>
          </cell>
          <cell r="I41">
            <v>1647.3974900000001</v>
          </cell>
          <cell r="J41">
            <v>2652.5645300000001</v>
          </cell>
          <cell r="K41">
            <v>884.90099999999995</v>
          </cell>
          <cell r="L41">
            <v>0</v>
          </cell>
          <cell r="M41">
            <v>0</v>
          </cell>
          <cell r="N41">
            <v>403.20031999999998</v>
          </cell>
          <cell r="O41">
            <v>1921.08</v>
          </cell>
          <cell r="P41">
            <v>1836.1990000000001</v>
          </cell>
          <cell r="Q41">
            <v>0</v>
          </cell>
          <cell r="R41">
            <v>0</v>
          </cell>
        </row>
        <row r="42">
          <cell r="C42" t="str">
            <v>CL_MA</v>
          </cell>
          <cell r="E42">
            <v>0</v>
          </cell>
          <cell r="F42">
            <v>0</v>
          </cell>
          <cell r="G42">
            <v>0</v>
          </cell>
          <cell r="H42">
            <v>0</v>
          </cell>
          <cell r="I42">
            <v>0</v>
          </cell>
          <cell r="J42">
            <v>0</v>
          </cell>
          <cell r="K42">
            <v>0</v>
          </cell>
          <cell r="L42">
            <v>0</v>
          </cell>
          <cell r="M42">
            <v>0</v>
          </cell>
          <cell r="N42">
            <v>0</v>
          </cell>
          <cell r="O42">
            <v>0</v>
          </cell>
          <cell r="P42">
            <v>0</v>
          </cell>
          <cell r="Q42">
            <v>0</v>
          </cell>
          <cell r="R42">
            <v>0</v>
          </cell>
        </row>
        <row r="43">
          <cell r="C43" t="str">
            <v>CLMEA</v>
          </cell>
          <cell r="E43">
            <v>153.72725</v>
          </cell>
          <cell r="F43">
            <v>839.18899999999996</v>
          </cell>
          <cell r="G43">
            <v>0</v>
          </cell>
          <cell r="H43">
            <v>0</v>
          </cell>
          <cell r="I43">
            <v>1647.3974900000001</v>
          </cell>
          <cell r="J43">
            <v>2652.5645300000001</v>
          </cell>
          <cell r="K43">
            <v>884.90099999999995</v>
          </cell>
          <cell r="L43">
            <v>0</v>
          </cell>
          <cell r="M43">
            <v>0</v>
          </cell>
          <cell r="N43">
            <v>403.20031999999998</v>
          </cell>
          <cell r="O43">
            <v>1921.08</v>
          </cell>
          <cell r="P43">
            <v>1836.1990000000001</v>
          </cell>
          <cell r="Q43">
            <v>0</v>
          </cell>
          <cell r="R43">
            <v>0</v>
          </cell>
        </row>
        <row r="44">
          <cell r="C44" t="str">
            <v>CL_ZA</v>
          </cell>
          <cell r="E44">
            <v>52.246169999999999</v>
          </cell>
          <cell r="F44">
            <v>78.622</v>
          </cell>
          <cell r="G44">
            <v>0</v>
          </cell>
          <cell r="H44">
            <v>0</v>
          </cell>
          <cell r="I44">
            <v>169.35175000000001</v>
          </cell>
          <cell r="J44">
            <v>206.42241000000001</v>
          </cell>
          <cell r="K44">
            <v>95.162999999999997</v>
          </cell>
          <cell r="L44">
            <v>0</v>
          </cell>
          <cell r="M44">
            <v>0</v>
          </cell>
          <cell r="N44">
            <v>83.906279999999995</v>
          </cell>
          <cell r="O44">
            <v>182.65899999999999</v>
          </cell>
          <cell r="P44">
            <v>211.21899999999999</v>
          </cell>
          <cell r="Q44">
            <v>0</v>
          </cell>
          <cell r="R44">
            <v>0</v>
          </cell>
        </row>
        <row r="45">
          <cell r="C45" t="str">
            <v>CLROA</v>
          </cell>
          <cell r="E45">
            <v>52.246169999999999</v>
          </cell>
          <cell r="F45">
            <v>78.622</v>
          </cell>
          <cell r="G45">
            <v>0</v>
          </cell>
          <cell r="H45">
            <v>0</v>
          </cell>
          <cell r="I45">
            <v>169.35175000000001</v>
          </cell>
          <cell r="J45">
            <v>206.42241000000001</v>
          </cell>
          <cell r="K45">
            <v>95.162999999999997</v>
          </cell>
          <cell r="L45">
            <v>0</v>
          </cell>
          <cell r="M45">
            <v>0</v>
          </cell>
          <cell r="N45">
            <v>83.906279999999995</v>
          </cell>
          <cell r="O45">
            <v>182.65899999999999</v>
          </cell>
          <cell r="P45">
            <v>211.21899999999999</v>
          </cell>
          <cell r="Q45">
            <v>0</v>
          </cell>
          <cell r="R45">
            <v>0</v>
          </cell>
        </row>
        <row r="46">
          <cell r="C46" t="str">
            <v>CL_KR</v>
          </cell>
          <cell r="E46">
            <v>156.26239000000001</v>
          </cell>
          <cell r="F46">
            <v>220.33199999999999</v>
          </cell>
          <cell r="G46">
            <v>0</v>
          </cell>
          <cell r="H46">
            <v>0</v>
          </cell>
          <cell r="I46">
            <v>900.98118999999997</v>
          </cell>
          <cell r="J46">
            <v>909.23915</v>
          </cell>
          <cell r="K46">
            <v>501.99200000000002</v>
          </cell>
          <cell r="L46">
            <v>0</v>
          </cell>
          <cell r="M46">
            <v>0</v>
          </cell>
          <cell r="N46">
            <v>328.31299999999999</v>
          </cell>
          <cell r="O46">
            <v>551.11900000000003</v>
          </cell>
          <cell r="P46">
            <v>662.77599999999995</v>
          </cell>
          <cell r="Q46">
            <v>0</v>
          </cell>
          <cell r="R46">
            <v>0</v>
          </cell>
        </row>
        <row r="47">
          <cell r="C47" t="str">
            <v>CL_PK</v>
          </cell>
          <cell r="E47">
            <v>0</v>
          </cell>
          <cell r="F47">
            <v>0</v>
          </cell>
          <cell r="G47">
            <v>0</v>
          </cell>
          <cell r="H47">
            <v>0</v>
          </cell>
          <cell r="I47">
            <v>0</v>
          </cell>
          <cell r="J47">
            <v>0</v>
          </cell>
          <cell r="K47">
            <v>0</v>
          </cell>
          <cell r="L47">
            <v>0</v>
          </cell>
          <cell r="M47">
            <v>0</v>
          </cell>
          <cell r="N47">
            <v>0</v>
          </cell>
          <cell r="O47">
            <v>0</v>
          </cell>
          <cell r="P47">
            <v>0</v>
          </cell>
          <cell r="Q47">
            <v>0</v>
          </cell>
          <cell r="R47">
            <v>0</v>
          </cell>
        </row>
        <row r="48">
          <cell r="C48" t="str">
            <v>CL_PH</v>
          </cell>
          <cell r="E48">
            <v>0</v>
          </cell>
          <cell r="F48">
            <v>0</v>
          </cell>
          <cell r="G48">
            <v>0</v>
          </cell>
          <cell r="H48">
            <v>0</v>
          </cell>
          <cell r="I48">
            <v>0</v>
          </cell>
          <cell r="J48">
            <v>0</v>
          </cell>
          <cell r="K48">
            <v>0</v>
          </cell>
          <cell r="L48">
            <v>0</v>
          </cell>
          <cell r="M48">
            <v>0</v>
          </cell>
          <cell r="N48">
            <v>0</v>
          </cell>
          <cell r="O48">
            <v>0</v>
          </cell>
          <cell r="P48">
            <v>0</v>
          </cell>
          <cell r="Q48">
            <v>0</v>
          </cell>
          <cell r="R48">
            <v>0</v>
          </cell>
        </row>
        <row r="49">
          <cell r="C49" t="str">
            <v>CL_AU</v>
          </cell>
          <cell r="E49">
            <v>0</v>
          </cell>
          <cell r="F49">
            <v>0</v>
          </cell>
          <cell r="G49">
            <v>0</v>
          </cell>
          <cell r="H49">
            <v>0</v>
          </cell>
          <cell r="I49">
            <v>0</v>
          </cell>
          <cell r="J49">
            <v>0</v>
          </cell>
          <cell r="K49">
            <v>0</v>
          </cell>
          <cell r="L49">
            <v>0</v>
          </cell>
          <cell r="M49">
            <v>0</v>
          </cell>
          <cell r="N49">
            <v>0</v>
          </cell>
          <cell r="O49">
            <v>0</v>
          </cell>
          <cell r="P49">
            <v>0</v>
          </cell>
          <cell r="Q49">
            <v>0</v>
          </cell>
          <cell r="R49">
            <v>0</v>
          </cell>
        </row>
        <row r="50">
          <cell r="C50" t="str">
            <v>CL_NZ</v>
          </cell>
          <cell r="E50">
            <v>0</v>
          </cell>
          <cell r="F50">
            <v>0</v>
          </cell>
          <cell r="G50">
            <v>0</v>
          </cell>
          <cell r="H50">
            <v>0</v>
          </cell>
          <cell r="I50">
            <v>0</v>
          </cell>
          <cell r="J50">
            <v>0</v>
          </cell>
          <cell r="K50">
            <v>0</v>
          </cell>
          <cell r="L50">
            <v>0</v>
          </cell>
          <cell r="M50">
            <v>0</v>
          </cell>
          <cell r="N50">
            <v>0</v>
          </cell>
          <cell r="O50">
            <v>0</v>
          </cell>
          <cell r="P50">
            <v>0</v>
          </cell>
          <cell r="Q50">
            <v>0</v>
          </cell>
          <cell r="R50">
            <v>0</v>
          </cell>
        </row>
        <row r="51">
          <cell r="C51" t="str">
            <v>CLSGE</v>
          </cell>
          <cell r="E51">
            <v>0</v>
          </cell>
          <cell r="F51">
            <v>0</v>
          </cell>
          <cell r="G51">
            <v>0</v>
          </cell>
          <cell r="H51">
            <v>0</v>
          </cell>
          <cell r="I51">
            <v>0</v>
          </cell>
          <cell r="J51">
            <v>0</v>
          </cell>
          <cell r="K51">
            <v>0</v>
          </cell>
          <cell r="L51">
            <v>0</v>
          </cell>
          <cell r="M51">
            <v>0</v>
          </cell>
          <cell r="N51">
            <v>0</v>
          </cell>
          <cell r="O51">
            <v>0</v>
          </cell>
          <cell r="P51">
            <v>0</v>
          </cell>
          <cell r="Q51">
            <v>0</v>
          </cell>
          <cell r="R51">
            <v>0</v>
          </cell>
        </row>
        <row r="52">
          <cell r="C52" t="str">
            <v>CLAPAC</v>
          </cell>
          <cell r="E52">
            <v>156.26239000000001</v>
          </cell>
          <cell r="F52">
            <v>220.33199999999999</v>
          </cell>
          <cell r="G52">
            <v>0</v>
          </cell>
          <cell r="H52">
            <v>0</v>
          </cell>
          <cell r="I52">
            <v>900.98118999999997</v>
          </cell>
          <cell r="J52">
            <v>909.23915</v>
          </cell>
          <cell r="K52">
            <v>501.99200000000002</v>
          </cell>
          <cell r="L52">
            <v>0</v>
          </cell>
          <cell r="M52">
            <v>0</v>
          </cell>
          <cell r="N52">
            <v>328.31299999999999</v>
          </cell>
          <cell r="O52">
            <v>551.11900000000003</v>
          </cell>
          <cell r="P52">
            <v>662.77599999999995</v>
          </cell>
          <cell r="Q52">
            <v>0</v>
          </cell>
          <cell r="R52">
            <v>0</v>
          </cell>
        </row>
        <row r="53">
          <cell r="C53" t="str">
            <v>CL_MY</v>
          </cell>
          <cell r="E53">
            <v>0</v>
          </cell>
          <cell r="F53">
            <v>0</v>
          </cell>
          <cell r="G53">
            <v>0</v>
          </cell>
          <cell r="H53">
            <v>0</v>
          </cell>
          <cell r="I53">
            <v>0</v>
          </cell>
          <cell r="J53">
            <v>0</v>
          </cell>
          <cell r="K53">
            <v>0</v>
          </cell>
          <cell r="L53">
            <v>0</v>
          </cell>
          <cell r="M53">
            <v>0</v>
          </cell>
          <cell r="N53">
            <v>0</v>
          </cell>
          <cell r="O53">
            <v>0</v>
          </cell>
          <cell r="P53">
            <v>0</v>
          </cell>
          <cell r="Q53">
            <v>0</v>
          </cell>
          <cell r="R53">
            <v>0</v>
          </cell>
        </row>
        <row r="54">
          <cell r="C54" t="str">
            <v>CL_TH</v>
          </cell>
          <cell r="E54">
            <v>0</v>
          </cell>
          <cell r="F54">
            <v>0</v>
          </cell>
          <cell r="G54">
            <v>0</v>
          </cell>
          <cell r="H54">
            <v>0</v>
          </cell>
          <cell r="I54">
            <v>0</v>
          </cell>
          <cell r="J54">
            <v>0</v>
          </cell>
          <cell r="K54">
            <v>0</v>
          </cell>
          <cell r="L54">
            <v>0</v>
          </cell>
          <cell r="M54">
            <v>0</v>
          </cell>
          <cell r="N54">
            <v>0</v>
          </cell>
          <cell r="O54">
            <v>0</v>
          </cell>
          <cell r="P54">
            <v>0</v>
          </cell>
          <cell r="Q54">
            <v>0</v>
          </cell>
          <cell r="R54">
            <v>0</v>
          </cell>
        </row>
        <row r="55">
          <cell r="C55" t="str">
            <v>CL_SGS</v>
          </cell>
          <cell r="E55">
            <v>45.150019999999998</v>
          </cell>
          <cell r="F55">
            <v>37.332999999999998</v>
          </cell>
          <cell r="G55">
            <v>0</v>
          </cell>
          <cell r="H55">
            <v>0</v>
          </cell>
          <cell r="I55">
            <v>159.68838</v>
          </cell>
          <cell r="J55">
            <v>151.02983</v>
          </cell>
          <cell r="K55">
            <v>93.311000000000007</v>
          </cell>
          <cell r="L55">
            <v>0</v>
          </cell>
          <cell r="M55">
            <v>0</v>
          </cell>
          <cell r="N55">
            <v>69.910160000000005</v>
          </cell>
          <cell r="O55">
            <v>106.119</v>
          </cell>
          <cell r="P55">
            <v>118.44199999999999</v>
          </cell>
          <cell r="Q55">
            <v>0</v>
          </cell>
          <cell r="R55">
            <v>0</v>
          </cell>
        </row>
        <row r="56">
          <cell r="C56" t="str">
            <v>CL_ID</v>
          </cell>
          <cell r="E56">
            <v>0</v>
          </cell>
          <cell r="F56">
            <v>0</v>
          </cell>
          <cell r="G56">
            <v>0</v>
          </cell>
          <cell r="H56">
            <v>0</v>
          </cell>
          <cell r="I56">
            <v>0</v>
          </cell>
          <cell r="J56">
            <v>0</v>
          </cell>
          <cell r="K56">
            <v>0</v>
          </cell>
          <cell r="L56">
            <v>0</v>
          </cell>
          <cell r="M56">
            <v>0</v>
          </cell>
          <cell r="N56">
            <v>0</v>
          </cell>
          <cell r="O56">
            <v>0</v>
          </cell>
          <cell r="P56">
            <v>0</v>
          </cell>
          <cell r="Q56">
            <v>0</v>
          </cell>
          <cell r="R56">
            <v>0</v>
          </cell>
        </row>
        <row r="57">
          <cell r="C57" t="str">
            <v>CL_VN</v>
          </cell>
          <cell r="E57">
            <v>0</v>
          </cell>
          <cell r="F57">
            <v>0</v>
          </cell>
          <cell r="G57">
            <v>0</v>
          </cell>
          <cell r="H57">
            <v>0</v>
          </cell>
          <cell r="I57">
            <v>0</v>
          </cell>
          <cell r="J57">
            <v>0</v>
          </cell>
          <cell r="K57">
            <v>0</v>
          </cell>
          <cell r="L57">
            <v>0</v>
          </cell>
          <cell r="M57">
            <v>0</v>
          </cell>
          <cell r="N57">
            <v>0</v>
          </cell>
          <cell r="O57">
            <v>0</v>
          </cell>
          <cell r="P57">
            <v>0</v>
          </cell>
          <cell r="Q57">
            <v>0</v>
          </cell>
          <cell r="R57">
            <v>0</v>
          </cell>
        </row>
        <row r="58">
          <cell r="C58" t="str">
            <v>CLASEA</v>
          </cell>
          <cell r="E58">
            <v>45.150019999999998</v>
          </cell>
          <cell r="F58">
            <v>37.332999999999998</v>
          </cell>
          <cell r="G58">
            <v>0</v>
          </cell>
          <cell r="H58">
            <v>0</v>
          </cell>
          <cell r="I58">
            <v>159.68838</v>
          </cell>
          <cell r="J58">
            <v>151.02983</v>
          </cell>
          <cell r="K58">
            <v>93.311000000000007</v>
          </cell>
          <cell r="L58">
            <v>0</v>
          </cell>
          <cell r="M58">
            <v>0</v>
          </cell>
          <cell r="N58">
            <v>69.910160000000005</v>
          </cell>
          <cell r="O58">
            <v>106.119</v>
          </cell>
          <cell r="P58">
            <v>118.44199999999999</v>
          </cell>
          <cell r="Q58">
            <v>0</v>
          </cell>
          <cell r="R58">
            <v>0</v>
          </cell>
        </row>
        <row r="59">
          <cell r="C59" t="str">
            <v>CL_TR</v>
          </cell>
          <cell r="E59">
            <v>0</v>
          </cell>
          <cell r="F59">
            <v>0</v>
          </cell>
          <cell r="G59">
            <v>0</v>
          </cell>
          <cell r="H59">
            <v>0</v>
          </cell>
          <cell r="I59">
            <v>0</v>
          </cell>
          <cell r="J59">
            <v>0</v>
          </cell>
          <cell r="K59">
            <v>0</v>
          </cell>
          <cell r="L59">
            <v>0</v>
          </cell>
          <cell r="M59">
            <v>0</v>
          </cell>
          <cell r="N59">
            <v>0</v>
          </cell>
          <cell r="O59">
            <v>0</v>
          </cell>
          <cell r="P59">
            <v>0</v>
          </cell>
          <cell r="Q59">
            <v>0</v>
          </cell>
          <cell r="R59">
            <v>0</v>
          </cell>
        </row>
        <row r="60">
          <cell r="C60" t="str">
            <v>CLASAP</v>
          </cell>
          <cell r="E60">
            <v>407.38583</v>
          </cell>
          <cell r="F60">
            <v>1175.4760000000001</v>
          </cell>
          <cell r="G60">
            <v>0</v>
          </cell>
          <cell r="H60">
            <v>0</v>
          </cell>
          <cell r="I60">
            <v>2877.4188100000001</v>
          </cell>
          <cell r="J60">
            <v>3919.2559200000001</v>
          </cell>
          <cell r="K60">
            <v>1575.367</v>
          </cell>
          <cell r="L60">
            <v>0</v>
          </cell>
          <cell r="M60">
            <v>0</v>
          </cell>
          <cell r="N60">
            <v>885.32975999999996</v>
          </cell>
          <cell r="O60">
            <v>2760.9770000000003</v>
          </cell>
          <cell r="P60">
            <v>2828.636</v>
          </cell>
          <cell r="Q60">
            <v>0</v>
          </cell>
          <cell r="R60">
            <v>0</v>
          </cell>
        </row>
        <row r="61">
          <cell r="C61" t="str">
            <v>CLRETA</v>
          </cell>
          <cell r="E61">
            <v>12175.929469999997</v>
          </cell>
          <cell r="F61">
            <v>10633.901460000001</v>
          </cell>
          <cell r="G61">
            <v>1476.38761</v>
          </cell>
          <cell r="H61">
            <v>1459.42219</v>
          </cell>
          <cell r="I61">
            <v>58020.99386000001</v>
          </cell>
          <cell r="J61">
            <v>57042.662479999999</v>
          </cell>
          <cell r="K61">
            <v>31636.828280000002</v>
          </cell>
          <cell r="L61">
            <v>1476.38761</v>
          </cell>
          <cell r="M61">
            <v>1459.42219</v>
          </cell>
          <cell r="N61">
            <v>24652.175010000003</v>
          </cell>
          <cell r="O61">
            <v>33832.869769999998</v>
          </cell>
          <cell r="P61">
            <v>32065.982359999995</v>
          </cell>
          <cell r="Q61">
            <v>3741.3847499999997</v>
          </cell>
          <cell r="R61">
            <v>3707.5862200000001</v>
          </cell>
        </row>
      </sheetData>
      <sheetData sheetId="14"/>
      <sheetData sheetId="15"/>
      <sheetData sheetId="16">
        <row r="5">
          <cell r="K5">
            <v>64</v>
          </cell>
        </row>
        <row r="7">
          <cell r="P7" t="str">
            <v>PD202</v>
          </cell>
          <cell r="Q7" t="str">
            <v>Consumer Lifestyle</v>
          </cell>
          <cell r="Z7" t="str">
            <v>World Total</v>
          </cell>
          <cell r="AA7" t="str">
            <v>CLWORL</v>
          </cell>
        </row>
        <row r="8">
          <cell r="P8" t="str">
            <v>BT6918</v>
          </cell>
          <cell r="Q8" t="str">
            <v>BG TV</v>
          </cell>
          <cell r="Z8" t="str">
            <v>Retail</v>
          </cell>
          <cell r="AA8" t="str">
            <v>CLRETA</v>
          </cell>
        </row>
        <row r="9">
          <cell r="P9" t="str">
            <v>BO0680</v>
          </cell>
          <cell r="Q9" t="str">
            <v>Cat TV</v>
          </cell>
          <cell r="Z9" t="str">
            <v>Europe</v>
          </cell>
          <cell r="AA9" t="str">
            <v>CLEUR</v>
          </cell>
        </row>
        <row r="10">
          <cell r="K10">
            <v>76</v>
          </cell>
          <cell r="P10" t="str">
            <v>BU0655</v>
          </cell>
          <cell r="Q10" t="str">
            <v>Cat Monitors</v>
          </cell>
          <cell r="Z10" t="str">
            <v>Benelux</v>
          </cell>
          <cell r="AA10" t="str">
            <v>CLBENE</v>
          </cell>
        </row>
        <row r="11">
          <cell r="D11" t="str">
            <v>May 2011</v>
          </cell>
          <cell r="P11" t="str">
            <v>BU0661</v>
          </cell>
          <cell r="Q11" t="str">
            <v>Cat TV Licenses</v>
          </cell>
          <cell r="Z11" t="str">
            <v>Netherlands</v>
          </cell>
          <cell r="AA11" t="str">
            <v>CL_NL</v>
          </cell>
        </row>
        <row r="12">
          <cell r="D12" t="str">
            <v>In the Month</v>
          </cell>
          <cell r="P12" t="str">
            <v>BU3409</v>
          </cell>
          <cell r="Q12" t="str">
            <v>Cat TV Undivided</v>
          </cell>
          <cell r="Z12" t="str">
            <v>Belgium</v>
          </cell>
          <cell r="AA12" t="str">
            <v>CL_BE</v>
          </cell>
        </row>
        <row r="13">
          <cell r="D13" t="str">
            <v xml:space="preserve"> Quarter 1 2011</v>
          </cell>
          <cell r="K13">
            <v>0</v>
          </cell>
          <cell r="P13" t="str">
            <v>BU0624</v>
          </cell>
          <cell r="Q13" t="str">
            <v>Cat Hospitality</v>
          </cell>
          <cell r="Z13" t="str">
            <v>Central and Eastern Europe</v>
          </cell>
          <cell r="AA13" t="str">
            <v>CLCEE</v>
          </cell>
        </row>
        <row r="14">
          <cell r="D14" t="str">
            <v>In the Quarter</v>
          </cell>
          <cell r="K14">
            <v>1000</v>
          </cell>
          <cell r="P14" t="str">
            <v>BS9044</v>
          </cell>
          <cell r="Q14" t="str">
            <v>BG Personal Care</v>
          </cell>
          <cell r="Z14" t="str">
            <v>Baltic</v>
          </cell>
          <cell r="AA14" t="str">
            <v>CL_LV</v>
          </cell>
        </row>
        <row r="15">
          <cell r="P15" t="str">
            <v>BU0321</v>
          </cell>
          <cell r="Q15" t="str">
            <v>Cat Male Grooming</v>
          </cell>
          <cell r="Z15" t="str">
            <v>Hungary</v>
          </cell>
          <cell r="AA15" t="str">
            <v>CL_HU</v>
          </cell>
        </row>
        <row r="16">
          <cell r="P16" t="str">
            <v>BU0323</v>
          </cell>
          <cell r="Q16" t="str">
            <v>Cat Beauty</v>
          </cell>
          <cell r="Z16" t="str">
            <v>Romania</v>
          </cell>
          <cell r="AA16" t="str">
            <v>CL_RO</v>
          </cell>
        </row>
        <row r="17">
          <cell r="C17" t="b">
            <v>0</v>
          </cell>
          <cell r="P17" t="str">
            <v>BU0648</v>
          </cell>
          <cell r="Q17" t="str">
            <v>Cat Skin Care</v>
          </cell>
          <cell r="Z17" t="str">
            <v>Slovakia</v>
          </cell>
          <cell r="AA17" t="str">
            <v>CL_SK</v>
          </cell>
        </row>
        <row r="18">
          <cell r="P18" t="str">
            <v>BU0329</v>
          </cell>
          <cell r="Q18" t="str">
            <v>Cat Shaving &amp; Beauty Undivided &amp; Accessories</v>
          </cell>
          <cell r="Z18" t="str">
            <v>Czech</v>
          </cell>
          <cell r="AA18" t="str">
            <v>CL_CZ</v>
          </cell>
        </row>
        <row r="19">
          <cell r="C19" t="b">
            <v>1</v>
          </cell>
          <cell r="K19" t="str">
            <v>1105_</v>
          </cell>
          <cell r="P19" t="str">
            <v>BG6912</v>
          </cell>
          <cell r="Q19" t="str">
            <v>BG Audio &amp; Video Multimedia &amp; Accessories</v>
          </cell>
          <cell r="Z19" t="str">
            <v>Eastern Europe</v>
          </cell>
          <cell r="AA19" t="str">
            <v>CLEAST</v>
          </cell>
        </row>
        <row r="20">
          <cell r="P20" t="str">
            <v>BS6912</v>
          </cell>
          <cell r="Q20" t="str">
            <v>BG Audio &amp; Video Multimedia</v>
          </cell>
          <cell r="Z20" t="str">
            <v>Ukraine</v>
          </cell>
          <cell r="AA20" t="str">
            <v>CL_UA</v>
          </cell>
        </row>
        <row r="21">
          <cell r="P21" t="str">
            <v>BO0678</v>
          </cell>
          <cell r="Q21" t="str">
            <v>Cat Home Audio &amp; Video</v>
          </cell>
          <cell r="Z21" t="str">
            <v>DACH</v>
          </cell>
          <cell r="AA21" t="str">
            <v>CLDACH</v>
          </cell>
        </row>
        <row r="22">
          <cell r="P22" t="str">
            <v>BU0654</v>
          </cell>
          <cell r="Q22" t="str">
            <v>Cat Portable Audio &amp; Video</v>
          </cell>
          <cell r="Z22" t="str">
            <v>Germany</v>
          </cell>
          <cell r="AA22" t="str">
            <v>CL_DE</v>
          </cell>
        </row>
        <row r="23">
          <cell r="P23" t="str">
            <v>BU0659</v>
          </cell>
          <cell r="Q23" t="str">
            <v>Cat Home Cinema Sound</v>
          </cell>
          <cell r="Z23" t="str">
            <v>Austria</v>
          </cell>
          <cell r="AA23" t="str">
            <v>CL_AT</v>
          </cell>
        </row>
        <row r="24">
          <cell r="P24" t="str">
            <v>BU0668</v>
          </cell>
          <cell r="Q24" t="str">
            <v>Cat New Applications</v>
          </cell>
          <cell r="Z24" t="str">
            <v>Switzerland</v>
          </cell>
          <cell r="AA24" t="str">
            <v>CL_CH</v>
          </cell>
        </row>
        <row r="25">
          <cell r="P25" t="str">
            <v>BU3445</v>
          </cell>
          <cell r="Q25" t="str">
            <v>Cat AVM Undivided</v>
          </cell>
          <cell r="Z25" t="str">
            <v>France</v>
          </cell>
          <cell r="AA25" t="str">
            <v>CL_FR</v>
          </cell>
        </row>
        <row r="26">
          <cell r="P26" t="str">
            <v>BS6922</v>
          </cell>
          <cell r="Q26" t="str">
            <v>BG Accessories</v>
          </cell>
          <cell r="Z26" t="str">
            <v>Iberia</v>
          </cell>
          <cell r="AA26" t="str">
            <v>CLIBER</v>
          </cell>
        </row>
        <row r="27">
          <cell r="P27" t="str">
            <v>BU0630</v>
          </cell>
          <cell r="Q27" t="str">
            <v>Cat OEM Remote Controls</v>
          </cell>
          <cell r="Z27" t="str">
            <v>Spain</v>
          </cell>
          <cell r="AA27" t="str">
            <v>CL_ES</v>
          </cell>
        </row>
        <row r="28">
          <cell r="P28" t="str">
            <v>BU1485</v>
          </cell>
          <cell r="Q28" t="str">
            <v>Cat On the Go Accessories</v>
          </cell>
          <cell r="Z28" t="str">
            <v>Portugal</v>
          </cell>
          <cell r="AA28" t="str">
            <v>CL_PT</v>
          </cell>
        </row>
        <row r="29">
          <cell r="P29" t="str">
            <v>BU1051</v>
          </cell>
          <cell r="Q29" t="str">
            <v>Cat Speech Processing</v>
          </cell>
          <cell r="Z29" t="str">
            <v>Italy, Israel and Greece</v>
          </cell>
          <cell r="AA29" t="str">
            <v>CLITIG</v>
          </cell>
        </row>
        <row r="30">
          <cell r="P30" t="str">
            <v>BO0708</v>
          </cell>
          <cell r="Q30" t="str">
            <v>Cat Home Communication</v>
          </cell>
          <cell r="Z30" t="str">
            <v>Italy</v>
          </cell>
          <cell r="AA30" t="str">
            <v>CL_IT</v>
          </cell>
        </row>
        <row r="31">
          <cell r="P31" t="str">
            <v>BU0675</v>
          </cell>
          <cell r="Q31" t="str">
            <v>Cat Home Entertainment</v>
          </cell>
          <cell r="Z31" t="str">
            <v>Greece</v>
          </cell>
          <cell r="AA31" t="str">
            <v>CL_GR</v>
          </cell>
        </row>
        <row r="32">
          <cell r="P32" t="str">
            <v>BU0709</v>
          </cell>
          <cell r="Q32" t="str">
            <v>Cat Essentials</v>
          </cell>
          <cell r="Z32" t="str">
            <v>Nordics</v>
          </cell>
          <cell r="AA32" t="str">
            <v>CLNORD</v>
          </cell>
        </row>
        <row r="33">
          <cell r="P33" t="str">
            <v>BU3415</v>
          </cell>
          <cell r="Q33" t="str">
            <v>Cat BG Accessories Undivided</v>
          </cell>
          <cell r="Z33" t="str">
            <v>Denmark</v>
          </cell>
          <cell r="AA33" t="str">
            <v>CL_DK</v>
          </cell>
        </row>
        <row r="34">
          <cell r="P34" t="str">
            <v>BU1123</v>
          </cell>
          <cell r="Q34" t="str">
            <v>Cat Home Care Accessories</v>
          </cell>
          <cell r="Z34" t="str">
            <v>Finland</v>
          </cell>
          <cell r="AA34" t="str">
            <v>CL_FI</v>
          </cell>
        </row>
        <row r="35">
          <cell r="P35" t="str">
            <v>BS9042</v>
          </cell>
          <cell r="Q35" t="str">
            <v>BG Domestic Appliances</v>
          </cell>
          <cell r="Z35" t="str">
            <v>Norway</v>
          </cell>
          <cell r="AA35" t="str">
            <v>CL_NO</v>
          </cell>
        </row>
        <row r="36">
          <cell r="P36" t="str">
            <v>BO0341</v>
          </cell>
          <cell r="Q36" t="str">
            <v>Cat Kitchen Appliances</v>
          </cell>
          <cell r="Z36" t="str">
            <v>Sweden</v>
          </cell>
          <cell r="AA36" t="str">
            <v>CL_SE</v>
          </cell>
        </row>
        <row r="37">
          <cell r="P37" t="str">
            <v>BU0351</v>
          </cell>
          <cell r="Q37" t="str">
            <v>Cat Floorcare</v>
          </cell>
          <cell r="Z37" t="str">
            <v>Poland</v>
          </cell>
          <cell r="AA37" t="str">
            <v>CL_PL</v>
          </cell>
        </row>
        <row r="38">
          <cell r="P38" t="str">
            <v>BU0352</v>
          </cell>
          <cell r="Q38" t="str">
            <v>Cat Garment Care</v>
          </cell>
          <cell r="Z38" t="str">
            <v>Russia</v>
          </cell>
          <cell r="AA38" t="str">
            <v>CL_RU</v>
          </cell>
        </row>
        <row r="39">
          <cell r="P39" t="str">
            <v>BU0353</v>
          </cell>
          <cell r="Q39" t="str">
            <v>Cat Water &amp; Air</v>
          </cell>
          <cell r="Z39" t="str">
            <v>UK &amp; Ireland</v>
          </cell>
          <cell r="AA39" t="str">
            <v>CLUKIR</v>
          </cell>
        </row>
        <row r="40">
          <cell r="P40" t="str">
            <v>BU0349</v>
          </cell>
          <cell r="Q40" t="str">
            <v>Cat Domestic Appliances Undivided</v>
          </cell>
          <cell r="Z40" t="str">
            <v>UK</v>
          </cell>
          <cell r="AA40" t="str">
            <v>CL_GB</v>
          </cell>
        </row>
        <row r="41">
          <cell r="P41" t="str">
            <v>BS9051</v>
          </cell>
          <cell r="Q41" t="str">
            <v>BG Coffee</v>
          </cell>
          <cell r="Z41" t="str">
            <v>Ireland</v>
          </cell>
          <cell r="AA41" t="str">
            <v>CL_IE</v>
          </cell>
        </row>
        <row r="42">
          <cell r="P42" t="str">
            <v>BU0382</v>
          </cell>
          <cell r="Q42" t="str">
            <v>Cat Espresso Vending Saeco</v>
          </cell>
          <cell r="Z42" t="str">
            <v>E-commerce</v>
          </cell>
          <cell r="AA42" t="str">
            <v>CLECOM</v>
          </cell>
        </row>
        <row r="43">
          <cell r="P43" t="str">
            <v>BU0386</v>
          </cell>
          <cell r="Q43" t="str">
            <v>Cat Espresso Professional Saeco</v>
          </cell>
          <cell r="Z43" t="str">
            <v>Greater China</v>
          </cell>
          <cell r="AA43" t="str">
            <v>CLGRCH</v>
          </cell>
        </row>
        <row r="44">
          <cell r="P44" t="str">
            <v>BU0418</v>
          </cell>
          <cell r="Q44" t="str">
            <v>Cat Espresso Domestic</v>
          </cell>
          <cell r="Z44" t="str">
            <v>China</v>
          </cell>
          <cell r="AA44" t="str">
            <v>CL_CN</v>
          </cell>
        </row>
        <row r="45">
          <cell r="P45" t="str">
            <v>BO0713</v>
          </cell>
          <cell r="Q45" t="str">
            <v>Cat Beverage Appliances</v>
          </cell>
          <cell r="Z45" t="str">
            <v>Honkong</v>
          </cell>
          <cell r="AA45" t="str">
            <v>CL_HK</v>
          </cell>
        </row>
        <row r="46">
          <cell r="P46" t="str">
            <v>BU3392</v>
          </cell>
          <cell r="Q46" t="str">
            <v>Cat Coffee Undivided</v>
          </cell>
          <cell r="Z46" t="str">
            <v>Taiwan</v>
          </cell>
          <cell r="AA46" t="str">
            <v>CL_TW</v>
          </cell>
        </row>
        <row r="47">
          <cell r="P47" t="str">
            <v>BS9050</v>
          </cell>
          <cell r="Q47" t="str">
            <v>BG Health &amp; Wellness</v>
          </cell>
          <cell r="Z47" t="str">
            <v>Americas</v>
          </cell>
          <cell r="AA47" t="str">
            <v>CLAMER</v>
          </cell>
        </row>
        <row r="48">
          <cell r="P48" t="str">
            <v>BU0331</v>
          </cell>
          <cell r="Q48" t="str">
            <v>Cat Oral Healthcare</v>
          </cell>
          <cell r="Z48" t="str">
            <v>Brazil</v>
          </cell>
          <cell r="AA48" t="str">
            <v>CLBRA</v>
          </cell>
        </row>
        <row r="49">
          <cell r="P49" t="str">
            <v>BU0362</v>
          </cell>
          <cell r="Q49" t="str">
            <v>Cat Mother &amp; child care</v>
          </cell>
          <cell r="Z49" t="str">
            <v>Brazil</v>
          </cell>
          <cell r="AA49" t="str">
            <v>CL_BR</v>
          </cell>
        </row>
        <row r="50">
          <cell r="P50" t="str">
            <v>BU0361</v>
          </cell>
          <cell r="Q50" t="str">
            <v>Cat Health &amp; Wellness Undivided</v>
          </cell>
          <cell r="Z50" t="str">
            <v>North America</v>
          </cell>
          <cell r="AA50" t="str">
            <v>CLNAM</v>
          </cell>
        </row>
        <row r="51">
          <cell r="P51" t="str">
            <v>BU0369</v>
          </cell>
          <cell r="Q51" t="str">
            <v>Cat New Wellness Solutions</v>
          </cell>
          <cell r="Z51" t="str">
            <v>USA</v>
          </cell>
          <cell r="AA51" t="str">
            <v>CL_US</v>
          </cell>
        </row>
        <row r="52">
          <cell r="P52" t="str">
            <v>BU0370</v>
          </cell>
          <cell r="Q52" t="str">
            <v>Cat Relationship Care</v>
          </cell>
          <cell r="Z52" t="str">
            <v>Canada</v>
          </cell>
          <cell r="AA52" t="str">
            <v>CL_CA</v>
          </cell>
        </row>
        <row r="53">
          <cell r="P53" t="str">
            <v>BU0650</v>
          </cell>
          <cell r="Q53" t="str">
            <v>Cat Discus Dental</v>
          </cell>
          <cell r="Z53" t="str">
            <v>Platino</v>
          </cell>
          <cell r="AA53" t="str">
            <v>CLPLAT</v>
          </cell>
        </row>
        <row r="54">
          <cell r="P54" t="str">
            <v>BS6921</v>
          </cell>
          <cell r="Q54" t="str">
            <v>BG Home Networks</v>
          </cell>
          <cell r="Z54" t="str">
            <v>Argentina</v>
          </cell>
          <cell r="AA54" t="str">
            <v>CL_AR</v>
          </cell>
        </row>
        <row r="55">
          <cell r="P55" t="str">
            <v>BO1228</v>
          </cell>
          <cell r="Q55" t="str">
            <v>Cat Home Networks</v>
          </cell>
          <cell r="Z55" t="str">
            <v>Uruguay</v>
          </cell>
          <cell r="AA55" t="str">
            <v>CL_UY</v>
          </cell>
        </row>
        <row r="56">
          <cell r="P56" t="str">
            <v>BU1221</v>
          </cell>
          <cell r="Q56" t="str">
            <v>BG Professional &amp; Busines Solutions</v>
          </cell>
          <cell r="Z56" t="str">
            <v>NW Latam</v>
          </cell>
          <cell r="AA56" t="str">
            <v>CLLATA</v>
          </cell>
        </row>
        <row r="57">
          <cell r="P57" t="str">
            <v>BU1221</v>
          </cell>
          <cell r="Q57" t="str">
            <v>Cat Public Signage</v>
          </cell>
          <cell r="Z57" t="str">
            <v>Mexico</v>
          </cell>
          <cell r="AA57" t="str">
            <v>CL_MX</v>
          </cell>
        </row>
        <row r="58">
          <cell r="P58" t="str">
            <v>BS6920</v>
          </cell>
          <cell r="Q58" t="str">
            <v>BG Mobile Phones</v>
          </cell>
          <cell r="Z58" t="str">
            <v>Panama</v>
          </cell>
          <cell r="AA58" t="str">
            <v>CL_PA</v>
          </cell>
        </row>
        <row r="59">
          <cell r="P59" t="str">
            <v>BU2301</v>
          </cell>
          <cell r="Q59" t="str">
            <v>Cat Wireless GSM</v>
          </cell>
          <cell r="Z59" t="str">
            <v>Chili</v>
          </cell>
          <cell r="AA59" t="str">
            <v>CL_CL</v>
          </cell>
        </row>
        <row r="60">
          <cell r="P60" t="str">
            <v>BS6801</v>
          </cell>
          <cell r="Q60" t="str">
            <v>BG Service</v>
          </cell>
          <cell r="Z60" t="str">
            <v>Peru</v>
          </cell>
          <cell r="AA60" t="str">
            <v>CL_PE</v>
          </cell>
        </row>
        <row r="61">
          <cell r="P61" t="str">
            <v>BU1481</v>
          </cell>
          <cell r="Q61" t="str">
            <v>Cat Service</v>
          </cell>
          <cell r="Z61" t="str">
            <v>Colombia</v>
          </cell>
          <cell r="AA61" t="str">
            <v>CL_CO</v>
          </cell>
        </row>
        <row r="62">
          <cell r="P62" t="str">
            <v>BU3439</v>
          </cell>
          <cell r="Q62" t="str">
            <v>Cat Service undivided</v>
          </cell>
          <cell r="Z62" t="str">
            <v>APMEA</v>
          </cell>
          <cell r="AA62" t="str">
            <v>CLASAP</v>
          </cell>
        </row>
        <row r="63">
          <cell r="P63" t="str">
            <v>BS6906</v>
          </cell>
          <cell r="Q63" t="str">
            <v>BG Licenses</v>
          </cell>
          <cell r="Z63" t="str">
            <v>India</v>
          </cell>
          <cell r="AA63" t="str">
            <v>CL_IN</v>
          </cell>
        </row>
        <row r="64">
          <cell r="P64" t="str">
            <v>BU0866</v>
          </cell>
          <cell r="Q64" t="str">
            <v>Cat Optical Licences</v>
          </cell>
          <cell r="Z64" t="str">
            <v>India</v>
          </cell>
          <cell r="AA64">
            <v>470467</v>
          </cell>
        </row>
        <row r="65">
          <cell r="P65" t="str">
            <v>BU0867</v>
          </cell>
          <cell r="Q65" t="str">
            <v>Cat Non Optical Licences</v>
          </cell>
          <cell r="Z65" t="str">
            <v>Pakistan</v>
          </cell>
          <cell r="AA65" t="str">
            <v>CL_PK</v>
          </cell>
        </row>
        <row r="66">
          <cell r="P66" t="str">
            <v>BU0868</v>
          </cell>
          <cell r="Q66" t="str">
            <v>Cat Licences Undivided</v>
          </cell>
          <cell r="Z66" t="str">
            <v>Middle East &amp; North America</v>
          </cell>
          <cell r="AA66" t="str">
            <v>CLMEA</v>
          </cell>
        </row>
        <row r="67">
          <cell r="P67" t="str">
            <v>BS6903</v>
          </cell>
          <cell r="Q67" t="str">
            <v>BG Unallocated</v>
          </cell>
          <cell r="Z67" t="str">
            <v>Utd. Arab. Emir.</v>
          </cell>
          <cell r="AA67" t="str">
            <v>CL_AE</v>
          </cell>
        </row>
        <row r="68">
          <cell r="P68" t="str">
            <v>BU0663</v>
          </cell>
          <cell r="Q68" t="str">
            <v>Cat Management risk</v>
          </cell>
          <cell r="Z68" t="str">
            <v>Morocco</v>
          </cell>
          <cell r="AA68" t="str">
            <v>CL_MA</v>
          </cell>
        </row>
        <row r="69">
          <cell r="P69" t="str">
            <v>BU0664</v>
          </cell>
          <cell r="Q69" t="str">
            <v>Cat Central Unall/Undiv</v>
          </cell>
          <cell r="Z69" t="str">
            <v>Rest of Africa</v>
          </cell>
          <cell r="AA69" t="str">
            <v>CLROA</v>
          </cell>
        </row>
        <row r="70">
          <cell r="P70" t="str">
            <v>BU0645</v>
          </cell>
          <cell r="Q70" t="str">
            <v>Cat New business</v>
          </cell>
          <cell r="Z70" t="str">
            <v>Rest of Asia Pacific</v>
          </cell>
          <cell r="AA70" t="str">
            <v>CLAPAC</v>
          </cell>
        </row>
        <row r="71">
          <cell r="Z71" t="str">
            <v>Korea</v>
          </cell>
          <cell r="AA71" t="str">
            <v>CL_KR</v>
          </cell>
        </row>
        <row r="72">
          <cell r="Z72" t="str">
            <v>Australia</v>
          </cell>
          <cell r="AA72" t="str">
            <v>CL_AU</v>
          </cell>
        </row>
        <row r="73">
          <cell r="Z73" t="str">
            <v>New Zealand</v>
          </cell>
          <cell r="AA73" t="str">
            <v>CL_NZ</v>
          </cell>
        </row>
        <row r="74">
          <cell r="Z74" t="str">
            <v>Singapore Export</v>
          </cell>
          <cell r="AA74" t="str">
            <v>CL_SGE</v>
          </cell>
        </row>
        <row r="75">
          <cell r="Z75" t="str">
            <v>Southeast Asia (ASEAN)</v>
          </cell>
          <cell r="AA75" t="str">
            <v>CLASEA</v>
          </cell>
        </row>
        <row r="76">
          <cell r="Z76" t="str">
            <v>Malaysia</v>
          </cell>
          <cell r="AA76" t="str">
            <v>CL_MY</v>
          </cell>
        </row>
        <row r="77">
          <cell r="Z77" t="str">
            <v>Phillipines</v>
          </cell>
          <cell r="AA77" t="str">
            <v>CL_PH</v>
          </cell>
        </row>
        <row r="78">
          <cell r="Z78" t="str">
            <v>Thailand</v>
          </cell>
          <cell r="AA78" t="str">
            <v>CL_TH</v>
          </cell>
        </row>
        <row r="79">
          <cell r="Z79" t="str">
            <v>Singapore Sales</v>
          </cell>
          <cell r="AA79" t="str">
            <v>CL_SGS</v>
          </cell>
        </row>
        <row r="80">
          <cell r="Z80" t="str">
            <v>Indonesia</v>
          </cell>
          <cell r="AA80" t="str">
            <v>CL_ID</v>
          </cell>
        </row>
        <row r="81">
          <cell r="Z81" t="str">
            <v>Vietnam</v>
          </cell>
          <cell r="AA81" t="str">
            <v>CL_VN</v>
          </cell>
        </row>
        <row r="82">
          <cell r="Z82" t="str">
            <v>Turkey</v>
          </cell>
          <cell r="AA82" t="str">
            <v>CL_TR</v>
          </cell>
        </row>
      </sheetData>
      <sheetData sheetId="17"/>
      <sheetData sheetId="18"/>
      <sheetData sheetId="19"/>
      <sheetData sheetId="20"/>
      <sheetData sheetId="21"/>
      <sheetData sheetId="22">
        <row r="2">
          <cell r="R2" t="str">
            <v>Sales to Thirds</v>
          </cell>
        </row>
        <row r="3">
          <cell r="R3" t="str">
            <v>Consumer Lifestyle Comparable growth adjusted for TV India / TV China/ TV NA/ Discus</v>
          </cell>
        </row>
        <row r="5">
          <cell r="R5" t="str">
            <v>May 2011</v>
          </cell>
          <cell r="T5" t="str">
            <v>In the Month</v>
          </cell>
          <cell r="Y5" t="str">
            <v>Diff in % of Sales</v>
          </cell>
          <cell r="AC5" t="str">
            <v>Year to Date</v>
          </cell>
          <cell r="AH5" t="str">
            <v>Diff in % of Sales</v>
          </cell>
        </row>
        <row r="6">
          <cell r="T6" t="str">
            <v>ACT</v>
          </cell>
          <cell r="U6" t="str">
            <v>FC</v>
          </cell>
          <cell r="V6" t="str">
            <v>LY</v>
          </cell>
          <cell r="W6" t="str">
            <v>LY</v>
          </cell>
          <cell r="Y6" t="str">
            <v>FC</v>
          </cell>
          <cell r="Z6" t="str">
            <v>LY</v>
          </cell>
          <cell r="AA6" t="str">
            <v>LY</v>
          </cell>
          <cell r="AC6" t="str">
            <v>ACT</v>
          </cell>
          <cell r="AD6" t="str">
            <v>FC</v>
          </cell>
          <cell r="AE6" t="str">
            <v>LY</v>
          </cell>
          <cell r="AF6" t="str">
            <v>LY</v>
          </cell>
          <cell r="AH6" t="str">
            <v>FC</v>
          </cell>
          <cell r="AI6" t="str">
            <v>LY</v>
          </cell>
          <cell r="AJ6" t="str">
            <v>LY</v>
          </cell>
        </row>
        <row r="7">
          <cell r="P7" t="str">
            <v>ORU Code</v>
          </cell>
          <cell r="Q7" t="str">
            <v>Rollout</v>
          </cell>
          <cell r="R7" t="str">
            <v>Amounts in M EUR</v>
          </cell>
          <cell r="T7" t="str">
            <v>rate '11</v>
          </cell>
          <cell r="U7" t="str">
            <v>fcst Q*P</v>
          </cell>
          <cell r="V7" t="str">
            <v>rate '10</v>
          </cell>
          <cell r="W7" t="str">
            <v>rate '11</v>
          </cell>
          <cell r="Y7" t="str">
            <v>nominal</v>
          </cell>
          <cell r="Z7" t="str">
            <v>rate '10</v>
          </cell>
          <cell r="AA7" t="str">
            <v>rate '11</v>
          </cell>
          <cell r="AC7" t="str">
            <v>rate '11</v>
          </cell>
          <cell r="AD7" t="str">
            <v>fcst Q*P</v>
          </cell>
          <cell r="AE7" t="str">
            <v>rate '10</v>
          </cell>
          <cell r="AF7" t="str">
            <v>rate '11</v>
          </cell>
          <cell r="AH7" t="str">
            <v>nominal</v>
          </cell>
          <cell r="AI7" t="str">
            <v>rate '10</v>
          </cell>
          <cell r="AJ7" t="str">
            <v>rate '11</v>
          </cell>
        </row>
        <row r="9">
          <cell r="P9" t="str">
            <v>CLBENE</v>
          </cell>
          <cell r="Q9" t="str">
            <v/>
          </cell>
          <cell r="R9" t="str">
            <v>Benelux</v>
          </cell>
          <cell r="T9">
            <v>22.26263513</v>
          </cell>
          <cell r="U9">
            <v>39.573024319999995</v>
          </cell>
          <cell r="V9">
            <v>37.15072455</v>
          </cell>
          <cell r="W9">
            <v>37.15072455</v>
          </cell>
          <cell r="Y9">
            <v>-0.43742901856635247</v>
          </cell>
          <cell r="Z9">
            <v>-0.40074829226984754</v>
          </cell>
          <cell r="AA9">
            <v>-0.40074829226984754</v>
          </cell>
          <cell r="AC9">
            <v>152.91098855000001</v>
          </cell>
          <cell r="AD9">
            <v>190.16003898</v>
          </cell>
          <cell r="AE9">
            <v>182.14875959999998</v>
          </cell>
          <cell r="AF9">
            <v>182.14875959999998</v>
          </cell>
          <cell r="AH9">
            <v>-0.19588263985325349</v>
          </cell>
          <cell r="AI9">
            <v>-0.16051589433936483</v>
          </cell>
          <cell r="AJ9">
            <v>-0.16051589433936483</v>
          </cell>
        </row>
        <row r="10">
          <cell r="P10" t="str">
            <v>CL_NL</v>
          </cell>
          <cell r="Q10" t="str">
            <v/>
          </cell>
          <cell r="R10" t="str">
            <v xml:space="preserve">   Netherlands</v>
          </cell>
          <cell r="T10">
            <v>14.277607229999999</v>
          </cell>
          <cell r="U10">
            <v>39.573024319999995</v>
          </cell>
          <cell r="V10">
            <v>24.95302435</v>
          </cell>
          <cell r="W10">
            <v>24.95302435</v>
          </cell>
          <cell r="Y10">
            <v>-0.63920859031276578</v>
          </cell>
          <cell r="Z10">
            <v>-0.42782057077582264</v>
          </cell>
          <cell r="AA10">
            <v>-0.42782057077582264</v>
          </cell>
          <cell r="AC10">
            <v>96.97191436</v>
          </cell>
          <cell r="AD10">
            <v>164.03853341000001</v>
          </cell>
          <cell r="AE10">
            <v>120.19321339999999</v>
          </cell>
          <cell r="AF10">
            <v>120.19321339999999</v>
          </cell>
          <cell r="AH10">
            <v>-0.40884673653093961</v>
          </cell>
          <cell r="AI10">
            <v>-0.19319975215838595</v>
          </cell>
          <cell r="AJ10">
            <v>-0.19319975215838595</v>
          </cell>
        </row>
        <row r="11">
          <cell r="P11" t="str">
            <v>CL_BE</v>
          </cell>
          <cell r="Q11" t="str">
            <v/>
          </cell>
          <cell r="R11" t="str">
            <v xml:space="preserve">   Belgium</v>
          </cell>
          <cell r="T11">
            <v>7.9850279000000004</v>
          </cell>
          <cell r="U11">
            <v>0</v>
          </cell>
          <cell r="V11">
            <v>12.1977002</v>
          </cell>
          <cell r="W11">
            <v>12.1977002</v>
          </cell>
          <cell r="Y11" t="e">
            <v>#DIV/0!</v>
          </cell>
          <cell r="Z11">
            <v>-0.34536611253980481</v>
          </cell>
          <cell r="AA11">
            <v>-0.34536611253980481</v>
          </cell>
          <cell r="AC11">
            <v>55.939074189999999</v>
          </cell>
          <cell r="AD11">
            <v>26.12150557</v>
          </cell>
          <cell r="AE11">
            <v>61.955546200000001</v>
          </cell>
          <cell r="AF11">
            <v>61.955546200000001</v>
          </cell>
          <cell r="AH11">
            <v>1.1414950237112231</v>
          </cell>
          <cell r="AI11">
            <v>-9.7109498326075627E-2</v>
          </cell>
          <cell r="AJ11">
            <v>-9.7109498326075627E-2</v>
          </cell>
        </row>
        <row r="12">
          <cell r="P12" t="str">
            <v>CL_LV</v>
          </cell>
          <cell r="Q12" t="str">
            <v/>
          </cell>
          <cell r="R12" t="str">
            <v>Baltic</v>
          </cell>
          <cell r="T12">
            <v>2.17535027</v>
          </cell>
          <cell r="U12">
            <v>0</v>
          </cell>
          <cell r="V12">
            <v>2.03505979</v>
          </cell>
          <cell r="W12">
            <v>2.03505979</v>
          </cell>
          <cell r="Y12" t="e">
            <v>#DIV/0!</v>
          </cell>
          <cell r="Z12">
            <v>6.8936785390467561E-2</v>
          </cell>
          <cell r="AA12">
            <v>6.8936785390467561E-2</v>
          </cell>
          <cell r="AC12">
            <v>13.764951849999999</v>
          </cell>
          <cell r="AD12">
            <v>7.0764536799999993</v>
          </cell>
          <cell r="AE12">
            <v>9.5094780800000009</v>
          </cell>
          <cell r="AF12">
            <v>9.5094780800000009</v>
          </cell>
          <cell r="AH12">
            <v>0.94517656335454181</v>
          </cell>
          <cell r="AI12">
            <v>0.44749814176973191</v>
          </cell>
          <cell r="AJ12">
            <v>0.44749814176973191</v>
          </cell>
        </row>
        <row r="13">
          <cell r="P13" t="str">
            <v>CL_HU</v>
          </cell>
          <cell r="Q13" t="str">
            <v/>
          </cell>
          <cell r="R13" t="str">
            <v>Hungary</v>
          </cell>
          <cell r="T13">
            <v>1.20688295</v>
          </cell>
          <cell r="U13">
            <v>0</v>
          </cell>
          <cell r="V13">
            <v>1.7430087799999998</v>
          </cell>
          <cell r="W13">
            <v>1.83910391</v>
          </cell>
          <cell r="Y13" t="e">
            <v>#DIV/0!</v>
          </cell>
          <cell r="Z13">
            <v>-0.30758641961631417</v>
          </cell>
          <cell r="AA13">
            <v>-0.34376576362126271</v>
          </cell>
          <cell r="AC13">
            <v>6.4045490899999997</v>
          </cell>
          <cell r="AD13">
            <v>2.3952100999999999</v>
          </cell>
          <cell r="AE13">
            <v>7.0773618800000007</v>
          </cell>
          <cell r="AF13">
            <v>7.1293012899999999</v>
          </cell>
          <cell r="AH13">
            <v>1.6738986655074644</v>
          </cell>
          <cell r="AI13">
            <v>-9.5065477985704028E-2</v>
          </cell>
          <cell r="AJ13">
            <v>-0.10165823697429965</v>
          </cell>
        </row>
        <row r="14">
          <cell r="P14" t="str">
            <v>CL_RO</v>
          </cell>
          <cell r="Q14" t="str">
            <v/>
          </cell>
          <cell r="R14" t="str">
            <v>Romania</v>
          </cell>
          <cell r="T14">
            <v>1.5561218999999999</v>
          </cell>
          <cell r="U14">
            <v>0</v>
          </cell>
          <cell r="V14">
            <v>1.48966683</v>
          </cell>
          <cell r="W14">
            <v>1.5167165899999999</v>
          </cell>
          <cell r="Y14" t="e">
            <v>#DIV/0!</v>
          </cell>
          <cell r="Z14">
            <v>4.4610693251456737E-2</v>
          </cell>
          <cell r="AA14">
            <v>2.5980667884696922E-2</v>
          </cell>
          <cell r="AC14">
            <v>8.0598595200000016</v>
          </cell>
          <cell r="AD14">
            <v>2.9904250799999996</v>
          </cell>
          <cell r="AE14">
            <v>10.059490350000001</v>
          </cell>
          <cell r="AF14">
            <v>9.9345698900000006</v>
          </cell>
          <cell r="AH14">
            <v>1.6952220184028159</v>
          </cell>
          <cell r="AI14">
            <v>-0.19878053066575077</v>
          </cell>
          <cell r="AJ14">
            <v>-0.1887057407374079</v>
          </cell>
        </row>
        <row r="15">
          <cell r="P15" t="str">
            <v>CL_SK</v>
          </cell>
          <cell r="Q15" t="str">
            <v>NO</v>
          </cell>
          <cell r="R15" t="str">
            <v>Slovakia</v>
          </cell>
          <cell r="T15">
            <v>1.6937853600000001</v>
          </cell>
          <cell r="U15">
            <v>0</v>
          </cell>
          <cell r="V15">
            <v>1.4435102099999999</v>
          </cell>
          <cell r="W15">
            <v>1.4435102099999999</v>
          </cell>
          <cell r="Y15" t="e">
            <v>#DIV/0!</v>
          </cell>
          <cell r="Z15">
            <v>0.17337954956342169</v>
          </cell>
          <cell r="AA15">
            <v>0.17337954956342169</v>
          </cell>
          <cell r="AC15">
            <v>8.9165014399999993</v>
          </cell>
          <cell r="AD15">
            <v>4.2344083899999996</v>
          </cell>
          <cell r="AE15">
            <v>5.6770233799999996</v>
          </cell>
          <cell r="AF15">
            <v>5.6770233799999996</v>
          </cell>
          <cell r="AH15">
            <v>1.1057254328744612</v>
          </cell>
          <cell r="AI15">
            <v>0.57062968445974582</v>
          </cell>
          <cell r="AJ15">
            <v>0.57062968445974582</v>
          </cell>
        </row>
        <row r="16">
          <cell r="P16" t="str">
            <v>CL_CZ</v>
          </cell>
          <cell r="Q16" t="str">
            <v>NO</v>
          </cell>
          <cell r="R16" t="str">
            <v>Czech</v>
          </cell>
          <cell r="T16">
            <v>2.2052785800000003</v>
          </cell>
          <cell r="U16">
            <v>0</v>
          </cell>
          <cell r="V16">
            <v>2.38169582</v>
          </cell>
          <cell r="W16">
            <v>2.57862949</v>
          </cell>
          <cell r="Y16" t="e">
            <v>#DIV/0!</v>
          </cell>
          <cell r="Z16">
            <v>-7.4072112197769949E-2</v>
          </cell>
          <cell r="AA16">
            <v>-0.14478656644852056</v>
          </cell>
          <cell r="AC16">
            <v>10.582966560000001</v>
          </cell>
          <cell r="AD16">
            <v>4.5482267700000003</v>
          </cell>
          <cell r="AE16">
            <v>12.299349019999999</v>
          </cell>
          <cell r="AF16">
            <v>13.078367329999999</v>
          </cell>
          <cell r="AH16">
            <v>1.3268335320932119</v>
          </cell>
          <cell r="AI16">
            <v>-0.13955067517874198</v>
          </cell>
          <cell r="AJ16">
            <v>-0.1908036918550137</v>
          </cell>
        </row>
        <row r="17">
          <cell r="P17" t="str">
            <v>CLEAST</v>
          </cell>
          <cell r="Q17" t="str">
            <v/>
          </cell>
          <cell r="R17" t="str">
            <v>Eastern Europe</v>
          </cell>
          <cell r="T17">
            <v>6.0650311200000004</v>
          </cell>
          <cell r="U17">
            <v>19.433216869999999</v>
          </cell>
          <cell r="V17">
            <v>6.97375319</v>
          </cell>
          <cell r="W17">
            <v>6.97375319</v>
          </cell>
          <cell r="Y17">
            <v>-0.68790390388927924</v>
          </cell>
          <cell r="Z17">
            <v>-0.13030602678957148</v>
          </cell>
          <cell r="AA17">
            <v>-0.13030602678957148</v>
          </cell>
          <cell r="AC17">
            <v>33.119432760000002</v>
          </cell>
          <cell r="AD17">
            <v>71.817494089999997</v>
          </cell>
          <cell r="AE17">
            <v>31.32916264</v>
          </cell>
          <cell r="AF17">
            <v>31.32916264</v>
          </cell>
          <cell r="AH17">
            <v>-0.53883892525551635</v>
          </cell>
          <cell r="AI17">
            <v>5.7143886690231772E-2</v>
          </cell>
          <cell r="AJ17">
            <v>5.7143886690231772E-2</v>
          </cell>
        </row>
        <row r="18">
          <cell r="P18" t="str">
            <v>CL_UA</v>
          </cell>
          <cell r="Q18" t="str">
            <v/>
          </cell>
          <cell r="R18" t="str">
            <v>Ukraine</v>
          </cell>
          <cell r="T18">
            <v>3.2561227600000002</v>
          </cell>
          <cell r="U18">
            <v>5.2641830000000001</v>
          </cell>
          <cell r="V18">
            <v>4.2169033000000002</v>
          </cell>
          <cell r="W18">
            <v>3.61276215</v>
          </cell>
          <cell r="Y18">
            <v>-0.381457149191052</v>
          </cell>
          <cell r="Z18">
            <v>-0.22784030641632214</v>
          </cell>
          <cell r="AA18">
            <v>-9.8716542964224691E-2</v>
          </cell>
          <cell r="AC18">
            <v>21.325853760000001</v>
          </cell>
          <cell r="AD18">
            <v>26.218546310000001</v>
          </cell>
          <cell r="AE18">
            <v>19.247239499999999</v>
          </cell>
          <cell r="AF18">
            <v>18.86950023</v>
          </cell>
          <cell r="AH18">
            <v>-0.18661189267132941</v>
          </cell>
          <cell r="AI18">
            <v>0.10799544838624792</v>
          </cell>
          <cell r="AJ18">
            <v>0.13017586581836044</v>
          </cell>
        </row>
        <row r="19">
          <cell r="P19" t="str">
            <v>CLCEE</v>
          </cell>
          <cell r="Q19" t="str">
            <v/>
          </cell>
          <cell r="R19" t="str">
            <v>Central and Eastern Europe</v>
          </cell>
          <cell r="T19">
            <v>18.158572939999999</v>
          </cell>
          <cell r="U19">
            <v>24.697399869999998</v>
          </cell>
          <cell r="V19">
            <v>20.283597919999998</v>
          </cell>
          <cell r="W19">
            <v>19.99953533</v>
          </cell>
          <cell r="Y19">
            <v>-0.2647577058483282</v>
          </cell>
          <cell r="Z19">
            <v>-0.10476568251753234</v>
          </cell>
          <cell r="AA19">
            <v>-9.2050258149672784E-2</v>
          </cell>
          <cell r="AC19">
            <v>102.17411498000001</v>
          </cell>
          <cell r="AD19">
            <v>119.28076442</v>
          </cell>
          <cell r="AE19">
            <v>95.199104849999998</v>
          </cell>
          <cell r="AF19">
            <v>95.527402840000008</v>
          </cell>
          <cell r="AH19">
            <v>-0.143414988352738</v>
          </cell>
          <cell r="AI19">
            <v>7.3267602053508338E-2</v>
          </cell>
          <cell r="AJ19">
            <v>6.9579114917765153E-2</v>
          </cell>
        </row>
        <row r="20">
          <cell r="P20" t="str">
            <v>CLDACH</v>
          </cell>
          <cell r="Q20" t="str">
            <v/>
          </cell>
          <cell r="R20" t="str">
            <v>DACH</v>
          </cell>
          <cell r="T20">
            <v>55.144377739999996</v>
          </cell>
          <cell r="U20">
            <v>85.950749470000005</v>
          </cell>
          <cell r="V20">
            <v>78.407105910000013</v>
          </cell>
          <cell r="W20">
            <v>79.553543550000001</v>
          </cell>
          <cell r="Y20">
            <v>-0.35841888430248736</v>
          </cell>
          <cell r="Z20">
            <v>-0.29669158043790389</v>
          </cell>
          <cell r="AA20">
            <v>-0.3068268831376274</v>
          </cell>
          <cell r="AC20">
            <v>407.68967964999996</v>
          </cell>
          <cell r="AD20">
            <v>451.75707875000001</v>
          </cell>
          <cell r="AE20">
            <v>461.17317250999997</v>
          </cell>
          <cell r="AF20">
            <v>468.45202617000001</v>
          </cell>
          <cell r="AH20">
            <v>-9.7546670927511278E-2</v>
          </cell>
          <cell r="AI20">
            <v>-0.11597268889018103</v>
          </cell>
          <cell r="AJ20">
            <v>-0.12970879220394183</v>
          </cell>
        </row>
        <row r="21">
          <cell r="P21" t="str">
            <v>CL_DE</v>
          </cell>
          <cell r="Q21" t="str">
            <v/>
          </cell>
          <cell r="R21" t="str">
            <v xml:space="preserve">   Germany</v>
          </cell>
          <cell r="T21">
            <v>50.835058299999993</v>
          </cell>
          <cell r="U21">
            <v>85.950749470000005</v>
          </cell>
          <cell r="V21">
            <v>69.101770550000012</v>
          </cell>
          <cell r="W21">
            <v>69.101770550000012</v>
          </cell>
          <cell r="Y21">
            <v>-0.40855596241492564</v>
          </cell>
          <cell r="Z21">
            <v>-0.26434506821764808</v>
          </cell>
          <cell r="AA21">
            <v>-0.26434506821764808</v>
          </cell>
          <cell r="AC21">
            <v>370.86975894</v>
          </cell>
          <cell r="AD21">
            <v>436.76916268999997</v>
          </cell>
          <cell r="AE21">
            <v>408.76434254999998</v>
          </cell>
          <cell r="AF21">
            <v>408.76434254999998</v>
          </cell>
          <cell r="AH21">
            <v>-0.15087925013784123</v>
          </cell>
          <cell r="AI21">
            <v>-9.2705208515991649E-2</v>
          </cell>
          <cell r="AJ21">
            <v>-9.2705208515991649E-2</v>
          </cell>
        </row>
        <row r="22">
          <cell r="P22" t="str">
            <v>CL_AT</v>
          </cell>
          <cell r="Q22" t="str">
            <v/>
          </cell>
          <cell r="R22" t="str">
            <v xml:space="preserve">   Austria</v>
          </cell>
          <cell r="T22">
            <v>0</v>
          </cell>
          <cell r="U22">
            <v>0</v>
          </cell>
          <cell r="V22">
            <v>0</v>
          </cell>
          <cell r="W22">
            <v>0</v>
          </cell>
          <cell r="Y22" t="e">
            <v>#DIV/0!</v>
          </cell>
          <cell r="Z22" t="e">
            <v>#DIV/0!</v>
          </cell>
          <cell r="AA22" t="e">
            <v>#DIV/0!</v>
          </cell>
          <cell r="AC22">
            <v>0</v>
          </cell>
          <cell r="AD22">
            <v>0</v>
          </cell>
          <cell r="AE22">
            <v>0</v>
          </cell>
          <cell r="AF22">
            <v>0</v>
          </cell>
          <cell r="AH22" t="e">
            <v>#DIV/0!</v>
          </cell>
          <cell r="AI22" t="e">
            <v>#DIV/0!</v>
          </cell>
          <cell r="AJ22" t="e">
            <v>#DIV/0!</v>
          </cell>
        </row>
        <row r="23">
          <cell r="P23" t="str">
            <v>CL_CH</v>
          </cell>
          <cell r="Q23" t="str">
            <v/>
          </cell>
          <cell r="R23" t="str">
            <v xml:space="preserve">   Switzerland</v>
          </cell>
          <cell r="T23">
            <v>4.3093194399999994</v>
          </cell>
          <cell r="U23">
            <v>0</v>
          </cell>
          <cell r="V23">
            <v>9.3053353599999991</v>
          </cell>
          <cell r="W23">
            <v>10.451772999999999</v>
          </cell>
          <cell r="Y23" t="e">
            <v>#DIV/0!</v>
          </cell>
          <cell r="Z23">
            <v>-0.53689799740866084</v>
          </cell>
          <cell r="AA23">
            <v>-0.58769488774775347</v>
          </cell>
          <cell r="AC23">
            <v>36.819920710000005</v>
          </cell>
          <cell r="AD23">
            <v>14.98791606</v>
          </cell>
          <cell r="AE23">
            <v>52.408829960000006</v>
          </cell>
          <cell r="AF23">
            <v>59.687683620000001</v>
          </cell>
          <cell r="AH23">
            <v>1.4566404403788744</v>
          </cell>
          <cell r="AI23">
            <v>-0.29744814493851368</v>
          </cell>
          <cell r="AJ23">
            <v>-0.38312364499830454</v>
          </cell>
        </row>
        <row r="24">
          <cell r="P24" t="str">
            <v>CL_FR</v>
          </cell>
          <cell r="Q24" t="str">
            <v/>
          </cell>
          <cell r="R24" t="str">
            <v>France</v>
          </cell>
          <cell r="T24">
            <v>39.734875870000003</v>
          </cell>
          <cell r="U24">
            <v>65.234743370000004</v>
          </cell>
          <cell r="V24">
            <v>61.954136910000003</v>
          </cell>
          <cell r="W24">
            <v>61.954136910000003</v>
          </cell>
          <cell r="Y24">
            <v>-0.39089396512789559</v>
          </cell>
          <cell r="Z24">
            <v>-0.35864047419912637</v>
          </cell>
          <cell r="AA24">
            <v>-0.35864047419912637</v>
          </cell>
          <cell r="AC24">
            <v>258.32630021</v>
          </cell>
          <cell r="AD24">
            <v>294.35997764000001</v>
          </cell>
          <cell r="AE24">
            <v>289.44600718999999</v>
          </cell>
          <cell r="AF24">
            <v>289.44600718999999</v>
          </cell>
          <cell r="AH24">
            <v>-0.12241364372594471</v>
          </cell>
          <cell r="AI24">
            <v>-0.10751472194111904</v>
          </cell>
          <cell r="AJ24">
            <v>-0.10751472194111904</v>
          </cell>
        </row>
        <row r="25">
          <cell r="P25" t="str">
            <v>CLIBER</v>
          </cell>
          <cell r="Q25" t="str">
            <v/>
          </cell>
          <cell r="R25" t="str">
            <v>Iberia</v>
          </cell>
          <cell r="T25">
            <v>14.478013409999999</v>
          </cell>
          <cell r="U25">
            <v>18.248595529999999</v>
          </cell>
          <cell r="V25">
            <v>20.510455499999999</v>
          </cell>
          <cell r="W25">
            <v>20.510455499999999</v>
          </cell>
          <cell r="Y25">
            <v>-0.20662314060286482</v>
          </cell>
          <cell r="Z25">
            <v>-0.29411546174583986</v>
          </cell>
          <cell r="AA25">
            <v>-0.29411546174583986</v>
          </cell>
          <cell r="AC25">
            <v>79.776438310000003</v>
          </cell>
          <cell r="AD25">
            <v>92.498691879999996</v>
          </cell>
          <cell r="AE25">
            <v>104.26865627000001</v>
          </cell>
          <cell r="AF25">
            <v>104.26865627000001</v>
          </cell>
          <cell r="AH25">
            <v>-0.13753982149828423</v>
          </cell>
          <cell r="AI25">
            <v>-0.23489530637642697</v>
          </cell>
          <cell r="AJ25">
            <v>-0.23489530637642697</v>
          </cell>
        </row>
        <row r="26">
          <cell r="P26" t="str">
            <v>CL_ES</v>
          </cell>
          <cell r="Q26" t="str">
            <v/>
          </cell>
          <cell r="R26" t="str">
            <v xml:space="preserve">   Spain</v>
          </cell>
          <cell r="T26">
            <v>12.39080659</v>
          </cell>
          <cell r="U26">
            <v>18.248595529999999</v>
          </cell>
          <cell r="V26">
            <v>18.631474520000001</v>
          </cell>
          <cell r="W26">
            <v>18.631474520000001</v>
          </cell>
          <cell r="Y26">
            <v>-0.32099943967578304</v>
          </cell>
          <cell r="Z26">
            <v>-0.33495298095171916</v>
          </cell>
          <cell r="AA26">
            <v>-0.33495298095171916</v>
          </cell>
          <cell r="AC26">
            <v>70.591066850000004</v>
          </cell>
          <cell r="AD26">
            <v>89.294560929999989</v>
          </cell>
          <cell r="AE26">
            <v>95.236895599999997</v>
          </cell>
          <cell r="AF26">
            <v>95.236895599999997</v>
          </cell>
          <cell r="AH26">
            <v>-0.20945838005365269</v>
          </cell>
          <cell r="AI26">
            <v>-0.25878446157583485</v>
          </cell>
          <cell r="AJ26">
            <v>-0.25878446157583485</v>
          </cell>
        </row>
        <row r="27">
          <cell r="P27" t="str">
            <v>CL_PT</v>
          </cell>
          <cell r="Q27" t="str">
            <v/>
          </cell>
          <cell r="R27" t="str">
            <v xml:space="preserve">   Portugal</v>
          </cell>
          <cell r="T27">
            <v>2.08720682</v>
          </cell>
          <cell r="U27">
            <v>0</v>
          </cell>
          <cell r="V27">
            <v>1.8789809800000001</v>
          </cell>
          <cell r="W27">
            <v>1.8789809800000001</v>
          </cell>
          <cell r="Y27" t="e">
            <v>#DIV/0!</v>
          </cell>
          <cell r="Z27">
            <v>0.11081849269171413</v>
          </cell>
          <cell r="AA27">
            <v>0.11081849269171413</v>
          </cell>
          <cell r="AC27">
            <v>9.1853714600000007</v>
          </cell>
          <cell r="AD27">
            <v>3.2041309500000001</v>
          </cell>
          <cell r="AE27">
            <v>9.0317606699999988</v>
          </cell>
          <cell r="AF27">
            <v>9.0317606699999988</v>
          </cell>
          <cell r="AH27">
            <v>1.8667278595464398</v>
          </cell>
          <cell r="AI27">
            <v>1.7007845492433969E-2</v>
          </cell>
          <cell r="AJ27">
            <v>1.7007845492433969E-2</v>
          </cell>
        </row>
        <row r="28">
          <cell r="P28" t="str">
            <v>CL_IT</v>
          </cell>
          <cell r="Q28" t="str">
            <v/>
          </cell>
          <cell r="R28" t="str">
            <v>Italy</v>
          </cell>
          <cell r="T28">
            <v>14.43114836</v>
          </cell>
          <cell r="U28">
            <v>24.066984639999998</v>
          </cell>
          <cell r="V28">
            <v>26.753833360000002</v>
          </cell>
          <cell r="W28">
            <v>26.753833360000002</v>
          </cell>
          <cell r="Y28">
            <v>-0.40037571902484909</v>
          </cell>
          <cell r="Z28">
            <v>-0.46059511675152337</v>
          </cell>
          <cell r="AA28">
            <v>-0.46059511675152337</v>
          </cell>
          <cell r="AC28">
            <v>92.629820209999991</v>
          </cell>
          <cell r="AD28">
            <v>105.62157977</v>
          </cell>
          <cell r="AE28">
            <v>112.45704261</v>
          </cell>
          <cell r="AF28">
            <v>112.45704261</v>
          </cell>
          <cell r="AH28">
            <v>-0.12300289001822043</v>
          </cell>
          <cell r="AI28">
            <v>-0.17630929944299387</v>
          </cell>
          <cell r="AJ28">
            <v>-0.17630929944299387</v>
          </cell>
        </row>
        <row r="29">
          <cell r="P29" t="str">
            <v>CL_GR</v>
          </cell>
          <cell r="Q29" t="str">
            <v/>
          </cell>
          <cell r="R29" t="str">
            <v>Greece</v>
          </cell>
          <cell r="T29">
            <v>2.3998012100000006</v>
          </cell>
          <cell r="U29">
            <v>2.8584576399999997</v>
          </cell>
          <cell r="V29">
            <v>4.04567663</v>
          </cell>
          <cell r="W29">
            <v>4.04567663</v>
          </cell>
          <cell r="Y29">
            <v>-0.16045591286075492</v>
          </cell>
          <cell r="Z29">
            <v>-0.40682327593740469</v>
          </cell>
          <cell r="AA29">
            <v>-0.40682327593740469</v>
          </cell>
          <cell r="AC29">
            <v>14.316640509999999</v>
          </cell>
          <cell r="AD29">
            <v>15.170129299999999</v>
          </cell>
          <cell r="AE29">
            <v>22.39345179</v>
          </cell>
          <cell r="AF29">
            <v>22.39345179</v>
          </cell>
          <cell r="AH29">
            <v>-5.6261141426131429E-2</v>
          </cell>
          <cell r="AI29">
            <v>-0.3606773692480395</v>
          </cell>
          <cell r="AJ29">
            <v>-0.3606773692480395</v>
          </cell>
        </row>
        <row r="30">
          <cell r="P30" t="str">
            <v>CLITIG</v>
          </cell>
          <cell r="Q30" t="str">
            <v/>
          </cell>
          <cell r="R30" t="str">
            <v>Italy, Israel and Greece</v>
          </cell>
          <cell r="T30">
            <v>16.830949570000001</v>
          </cell>
          <cell r="U30">
            <v>26.925442279999999</v>
          </cell>
          <cell r="V30">
            <v>30.799509990000001</v>
          </cell>
          <cell r="W30">
            <v>30.799509990000001</v>
          </cell>
          <cell r="Y30">
            <v>-0.374905362928731</v>
          </cell>
          <cell r="Z30">
            <v>-0.45353190438858665</v>
          </cell>
          <cell r="AA30">
            <v>-0.45353190438858665</v>
          </cell>
          <cell r="AC30">
            <v>106.94646071999999</v>
          </cell>
          <cell r="AD30">
            <v>120.79170907</v>
          </cell>
          <cell r="AE30">
            <v>134.8504944</v>
          </cell>
          <cell r="AF30">
            <v>134.8504944</v>
          </cell>
          <cell r="AH30">
            <v>-0.11462084986293676</v>
          </cell>
          <cell r="AI30">
            <v>-0.20692570542032815</v>
          </cell>
          <cell r="AJ30">
            <v>-0.20692570542032815</v>
          </cell>
        </row>
        <row r="31">
          <cell r="P31" t="str">
            <v>CLNORD</v>
          </cell>
          <cell r="Q31" t="str">
            <v>NO</v>
          </cell>
          <cell r="R31" t="str">
            <v>Nordics</v>
          </cell>
          <cell r="T31">
            <v>14.195472729999999</v>
          </cell>
          <cell r="U31">
            <v>21.385387999999999</v>
          </cell>
          <cell r="V31">
            <v>23.88568867</v>
          </cell>
          <cell r="W31">
            <v>24.732224379999998</v>
          </cell>
          <cell r="Y31">
            <v>-0.33620691240205697</v>
          </cell>
          <cell r="Z31">
            <v>-0.40569129380685348</v>
          </cell>
          <cell r="AA31">
            <v>-0.42603331945025802</v>
          </cell>
          <cell r="AC31">
            <v>85.839016799999996</v>
          </cell>
          <cell r="AD31">
            <v>92.520743400000001</v>
          </cell>
          <cell r="AE31">
            <v>97.349765740000009</v>
          </cell>
          <cell r="AF31">
            <v>102.41077276999999</v>
          </cell>
          <cell r="AH31">
            <v>-7.2218686906919127E-2</v>
          </cell>
          <cell r="AI31">
            <v>-0.11824115705365654</v>
          </cell>
          <cell r="AJ31">
            <v>-0.1618165308372177</v>
          </cell>
        </row>
        <row r="32">
          <cell r="P32" t="str">
            <v>CL_DK</v>
          </cell>
          <cell r="Q32" t="str">
            <v/>
          </cell>
          <cell r="R32" t="str">
            <v xml:space="preserve">   Denmark</v>
          </cell>
          <cell r="T32">
            <v>2.08724168</v>
          </cell>
          <cell r="U32">
            <v>0</v>
          </cell>
          <cell r="V32">
            <v>6.61661053</v>
          </cell>
          <cell r="W32">
            <v>6.6038955899999996</v>
          </cell>
          <cell r="Y32" t="e">
            <v>#DIV/0!</v>
          </cell>
          <cell r="Z32">
            <v>-0.68454518056694502</v>
          </cell>
          <cell r="AA32">
            <v>-0.683937813438386</v>
          </cell>
          <cell r="AC32">
            <v>16.667375739999997</v>
          </cell>
          <cell r="AD32">
            <v>7.6900007400000003</v>
          </cell>
          <cell r="AE32">
            <v>27.040388449999998</v>
          </cell>
          <cell r="AF32">
            <v>26.992400159999999</v>
          </cell>
          <cell r="AH32">
            <v>1.1674088603533732</v>
          </cell>
          <cell r="AI32">
            <v>-0.38361182307645442</v>
          </cell>
          <cell r="AJ32">
            <v>-0.38251598075004245</v>
          </cell>
        </row>
        <row r="33">
          <cell r="P33" t="str">
            <v>CL_FI</v>
          </cell>
          <cell r="Q33" t="str">
            <v/>
          </cell>
          <cell r="R33" t="str">
            <v xml:space="preserve">   Finland</v>
          </cell>
          <cell r="T33">
            <v>1.8071038100000001</v>
          </cell>
          <cell r="U33">
            <v>0</v>
          </cell>
          <cell r="V33">
            <v>3.1123201800000002</v>
          </cell>
          <cell r="W33">
            <v>3.1123201800000002</v>
          </cell>
          <cell r="Y33" t="e">
            <v>#DIV/0!</v>
          </cell>
          <cell r="Z33">
            <v>-0.4193708534190721</v>
          </cell>
          <cell r="AA33">
            <v>-0.4193708534190721</v>
          </cell>
          <cell r="AC33">
            <v>11.045199909999999</v>
          </cell>
          <cell r="AD33">
            <v>4.4283924599999995</v>
          </cell>
          <cell r="AE33">
            <v>15.722325100000001</v>
          </cell>
          <cell r="AF33">
            <v>15.722325100000001</v>
          </cell>
          <cell r="AH33">
            <v>1.4941781944051094</v>
          </cell>
          <cell r="AI33">
            <v>-0.29748304784767499</v>
          </cell>
          <cell r="AJ33">
            <v>-0.29748304784767499</v>
          </cell>
        </row>
        <row r="34">
          <cell r="P34" t="str">
            <v>CL_NO</v>
          </cell>
          <cell r="Q34" t="str">
            <v/>
          </cell>
          <cell r="R34" t="str">
            <v xml:space="preserve">   Norway</v>
          </cell>
          <cell r="T34">
            <v>1.0903760300000001</v>
          </cell>
          <cell r="U34">
            <v>0</v>
          </cell>
          <cell r="V34">
            <v>2.6156726999999997</v>
          </cell>
          <cell r="W34">
            <v>2.5863859199999997</v>
          </cell>
          <cell r="Y34" t="e">
            <v>#DIV/0!</v>
          </cell>
          <cell r="Z34">
            <v>-0.58313743535267226</v>
          </cell>
          <cell r="AA34">
            <v>-0.5784171180455544</v>
          </cell>
          <cell r="AC34">
            <v>9.2790903599999996</v>
          </cell>
          <cell r="AD34">
            <v>4.7739590299999994</v>
          </cell>
          <cell r="AE34">
            <v>11.847876059999999</v>
          </cell>
          <cell r="AF34">
            <v>12.2625805</v>
          </cell>
          <cell r="AH34">
            <v>0.94368872914269664</v>
          </cell>
          <cell r="AI34">
            <v>-0.21681402531484614</v>
          </cell>
          <cell r="AJ34">
            <v>-0.24330035101502498</v>
          </cell>
        </row>
        <row r="35">
          <cell r="P35" t="str">
            <v>CL_SE</v>
          </cell>
          <cell r="Q35" t="str">
            <v/>
          </cell>
          <cell r="R35" t="str">
            <v xml:space="preserve">   Sweden</v>
          </cell>
          <cell r="T35">
            <v>9.0738128299999996</v>
          </cell>
          <cell r="U35">
            <v>21.173971999999999</v>
          </cell>
          <cell r="V35">
            <v>11.49610886</v>
          </cell>
          <cell r="W35">
            <v>12.381559660000001</v>
          </cell>
          <cell r="Y35">
            <v>-0.57146383163253456</v>
          </cell>
          <cell r="Z35">
            <v>-0.21070573178271035</v>
          </cell>
          <cell r="AA35">
            <v>-0.26715106342265132</v>
          </cell>
          <cell r="AC35">
            <v>48.210611149999998</v>
          </cell>
          <cell r="AD35">
            <v>74.71354796</v>
          </cell>
          <cell r="AE35">
            <v>42.484840609999999</v>
          </cell>
          <cell r="AF35">
            <v>47.162026940000004</v>
          </cell>
          <cell r="AH35">
            <v>-0.35472732233502141</v>
          </cell>
          <cell r="AI35">
            <v>0.13477208476691985</v>
          </cell>
          <cell r="AJ35">
            <v>2.2233654446913689E-2</v>
          </cell>
        </row>
        <row r="36">
          <cell r="P36" t="str">
            <v>CL_PL</v>
          </cell>
          <cell r="Q36" t="str">
            <v/>
          </cell>
          <cell r="R36" t="str">
            <v>Poland</v>
          </cell>
          <cell r="T36">
            <v>5.6551532399999997</v>
          </cell>
          <cell r="U36">
            <v>9.6493009999999995</v>
          </cell>
          <cell r="V36">
            <v>8.2128284399999991</v>
          </cell>
          <cell r="W36">
            <v>8.5467325299999999</v>
          </cell>
          <cell r="Y36">
            <v>-0.4139313054904184</v>
          </cell>
          <cell r="Z36">
            <v>-0.31142440374658548</v>
          </cell>
          <cell r="AA36">
            <v>-0.33832570281686353</v>
          </cell>
          <cell r="AC36">
            <v>39.26106721</v>
          </cell>
          <cell r="AD36">
            <v>51.172810389999995</v>
          </cell>
          <cell r="AE36">
            <v>38.557851849999999</v>
          </cell>
          <cell r="AF36">
            <v>39.059468320000001</v>
          </cell>
          <cell r="AH36">
            <v>-0.23277484838565257</v>
          </cell>
          <cell r="AI36">
            <v>1.8237928885034647E-2</v>
          </cell>
          <cell r="AJ36">
            <v>5.161332160191566E-3</v>
          </cell>
        </row>
        <row r="37">
          <cell r="P37" t="str">
            <v>CL_RU</v>
          </cell>
          <cell r="Q37" t="str">
            <v/>
          </cell>
          <cell r="R37" t="str">
            <v>Russia</v>
          </cell>
          <cell r="T37">
            <v>31.280510849999999</v>
          </cell>
          <cell r="U37">
            <v>33.992064999999997</v>
          </cell>
          <cell r="V37">
            <v>26.529503720000001</v>
          </cell>
          <cell r="W37">
            <v>25.355302590000001</v>
          </cell>
          <cell r="Y37">
            <v>-7.9770209606271292E-2</v>
          </cell>
          <cell r="Z37">
            <v>0.17908390523032361</v>
          </cell>
          <cell r="AA37">
            <v>0.23368714449248454</v>
          </cell>
          <cell r="AC37">
            <v>174.12075132999999</v>
          </cell>
          <cell r="AD37">
            <v>194.82152388999998</v>
          </cell>
          <cell r="AE37">
            <v>147.78554464000001</v>
          </cell>
          <cell r="AF37">
            <v>150.77885772000002</v>
          </cell>
          <cell r="AH37">
            <v>-0.1062550592289179</v>
          </cell>
          <cell r="AI37">
            <v>0.17819879984981984</v>
          </cell>
          <cell r="AJ37">
            <v>0.15480879722106949</v>
          </cell>
        </row>
        <row r="38">
          <cell r="P38" t="str">
            <v>CLUKIR</v>
          </cell>
          <cell r="Q38" t="str">
            <v>NO</v>
          </cell>
          <cell r="R38" t="str">
            <v>UK and Ireland</v>
          </cell>
          <cell r="T38">
            <v>15.23830635</v>
          </cell>
          <cell r="U38">
            <v>16.986269</v>
          </cell>
          <cell r="V38">
            <v>16.386000639999999</v>
          </cell>
          <cell r="W38">
            <v>15.617859409999999</v>
          </cell>
          <cell r="Y38">
            <v>-0.10290444888162315</v>
          </cell>
          <cell r="Z38">
            <v>-7.0041147636620546E-2</v>
          </cell>
          <cell r="AA38">
            <v>-2.4302502028989596E-2</v>
          </cell>
          <cell r="AC38">
            <v>79.060105739999997</v>
          </cell>
          <cell r="AD38">
            <v>84.004495649999996</v>
          </cell>
          <cell r="AE38">
            <v>76.638716689999995</v>
          </cell>
          <cell r="AF38">
            <v>77.62552067</v>
          </cell>
          <cell r="AH38">
            <v>-5.8858634549756962E-2</v>
          </cell>
          <cell r="AI38">
            <v>3.1594853809914468E-2</v>
          </cell>
          <cell r="AJ38">
            <v>1.8480843125016518E-2</v>
          </cell>
        </row>
        <row r="39">
          <cell r="P39" t="str">
            <v>CL_GB</v>
          </cell>
          <cell r="Q39" t="str">
            <v/>
          </cell>
          <cell r="R39" t="str">
            <v xml:space="preserve">   UK</v>
          </cell>
          <cell r="T39">
            <v>14.856819940000001</v>
          </cell>
          <cell r="U39">
            <v>16.652979999999999</v>
          </cell>
          <cell r="V39">
            <v>13.676550860000001</v>
          </cell>
          <cell r="W39">
            <v>12.909052169999999</v>
          </cell>
          <cell r="Y39">
            <v>-0.10785817673473447</v>
          </cell>
          <cell r="Z39">
            <v>8.6298738043079984E-2</v>
          </cell>
          <cell r="AA39">
            <v>0.150883871592565</v>
          </cell>
          <cell r="AC39">
            <v>78.137287299999997</v>
          </cell>
          <cell r="AD39">
            <v>82.305631469999994</v>
          </cell>
          <cell r="AE39">
            <v>64.653645130000001</v>
          </cell>
          <cell r="AF39">
            <v>65.633653510000002</v>
          </cell>
          <cell r="AH39">
            <v>-5.0644701894053734E-2</v>
          </cell>
          <cell r="AI39">
            <v>0.208551925307355</v>
          </cell>
          <cell r="AJ39">
            <v>0.19050644176154127</v>
          </cell>
        </row>
        <row r="40">
          <cell r="P40" t="str">
            <v>CL_IE</v>
          </cell>
          <cell r="Q40" t="str">
            <v/>
          </cell>
          <cell r="R40" t="str">
            <v xml:space="preserve">   Ireland</v>
          </cell>
          <cell r="T40">
            <v>3.4000000000000002E-2</v>
          </cell>
          <cell r="U40">
            <v>0</v>
          </cell>
          <cell r="V40">
            <v>2.698</v>
          </cell>
          <cell r="W40">
            <v>2.698</v>
          </cell>
          <cell r="Y40" t="e">
            <v>#DIV/0!</v>
          </cell>
          <cell r="Z40">
            <v>-0.98739807264640478</v>
          </cell>
          <cell r="AA40">
            <v>-0.98739807264640478</v>
          </cell>
          <cell r="AC40">
            <v>-7.5999999999999998E-2</v>
          </cell>
          <cell r="AD40">
            <v>0.57299999999999995</v>
          </cell>
          <cell r="AE40">
            <v>11.776</v>
          </cell>
          <cell r="AF40">
            <v>11.776</v>
          </cell>
          <cell r="AH40">
            <v>-1.1326352530541011</v>
          </cell>
          <cell r="AI40">
            <v>-1.0064538043478262</v>
          </cell>
          <cell r="AJ40">
            <v>-1.0064538043478262</v>
          </cell>
        </row>
        <row r="41">
          <cell r="P41" t="str">
            <v>CLECOM</v>
          </cell>
          <cell r="Q41" t="str">
            <v>NO</v>
          </cell>
          <cell r="R41" t="str">
            <v>E-commerce</v>
          </cell>
          <cell r="T41">
            <v>0.78727524000000004</v>
          </cell>
          <cell r="U41">
            <v>1.0748224</v>
          </cell>
          <cell r="V41">
            <v>0.55029231000000001</v>
          </cell>
          <cell r="W41">
            <v>0.55029231000000001</v>
          </cell>
          <cell r="Y41">
            <v>-0.26752992866542408</v>
          </cell>
          <cell r="Z41">
            <v>0.43064917625325355</v>
          </cell>
          <cell r="AA41">
            <v>0.43064917625325355</v>
          </cell>
          <cell r="AC41">
            <v>4.5409427200000003</v>
          </cell>
          <cell r="AD41">
            <v>5.7320008900000001</v>
          </cell>
          <cell r="AE41">
            <v>3.1353153200000001</v>
          </cell>
          <cell r="AF41">
            <v>3.1353153200000001</v>
          </cell>
          <cell r="AH41">
            <v>-0.20779099530111897</v>
          </cell>
          <cell r="AI41">
            <v>0.44832090445052913</v>
          </cell>
          <cell r="AJ41">
            <v>0.44832090445052913</v>
          </cell>
        </row>
        <row r="42">
          <cell r="P42" t="str">
            <v>CLEUR</v>
          </cell>
          <cell r="Q42" t="str">
            <v/>
          </cell>
          <cell r="R42" t="str">
            <v>Europe</v>
          </cell>
          <cell r="T42">
            <v>233.76614307</v>
          </cell>
          <cell r="U42">
            <v>343.71780023999997</v>
          </cell>
          <cell r="V42">
            <v>324.66984456</v>
          </cell>
          <cell r="W42">
            <v>324.77031704999996</v>
          </cell>
          <cell r="Y42">
            <v>-0.31988933099544609</v>
          </cell>
          <cell r="Z42">
            <v>-0.27998812644024512</v>
          </cell>
          <cell r="AA42">
            <v>-0.28021087273806933</v>
          </cell>
          <cell r="AC42">
            <v>1490.64586622</v>
          </cell>
          <cell r="AD42">
            <v>1697.09983496</v>
          </cell>
          <cell r="AE42">
            <v>1630.5533890599997</v>
          </cell>
          <cell r="AF42">
            <v>1647.7032812699999</v>
          </cell>
          <cell r="AH42">
            <v>-0.12165104520493103</v>
          </cell>
          <cell r="AI42">
            <v>-8.5803705526413476E-2</v>
          </cell>
          <cell r="AJ42">
            <v>-9.5318991492779462E-2</v>
          </cell>
        </row>
        <row r="44">
          <cell r="P44" t="str">
            <v>CL_CN</v>
          </cell>
          <cell r="Q44" t="str">
            <v/>
          </cell>
          <cell r="R44" t="str">
            <v>China</v>
          </cell>
          <cell r="T44">
            <v>31.380725519999999</v>
          </cell>
          <cell r="U44">
            <v>31.140315999999999</v>
          </cell>
          <cell r="V44">
            <v>29.165098740000001</v>
          </cell>
          <cell r="W44">
            <v>26.298654090000003</v>
          </cell>
          <cell r="Y44">
            <v>7.7202016832456054E-3</v>
          </cell>
          <cell r="Z44">
            <v>7.596843061468056E-2</v>
          </cell>
          <cell r="AA44">
            <v>0.19324454447775108</v>
          </cell>
          <cell r="AC44">
            <v>202.69641724000005</v>
          </cell>
          <cell r="AD44">
            <v>199.24425678</v>
          </cell>
          <cell r="AE44">
            <v>174.41994878999998</v>
          </cell>
          <cell r="AF44">
            <v>179.50648667000002</v>
          </cell>
          <cell r="AH44">
            <v>1.7326273368129374E-2</v>
          </cell>
          <cell r="AI44">
            <v>0.16211716977422505</v>
          </cell>
          <cell r="AJ44">
            <v>0.12918714526808039</v>
          </cell>
        </row>
        <row r="45">
          <cell r="P45" t="str">
            <v>CL_HK</v>
          </cell>
          <cell r="Q45" t="str">
            <v/>
          </cell>
          <cell r="R45" t="str">
            <v>Honkong</v>
          </cell>
          <cell r="T45">
            <v>3.69333826</v>
          </cell>
          <cell r="U45">
            <v>3.9057220000000004</v>
          </cell>
          <cell r="V45">
            <v>5.4552802899999993</v>
          </cell>
          <cell r="W45">
            <v>4.6786245099999997</v>
          </cell>
          <cell r="Y45">
            <v>-5.4377587549754018E-2</v>
          </cell>
          <cell r="Z45">
            <v>-0.32297919379684148</v>
          </cell>
          <cell r="AA45">
            <v>-0.21059314503527016</v>
          </cell>
          <cell r="AC45">
            <v>22.478079730000001</v>
          </cell>
          <cell r="AD45">
            <v>22.36246805</v>
          </cell>
          <cell r="AE45">
            <v>28.525825059999999</v>
          </cell>
          <cell r="AF45">
            <v>27.851691429999999</v>
          </cell>
          <cell r="AH45">
            <v>5.1698980515704146E-3</v>
          </cell>
          <cell r="AI45">
            <v>-0.21200947973562304</v>
          </cell>
          <cell r="AJ45">
            <v>-0.19293663774444589</v>
          </cell>
        </row>
        <row r="46">
          <cell r="P46" t="str">
            <v>CL_TW</v>
          </cell>
          <cell r="Q46" t="str">
            <v/>
          </cell>
          <cell r="R46" t="str">
            <v>Taiwan</v>
          </cell>
          <cell r="T46">
            <v>2.9288611700000002</v>
          </cell>
          <cell r="U46">
            <v>2.862536</v>
          </cell>
          <cell r="V46">
            <v>3.2119598000000003</v>
          </cell>
          <cell r="W46">
            <v>3.0521610799999999</v>
          </cell>
          <cell r="Y46">
            <v>2.3170073668942599E-2</v>
          </cell>
          <cell r="Z46">
            <v>-8.8138908214231079E-2</v>
          </cell>
          <cell r="AA46">
            <v>-4.0397576264225098E-2</v>
          </cell>
          <cell r="AC46">
            <v>19.040224900000002</v>
          </cell>
          <cell r="AD46">
            <v>18.60224835</v>
          </cell>
          <cell r="AE46">
            <v>16.27362347</v>
          </cell>
          <cell r="AF46">
            <v>17.518323339999998</v>
          </cell>
          <cell r="AH46">
            <v>2.3544280334264107E-2</v>
          </cell>
          <cell r="AI46">
            <v>0.17000525021979027</v>
          </cell>
          <cell r="AJ46">
            <v>8.6874841299738423E-2</v>
          </cell>
        </row>
        <row r="47">
          <cell r="P47" t="str">
            <v>CLGRCH</v>
          </cell>
          <cell r="Q47" t="str">
            <v/>
          </cell>
          <cell r="R47" t="str">
            <v>Greater China</v>
          </cell>
          <cell r="T47">
            <v>38.002924949999993</v>
          </cell>
          <cell r="U47">
            <v>37.908573999999994</v>
          </cell>
          <cell r="V47">
            <v>37.832338830000005</v>
          </cell>
          <cell r="W47">
            <v>34.029439680000003</v>
          </cell>
          <cell r="Y47">
            <v>2.4889079182983526E-3</v>
          </cell>
          <cell r="Z47">
            <v>4.509002754667619E-3</v>
          </cell>
          <cell r="AA47">
            <v>0.11676610920911849</v>
          </cell>
          <cell r="AC47">
            <v>244.21472187000003</v>
          </cell>
          <cell r="AD47">
            <v>240.20897317999999</v>
          </cell>
          <cell r="AE47">
            <v>219.21939731999996</v>
          </cell>
          <cell r="AF47">
            <v>224.87650144</v>
          </cell>
          <cell r="AH47">
            <v>1.6676099302078733E-2</v>
          </cell>
          <cell r="AI47">
            <v>0.11401967551946959</v>
          </cell>
          <cell r="AJ47">
            <v>8.5994847421440007E-2</v>
          </cell>
        </row>
        <row r="49">
          <cell r="P49" t="str">
            <v>CL_BR</v>
          </cell>
          <cell r="Q49" t="str">
            <v/>
          </cell>
          <cell r="R49" t="str">
            <v>Brazil</v>
          </cell>
          <cell r="T49">
            <v>50.088001740000003</v>
          </cell>
          <cell r="U49">
            <v>53.163563000000003</v>
          </cell>
          <cell r="V49">
            <v>92.867837109999996</v>
          </cell>
          <cell r="W49">
            <v>88.473846039999998</v>
          </cell>
          <cell r="Y49">
            <v>-5.7850924325745443E-2</v>
          </cell>
          <cell r="Z49">
            <v>-0.460652866495945</v>
          </cell>
          <cell r="AA49">
            <v>-0.43386657207877383</v>
          </cell>
          <cell r="AC49">
            <v>284.83689815999998</v>
          </cell>
          <cell r="AD49">
            <v>289.35318148000005</v>
          </cell>
          <cell r="AE49">
            <v>302.34534966000001</v>
          </cell>
          <cell r="AF49">
            <v>312.32156628999996</v>
          </cell>
          <cell r="AH49">
            <v>-1.5608203431183748E-2</v>
          </cell>
          <cell r="AI49">
            <v>-5.7908783844993879E-2</v>
          </cell>
          <cell r="AJ49">
            <v>-8.8001185625713879E-2</v>
          </cell>
        </row>
        <row r="50">
          <cell r="P50" t="str">
            <v>CLBRA</v>
          </cell>
          <cell r="Q50" t="str">
            <v/>
          </cell>
          <cell r="R50" t="str">
            <v>Brazil</v>
          </cell>
          <cell r="T50">
            <v>50.088001740000003</v>
          </cell>
          <cell r="U50">
            <v>53.163563000000003</v>
          </cell>
          <cell r="V50">
            <v>92.867837109999996</v>
          </cell>
          <cell r="W50">
            <v>88.473846039999998</v>
          </cell>
          <cell r="Y50">
            <v>-5.7850924325745443E-2</v>
          </cell>
          <cell r="Z50">
            <v>-0.460652866495945</v>
          </cell>
          <cell r="AA50">
            <v>-0.43386657207877383</v>
          </cell>
          <cell r="AC50">
            <v>284.83689815999998</v>
          </cell>
          <cell r="AD50">
            <v>289.35318148000005</v>
          </cell>
          <cell r="AE50">
            <v>302.34534966000001</v>
          </cell>
          <cell r="AF50">
            <v>312.32156628999996</v>
          </cell>
          <cell r="AH50">
            <v>-1.5608203431183748E-2</v>
          </cell>
          <cell r="AI50">
            <v>-5.7908783844993879E-2</v>
          </cell>
          <cell r="AJ50">
            <v>-8.8001185625713879E-2</v>
          </cell>
        </row>
        <row r="51">
          <cell r="P51" t="str">
            <v>CL_US</v>
          </cell>
          <cell r="Q51" t="str">
            <v/>
          </cell>
          <cell r="R51" t="str">
            <v>USA</v>
          </cell>
          <cell r="T51">
            <v>56.105708890000002</v>
          </cell>
          <cell r="U51">
            <v>56.231036000000003</v>
          </cell>
          <cell r="V51">
            <v>84.639728030000001</v>
          </cell>
          <cell r="W51">
            <v>72.604830410000005</v>
          </cell>
          <cell r="Y51">
            <v>-2.2287889200547652E-3</v>
          </cell>
          <cell r="Z51">
            <v>-0.33712323756388135</v>
          </cell>
          <cell r="AA51">
            <v>-0.22724550731444923</v>
          </cell>
          <cell r="AC51">
            <v>282.52214065999999</v>
          </cell>
          <cell r="AD51">
            <v>271.94406931000003</v>
          </cell>
          <cell r="AE51">
            <v>328.56093855</v>
          </cell>
          <cell r="AF51">
            <v>317.12259956000003</v>
          </cell>
          <cell r="AH51">
            <v>3.889796669160521E-2</v>
          </cell>
          <cell r="AI51">
            <v>-0.14012255410876812</v>
          </cell>
          <cell r="AJ51">
            <v>-0.10910751535212987</v>
          </cell>
        </row>
        <row r="52">
          <cell r="P52" t="str">
            <v>CL_CA</v>
          </cell>
          <cell r="Q52" t="str">
            <v/>
          </cell>
          <cell r="R52" t="str">
            <v>Canada</v>
          </cell>
          <cell r="T52">
            <v>6.0177192800000006</v>
          </cell>
          <cell r="U52">
            <v>6.1344179999999993</v>
          </cell>
          <cell r="V52">
            <v>5.4477753599999996</v>
          </cell>
          <cell r="W52">
            <v>5.06778554</v>
          </cell>
          <cell r="Y52">
            <v>-1.9023600934921409E-2</v>
          </cell>
          <cell r="Z52">
            <v>0.10461957080403568</v>
          </cell>
          <cell r="AA52">
            <v>0.18744552872298548</v>
          </cell>
          <cell r="AC52">
            <v>20.181864020000003</v>
          </cell>
          <cell r="AD52">
            <v>20.322856680000001</v>
          </cell>
          <cell r="AE52">
            <v>19.305393899999999</v>
          </cell>
          <cell r="AF52">
            <v>19.708738609999997</v>
          </cell>
          <cell r="AH52">
            <v>-6.9376398318426969E-3</v>
          </cell>
          <cell r="AI52">
            <v>4.5400271268228515E-2</v>
          </cell>
          <cell r="AJ52">
            <v>2.400586964809338E-2</v>
          </cell>
        </row>
        <row r="53">
          <cell r="P53" t="str">
            <v>CLNAM</v>
          </cell>
          <cell r="Q53" t="str">
            <v/>
          </cell>
          <cell r="R53" t="str">
            <v>North America</v>
          </cell>
          <cell r="T53">
            <v>62.123428169999997</v>
          </cell>
          <cell r="U53">
            <v>62.365454</v>
          </cell>
          <cell r="V53">
            <v>90.087503389999995</v>
          </cell>
          <cell r="W53">
            <v>77.672615959999987</v>
          </cell>
          <cell r="Y53">
            <v>-3.8807675480082753E-3</v>
          </cell>
          <cell r="Z53">
            <v>-0.31041014755331869</v>
          </cell>
          <cell r="AA53">
            <v>-0.20018880010437071</v>
          </cell>
          <cell r="AC53">
            <v>302.70400468000003</v>
          </cell>
          <cell r="AD53">
            <v>292.26692599</v>
          </cell>
          <cell r="AE53">
            <v>347.86633245000002</v>
          </cell>
          <cell r="AF53">
            <v>336.83133817999999</v>
          </cell>
          <cell r="AH53">
            <v>3.5710775876012492E-2</v>
          </cell>
          <cell r="AI53">
            <v>-0.12982667064077355</v>
          </cell>
          <cell r="AJ53">
            <v>-0.10131875995980691</v>
          </cell>
        </row>
        <row r="54">
          <cell r="P54" t="str">
            <v>CL_AR</v>
          </cell>
          <cell r="Q54" t="str">
            <v/>
          </cell>
          <cell r="R54" t="str">
            <v>Argentina</v>
          </cell>
          <cell r="T54">
            <v>21.97970613</v>
          </cell>
          <cell r="U54">
            <v>24.789705000000001</v>
          </cell>
          <cell r="V54">
            <v>22.141080559999999</v>
          </cell>
          <cell r="W54">
            <v>18.1518628</v>
          </cell>
          <cell r="Y54">
            <v>-0.11335346144699991</v>
          </cell>
          <cell r="Z54">
            <v>-7.2884622574174232E-3</v>
          </cell>
          <cell r="AA54">
            <v>0.21087881569929012</v>
          </cell>
          <cell r="AC54">
            <v>87.862150139999997</v>
          </cell>
          <cell r="AD54">
            <v>93.446010770000001</v>
          </cell>
          <cell r="AE54">
            <v>99.072256980000006</v>
          </cell>
          <cell r="AF54">
            <v>91.027927849999998</v>
          </cell>
          <cell r="AH54">
            <v>-5.9754938536045583E-2</v>
          </cell>
          <cell r="AI54">
            <v>-0.11315081720872701</v>
          </cell>
          <cell r="AJ54">
            <v>-3.4778092666425564E-2</v>
          </cell>
        </row>
        <row r="55">
          <cell r="P55" t="str">
            <v>CL_UY</v>
          </cell>
          <cell r="Q55" t="str">
            <v/>
          </cell>
          <cell r="R55" t="str">
            <v>Uruguay</v>
          </cell>
          <cell r="T55">
            <v>3.0284368399999999</v>
          </cell>
          <cell r="U55">
            <v>3.3970279999999997</v>
          </cell>
          <cell r="V55">
            <v>4.2626554699999994</v>
          </cell>
          <cell r="W55">
            <v>3.6565497700000003</v>
          </cell>
          <cell r="Y55">
            <v>-0.10850400997577878</v>
          </cell>
          <cell r="Z55">
            <v>-0.28954219703803546</v>
          </cell>
          <cell r="AA55">
            <v>-0.17177748684109947</v>
          </cell>
          <cell r="AC55">
            <v>13.6520355</v>
          </cell>
          <cell r="AD55">
            <v>14.172391299999999</v>
          </cell>
          <cell r="AE55">
            <v>14.67252731</v>
          </cell>
          <cell r="AF55">
            <v>13.98656705</v>
          </cell>
          <cell r="AH55">
            <v>-3.6716160948787734E-2</v>
          </cell>
          <cell r="AI55">
            <v>-6.9551195130813454E-2</v>
          </cell>
          <cell r="AJ55">
            <v>-2.3918060007441174E-2</v>
          </cell>
        </row>
        <row r="56">
          <cell r="P56" t="str">
            <v>CLPLAT</v>
          </cell>
          <cell r="Q56" t="str">
            <v/>
          </cell>
          <cell r="R56" t="str">
            <v>Platino</v>
          </cell>
          <cell r="T56">
            <v>25.008142970000002</v>
          </cell>
          <cell r="U56">
            <v>28.186733</v>
          </cell>
          <cell r="V56">
            <v>26.403736030000001</v>
          </cell>
          <cell r="W56">
            <v>21.808412560000001</v>
          </cell>
          <cell r="Y56">
            <v>-0.112769011931961</v>
          </cell>
          <cell r="Z56">
            <v>-5.2855893515005706E-2</v>
          </cell>
          <cell r="AA56">
            <v>0.14672000546563399</v>
          </cell>
          <cell r="AC56">
            <v>101.51418563999999</v>
          </cell>
          <cell r="AD56">
            <v>107.61840207</v>
          </cell>
          <cell r="AE56">
            <v>113.74478429</v>
          </cell>
          <cell r="AF56">
            <v>105.0144949</v>
          </cell>
          <cell r="AH56">
            <v>-5.6720935384540858E-2</v>
          </cell>
          <cell r="AI56">
            <v>-0.10752667672934584</v>
          </cell>
          <cell r="AJ56">
            <v>-3.3331677339715593E-2</v>
          </cell>
        </row>
        <row r="57">
          <cell r="P57" t="str">
            <v>CL_MX</v>
          </cell>
          <cell r="Q57" t="str">
            <v/>
          </cell>
          <cell r="R57" t="str">
            <v>Mexico</v>
          </cell>
          <cell r="T57">
            <v>0</v>
          </cell>
          <cell r="U57">
            <v>0</v>
          </cell>
          <cell r="V57">
            <v>1.5205100000000001E-3</v>
          </cell>
          <cell r="W57">
            <v>1.42954E-3</v>
          </cell>
          <cell r="Y57" t="e">
            <v>#DIV/0!</v>
          </cell>
          <cell r="Z57">
            <v>-1</v>
          </cell>
          <cell r="AA57">
            <v>-1</v>
          </cell>
          <cell r="AC57">
            <v>0</v>
          </cell>
          <cell r="AD57">
            <v>0</v>
          </cell>
          <cell r="AE57">
            <v>0.64432614999999993</v>
          </cell>
          <cell r="AF57">
            <v>0.66161255000000008</v>
          </cell>
          <cell r="AH57" t="e">
            <v>#DIV/0!</v>
          </cell>
          <cell r="AI57">
            <v>-1</v>
          </cell>
          <cell r="AJ57">
            <v>-1</v>
          </cell>
        </row>
        <row r="58">
          <cell r="P58" t="str">
            <v>CL_PA</v>
          </cell>
          <cell r="Q58" t="str">
            <v/>
          </cell>
          <cell r="R58" t="str">
            <v>Panama</v>
          </cell>
          <cell r="T58">
            <v>3.2239101400000001</v>
          </cell>
          <cell r="U58">
            <v>3.9529920000000001</v>
          </cell>
          <cell r="V58">
            <v>4.1804952399999999</v>
          </cell>
          <cell r="W58">
            <v>3.5860719600000004</v>
          </cell>
          <cell r="Y58">
            <v>-0.18443798014263624</v>
          </cell>
          <cell r="Z58">
            <v>-0.22882099968615199</v>
          </cell>
          <cell r="AA58">
            <v>-0.10099123052734287</v>
          </cell>
          <cell r="AC58">
            <v>13.851820350000001</v>
          </cell>
          <cell r="AD58">
            <v>15.071192699999999</v>
          </cell>
          <cell r="AE58">
            <v>18.165995050000003</v>
          </cell>
          <cell r="AF58">
            <v>17.551407569999999</v>
          </cell>
          <cell r="AH58">
            <v>-8.0907488496248792E-2</v>
          </cell>
          <cell r="AI58">
            <v>-0.23748628622465698</v>
          </cell>
          <cell r="AJ58">
            <v>-0.21078578485770974</v>
          </cell>
        </row>
        <row r="59">
          <cell r="P59" t="str">
            <v>CL_CL</v>
          </cell>
          <cell r="Q59" t="str">
            <v/>
          </cell>
          <cell r="R59" t="str">
            <v>Chili</v>
          </cell>
          <cell r="T59">
            <v>6.4165323699999997</v>
          </cell>
          <cell r="U59">
            <v>6.9167399999999999</v>
          </cell>
          <cell r="V59">
            <v>7.6418563400000004</v>
          </cell>
          <cell r="W59">
            <v>7.4023636999999995</v>
          </cell>
          <cell r="Y59">
            <v>-7.2318408672293624E-2</v>
          </cell>
          <cell r="Z59">
            <v>-0.16034375883072419</v>
          </cell>
          <cell r="AA59">
            <v>-0.13317791045581831</v>
          </cell>
          <cell r="AC59">
            <v>25.392124240000001</v>
          </cell>
          <cell r="AD59">
            <v>25.384895830000001</v>
          </cell>
          <cell r="AE59">
            <v>25.64630017</v>
          </cell>
          <cell r="AF59">
            <v>27.173271270000001</v>
          </cell>
          <cell r="AH59">
            <v>2.8475239955316929E-4</v>
          </cell>
          <cell r="AI59">
            <v>-9.9108225480930585E-3</v>
          </cell>
          <cell r="AJ59">
            <v>-6.5547758762723299E-2</v>
          </cell>
        </row>
        <row r="60">
          <cell r="P60" t="str">
            <v>CL_PE</v>
          </cell>
          <cell r="Q60" t="str">
            <v/>
          </cell>
          <cell r="R60" t="str">
            <v>Peru</v>
          </cell>
          <cell r="T60">
            <v>1.1636821900000001</v>
          </cell>
          <cell r="U60">
            <v>1.8725099999999999</v>
          </cell>
          <cell r="V60">
            <v>1.67525711</v>
          </cell>
          <cell r="W60">
            <v>1.4370528200000001</v>
          </cell>
          <cell r="Y60">
            <v>-0.37854420537139982</v>
          </cell>
          <cell r="Z60">
            <v>-0.30537098869557994</v>
          </cell>
          <cell r="AA60">
            <v>-0.19023005013831018</v>
          </cell>
          <cell r="AC60">
            <v>5.6161994699999997</v>
          </cell>
          <cell r="AD60">
            <v>6.4453246000000002</v>
          </cell>
          <cell r="AE60">
            <v>6.1540720600000007</v>
          </cell>
          <cell r="AF60">
            <v>5.9144935100000007</v>
          </cell>
          <cell r="AH60">
            <v>-0.12863977866995255</v>
          </cell>
          <cell r="AI60">
            <v>-8.7401087402931857E-2</v>
          </cell>
          <cell r="AJ60">
            <v>-5.0434418348021974E-2</v>
          </cell>
        </row>
        <row r="61">
          <cell r="P61" t="str">
            <v>CL_CO</v>
          </cell>
          <cell r="Q61" t="str">
            <v/>
          </cell>
          <cell r="R61" t="str">
            <v>Colombia</v>
          </cell>
          <cell r="T61">
            <v>0</v>
          </cell>
          <cell r="U61">
            <v>0</v>
          </cell>
          <cell r="V61">
            <v>0</v>
          </cell>
          <cell r="W61">
            <v>0</v>
          </cell>
          <cell r="Y61" t="e">
            <v>#DIV/0!</v>
          </cell>
          <cell r="Z61" t="e">
            <v>#DIV/0!</v>
          </cell>
          <cell r="AA61" t="e">
            <v>#DIV/0!</v>
          </cell>
          <cell r="AC61">
            <v>0</v>
          </cell>
          <cell r="AD61">
            <v>0</v>
          </cell>
          <cell r="AE61">
            <v>0</v>
          </cell>
          <cell r="AF61">
            <v>0</v>
          </cell>
          <cell r="AH61" t="e">
            <v>#DIV/0!</v>
          </cell>
          <cell r="AI61" t="e">
            <v>#DIV/0!</v>
          </cell>
          <cell r="AJ61" t="e">
            <v>#DIV/0!</v>
          </cell>
        </row>
        <row r="62">
          <cell r="P62" t="str">
            <v>CLLATA</v>
          </cell>
          <cell r="Q62" t="str">
            <v/>
          </cell>
          <cell r="R62" t="str">
            <v>NW Latam</v>
          </cell>
          <cell r="T62">
            <v>10.804124699999999</v>
          </cell>
          <cell r="U62">
            <v>12.742241999999999</v>
          </cell>
          <cell r="V62">
            <v>13.4991292</v>
          </cell>
          <cell r="W62">
            <v>12.42691802</v>
          </cell>
          <cell r="Y62">
            <v>-0.15210174944095398</v>
          </cell>
          <cell r="Z62">
            <v>-0.19964284066560392</v>
          </cell>
          <cell r="AA62">
            <v>-0.13058694982845001</v>
          </cell>
          <cell r="AC62">
            <v>44.860144059999996</v>
          </cell>
          <cell r="AD62">
            <v>46.901413130000002</v>
          </cell>
          <cell r="AE62">
            <v>50.610693430000012</v>
          </cell>
          <cell r="AF62">
            <v>51.300784899999996</v>
          </cell>
          <cell r="AH62">
            <v>-4.3522549402553692E-2</v>
          </cell>
          <cell r="AI62">
            <v>-0.1136232084619358</v>
          </cell>
          <cell r="AJ62">
            <v>-0.12554663349799938</v>
          </cell>
        </row>
        <row r="63">
          <cell r="P63" t="str">
            <v>CLAMER</v>
          </cell>
          <cell r="Q63" t="str">
            <v/>
          </cell>
          <cell r="R63" t="str">
            <v>Americas</v>
          </cell>
          <cell r="T63">
            <v>148.02369757999998</v>
          </cell>
          <cell r="U63">
            <v>156.45799200000002</v>
          </cell>
          <cell r="V63">
            <v>222.85820572999998</v>
          </cell>
          <cell r="W63">
            <v>200.38179257999997</v>
          </cell>
          <cell r="Y63">
            <v>-5.3907725084443386E-2</v>
          </cell>
          <cell r="Z63">
            <v>-0.33579426839981141</v>
          </cell>
          <cell r="AA63">
            <v>-0.26129167887894139</v>
          </cell>
          <cell r="AC63">
            <v>733.91523254000003</v>
          </cell>
          <cell r="AD63">
            <v>736.13992267000003</v>
          </cell>
          <cell r="AE63">
            <v>814.56715983000004</v>
          </cell>
          <cell r="AF63">
            <v>805.46818426999994</v>
          </cell>
          <cell r="AH63">
            <v>-3.0221022681815517E-3</v>
          </cell>
          <cell r="AI63">
            <v>-9.9012004494303502E-2</v>
          </cell>
          <cell r="AJ63">
            <v>-8.883398888666065E-2</v>
          </cell>
        </row>
        <row r="65">
          <cell r="P65" t="str">
            <v>470467</v>
          </cell>
          <cell r="Q65" t="str">
            <v/>
          </cell>
          <cell r="R65" t="str">
            <v>India SO</v>
          </cell>
          <cell r="T65">
            <v>6.7914323899999998</v>
          </cell>
          <cell r="U65">
            <v>8.0330600000000008</v>
          </cell>
          <cell r="V65">
            <v>7.6864080000000001</v>
          </cell>
          <cell r="W65">
            <v>6.7163419100000006</v>
          </cell>
          <cell r="Y65">
            <v>-0.15456471257528276</v>
          </cell>
          <cell r="Z65">
            <v>-0.11643613115515079</v>
          </cell>
          <cell r="AA65">
            <v>1.1180264644984278E-2</v>
          </cell>
          <cell r="AC65">
            <v>36.275220180000005</v>
          </cell>
          <cell r="AD65">
            <v>37.776139219999997</v>
          </cell>
          <cell r="AE65">
            <v>37.541415499999992</v>
          </cell>
          <cell r="AF65">
            <v>37.488207469999999</v>
          </cell>
          <cell r="AH65">
            <v>-3.9731933198863104E-2</v>
          </cell>
          <cell r="AI65">
            <v>-3.3727958925789239E-2</v>
          </cell>
          <cell r="AJ65">
            <v>-3.2356502800799131E-2</v>
          </cell>
        </row>
        <row r="66">
          <cell r="P66" t="str">
            <v>CL_PK</v>
          </cell>
          <cell r="Q66" t="str">
            <v/>
          </cell>
          <cell r="R66" t="str">
            <v>Pakistan</v>
          </cell>
          <cell r="T66">
            <v>0</v>
          </cell>
          <cell r="U66">
            <v>0</v>
          </cell>
          <cell r="V66">
            <v>0</v>
          </cell>
          <cell r="W66">
            <v>0</v>
          </cell>
          <cell r="Y66" t="e">
            <v>#DIV/0!</v>
          </cell>
          <cell r="Z66" t="e">
            <v>#DIV/0!</v>
          </cell>
          <cell r="AA66" t="e">
            <v>#DIV/0!</v>
          </cell>
          <cell r="AC66">
            <v>0</v>
          </cell>
          <cell r="AD66">
            <v>0</v>
          </cell>
          <cell r="AE66">
            <v>0</v>
          </cell>
          <cell r="AF66">
            <v>0</v>
          </cell>
          <cell r="AH66" t="e">
            <v>#DIV/0!</v>
          </cell>
          <cell r="AI66" t="e">
            <v>#DIV/0!</v>
          </cell>
          <cell r="AJ66" t="e">
            <v>#DIV/0!</v>
          </cell>
        </row>
        <row r="67">
          <cell r="P67" t="str">
            <v>CL_IN</v>
          </cell>
          <cell r="Q67" t="str">
            <v/>
          </cell>
          <cell r="R67" t="str">
            <v>India</v>
          </cell>
          <cell r="T67">
            <v>6.7914323899999998</v>
          </cell>
          <cell r="U67">
            <v>8.0330600000000008</v>
          </cell>
          <cell r="V67">
            <v>7.6864080000000001</v>
          </cell>
          <cell r="W67">
            <v>6.7163419100000006</v>
          </cell>
          <cell r="Y67">
            <v>-0.15456471257528276</v>
          </cell>
          <cell r="Z67">
            <v>-0.11643613115515079</v>
          </cell>
          <cell r="AA67">
            <v>1.1180264644984278E-2</v>
          </cell>
          <cell r="AC67">
            <v>36.275220180000005</v>
          </cell>
          <cell r="AD67">
            <v>37.776139219999997</v>
          </cell>
          <cell r="AE67">
            <v>37.541415499999992</v>
          </cell>
          <cell r="AF67">
            <v>37.488207469999999</v>
          </cell>
          <cell r="AH67">
            <v>-3.9731933198863104E-2</v>
          </cell>
          <cell r="AI67">
            <v>-3.3727958925789239E-2</v>
          </cell>
          <cell r="AJ67">
            <v>-3.2356502800799131E-2</v>
          </cell>
        </row>
        <row r="68">
          <cell r="P68" t="str">
            <v>CL_AE</v>
          </cell>
          <cell r="Q68" t="str">
            <v/>
          </cell>
          <cell r="R68" t="str">
            <v>Utd. Arab. Emir.</v>
          </cell>
          <cell r="T68">
            <v>13.585545570000001</v>
          </cell>
          <cell r="U68">
            <v>15.851946</v>
          </cell>
          <cell r="V68">
            <v>17.182039959999997</v>
          </cell>
          <cell r="W68">
            <v>14.738934199999999</v>
          </cell>
          <cell r="Y68">
            <v>-0.14297300974908692</v>
          </cell>
          <cell r="Z68">
            <v>-0.20931707750492259</v>
          </cell>
          <cell r="AA68">
            <v>-7.8254547740636393E-2</v>
          </cell>
          <cell r="AC68">
            <v>67.672534290000002</v>
          </cell>
          <cell r="AD68">
            <v>72.280043989999982</v>
          </cell>
          <cell r="AE68">
            <v>66.468240039999998</v>
          </cell>
          <cell r="AF68">
            <v>64.298820910000003</v>
          </cell>
          <cell r="AH68">
            <v>-6.3745253124602885E-2</v>
          </cell>
          <cell r="AI68">
            <v>1.8118341169786806E-2</v>
          </cell>
          <cell r="AJ68">
            <v>5.246928842944467E-2</v>
          </cell>
        </row>
        <row r="69">
          <cell r="P69" t="str">
            <v>CL_MA</v>
          </cell>
          <cell r="Q69" t="str">
            <v/>
          </cell>
          <cell r="R69" t="str">
            <v>Morocco</v>
          </cell>
          <cell r="T69">
            <v>0.6748189200000001</v>
          </cell>
          <cell r="U69">
            <v>0</v>
          </cell>
          <cell r="V69">
            <v>0.97423316999999998</v>
          </cell>
          <cell r="W69">
            <v>0.94541448000000006</v>
          </cell>
          <cell r="Y69" t="e">
            <v>#DIV/0!</v>
          </cell>
          <cell r="Z69">
            <v>-0.30733325370147258</v>
          </cell>
          <cell r="AA69">
            <v>-0.28621897138702584</v>
          </cell>
          <cell r="AC69">
            <v>2.3624980199999999</v>
          </cell>
          <cell r="AD69">
            <v>0.84847338000000005</v>
          </cell>
          <cell r="AE69">
            <v>3.8957108699999998</v>
          </cell>
          <cell r="AF69">
            <v>3.8702383199999999</v>
          </cell>
          <cell r="AH69">
            <v>1.7844103017115276</v>
          </cell>
          <cell r="AI69">
            <v>-0.39356433297114785</v>
          </cell>
          <cell r="AJ69">
            <v>-0.38957298629609971</v>
          </cell>
        </row>
        <row r="70">
          <cell r="P70" t="str">
            <v>CLMEA</v>
          </cell>
          <cell r="Q70" t="str">
            <v/>
          </cell>
          <cell r="R70" t="str">
            <v>Middle East and North Africa</v>
          </cell>
          <cell r="T70">
            <v>14.260364490000001</v>
          </cell>
          <cell r="U70">
            <v>15.851946</v>
          </cell>
          <cell r="V70">
            <v>18.156273129999999</v>
          </cell>
          <cell r="W70">
            <v>15.684348679999999</v>
          </cell>
          <cell r="Y70">
            <v>-0.10040291015374385</v>
          </cell>
          <cell r="Z70">
            <v>-0.21457645035988718</v>
          </cell>
          <cell r="AA70">
            <v>-9.07901385676156E-2</v>
          </cell>
          <cell r="AC70">
            <v>70.035032310000005</v>
          </cell>
          <cell r="AD70">
            <v>73.128517369999983</v>
          </cell>
          <cell r="AE70">
            <v>70.36395091</v>
          </cell>
          <cell r="AF70">
            <v>68.169059230000002</v>
          </cell>
          <cell r="AH70">
            <v>-4.2302034435461419E-2</v>
          </cell>
          <cell r="AI70">
            <v>-4.6745328502190327E-3</v>
          </cell>
          <cell r="AJ70">
            <v>2.7372727467226386E-2</v>
          </cell>
        </row>
        <row r="71">
          <cell r="P71" t="str">
            <v>CL_ZA</v>
          </cell>
          <cell r="Q71" t="str">
            <v/>
          </cell>
          <cell r="R71" t="str">
            <v>South Africa</v>
          </cell>
          <cell r="T71">
            <v>1.3867895099999998</v>
          </cell>
          <cell r="U71">
            <v>2.020359</v>
          </cell>
          <cell r="V71">
            <v>1.22726168</v>
          </cell>
          <cell r="W71">
            <v>1.21255717</v>
          </cell>
          <cell r="Y71">
            <v>-0.31359252984246866</v>
          </cell>
          <cell r="Z71">
            <v>0.12998680933311615</v>
          </cell>
          <cell r="AA71">
            <v>0.1436900002001554</v>
          </cell>
          <cell r="AC71">
            <v>6.9854387300000003</v>
          </cell>
          <cell r="AD71">
            <v>7.5142787900000005</v>
          </cell>
          <cell r="AE71">
            <v>5.8296709799999995</v>
          </cell>
          <cell r="AF71">
            <v>6.2265659699999993</v>
          </cell>
          <cell r="AH71">
            <v>-7.0378019604992625E-2</v>
          </cell>
          <cell r="AI71">
            <v>0.19825608580057477</v>
          </cell>
          <cell r="AJ71">
            <v>0.12187661122620387</v>
          </cell>
        </row>
        <row r="72">
          <cell r="P72" t="str">
            <v>CLROA</v>
          </cell>
          <cell r="Q72" t="str">
            <v/>
          </cell>
          <cell r="R72" t="str">
            <v>Rest of Africa</v>
          </cell>
          <cell r="T72">
            <v>1.3867895099999998</v>
          </cell>
          <cell r="U72">
            <v>2.020359</v>
          </cell>
          <cell r="V72">
            <v>1.22726168</v>
          </cell>
          <cell r="W72">
            <v>1.21255717</v>
          </cell>
          <cell r="Y72">
            <v>-0.31359252984246866</v>
          </cell>
          <cell r="Z72">
            <v>0.12998680933311615</v>
          </cell>
          <cell r="AA72">
            <v>0.1436900002001554</v>
          </cell>
          <cell r="AC72">
            <v>6.9854387300000003</v>
          </cell>
          <cell r="AD72">
            <v>7.5142787900000005</v>
          </cell>
          <cell r="AE72">
            <v>5.8296709799999995</v>
          </cell>
          <cell r="AF72">
            <v>6.2265659699999993</v>
          </cell>
          <cell r="AH72">
            <v>-7.0378019604992625E-2</v>
          </cell>
          <cell r="AI72">
            <v>0.19825608580057477</v>
          </cell>
          <cell r="AJ72">
            <v>0.12187661122620387</v>
          </cell>
        </row>
        <row r="73">
          <cell r="P73" t="str">
            <v>CL_KR</v>
          </cell>
          <cell r="Q73" t="str">
            <v/>
          </cell>
          <cell r="R73" t="str">
            <v>Korea</v>
          </cell>
          <cell r="T73">
            <v>8.5422190399999991</v>
          </cell>
          <cell r="U73">
            <v>7.8133369999999998</v>
          </cell>
          <cell r="V73">
            <v>7.7700277599999996</v>
          </cell>
          <cell r="W73">
            <v>7.0442286200000002</v>
          </cell>
          <cell r="Y73">
            <v>9.3286906733960076E-2</v>
          </cell>
          <cell r="Z73">
            <v>9.9380762057920818E-2</v>
          </cell>
          <cell r="AA73">
            <v>0.21265499756025791</v>
          </cell>
          <cell r="AC73">
            <v>42.82323512</v>
          </cell>
          <cell r="AD73">
            <v>40.484918970000003</v>
          </cell>
          <cell r="AE73">
            <v>34.649849770000003</v>
          </cell>
          <cell r="AF73">
            <v>34.850932379999996</v>
          </cell>
          <cell r="AH73">
            <v>5.7757708536670858E-2</v>
          </cell>
          <cell r="AI73">
            <v>0.23588515979877497</v>
          </cell>
          <cell r="AJ73">
            <v>0.22875436022983109</v>
          </cell>
        </row>
        <row r="74">
          <cell r="P74" t="str">
            <v>CL_AU</v>
          </cell>
          <cell r="Q74" t="str">
            <v/>
          </cell>
          <cell r="R74" t="str">
            <v>Australia</v>
          </cell>
          <cell r="T74">
            <v>0</v>
          </cell>
          <cell r="U74">
            <v>0</v>
          </cell>
          <cell r="V74">
            <v>0.38063591000000002</v>
          </cell>
          <cell r="W74">
            <v>0.38863964000000001</v>
          </cell>
          <cell r="Y74" t="e">
            <v>#DIV/0!</v>
          </cell>
          <cell r="Z74">
            <v>-1</v>
          </cell>
          <cell r="AA74">
            <v>-1</v>
          </cell>
          <cell r="AC74">
            <v>0</v>
          </cell>
          <cell r="AD74">
            <v>0</v>
          </cell>
          <cell r="AE74">
            <v>1.4959525699999998</v>
          </cell>
          <cell r="AF74">
            <v>1.65030264</v>
          </cell>
          <cell r="AH74" t="e">
            <v>#DIV/0!</v>
          </cell>
          <cell r="AI74">
            <v>-1</v>
          </cell>
          <cell r="AJ74">
            <v>-1</v>
          </cell>
        </row>
        <row r="75">
          <cell r="P75" t="str">
            <v>CL_NZ</v>
          </cell>
          <cell r="Q75" t="str">
            <v/>
          </cell>
          <cell r="R75" t="str">
            <v>New Zealand</v>
          </cell>
          <cell r="T75">
            <v>0</v>
          </cell>
          <cell r="U75">
            <v>0</v>
          </cell>
          <cell r="V75">
            <v>4.2571649999999996E-2</v>
          </cell>
          <cell r="W75">
            <v>3.9945939999999999E-2</v>
          </cell>
          <cell r="Y75" t="e">
            <v>#DIV/0!</v>
          </cell>
          <cell r="Z75">
            <v>-1</v>
          </cell>
          <cell r="AA75">
            <v>-1</v>
          </cell>
          <cell r="AC75">
            <v>0</v>
          </cell>
          <cell r="AD75">
            <v>0</v>
          </cell>
          <cell r="AE75">
            <v>8.5229569999999991E-2</v>
          </cell>
          <cell r="AF75">
            <v>8.6292609999999992E-2</v>
          </cell>
          <cell r="AH75" t="e">
            <v>#DIV/0!</v>
          </cell>
          <cell r="AI75">
            <v>-1</v>
          </cell>
          <cell r="AJ75">
            <v>-1</v>
          </cell>
        </row>
        <row r="76">
          <cell r="P76" t="str">
            <v>CL_SGE</v>
          </cell>
          <cell r="Q76" t="str">
            <v/>
          </cell>
          <cell r="R76" t="str">
            <v>Singapore Export</v>
          </cell>
          <cell r="T76">
            <v>10.61395008</v>
          </cell>
          <cell r="U76">
            <v>9.2704930000000001</v>
          </cell>
          <cell r="V76">
            <v>9.7779830299999997</v>
          </cell>
          <cell r="W76">
            <v>8.3876545499999988</v>
          </cell>
          <cell r="Y76">
            <v>0.14491754429888468</v>
          </cell>
          <cell r="Z76">
            <v>8.5494835431310909E-2</v>
          </cell>
          <cell r="AA76">
            <v>0.26542527672411137</v>
          </cell>
          <cell r="AC76">
            <v>55.785353739999998</v>
          </cell>
          <cell r="AD76">
            <v>53.648384839999999</v>
          </cell>
          <cell r="AE76">
            <v>43.370373110000003</v>
          </cell>
          <cell r="AF76">
            <v>41.986533850000001</v>
          </cell>
          <cell r="AH76">
            <v>3.983286554428913E-2</v>
          </cell>
          <cell r="AI76">
            <v>0.28625487261804178</v>
          </cell>
          <cell r="AJ76">
            <v>0.32864870292216314</v>
          </cell>
        </row>
        <row r="77">
          <cell r="P77" t="str">
            <v>CLAPAC</v>
          </cell>
          <cell r="Q77" t="str">
            <v/>
          </cell>
          <cell r="R77" t="str">
            <v>Rest of Asia Pacific</v>
          </cell>
          <cell r="T77">
            <v>19.156169120000001</v>
          </cell>
          <cell r="U77">
            <v>17.083829999999999</v>
          </cell>
          <cell r="V77">
            <v>17.971218350000001</v>
          </cell>
          <cell r="W77">
            <v>15.860468749999999</v>
          </cell>
          <cell r="Y77">
            <v>0.12130412910922214</v>
          </cell>
          <cell r="Z77">
            <v>6.5936028761233112E-2</v>
          </cell>
          <cell r="AA77">
            <v>0.20779337748135612</v>
          </cell>
          <cell r="AC77">
            <v>98.608588859999998</v>
          </cell>
          <cell r="AD77">
            <v>94.133303810000001</v>
          </cell>
          <cell r="AE77">
            <v>79.601405020000016</v>
          </cell>
          <cell r="AF77">
            <v>78.574061479999997</v>
          </cell>
          <cell r="AH77">
            <v>4.7541994903663169E-2</v>
          </cell>
          <cell r="AI77">
            <v>0.23877950188472663</v>
          </cell>
          <cell r="AJ77">
            <v>0.25497634973469618</v>
          </cell>
        </row>
        <row r="78">
          <cell r="P78" t="str">
            <v>CL_MY</v>
          </cell>
          <cell r="Q78" t="str">
            <v/>
          </cell>
          <cell r="R78" t="str">
            <v>Malaysia</v>
          </cell>
          <cell r="T78">
            <v>3.6907124100000002</v>
          </cell>
          <cell r="U78">
            <v>3.5343990000000001</v>
          </cell>
          <cell r="V78">
            <v>3.5036813599999999</v>
          </cell>
          <cell r="W78">
            <v>3.2827017199999999</v>
          </cell>
          <cell r="Y78">
            <v>4.4226305518986424E-2</v>
          </cell>
          <cell r="Z78">
            <v>5.3381295495432926E-2</v>
          </cell>
          <cell r="AA78">
            <v>0.12429112505537063</v>
          </cell>
          <cell r="AC78">
            <v>18.752866409999999</v>
          </cell>
          <cell r="AD78">
            <v>18.478677520000002</v>
          </cell>
          <cell r="AE78">
            <v>16.28166616</v>
          </cell>
          <cell r="AF78">
            <v>17.565203059999998</v>
          </cell>
          <cell r="AH78">
            <v>1.4838123004378171E-2</v>
          </cell>
          <cell r="AI78">
            <v>0.15177809357565153</v>
          </cell>
          <cell r="AJ78">
            <v>6.7614552814626055E-2</v>
          </cell>
        </row>
        <row r="79">
          <cell r="P79" t="str">
            <v>CL_PH</v>
          </cell>
          <cell r="Q79" t="str">
            <v/>
          </cell>
          <cell r="R79" t="str">
            <v>Phillipines</v>
          </cell>
          <cell r="T79">
            <v>0</v>
          </cell>
          <cell r="U79">
            <v>0</v>
          </cell>
          <cell r="V79">
            <v>0</v>
          </cell>
          <cell r="W79">
            <v>0</v>
          </cell>
          <cell r="Y79" t="e">
            <v>#DIV/0!</v>
          </cell>
          <cell r="Z79" t="e">
            <v>#DIV/0!</v>
          </cell>
          <cell r="AA79" t="e">
            <v>#DIV/0!</v>
          </cell>
          <cell r="AC79">
            <v>0</v>
          </cell>
          <cell r="AD79">
            <v>0</v>
          </cell>
          <cell r="AE79">
            <v>0</v>
          </cell>
          <cell r="AF79">
            <v>0</v>
          </cell>
          <cell r="AH79" t="e">
            <v>#DIV/0!</v>
          </cell>
          <cell r="AI79" t="e">
            <v>#DIV/0!</v>
          </cell>
          <cell r="AJ79" t="e">
            <v>#DIV/0!</v>
          </cell>
        </row>
        <row r="80">
          <cell r="P80" t="str">
            <v>CL_TH</v>
          </cell>
          <cell r="Q80" t="str">
            <v/>
          </cell>
          <cell r="R80" t="str">
            <v>Thailand</v>
          </cell>
          <cell r="T80">
            <v>3.7473045599999999</v>
          </cell>
          <cell r="U80">
            <v>5.5327099999999998</v>
          </cell>
          <cell r="V80">
            <v>4.3074570999999997</v>
          </cell>
          <cell r="W80">
            <v>3.9756146600000002</v>
          </cell>
          <cell r="Y80">
            <v>-0.32269998608276956</v>
          </cell>
          <cell r="Z80">
            <v>-0.13004251162478203</v>
          </cell>
          <cell r="AA80">
            <v>-5.7427623028233898E-2</v>
          </cell>
          <cell r="AC80">
            <v>18.140877750000001</v>
          </cell>
          <cell r="AD80">
            <v>21.816485059999998</v>
          </cell>
          <cell r="AE80">
            <v>19.036698019999999</v>
          </cell>
          <cell r="AF80">
            <v>20.064178329999997</v>
          </cell>
          <cell r="AH80">
            <v>-0.16847843728681733</v>
          </cell>
          <cell r="AI80">
            <v>-4.7057544804190679E-2</v>
          </cell>
          <cell r="AJ80">
            <v>-9.5857430509589975E-2</v>
          </cell>
        </row>
        <row r="81">
          <cell r="P81" t="str">
            <v>CL_SGS</v>
          </cell>
          <cell r="Q81" t="str">
            <v/>
          </cell>
          <cell r="R81" t="str">
            <v>Singapore Sales</v>
          </cell>
          <cell r="T81">
            <v>3.8252989800000003</v>
          </cell>
          <cell r="U81">
            <v>4.0895669999999997</v>
          </cell>
          <cell r="V81">
            <v>3.4455249399999999</v>
          </cell>
          <cell r="W81">
            <v>3.3551818299999998</v>
          </cell>
          <cell r="Y81">
            <v>-6.4620049017414166E-2</v>
          </cell>
          <cell r="Z81">
            <v>0.11022240344021439</v>
          </cell>
          <cell r="AA81">
            <v>0.14011674294266208</v>
          </cell>
          <cell r="AC81">
            <v>16.197165720000001</v>
          </cell>
          <cell r="AD81">
            <v>16.825070280000002</v>
          </cell>
          <cell r="AE81">
            <v>13.98762674</v>
          </cell>
          <cell r="AF81">
            <v>15.023311680000001</v>
          </cell>
          <cell r="AH81">
            <v>-3.7319580218716383E-2</v>
          </cell>
          <cell r="AI81">
            <v>0.15796382195997899</v>
          </cell>
          <cell r="AJ81">
            <v>7.8135504674559222E-2</v>
          </cell>
        </row>
        <row r="82">
          <cell r="P82" t="str">
            <v>CL_ID</v>
          </cell>
          <cell r="Q82" t="str">
            <v/>
          </cell>
          <cell r="R82" t="str">
            <v>Indonesia</v>
          </cell>
          <cell r="T82">
            <v>0</v>
          </cell>
          <cell r="U82">
            <v>0</v>
          </cell>
          <cell r="V82">
            <v>0</v>
          </cell>
          <cell r="W82">
            <v>0</v>
          </cell>
          <cell r="Y82" t="e">
            <v>#DIV/0!</v>
          </cell>
          <cell r="Z82" t="e">
            <v>#DIV/0!</v>
          </cell>
          <cell r="AA82" t="e">
            <v>#DIV/0!</v>
          </cell>
          <cell r="AC82">
            <v>0</v>
          </cell>
          <cell r="AD82">
            <v>0</v>
          </cell>
          <cell r="AE82">
            <v>0</v>
          </cell>
          <cell r="AF82">
            <v>0</v>
          </cell>
          <cell r="AH82" t="e">
            <v>#DIV/0!</v>
          </cell>
          <cell r="AI82" t="e">
            <v>#DIV/0!</v>
          </cell>
          <cell r="AJ82" t="e">
            <v>#DIV/0!</v>
          </cell>
        </row>
        <row r="83">
          <cell r="P83" t="str">
            <v>CL_VN</v>
          </cell>
          <cell r="Q83" t="str">
            <v/>
          </cell>
          <cell r="R83" t="str">
            <v>Vietnam</v>
          </cell>
          <cell r="T83">
            <v>0</v>
          </cell>
          <cell r="U83">
            <v>0</v>
          </cell>
          <cell r="V83">
            <v>0</v>
          </cell>
          <cell r="W83">
            <v>0</v>
          </cell>
          <cell r="Y83" t="e">
            <v>#DIV/0!</v>
          </cell>
          <cell r="Z83" t="e">
            <v>#DIV/0!</v>
          </cell>
          <cell r="AA83" t="e">
            <v>#DIV/0!</v>
          </cell>
          <cell r="AC83">
            <v>0</v>
          </cell>
          <cell r="AD83">
            <v>0</v>
          </cell>
          <cell r="AE83">
            <v>0</v>
          </cell>
          <cell r="AF83">
            <v>0</v>
          </cell>
          <cell r="AH83" t="e">
            <v>#DIV/0!</v>
          </cell>
          <cell r="AI83" t="e">
            <v>#DIV/0!</v>
          </cell>
          <cell r="AJ83" t="e">
            <v>#DIV/0!</v>
          </cell>
        </row>
        <row r="84">
          <cell r="P84" t="str">
            <v>CLASEA</v>
          </cell>
          <cell r="Q84" t="str">
            <v/>
          </cell>
          <cell r="R84" t="str">
            <v>Southeast Asia (ASEAN)</v>
          </cell>
          <cell r="T84">
            <v>11.263315949999999</v>
          </cell>
          <cell r="U84">
            <v>13.156676000000001</v>
          </cell>
          <cell r="V84">
            <v>11.256663399999999</v>
          </cell>
          <cell r="W84">
            <v>10.613498209999999</v>
          </cell>
          <cell r="Y84">
            <v>-0.14390869319879898</v>
          </cell>
          <cell r="Z84">
            <v>5.909877344293773E-4</v>
          </cell>
          <cell r="AA84">
            <v>6.1225594723118122E-2</v>
          </cell>
          <cell r="AC84">
            <v>53.090909879999998</v>
          </cell>
          <cell r="AD84">
            <v>57.120232860000002</v>
          </cell>
          <cell r="AE84">
            <v>49.305990919999999</v>
          </cell>
          <cell r="AF84">
            <v>52.652693069999991</v>
          </cell>
          <cell r="AH84">
            <v>-7.0541081124017024E-2</v>
          </cell>
          <cell r="AI84">
            <v>7.6763875735528952E-2</v>
          </cell>
          <cell r="AJ84">
            <v>8.3227805540243248E-3</v>
          </cell>
        </row>
        <row r="85">
          <cell r="P85" t="str">
            <v>CL_TR</v>
          </cell>
          <cell r="Q85" t="str">
            <v/>
          </cell>
          <cell r="R85" t="str">
            <v>Turkey</v>
          </cell>
          <cell r="T85">
            <v>10.953893599999999</v>
          </cell>
          <cell r="U85">
            <v>10.993803</v>
          </cell>
          <cell r="V85">
            <v>10.36674176</v>
          </cell>
          <cell r="W85">
            <v>8.9083758899999985</v>
          </cell>
          <cell r="Y85">
            <v>-3.6301723798398853E-3</v>
          </cell>
          <cell r="Z85">
            <v>5.6638030886958145E-2</v>
          </cell>
          <cell r="AA85">
            <v>0.22961735508895334</v>
          </cell>
          <cell r="AC85">
            <v>66.04634471</v>
          </cell>
          <cell r="AD85">
            <v>65.19994389</v>
          </cell>
          <cell r="AE85">
            <v>50.455913959999997</v>
          </cell>
          <cell r="AF85">
            <v>47.763328299999998</v>
          </cell>
          <cell r="AH85">
            <v>1.2981618840469826E-2</v>
          </cell>
          <cell r="AI85">
            <v>0.3089911474472477</v>
          </cell>
          <cell r="AJ85">
            <v>0.38278355091096117</v>
          </cell>
        </row>
        <row r="86">
          <cell r="P86" t="str">
            <v>CLASAP</v>
          </cell>
          <cell r="Q86" t="str">
            <v/>
          </cell>
          <cell r="R86" t="str">
            <v>APMEA</v>
          </cell>
          <cell r="T86">
            <v>63.811965059999999</v>
          </cell>
          <cell r="U86">
            <v>67.139673999999999</v>
          </cell>
          <cell r="V86">
            <v>66.664566320000006</v>
          </cell>
          <cell r="W86">
            <v>58.995590610000008</v>
          </cell>
          <cell r="Y86">
            <v>-4.9563972264744703E-2</v>
          </cell>
          <cell r="Z86">
            <v>-4.2790367019071116E-2</v>
          </cell>
          <cell r="AA86">
            <v>8.1639566621841644E-2</v>
          </cell>
          <cell r="AC86">
            <v>331.04153467000003</v>
          </cell>
          <cell r="AD86">
            <v>334.87241593999994</v>
          </cell>
          <cell r="AE86">
            <v>293.09834728999999</v>
          </cell>
          <cell r="AF86">
            <v>290.87391552000003</v>
          </cell>
          <cell r="AH86">
            <v>-1.1439823310756944E-2</v>
          </cell>
          <cell r="AI86">
            <v>0.12945548049255273</v>
          </cell>
          <cell r="AJ86">
            <v>0.13809288838496123</v>
          </cell>
        </row>
        <row r="88">
          <cell r="P88" t="str">
            <v>CLRETA</v>
          </cell>
          <cell r="Q88" t="str">
            <v/>
          </cell>
          <cell r="R88" t="str">
            <v>Retail</v>
          </cell>
          <cell r="T88">
            <v>483.60473065999992</v>
          </cell>
          <cell r="U88">
            <v>605.22404024000002</v>
          </cell>
          <cell r="V88">
            <v>652.02495543999999</v>
          </cell>
          <cell r="W88">
            <v>618.17713991999995</v>
          </cell>
          <cell r="Y88">
            <v>-0.20094923779262353</v>
          </cell>
          <cell r="Z88">
            <v>-0.2583033415743215</v>
          </cell>
          <cell r="AA88">
            <v>-0.2176923094849729</v>
          </cell>
          <cell r="AC88">
            <v>2799.8173553000001</v>
          </cell>
          <cell r="AD88">
            <v>3008.3211467499996</v>
          </cell>
          <cell r="AE88">
            <v>2957.4382934999994</v>
          </cell>
          <cell r="AF88">
            <v>2968.9218824999998</v>
          </cell>
          <cell r="AH88">
            <v>-6.9309020306975458E-2</v>
          </cell>
          <cell r="AI88">
            <v>-5.3296441905965095E-2</v>
          </cell>
          <cell r="AJ88">
            <v>-5.6958227226108119E-2</v>
          </cell>
        </row>
        <row r="90">
          <cell r="P90" t="str">
            <v>CLIDS</v>
          </cell>
          <cell r="Q90" t="str">
            <v/>
          </cell>
          <cell r="R90" t="str">
            <v>Innovation, Development &amp; Service</v>
          </cell>
          <cell r="T90">
            <v>5.4080231000000003</v>
          </cell>
          <cell r="U90">
            <v>3.7080000000000002</v>
          </cell>
          <cell r="V90">
            <v>6.2965960999999995</v>
          </cell>
          <cell r="W90">
            <v>6.29446014</v>
          </cell>
          <cell r="Y90">
            <v>0.45847440668824163</v>
          </cell>
          <cell r="Z90">
            <v>-0.14111958046665868</v>
          </cell>
          <cell r="AA90">
            <v>-0.14082812827217295</v>
          </cell>
          <cell r="AC90">
            <v>31.994580250000002</v>
          </cell>
          <cell r="AD90">
            <v>25.804250540000002</v>
          </cell>
          <cell r="AE90">
            <v>38.392384030000002</v>
          </cell>
          <cell r="AF90">
            <v>38.390310479999997</v>
          </cell>
          <cell r="AH90">
            <v>0.23989573734777417</v>
          </cell>
          <cell r="AI90">
            <v>-0.16664252407458532</v>
          </cell>
          <cell r="AJ90">
            <v>-0.16659751249815877</v>
          </cell>
        </row>
        <row r="92">
          <cell r="P92" t="str">
            <v>CLDIS3</v>
          </cell>
          <cell r="Q92" t="str">
            <v/>
          </cell>
          <cell r="R92" t="str">
            <v>Distribution Centers &amp; Reinvoicing</v>
          </cell>
          <cell r="T92">
            <v>0.24273151999999998</v>
          </cell>
          <cell r="U92">
            <v>0</v>
          </cell>
          <cell r="V92">
            <v>0.26686007</v>
          </cell>
          <cell r="W92">
            <v>0.23086929</v>
          </cell>
          <cell r="Y92" t="e">
            <v>#DIV/0!</v>
          </cell>
          <cell r="Z92">
            <v>-9.041648681273308E-2</v>
          </cell>
          <cell r="AA92">
            <v>5.1380718500931732E-2</v>
          </cell>
          <cell r="AC92">
            <v>2.59438725</v>
          </cell>
          <cell r="AD92">
            <v>0.62457827999999993</v>
          </cell>
          <cell r="AE92">
            <v>1.4494293500000002</v>
          </cell>
          <cell r="AF92">
            <v>1.4197427299999998</v>
          </cell>
          <cell r="AH92">
            <v>3.1538223999720265</v>
          </cell>
          <cell r="AI92">
            <v>0.78993701900682478</v>
          </cell>
          <cell r="AJ92">
            <v>0.82736434931418901</v>
          </cell>
        </row>
        <row r="94">
          <cell r="P94" t="str">
            <v>CLINDU</v>
          </cell>
          <cell r="Q94" t="str">
            <v/>
          </cell>
          <cell r="R94" t="str">
            <v>Industry</v>
          </cell>
          <cell r="T94">
            <v>7.4732384300000003</v>
          </cell>
          <cell r="U94">
            <v>12.563964</v>
          </cell>
          <cell r="V94">
            <v>11.55239615</v>
          </cell>
          <cell r="W94">
            <v>10.10600453</v>
          </cell>
          <cell r="Y94">
            <v>-0.4051846670366136</v>
          </cell>
          <cell r="Z94">
            <v>-0.3531005747236256</v>
          </cell>
          <cell r="AA94">
            <v>-0.26051503264069875</v>
          </cell>
          <cell r="AC94">
            <v>42.092852399999998</v>
          </cell>
          <cell r="AD94">
            <v>57.067084349999995</v>
          </cell>
          <cell r="AE94">
            <v>46.821173399999999</v>
          </cell>
          <cell r="AF94">
            <v>45.694029270000001</v>
          </cell>
          <cell r="AH94">
            <v>-0.26239700381678949</v>
          </cell>
          <cell r="AI94">
            <v>-0.10098681123613193</v>
          </cell>
          <cell r="AJ94">
            <v>-7.8810665803208627E-2</v>
          </cell>
        </row>
        <row r="96">
          <cell r="P96" t="str">
            <v>CLOTHE</v>
          </cell>
          <cell r="Q96" t="str">
            <v/>
          </cell>
          <cell r="R96" t="str">
            <v>Other</v>
          </cell>
          <cell r="T96">
            <v>42.615066730000137</v>
          </cell>
          <cell r="U96">
            <v>44.442119759999855</v>
          </cell>
          <cell r="V96">
            <v>44.776508119999917</v>
          </cell>
          <cell r="W96">
            <v>44.697209140000012</v>
          </cell>
          <cell r="Y96">
            <v>-4.1110843494107076E-2</v>
          </cell>
          <cell r="Z96">
            <v>-4.8271771979341745E-2</v>
          </cell>
          <cell r="AA96">
            <v>-4.6583275557053591E-2</v>
          </cell>
          <cell r="AC96">
            <v>246.74297905000066</v>
          </cell>
          <cell r="AD96">
            <v>221.82318366000055</v>
          </cell>
          <cell r="AE96">
            <v>314.14672427000085</v>
          </cell>
          <cell r="AF96">
            <v>314.52652276000026</v>
          </cell>
          <cell r="AH96">
            <v>0.11234080666787254</v>
          </cell>
          <cell r="AI96">
            <v>-0.21456134988079151</v>
          </cell>
          <cell r="AJ96">
            <v>-0.21550978631370271</v>
          </cell>
        </row>
        <row r="98">
          <cell r="P98" t="str">
            <v>CLWORL</v>
          </cell>
          <cell r="Q98" t="str">
            <v/>
          </cell>
          <cell r="R98" t="str">
            <v>World Total</v>
          </cell>
          <cell r="T98">
            <v>539.34379044000002</v>
          </cell>
          <cell r="U98">
            <v>665.9381239999999</v>
          </cell>
          <cell r="V98">
            <v>714.91731587999993</v>
          </cell>
          <cell r="W98">
            <v>679.50568301999988</v>
          </cell>
          <cell r="Y98">
            <v>-0.1900992434546365</v>
          </cell>
          <cell r="Z98">
            <v>-0.2455857782992491</v>
          </cell>
          <cell r="AA98">
            <v>-0.20627037577826185</v>
          </cell>
          <cell r="AC98">
            <v>3123.242154250001</v>
          </cell>
          <cell r="AD98">
            <v>3313.6402435800005</v>
          </cell>
          <cell r="AE98">
            <v>3358.2480045500006</v>
          </cell>
          <cell r="AF98">
            <v>3368.9524877400004</v>
          </cell>
          <cell r="AH98">
            <v>-5.7458889720718942E-2</v>
          </cell>
          <cell r="AI98">
            <v>-6.9978706153207393E-2</v>
          </cell>
          <cell r="AJ98">
            <v>-7.2933748512087088E-2</v>
          </cell>
        </row>
        <row r="100">
          <cell r="P100">
            <v>805060</v>
          </cell>
          <cell r="Q100" t="str">
            <v/>
          </cell>
          <cell r="R100" t="str">
            <v>CL Netherlands I&amp;D</v>
          </cell>
          <cell r="T100">
            <v>0</v>
          </cell>
          <cell r="U100">
            <v>0</v>
          </cell>
          <cell r="V100">
            <v>0</v>
          </cell>
          <cell r="W100">
            <v>0</v>
          </cell>
          <cell r="Y100" t="e">
            <v>#DIV/0!</v>
          </cell>
          <cell r="Z100" t="e">
            <v>#DIV/0!</v>
          </cell>
          <cell r="AA100" t="e">
            <v>#DIV/0!</v>
          </cell>
          <cell r="AC100">
            <v>0</v>
          </cell>
          <cell r="AD100">
            <v>0</v>
          </cell>
          <cell r="AE100">
            <v>0</v>
          </cell>
          <cell r="AF100">
            <v>0</v>
          </cell>
          <cell r="AH100" t="e">
            <v>#DIV/0!</v>
          </cell>
          <cell r="AI100" t="e">
            <v>#DIV/0!</v>
          </cell>
          <cell r="AJ100" t="e">
            <v>#DIV/0!</v>
          </cell>
        </row>
        <row r="101">
          <cell r="P101">
            <v>170032</v>
          </cell>
          <cell r="Q101" t="str">
            <v/>
          </cell>
          <cell r="R101" t="str">
            <v>CL Belgium Bruges I&amp;D</v>
          </cell>
          <cell r="T101">
            <v>7.6200729999999994E-2</v>
          </cell>
          <cell r="U101">
            <v>0</v>
          </cell>
          <cell r="V101">
            <v>9.2335629999999988E-2</v>
          </cell>
          <cell r="W101">
            <v>9.2335629999999988E-2</v>
          </cell>
          <cell r="Y101" t="e">
            <v>#DIV/0!</v>
          </cell>
          <cell r="Z101">
            <v>-0.17474186291900531</v>
          </cell>
          <cell r="AA101">
            <v>-0.17474186291900531</v>
          </cell>
          <cell r="AC101">
            <v>0.36099016</v>
          </cell>
          <cell r="AD101">
            <v>8.3900760000000005E-2</v>
          </cell>
          <cell r="AE101">
            <v>0.35628831</v>
          </cell>
          <cell r="AF101">
            <v>0.35628831</v>
          </cell>
          <cell r="AH101">
            <v>3.3025851017320935</v>
          </cell>
          <cell r="AI101">
            <v>1.3196756301097859E-2</v>
          </cell>
          <cell r="AJ101">
            <v>1.3196756301097859E-2</v>
          </cell>
        </row>
        <row r="102">
          <cell r="P102">
            <v>174743</v>
          </cell>
          <cell r="Q102" t="str">
            <v/>
          </cell>
          <cell r="R102" t="str">
            <v>CL Belgium PITS NV DPC</v>
          </cell>
          <cell r="T102">
            <v>-1E-8</v>
          </cell>
          <cell r="U102">
            <v>0</v>
          </cell>
          <cell r="V102">
            <v>0</v>
          </cell>
          <cell r="W102">
            <v>0</v>
          </cell>
          <cell r="Y102" t="e">
            <v>#DIV/0!</v>
          </cell>
          <cell r="Z102" t="e">
            <v>#DIV/0!</v>
          </cell>
          <cell r="AA102" t="e">
            <v>#DIV/0!</v>
          </cell>
          <cell r="AC102">
            <v>-1E-8</v>
          </cell>
          <cell r="AD102">
            <v>0</v>
          </cell>
          <cell r="AE102">
            <v>0</v>
          </cell>
          <cell r="AF102">
            <v>0</v>
          </cell>
          <cell r="AH102" t="e">
            <v>#DIV/0!</v>
          </cell>
          <cell r="AI102" t="e">
            <v>#DIV/0!</v>
          </cell>
          <cell r="AJ102" t="e">
            <v>#DIV/0!</v>
          </cell>
        </row>
        <row r="103">
          <cell r="P103">
            <v>170335</v>
          </cell>
          <cell r="Q103" t="str">
            <v/>
          </cell>
          <cell r="R103" t="str">
            <v>CL Belgium Leuven DPC</v>
          </cell>
          <cell r="T103">
            <v>0.186304</v>
          </cell>
          <cell r="U103">
            <v>0</v>
          </cell>
          <cell r="V103">
            <v>0.81154727999999998</v>
          </cell>
          <cell r="W103">
            <v>0.81154727999999998</v>
          </cell>
          <cell r="Y103" t="e">
            <v>#DIV/0!</v>
          </cell>
          <cell r="Z103">
            <v>-0.77043358459657452</v>
          </cell>
          <cell r="AA103">
            <v>-0.77043358459657452</v>
          </cell>
          <cell r="AC103">
            <v>1.4661208799999998</v>
          </cell>
          <cell r="AD103">
            <v>0.77070156000000001</v>
          </cell>
          <cell r="AE103">
            <v>3.7855570599999999</v>
          </cell>
          <cell r="AF103">
            <v>3.7855570599999999</v>
          </cell>
          <cell r="AH103">
            <v>0.90231985517195501</v>
          </cell>
          <cell r="AI103">
            <v>-0.61270670161289298</v>
          </cell>
          <cell r="AJ103">
            <v>-0.61270670161289298</v>
          </cell>
        </row>
        <row r="104">
          <cell r="P104">
            <v>380742</v>
          </cell>
          <cell r="Q104" t="str">
            <v/>
          </cell>
          <cell r="R104" t="str">
            <v>CL France Le Mans DPC</v>
          </cell>
          <cell r="T104">
            <v>0</v>
          </cell>
          <cell r="U104">
            <v>0</v>
          </cell>
          <cell r="V104">
            <v>0</v>
          </cell>
          <cell r="W104">
            <v>0</v>
          </cell>
          <cell r="Y104" t="e">
            <v>#DIV/0!</v>
          </cell>
          <cell r="Z104" t="e">
            <v>#DIV/0!</v>
          </cell>
          <cell r="AA104" t="e">
            <v>#DIV/0!</v>
          </cell>
          <cell r="AC104">
            <v>0</v>
          </cell>
          <cell r="AD104">
            <v>0</v>
          </cell>
          <cell r="AE104">
            <v>0</v>
          </cell>
          <cell r="AF104">
            <v>0</v>
          </cell>
          <cell r="AH104" t="e">
            <v>#DIV/0!</v>
          </cell>
          <cell r="AI104" t="e">
            <v>#DIV/0!</v>
          </cell>
          <cell r="AJ104" t="e">
            <v>#DIV/0!</v>
          </cell>
        </row>
        <row r="105">
          <cell r="P105">
            <v>380292</v>
          </cell>
          <cell r="Q105" t="str">
            <v/>
          </cell>
          <cell r="R105" t="str">
            <v>CL France HN DPC</v>
          </cell>
          <cell r="T105">
            <v>0</v>
          </cell>
          <cell r="U105">
            <v>0</v>
          </cell>
          <cell r="V105">
            <v>0</v>
          </cell>
          <cell r="W105">
            <v>0</v>
          </cell>
          <cell r="Y105" t="e">
            <v>#DIV/0!</v>
          </cell>
          <cell r="Z105" t="e">
            <v>#DIV/0!</v>
          </cell>
          <cell r="AA105" t="e">
            <v>#DIV/0!</v>
          </cell>
          <cell r="AC105">
            <v>0</v>
          </cell>
          <cell r="AD105">
            <v>0</v>
          </cell>
          <cell r="AE105">
            <v>0</v>
          </cell>
          <cell r="AF105">
            <v>0</v>
          </cell>
          <cell r="AH105" t="e">
            <v>#DIV/0!</v>
          </cell>
          <cell r="AI105" t="e">
            <v>#DIV/0!</v>
          </cell>
          <cell r="AJ105" t="e">
            <v>#DIV/0!</v>
          </cell>
        </row>
        <row r="106">
          <cell r="P106">
            <v>413677</v>
          </cell>
          <cell r="Q106" t="str">
            <v/>
          </cell>
          <cell r="R106" t="str">
            <v>CL Cambridge I&amp;D</v>
          </cell>
          <cell r="T106">
            <v>0</v>
          </cell>
          <cell r="U106">
            <v>0</v>
          </cell>
          <cell r="V106">
            <v>0</v>
          </cell>
          <cell r="W106">
            <v>0</v>
          </cell>
          <cell r="Y106" t="e">
            <v>#DIV/0!</v>
          </cell>
          <cell r="Z106" t="e">
            <v>#DIV/0!</v>
          </cell>
          <cell r="AA106" t="e">
            <v>#DIV/0!</v>
          </cell>
          <cell r="AC106">
            <v>0</v>
          </cell>
          <cell r="AD106">
            <v>0</v>
          </cell>
          <cell r="AE106">
            <v>0</v>
          </cell>
          <cell r="AF106">
            <v>0</v>
          </cell>
          <cell r="AH106" t="e">
            <v>#DIV/0!</v>
          </cell>
          <cell r="AI106" t="e">
            <v>#DIV/0!</v>
          </cell>
          <cell r="AJ106" t="e">
            <v>#DIV/0!</v>
          </cell>
        </row>
        <row r="107">
          <cell r="P107">
            <v>722042</v>
          </cell>
          <cell r="Q107" t="str">
            <v/>
          </cell>
          <cell r="R107" t="str">
            <v>CL Klagenfurt I&amp;D</v>
          </cell>
          <cell r="T107">
            <v>1.6866599999999999E-2</v>
          </cell>
          <cell r="U107">
            <v>0</v>
          </cell>
          <cell r="V107">
            <v>6.6826800000000007E-3</v>
          </cell>
          <cell r="W107">
            <v>6.6826800000000007E-3</v>
          </cell>
          <cell r="Y107" t="e">
            <v>#DIV/0!</v>
          </cell>
          <cell r="Z107">
            <v>1.5239275260823499</v>
          </cell>
          <cell r="AA107">
            <v>1.5239275260823499</v>
          </cell>
          <cell r="AC107">
            <v>5.8291220000000005E-2</v>
          </cell>
          <cell r="AD107">
            <v>-0.47767011000000004</v>
          </cell>
          <cell r="AE107">
            <v>-1.3695790000000001E-2</v>
          </cell>
          <cell r="AF107">
            <v>-1.3695790000000001E-2</v>
          </cell>
          <cell r="AH107">
            <v>-1.12203237920832</v>
          </cell>
          <cell r="AI107">
            <v>-5.2561414858142541</v>
          </cell>
          <cell r="AJ107">
            <v>-5.2561414858142541</v>
          </cell>
        </row>
        <row r="108">
          <cell r="P108">
            <v>720206</v>
          </cell>
          <cell r="Q108" t="str">
            <v/>
          </cell>
          <cell r="R108" t="str">
            <v>CL Austria Klagenfurt DPC</v>
          </cell>
          <cell r="T108">
            <v>0</v>
          </cell>
          <cell r="U108">
            <v>0</v>
          </cell>
          <cell r="V108">
            <v>0</v>
          </cell>
          <cell r="W108">
            <v>0</v>
          </cell>
          <cell r="Y108" t="e">
            <v>#DIV/0!</v>
          </cell>
          <cell r="Z108" t="e">
            <v>#DIV/0!</v>
          </cell>
          <cell r="AA108" t="e">
            <v>#DIV/0!</v>
          </cell>
          <cell r="AC108">
            <v>0</v>
          </cell>
          <cell r="AD108">
            <v>0</v>
          </cell>
          <cell r="AE108">
            <v>0</v>
          </cell>
          <cell r="AF108">
            <v>0</v>
          </cell>
          <cell r="AH108" t="e">
            <v>#DIV/0!</v>
          </cell>
          <cell r="AI108" t="e">
            <v>#DIV/0!</v>
          </cell>
          <cell r="AJ108" t="e">
            <v>#DIV/0!</v>
          </cell>
        </row>
        <row r="109">
          <cell r="P109">
            <v>720155</v>
          </cell>
          <cell r="Q109" t="str">
            <v/>
          </cell>
          <cell r="R109" t="str">
            <v>CL Austria DS DPC</v>
          </cell>
          <cell r="T109">
            <v>3.5324341499999998</v>
          </cell>
          <cell r="U109">
            <v>3.7080000000000002</v>
          </cell>
          <cell r="V109">
            <v>3.4762134500000004</v>
          </cell>
          <cell r="W109">
            <v>3.4762134500000004</v>
          </cell>
          <cell r="Y109">
            <v>-4.7347855987055112E-2</v>
          </cell>
          <cell r="Z109">
            <v>1.6172971196575816E-2</v>
          </cell>
          <cell r="AA109">
            <v>1.6172971196575816E-2</v>
          </cell>
          <cell r="AC109">
            <v>20.940075619999998</v>
          </cell>
          <cell r="AD109">
            <v>21.274397700000002</v>
          </cell>
          <cell r="AE109">
            <v>21.327293570000002</v>
          </cell>
          <cell r="AF109">
            <v>21.327293570000002</v>
          </cell>
          <cell r="AH109">
            <v>-1.5714761222123966E-2</v>
          </cell>
          <cell r="AI109">
            <v>-1.8155981617127601E-2</v>
          </cell>
          <cell r="AJ109">
            <v>-1.8155981617127601E-2</v>
          </cell>
        </row>
        <row r="110">
          <cell r="P110">
            <v>166051</v>
          </cell>
          <cell r="Q110" t="str">
            <v/>
          </cell>
          <cell r="R110" t="str">
            <v>CL Snoqualmie I&amp;D</v>
          </cell>
          <cell r="T110">
            <v>0</v>
          </cell>
          <cell r="U110">
            <v>0</v>
          </cell>
          <cell r="V110">
            <v>0</v>
          </cell>
          <cell r="W110">
            <v>0</v>
          </cell>
          <cell r="Y110" t="e">
            <v>#DIV/0!</v>
          </cell>
          <cell r="Z110" t="e">
            <v>#DIV/0!</v>
          </cell>
          <cell r="AA110" t="e">
            <v>#DIV/0!</v>
          </cell>
          <cell r="AC110">
            <v>0</v>
          </cell>
          <cell r="AD110">
            <v>0</v>
          </cell>
          <cell r="AE110">
            <v>0</v>
          </cell>
          <cell r="AF110">
            <v>0</v>
          </cell>
          <cell r="AH110" t="e">
            <v>#DIV/0!</v>
          </cell>
          <cell r="AI110" t="e">
            <v>#DIV/0!</v>
          </cell>
          <cell r="AJ110" t="e">
            <v>#DIV/0!</v>
          </cell>
        </row>
        <row r="111">
          <cell r="P111" t="str">
            <v>CLUSSN</v>
          </cell>
          <cell r="Q111" t="str">
            <v/>
          </cell>
          <cell r="R111" t="str">
            <v>USA Snoqualmie - DAP</v>
          </cell>
          <cell r="T111">
            <v>0</v>
          </cell>
          <cell r="U111">
            <v>0</v>
          </cell>
          <cell r="V111">
            <v>1.5021929999999999E-2</v>
          </cell>
          <cell r="W111">
            <v>1.288597E-2</v>
          </cell>
          <cell r="Y111" t="e">
            <v>#DIV/0!</v>
          </cell>
          <cell r="Z111">
            <v>-1</v>
          </cell>
          <cell r="AA111">
            <v>-1</v>
          </cell>
          <cell r="AC111">
            <v>1.7827970000000002E-2</v>
          </cell>
          <cell r="AD111">
            <v>1.7827970000000002E-2</v>
          </cell>
          <cell r="AE111">
            <v>2.7489380000000001E-2</v>
          </cell>
          <cell r="AF111">
            <v>2.541583E-2</v>
          </cell>
          <cell r="AH111">
            <v>0</v>
          </cell>
          <cell r="AI111">
            <v>-0.3514597273565282</v>
          </cell>
          <cell r="AJ111">
            <v>-0.29854858173036247</v>
          </cell>
        </row>
        <row r="112">
          <cell r="P112">
            <v>831309</v>
          </cell>
          <cell r="Q112" t="str">
            <v/>
          </cell>
          <cell r="R112" t="str">
            <v>CL Singapore I&amp;D</v>
          </cell>
          <cell r="T112">
            <v>0</v>
          </cell>
          <cell r="U112">
            <v>0</v>
          </cell>
          <cell r="V112">
            <v>0</v>
          </cell>
          <cell r="W112">
            <v>0</v>
          </cell>
          <cell r="Y112" t="e">
            <v>#DIV/0!</v>
          </cell>
          <cell r="Z112" t="e">
            <v>#DIV/0!</v>
          </cell>
          <cell r="AA112" t="e">
            <v>#DIV/0!</v>
          </cell>
          <cell r="AC112">
            <v>0</v>
          </cell>
          <cell r="AD112">
            <v>0</v>
          </cell>
          <cell r="AE112">
            <v>0</v>
          </cell>
          <cell r="AF112">
            <v>0</v>
          </cell>
          <cell r="AH112" t="e">
            <v>#DIV/0!</v>
          </cell>
          <cell r="AI112" t="e">
            <v>#DIV/0!</v>
          </cell>
          <cell r="AJ112" t="e">
            <v>#DIV/0!</v>
          </cell>
        </row>
        <row r="113">
          <cell r="P113">
            <v>831551</v>
          </cell>
          <cell r="Q113" t="str">
            <v/>
          </cell>
          <cell r="R113" t="str">
            <v>CL Singapore VMA DPC - C</v>
          </cell>
          <cell r="T113">
            <v>0</v>
          </cell>
          <cell r="U113">
            <v>0</v>
          </cell>
          <cell r="V113">
            <v>0</v>
          </cell>
          <cell r="W113">
            <v>0</v>
          </cell>
          <cell r="Y113" t="e">
            <v>#DIV/0!</v>
          </cell>
          <cell r="Z113" t="e">
            <v>#DIV/0!</v>
          </cell>
          <cell r="AA113" t="e">
            <v>#DIV/0!</v>
          </cell>
          <cell r="AC113">
            <v>0</v>
          </cell>
          <cell r="AD113">
            <v>0</v>
          </cell>
          <cell r="AE113">
            <v>0</v>
          </cell>
          <cell r="AF113">
            <v>0</v>
          </cell>
          <cell r="AH113" t="e">
            <v>#DIV/0!</v>
          </cell>
          <cell r="AI113" t="e">
            <v>#DIV/0!</v>
          </cell>
          <cell r="AJ113" t="e">
            <v>#DIV/0!</v>
          </cell>
        </row>
        <row r="114">
          <cell r="P114" t="str">
            <v>CLID</v>
          </cell>
          <cell r="Q114" t="str">
            <v/>
          </cell>
          <cell r="R114" t="str">
            <v>Innovation &amp; Development</v>
          </cell>
          <cell r="T114">
            <v>3.81156126</v>
          </cell>
          <cell r="U114">
            <v>3.7080000000000002</v>
          </cell>
          <cell r="V114">
            <v>4.40180097</v>
          </cell>
          <cell r="W114">
            <v>4.3996650099999997</v>
          </cell>
          <cell r="Y114">
            <v>2.7929142394821943E-2</v>
          </cell>
          <cell r="Z114">
            <v>-0.13409050386937418</v>
          </cell>
          <cell r="AA114">
            <v>-0.13367012003488868</v>
          </cell>
          <cell r="AC114">
            <v>22.84270682</v>
          </cell>
          <cell r="AD114">
            <v>21.671170979999999</v>
          </cell>
          <cell r="AE114">
            <v>25.482932529999999</v>
          </cell>
          <cell r="AF114">
            <v>25.480858980000001</v>
          </cell>
          <cell r="AH114">
            <v>5.4059646388337462E-2</v>
          </cell>
          <cell r="AI114">
            <v>-0.10360760901013928</v>
          </cell>
          <cell r="AJ114">
            <v>-0.10353466349272973</v>
          </cell>
        </row>
        <row r="116">
          <cell r="P116">
            <v>678957</v>
          </cell>
          <cell r="Q116" t="str">
            <v/>
          </cell>
          <cell r="R116" t="str">
            <v>CL Netherlands Service</v>
          </cell>
          <cell r="T116">
            <v>1.5964618399999999</v>
          </cell>
          <cell r="U116">
            <v>0</v>
          </cell>
          <cell r="V116">
            <v>1.8947951299999999</v>
          </cell>
          <cell r="W116">
            <v>1.8947951299999999</v>
          </cell>
          <cell r="Y116" t="e">
            <v>#DIV/0!</v>
          </cell>
          <cell r="Z116">
            <v>-0.15744883722600658</v>
          </cell>
          <cell r="AA116">
            <v>-0.15744883722600658</v>
          </cell>
          <cell r="AC116">
            <v>9.1518734300000002</v>
          </cell>
          <cell r="AD116">
            <v>4.1330795600000005</v>
          </cell>
          <cell r="AE116">
            <v>12.909451499999999</v>
          </cell>
          <cell r="AF116">
            <v>12.909451499999999</v>
          </cell>
          <cell r="AH116">
            <v>1.214298877421077</v>
          </cell>
          <cell r="AI116">
            <v>-0.29107186079904318</v>
          </cell>
          <cell r="AJ116">
            <v>-0.29107186079904318</v>
          </cell>
        </row>
        <row r="117">
          <cell r="P117">
            <v>128313</v>
          </cell>
          <cell r="Q117" t="str">
            <v/>
          </cell>
          <cell r="R117" t="str">
            <v>CL USA Service</v>
          </cell>
          <cell r="T117">
            <v>0</v>
          </cell>
          <cell r="U117">
            <v>0</v>
          </cell>
          <cell r="V117">
            <v>0</v>
          </cell>
          <cell r="W117">
            <v>0</v>
          </cell>
          <cell r="Y117" t="e">
            <v>#DIV/0!</v>
          </cell>
          <cell r="Z117" t="e">
            <v>#DIV/0!</v>
          </cell>
          <cell r="AA117" t="e">
            <v>#DIV/0!</v>
          </cell>
          <cell r="AC117">
            <v>0</v>
          </cell>
          <cell r="AD117">
            <v>0</v>
          </cell>
          <cell r="AE117">
            <v>0</v>
          </cell>
          <cell r="AF117">
            <v>0</v>
          </cell>
          <cell r="AH117" t="e">
            <v>#DIV/0!</v>
          </cell>
          <cell r="AI117" t="e">
            <v>#DIV/0!</v>
          </cell>
          <cell r="AJ117" t="e">
            <v>#DIV/0!</v>
          </cell>
        </row>
        <row r="118">
          <cell r="P118">
            <v>134101</v>
          </cell>
          <cell r="Q118" t="str">
            <v/>
          </cell>
          <cell r="R118" t="str">
            <v>CL USA Service Florida</v>
          </cell>
          <cell r="T118">
            <v>0</v>
          </cell>
          <cell r="U118">
            <v>0</v>
          </cell>
          <cell r="V118">
            <v>0</v>
          </cell>
          <cell r="W118">
            <v>0</v>
          </cell>
          <cell r="Y118" t="e">
            <v>#DIV/0!</v>
          </cell>
          <cell r="Z118" t="e">
            <v>#DIV/0!</v>
          </cell>
          <cell r="AA118" t="e">
            <v>#DIV/0!</v>
          </cell>
          <cell r="AC118">
            <v>0</v>
          </cell>
          <cell r="AD118">
            <v>0</v>
          </cell>
          <cell r="AE118">
            <v>0</v>
          </cell>
          <cell r="AF118">
            <v>0</v>
          </cell>
          <cell r="AH118" t="e">
            <v>#DIV/0!</v>
          </cell>
          <cell r="AI118" t="e">
            <v>#DIV/0!</v>
          </cell>
          <cell r="AJ118" t="e">
            <v>#DIV/0!</v>
          </cell>
        </row>
        <row r="119">
          <cell r="P119" t="str">
            <v>CLSERV</v>
          </cell>
          <cell r="Q119" t="str">
            <v/>
          </cell>
          <cell r="R119" t="str">
            <v>Service</v>
          </cell>
          <cell r="T119">
            <v>1.5964618399999999</v>
          </cell>
          <cell r="U119">
            <v>0</v>
          </cell>
          <cell r="V119">
            <v>1.8947951299999999</v>
          </cell>
          <cell r="W119">
            <v>1.8947951299999999</v>
          </cell>
          <cell r="Y119" t="e">
            <v>#DIV/0!</v>
          </cell>
          <cell r="Z119">
            <v>-0.15744883722600658</v>
          </cell>
          <cell r="AA119">
            <v>-0.15744883722600658</v>
          </cell>
          <cell r="AC119">
            <v>9.1518734300000002</v>
          </cell>
          <cell r="AD119">
            <v>4.1330795600000005</v>
          </cell>
          <cell r="AE119">
            <v>12.909451499999999</v>
          </cell>
          <cell r="AF119">
            <v>12.909451499999999</v>
          </cell>
          <cell r="AH119">
            <v>1.214298877421077</v>
          </cell>
          <cell r="AI119">
            <v>-0.29107186079904318</v>
          </cell>
          <cell r="AJ119">
            <v>-0.29107186079904318</v>
          </cell>
        </row>
        <row r="120">
          <cell r="P120" t="str">
            <v>CLIDS</v>
          </cell>
          <cell r="Q120" t="str">
            <v/>
          </cell>
          <cell r="R120" t="str">
            <v>Innovation, Development &amp; Service</v>
          </cell>
          <cell r="T120">
            <v>5.4080231000000003</v>
          </cell>
          <cell r="U120">
            <v>3.7080000000000002</v>
          </cell>
          <cell r="V120">
            <v>6.2965960999999995</v>
          </cell>
          <cell r="W120">
            <v>6.29446014</v>
          </cell>
          <cell r="Y120">
            <v>0.45847440668824163</v>
          </cell>
          <cell r="Z120">
            <v>-0.14111958046665868</v>
          </cell>
          <cell r="AA120">
            <v>-0.14082812827217295</v>
          </cell>
          <cell r="AC120">
            <v>31.994580250000002</v>
          </cell>
          <cell r="AD120">
            <v>25.804250540000002</v>
          </cell>
          <cell r="AE120">
            <v>38.392384030000002</v>
          </cell>
          <cell r="AF120">
            <v>38.390310479999997</v>
          </cell>
          <cell r="AH120">
            <v>0.23989573734777417</v>
          </cell>
          <cell r="AI120">
            <v>-0.16664252407458532</v>
          </cell>
          <cell r="AJ120">
            <v>-0.16659751249815877</v>
          </cell>
        </row>
        <row r="122">
          <cell r="P122" t="str">
            <v>673866</v>
          </cell>
          <cell r="Q122" t="str">
            <v/>
          </cell>
          <cell r="R122" t="str">
            <v>CL Netherlands Europe DC - C</v>
          </cell>
          <cell r="T122">
            <v>0</v>
          </cell>
          <cell r="U122">
            <v>0</v>
          </cell>
          <cell r="V122">
            <v>-2.0188700000000003E-3</v>
          </cell>
          <cell r="W122">
            <v>-2.0188700000000003E-3</v>
          </cell>
          <cell r="Y122" t="e">
            <v>#DIV/0!</v>
          </cell>
          <cell r="Z122">
            <v>-1</v>
          </cell>
          <cell r="AA122">
            <v>-1</v>
          </cell>
          <cell r="AC122">
            <v>3.9663999999999997E-4</v>
          </cell>
          <cell r="AD122">
            <v>3.8247999999999998E-4</v>
          </cell>
          <cell r="AE122">
            <v>-2.9876590000000001E-2</v>
          </cell>
          <cell r="AF122">
            <v>-2.9876590000000001E-2</v>
          </cell>
          <cell r="AH122">
            <v>3.7021543610123372E-2</v>
          </cell>
          <cell r="AI122">
            <v>-1.013275946150481</v>
          </cell>
          <cell r="AJ122">
            <v>-1.013275946150481</v>
          </cell>
        </row>
        <row r="123">
          <cell r="P123" t="str">
            <v>325514</v>
          </cell>
          <cell r="Q123" t="str">
            <v/>
          </cell>
          <cell r="R123" t="str">
            <v>CL Germany Osnabruck DC - D</v>
          </cell>
          <cell r="T123">
            <v>0</v>
          </cell>
          <cell r="U123">
            <v>0</v>
          </cell>
          <cell r="V123">
            <v>0</v>
          </cell>
          <cell r="W123">
            <v>0</v>
          </cell>
          <cell r="Y123" t="e">
            <v>#DIV/0!</v>
          </cell>
          <cell r="Z123" t="e">
            <v>#DIV/0!</v>
          </cell>
          <cell r="AA123" t="e">
            <v>#DIV/0!</v>
          </cell>
          <cell r="AC123">
            <v>0</v>
          </cell>
          <cell r="AD123">
            <v>0</v>
          </cell>
          <cell r="AE123">
            <v>0</v>
          </cell>
          <cell r="AF123">
            <v>0</v>
          </cell>
          <cell r="AH123" t="e">
            <v>#DIV/0!</v>
          </cell>
          <cell r="AI123" t="e">
            <v>#DIV/0!</v>
          </cell>
          <cell r="AJ123" t="e">
            <v>#DIV/0!</v>
          </cell>
        </row>
        <row r="124">
          <cell r="P124" t="str">
            <v>322990</v>
          </cell>
          <cell r="Q124" t="str">
            <v/>
          </cell>
          <cell r="R124" t="str">
            <v>CL Germany Wiesbaden DC - C</v>
          </cell>
          <cell r="T124">
            <v>0</v>
          </cell>
          <cell r="U124">
            <v>0</v>
          </cell>
          <cell r="V124">
            <v>0</v>
          </cell>
          <cell r="W124">
            <v>0</v>
          </cell>
          <cell r="Y124" t="e">
            <v>#DIV/0!</v>
          </cell>
          <cell r="Z124" t="e">
            <v>#DIV/0!</v>
          </cell>
          <cell r="AA124" t="e">
            <v>#DIV/0!</v>
          </cell>
          <cell r="AC124">
            <v>0</v>
          </cell>
          <cell r="AD124">
            <v>0</v>
          </cell>
          <cell r="AE124">
            <v>0</v>
          </cell>
          <cell r="AF124">
            <v>0</v>
          </cell>
          <cell r="AH124" t="e">
            <v>#DIV/0!</v>
          </cell>
          <cell r="AI124" t="e">
            <v>#DIV/0!</v>
          </cell>
          <cell r="AJ124" t="e">
            <v>#DIV/0!</v>
          </cell>
        </row>
        <row r="125">
          <cell r="P125" t="str">
            <v>971405</v>
          </cell>
          <cell r="Q125" t="str">
            <v/>
          </cell>
          <cell r="R125" t="str">
            <v>CL Sweden Norrkopping DC - D</v>
          </cell>
          <cell r="T125">
            <v>0</v>
          </cell>
          <cell r="U125">
            <v>0</v>
          </cell>
          <cell r="V125">
            <v>0</v>
          </cell>
          <cell r="W125">
            <v>0</v>
          </cell>
          <cell r="Y125" t="e">
            <v>#DIV/0!</v>
          </cell>
          <cell r="Z125" t="e">
            <v>#DIV/0!</v>
          </cell>
          <cell r="AA125" t="e">
            <v>#DIV/0!</v>
          </cell>
          <cell r="AC125">
            <v>0</v>
          </cell>
          <cell r="AD125">
            <v>0</v>
          </cell>
          <cell r="AE125">
            <v>0</v>
          </cell>
          <cell r="AF125">
            <v>0</v>
          </cell>
          <cell r="AH125" t="e">
            <v>#DIV/0!</v>
          </cell>
          <cell r="AI125" t="e">
            <v>#DIV/0!</v>
          </cell>
          <cell r="AJ125" t="e">
            <v>#DIV/0!</v>
          </cell>
        </row>
        <row r="126">
          <cell r="P126" t="str">
            <v>385555</v>
          </cell>
          <cell r="Q126" t="str">
            <v/>
          </cell>
          <cell r="R126" t="str">
            <v>CL France Satolas DC - D</v>
          </cell>
          <cell r="T126">
            <v>0</v>
          </cell>
          <cell r="U126">
            <v>0</v>
          </cell>
          <cell r="V126">
            <v>0</v>
          </cell>
          <cell r="W126">
            <v>0</v>
          </cell>
          <cell r="Y126" t="e">
            <v>#DIV/0!</v>
          </cell>
          <cell r="Z126" t="e">
            <v>#DIV/0!</v>
          </cell>
          <cell r="AA126" t="e">
            <v>#DIV/0!</v>
          </cell>
          <cell r="AC126">
            <v>0</v>
          </cell>
          <cell r="AD126">
            <v>0</v>
          </cell>
          <cell r="AE126">
            <v>0</v>
          </cell>
          <cell r="AF126">
            <v>0</v>
          </cell>
          <cell r="AH126" t="e">
            <v>#DIV/0!</v>
          </cell>
          <cell r="AI126" t="e">
            <v>#DIV/0!</v>
          </cell>
          <cell r="AJ126" t="e">
            <v>#DIV/0!</v>
          </cell>
        </row>
        <row r="127">
          <cell r="P127" t="str">
            <v>884498</v>
          </cell>
          <cell r="Q127" t="str">
            <v/>
          </cell>
          <cell r="R127" t="str">
            <v>CL Spain DC - D</v>
          </cell>
          <cell r="T127">
            <v>0</v>
          </cell>
          <cell r="U127">
            <v>0</v>
          </cell>
          <cell r="V127">
            <v>0</v>
          </cell>
          <cell r="W127">
            <v>0</v>
          </cell>
          <cell r="Y127" t="e">
            <v>#DIV/0!</v>
          </cell>
          <cell r="Z127" t="e">
            <v>#DIV/0!</v>
          </cell>
          <cell r="AA127" t="e">
            <v>#DIV/0!</v>
          </cell>
          <cell r="AC127">
            <v>0</v>
          </cell>
          <cell r="AD127">
            <v>0</v>
          </cell>
          <cell r="AE127">
            <v>0</v>
          </cell>
          <cell r="AF127">
            <v>0</v>
          </cell>
          <cell r="AH127" t="e">
            <v>#DIV/0!</v>
          </cell>
          <cell r="AI127" t="e">
            <v>#DIV/0!</v>
          </cell>
          <cell r="AJ127" t="e">
            <v>#DIV/0!</v>
          </cell>
        </row>
        <row r="128">
          <cell r="P128" t="str">
            <v>523736</v>
          </cell>
          <cell r="Q128" t="str">
            <v/>
          </cell>
          <cell r="R128" t="str">
            <v>CL Italy DC - D</v>
          </cell>
          <cell r="T128">
            <v>0</v>
          </cell>
          <cell r="U128">
            <v>0</v>
          </cell>
          <cell r="V128">
            <v>0</v>
          </cell>
          <cell r="W128">
            <v>0</v>
          </cell>
          <cell r="Y128" t="e">
            <v>#DIV/0!</v>
          </cell>
          <cell r="Z128" t="e">
            <v>#DIV/0!</v>
          </cell>
          <cell r="AA128" t="e">
            <v>#DIV/0!</v>
          </cell>
          <cell r="AC128">
            <v>0</v>
          </cell>
          <cell r="AD128">
            <v>0</v>
          </cell>
          <cell r="AE128">
            <v>0</v>
          </cell>
          <cell r="AF128">
            <v>0</v>
          </cell>
          <cell r="AH128" t="e">
            <v>#DIV/0!</v>
          </cell>
          <cell r="AI128" t="e">
            <v>#DIV/0!</v>
          </cell>
          <cell r="AJ128" t="e">
            <v>#DIV/0!</v>
          </cell>
        </row>
        <row r="129">
          <cell r="P129" t="str">
            <v>450564</v>
          </cell>
          <cell r="Q129" t="str">
            <v/>
          </cell>
          <cell r="R129" t="str">
            <v>CL Hungary DC - C</v>
          </cell>
          <cell r="T129">
            <v>2.1201250000000001E-2</v>
          </cell>
          <cell r="U129">
            <v>0</v>
          </cell>
          <cell r="V129">
            <v>1.470581E-2</v>
          </cell>
          <cell r="W129">
            <v>1.470581E-2</v>
          </cell>
          <cell r="Y129" t="e">
            <v>#DIV/0!</v>
          </cell>
          <cell r="Z129">
            <v>0.44169209312509827</v>
          </cell>
          <cell r="AA129">
            <v>0.44169209312509827</v>
          </cell>
          <cell r="AC129">
            <v>0.36793171999999996</v>
          </cell>
          <cell r="AD129">
            <v>1.5108930000000001E-2</v>
          </cell>
          <cell r="AE129">
            <v>0.13020586000000001</v>
          </cell>
          <cell r="AF129">
            <v>0.13020586000000001</v>
          </cell>
          <cell r="AH129">
            <v>23.351937562752617</v>
          </cell>
          <cell r="AI129">
            <v>1.8257692856527343</v>
          </cell>
          <cell r="AJ129">
            <v>1.8257692856527343</v>
          </cell>
        </row>
        <row r="130">
          <cell r="P130" t="str">
            <v>781285</v>
          </cell>
          <cell r="Q130" t="str">
            <v/>
          </cell>
          <cell r="R130" t="str">
            <v>CL Poland DC</v>
          </cell>
          <cell r="T130">
            <v>0</v>
          </cell>
          <cell r="U130">
            <v>0</v>
          </cell>
          <cell r="V130">
            <v>8.2050000000000005E-4</v>
          </cell>
          <cell r="W130">
            <v>8.5385999999999991E-4</v>
          </cell>
          <cell r="Y130" t="e">
            <v>#DIV/0!</v>
          </cell>
          <cell r="Z130">
            <v>-1</v>
          </cell>
          <cell r="AA130">
            <v>-1</v>
          </cell>
          <cell r="AC130">
            <v>3.1427549999999999E-2</v>
          </cell>
          <cell r="AD130">
            <v>2.8806689999999999E-2</v>
          </cell>
          <cell r="AE130">
            <v>3.0987800000000002E-3</v>
          </cell>
          <cell r="AF130">
            <v>3.1334399999999999E-3</v>
          </cell>
          <cell r="AH130">
            <v>9.0980949217004767E-2</v>
          </cell>
          <cell r="AI130">
            <v>9.1419106874318281</v>
          </cell>
          <cell r="AJ130">
            <v>9.029727711397058</v>
          </cell>
        </row>
        <row r="131">
          <cell r="P131">
            <v>166564</v>
          </cell>
          <cell r="Q131" t="str">
            <v/>
          </cell>
          <cell r="R131" t="str">
            <v xml:space="preserve">CL USA North America SC   </v>
          </cell>
          <cell r="T131">
            <v>0</v>
          </cell>
          <cell r="U131">
            <v>0</v>
          </cell>
          <cell r="V131">
            <v>0</v>
          </cell>
          <cell r="W131">
            <v>0</v>
          </cell>
          <cell r="Y131" t="e">
            <v>#DIV/0!</v>
          </cell>
          <cell r="Z131" t="e">
            <v>#DIV/0!</v>
          </cell>
          <cell r="AA131" t="e">
            <v>#DIV/0!</v>
          </cell>
          <cell r="AC131">
            <v>0</v>
          </cell>
          <cell r="AD131">
            <v>0</v>
          </cell>
          <cell r="AE131">
            <v>0</v>
          </cell>
          <cell r="AF131">
            <v>0</v>
          </cell>
          <cell r="AH131" t="e">
            <v>#DIV/0!</v>
          </cell>
          <cell r="AI131" t="e">
            <v>#DIV/0!</v>
          </cell>
          <cell r="AJ131" t="e">
            <v>#DIV/0!</v>
          </cell>
        </row>
        <row r="132">
          <cell r="P132" t="str">
            <v>128543</v>
          </cell>
          <cell r="Q132" t="str">
            <v/>
          </cell>
          <cell r="R132" t="str">
            <v>CL USA DC - D</v>
          </cell>
          <cell r="T132">
            <v>0</v>
          </cell>
          <cell r="U132">
            <v>0</v>
          </cell>
          <cell r="V132">
            <v>0</v>
          </cell>
          <cell r="W132">
            <v>0</v>
          </cell>
          <cell r="Y132" t="e">
            <v>#DIV/0!</v>
          </cell>
          <cell r="Z132" t="e">
            <v>#DIV/0!</v>
          </cell>
          <cell r="AA132" t="e">
            <v>#DIV/0!</v>
          </cell>
          <cell r="AC132">
            <v>0</v>
          </cell>
          <cell r="AD132">
            <v>0</v>
          </cell>
          <cell r="AE132">
            <v>0</v>
          </cell>
          <cell r="AF132">
            <v>0</v>
          </cell>
          <cell r="AH132" t="e">
            <v>#DIV/0!</v>
          </cell>
          <cell r="AI132" t="e">
            <v>#DIV/0!</v>
          </cell>
          <cell r="AJ132" t="e">
            <v>#DIV/0!</v>
          </cell>
        </row>
        <row r="133">
          <cell r="P133" t="str">
            <v>CLDIS2</v>
          </cell>
          <cell r="Q133" t="str">
            <v/>
          </cell>
          <cell r="R133" t="str">
            <v xml:space="preserve">Distribution Centers </v>
          </cell>
          <cell r="T133">
            <v>2.1201250000000001E-2</v>
          </cell>
          <cell r="U133">
            <v>0</v>
          </cell>
          <cell r="V133">
            <v>1.3507440000000001E-2</v>
          </cell>
          <cell r="W133">
            <v>1.35408E-2</v>
          </cell>
          <cell r="Y133" t="e">
            <v>#DIV/0!</v>
          </cell>
          <cell r="Z133">
            <v>0.56959794009819775</v>
          </cell>
          <cell r="AA133">
            <v>0.56573097601323408</v>
          </cell>
          <cell r="AC133">
            <v>0.39975591000000005</v>
          </cell>
          <cell r="AD133">
            <v>4.42981E-2</v>
          </cell>
          <cell r="AE133">
            <v>0.10342804999999999</v>
          </cell>
          <cell r="AF133">
            <v>0.10346271</v>
          </cell>
          <cell r="AH133">
            <v>8.0242224835828182</v>
          </cell>
          <cell r="AI133">
            <v>2.86506281419789</v>
          </cell>
          <cell r="AJ133">
            <v>2.8637680184483862</v>
          </cell>
        </row>
        <row r="134">
          <cell r="P134" t="str">
            <v>805215</v>
          </cell>
          <cell r="Q134" t="str">
            <v/>
          </cell>
          <cell r="R134" t="str">
            <v>CL Netherlands Reinvoicing USD</v>
          </cell>
          <cell r="T134">
            <v>0</v>
          </cell>
          <cell r="U134">
            <v>0</v>
          </cell>
          <cell r="V134">
            <v>0</v>
          </cell>
          <cell r="W134">
            <v>0</v>
          </cell>
          <cell r="Y134" t="e">
            <v>#DIV/0!</v>
          </cell>
          <cell r="Z134" t="e">
            <v>#DIV/0!</v>
          </cell>
          <cell r="AA134" t="e">
            <v>#DIV/0!</v>
          </cell>
          <cell r="AC134">
            <v>-2.0000000000000002E-7</v>
          </cell>
          <cell r="AD134">
            <v>-2.0000000000000002E-7</v>
          </cell>
          <cell r="AE134">
            <v>1.150256E-2</v>
          </cell>
          <cell r="AF134">
            <v>1.1333619999999999E-2</v>
          </cell>
          <cell r="AH134">
            <v>0</v>
          </cell>
          <cell r="AI134">
            <v>-1.0000173874337539</v>
          </cell>
          <cell r="AJ134">
            <v>-1.0000176466124682</v>
          </cell>
        </row>
        <row r="135">
          <cell r="P135" t="str">
            <v>805222</v>
          </cell>
          <cell r="Q135" t="str">
            <v/>
          </cell>
          <cell r="R135" t="str">
            <v>CL Netherlands Reinvoicing EUR</v>
          </cell>
          <cell r="T135">
            <v>3.0000000000000004E-8</v>
          </cell>
          <cell r="U135">
            <v>0</v>
          </cell>
          <cell r="V135">
            <v>0</v>
          </cell>
          <cell r="W135">
            <v>0</v>
          </cell>
          <cell r="Y135" t="e">
            <v>#DIV/0!</v>
          </cell>
          <cell r="Z135" t="e">
            <v>#DIV/0!</v>
          </cell>
          <cell r="AA135" t="e">
            <v>#DIV/0!</v>
          </cell>
          <cell r="AC135">
            <v>0.93807434999999995</v>
          </cell>
          <cell r="AD135">
            <v>3.5905550000000001E-2</v>
          </cell>
          <cell r="AE135">
            <v>0</v>
          </cell>
          <cell r="AF135">
            <v>0</v>
          </cell>
          <cell r="AH135">
            <v>25.12616573203864</v>
          </cell>
          <cell r="AI135" t="e">
            <v>#DIV/0!</v>
          </cell>
          <cell r="AJ135" t="e">
            <v>#DIV/0!</v>
          </cell>
        </row>
        <row r="136">
          <cell r="P136" t="str">
            <v>832889</v>
          </cell>
          <cell r="Q136" t="str">
            <v/>
          </cell>
          <cell r="R136" t="str">
            <v>CL Singapore reinvoicing DC - C</v>
          </cell>
          <cell r="T136">
            <v>0.22153023999999999</v>
          </cell>
          <cell r="U136">
            <v>0</v>
          </cell>
          <cell r="V136">
            <v>0.25335263000000002</v>
          </cell>
          <cell r="W136">
            <v>0.21732848999999999</v>
          </cell>
          <cell r="Y136" t="e">
            <v>#DIV/0!</v>
          </cell>
          <cell r="Z136">
            <v>-0.12560512989346126</v>
          </cell>
          <cell r="AA136">
            <v>1.9333636376896578E-2</v>
          </cell>
          <cell r="AC136">
            <v>1.2565571900000001</v>
          </cell>
          <cell r="AD136">
            <v>0.54437482999999998</v>
          </cell>
          <cell r="AE136">
            <v>1.3344987399999999</v>
          </cell>
          <cell r="AF136">
            <v>1.3049464</v>
          </cell>
          <cell r="AH136">
            <v>1.3082573270332873</v>
          </cell>
          <cell r="AI136">
            <v>-5.8405113218765431E-2</v>
          </cell>
          <cell r="AJ136">
            <v>-3.7081377442015895E-2</v>
          </cell>
        </row>
        <row r="137">
          <cell r="P137" t="str">
            <v>CLNLRI</v>
          </cell>
          <cell r="Q137" t="str">
            <v/>
          </cell>
          <cell r="R137" t="str">
            <v>CL Reinvoicing</v>
          </cell>
          <cell r="T137">
            <v>0.22153027</v>
          </cell>
          <cell r="U137">
            <v>0</v>
          </cell>
          <cell r="V137">
            <v>0.25335263000000002</v>
          </cell>
          <cell r="W137">
            <v>0.21732848999999999</v>
          </cell>
          <cell r="Y137" t="e">
            <v>#DIV/0!</v>
          </cell>
          <cell r="Z137">
            <v>-0.12560501148142816</v>
          </cell>
          <cell r="AA137">
            <v>1.9333774416782707E-2</v>
          </cell>
          <cell r="AC137">
            <v>2.1946313399999999</v>
          </cell>
          <cell r="AD137">
            <v>0.58028017999999992</v>
          </cell>
          <cell r="AE137">
            <v>1.3460013</v>
          </cell>
          <cell r="AF137">
            <v>1.3162800299999999</v>
          </cell>
          <cell r="AH137">
            <v>2.7820201613641196</v>
          </cell>
          <cell r="AI137">
            <v>0.63048233311513147</v>
          </cell>
          <cell r="AJ137">
            <v>0.66729821161231173</v>
          </cell>
        </row>
        <row r="138">
          <cell r="P138" t="str">
            <v>CLDIS3</v>
          </cell>
          <cell r="Q138" t="str">
            <v/>
          </cell>
          <cell r="R138" t="str">
            <v>Distribution Centers &amp; Reinvoicing</v>
          </cell>
          <cell r="T138">
            <v>0.24273151999999998</v>
          </cell>
          <cell r="U138">
            <v>0</v>
          </cell>
          <cell r="V138">
            <v>0.26686007</v>
          </cell>
          <cell r="W138">
            <v>0.23086929</v>
          </cell>
          <cell r="Y138" t="e">
            <v>#DIV/0!</v>
          </cell>
          <cell r="Z138">
            <v>-9.041648681273308E-2</v>
          </cell>
          <cell r="AA138">
            <v>5.1380718500931732E-2</v>
          </cell>
          <cell r="AC138">
            <v>2.59438725</v>
          </cell>
          <cell r="AD138">
            <v>0.62457827999999993</v>
          </cell>
          <cell r="AE138">
            <v>1.4494293500000002</v>
          </cell>
          <cell r="AF138">
            <v>1.4197427299999998</v>
          </cell>
          <cell r="AH138">
            <v>3.1538223999720265</v>
          </cell>
          <cell r="AI138">
            <v>0.78993701900682478</v>
          </cell>
          <cell r="AJ138">
            <v>0.82736434931418901</v>
          </cell>
        </row>
        <row r="140">
          <cell r="P140">
            <v>113346</v>
          </cell>
          <cell r="Q140" t="str">
            <v/>
          </cell>
          <cell r="R140" t="str">
            <v>CL Netherlands Drachten DPC</v>
          </cell>
          <cell r="T140">
            <v>0.11394851</v>
          </cell>
          <cell r="U140">
            <v>0</v>
          </cell>
          <cell r="V140">
            <v>0.10783452</v>
          </cell>
          <cell r="W140">
            <v>0.10783452</v>
          </cell>
          <cell r="Y140" t="e">
            <v>#DIV/0!</v>
          </cell>
          <cell r="Z140">
            <v>5.669789228903694E-2</v>
          </cell>
          <cell r="AA140">
            <v>5.669789228903694E-2</v>
          </cell>
          <cell r="AC140">
            <v>1.21007124</v>
          </cell>
          <cell r="AD140">
            <v>0.54193743999999999</v>
          </cell>
          <cell r="AE140">
            <v>0.78721934999999998</v>
          </cell>
          <cell r="AF140">
            <v>0.78721934999999998</v>
          </cell>
          <cell r="AH140">
            <v>1.2328614904332869</v>
          </cell>
          <cell r="AI140">
            <v>0.53714620963013682</v>
          </cell>
          <cell r="AJ140">
            <v>0.53714620963013682</v>
          </cell>
        </row>
        <row r="141">
          <cell r="P141">
            <v>678713</v>
          </cell>
          <cell r="Q141" t="str">
            <v/>
          </cell>
          <cell r="R141" t="str">
            <v>CL Netherlands Drachten SC</v>
          </cell>
          <cell r="T141">
            <v>3.6958320000000003E-2</v>
          </cell>
          <cell r="U141">
            <v>0</v>
          </cell>
          <cell r="V141">
            <v>0</v>
          </cell>
          <cell r="W141">
            <v>0</v>
          </cell>
          <cell r="Y141" t="e">
            <v>#DIV/0!</v>
          </cell>
          <cell r="Z141" t="e">
            <v>#DIV/0!</v>
          </cell>
          <cell r="AA141" t="e">
            <v>#DIV/0!</v>
          </cell>
          <cell r="AC141">
            <v>0.27028012000000001</v>
          </cell>
          <cell r="AD141">
            <v>0.191223</v>
          </cell>
          <cell r="AE141">
            <v>9.4353530000000005E-2</v>
          </cell>
          <cell r="AF141">
            <v>9.4353530000000005E-2</v>
          </cell>
          <cell r="AH141">
            <v>0.41342892852847202</v>
          </cell>
          <cell r="AI141">
            <v>1.8645469862123865</v>
          </cell>
          <cell r="AJ141">
            <v>1.8645469862123865</v>
          </cell>
        </row>
        <row r="142">
          <cell r="P142">
            <v>381050</v>
          </cell>
          <cell r="Q142" t="str">
            <v/>
          </cell>
          <cell r="R142" t="str">
            <v>CL France Dreux DPC</v>
          </cell>
          <cell r="T142">
            <v>0</v>
          </cell>
          <cell r="U142">
            <v>0</v>
          </cell>
          <cell r="V142">
            <v>1.85619E-3</v>
          </cell>
          <cell r="W142">
            <v>1.85619E-3</v>
          </cell>
          <cell r="Y142" t="e">
            <v>#DIV/0!</v>
          </cell>
          <cell r="Z142">
            <v>-1</v>
          </cell>
          <cell r="AA142">
            <v>-1</v>
          </cell>
          <cell r="AC142">
            <v>0</v>
          </cell>
          <cell r="AD142">
            <v>0</v>
          </cell>
          <cell r="AE142">
            <v>1.8560210000000001E-2</v>
          </cell>
          <cell r="AF142">
            <v>1.8560210000000001E-2</v>
          </cell>
          <cell r="AH142" t="e">
            <v>#DIV/0!</v>
          </cell>
          <cell r="AI142">
            <v>-1</v>
          </cell>
          <cell r="AJ142">
            <v>-1</v>
          </cell>
        </row>
        <row r="143">
          <cell r="P143">
            <v>413309</v>
          </cell>
          <cell r="Q143" t="str">
            <v/>
          </cell>
          <cell r="R143" t="str">
            <v>CL U.K. Avent DPC</v>
          </cell>
          <cell r="T143">
            <v>5.2991540000000004E-2</v>
          </cell>
          <cell r="U143">
            <v>0</v>
          </cell>
          <cell r="V143">
            <v>3.4930199999999999E-3</v>
          </cell>
          <cell r="W143">
            <v>3.2969900000000001E-3</v>
          </cell>
          <cell r="Y143" t="e">
            <v>#DIV/0!</v>
          </cell>
          <cell r="Z143">
            <v>14.170694699715433</v>
          </cell>
          <cell r="AA143">
            <v>15.072702677290499</v>
          </cell>
          <cell r="AC143">
            <v>0.29066881</v>
          </cell>
          <cell r="AD143">
            <v>0.10121927999999999</v>
          </cell>
          <cell r="AE143">
            <v>0.10101831</v>
          </cell>
          <cell r="AF143">
            <v>0.10295412000000001</v>
          </cell>
          <cell r="AH143">
            <v>1.8716743489975429</v>
          </cell>
          <cell r="AI143">
            <v>1.8773873766052906</v>
          </cell>
          <cell r="AJ143">
            <v>1.823284876797548</v>
          </cell>
        </row>
        <row r="144">
          <cell r="P144">
            <v>414201</v>
          </cell>
          <cell r="Q144" t="str">
            <v/>
          </cell>
          <cell r="R144" t="str">
            <v>CL U.K. Avent SC</v>
          </cell>
          <cell r="T144">
            <v>0</v>
          </cell>
          <cell r="U144">
            <v>0</v>
          </cell>
          <cell r="V144">
            <v>0</v>
          </cell>
          <cell r="W144">
            <v>0</v>
          </cell>
          <cell r="Y144" t="e">
            <v>#DIV/0!</v>
          </cell>
          <cell r="Z144" t="e">
            <v>#DIV/0!</v>
          </cell>
          <cell r="AA144" t="e">
            <v>#DIV/0!</v>
          </cell>
          <cell r="AC144">
            <v>0</v>
          </cell>
          <cell r="AD144">
            <v>0</v>
          </cell>
          <cell r="AE144">
            <v>0</v>
          </cell>
          <cell r="AF144">
            <v>0</v>
          </cell>
          <cell r="AH144" t="e">
            <v>#DIV/0!</v>
          </cell>
          <cell r="AI144" t="e">
            <v>#DIV/0!</v>
          </cell>
          <cell r="AJ144" t="e">
            <v>#DIV/0!</v>
          </cell>
        </row>
        <row r="145">
          <cell r="P145">
            <v>781645</v>
          </cell>
          <cell r="Q145" t="str">
            <v/>
          </cell>
          <cell r="R145" t="str">
            <v>CL Poland Bialystok SC</v>
          </cell>
          <cell r="T145">
            <v>0</v>
          </cell>
          <cell r="U145">
            <v>0</v>
          </cell>
          <cell r="V145">
            <v>0</v>
          </cell>
          <cell r="W145">
            <v>0</v>
          </cell>
          <cell r="Y145" t="e">
            <v>#DIV/0!</v>
          </cell>
          <cell r="Z145" t="e">
            <v>#DIV/0!</v>
          </cell>
          <cell r="AA145" t="e">
            <v>#DIV/0!</v>
          </cell>
          <cell r="AC145">
            <v>0</v>
          </cell>
          <cell r="AD145">
            <v>0</v>
          </cell>
          <cell r="AE145">
            <v>0</v>
          </cell>
          <cell r="AF145">
            <v>0</v>
          </cell>
          <cell r="AH145" t="e">
            <v>#DIV/0!</v>
          </cell>
          <cell r="AI145" t="e">
            <v>#DIV/0!</v>
          </cell>
          <cell r="AJ145" t="e">
            <v>#DIV/0!</v>
          </cell>
        </row>
        <row r="146">
          <cell r="P146">
            <v>450175</v>
          </cell>
          <cell r="Q146" t="str">
            <v/>
          </cell>
          <cell r="R146" t="str">
            <v>CL Hungary Szekes DPC</v>
          </cell>
          <cell r="T146">
            <v>7.8251210000000002E-2</v>
          </cell>
          <cell r="U146">
            <v>0</v>
          </cell>
          <cell r="V146">
            <v>0.68693604000000008</v>
          </cell>
          <cell r="W146">
            <v>0.68693604000000008</v>
          </cell>
          <cell r="Y146" t="e">
            <v>#DIV/0!</v>
          </cell>
          <cell r="Z146">
            <v>-0.88608661441027314</v>
          </cell>
          <cell r="AA146">
            <v>-0.88608661441027314</v>
          </cell>
          <cell r="AC146">
            <v>2.5283790700000002</v>
          </cell>
          <cell r="AD146">
            <v>0.89103867000000003</v>
          </cell>
          <cell r="AE146">
            <v>1.25537568</v>
          </cell>
          <cell r="AF146">
            <v>1.25537568</v>
          </cell>
          <cell r="AH146">
            <v>1.8375637950707573</v>
          </cell>
          <cell r="AI146">
            <v>1.0140417807042432</v>
          </cell>
          <cell r="AJ146">
            <v>1.0140417807042432</v>
          </cell>
        </row>
        <row r="147">
          <cell r="P147">
            <v>790443</v>
          </cell>
          <cell r="Q147" t="str">
            <v/>
          </cell>
          <cell r="R147" t="str">
            <v>CL Portugal Ovar DPC</v>
          </cell>
          <cell r="T147">
            <v>0</v>
          </cell>
          <cell r="U147">
            <v>0</v>
          </cell>
          <cell r="V147">
            <v>0</v>
          </cell>
          <cell r="W147">
            <v>0</v>
          </cell>
          <cell r="Y147" t="e">
            <v>#DIV/0!</v>
          </cell>
          <cell r="Z147" t="e">
            <v>#DIV/0!</v>
          </cell>
          <cell r="AA147" t="e">
            <v>#DIV/0!</v>
          </cell>
          <cell r="AC147">
            <v>0</v>
          </cell>
          <cell r="AD147">
            <v>0</v>
          </cell>
          <cell r="AE147">
            <v>0</v>
          </cell>
          <cell r="AF147">
            <v>0</v>
          </cell>
          <cell r="AH147" t="e">
            <v>#DIV/0!</v>
          </cell>
          <cell r="AI147" t="e">
            <v>#DIV/0!</v>
          </cell>
          <cell r="AJ147" t="e">
            <v>#DIV/0!</v>
          </cell>
        </row>
        <row r="148">
          <cell r="P148" t="str">
            <v>CLINEU</v>
          </cell>
          <cell r="Q148" t="str">
            <v/>
          </cell>
          <cell r="R148" t="str">
            <v>Europe Industry</v>
          </cell>
          <cell r="T148">
            <v>0.28214958000000001</v>
          </cell>
          <cell r="U148">
            <v>0</v>
          </cell>
          <cell r="V148">
            <v>0.80011977000000001</v>
          </cell>
          <cell r="W148">
            <v>0.79992373999999999</v>
          </cell>
          <cell r="Y148" t="e">
            <v>#DIV/0!</v>
          </cell>
          <cell r="Z148">
            <v>-0.6473658187448611</v>
          </cell>
          <cell r="AA148">
            <v>-0.64727940190898692</v>
          </cell>
          <cell r="AC148">
            <v>4.2993992399999996</v>
          </cell>
          <cell r="AD148">
            <v>1.72541839</v>
          </cell>
          <cell r="AE148">
            <v>2.2565270799999997</v>
          </cell>
          <cell r="AF148">
            <v>2.2584628899999997</v>
          </cell>
          <cell r="AH148">
            <v>1.4918009828329231</v>
          </cell>
          <cell r="AI148">
            <v>0.90531692622097859</v>
          </cell>
          <cell r="AJ148">
            <v>0.90368381036360546</v>
          </cell>
        </row>
        <row r="149">
          <cell r="P149">
            <v>135254</v>
          </cell>
          <cell r="Q149" t="str">
            <v/>
          </cell>
          <cell r="R149" t="str">
            <v>CL USA Juarez DPC</v>
          </cell>
          <cell r="T149">
            <v>0</v>
          </cell>
          <cell r="U149">
            <v>4.4040270000000001</v>
          </cell>
          <cell r="V149">
            <v>0</v>
          </cell>
          <cell r="W149">
            <v>0</v>
          </cell>
          <cell r="Y149">
            <v>-1</v>
          </cell>
          <cell r="Z149" t="e">
            <v>#DIV/0!</v>
          </cell>
          <cell r="AA149" t="e">
            <v>#DIV/0!</v>
          </cell>
          <cell r="AC149">
            <v>0</v>
          </cell>
          <cell r="AD149">
            <v>14.320667</v>
          </cell>
          <cell r="AE149">
            <v>5.6767999999999999E-4</v>
          </cell>
          <cell r="AF149">
            <v>5.5933999999999997E-4</v>
          </cell>
          <cell r="AH149">
            <v>-1</v>
          </cell>
          <cell r="AI149">
            <v>-1</v>
          </cell>
          <cell r="AJ149">
            <v>-1</v>
          </cell>
        </row>
        <row r="150">
          <cell r="P150">
            <v>660341</v>
          </cell>
          <cell r="Q150" t="str">
            <v/>
          </cell>
          <cell r="R150" t="str">
            <v>CL Mexico Juarez DPC</v>
          </cell>
          <cell r="T150">
            <v>0</v>
          </cell>
          <cell r="U150">
            <v>0</v>
          </cell>
          <cell r="V150">
            <v>0</v>
          </cell>
          <cell r="W150">
            <v>0</v>
          </cell>
          <cell r="Y150" t="e">
            <v>#DIV/0!</v>
          </cell>
          <cell r="Z150" t="e">
            <v>#DIV/0!</v>
          </cell>
          <cell r="AA150" t="e">
            <v>#DIV/0!</v>
          </cell>
          <cell r="AC150">
            <v>0</v>
          </cell>
          <cell r="AD150">
            <v>0</v>
          </cell>
          <cell r="AE150">
            <v>0</v>
          </cell>
          <cell r="AF150">
            <v>0</v>
          </cell>
          <cell r="AH150" t="e">
            <v>#DIV/0!</v>
          </cell>
          <cell r="AI150" t="e">
            <v>#DIV/0!</v>
          </cell>
          <cell r="AJ150" t="e">
            <v>#DIV/0!</v>
          </cell>
        </row>
        <row r="151">
          <cell r="P151" t="str">
            <v>CLINNA</v>
          </cell>
          <cell r="Q151" t="str">
            <v/>
          </cell>
          <cell r="R151" t="str">
            <v>North America Indust</v>
          </cell>
          <cell r="T151">
            <v>0</v>
          </cell>
          <cell r="U151">
            <v>4.4040270000000001</v>
          </cell>
          <cell r="V151">
            <v>0</v>
          </cell>
          <cell r="W151">
            <v>0</v>
          </cell>
          <cell r="Y151">
            <v>-1</v>
          </cell>
          <cell r="Z151" t="e">
            <v>#DIV/0!</v>
          </cell>
          <cell r="AA151" t="e">
            <v>#DIV/0!</v>
          </cell>
          <cell r="AC151">
            <v>0</v>
          </cell>
          <cell r="AD151">
            <v>14.320667</v>
          </cell>
          <cell r="AE151">
            <v>5.6767999999999999E-4</v>
          </cell>
          <cell r="AF151">
            <v>5.5933999999999997E-4</v>
          </cell>
          <cell r="AH151">
            <v>-1</v>
          </cell>
          <cell r="AI151">
            <v>-1</v>
          </cell>
          <cell r="AJ151">
            <v>-1</v>
          </cell>
        </row>
        <row r="152">
          <cell r="P152">
            <v>140667</v>
          </cell>
          <cell r="Q152" t="str">
            <v/>
          </cell>
          <cell r="R152" t="str">
            <v>CL Argentina TdF DPC</v>
          </cell>
          <cell r="T152">
            <v>0</v>
          </cell>
          <cell r="U152">
            <v>0</v>
          </cell>
          <cell r="V152">
            <v>0</v>
          </cell>
          <cell r="W152">
            <v>0</v>
          </cell>
          <cell r="Y152" t="e">
            <v>#DIV/0!</v>
          </cell>
          <cell r="Z152" t="e">
            <v>#DIV/0!</v>
          </cell>
          <cell r="AA152" t="e">
            <v>#DIV/0!</v>
          </cell>
          <cell r="AC152">
            <v>0</v>
          </cell>
          <cell r="AD152">
            <v>0</v>
          </cell>
          <cell r="AE152">
            <v>0</v>
          </cell>
          <cell r="AF152">
            <v>0</v>
          </cell>
          <cell r="AH152" t="e">
            <v>#DIV/0!</v>
          </cell>
          <cell r="AI152" t="e">
            <v>#DIV/0!</v>
          </cell>
          <cell r="AJ152" t="e">
            <v>#DIV/0!</v>
          </cell>
        </row>
        <row r="153">
          <cell r="P153">
            <v>200019</v>
          </cell>
          <cell r="Q153" t="str">
            <v/>
          </cell>
          <cell r="R153" t="str">
            <v>CL Brazil Manaus DPC</v>
          </cell>
          <cell r="T153">
            <v>2.9480920000000001E-2</v>
          </cell>
          <cell r="U153">
            <v>0</v>
          </cell>
          <cell r="V153">
            <v>5.5631399999999994E-3</v>
          </cell>
          <cell r="W153">
            <v>5.2999200000000005E-3</v>
          </cell>
          <cell r="Y153" t="e">
            <v>#DIV/0!</v>
          </cell>
          <cell r="Z153">
            <v>4.2993309533824426</v>
          </cell>
          <cell r="AA153">
            <v>4.5625216984407313</v>
          </cell>
          <cell r="AC153">
            <v>0.24921813000000001</v>
          </cell>
          <cell r="AD153">
            <v>0.10358234000000001</v>
          </cell>
          <cell r="AE153">
            <v>7.208138E-2</v>
          </cell>
          <cell r="AF153">
            <v>7.5039689999999992E-2</v>
          </cell>
          <cell r="AH153">
            <v>1.4059905385416083</v>
          </cell>
          <cell r="AI153">
            <v>2.4574550320762452</v>
          </cell>
          <cell r="AJ153">
            <v>2.3211508469717832</v>
          </cell>
        </row>
        <row r="154">
          <cell r="P154" t="str">
            <v>CLBRVA</v>
          </cell>
          <cell r="Q154" t="str">
            <v/>
          </cell>
          <cell r="R154" t="str">
            <v>Brazil Varginha-DAP</v>
          </cell>
          <cell r="T154">
            <v>1.42468E-2</v>
          </cell>
          <cell r="U154">
            <v>0</v>
          </cell>
          <cell r="V154">
            <v>1.6467590000000001E-2</v>
          </cell>
          <cell r="W154">
            <v>1.568843E-2</v>
          </cell>
          <cell r="Y154" t="e">
            <v>#DIV/0!</v>
          </cell>
          <cell r="Z154">
            <v>-0.13485822758521437</v>
          </cell>
          <cell r="AA154">
            <v>-9.1891285488732738E-2</v>
          </cell>
          <cell r="AC154">
            <v>0.27546044000000003</v>
          </cell>
          <cell r="AD154">
            <v>0.17925522000000002</v>
          </cell>
          <cell r="AE154">
            <v>9.4349479999999999E-2</v>
          </cell>
          <cell r="AF154">
            <v>9.8491659999999995E-2</v>
          </cell>
          <cell r="AH154">
            <v>0.53669410575602761</v>
          </cell>
          <cell r="AI154">
            <v>1.9195756033843541</v>
          </cell>
          <cell r="AJ154">
            <v>1.7967894946638128</v>
          </cell>
        </row>
        <row r="155">
          <cell r="P155" t="str">
            <v>CLINLA</v>
          </cell>
          <cell r="Q155" t="str">
            <v/>
          </cell>
          <cell r="R155" t="str">
            <v>Latam Industry</v>
          </cell>
          <cell r="T155">
            <v>4.3727719999999998E-2</v>
          </cell>
          <cell r="U155">
            <v>0</v>
          </cell>
          <cell r="V155">
            <v>2.2030729999999998E-2</v>
          </cell>
          <cell r="W155">
            <v>2.0988349999999999E-2</v>
          </cell>
          <cell r="Y155" t="e">
            <v>#DIV/0!</v>
          </cell>
          <cell r="Z155">
            <v>0.98485116017490115</v>
          </cell>
          <cell r="AA155">
            <v>1.0834281875421363</v>
          </cell>
          <cell r="AC155">
            <v>0.52467857000000007</v>
          </cell>
          <cell r="AD155">
            <v>0.28283755999999999</v>
          </cell>
          <cell r="AE155">
            <v>0.16643085999999999</v>
          </cell>
          <cell r="AF155">
            <v>0.17353135</v>
          </cell>
          <cell r="AH155">
            <v>0.85505266697959104</v>
          </cell>
          <cell r="AI155">
            <v>2.152531748018367</v>
          </cell>
          <cell r="AJ155">
            <v>2.0235376489608368</v>
          </cell>
        </row>
        <row r="156">
          <cell r="P156" t="str">
            <v>CLCHZH</v>
          </cell>
          <cell r="Q156" t="str">
            <v/>
          </cell>
          <cell r="R156" t="str">
            <v>China Zhuhai - DAP</v>
          </cell>
          <cell r="T156">
            <v>0</v>
          </cell>
          <cell r="U156">
            <v>0</v>
          </cell>
          <cell r="V156">
            <v>0</v>
          </cell>
          <cell r="W156">
            <v>0</v>
          </cell>
          <cell r="Y156" t="e">
            <v>#DIV/0!</v>
          </cell>
          <cell r="Z156" t="e">
            <v>#DIV/0!</v>
          </cell>
          <cell r="AA156" t="e">
            <v>#DIV/0!</v>
          </cell>
          <cell r="AC156">
            <v>0</v>
          </cell>
          <cell r="AD156">
            <v>0</v>
          </cell>
          <cell r="AE156">
            <v>0</v>
          </cell>
          <cell r="AF156">
            <v>0</v>
          </cell>
          <cell r="AH156" t="e">
            <v>#DIV/0!</v>
          </cell>
          <cell r="AI156" t="e">
            <v>#DIV/0!</v>
          </cell>
          <cell r="AJ156" t="e">
            <v>#DIV/0!</v>
          </cell>
        </row>
        <row r="157">
          <cell r="P157" t="str">
            <v>CLCHSU</v>
          </cell>
          <cell r="Q157" t="str">
            <v/>
          </cell>
          <cell r="R157" t="str">
            <v>China Suzhou - DAP</v>
          </cell>
          <cell r="T157">
            <v>0</v>
          </cell>
          <cell r="U157">
            <v>0</v>
          </cell>
          <cell r="V157">
            <v>-7.5779899999999997E-3</v>
          </cell>
          <cell r="W157">
            <v>-6.8331999999999993E-3</v>
          </cell>
          <cell r="Y157" t="e">
            <v>#DIV/0!</v>
          </cell>
          <cell r="Z157">
            <v>-1</v>
          </cell>
          <cell r="AA157">
            <v>-1</v>
          </cell>
          <cell r="AC157">
            <v>0</v>
          </cell>
          <cell r="AD157">
            <v>0</v>
          </cell>
          <cell r="AE157">
            <v>0.20749297999999999</v>
          </cell>
          <cell r="AF157">
            <v>0.21772063</v>
          </cell>
          <cell r="AH157" t="e">
            <v>#DIV/0!</v>
          </cell>
          <cell r="AI157">
            <v>-1</v>
          </cell>
          <cell r="AJ157">
            <v>-1</v>
          </cell>
        </row>
        <row r="158">
          <cell r="P158">
            <v>263740</v>
          </cell>
          <cell r="Q158" t="str">
            <v/>
          </cell>
          <cell r="R158" t="str">
            <v>CL China PCI SC</v>
          </cell>
          <cell r="T158">
            <v>0</v>
          </cell>
          <cell r="U158">
            <v>0</v>
          </cell>
          <cell r="V158">
            <v>0</v>
          </cell>
          <cell r="W158">
            <v>0</v>
          </cell>
          <cell r="Y158" t="e">
            <v>#DIV/0!</v>
          </cell>
          <cell r="Z158" t="e">
            <v>#DIV/0!</v>
          </cell>
          <cell r="AA158" t="e">
            <v>#DIV/0!</v>
          </cell>
          <cell r="AC158">
            <v>0</v>
          </cell>
          <cell r="AD158">
            <v>0</v>
          </cell>
          <cell r="AE158">
            <v>0</v>
          </cell>
          <cell r="AF158">
            <v>0</v>
          </cell>
          <cell r="AH158" t="e">
            <v>#DIV/0!</v>
          </cell>
          <cell r="AI158" t="e">
            <v>#DIV/0!</v>
          </cell>
          <cell r="AJ158" t="e">
            <v>#DIV/0!</v>
          </cell>
        </row>
        <row r="159">
          <cell r="P159">
            <v>263320</v>
          </cell>
          <cell r="Q159" t="str">
            <v/>
          </cell>
          <cell r="R159" t="str">
            <v>CL China Shenzhen DPC - C</v>
          </cell>
          <cell r="T159">
            <v>0</v>
          </cell>
          <cell r="U159">
            <v>0</v>
          </cell>
          <cell r="V159">
            <v>0</v>
          </cell>
          <cell r="W159">
            <v>0</v>
          </cell>
          <cell r="Y159" t="e">
            <v>#DIV/0!</v>
          </cell>
          <cell r="Z159" t="e">
            <v>#DIV/0!</v>
          </cell>
          <cell r="AA159" t="e">
            <v>#DIV/0!</v>
          </cell>
          <cell r="AC159">
            <v>0</v>
          </cell>
          <cell r="AD159">
            <v>0</v>
          </cell>
          <cell r="AE159">
            <v>0</v>
          </cell>
          <cell r="AF159">
            <v>0</v>
          </cell>
          <cell r="AH159" t="e">
            <v>#DIV/0!</v>
          </cell>
          <cell r="AI159" t="e">
            <v>#DIV/0!</v>
          </cell>
          <cell r="AJ159" t="e">
            <v>#DIV/0!</v>
          </cell>
        </row>
        <row r="160">
          <cell r="P160">
            <v>451315</v>
          </cell>
          <cell r="Q160" t="str">
            <v/>
          </cell>
          <cell r="R160" t="str">
            <v>CL Hong Kong SC - D</v>
          </cell>
          <cell r="T160">
            <v>0.21539254999999999</v>
          </cell>
          <cell r="U160">
            <v>0</v>
          </cell>
          <cell r="V160">
            <v>0.16323421999999999</v>
          </cell>
          <cell r="W160">
            <v>0.14002398999999999</v>
          </cell>
          <cell r="Y160" t="e">
            <v>#DIV/0!</v>
          </cell>
          <cell r="Z160">
            <v>0.31953061067709948</v>
          </cell>
          <cell r="AA160">
            <v>0.53825462336846708</v>
          </cell>
          <cell r="AC160">
            <v>1.2872986399999999</v>
          </cell>
          <cell r="AD160">
            <v>0.62083748000000005</v>
          </cell>
          <cell r="AE160">
            <v>0.99652408000000003</v>
          </cell>
          <cell r="AF160">
            <v>0.96229073000000009</v>
          </cell>
          <cell r="AH160">
            <v>1.0734873158753235</v>
          </cell>
          <cell r="AI160">
            <v>0.29178879450660128</v>
          </cell>
          <cell r="AJ160">
            <v>0.33774398928273974</v>
          </cell>
        </row>
        <row r="161">
          <cell r="P161">
            <v>451501</v>
          </cell>
          <cell r="Q161" t="str">
            <v/>
          </cell>
          <cell r="R161" t="str">
            <v>CL Hong Kong DPC - C</v>
          </cell>
          <cell r="T161">
            <v>3.4876900000000003E-3</v>
          </cell>
          <cell r="U161">
            <v>0</v>
          </cell>
          <cell r="V161">
            <v>0.82724310999999995</v>
          </cell>
          <cell r="W161">
            <v>0.70961766000000004</v>
          </cell>
          <cell r="Y161" t="e">
            <v>#DIV/0!</v>
          </cell>
          <cell r="Z161">
            <v>-0.99578396005014769</v>
          </cell>
          <cell r="AA161">
            <v>-0.99508511386258336</v>
          </cell>
          <cell r="AC161">
            <v>2.1193670000000001E-2</v>
          </cell>
          <cell r="AD161">
            <v>9.5988000000000011E-3</v>
          </cell>
          <cell r="AE161">
            <v>3.0752691400000001</v>
          </cell>
          <cell r="AF161">
            <v>2.9302014700000001</v>
          </cell>
          <cell r="AH161">
            <v>1.2079499520773429</v>
          </cell>
          <cell r="AI161">
            <v>-0.99310835278631904</v>
          </cell>
          <cell r="AJ161">
            <v>-0.99276716286679079</v>
          </cell>
        </row>
        <row r="162">
          <cell r="P162">
            <v>371501</v>
          </cell>
          <cell r="Q162" t="str">
            <v/>
          </cell>
          <cell r="R162" t="str">
            <v>CL Taiwan Chungli DPC</v>
          </cell>
          <cell r="T162">
            <v>0</v>
          </cell>
          <cell r="U162">
            <v>0</v>
          </cell>
          <cell r="V162">
            <v>0</v>
          </cell>
          <cell r="W162">
            <v>0</v>
          </cell>
          <cell r="Y162" t="e">
            <v>#DIV/0!</v>
          </cell>
          <cell r="Z162" t="e">
            <v>#DIV/0!</v>
          </cell>
          <cell r="AA162" t="e">
            <v>#DIV/0!</v>
          </cell>
          <cell r="AC162">
            <v>0</v>
          </cell>
          <cell r="AD162">
            <v>0</v>
          </cell>
          <cell r="AE162">
            <v>0</v>
          </cell>
          <cell r="AF162">
            <v>0</v>
          </cell>
          <cell r="AH162" t="e">
            <v>#DIV/0!</v>
          </cell>
          <cell r="AI162" t="e">
            <v>#DIV/0!</v>
          </cell>
          <cell r="AJ162" t="e">
            <v>#DIV/0!</v>
          </cell>
        </row>
        <row r="163">
          <cell r="P163" t="str">
            <v>CLSIDA</v>
          </cell>
          <cell r="Q163" t="str">
            <v/>
          </cell>
          <cell r="R163" t="str">
            <v>Singapore - DAP</v>
          </cell>
          <cell r="T163">
            <v>-1E-8</v>
          </cell>
          <cell r="U163">
            <v>0</v>
          </cell>
          <cell r="V163">
            <v>0.69768394999999994</v>
          </cell>
          <cell r="W163">
            <v>0.67939039000000001</v>
          </cell>
          <cell r="Y163" t="e">
            <v>#DIV/0!</v>
          </cell>
          <cell r="Z163">
            <v>-1.0000000143331376</v>
          </cell>
          <cell r="AA163">
            <v>-1.000000014719078</v>
          </cell>
          <cell r="AC163">
            <v>0.11001375000000001</v>
          </cell>
          <cell r="AD163">
            <v>0.11001372999999999</v>
          </cell>
          <cell r="AE163">
            <v>2.1767964700000002</v>
          </cell>
          <cell r="AF163">
            <v>2.3135900299999999</v>
          </cell>
          <cell r="AH163">
            <v>1.8179549059220573E-7</v>
          </cell>
          <cell r="AI163">
            <v>-0.94946070911259806</v>
          </cell>
          <cell r="AJ163">
            <v>-0.95244890037843055</v>
          </cell>
        </row>
        <row r="164">
          <cell r="P164">
            <v>832956</v>
          </cell>
          <cell r="Q164" t="str">
            <v/>
          </cell>
          <cell r="R164" t="str">
            <v>CL Singapore HC DPC</v>
          </cell>
          <cell r="T164">
            <v>6.9284808999999994</v>
          </cell>
          <cell r="U164">
            <v>8.1599369999999993</v>
          </cell>
          <cell r="V164">
            <v>9.049662360000001</v>
          </cell>
          <cell r="W164">
            <v>7.7628935999999999</v>
          </cell>
          <cell r="Y164">
            <v>-0.15091490289692189</v>
          </cell>
          <cell r="Z164">
            <v>-0.23439343653037698</v>
          </cell>
          <cell r="AA164">
            <v>-0.10748732920930419</v>
          </cell>
          <cell r="AC164">
            <v>35.850268530000001</v>
          </cell>
          <cell r="AD164">
            <v>39.997711389999999</v>
          </cell>
          <cell r="AE164">
            <v>37.941565110000006</v>
          </cell>
          <cell r="AF164">
            <v>36.837672820000002</v>
          </cell>
          <cell r="AH164">
            <v>-0.10369200426394692</v>
          </cell>
          <cell r="AI164">
            <v>-5.5118880149960289E-2</v>
          </cell>
          <cell r="AJ164">
            <v>-2.6804198376611799E-2</v>
          </cell>
        </row>
        <row r="165">
          <cell r="P165">
            <v>470469</v>
          </cell>
          <cell r="Q165" t="str">
            <v/>
          </cell>
          <cell r="R165" t="str">
            <v>CL India Pimpri DPC</v>
          </cell>
          <cell r="T165">
            <v>0</v>
          </cell>
          <cell r="U165">
            <v>0</v>
          </cell>
          <cell r="V165">
            <v>0</v>
          </cell>
          <cell r="W165">
            <v>0</v>
          </cell>
          <cell r="Y165" t="e">
            <v>#DIV/0!</v>
          </cell>
          <cell r="Z165" t="e">
            <v>#DIV/0!</v>
          </cell>
          <cell r="AA165" t="e">
            <v>#DIV/0!</v>
          </cell>
          <cell r="AC165">
            <v>0</v>
          </cell>
          <cell r="AD165">
            <v>0</v>
          </cell>
          <cell r="AE165">
            <v>0</v>
          </cell>
          <cell r="AF165">
            <v>0</v>
          </cell>
          <cell r="AH165" t="e">
            <v>#DIV/0!</v>
          </cell>
          <cell r="AI165" t="e">
            <v>#DIV/0!</v>
          </cell>
          <cell r="AJ165" t="e">
            <v>#DIV/0!</v>
          </cell>
        </row>
        <row r="166">
          <cell r="P166">
            <v>481530</v>
          </cell>
          <cell r="Q166" t="str">
            <v/>
          </cell>
          <cell r="R166" t="str">
            <v>CL Indonesia Batam DPC</v>
          </cell>
          <cell r="T166">
            <v>0</v>
          </cell>
          <cell r="U166">
            <v>0</v>
          </cell>
          <cell r="V166">
            <v>0</v>
          </cell>
          <cell r="W166">
            <v>0</v>
          </cell>
          <cell r="Y166" t="e">
            <v>#DIV/0!</v>
          </cell>
          <cell r="Z166" t="e">
            <v>#DIV/0!</v>
          </cell>
          <cell r="AA166" t="e">
            <v>#DIV/0!</v>
          </cell>
          <cell r="AC166">
            <v>0</v>
          </cell>
          <cell r="AD166">
            <v>0</v>
          </cell>
          <cell r="AE166">
            <v>0</v>
          </cell>
          <cell r="AF166">
            <v>0</v>
          </cell>
          <cell r="AH166" t="e">
            <v>#DIV/0!</v>
          </cell>
          <cell r="AI166" t="e">
            <v>#DIV/0!</v>
          </cell>
          <cell r="AJ166" t="e">
            <v>#DIV/0!</v>
          </cell>
        </row>
        <row r="167">
          <cell r="P167">
            <v>265163</v>
          </cell>
          <cell r="Q167" t="str">
            <v/>
          </cell>
          <cell r="R167" t="str">
            <v xml:space="preserve">Philips Electronics Suzhou co ltd </v>
          </cell>
          <cell r="T167">
            <v>0</v>
          </cell>
          <cell r="U167">
            <v>0</v>
          </cell>
          <cell r="V167">
            <v>0</v>
          </cell>
          <cell r="W167">
            <v>0</v>
          </cell>
          <cell r="Y167" t="e">
            <v>#DIV/0!</v>
          </cell>
          <cell r="Z167" t="e">
            <v>#DIV/0!</v>
          </cell>
          <cell r="AA167" t="e">
            <v>#DIV/0!</v>
          </cell>
          <cell r="AC167">
            <v>0</v>
          </cell>
          <cell r="AD167">
            <v>0</v>
          </cell>
          <cell r="AE167">
            <v>0</v>
          </cell>
          <cell r="AF167">
            <v>0</v>
          </cell>
          <cell r="AH167" t="e">
            <v>#DIV/0!</v>
          </cell>
          <cell r="AI167" t="e">
            <v>#DIV/0!</v>
          </cell>
          <cell r="AJ167" t="e">
            <v>#DIV/0!</v>
          </cell>
        </row>
        <row r="168">
          <cell r="P168" t="str">
            <v>CLINAP</v>
          </cell>
          <cell r="Q168" t="str">
            <v/>
          </cell>
          <cell r="R168" t="str">
            <v>APAC Industry</v>
          </cell>
          <cell r="T168">
            <v>7.1473611300000002</v>
          </cell>
          <cell r="U168">
            <v>8.1599369999999993</v>
          </cell>
          <cell r="V168">
            <v>10.730245650000001</v>
          </cell>
          <cell r="W168">
            <v>9.2850924399999997</v>
          </cell>
          <cell r="Y168">
            <v>-0.12409113820364046</v>
          </cell>
          <cell r="Z168">
            <v>-0.33390517205913178</v>
          </cell>
          <cell r="AA168">
            <v>-0.23023263621918227</v>
          </cell>
          <cell r="AC168">
            <v>37.26877459</v>
          </cell>
          <cell r="AD168">
            <v>40.738161399999996</v>
          </cell>
          <cell r="AE168">
            <v>44.39764778</v>
          </cell>
          <cell r="AF168">
            <v>43.261475680000004</v>
          </cell>
          <cell r="AH168">
            <v>-8.5163068012195475E-2</v>
          </cell>
          <cell r="AI168">
            <v>-0.1605687135797175</v>
          </cell>
          <cell r="AJ168">
            <v>-0.13852280801346911</v>
          </cell>
        </row>
        <row r="169">
          <cell r="P169" t="str">
            <v>CLINDU</v>
          </cell>
          <cell r="Q169" t="str">
            <v/>
          </cell>
          <cell r="R169" t="str">
            <v>Industry</v>
          </cell>
          <cell r="T169">
            <v>7.4732384300000003</v>
          </cell>
          <cell r="U169">
            <v>12.563964</v>
          </cell>
          <cell r="V169">
            <v>11.55239615</v>
          </cell>
          <cell r="W169">
            <v>10.10600453</v>
          </cell>
          <cell r="Y169">
            <v>-0.4051846670366136</v>
          </cell>
          <cell r="Z169">
            <v>-0.3531005747236256</v>
          </cell>
          <cell r="AA169">
            <v>-0.26051503264069875</v>
          </cell>
          <cell r="AC169">
            <v>42.092852399999998</v>
          </cell>
          <cell r="AD169">
            <v>57.067084349999995</v>
          </cell>
          <cell r="AE169">
            <v>46.821173399999999</v>
          </cell>
          <cell r="AF169">
            <v>45.694029270000001</v>
          </cell>
          <cell r="AH169">
            <v>-0.26239700381678949</v>
          </cell>
          <cell r="AI169">
            <v>-0.10098681123613193</v>
          </cell>
          <cell r="AJ169">
            <v>-7.8810665803208627E-2</v>
          </cell>
        </row>
        <row r="171">
          <cell r="P171" t="str">
            <v>CLOTHQ</v>
          </cell>
          <cell r="Q171" t="str">
            <v/>
          </cell>
          <cell r="R171" t="str">
            <v>Headquarters</v>
          </cell>
          <cell r="T171">
            <v>0</v>
          </cell>
          <cell r="U171">
            <v>0</v>
          </cell>
          <cell r="V171">
            <v>0</v>
          </cell>
          <cell r="W171">
            <v>0</v>
          </cell>
          <cell r="Y171" t="e">
            <v>#DIV/0!</v>
          </cell>
          <cell r="Z171" t="e">
            <v>#DIV/0!</v>
          </cell>
          <cell r="AA171" t="e">
            <v>#DIV/0!</v>
          </cell>
          <cell r="AC171">
            <v>0</v>
          </cell>
          <cell r="AD171">
            <v>0</v>
          </cell>
          <cell r="AE171">
            <v>0.3472343</v>
          </cell>
          <cell r="AF171">
            <v>0.3472343</v>
          </cell>
          <cell r="AH171" t="e">
            <v>#DIV/0!</v>
          </cell>
          <cell r="AI171">
            <v>-1</v>
          </cell>
          <cell r="AJ171">
            <v>-1</v>
          </cell>
        </row>
        <row r="172">
          <cell r="P172">
            <v>676968</v>
          </cell>
          <cell r="Q172" t="str">
            <v/>
          </cell>
          <cell r="R172" t="str">
            <v>Netherlands Sector HQ</v>
          </cell>
          <cell r="T172">
            <v>0</v>
          </cell>
          <cell r="U172">
            <v>0</v>
          </cell>
          <cell r="V172">
            <v>0</v>
          </cell>
          <cell r="W172">
            <v>0</v>
          </cell>
          <cell r="Y172" t="e">
            <v>#DIV/0!</v>
          </cell>
          <cell r="Z172" t="e">
            <v>#DIV/0!</v>
          </cell>
          <cell r="AA172" t="e">
            <v>#DIV/0!</v>
          </cell>
          <cell r="AC172">
            <v>0</v>
          </cell>
          <cell r="AD172">
            <v>0</v>
          </cell>
          <cell r="AE172">
            <v>0.3472343</v>
          </cell>
          <cell r="AF172">
            <v>0.3472343</v>
          </cell>
          <cell r="AH172" t="e">
            <v>#DIV/0!</v>
          </cell>
          <cell r="AI172">
            <v>-1</v>
          </cell>
          <cell r="AJ172">
            <v>-1</v>
          </cell>
        </row>
        <row r="173">
          <cell r="P173">
            <v>676968</v>
          </cell>
          <cell r="Q173" t="str">
            <v/>
          </cell>
          <cell r="R173" t="str">
            <v>Netherlands Sector HQ</v>
          </cell>
          <cell r="T173">
            <v>0</v>
          </cell>
          <cell r="U173">
            <v>0</v>
          </cell>
          <cell r="V173">
            <v>0</v>
          </cell>
          <cell r="W173">
            <v>0</v>
          </cell>
          <cell r="Y173" t="e">
            <v>#DIV/0!</v>
          </cell>
          <cell r="Z173" t="e">
            <v>#DIV/0!</v>
          </cell>
          <cell r="AA173" t="e">
            <v>#DIV/0!</v>
          </cell>
          <cell r="AC173">
            <v>0</v>
          </cell>
          <cell r="AD173">
            <v>0</v>
          </cell>
          <cell r="AE173">
            <v>0.3472343</v>
          </cell>
          <cell r="AF173">
            <v>0.3472343</v>
          </cell>
          <cell r="AH173" t="e">
            <v>#DIV/0!</v>
          </cell>
          <cell r="AI173">
            <v>-1</v>
          </cell>
          <cell r="AJ173">
            <v>-1</v>
          </cell>
        </row>
        <row r="174">
          <cell r="P174" t="str">
            <v>CLOTLI</v>
          </cell>
          <cell r="Q174" t="str">
            <v/>
          </cell>
          <cell r="R174" t="str">
            <v>License/GSA</v>
          </cell>
          <cell r="T174">
            <v>17.41424602</v>
          </cell>
          <cell r="U174">
            <v>0</v>
          </cell>
          <cell r="V174">
            <v>26.27357941</v>
          </cell>
          <cell r="W174">
            <v>26.27357941</v>
          </cell>
          <cell r="Y174" t="e">
            <v>#DIV/0!</v>
          </cell>
          <cell r="Z174">
            <v>-0.33719552451342222</v>
          </cell>
          <cell r="AA174">
            <v>-0.33719552451342222</v>
          </cell>
          <cell r="AC174">
            <v>115.54341423999999</v>
          </cell>
          <cell r="AD174">
            <v>52.550472909999996</v>
          </cell>
          <cell r="AE174">
            <v>205.13891988999998</v>
          </cell>
          <cell r="AF174">
            <v>205.13891988999998</v>
          </cell>
          <cell r="AH174">
            <v>1.1987131198207137</v>
          </cell>
          <cell r="AI174">
            <v>-0.43675527636609901</v>
          </cell>
          <cell r="AJ174">
            <v>-0.43675527636609901</v>
          </cell>
        </row>
        <row r="175">
          <cell r="P175" t="str">
            <v>CLOTCO</v>
          </cell>
          <cell r="Q175" t="str">
            <v/>
          </cell>
          <cell r="R175" t="str">
            <v>Corporate organizations</v>
          </cell>
          <cell r="T175">
            <v>0</v>
          </cell>
          <cell r="U175">
            <v>0</v>
          </cell>
          <cell r="V175">
            <v>0</v>
          </cell>
          <cell r="W175">
            <v>0</v>
          </cell>
          <cell r="Y175" t="e">
            <v>#DIV/0!</v>
          </cell>
          <cell r="Z175" t="e">
            <v>#DIV/0!</v>
          </cell>
          <cell r="AA175" t="e">
            <v>#DIV/0!</v>
          </cell>
          <cell r="AC175">
            <v>0</v>
          </cell>
          <cell r="AD175">
            <v>0</v>
          </cell>
          <cell r="AE175">
            <v>0</v>
          </cell>
          <cell r="AF175">
            <v>0</v>
          </cell>
          <cell r="AH175" t="e">
            <v>#DIV/0!</v>
          </cell>
          <cell r="AI175" t="e">
            <v>#DIV/0!</v>
          </cell>
          <cell r="AJ175" t="e">
            <v>#DIV/0!</v>
          </cell>
        </row>
        <row r="176">
          <cell r="P176" t="str">
            <v>CLOTSA</v>
          </cell>
          <cell r="Q176" t="str">
            <v/>
          </cell>
          <cell r="R176" t="str">
            <v>Sector adjustments</v>
          </cell>
          <cell r="T176">
            <v>0.37473633000000001</v>
          </cell>
          <cell r="U176">
            <v>-596.16891924000004</v>
          </cell>
          <cell r="V176">
            <v>-6.1333040499999996</v>
          </cell>
          <cell r="W176">
            <v>-6.1333040499999996</v>
          </cell>
          <cell r="Y176">
            <v>-1.0006285740801075</v>
          </cell>
          <cell r="Z176">
            <v>-1.0610986063865528</v>
          </cell>
          <cell r="AA176">
            <v>-1.0610986063865528</v>
          </cell>
          <cell r="AC176">
            <v>2.1568232599999999</v>
          </cell>
          <cell r="AD176">
            <v>-1780.7458978899997</v>
          </cell>
          <cell r="AE176">
            <v>-34.443819380000001</v>
          </cell>
          <cell r="AF176">
            <v>-34.443819380000001</v>
          </cell>
          <cell r="AH176">
            <v>-1.0012111909186794</v>
          </cell>
          <cell r="AI176">
            <v>-1.0626185858253681</v>
          </cell>
          <cell r="AJ176">
            <v>-1.0626185858253681</v>
          </cell>
        </row>
        <row r="177">
          <cell r="P177" t="str">
            <v>067302</v>
          </cell>
          <cell r="Q177" t="str">
            <v/>
          </cell>
          <cell r="R177" t="str">
            <v xml:space="preserve"> PBS Consol. Adjustm.</v>
          </cell>
          <cell r="T177">
            <v>0.37473633000000001</v>
          </cell>
          <cell r="U177">
            <v>0</v>
          </cell>
          <cell r="V177">
            <v>-6.1333040499999996</v>
          </cell>
          <cell r="W177">
            <v>-6.1333040499999996</v>
          </cell>
          <cell r="Y177" t="e">
            <v>#DIV/0!</v>
          </cell>
          <cell r="Z177">
            <v>-1.0610986063865528</v>
          </cell>
          <cell r="AA177">
            <v>-1.0610986063865528</v>
          </cell>
          <cell r="AC177">
            <v>2.1568232599999999</v>
          </cell>
          <cell r="AD177">
            <v>1.0078619499999999</v>
          </cell>
          <cell r="AE177">
            <v>-34.443819380000001</v>
          </cell>
          <cell r="AF177">
            <v>-34.443819380000001</v>
          </cell>
          <cell r="AH177">
            <v>1.1399986972422167</v>
          </cell>
          <cell r="AI177">
            <v>-1.0626185858253681</v>
          </cell>
          <cell r="AJ177">
            <v>-1.0626185858253681</v>
          </cell>
        </row>
        <row r="178">
          <cell r="P178" t="str">
            <v>CLOTCA</v>
          </cell>
          <cell r="Q178" t="str">
            <v/>
          </cell>
          <cell r="R178" t="str">
            <v>Corporate adjustments</v>
          </cell>
          <cell r="T178">
            <v>0</v>
          </cell>
          <cell r="U178">
            <v>640.61103899999989</v>
          </cell>
          <cell r="V178">
            <v>0</v>
          </cell>
          <cell r="W178">
            <v>0</v>
          </cell>
          <cell r="Y178">
            <v>-1</v>
          </cell>
          <cell r="Z178" t="e">
            <v>#DIV/0!</v>
          </cell>
          <cell r="AA178" t="e">
            <v>#DIV/0!</v>
          </cell>
          <cell r="AC178">
            <v>0</v>
          </cell>
          <cell r="AD178">
            <v>1949.8140830000002</v>
          </cell>
          <cell r="AE178">
            <v>0</v>
          </cell>
          <cell r="AF178">
            <v>0</v>
          </cell>
          <cell r="AH178">
            <v>-1</v>
          </cell>
          <cell r="AI178" t="e">
            <v>#DIV/0!</v>
          </cell>
          <cell r="AJ178" t="e">
            <v>#DIV/0!</v>
          </cell>
        </row>
        <row r="179">
          <cell r="P179" t="str">
            <v>CLOTH2</v>
          </cell>
          <cell r="Q179" t="str">
            <v/>
          </cell>
          <cell r="R179" t="str">
            <v>Others</v>
          </cell>
          <cell r="T179">
            <v>24.826084380000133</v>
          </cell>
          <cell r="U179">
            <v>0</v>
          </cell>
          <cell r="V179">
            <v>24.636232759999913</v>
          </cell>
          <cell r="W179">
            <v>24.556933780000016</v>
          </cell>
          <cell r="Y179" t="e">
            <v>#DIV/0!</v>
          </cell>
          <cell r="Z179">
            <v>7.7061952551636722E-3</v>
          </cell>
          <cell r="AA179">
            <v>1.0960268998213537E-2</v>
          </cell>
          <cell r="AC179">
            <v>129.04274155000067</v>
          </cell>
          <cell r="AD179">
            <v>0.20452563999999995</v>
          </cell>
          <cell r="AE179">
            <v>143.10438946000087</v>
          </cell>
          <cell r="AF179">
            <v>143.48418795000032</v>
          </cell>
          <cell r="AH179">
            <v>629.93674489907812</v>
          </cell>
          <cell r="AI179">
            <v>-9.8261471664575162E-2</v>
          </cell>
          <cell r="AJ179">
            <v>-0.10064834743346099</v>
          </cell>
        </row>
        <row r="180">
          <cell r="P180" t="str">
            <v>CLSAEC</v>
          </cell>
          <cell r="Q180" t="str">
            <v/>
          </cell>
          <cell r="R180" t="str">
            <v xml:space="preserve">  CL Saeco Group</v>
          </cell>
          <cell r="T180">
            <v>0.38152999999999793</v>
          </cell>
          <cell r="U180">
            <v>0</v>
          </cell>
          <cell r="V180">
            <v>0</v>
          </cell>
          <cell r="W180">
            <v>0</v>
          </cell>
          <cell r="Y180" t="e">
            <v>#DIV/0!</v>
          </cell>
          <cell r="Z180" t="e">
            <v>#DIV/0!</v>
          </cell>
          <cell r="AA180" t="e">
            <v>#DIV/0!</v>
          </cell>
          <cell r="AC180">
            <v>1.0386529999999965</v>
          </cell>
          <cell r="AD180">
            <v>0.20452563999999995</v>
          </cell>
          <cell r="AE180">
            <v>0</v>
          </cell>
          <cell r="AF180">
            <v>0</v>
          </cell>
          <cell r="AH180">
            <v>4.0783510566205621</v>
          </cell>
          <cell r="AI180" t="e">
            <v>#DIV/0!</v>
          </cell>
          <cell r="AJ180" t="e">
            <v>#DIV/0!</v>
          </cell>
        </row>
        <row r="181">
          <cell r="P181">
            <v>805219</v>
          </cell>
          <cell r="Q181" t="str">
            <v/>
          </cell>
          <cell r="R181" t="str">
            <v xml:space="preserve">  CL Netherlands SO Europe</v>
          </cell>
          <cell r="T181">
            <v>0</v>
          </cell>
          <cell r="U181">
            <v>0</v>
          </cell>
          <cell r="V181">
            <v>0</v>
          </cell>
          <cell r="W181">
            <v>0</v>
          </cell>
          <cell r="Y181" t="e">
            <v>#DIV/0!</v>
          </cell>
          <cell r="Z181" t="e">
            <v>#DIV/0!</v>
          </cell>
          <cell r="AA181" t="e">
            <v>#DIV/0!</v>
          </cell>
          <cell r="AC181">
            <v>0</v>
          </cell>
          <cell r="AD181">
            <v>0</v>
          </cell>
          <cell r="AE181">
            <v>0</v>
          </cell>
          <cell r="AF181">
            <v>0</v>
          </cell>
          <cell r="AH181" t="e">
            <v>#DIV/0!</v>
          </cell>
          <cell r="AI181" t="e">
            <v>#DIV/0!</v>
          </cell>
          <cell r="AJ181" t="e">
            <v>#DIV/0!</v>
          </cell>
        </row>
        <row r="182">
          <cell r="P182">
            <v>473799</v>
          </cell>
          <cell r="R182" t="str">
            <v xml:space="preserve">  Preethi Kitchen Appliances Private </v>
          </cell>
          <cell r="T182">
            <v>0</v>
          </cell>
          <cell r="U182">
            <v>0</v>
          </cell>
          <cell r="V182">
            <v>0</v>
          </cell>
          <cell r="W182">
            <v>0</v>
          </cell>
          <cell r="Y182" t="e">
            <v>#DIV/0!</v>
          </cell>
          <cell r="Z182" t="e">
            <v>#DIV/0!</v>
          </cell>
          <cell r="AA182" t="e">
            <v>#DIV/0!</v>
          </cell>
          <cell r="AC182">
            <v>0</v>
          </cell>
          <cell r="AD182">
            <v>0</v>
          </cell>
          <cell r="AE182">
            <v>0</v>
          </cell>
          <cell r="AF182">
            <v>0</v>
          </cell>
          <cell r="AH182" t="e">
            <v>#DIV/0!</v>
          </cell>
          <cell r="AI182" t="e">
            <v>#DIV/0!</v>
          </cell>
          <cell r="AJ182" t="e">
            <v>#DIV/0!</v>
          </cell>
        </row>
        <row r="183">
          <cell r="P183" t="str">
            <v>CLAVEN</v>
          </cell>
          <cell r="Q183" t="str">
            <v/>
          </cell>
          <cell r="R183" t="str">
            <v xml:space="preserve">  AVENT UK</v>
          </cell>
          <cell r="T183">
            <v>0</v>
          </cell>
          <cell r="U183">
            <v>0</v>
          </cell>
          <cell r="V183">
            <v>0</v>
          </cell>
          <cell r="W183">
            <v>0</v>
          </cell>
          <cell r="Y183" t="e">
            <v>#DIV/0!</v>
          </cell>
          <cell r="Z183" t="e">
            <v>#DIV/0!</v>
          </cell>
          <cell r="AA183" t="e">
            <v>#DIV/0!</v>
          </cell>
          <cell r="AC183">
            <v>0</v>
          </cell>
          <cell r="AD183">
            <v>0</v>
          </cell>
          <cell r="AE183">
            <v>0</v>
          </cell>
          <cell r="AF183">
            <v>0</v>
          </cell>
          <cell r="AH183" t="e">
            <v>#DIV/0!</v>
          </cell>
          <cell r="AI183" t="e">
            <v>#DIV/0!</v>
          </cell>
          <cell r="AJ183" t="e">
            <v>#DIV/0!</v>
          </cell>
        </row>
        <row r="184">
          <cell r="P184" t="str">
            <v>CLHIST</v>
          </cell>
          <cell r="Q184" t="str">
            <v/>
          </cell>
          <cell r="R184" t="str">
            <v xml:space="preserve">  CL History</v>
          </cell>
          <cell r="T184">
            <v>0</v>
          </cell>
          <cell r="U184">
            <v>0</v>
          </cell>
          <cell r="V184">
            <v>0</v>
          </cell>
          <cell r="W184">
            <v>0</v>
          </cell>
          <cell r="Y184" t="e">
            <v>#DIV/0!</v>
          </cell>
          <cell r="Z184" t="e">
            <v>#DIV/0!</v>
          </cell>
          <cell r="AA184" t="e">
            <v>#DIV/0!</v>
          </cell>
          <cell r="AC184">
            <v>0</v>
          </cell>
          <cell r="AD184">
            <v>0</v>
          </cell>
          <cell r="AE184">
            <v>0</v>
          </cell>
          <cell r="AF184">
            <v>0</v>
          </cell>
          <cell r="AH184" t="e">
            <v>#DIV/0!</v>
          </cell>
          <cell r="AI184" t="e">
            <v>#DIV/0!</v>
          </cell>
          <cell r="AJ184" t="e">
            <v>#DIV/0!</v>
          </cell>
        </row>
        <row r="185">
          <cell r="P185">
            <v>167244</v>
          </cell>
          <cell r="Q185" t="str">
            <v/>
          </cell>
          <cell r="R185" t="str">
            <v>Discus Holdings</v>
          </cell>
          <cell r="T185">
            <v>3.9061700000000005E-2</v>
          </cell>
          <cell r="U185">
            <v>0</v>
          </cell>
          <cell r="V185">
            <v>0</v>
          </cell>
          <cell r="W185">
            <v>0</v>
          </cell>
          <cell r="Y185" t="e">
            <v>#DIV/0!</v>
          </cell>
          <cell r="Z185" t="e">
            <v>#DIV/0!</v>
          </cell>
          <cell r="AA185" t="e">
            <v>#DIV/0!</v>
          </cell>
          <cell r="AC185">
            <v>3.9061700000000005E-2</v>
          </cell>
          <cell r="AD185">
            <v>0</v>
          </cell>
          <cell r="AE185">
            <v>0</v>
          </cell>
          <cell r="AF185">
            <v>0</v>
          </cell>
          <cell r="AH185" t="e">
            <v>#DIV/0!</v>
          </cell>
          <cell r="AI185" t="e">
            <v>#DIV/0!</v>
          </cell>
          <cell r="AJ185" t="e">
            <v>#DIV/0!</v>
          </cell>
        </row>
        <row r="186">
          <cell r="P186" t="str">
            <v>CLOTHE</v>
          </cell>
          <cell r="Q186" t="str">
            <v/>
          </cell>
          <cell r="R186" t="str">
            <v>Other+Licenses</v>
          </cell>
          <cell r="T186">
            <v>42.615066730000137</v>
          </cell>
          <cell r="U186">
            <v>44.442119759999855</v>
          </cell>
          <cell r="V186">
            <v>44.776508119999917</v>
          </cell>
          <cell r="W186">
            <v>44.697209140000012</v>
          </cell>
          <cell r="Y186">
            <v>-4.1110843494107076E-2</v>
          </cell>
          <cell r="Z186">
            <v>-4.8271771979341745E-2</v>
          </cell>
          <cell r="AA186">
            <v>-4.6583275557053591E-2</v>
          </cell>
          <cell r="AC186">
            <v>246.74297905000066</v>
          </cell>
          <cell r="AD186">
            <v>221.82318366000055</v>
          </cell>
          <cell r="AE186">
            <v>314.14672427000085</v>
          </cell>
          <cell r="AF186">
            <v>314.52652276000026</v>
          </cell>
          <cell r="AH186">
            <v>0.11234080666787254</v>
          </cell>
          <cell r="AI186">
            <v>-0.21456134988079151</v>
          </cell>
          <cell r="AJ186">
            <v>-0.21550978631370271</v>
          </cell>
        </row>
        <row r="188">
          <cell r="P188" t="str">
            <v>CLWORL</v>
          </cell>
          <cell r="Q188" t="str">
            <v/>
          </cell>
          <cell r="R188" t="str">
            <v>World Total</v>
          </cell>
          <cell r="T188">
            <v>539.34379044000002</v>
          </cell>
          <cell r="U188">
            <v>665.9381239999999</v>
          </cell>
          <cell r="V188">
            <v>714.91731587999993</v>
          </cell>
          <cell r="W188">
            <v>679.50568301999999</v>
          </cell>
          <cell r="Y188">
            <v>-0.1900992434546365</v>
          </cell>
          <cell r="Z188">
            <v>-0.2455857782992491</v>
          </cell>
          <cell r="AA188">
            <v>-0.20627037577826199</v>
          </cell>
          <cell r="AC188">
            <v>3123.2421542500006</v>
          </cell>
          <cell r="AD188">
            <v>3313.6402435800001</v>
          </cell>
          <cell r="AE188">
            <v>3358.2480045500001</v>
          </cell>
          <cell r="AF188">
            <v>3368.9524877399999</v>
          </cell>
          <cell r="AH188">
            <v>-5.7458889720718949E-2</v>
          </cell>
          <cell r="AI188">
            <v>-6.9978706153207393E-2</v>
          </cell>
          <cell r="AJ188">
            <v>-7.2933748512087102E-2</v>
          </cell>
        </row>
        <row r="191">
          <cell r="R191" t="str">
            <v>rBW_Data_B</v>
          </cell>
          <cell r="T191">
            <v>5</v>
          </cell>
          <cell r="U191">
            <v>39</v>
          </cell>
          <cell r="V191">
            <v>6</v>
          </cell>
          <cell r="W191">
            <v>7</v>
          </cell>
          <cell r="AC191">
            <v>8</v>
          </cell>
          <cell r="AD191">
            <v>41</v>
          </cell>
          <cell r="AE191">
            <v>9</v>
          </cell>
          <cell r="AF191">
            <v>10</v>
          </cell>
        </row>
        <row r="192">
          <cell r="R192" t="str">
            <v>rPer_Data_B</v>
          </cell>
          <cell r="T192" t="str">
            <v>#005.2011 
Actual GC</v>
          </cell>
          <cell r="U192" t="str">
            <v>003.2011005.2011
RoFo GC</v>
          </cell>
          <cell r="V192" t="str">
            <v>#005.2010 
Actual GC</v>
          </cell>
          <cell r="W192" t="str">
            <v>#005.2010 
Actual CY rate GC</v>
          </cell>
          <cell r="AC192" t="str">
            <v>#000-005.2011 
Actual GC</v>
          </cell>
          <cell r="AD192" t="str">
            <v>003.2011000-005.2011
RoFo GC</v>
          </cell>
          <cell r="AE192" t="str">
            <v>#000-005.2010 
Actual GC</v>
          </cell>
          <cell r="AF192" t="str">
            <v>#000-005.2010 
Actual Y-o-Y rate</v>
          </cell>
        </row>
        <row r="193">
          <cell r="R193" t="str">
            <v>rBW_Data_C</v>
          </cell>
          <cell r="T193">
            <v>4</v>
          </cell>
          <cell r="U193">
            <v>29</v>
          </cell>
          <cell r="V193">
            <v>5</v>
          </cell>
          <cell r="W193">
            <v>6</v>
          </cell>
          <cell r="AC193">
            <v>7</v>
          </cell>
          <cell r="AD193">
            <v>31</v>
          </cell>
          <cell r="AE193">
            <v>8</v>
          </cell>
          <cell r="AF193">
            <v>9</v>
          </cell>
        </row>
        <row r="194">
          <cell r="R194" t="str">
            <v>rPer_Data_C</v>
          </cell>
          <cell r="T194" t="str">
            <v>#005.2011 
Actual GC</v>
          </cell>
          <cell r="U194" t="str">
            <v/>
          </cell>
          <cell r="V194" t="str">
            <v>#005.2010 
Actual GC</v>
          </cell>
          <cell r="W194" t="str">
            <v>#005.2010 
Actual CY rate GC</v>
          </cell>
          <cell r="AC194" t="str">
            <v>#000-005.2011 
Actual GC</v>
          </cell>
          <cell r="AD194" t="str">
            <v/>
          </cell>
          <cell r="AE194" t="str">
            <v>#000-005.2010 
Actual GC</v>
          </cell>
          <cell r="AF194" t="str">
            <v>#000-005.2010 
Actual Y-o-Y rate</v>
          </cell>
        </row>
        <row r="195">
          <cell r="R195" t="str">
            <v>rBW_Data_E</v>
          </cell>
          <cell r="T195">
            <v>9</v>
          </cell>
          <cell r="U195">
            <v>36</v>
          </cell>
          <cell r="V195">
            <v>10</v>
          </cell>
          <cell r="W195">
            <v>11</v>
          </cell>
          <cell r="AC195">
            <v>1</v>
          </cell>
          <cell r="AD195">
            <v>28</v>
          </cell>
          <cell r="AE195">
            <v>2</v>
          </cell>
          <cell r="AF195">
            <v>3</v>
          </cell>
        </row>
        <row r="196">
          <cell r="R196" t="str">
            <v>rPer_Data_E</v>
          </cell>
          <cell r="T196" t="str">
            <v>#005.2011 
Actual GC</v>
          </cell>
          <cell r="U196" t="str">
            <v>003.2011005.2011
RoFo GC</v>
          </cell>
          <cell r="V196" t="str">
            <v>#005.2010 
Actual GC</v>
          </cell>
          <cell r="W196" t="str">
            <v>#005.2010 
Actual CY rate GC</v>
          </cell>
          <cell r="AC196" t="str">
            <v>#000-005.2011 
Actual GC</v>
          </cell>
          <cell r="AD196" t="str">
            <v>003.2011000-005.2011
RoFo GC</v>
          </cell>
          <cell r="AE196" t="str">
            <v>#000-005.2010 
Actual GC</v>
          </cell>
          <cell r="AF196" t="str">
            <v>#000-005.2010 
Actual Y-o-Y rate</v>
          </cell>
        </row>
        <row r="197">
          <cell r="R197" t="str">
            <v>rBW_Data_F</v>
          </cell>
          <cell r="T197">
            <v>4</v>
          </cell>
          <cell r="U197">
            <v>29</v>
          </cell>
          <cell r="V197">
            <v>5</v>
          </cell>
          <cell r="W197">
            <v>6</v>
          </cell>
          <cell r="AC197">
            <v>7</v>
          </cell>
          <cell r="AD197">
            <v>31</v>
          </cell>
          <cell r="AE197">
            <v>8</v>
          </cell>
          <cell r="AF197">
            <v>9</v>
          </cell>
        </row>
        <row r="198">
          <cell r="R198" t="str">
            <v>rPer_Data_F</v>
          </cell>
          <cell r="T198" t="str">
            <v>#005.2011 
Actual GC</v>
          </cell>
          <cell r="U198" t="str">
            <v/>
          </cell>
          <cell r="V198" t="str">
            <v>#005.2010 
Actual GC</v>
          </cell>
          <cell r="W198" t="str">
            <v>#005.2010 
Actual CY rate GC</v>
          </cell>
          <cell r="AC198" t="str">
            <v>#000-005.2011 
Actual GC</v>
          </cell>
          <cell r="AD198" t="str">
            <v/>
          </cell>
          <cell r="AE198" t="str">
            <v>#000-005.2010 
Actual GC</v>
          </cell>
          <cell r="AF198" t="str">
            <v>#000-005.2010 
Actual Y-o-Y rate</v>
          </cell>
        </row>
        <row r="199">
          <cell r="R199" t="str">
            <v>rBW_Data_Hosp_CL</v>
          </cell>
          <cell r="V199">
            <v>3</v>
          </cell>
          <cell r="W199">
            <v>1</v>
          </cell>
          <cell r="AE199">
            <v>4</v>
          </cell>
          <cell r="AF199">
            <v>2</v>
          </cell>
        </row>
        <row r="200">
          <cell r="R200" t="str">
            <v>rPer_Data_Hosp_CL</v>
          </cell>
          <cell r="V200" t="str">
            <v>005.2010 
Actual GC</v>
          </cell>
          <cell r="W200" t="str">
            <v>005.2010 
Actual CY rate GC</v>
          </cell>
          <cell r="AE200" t="str">
            <v>000-005.2010 
Actual GC</v>
          </cell>
          <cell r="AF200" t="str">
            <v>000-005.2010 
Actual Y-o-Y rate</v>
          </cell>
        </row>
        <row r="201">
          <cell r="R201" t="str">
            <v>rBW_Data_Hosp_LH</v>
          </cell>
          <cell r="V201">
            <v>1</v>
          </cell>
          <cell r="W201">
            <v>2</v>
          </cell>
          <cell r="AE201">
            <v>3</v>
          </cell>
          <cell r="AF201">
            <v>4</v>
          </cell>
        </row>
        <row r="202">
          <cell r="R202" t="str">
            <v>rPer_Data_Hosp_LH</v>
          </cell>
          <cell r="V202" t="str">
            <v>005.2010 
Actual GC</v>
          </cell>
          <cell r="W202" t="str">
            <v>005.2010 
Actual CY rate GC</v>
          </cell>
          <cell r="AE202" t="str">
            <v>000-005.2010 
Actual GC</v>
          </cell>
          <cell r="AF202" t="str">
            <v>000-005.2010 
Actual Y-o-Y rate</v>
          </cell>
        </row>
        <row r="203">
          <cell r="R203" t="str">
            <v>rBW_Data_H</v>
          </cell>
          <cell r="T203">
            <v>4</v>
          </cell>
          <cell r="U203">
            <v>29</v>
          </cell>
          <cell r="V203">
            <v>5</v>
          </cell>
          <cell r="W203">
            <v>6</v>
          </cell>
          <cell r="AC203">
            <v>7</v>
          </cell>
          <cell r="AD203">
            <v>31</v>
          </cell>
          <cell r="AE203">
            <v>8</v>
          </cell>
          <cell r="AF203">
            <v>9</v>
          </cell>
        </row>
        <row r="204">
          <cell r="R204" t="str">
            <v>rPer_Data_H</v>
          </cell>
          <cell r="T204" t="str">
            <v>#005.2011 
Actual GC</v>
          </cell>
          <cell r="U204" t="str">
            <v/>
          </cell>
          <cell r="V204" t="str">
            <v>#005.2010 
Actual GC</v>
          </cell>
          <cell r="W204" t="str">
            <v>#005.2010 
Actual CY rate GC</v>
          </cell>
          <cell r="AC204" t="str">
            <v>#000-005.2011 
Actual GC</v>
          </cell>
          <cell r="AD204" t="str">
            <v/>
          </cell>
          <cell r="AE204" t="str">
            <v>#000-005.2010 
Actual GC</v>
          </cell>
          <cell r="AF204" t="str">
            <v>#000-005.2010 
Actual Y-o-Y rate</v>
          </cell>
        </row>
      </sheetData>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riables"/>
    </sheetNames>
    <sheetDataSet>
      <sheetData sheetId="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审计程序"/>
      <sheetName val="审定表"/>
      <sheetName val="明细表"/>
      <sheetName val="营业收入审定表"/>
      <sheetName val="月度电量电费统计表"/>
      <sheetName val="电费收款情况表"/>
      <sheetName val="能源补贴收款"/>
      <sheetName val="收款与收入核对表"/>
      <sheetName val="购售电合同"/>
      <sheetName val="检查情况表"/>
      <sheetName val="索引"/>
      <sheetName val="Namelist"/>
      <sheetName val="企业表一"/>
      <sheetName val="M-5C"/>
      <sheetName val="M-5A"/>
      <sheetName val="Collateral"/>
      <sheetName val="成本计算"/>
      <sheetName val="Assumptions"/>
      <sheetName val="Vari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power"/>
    </sheetNames>
    <sheetDataSet>
      <sheetData sheetId="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 Detail 详细"/>
      <sheetName val="TB 报表项目"/>
      <sheetName val="TB Classes 级别"/>
      <sheetName val="PL"/>
      <sheetName val="BS"/>
      <sheetName val="Check total"/>
      <sheetName val="Revenue"/>
      <sheetName val="Other income,gains and loss"/>
      <sheetName val="Income tax expense"/>
      <sheetName val="For Report  Disclosure"/>
      <sheetName val="PPE"/>
      <sheetName val="long-term prepaid expenses(长摊）"/>
      <sheetName val="Prepaid lease payment"/>
      <sheetName val="Intangible assets"/>
      <sheetName val="Deposit for land"/>
      <sheetName val="Inventory"/>
      <sheetName val="Deferred tax"/>
      <sheetName val="Inventories"/>
      <sheetName val="Trade and other receivables"/>
      <sheetName val="Trade and other paybales"/>
      <sheetName val="obligations under finance lease"/>
      <sheetName val="obligations under finance"/>
      <sheetName val="Borrowings"/>
      <sheetName val="provision"/>
      <sheetName val="restricted assets"/>
      <sheetName val="Paid-in capital"/>
      <sheetName val="Financial cost"/>
      <sheetName val="Commitments"/>
      <sheetName val="Manufacturing expense"/>
      <sheetName val="Direct labor"/>
      <sheetName val="Administrative expense"/>
      <sheetName val="R&amp;D expense"/>
      <sheetName val="Selling expense"/>
      <sheetName val="Retirement benefit"/>
      <sheetName val="Investment"/>
      <sheetName val="Bank facilities"/>
      <sheetName val="Currency risk"/>
      <sheetName val="Liquidity risk"/>
      <sheetName val="Employee benefits expense"/>
      <sheetName val="融资租赁"/>
      <sheetName val="obligations under finance leas2"/>
      <sheetName val="Tickmarks"/>
      <sheetName val="Variab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licy"/>
      <sheetName val="For Report  Disclosure"/>
      <sheetName val="For PRC"/>
      <sheetName val="远景能源（江苏）"/>
      <sheetName val="For  ref"/>
      <sheetName val="2015 FA List"/>
      <sheetName val="2015 1130 FA List"/>
      <sheetName val="2014 FA List"/>
      <sheetName val="税务折旧差异"/>
      <sheetName val="2015FA 处置清单"/>
      <sheetName val="山西广灵"/>
      <sheetName val="远景投资"/>
      <sheetName val="滁州远景"/>
      <sheetName val="2015山西广灵FA List"/>
      <sheetName val="Tickmarks"/>
      <sheetName val="索引"/>
      <sheetName val="Trade and other paybales"/>
      <sheetName val="Borrowings"/>
      <sheetName val="Trade and other receivables"/>
      <sheetName val="Inventory"/>
      <sheetName val="成本计算"/>
      <sheetName val="Variables"/>
      <sheetName val="PV"/>
      <sheetName val="Breakdown"/>
    </sheetNames>
    <sheetDataSet>
      <sheetData sheetId="0" refreshError="1"/>
      <sheetData sheetId="1">
        <row r="8">
          <cell r="C8">
            <v>152948036.03999999</v>
          </cell>
        </row>
      </sheetData>
      <sheetData sheetId="2" refreshError="1"/>
      <sheetData sheetId="3">
        <row r="14">
          <cell r="E14">
            <v>152948036.03999999</v>
          </cell>
          <cell r="P14">
            <v>280586921.83999997</v>
          </cell>
        </row>
      </sheetData>
      <sheetData sheetId="4" refreshError="1"/>
      <sheetData sheetId="5" refreshError="1"/>
      <sheetData sheetId="6" refreshError="1"/>
      <sheetData sheetId="7">
        <row r="4281">
          <cell r="L4281">
            <v>-21795915.879999984</v>
          </cell>
        </row>
        <row r="4282">
          <cell r="G4282">
            <v>44106609.7999999</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 PRC Report"/>
      <sheetName val="long-term loan legend"/>
      <sheetName val="Breakdown"/>
      <sheetName val="中广核-4.8亿"/>
      <sheetName val="中广核-2.2亿"/>
      <sheetName val="华润-5.45亿"/>
      <sheetName val="Tickmarks"/>
      <sheetName val="Manpower"/>
      <sheetName val="远景能源（江苏）"/>
      <sheetName val="2014 FA List"/>
      <sheetName val="3.成本计算"/>
      <sheetName val="索引"/>
      <sheetName val="PV"/>
      <sheetName val="流资汇总"/>
    </sheetNames>
    <sheetDataSet>
      <sheetData sheetId="0"/>
      <sheetData sheetId="1"/>
      <sheetData sheetId="2">
        <row r="21">
          <cell r="C21">
            <v>-2218721.4535819441</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8.12.31 PBC List"/>
      <sheetName val="Bank &amp; Cash"/>
      <sheetName val="Note Receivable"/>
      <sheetName val="Account Receivable"/>
      <sheetName val="Advance to "/>
      <sheetName val="Other Receivble"/>
      <sheetName val="Long-Term deferred Expenses"/>
      <sheetName val="Inventory"/>
      <sheetName val="FA"/>
      <sheetName val="Construction in Progress"/>
      <sheetName val="Account payable"/>
      <sheetName val="Other Payable"/>
      <sheetName val="Tax Payable"/>
      <sheetName val="IA"/>
      <sheetName val="R&amp;D"/>
      <sheetName val="Deferred Tax Assets"/>
      <sheetName val="Long-term investment"/>
      <sheetName val="Available for sale"/>
      <sheetName val="Note Payable"/>
      <sheetName val="Receipts in Advance"/>
      <sheetName val="Payroll Payable"/>
      <sheetName val="存货跌价准备计算表"/>
      <sheetName val="Assumptions"/>
      <sheetName val="3.成本计算"/>
      <sheetName val="Trade and other paybales"/>
      <sheetName val="Borrowings"/>
      <sheetName val="For Report  Disclosure"/>
      <sheetName val="Trade and other receivables"/>
      <sheetName val="Breakdown"/>
      <sheetName val="Manpower"/>
    </sheetNames>
    <sheetDataSet>
      <sheetData sheetId="0"/>
      <sheetData sheetId="1"/>
      <sheetData sheetId="2" refreshError="1"/>
      <sheetData sheetId="3"/>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中广核-4.8亿"/>
      <sheetName val="中广核-4.8亿-计算表复核"/>
      <sheetName val="中广核-2.2亿"/>
      <sheetName val="中广核-2.2亿-计算表复核"/>
      <sheetName val="Sheet2"/>
      <sheetName val="华润-5.45亿"/>
      <sheetName val="华润-5.45亿-计算表复核"/>
      <sheetName val="北流望江"/>
      <sheetName val="北流望江-计算表复核"/>
      <sheetName val="实际利率_北流望江-修正版"/>
      <sheetName val="北流大冲山"/>
      <sheetName val="北流大冲山-计算表复核"/>
      <sheetName val="实际利率_北流大冲山-退款后-修正版"/>
      <sheetName val="濉溪项目"/>
      <sheetName val="北流远博"/>
      <sheetName val="实际利率_北流远博-修正版"/>
      <sheetName val="远景能源（江苏）"/>
      <sheetName val="2014 FA List"/>
      <sheetName val="2018.12.31 PBC List"/>
      <sheetName val="Trade and other paybales"/>
      <sheetName val="Borrowings"/>
      <sheetName val="For Report  Disclosure"/>
      <sheetName val="Trade and other receivables"/>
      <sheetName val="Inventory"/>
      <sheetName val="Collateral"/>
      <sheetName val="PV"/>
      <sheetName val="成本计算"/>
      <sheetName val="Breakdown"/>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成本计算"/>
    </sheetNames>
    <sheetDataSet>
      <sheetData sheetId="0"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a Cumulative M-1 Recon"/>
      <sheetName val="A.3 SBX FMV to Tax BS 2007"/>
      <sheetName val="Fixed Assets=&gt;&gt;"/>
      <sheetName val="G.1 Deprec FYE 6.30.07&amp;4.21.08"/>
      <sheetName val="G.1.1 2008 Deprec PRESENTATION"/>
      <sheetName val="J.2 KPMG&amp;PBC 08TaxDep OtherAdds"/>
      <sheetName val="G.2  Tax Basis by Asset Group"/>
      <sheetName val="2008=&gt;&gt;"/>
      <sheetName val="2008 FMV to Tax BS"/>
      <sheetName val="J.1 PBC Current Tax Provision"/>
      <sheetName val="J.2.1 PBC FA additions"/>
      <sheetName val="J.3 PBC Fixed Assets"/>
      <sheetName val="J.4 PBC TB 6.30.2008"/>
      <sheetName val="J.5 PBC Acrruals"/>
      <sheetName val="J.6 PBC Toll Road Assets"/>
      <sheetName val="J.7 PBC Section 195"/>
      <sheetName val="J.7.1 PBC Adj of Sec195 cost"/>
      <sheetName val="J.9 PBC Political contribution"/>
      <sheetName val="J.10 PBC Section 481 income"/>
      <sheetName val="J.10.1 PBC 481 PwC workpaper"/>
      <sheetName val="J.10.2 PBC BookTax Diff-481 PwC"/>
      <sheetName val="Did Not Use=&gt;"/>
      <sheetName val=" PBC TB 04.2008"/>
      <sheetName val="Depreciation 2008"/>
      <sheetName val="Depreciation 2007"/>
      <sheetName val="Cover"/>
      <sheetName val="Table of Contents"/>
      <sheetName val="Timeline"/>
      <sheetName val="2008 FMV to Tax BS OLD"/>
      <sheetName val="K.1 Tax Basis Roll Fwd w195&amp;704"/>
      <sheetName val="K.2 PBC 704(b) &amp;  195 Adj"/>
      <sheetName val="K.3 Tax Basis Roll Fwd w 195"/>
      <sheetName val="K.4 PBC with 195 Adj"/>
      <sheetName val="Collateral"/>
      <sheetName val="Variables"/>
      <sheetName val="2018.12.31 PBC List"/>
      <sheetName val="成本计算"/>
      <sheetName val="Breakdow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报表科目"/>
    </sheetNames>
    <sheetDataSet>
      <sheetData sheetId="0"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ch data"/>
    </sheetNames>
    <sheetDataSet>
      <sheetData sheetId="0"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s"/>
    </sheetNames>
    <sheetDataSet>
      <sheetData sheetId="0"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资产负债表"/>
    </sheetNames>
    <sheetDataSet>
      <sheetData sheetId="0"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
    </sheetNames>
    <sheetDataSet>
      <sheetData sheetId="0"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分工"/>
      <sheetName val="A12(1)"/>
      <sheetName val="A12(2)"/>
      <sheetName val="A12(3)"/>
      <sheetName val="审存"/>
      <sheetName val="A12.1.1"/>
      <sheetName val="A12.2"/>
      <sheetName val="A12.2.1"/>
      <sheetName val="A12.2.2"/>
      <sheetName val="A12.2.3"/>
      <sheetName val="A12.3"/>
      <sheetName val="A12.4"/>
      <sheetName val="A12.5"/>
      <sheetName val="A12.6"/>
      <sheetName val="A12.7"/>
      <sheetName val="A12.7.1"/>
      <sheetName val="A12.8"/>
      <sheetName val="A12.9"/>
      <sheetName val="A12.10"/>
      <sheetName val="检存"/>
      <sheetName val="A14"/>
      <sheetName val="A14.2"/>
      <sheetName val="A14.3"/>
      <sheetName val="B6(7)"/>
      <sheetName val="B6(7).2"/>
      <sheetName val="B6(7).3"/>
      <sheetName val="B12"/>
      <sheetName val="B12.2"/>
      <sheetName val="B12.3"/>
      <sheetName val="D3"/>
      <sheetName val="D3.4"/>
      <sheetName val="D3.5.1"/>
      <sheetName val="D3.5.2"/>
      <sheetName val="D3.6"/>
      <sheetName val="完"/>
      <sheetName val="D3.5.4"/>
      <sheetName val="D3.5.4.1"/>
      <sheetName val="D3.5.5"/>
      <sheetName val="D3.5.6"/>
      <sheetName val="D3.5.6.1"/>
      <sheetName val="D3.5.7"/>
      <sheetName val="D3.5.7.1"/>
      <sheetName val="A12.2.4"/>
      <sheetName val="A12"/>
      <sheetName val="A12.6.1"/>
      <sheetName val="选择报表"/>
      <sheetName val="Namelist"/>
      <sheetName val="C"/>
      <sheetName val="tech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分工"/>
      <sheetName val="A4"/>
      <sheetName val="A4.2"/>
      <sheetName val="A4.3"/>
      <sheetName val="A7"/>
      <sheetName val="A7.1.1"/>
      <sheetName val="A7.2"/>
      <sheetName val="A7.2.1"/>
      <sheetName val="A7.3"/>
      <sheetName val="A7.4"/>
      <sheetName val="A7.5"/>
      <sheetName val="A7.6"/>
      <sheetName val="A8"/>
      <sheetName val="A8.1.1"/>
      <sheetName val="A8.2"/>
      <sheetName val="A8.2.1"/>
      <sheetName val="A8.3"/>
      <sheetName val="A8.4"/>
      <sheetName val="A8.5"/>
      <sheetName val="A8.6"/>
      <sheetName val="B4"/>
      <sheetName val="B4.2"/>
      <sheetName val="B4.3"/>
      <sheetName val="B4.4"/>
      <sheetName val="B5"/>
      <sheetName val="B5.2"/>
      <sheetName val="B5.3"/>
      <sheetName val="B5.4"/>
      <sheetName val="B9(10)a"/>
      <sheetName val="B9(10)b"/>
      <sheetName val="B9(10).2"/>
      <sheetName val="B9(10).2.1"/>
      <sheetName val="B9.3"/>
      <sheetName val="B9(10).4"/>
      <sheetName val="B9(10).5"/>
      <sheetName val="B11"/>
      <sheetName val="B11.2"/>
      <sheetName val="B11.3"/>
      <sheetName val="B11.4"/>
      <sheetName val="D1"/>
      <sheetName val="D1.2"/>
      <sheetName val="D1.3"/>
      <sheetName val="D1.4"/>
      <sheetName val="D1.5"/>
      <sheetName val="D4"/>
      <sheetName val="D4.2"/>
      <sheetName val="D5"/>
      <sheetName val="D5.2"/>
      <sheetName val="D5.3"/>
      <sheetName val="D6"/>
      <sheetName val="D6.2"/>
      <sheetName val="D6.3"/>
      <sheetName val="完"/>
      <sheetName val="D1(2).5"/>
      <sheetName val="选择报表"/>
      <sheetName val="sa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程序表 "/>
      <sheetName val="导引表"/>
      <sheetName val="明细表 "/>
      <sheetName val="细节测试-样本量确定及总体误差汇总表"/>
      <sheetName val="细节测试-检查表"/>
      <sheetName val="披露表"/>
      <sheetName val="完"/>
      <sheetName val="资产负债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广西汇总"/>
      <sheetName val="企业前三年损益表"/>
      <sheetName val="现金盘点表"/>
      <sheetName val="存货盘点表"/>
      <sheetName val="中山货币"/>
      <sheetName val="中山应收"/>
      <sheetName val="中山原材料"/>
      <sheetName val="中山待摊"/>
      <sheetName val="中山低值"/>
      <sheetName val="中山包装"/>
      <sheetName val="产成品"/>
      <sheetName val="中山递延"/>
      <sheetName val="中山在建"/>
      <sheetName val="中山负债"/>
      <sheetName val="建筑物（帐面)"/>
      <sheetName val="建筑物 (王工） (2)"/>
      <sheetName val="车辆"/>
      <sheetName val="中山设备"/>
      <sheetName val="中山土地"/>
      <sheetName val="Sheet1"/>
      <sheetName val="Sheet2"/>
      <sheetName val="Sheet3"/>
      <sheetName val="Sheet4"/>
      <sheetName val="Sheet5"/>
      <sheetName val="Sheet6"/>
    </sheetNames>
    <sheetDataSet>
      <sheetData sheetId="0"/>
      <sheetData sheetId="1"/>
      <sheetData sheetId="2"/>
      <sheetData sheetId="3"/>
      <sheetData sheetId="4"/>
      <sheetData sheetId="5"/>
      <sheetData sheetId="6"/>
      <sheetData sheetId="7"/>
      <sheetData sheetId="8">
        <row r="4">
          <cell r="A4" t="str">
            <v>存货种类</v>
          </cell>
          <cell r="B4" t="str">
            <v>商品名称</v>
          </cell>
          <cell r="C4" t="str">
            <v>规格型号</v>
          </cell>
          <cell r="D4" t="str">
            <v>存放地点</v>
          </cell>
          <cell r="E4" t="str">
            <v>单位</v>
          </cell>
          <cell r="F4" t="str">
            <v>数量</v>
          </cell>
          <cell r="G4" t="str">
            <v>单价</v>
          </cell>
          <cell r="I4" t="str">
            <v>帐 面 金 额</v>
          </cell>
          <cell r="J4" t="str">
            <v>购入日期</v>
          </cell>
          <cell r="K4" t="str">
            <v>现行市价</v>
          </cell>
          <cell r="L4" t="str">
            <v>清查数量</v>
          </cell>
          <cell r="M4" t="str">
            <v>清查调整数</v>
          </cell>
          <cell r="N4" t="str">
            <v>评估值</v>
          </cell>
          <cell r="O4" t="str">
            <v>评估数量</v>
          </cell>
          <cell r="P4" t="str">
            <v>备注</v>
          </cell>
        </row>
        <row r="5">
          <cell r="A5" t="str">
            <v>低值易耗品</v>
          </cell>
          <cell r="B5" t="str">
            <v>墙柜</v>
          </cell>
          <cell r="P5" t="str">
            <v>五五摊销</v>
          </cell>
        </row>
        <row r="6">
          <cell r="B6" t="str">
            <v>办公桌</v>
          </cell>
          <cell r="D6" t="str">
            <v>办公厅</v>
          </cell>
          <cell r="E6" t="str">
            <v>张</v>
          </cell>
          <cell r="F6">
            <v>7</v>
          </cell>
        </row>
        <row r="7">
          <cell r="B7" t="str">
            <v>办公椅</v>
          </cell>
          <cell r="E7" t="str">
            <v>张</v>
          </cell>
          <cell r="F7">
            <v>5</v>
          </cell>
        </row>
        <row r="8">
          <cell r="B8" t="str">
            <v>木制沙发</v>
          </cell>
          <cell r="E8" t="str">
            <v>张</v>
          </cell>
          <cell r="F8">
            <v>4</v>
          </cell>
          <cell r="P8" t="str">
            <v>其中一张茶几</v>
          </cell>
        </row>
        <row r="9">
          <cell r="B9" t="str">
            <v>电风扇</v>
          </cell>
          <cell r="E9" t="str">
            <v>台</v>
          </cell>
          <cell r="F9">
            <v>1</v>
          </cell>
        </row>
        <row r="10">
          <cell r="B10" t="str">
            <v>铁柜</v>
          </cell>
          <cell r="E10" t="str">
            <v>节</v>
          </cell>
          <cell r="F10">
            <v>4</v>
          </cell>
        </row>
        <row r="11">
          <cell r="B11" t="str">
            <v>电话</v>
          </cell>
          <cell r="E11" t="str">
            <v>个</v>
          </cell>
          <cell r="F11">
            <v>1</v>
          </cell>
        </row>
        <row r="12">
          <cell r="B12" t="str">
            <v>陈列柜</v>
          </cell>
          <cell r="D12" t="str">
            <v>总经理办公室</v>
          </cell>
          <cell r="E12" t="str">
            <v>个</v>
          </cell>
          <cell r="F12">
            <v>1</v>
          </cell>
        </row>
        <row r="13">
          <cell r="B13" t="str">
            <v>小会议桌</v>
          </cell>
          <cell r="E13" t="str">
            <v>张</v>
          </cell>
          <cell r="F13">
            <v>1</v>
          </cell>
        </row>
        <row r="14">
          <cell r="B14" t="str">
            <v>椅子</v>
          </cell>
          <cell r="E14" t="str">
            <v>张</v>
          </cell>
          <cell r="F14">
            <v>9</v>
          </cell>
        </row>
        <row r="15">
          <cell r="B15" t="str">
            <v>皮沙发</v>
          </cell>
          <cell r="E15" t="str">
            <v>张</v>
          </cell>
          <cell r="F15">
            <v>3</v>
          </cell>
        </row>
        <row r="16">
          <cell r="B16" t="str">
            <v>茶几</v>
          </cell>
          <cell r="E16" t="str">
            <v>张</v>
          </cell>
          <cell r="F16">
            <v>1</v>
          </cell>
        </row>
        <row r="17">
          <cell r="B17" t="str">
            <v>办公桌</v>
          </cell>
          <cell r="E17" t="str">
            <v>张</v>
          </cell>
          <cell r="F17">
            <v>1</v>
          </cell>
        </row>
        <row r="18">
          <cell r="B18" t="str">
            <v>壁柜</v>
          </cell>
          <cell r="E18" t="str">
            <v>个</v>
          </cell>
          <cell r="F18">
            <v>1</v>
          </cell>
        </row>
        <row r="19">
          <cell r="B19" t="str">
            <v>电话</v>
          </cell>
          <cell r="E19" t="str">
            <v>个</v>
          </cell>
          <cell r="F19">
            <v>1</v>
          </cell>
        </row>
        <row r="20">
          <cell r="B20" t="str">
            <v>热水瓶</v>
          </cell>
          <cell r="E20" t="str">
            <v>个</v>
          </cell>
          <cell r="F20">
            <v>1</v>
          </cell>
        </row>
        <row r="21">
          <cell r="B21" t="str">
            <v>壁画</v>
          </cell>
          <cell r="E21" t="str">
            <v>副</v>
          </cell>
          <cell r="F21">
            <v>2</v>
          </cell>
        </row>
        <row r="22">
          <cell r="B22" t="str">
            <v>吸尘器</v>
          </cell>
          <cell r="E22" t="str">
            <v>个</v>
          </cell>
          <cell r="F22">
            <v>1</v>
          </cell>
        </row>
        <row r="23">
          <cell r="B23" t="str">
            <v>大壁柜</v>
          </cell>
          <cell r="D23" t="str">
            <v>资料室</v>
          </cell>
          <cell r="E23" t="str">
            <v>个</v>
          </cell>
          <cell r="F23">
            <v>1</v>
          </cell>
        </row>
        <row r="24">
          <cell r="B24" t="str">
            <v>桌子</v>
          </cell>
          <cell r="E24" t="str">
            <v>张</v>
          </cell>
          <cell r="F24">
            <v>3</v>
          </cell>
        </row>
        <row r="25">
          <cell r="B25" t="str">
            <v>椅子</v>
          </cell>
          <cell r="E25" t="str">
            <v>张</v>
          </cell>
          <cell r="F25">
            <v>4</v>
          </cell>
        </row>
        <row r="26">
          <cell r="B26" t="str">
            <v>电话</v>
          </cell>
          <cell r="E26" t="str">
            <v>台</v>
          </cell>
          <cell r="F26">
            <v>2</v>
          </cell>
        </row>
        <row r="27">
          <cell r="B27" t="str">
            <v>电视机</v>
          </cell>
          <cell r="E27" t="str">
            <v>台</v>
          </cell>
          <cell r="F27">
            <v>1</v>
          </cell>
        </row>
        <row r="28">
          <cell r="B28" t="str">
            <v>音响</v>
          </cell>
          <cell r="E28" t="str">
            <v>台</v>
          </cell>
          <cell r="F28">
            <v>1</v>
          </cell>
        </row>
        <row r="29">
          <cell r="B29" t="str">
            <v>传真机</v>
          </cell>
          <cell r="E29" t="str">
            <v>台</v>
          </cell>
          <cell r="F29">
            <v>2</v>
          </cell>
        </row>
        <row r="30">
          <cell r="B30" t="str">
            <v>复印机</v>
          </cell>
          <cell r="E30" t="str">
            <v>台</v>
          </cell>
          <cell r="F30">
            <v>1</v>
          </cell>
        </row>
        <row r="31">
          <cell r="B31" t="str">
            <v>打印机</v>
          </cell>
          <cell r="E31" t="str">
            <v>台</v>
          </cell>
          <cell r="F31">
            <v>1</v>
          </cell>
        </row>
        <row r="32">
          <cell r="B32" t="str">
            <v>电脑</v>
          </cell>
          <cell r="E32" t="str">
            <v>台</v>
          </cell>
          <cell r="F32">
            <v>1</v>
          </cell>
        </row>
        <row r="33">
          <cell r="B33" t="str">
            <v>总机交换器</v>
          </cell>
          <cell r="E33" t="str">
            <v>台</v>
          </cell>
          <cell r="F33">
            <v>1</v>
          </cell>
        </row>
        <row r="34">
          <cell r="B34" t="str">
            <v>铁柜</v>
          </cell>
          <cell r="E34" t="str">
            <v>节</v>
          </cell>
          <cell r="F34">
            <v>8</v>
          </cell>
        </row>
        <row r="35">
          <cell r="B35" t="str">
            <v>灭蚊器</v>
          </cell>
          <cell r="E35" t="str">
            <v>个</v>
          </cell>
          <cell r="F35">
            <v>1</v>
          </cell>
        </row>
        <row r="36">
          <cell r="B36" t="str">
            <v>蓄电器</v>
          </cell>
          <cell r="E36" t="str">
            <v>个</v>
          </cell>
          <cell r="F36">
            <v>2</v>
          </cell>
        </row>
        <row r="37">
          <cell r="B37" t="str">
            <v>铁柜</v>
          </cell>
          <cell r="D37" t="str">
            <v>财务部</v>
          </cell>
          <cell r="E37" t="str">
            <v>节</v>
          </cell>
          <cell r="F37">
            <v>10</v>
          </cell>
        </row>
        <row r="38">
          <cell r="B38" t="str">
            <v>桌子</v>
          </cell>
          <cell r="E38" t="str">
            <v>张</v>
          </cell>
          <cell r="F38">
            <v>5</v>
          </cell>
        </row>
        <row r="39">
          <cell r="B39" t="str">
            <v>椅子</v>
          </cell>
          <cell r="E39" t="str">
            <v>张</v>
          </cell>
          <cell r="F39">
            <v>7</v>
          </cell>
        </row>
        <row r="40">
          <cell r="B40" t="str">
            <v>保险柜</v>
          </cell>
          <cell r="E40" t="str">
            <v>台</v>
          </cell>
          <cell r="F40">
            <v>2</v>
          </cell>
        </row>
        <row r="41">
          <cell r="B41" t="str">
            <v>电话</v>
          </cell>
          <cell r="E41" t="str">
            <v>台</v>
          </cell>
          <cell r="F41">
            <v>1</v>
          </cell>
        </row>
        <row r="42">
          <cell r="B42" t="str">
            <v>验钞机</v>
          </cell>
          <cell r="E42" t="str">
            <v>台</v>
          </cell>
          <cell r="F42">
            <v>1</v>
          </cell>
        </row>
        <row r="43">
          <cell r="B43" t="str">
            <v>税控机</v>
          </cell>
          <cell r="E43" t="str">
            <v>台</v>
          </cell>
          <cell r="F43">
            <v>1</v>
          </cell>
        </row>
        <row r="44">
          <cell r="B44" t="str">
            <v>计算器</v>
          </cell>
          <cell r="E44" t="str">
            <v>台</v>
          </cell>
          <cell r="F44">
            <v>1</v>
          </cell>
        </row>
        <row r="45">
          <cell r="B45" t="str">
            <v>桌子</v>
          </cell>
          <cell r="D45" t="str">
            <v>仓库</v>
          </cell>
          <cell r="E45" t="str">
            <v>张</v>
          </cell>
          <cell r="F45">
            <v>3</v>
          </cell>
        </row>
        <row r="46">
          <cell r="B46" t="str">
            <v>铁柜</v>
          </cell>
          <cell r="E46" t="str">
            <v>节</v>
          </cell>
          <cell r="F46">
            <v>6</v>
          </cell>
        </row>
        <row r="47">
          <cell r="B47" t="str">
            <v>椅子</v>
          </cell>
          <cell r="E47" t="str">
            <v>张</v>
          </cell>
          <cell r="F47">
            <v>5</v>
          </cell>
        </row>
        <row r="48">
          <cell r="B48" t="str">
            <v>风扇</v>
          </cell>
          <cell r="E48" t="str">
            <v>台</v>
          </cell>
          <cell r="F48">
            <v>2</v>
          </cell>
        </row>
        <row r="49">
          <cell r="B49" t="str">
            <v>计算器</v>
          </cell>
          <cell r="E49" t="str">
            <v>台</v>
          </cell>
          <cell r="F49">
            <v>3</v>
          </cell>
        </row>
        <row r="50">
          <cell r="B50" t="str">
            <v>电话</v>
          </cell>
          <cell r="E50" t="str">
            <v>台</v>
          </cell>
          <cell r="F50">
            <v>1</v>
          </cell>
        </row>
        <row r="51">
          <cell r="B51" t="str">
            <v>桌子</v>
          </cell>
          <cell r="D51" t="str">
            <v>保安部</v>
          </cell>
          <cell r="E51" t="str">
            <v>张</v>
          </cell>
          <cell r="F51">
            <v>2</v>
          </cell>
        </row>
        <row r="52">
          <cell r="B52" t="str">
            <v>椅子</v>
          </cell>
          <cell r="E52" t="str">
            <v>张</v>
          </cell>
          <cell r="F52">
            <v>2</v>
          </cell>
        </row>
        <row r="53">
          <cell r="B53" t="str">
            <v>风扇</v>
          </cell>
          <cell r="E53" t="str">
            <v>台</v>
          </cell>
          <cell r="F53">
            <v>2</v>
          </cell>
        </row>
        <row r="54">
          <cell r="B54" t="str">
            <v>电话</v>
          </cell>
          <cell r="E54" t="str">
            <v>台</v>
          </cell>
          <cell r="F54">
            <v>1</v>
          </cell>
        </row>
        <row r="55">
          <cell r="B55" t="str">
            <v>小木柜</v>
          </cell>
          <cell r="E55" t="str">
            <v xml:space="preserve">个 </v>
          </cell>
          <cell r="F55">
            <v>1</v>
          </cell>
        </row>
        <row r="56">
          <cell r="B56" t="str">
            <v>电热器</v>
          </cell>
          <cell r="E56" t="str">
            <v xml:space="preserve">个 </v>
          </cell>
          <cell r="F56">
            <v>1</v>
          </cell>
        </row>
        <row r="57">
          <cell r="B57" t="str">
            <v>打卡机</v>
          </cell>
          <cell r="E57" t="str">
            <v>个</v>
          </cell>
          <cell r="F57">
            <v>1</v>
          </cell>
        </row>
        <row r="58">
          <cell r="B58" t="str">
            <v>石英钟</v>
          </cell>
          <cell r="E58" t="str">
            <v>个</v>
          </cell>
          <cell r="F58">
            <v>1</v>
          </cell>
        </row>
        <row r="59">
          <cell r="B59" t="str">
            <v>风扇</v>
          </cell>
          <cell r="E59" t="str">
            <v>台</v>
          </cell>
          <cell r="F59">
            <v>1</v>
          </cell>
        </row>
        <row r="60">
          <cell r="B60" t="str">
            <v>桌子</v>
          </cell>
          <cell r="E60" t="str">
            <v>张</v>
          </cell>
          <cell r="F60">
            <v>1</v>
          </cell>
        </row>
        <row r="61">
          <cell r="B61" t="str">
            <v>木沙发</v>
          </cell>
          <cell r="E61" t="str">
            <v>张</v>
          </cell>
          <cell r="F61">
            <v>3</v>
          </cell>
        </row>
        <row r="62">
          <cell r="B62" t="str">
            <v>茶几</v>
          </cell>
          <cell r="E62" t="str">
            <v>张</v>
          </cell>
          <cell r="F62">
            <v>2</v>
          </cell>
        </row>
        <row r="63">
          <cell r="B63" t="str">
            <v>木柜</v>
          </cell>
          <cell r="E63" t="str">
            <v>张</v>
          </cell>
          <cell r="F63">
            <v>2</v>
          </cell>
        </row>
        <row r="64">
          <cell r="B64" t="str">
            <v>席梦思</v>
          </cell>
          <cell r="E64" t="str">
            <v>张</v>
          </cell>
          <cell r="F64">
            <v>1</v>
          </cell>
        </row>
        <row r="65">
          <cell r="B65" t="str">
            <v>椅子</v>
          </cell>
          <cell r="E65" t="str">
            <v>张</v>
          </cell>
          <cell r="F65">
            <v>1</v>
          </cell>
        </row>
        <row r="66">
          <cell r="B66" t="str">
            <v>桌子</v>
          </cell>
          <cell r="D66" t="str">
            <v>品控部</v>
          </cell>
          <cell r="E66" t="str">
            <v>张</v>
          </cell>
          <cell r="F66">
            <v>4</v>
          </cell>
        </row>
        <row r="67">
          <cell r="B67" t="str">
            <v>风扇</v>
          </cell>
          <cell r="E67" t="str">
            <v>台</v>
          </cell>
          <cell r="F67">
            <v>2</v>
          </cell>
        </row>
        <row r="68">
          <cell r="B68" t="str">
            <v>椅子</v>
          </cell>
          <cell r="E68" t="str">
            <v>张</v>
          </cell>
          <cell r="F68">
            <v>3</v>
          </cell>
        </row>
        <row r="69">
          <cell r="B69" t="str">
            <v>化验桌</v>
          </cell>
          <cell r="E69" t="str">
            <v>张</v>
          </cell>
          <cell r="F69">
            <v>2</v>
          </cell>
        </row>
        <row r="70">
          <cell r="B70" t="str">
            <v>空缸测量器</v>
          </cell>
          <cell r="E70" t="str">
            <v>台</v>
          </cell>
          <cell r="F70">
            <v>1</v>
          </cell>
        </row>
        <row r="71">
          <cell r="B71" t="str">
            <v>电话</v>
          </cell>
          <cell r="E71" t="str">
            <v>台</v>
          </cell>
          <cell r="F71">
            <v>1</v>
          </cell>
        </row>
        <row r="72">
          <cell r="B72" t="str">
            <v>石英钟</v>
          </cell>
          <cell r="E72" t="str">
            <v>台</v>
          </cell>
          <cell r="F72">
            <v>1</v>
          </cell>
        </row>
        <row r="73">
          <cell r="B73" t="str">
            <v>仪器</v>
          </cell>
          <cell r="E73" t="str">
            <v>个</v>
          </cell>
          <cell r="F73" t="str">
            <v>若干</v>
          </cell>
        </row>
        <row r="74">
          <cell r="B74" t="str">
            <v>桌子</v>
          </cell>
          <cell r="D74" t="str">
            <v>锅炉房</v>
          </cell>
          <cell r="E74" t="str">
            <v>张</v>
          </cell>
          <cell r="F74">
            <v>1</v>
          </cell>
        </row>
        <row r="75">
          <cell r="B75" t="str">
            <v>椅子</v>
          </cell>
          <cell r="E75" t="str">
            <v>张</v>
          </cell>
          <cell r="F75">
            <v>1</v>
          </cell>
        </row>
        <row r="76">
          <cell r="B76" t="str">
            <v>风扇</v>
          </cell>
          <cell r="E76" t="str">
            <v>台</v>
          </cell>
          <cell r="F76">
            <v>1</v>
          </cell>
        </row>
        <row r="77">
          <cell r="B77" t="str">
            <v>铁柜</v>
          </cell>
          <cell r="E77" t="str">
            <v>节</v>
          </cell>
          <cell r="F77">
            <v>1</v>
          </cell>
        </row>
        <row r="78">
          <cell r="B78" t="str">
            <v>石英钟</v>
          </cell>
          <cell r="E78" t="str">
            <v>台</v>
          </cell>
          <cell r="F78">
            <v>1</v>
          </cell>
        </row>
        <row r="79">
          <cell r="B79" t="str">
            <v>电扇</v>
          </cell>
          <cell r="D79" t="str">
            <v>电视房</v>
          </cell>
          <cell r="E79" t="str">
            <v>台</v>
          </cell>
          <cell r="F79">
            <v>1</v>
          </cell>
        </row>
        <row r="80">
          <cell r="B80" t="str">
            <v>铁椅子</v>
          </cell>
          <cell r="E80" t="str">
            <v>张</v>
          </cell>
          <cell r="F80">
            <v>4</v>
          </cell>
        </row>
        <row r="81">
          <cell r="B81" t="str">
            <v>乒乓球台</v>
          </cell>
          <cell r="E81" t="str">
            <v>张</v>
          </cell>
          <cell r="F81">
            <v>1</v>
          </cell>
        </row>
        <row r="82">
          <cell r="B82" t="str">
            <v>桌子</v>
          </cell>
          <cell r="E82" t="str">
            <v>张</v>
          </cell>
          <cell r="F82">
            <v>2</v>
          </cell>
        </row>
        <row r="83">
          <cell r="B83" t="str">
            <v>铁柜</v>
          </cell>
          <cell r="E83" t="str">
            <v>节</v>
          </cell>
          <cell r="F83">
            <v>1</v>
          </cell>
        </row>
        <row r="84">
          <cell r="B84" t="str">
            <v xml:space="preserve">铁椅子 </v>
          </cell>
          <cell r="E84" t="str">
            <v>张</v>
          </cell>
          <cell r="F84">
            <v>4</v>
          </cell>
        </row>
        <row r="85">
          <cell r="B85" t="str">
            <v>陈列柜</v>
          </cell>
          <cell r="E85" t="str">
            <v>张</v>
          </cell>
          <cell r="F85">
            <v>1</v>
          </cell>
        </row>
        <row r="86">
          <cell r="B86" t="str">
            <v>铁床</v>
          </cell>
          <cell r="D86" t="str">
            <v>大宿舍</v>
          </cell>
          <cell r="E86" t="str">
            <v>张</v>
          </cell>
          <cell r="F86">
            <v>35</v>
          </cell>
        </row>
        <row r="87">
          <cell r="B87" t="str">
            <v>木柜</v>
          </cell>
          <cell r="E87" t="str">
            <v>张</v>
          </cell>
          <cell r="F87">
            <v>24</v>
          </cell>
        </row>
        <row r="88">
          <cell r="B88" t="str">
            <v>风扇</v>
          </cell>
          <cell r="E88" t="str">
            <v>台</v>
          </cell>
          <cell r="F88">
            <v>14</v>
          </cell>
        </row>
        <row r="89">
          <cell r="B89" t="str">
            <v>电话</v>
          </cell>
          <cell r="E89" t="str">
            <v>台</v>
          </cell>
          <cell r="F89">
            <v>1</v>
          </cell>
        </row>
        <row r="90">
          <cell r="B90" t="str">
            <v>吊扇</v>
          </cell>
          <cell r="E90" t="str">
            <v>台</v>
          </cell>
          <cell r="F90">
            <v>1</v>
          </cell>
        </row>
        <row r="91">
          <cell r="B91" t="str">
            <v>煤气缸</v>
          </cell>
          <cell r="E91" t="str">
            <v>个</v>
          </cell>
          <cell r="F91">
            <v>3</v>
          </cell>
        </row>
        <row r="92">
          <cell r="B92" t="str">
            <v>厨具</v>
          </cell>
          <cell r="E92" t="str">
            <v>套</v>
          </cell>
          <cell r="F92">
            <v>1</v>
          </cell>
        </row>
        <row r="93">
          <cell r="B93" t="str">
            <v>柜子</v>
          </cell>
          <cell r="D93" t="str">
            <v>小宿舍</v>
          </cell>
          <cell r="E93" t="str">
            <v>张</v>
          </cell>
          <cell r="F93">
            <v>9</v>
          </cell>
        </row>
        <row r="94">
          <cell r="B94" t="str">
            <v>桌子</v>
          </cell>
          <cell r="E94" t="str">
            <v>张</v>
          </cell>
          <cell r="F94">
            <v>11</v>
          </cell>
        </row>
        <row r="95">
          <cell r="B95" t="str">
            <v>风扇</v>
          </cell>
          <cell r="E95" t="str">
            <v>台</v>
          </cell>
          <cell r="F95">
            <v>8</v>
          </cell>
        </row>
        <row r="96">
          <cell r="B96" t="str">
            <v>席梦思</v>
          </cell>
          <cell r="E96" t="str">
            <v>张</v>
          </cell>
          <cell r="F96">
            <v>10</v>
          </cell>
        </row>
        <row r="97">
          <cell r="B97" t="str">
            <v>椅子</v>
          </cell>
          <cell r="E97" t="str">
            <v>张</v>
          </cell>
          <cell r="F97">
            <v>8</v>
          </cell>
        </row>
        <row r="98">
          <cell r="B98" t="str">
            <v>保险柜</v>
          </cell>
          <cell r="E98" t="str">
            <v>个</v>
          </cell>
          <cell r="F98">
            <v>1</v>
          </cell>
        </row>
        <row r="99">
          <cell r="B99" t="str">
            <v>木沙发</v>
          </cell>
          <cell r="D99" t="str">
            <v>娱乐室</v>
          </cell>
          <cell r="E99" t="str">
            <v>张</v>
          </cell>
          <cell r="F99">
            <v>20</v>
          </cell>
        </row>
        <row r="100">
          <cell r="B100" t="str">
            <v>茶几</v>
          </cell>
          <cell r="E100" t="str">
            <v>张</v>
          </cell>
          <cell r="F100">
            <v>11</v>
          </cell>
        </row>
        <row r="101">
          <cell r="B101" t="str">
            <v>皮沙发</v>
          </cell>
          <cell r="E101" t="str">
            <v>张</v>
          </cell>
          <cell r="F101">
            <v>3</v>
          </cell>
        </row>
        <row r="102">
          <cell r="B102" t="str">
            <v>木柜</v>
          </cell>
          <cell r="E102" t="str">
            <v>张</v>
          </cell>
          <cell r="F102">
            <v>3</v>
          </cell>
        </row>
        <row r="103">
          <cell r="B103" t="str">
            <v>木鼓</v>
          </cell>
          <cell r="E103" t="str">
            <v>个</v>
          </cell>
          <cell r="F103">
            <v>1</v>
          </cell>
        </row>
        <row r="104">
          <cell r="B104" t="str">
            <v>舞会灯光</v>
          </cell>
          <cell r="E104" t="str">
            <v>套</v>
          </cell>
          <cell r="F104">
            <v>1</v>
          </cell>
        </row>
        <row r="105">
          <cell r="B105" t="str">
            <v>壁画</v>
          </cell>
          <cell r="E105" t="str">
            <v>张</v>
          </cell>
          <cell r="F105">
            <v>4</v>
          </cell>
        </row>
        <row r="106">
          <cell r="B106" t="str">
            <v>桌子</v>
          </cell>
          <cell r="D106" t="str">
            <v>总监室</v>
          </cell>
          <cell r="E106" t="str">
            <v>张</v>
          </cell>
          <cell r="F106">
            <v>7</v>
          </cell>
        </row>
        <row r="107">
          <cell r="B107" t="str">
            <v>椅子</v>
          </cell>
          <cell r="E107" t="str">
            <v>张</v>
          </cell>
          <cell r="F107">
            <v>9</v>
          </cell>
        </row>
        <row r="108">
          <cell r="B108" t="str">
            <v>皮沙发</v>
          </cell>
          <cell r="E108" t="str">
            <v>张</v>
          </cell>
          <cell r="F108">
            <v>4</v>
          </cell>
        </row>
        <row r="109">
          <cell r="B109" t="str">
            <v>铁柜</v>
          </cell>
          <cell r="E109" t="str">
            <v>张</v>
          </cell>
          <cell r="F109">
            <v>5</v>
          </cell>
        </row>
        <row r="110">
          <cell r="B110" t="str">
            <v>桌子</v>
          </cell>
          <cell r="D110" t="str">
            <v>备件仓库</v>
          </cell>
          <cell r="E110" t="str">
            <v>张</v>
          </cell>
          <cell r="F110">
            <v>1</v>
          </cell>
        </row>
        <row r="111">
          <cell r="B111" t="str">
            <v>风扇</v>
          </cell>
          <cell r="E111" t="str">
            <v>台</v>
          </cell>
          <cell r="F111">
            <v>1</v>
          </cell>
        </row>
        <row r="112">
          <cell r="B112" t="str">
            <v>椅子</v>
          </cell>
          <cell r="E112" t="str">
            <v>张</v>
          </cell>
          <cell r="F112">
            <v>1</v>
          </cell>
        </row>
        <row r="116">
          <cell r="B116" t="str">
            <v>合计</v>
          </cell>
          <cell r="D116">
            <v>0</v>
          </cell>
          <cell r="I116">
            <v>59128.01</v>
          </cell>
          <cell r="J116">
            <v>0</v>
          </cell>
          <cell r="K116">
            <v>0</v>
          </cell>
          <cell r="L116">
            <v>0</v>
          </cell>
          <cell r="M116">
            <v>59128.01</v>
          </cell>
          <cell r="N116">
            <v>17738.402999999998</v>
          </cell>
          <cell r="O116">
            <v>0</v>
          </cell>
        </row>
        <row r="117">
          <cell r="A117" t="str">
            <v>资产占有单位填表人：</v>
          </cell>
          <cell r="D117" t="str">
            <v>日期：</v>
          </cell>
          <cell r="I117" t="str">
            <v>评估机构填表人：</v>
          </cell>
          <cell r="N117" t="str">
            <v>日期：</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资产负债表"/>
    </sheetNames>
    <sheetDataSet>
      <sheetData sheetId="0"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选择报表"/>
    </sheetNames>
    <sheetDataSet>
      <sheetData sheetId="0"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1"/>
      <sheetName val="Summary2-管报"/>
      <sheetName val="FY 2020 财报"/>
      <sheetName val="FY 2020 SPDT-财报"/>
      <sheetName val="FY 2020 to FP&amp;A"/>
      <sheetName val="区分责任人"/>
      <sheetName val="H1 2019 SPDT-管报 "/>
      <sheetName val="FY 2020 SPDT-管报"/>
      <sheetName val="Sheet1"/>
      <sheetName val="管报 (不出表项目)"/>
      <sheetName val="平台分析报告"/>
      <sheetName val="风机KPI"/>
      <sheetName val="毛利变动 Bridge-FYvs预算"/>
      <sheetName val="风机业务"/>
      <sheetName val="售价分解"/>
      <sheetName val="塔筒及其他 "/>
      <sheetName val="2019有交付项目"/>
      <sheetName val="售价分解 (2)"/>
      <sheetName val="FY 2020 by客户部by项目"/>
      <sheetName val="功能点"/>
      <sheetName val="Overview 自建1"/>
      <sheetName val="Q1"/>
      <sheetName val="Q2"/>
      <sheetName val="Q3"/>
      <sheetName val="Q4"/>
      <sheetName val="完"/>
    </sheetNames>
    <sheetDataSet>
      <sheetData sheetId="0"/>
      <sheetData sheetId="1">
        <row r="15">
          <cell r="N15">
            <v>1799.9</v>
          </cell>
        </row>
      </sheetData>
      <sheetData sheetId="2"/>
      <sheetData sheetId="3"/>
      <sheetData sheetId="4"/>
      <sheetData sheetId="5"/>
      <sheetData sheetId="6"/>
      <sheetData sheetId="7"/>
      <sheetData sheetId="8"/>
      <sheetData sheetId="9"/>
      <sheetData sheetId="10"/>
      <sheetData sheetId="11"/>
      <sheetData sheetId="12"/>
      <sheetData sheetId="13">
        <row r="6">
          <cell r="A6" t="str">
            <v>项目号+机型</v>
          </cell>
          <cell r="B6" t="str">
            <v>项目名称+机型</v>
          </cell>
          <cell r="C6" t="str">
            <v>项目+数</v>
          </cell>
          <cell r="D6" t="str">
            <v>机型</v>
          </cell>
          <cell r="E6" t="str">
            <v>平台</v>
          </cell>
          <cell r="F6" t="str">
            <v>平台2</v>
          </cell>
          <cell r="G6" t="str">
            <v>平台&amp;区域</v>
          </cell>
          <cell r="H6" t="str">
            <v>机型容量</v>
          </cell>
          <cell r="I6" t="str">
            <v>叶轮直径</v>
          </cell>
          <cell r="J6" t="str">
            <v>塔筒高度</v>
          </cell>
          <cell r="K6" t="str">
            <v>线缆类型</v>
          </cell>
          <cell r="L6" t="str">
            <v>项目编号</v>
          </cell>
          <cell r="M6" t="str">
            <v>分类</v>
          </cell>
          <cell r="N6" t="str">
            <v>对外报表</v>
          </cell>
          <cell r="O6" t="str">
            <v>区域</v>
          </cell>
          <cell r="P6" t="str">
            <v>客户名称</v>
          </cell>
          <cell r="Q6" t="str">
            <v>客户部新</v>
          </cell>
          <cell r="R6" t="str">
            <v>客户部分类</v>
          </cell>
          <cell r="S6" t="str">
            <v>毛利率
年平均</v>
          </cell>
          <cell r="T6" t="str">
            <v>项目名称</v>
          </cell>
          <cell r="U6" t="str">
            <v>列7</v>
          </cell>
          <cell r="V6" t="str">
            <v>列6</v>
          </cell>
          <cell r="W6" t="str">
            <v>列5</v>
          </cell>
          <cell r="X6" t="str">
            <v>列4</v>
          </cell>
          <cell r="Y6" t="str">
            <v>列3</v>
          </cell>
          <cell r="Z6" t="str">
            <v>列2</v>
          </cell>
          <cell r="AA6" t="str">
            <v>列1</v>
          </cell>
          <cell r="AB6" t="str">
            <v>Jan</v>
          </cell>
          <cell r="AC6" t="str">
            <v>Feb</v>
          </cell>
          <cell r="AD6" t="str">
            <v>Mar</v>
          </cell>
          <cell r="AE6" t="str">
            <v>Apr</v>
          </cell>
          <cell r="AF6" t="str">
            <v>May</v>
          </cell>
          <cell r="AG6" t="str">
            <v>Jun</v>
          </cell>
          <cell r="AH6" t="str">
            <v>Jul</v>
          </cell>
          <cell r="AI6" t="str">
            <v>Aug</v>
          </cell>
          <cell r="AJ6" t="str">
            <v>Sep</v>
          </cell>
          <cell r="AK6" t="str">
            <v>Oct</v>
          </cell>
          <cell r="AL6" t="str">
            <v>Nov</v>
          </cell>
          <cell r="AM6" t="str">
            <v>Dec</v>
          </cell>
          <cell r="AN6" t="str">
            <v>数量</v>
          </cell>
          <cell r="AO6" t="str">
            <v>容量</v>
          </cell>
          <cell r="AP6" t="str">
            <v>加入SOP时间</v>
          </cell>
          <cell r="AQ6" t="str">
            <v>上版交付量</v>
          </cell>
          <cell r="AR6" t="str">
            <v>GAP</v>
          </cell>
          <cell r="AS6" t="str">
            <v>增减项目</v>
          </cell>
          <cell r="AT6" t="str">
            <v>合同价</v>
          </cell>
          <cell r="AU6" t="str">
            <v>合同税率</v>
          </cell>
          <cell r="AV6" t="str">
            <v>价格备注</v>
          </cell>
          <cell r="AW6" t="str">
            <v>中标价</v>
          </cell>
          <cell r="AX6" t="str">
            <v>中标价备注</v>
          </cell>
          <cell r="AY6" t="str">
            <v>发运状态</v>
          </cell>
          <cell r="AZ6" t="str">
            <v>销售合同</v>
          </cell>
          <cell r="BA6" t="str">
            <v>项目新增</v>
          </cell>
          <cell r="BB6" t="str">
            <v>按照16%税率应多预提质保金额</v>
          </cell>
          <cell r="BC6" t="str">
            <v>实际运费</v>
          </cell>
          <cell r="BD6" t="str">
            <v>价格变动</v>
          </cell>
          <cell r="BE6" t="str">
            <v>风机销售价格
含税13%</v>
          </cell>
          <cell r="BF6" t="str">
            <v>价格风险</v>
          </cell>
          <cell r="BG6" t="str">
            <v>销售价格</v>
          </cell>
          <cell r="BH6" t="str">
            <v>可能降价</v>
          </cell>
          <cell r="BI6" t="str">
            <v>原材料成本
含税</v>
          </cell>
          <cell r="BJ6" t="str">
            <v>功能点，备品备件 含税</v>
          </cell>
          <cell r="BK6" t="str">
            <v>制造费用</v>
          </cell>
          <cell r="BL6" t="str">
            <v>运费含税（9%）</v>
          </cell>
          <cell r="BM6" t="str">
            <v>运费含税（9%</v>
          </cell>
          <cell r="BN6" t="str">
            <v>安装调试</v>
          </cell>
          <cell r="BO6" t="str">
            <v>质保预提</v>
          </cell>
          <cell r="BP6" t="str">
            <v>运维</v>
          </cell>
          <cell r="BQ6" t="str">
            <v>运维年限</v>
          </cell>
          <cell r="BR6" t="str">
            <v>客户相关+报废</v>
          </cell>
          <cell r="BS6" t="str">
            <v>原客户指定</v>
          </cell>
          <cell r="BT6" t="str">
            <v>运输工装</v>
          </cell>
          <cell r="BU6" t="str">
            <v>digital软件</v>
          </cell>
          <cell r="BV6" t="str">
            <v>招投标费用</v>
          </cell>
          <cell r="BW6" t="str">
            <v>生产总成本
（不含税）</v>
          </cell>
          <cell r="BX6" t="str">
            <v>毛利</v>
          </cell>
          <cell r="BY6" t="str">
            <v>毛利率</v>
          </cell>
          <cell r="BZ6" t="str">
            <v>材料成本/KW
含税01</v>
          </cell>
          <cell r="CA6" t="str">
            <v>材料成本/KW
含税02</v>
          </cell>
          <cell r="CB6" t="str">
            <v>材料成本/KW
含税03</v>
          </cell>
          <cell r="CC6" t="str">
            <v>材料成本/KW
含税04</v>
          </cell>
          <cell r="CD6" t="str">
            <v>材料成本/KW
含税05</v>
          </cell>
          <cell r="CE6" t="str">
            <v>材料成本/KW
含税06</v>
          </cell>
          <cell r="CF6" t="str">
            <v>材料成本/KW
含税07</v>
          </cell>
          <cell r="CG6" t="str">
            <v>材料成本/KW
含税08</v>
          </cell>
          <cell r="CH6" t="str">
            <v>材料成本/KW
含税09</v>
          </cell>
          <cell r="CI6" t="str">
            <v>材料成本/KW
含税10</v>
          </cell>
          <cell r="CJ6" t="str">
            <v>材料成本/KW
含税11</v>
          </cell>
          <cell r="CK6" t="str">
            <v>材料成本/KW
含税12</v>
          </cell>
          <cell r="CL6" t="str">
            <v>功能点/KW
含税01</v>
          </cell>
          <cell r="CM6" t="str">
            <v>功能点/KW
含税02</v>
          </cell>
          <cell r="CN6" t="str">
            <v>功能点/KW
含税03</v>
          </cell>
          <cell r="CO6" t="str">
            <v>功能点/KW
含税04</v>
          </cell>
          <cell r="CP6" t="str">
            <v>功能点/KW
含税05</v>
          </cell>
          <cell r="CQ6" t="str">
            <v>功能点/KW
含税06</v>
          </cell>
          <cell r="CR6" t="str">
            <v>功能点/KW
含税07</v>
          </cell>
          <cell r="CS6" t="str">
            <v>功能点/KW
含税08</v>
          </cell>
          <cell r="CT6" t="str">
            <v>功能点/KW
含税09</v>
          </cell>
          <cell r="CU6" t="str">
            <v>功能点/KW
含税10</v>
          </cell>
          <cell r="CV6" t="str">
            <v>功能点/KW
含税11</v>
          </cell>
          <cell r="CW6" t="str">
            <v>功能点/KW
含税12</v>
          </cell>
          <cell r="CX6" t="str">
            <v>制造费用/KW
01</v>
          </cell>
          <cell r="CY6" t="str">
            <v>制造费用/KW
02</v>
          </cell>
          <cell r="CZ6" t="str">
            <v>制造费用/KW
03</v>
          </cell>
          <cell r="DA6" t="str">
            <v>制造费用/KW
04</v>
          </cell>
          <cell r="DB6" t="str">
            <v>制造费用/KW
05</v>
          </cell>
          <cell r="DC6" t="str">
            <v>制造费用/KW
06</v>
          </cell>
          <cell r="DD6" t="str">
            <v>制造费用/KW
07</v>
          </cell>
          <cell r="DE6" t="str">
            <v>制造费用/KW
08</v>
          </cell>
          <cell r="DF6" t="str">
            <v>制造费用/KW
09</v>
          </cell>
          <cell r="DG6" t="str">
            <v>制造费用/KW
10</v>
          </cell>
          <cell r="DH6" t="str">
            <v>制造费用/KW
11</v>
          </cell>
          <cell r="DI6" t="str">
            <v>制造费用/KW
12</v>
          </cell>
          <cell r="DJ6" t="str">
            <v>运费/KW
01</v>
          </cell>
          <cell r="DK6" t="str">
            <v>运费/KW
02</v>
          </cell>
          <cell r="DL6" t="str">
            <v>运费/KW
03</v>
          </cell>
          <cell r="DM6" t="str">
            <v>运费/KW
04</v>
          </cell>
          <cell r="DN6" t="str">
            <v>运费/KW
05</v>
          </cell>
          <cell r="DO6" t="str">
            <v>运费/KW
06</v>
          </cell>
          <cell r="DP6" t="str">
            <v>运费/KW
07</v>
          </cell>
          <cell r="DQ6" t="str">
            <v>运费/KW
08</v>
          </cell>
          <cell r="DR6" t="str">
            <v>运费/KW
09</v>
          </cell>
          <cell r="DS6" t="str">
            <v>运费/KW
10</v>
          </cell>
          <cell r="DT6" t="str">
            <v>运费/KW
11</v>
          </cell>
          <cell r="DU6" t="str">
            <v>运费/KW
12</v>
          </cell>
          <cell r="DV6" t="str">
            <v>运维/KW
01</v>
          </cell>
          <cell r="DW6" t="str">
            <v>运维/KW
02</v>
          </cell>
          <cell r="DX6" t="str">
            <v>运维/KW
03</v>
          </cell>
          <cell r="DY6" t="str">
            <v>运维/KW
04</v>
          </cell>
          <cell r="DZ6" t="str">
            <v>运维/KW
05</v>
          </cell>
          <cell r="EA6" t="str">
            <v>运维/KW
06</v>
          </cell>
          <cell r="EB6" t="str">
            <v>运维/KW
07</v>
          </cell>
          <cell r="EC6" t="str">
            <v>运维/KW
08</v>
          </cell>
          <cell r="ED6" t="str">
            <v>运维/KW
09</v>
          </cell>
          <cell r="EE6" t="str">
            <v>运维/KW
10</v>
          </cell>
          <cell r="EF6" t="str">
            <v>运维/KW
11</v>
          </cell>
          <cell r="EG6" t="str">
            <v>运维/KW
12</v>
          </cell>
          <cell r="EH6" t="str">
            <v>运输工装/KW
01</v>
          </cell>
          <cell r="EI6" t="str">
            <v>运输工装/KW
02</v>
          </cell>
          <cell r="EJ6" t="str">
            <v>运输工装/KW
03</v>
          </cell>
          <cell r="EK6" t="str">
            <v>运输工装/KW
04</v>
          </cell>
          <cell r="EL6" t="str">
            <v>运输工装/KW
05</v>
          </cell>
          <cell r="EM6" t="str">
            <v>运输工装/KW
06</v>
          </cell>
          <cell r="EN6" t="str">
            <v>运输工装/KW
07</v>
          </cell>
          <cell r="EO6" t="str">
            <v>运输工装/KW
08</v>
          </cell>
          <cell r="EP6" t="str">
            <v>运输工装/KW
09</v>
          </cell>
          <cell r="EQ6" t="str">
            <v>运输工装/KW
10</v>
          </cell>
          <cell r="ER6" t="str">
            <v>运输工装/KW
11</v>
          </cell>
          <cell r="ES6" t="str">
            <v>运输工装/KW
12</v>
          </cell>
          <cell r="ET6" t="str">
            <v>客户相关/KW
01</v>
          </cell>
          <cell r="EU6" t="str">
            <v>客户相关/KW
02</v>
          </cell>
          <cell r="EV6" t="str">
            <v>客户相关/KW
03</v>
          </cell>
          <cell r="EW6" t="str">
            <v>客户相关/KW
04</v>
          </cell>
          <cell r="EX6" t="str">
            <v>客户相关/KW
05</v>
          </cell>
          <cell r="EY6" t="str">
            <v>客户相关/KW
06</v>
          </cell>
          <cell r="EZ6" t="str">
            <v>客户相关/KW
07</v>
          </cell>
          <cell r="FA6" t="str">
            <v>客户相关/KW
08</v>
          </cell>
          <cell r="FB6" t="str">
            <v>客户相关/KW
09</v>
          </cell>
          <cell r="FC6" t="str">
            <v>客户相关/KW
10</v>
          </cell>
          <cell r="FD6" t="str">
            <v>客户相关/KW
11</v>
          </cell>
          <cell r="FE6" t="str">
            <v>客户相关/KW
12</v>
          </cell>
          <cell r="FF6" t="str">
            <v>招投标/KW
01</v>
          </cell>
          <cell r="FG6" t="str">
            <v>招投标/KW
02</v>
          </cell>
          <cell r="FH6" t="str">
            <v>招投标/KW
03</v>
          </cell>
          <cell r="FI6" t="str">
            <v>招投标/KW
04</v>
          </cell>
          <cell r="FJ6" t="str">
            <v>招投标/KW
05</v>
          </cell>
          <cell r="FK6" t="str">
            <v>招投标/KW
06</v>
          </cell>
          <cell r="FL6" t="str">
            <v>招投标/KW
07</v>
          </cell>
          <cell r="FM6" t="str">
            <v>招投标/KW
08</v>
          </cell>
          <cell r="FN6" t="str">
            <v>招投标/KW
09</v>
          </cell>
          <cell r="FO6" t="str">
            <v>招投标/KW
10</v>
          </cell>
          <cell r="FP6" t="str">
            <v>招投标/KW
11</v>
          </cell>
          <cell r="FQ6" t="str">
            <v>招投标/KW
12</v>
          </cell>
          <cell r="FR6" t="str">
            <v>质保/KW
01</v>
          </cell>
          <cell r="FS6" t="str">
            <v>质保/KW
02</v>
          </cell>
          <cell r="FT6" t="str">
            <v>质保/KW
03</v>
          </cell>
          <cell r="FU6" t="str">
            <v>质保/KW
04</v>
          </cell>
          <cell r="FV6" t="str">
            <v>质保/KW
05</v>
          </cell>
          <cell r="FW6" t="str">
            <v>质保/KW
06</v>
          </cell>
          <cell r="FX6" t="str">
            <v>质保/KW
07</v>
          </cell>
          <cell r="FY6" t="str">
            <v>质保/KW
08</v>
          </cell>
          <cell r="FZ6" t="str">
            <v>质保/KW
09</v>
          </cell>
          <cell r="GA6" t="str">
            <v>质保/KW
10</v>
          </cell>
          <cell r="GB6" t="str">
            <v>质保/KW
11</v>
          </cell>
          <cell r="GC6" t="str">
            <v>质保/KW
12</v>
          </cell>
          <cell r="GD6" t="str">
            <v>digital软件/KW
01</v>
          </cell>
          <cell r="GE6" t="str">
            <v>digital软件/KW
02</v>
          </cell>
          <cell r="GF6" t="str">
            <v>digital软件/KW
03</v>
          </cell>
          <cell r="GG6" t="str">
            <v>digital软件/KW
04</v>
          </cell>
          <cell r="GH6" t="str">
            <v>digital软件/KW
05</v>
          </cell>
          <cell r="GI6" t="str">
            <v>digital软件/KW
06</v>
          </cell>
          <cell r="GJ6" t="str">
            <v>digital软件/KW
07</v>
          </cell>
          <cell r="GK6" t="str">
            <v>digital软件/KW
08</v>
          </cell>
          <cell r="GL6" t="str">
            <v>digital软件/KW
09</v>
          </cell>
          <cell r="GM6" t="str">
            <v>digital软件/KW
10</v>
          </cell>
          <cell r="GN6" t="str">
            <v>digital软件/KW
11</v>
          </cell>
          <cell r="GO6" t="str">
            <v>digital软件/KW
12</v>
          </cell>
          <cell r="GP6" t="str">
            <v>容量
01</v>
          </cell>
          <cell r="GQ6" t="str">
            <v>容量
02</v>
          </cell>
          <cell r="GR6" t="str">
            <v>容量
03</v>
          </cell>
          <cell r="GS6" t="str">
            <v>容量
04</v>
          </cell>
          <cell r="GT6" t="str">
            <v>容量
05</v>
          </cell>
          <cell r="GU6" t="str">
            <v>容量
06</v>
          </cell>
          <cell r="GV6" t="str">
            <v>容量
07</v>
          </cell>
          <cell r="GW6" t="str">
            <v>容量
08</v>
          </cell>
          <cell r="GX6" t="str">
            <v>容量
09</v>
          </cell>
          <cell r="GY6" t="str">
            <v>容量
10</v>
          </cell>
          <cell r="GZ6" t="str">
            <v>容量
11</v>
          </cell>
          <cell r="HA6" t="str">
            <v>容量
12</v>
          </cell>
          <cell r="HB6" t="str">
            <v>容量
Q1</v>
          </cell>
          <cell r="HC6" t="str">
            <v>容量
Q2</v>
          </cell>
          <cell r="HD6" t="str">
            <v>容量
Q3</v>
          </cell>
          <cell r="HE6" t="str">
            <v>容量
Q4</v>
          </cell>
          <cell r="HF6" t="str">
            <v>容量
Total</v>
          </cell>
          <cell r="HG6" t="str">
            <v>收入
01</v>
          </cell>
          <cell r="HH6" t="str">
            <v>收入
02</v>
          </cell>
          <cell r="HI6" t="str">
            <v>收入
03</v>
          </cell>
          <cell r="HJ6" t="str">
            <v>收入
04</v>
          </cell>
          <cell r="HK6" t="str">
            <v>收入
05</v>
          </cell>
          <cell r="HL6" t="str">
            <v>收入
06</v>
          </cell>
          <cell r="HM6" t="str">
            <v>收入
07</v>
          </cell>
          <cell r="HN6" t="str">
            <v>收入
08</v>
          </cell>
          <cell r="HO6" t="str">
            <v>收入
09</v>
          </cell>
          <cell r="HP6" t="str">
            <v>收入
10</v>
          </cell>
          <cell r="HQ6" t="str">
            <v>收入
11</v>
          </cell>
          <cell r="HR6" t="str">
            <v>收入
12</v>
          </cell>
          <cell r="HS6" t="str">
            <v>收入
Q1</v>
          </cell>
          <cell r="HT6" t="str">
            <v>收入
Q2</v>
          </cell>
          <cell r="HU6" t="str">
            <v>收入
Q3</v>
          </cell>
          <cell r="HV6" t="str">
            <v>收入
Q4</v>
          </cell>
          <cell r="HW6" t="str">
            <v xml:space="preserve">收入
Total </v>
          </cell>
          <cell r="HX6" t="str">
            <v>材料
01</v>
          </cell>
          <cell r="HY6" t="str">
            <v>材料
02</v>
          </cell>
          <cell r="HZ6" t="str">
            <v>材料
03</v>
          </cell>
          <cell r="IA6" t="str">
            <v>材料
04</v>
          </cell>
          <cell r="IB6" t="str">
            <v>材料
05</v>
          </cell>
          <cell r="IC6" t="str">
            <v>材料
06</v>
          </cell>
          <cell r="ID6" t="str">
            <v>材料
07</v>
          </cell>
          <cell r="IE6" t="str">
            <v>材料
08</v>
          </cell>
          <cell r="IF6" t="str">
            <v>材料
09</v>
          </cell>
          <cell r="IG6" t="str">
            <v>材料
10</v>
          </cell>
          <cell r="IH6" t="str">
            <v>材料
11</v>
          </cell>
          <cell r="II6" t="str">
            <v>材料
12</v>
          </cell>
          <cell r="IJ6" t="str">
            <v>材料
Q1</v>
          </cell>
          <cell r="IK6" t="str">
            <v>材料
Q2</v>
          </cell>
          <cell r="IL6" t="str">
            <v>材料
Q3</v>
          </cell>
          <cell r="IM6" t="str">
            <v>材料
Q4</v>
          </cell>
          <cell r="IN6" t="str">
            <v>材料
Total</v>
          </cell>
          <cell r="IO6" t="str">
            <v>功能点
01</v>
          </cell>
          <cell r="IP6" t="str">
            <v>功能点
02</v>
          </cell>
          <cell r="IQ6" t="str">
            <v>功能点
03</v>
          </cell>
          <cell r="IR6" t="str">
            <v>功能点
04</v>
          </cell>
          <cell r="IS6" t="str">
            <v>功能点
05</v>
          </cell>
          <cell r="IT6" t="str">
            <v>功能点
06</v>
          </cell>
          <cell r="IU6" t="str">
            <v>功能点
07</v>
          </cell>
          <cell r="IV6" t="str">
            <v>功能点
08</v>
          </cell>
          <cell r="IW6" t="str">
            <v>功能点
09</v>
          </cell>
          <cell r="IX6" t="str">
            <v>功能点
10</v>
          </cell>
          <cell r="IY6" t="str">
            <v>功能点
11</v>
          </cell>
          <cell r="IZ6" t="str">
            <v>功能点
12</v>
          </cell>
          <cell r="JA6" t="str">
            <v>功能点
Q1</v>
          </cell>
          <cell r="JB6" t="str">
            <v>功能点
Q2</v>
          </cell>
          <cell r="JC6" t="str">
            <v>功能点
Q3</v>
          </cell>
          <cell r="JD6" t="str">
            <v>功能点
Q4</v>
          </cell>
          <cell r="JE6" t="str">
            <v>功能点
Total</v>
          </cell>
          <cell r="JF6" t="str">
            <v>制造费用
01</v>
          </cell>
          <cell r="JG6" t="str">
            <v>制造费用
02</v>
          </cell>
          <cell r="JH6" t="str">
            <v>制造费用
03</v>
          </cell>
          <cell r="JI6" t="str">
            <v>制造费用
04</v>
          </cell>
          <cell r="JJ6" t="str">
            <v>制造费用
05</v>
          </cell>
          <cell r="JK6" t="str">
            <v>制造费用
06</v>
          </cell>
          <cell r="JL6" t="str">
            <v>制造费用
07</v>
          </cell>
          <cell r="JM6" t="str">
            <v>制造费用
08</v>
          </cell>
          <cell r="JN6" t="str">
            <v>制造费用
09</v>
          </cell>
          <cell r="JO6" t="str">
            <v>制造费用
10</v>
          </cell>
          <cell r="JP6" t="str">
            <v>制造费用
11</v>
          </cell>
          <cell r="JQ6" t="str">
            <v>制造费用
12</v>
          </cell>
          <cell r="JR6" t="str">
            <v>制造费用
Q1</v>
          </cell>
          <cell r="JS6" t="str">
            <v>制造费用
Q2</v>
          </cell>
          <cell r="JT6" t="str">
            <v>制造费用
Q3</v>
          </cell>
          <cell r="JU6" t="str">
            <v>制造费用
Q4</v>
          </cell>
          <cell r="JV6" t="str">
            <v>制造费用
Total</v>
          </cell>
          <cell r="JW6" t="str">
            <v>运费
01</v>
          </cell>
          <cell r="JX6" t="str">
            <v>运费
02</v>
          </cell>
          <cell r="JY6" t="str">
            <v>运费
03</v>
          </cell>
          <cell r="JZ6" t="str">
            <v>运费
04</v>
          </cell>
          <cell r="KA6" t="str">
            <v>运费
05</v>
          </cell>
          <cell r="KB6" t="str">
            <v>运费
06</v>
          </cell>
          <cell r="KC6" t="str">
            <v>运费
07</v>
          </cell>
          <cell r="KD6" t="str">
            <v>运费
08</v>
          </cell>
          <cell r="KE6" t="str">
            <v>运费
09</v>
          </cell>
          <cell r="KF6" t="str">
            <v>运费
10</v>
          </cell>
          <cell r="KG6" t="str">
            <v>运费
11</v>
          </cell>
          <cell r="KH6" t="str">
            <v>运费
12</v>
          </cell>
          <cell r="KI6" t="str">
            <v>运费
Q1</v>
          </cell>
          <cell r="KJ6" t="str">
            <v>运费
Q2</v>
          </cell>
          <cell r="KK6" t="str">
            <v>运费
Q3</v>
          </cell>
          <cell r="KL6" t="str">
            <v>运费
Q4</v>
          </cell>
          <cell r="KM6" t="str">
            <v>运费
Total</v>
          </cell>
          <cell r="KN6" t="str">
            <v>安装调试
01</v>
          </cell>
          <cell r="KO6" t="str">
            <v>安装调试
02</v>
          </cell>
          <cell r="KP6" t="str">
            <v>安装调试
03</v>
          </cell>
          <cell r="KQ6" t="str">
            <v>安装调试
04</v>
          </cell>
          <cell r="KR6" t="str">
            <v>安装调试
05</v>
          </cell>
          <cell r="KS6" t="str">
            <v>安装调试
06</v>
          </cell>
          <cell r="KT6" t="str">
            <v>安装调试
07</v>
          </cell>
          <cell r="KU6" t="str">
            <v>安装调试
08</v>
          </cell>
          <cell r="KV6" t="str">
            <v>安装调试
09</v>
          </cell>
          <cell r="KW6" t="str">
            <v>安装调试
10</v>
          </cell>
          <cell r="KX6" t="str">
            <v>安装调试
11</v>
          </cell>
          <cell r="KY6" t="str">
            <v>安装调试
12</v>
          </cell>
          <cell r="KZ6" t="str">
            <v>安装调试
Q1</v>
          </cell>
          <cell r="LA6" t="str">
            <v>安装调试
Q2</v>
          </cell>
          <cell r="LB6" t="str">
            <v>安装调试
Q3</v>
          </cell>
          <cell r="LC6" t="str">
            <v>安装调试
Q4</v>
          </cell>
          <cell r="LD6" t="str">
            <v>安装调试
Total</v>
          </cell>
          <cell r="LE6" t="str">
            <v>质保预提
01</v>
          </cell>
          <cell r="LF6" t="str">
            <v>质保预提
02</v>
          </cell>
          <cell r="LG6" t="str">
            <v>质保预提
03</v>
          </cell>
          <cell r="LH6" t="str">
            <v>质保预提
04</v>
          </cell>
          <cell r="LI6" t="str">
            <v>质保预提
05</v>
          </cell>
          <cell r="LJ6" t="str">
            <v>质保预提
06</v>
          </cell>
          <cell r="LK6" t="str">
            <v>质保预提
07</v>
          </cell>
          <cell r="LL6" t="str">
            <v>质保预提
08</v>
          </cell>
          <cell r="LM6" t="str">
            <v>质保预提
09</v>
          </cell>
          <cell r="LN6" t="str">
            <v>质保预提
10</v>
          </cell>
          <cell r="LO6" t="str">
            <v>质保预提
11</v>
          </cell>
          <cell r="LP6" t="str">
            <v>质保预提
12</v>
          </cell>
          <cell r="LQ6" t="str">
            <v>质保预提
Q1</v>
          </cell>
          <cell r="LR6" t="str">
            <v>质保预提
Q2</v>
          </cell>
          <cell r="LS6" t="str">
            <v>质保预提
Q3</v>
          </cell>
          <cell r="LT6" t="str">
            <v>质保预提
Q4</v>
          </cell>
          <cell r="LU6" t="str">
            <v>质保预提
Total</v>
          </cell>
          <cell r="LV6" t="str">
            <v>运维
01</v>
          </cell>
          <cell r="LW6" t="str">
            <v>运维
02</v>
          </cell>
          <cell r="LX6" t="str">
            <v>运维
03</v>
          </cell>
          <cell r="LY6" t="str">
            <v>运维
04</v>
          </cell>
          <cell r="LZ6" t="str">
            <v>运维
05</v>
          </cell>
          <cell r="MA6" t="str">
            <v>运维
06</v>
          </cell>
          <cell r="MB6" t="str">
            <v>运维
07</v>
          </cell>
          <cell r="MC6" t="str">
            <v>运维
08</v>
          </cell>
          <cell r="MD6" t="str">
            <v>运维
09</v>
          </cell>
          <cell r="ME6" t="str">
            <v>运维
10</v>
          </cell>
          <cell r="MF6" t="str">
            <v>运维
11</v>
          </cell>
          <cell r="MG6" t="str">
            <v>运维
12</v>
          </cell>
          <cell r="MH6" t="str">
            <v>运维
Q1</v>
          </cell>
          <cell r="MI6" t="str">
            <v>运维
Q2</v>
          </cell>
          <cell r="MJ6" t="str">
            <v>运维
Q3</v>
          </cell>
          <cell r="MK6" t="str">
            <v>运维
Q4</v>
          </cell>
          <cell r="ML6" t="str">
            <v>运维
Total</v>
          </cell>
          <cell r="MM6" t="str">
            <v>招投标
01</v>
          </cell>
          <cell r="MN6" t="str">
            <v>招投标
02</v>
          </cell>
          <cell r="MO6" t="str">
            <v>招投标
03</v>
          </cell>
          <cell r="MP6" t="str">
            <v>招投标
04</v>
          </cell>
          <cell r="MQ6" t="str">
            <v>招投标
05</v>
          </cell>
          <cell r="MR6" t="str">
            <v>招投标
06</v>
          </cell>
          <cell r="MS6" t="str">
            <v>招投标
07</v>
          </cell>
          <cell r="MT6" t="str">
            <v>招投标
08</v>
          </cell>
          <cell r="MU6" t="str">
            <v>招投标
09</v>
          </cell>
          <cell r="MV6" t="str">
            <v>招投标
10</v>
          </cell>
          <cell r="MW6" t="str">
            <v>招投标
11</v>
          </cell>
          <cell r="MX6" t="str">
            <v>招投标
12</v>
          </cell>
          <cell r="MY6" t="str">
            <v>招投标
Q1</v>
          </cell>
          <cell r="MZ6" t="str">
            <v>招投标
Q2</v>
          </cell>
          <cell r="NA6" t="str">
            <v>招投标
Q3</v>
          </cell>
          <cell r="NB6" t="str">
            <v>招投标
Q4</v>
          </cell>
          <cell r="NC6" t="str">
            <v>招投标
Total</v>
          </cell>
          <cell r="ND6" t="str">
            <v>运输工装
01</v>
          </cell>
          <cell r="NE6" t="str">
            <v>运输工装
02</v>
          </cell>
          <cell r="NF6" t="str">
            <v>运输工装
03</v>
          </cell>
          <cell r="NG6" t="str">
            <v>运输工装
04</v>
          </cell>
          <cell r="NH6" t="str">
            <v>运输工装
05</v>
          </cell>
          <cell r="NI6" t="str">
            <v>运输工装
06</v>
          </cell>
          <cell r="NJ6" t="str">
            <v>运输工装
07</v>
          </cell>
          <cell r="NK6" t="str">
            <v>运输工装
08</v>
          </cell>
          <cell r="NL6" t="str">
            <v>运输工装
09</v>
          </cell>
          <cell r="NM6" t="str">
            <v>运输工装
10</v>
          </cell>
          <cell r="NN6" t="str">
            <v>运输工装
11</v>
          </cell>
          <cell r="NO6" t="str">
            <v>运输工装
12</v>
          </cell>
          <cell r="NP6" t="str">
            <v>运输工装
Q1</v>
          </cell>
          <cell r="NQ6" t="str">
            <v>运输工装
Q2</v>
          </cell>
          <cell r="NR6" t="str">
            <v>运输工装
Q3</v>
          </cell>
          <cell r="NS6" t="str">
            <v>运输工装
Q4</v>
          </cell>
          <cell r="NT6" t="str">
            <v>运输工装
Total</v>
          </cell>
          <cell r="NU6" t="str">
            <v>客户指定
01</v>
          </cell>
          <cell r="NV6" t="str">
            <v>客户指定
02</v>
          </cell>
          <cell r="NW6" t="str">
            <v>客户指定
03</v>
          </cell>
          <cell r="NX6" t="str">
            <v>客户指定
04</v>
          </cell>
          <cell r="NY6" t="str">
            <v>客户指定
05</v>
          </cell>
          <cell r="NZ6" t="str">
            <v>客户指定
06</v>
          </cell>
          <cell r="OA6" t="str">
            <v>客户指定
07</v>
          </cell>
          <cell r="OB6" t="str">
            <v>客户指定
08</v>
          </cell>
          <cell r="OC6" t="str">
            <v>客户指定
09</v>
          </cell>
          <cell r="OD6" t="str">
            <v>客户指定
10</v>
          </cell>
          <cell r="OE6" t="str">
            <v>客户指定
11</v>
          </cell>
          <cell r="OF6" t="str">
            <v>客户指定
12</v>
          </cell>
          <cell r="OG6" t="str">
            <v>客户指定
Q1</v>
          </cell>
          <cell r="OH6" t="str">
            <v>客户指定
Q2</v>
          </cell>
          <cell r="OI6" t="str">
            <v>客户指定
Q3</v>
          </cell>
          <cell r="OJ6" t="str">
            <v>客户指定
Q4</v>
          </cell>
          <cell r="OK6" t="str">
            <v>客户指定
Total</v>
          </cell>
          <cell r="OL6" t="str">
            <v>digital软件01</v>
          </cell>
          <cell r="OM6" t="str">
            <v>digital软件02</v>
          </cell>
          <cell r="ON6" t="str">
            <v>digital软件03</v>
          </cell>
          <cell r="OO6" t="str">
            <v>digital软件04</v>
          </cell>
          <cell r="OP6" t="str">
            <v>digital软件05</v>
          </cell>
          <cell r="OQ6" t="str">
            <v>digital软件06</v>
          </cell>
          <cell r="OR6" t="str">
            <v>digital软件07</v>
          </cell>
          <cell r="OS6" t="str">
            <v>digital软件08</v>
          </cell>
          <cell r="OT6" t="str">
            <v>digital软件09</v>
          </cell>
          <cell r="OU6" t="str">
            <v>digital软件10</v>
          </cell>
          <cell r="OV6" t="str">
            <v>digital软件11</v>
          </cell>
          <cell r="OW6" t="str">
            <v>digital软件12</v>
          </cell>
          <cell r="OX6" t="str">
            <v>digital软件Q1</v>
          </cell>
          <cell r="OY6" t="str">
            <v>digital软件Q2</v>
          </cell>
          <cell r="OZ6" t="str">
            <v>digital软件Q3</v>
          </cell>
          <cell r="PA6" t="str">
            <v>digital软件Q4</v>
          </cell>
          <cell r="PB6" t="str">
            <v>digital软件Total</v>
          </cell>
          <cell r="PC6" t="str">
            <v>管报毛利
01</v>
          </cell>
          <cell r="PD6" t="str">
            <v>管报毛利
02</v>
          </cell>
          <cell r="PE6" t="str">
            <v>管报毛利
03</v>
          </cell>
          <cell r="PF6" t="str">
            <v>管报毛利
04</v>
          </cell>
          <cell r="PG6" t="str">
            <v>管报毛利
05</v>
          </cell>
          <cell r="PH6" t="str">
            <v>管报毛利
06</v>
          </cell>
          <cell r="PI6" t="str">
            <v>管报毛利
07</v>
          </cell>
          <cell r="PJ6" t="str">
            <v>管报毛利
08</v>
          </cell>
          <cell r="PK6" t="str">
            <v>管报毛利
09</v>
          </cell>
          <cell r="PL6" t="str">
            <v>管报毛利
10</v>
          </cell>
          <cell r="PM6" t="str">
            <v>管报毛利
11</v>
          </cell>
          <cell r="PN6" t="str">
            <v>管报毛利
12</v>
          </cell>
          <cell r="PO6" t="str">
            <v>管报毛利
Q1</v>
          </cell>
          <cell r="PP6" t="str">
            <v>管报毛利
Q2</v>
          </cell>
          <cell r="PQ6" t="str">
            <v>管报毛利
Q3</v>
          </cell>
          <cell r="PR6" t="str">
            <v>管报毛利
Q4</v>
          </cell>
          <cell r="PS6" t="str">
            <v>管报毛利
Total</v>
          </cell>
          <cell r="PT6" t="str">
            <v>管报毛利率
01</v>
          </cell>
          <cell r="PU6" t="str">
            <v>管报毛利率
02</v>
          </cell>
          <cell r="PV6" t="str">
            <v>管报毛利率
03</v>
          </cell>
          <cell r="PW6" t="str">
            <v>管报毛利率
04</v>
          </cell>
          <cell r="PX6" t="str">
            <v>管报毛利率
05</v>
          </cell>
          <cell r="PY6" t="str">
            <v>管报毛利率
06</v>
          </cell>
          <cell r="PZ6" t="str">
            <v>管报毛利率
07</v>
          </cell>
          <cell r="QA6" t="str">
            <v>管报毛利率
08</v>
          </cell>
          <cell r="QB6" t="str">
            <v>管报毛利率
09</v>
          </cell>
          <cell r="QC6" t="str">
            <v>管报毛利率
10</v>
          </cell>
          <cell r="QD6" t="str">
            <v>管报毛利率
11</v>
          </cell>
          <cell r="QE6" t="str">
            <v>管报毛利率
12</v>
          </cell>
          <cell r="QF6" t="str">
            <v>管报毛利率
Q1</v>
          </cell>
          <cell r="QG6" t="str">
            <v>管报毛利率
Q2</v>
          </cell>
          <cell r="QH6" t="str">
            <v>管报毛利率
Q3</v>
          </cell>
          <cell r="QI6" t="str">
            <v>管报毛利率
Q4</v>
          </cell>
          <cell r="QJ6" t="str">
            <v>管报毛利率
Total</v>
          </cell>
          <cell r="QK6" t="str">
            <v>南软成本01</v>
          </cell>
          <cell r="QL6" t="str">
            <v>南软成本02</v>
          </cell>
          <cell r="QM6" t="str">
            <v>南软成本03</v>
          </cell>
          <cell r="QN6" t="str">
            <v>南软成本04</v>
          </cell>
          <cell r="QO6" t="str">
            <v>南软成本05</v>
          </cell>
          <cell r="QP6" t="str">
            <v>南软成本06</v>
          </cell>
          <cell r="QQ6" t="str">
            <v>南软成本07</v>
          </cell>
          <cell r="QR6" t="str">
            <v>南软成本08</v>
          </cell>
          <cell r="QS6" t="str">
            <v>南软成本09</v>
          </cell>
          <cell r="QT6" t="str">
            <v>南软成本10</v>
          </cell>
          <cell r="QU6" t="str">
            <v>南软成本11</v>
          </cell>
          <cell r="QV6" t="str">
            <v>南软成本12</v>
          </cell>
          <cell r="QW6" t="str">
            <v>南软成本Q1</v>
          </cell>
          <cell r="QX6" t="str">
            <v>南软成本Q2</v>
          </cell>
          <cell r="QY6" t="str">
            <v>南软成本Q3</v>
          </cell>
          <cell r="QZ6" t="str">
            <v>南软成本Q4</v>
          </cell>
          <cell r="RA6" t="str">
            <v>南软成本Total</v>
          </cell>
          <cell r="RB6" t="str">
            <v>财报质保预提01</v>
          </cell>
          <cell r="RC6" t="str">
            <v>财报质保预提02</v>
          </cell>
          <cell r="RD6" t="str">
            <v>财报质保预提03</v>
          </cell>
          <cell r="RE6" t="str">
            <v>财报质保预提04</v>
          </cell>
          <cell r="RF6" t="str">
            <v>财报质保预提05</v>
          </cell>
          <cell r="RG6" t="str">
            <v>财报质保预提06</v>
          </cell>
          <cell r="RH6" t="str">
            <v>财报质保预提07</v>
          </cell>
          <cell r="RI6" t="str">
            <v>财报质保预提08</v>
          </cell>
          <cell r="RJ6" t="str">
            <v>财报质保预提09</v>
          </cell>
          <cell r="RK6" t="str">
            <v>财报质保预提10</v>
          </cell>
          <cell r="RL6" t="str">
            <v>财报质保预提11</v>
          </cell>
          <cell r="RM6" t="str">
            <v>财报质保预提12</v>
          </cell>
          <cell r="RN6" t="str">
            <v>财报质保预提Q1</v>
          </cell>
          <cell r="RO6" t="str">
            <v>财报质保预提Q2</v>
          </cell>
          <cell r="RP6" t="str">
            <v>财报质保预提Q3</v>
          </cell>
          <cell r="RQ6" t="str">
            <v>财报质保预提Q4</v>
          </cell>
          <cell r="RR6" t="str">
            <v>财报质保预提Total</v>
          </cell>
          <cell r="RS6" t="str">
            <v>财报其他01</v>
          </cell>
          <cell r="RT6" t="str">
            <v>财报其他02</v>
          </cell>
          <cell r="RU6" t="str">
            <v>财报其他03</v>
          </cell>
          <cell r="RV6" t="str">
            <v>财报其他04</v>
          </cell>
          <cell r="RW6" t="str">
            <v>财报其他05</v>
          </cell>
          <cell r="RX6" t="str">
            <v>财报其他06</v>
          </cell>
          <cell r="RY6" t="str">
            <v>财报其他07</v>
          </cell>
          <cell r="RZ6" t="str">
            <v>财报其他08</v>
          </cell>
          <cell r="SA6" t="str">
            <v>财报其他09</v>
          </cell>
          <cell r="SB6" t="str">
            <v>财报其他10</v>
          </cell>
          <cell r="SC6" t="str">
            <v>财报其他11</v>
          </cell>
          <cell r="SD6" t="str">
            <v>财报其他12</v>
          </cell>
          <cell r="SE6" t="str">
            <v>财报其他Q1</v>
          </cell>
          <cell r="SF6" t="str">
            <v>财报其他Q2</v>
          </cell>
          <cell r="SG6" t="str">
            <v>财报其他Q3</v>
          </cell>
          <cell r="SH6" t="str">
            <v>财报其他Q4</v>
          </cell>
          <cell r="SI6" t="str">
            <v>财报其他Total</v>
          </cell>
          <cell r="SJ6" t="str">
            <v>财报毛利
01</v>
          </cell>
          <cell r="SK6" t="str">
            <v>财报毛利
02</v>
          </cell>
          <cell r="SL6" t="str">
            <v>财报毛利
03</v>
          </cell>
          <cell r="SM6" t="str">
            <v>财报毛利
04</v>
          </cell>
          <cell r="SN6" t="str">
            <v>财报毛利
05</v>
          </cell>
          <cell r="SO6" t="str">
            <v>财报毛利
06</v>
          </cell>
          <cell r="SP6" t="str">
            <v>财报毛利
07</v>
          </cell>
          <cell r="SQ6" t="str">
            <v>财报毛利
08</v>
          </cell>
          <cell r="SR6" t="str">
            <v>财报毛利
09</v>
          </cell>
          <cell r="SS6" t="str">
            <v>财报毛利
10</v>
          </cell>
          <cell r="ST6" t="str">
            <v>财报毛利
11</v>
          </cell>
          <cell r="SU6" t="str">
            <v>财报毛利
12</v>
          </cell>
          <cell r="SV6" t="str">
            <v>财报毛利Q1</v>
          </cell>
          <cell r="SW6" t="str">
            <v>财报毛利Q2</v>
          </cell>
          <cell r="SX6" t="str">
            <v>财报毛利Q3</v>
          </cell>
          <cell r="SY6" t="str">
            <v>财报毛利Q4</v>
          </cell>
          <cell r="SZ6" t="str">
            <v>财报毛利
Total</v>
          </cell>
          <cell r="TA6" t="str">
            <v>财报毛利率
01</v>
          </cell>
          <cell r="TB6" t="str">
            <v>财报毛利率
02</v>
          </cell>
          <cell r="TC6" t="str">
            <v>财报毛利率
03</v>
          </cell>
          <cell r="TD6" t="str">
            <v>财报毛利率
04</v>
          </cell>
          <cell r="TE6" t="str">
            <v>财报毛利率
05</v>
          </cell>
          <cell r="TF6" t="str">
            <v>财报毛利率
06</v>
          </cell>
          <cell r="TG6" t="str">
            <v>财报毛利率
07</v>
          </cell>
          <cell r="TH6" t="str">
            <v>财报毛利率
08</v>
          </cell>
          <cell r="TI6" t="str">
            <v>财报毛利率
09</v>
          </cell>
          <cell r="TJ6" t="str">
            <v>财报毛利率
10</v>
          </cell>
          <cell r="TK6" t="str">
            <v>财报毛利率
11</v>
          </cell>
          <cell r="TL6" t="str">
            <v>财报毛利率
12</v>
          </cell>
          <cell r="TM6" t="str">
            <v>财报毛利率
Q1</v>
          </cell>
          <cell r="TN6" t="str">
            <v>财报毛利率
Q2</v>
          </cell>
          <cell r="TO6" t="str">
            <v>财报毛利率
Q3</v>
          </cell>
          <cell r="TP6" t="str">
            <v>财报毛利率
Q4</v>
          </cell>
          <cell r="TQ6" t="str">
            <v>财报毛利率
Total</v>
          </cell>
          <cell r="TR6" t="str">
            <v>财报毛利率增加</v>
          </cell>
          <cell r="TS6" t="str">
            <v>财报毛利率2</v>
          </cell>
          <cell r="TT6" t="str">
            <v>统调财报毛利01</v>
          </cell>
          <cell r="TU6" t="str">
            <v>统调财报毛利02</v>
          </cell>
          <cell r="TV6" t="str">
            <v>统调财报毛利03</v>
          </cell>
          <cell r="TW6" t="str">
            <v>统调财报毛利04</v>
          </cell>
          <cell r="TX6" t="str">
            <v>统调财报毛利05</v>
          </cell>
          <cell r="TY6" t="str">
            <v>统调财报毛利06</v>
          </cell>
          <cell r="TZ6" t="str">
            <v>统调财报毛利07</v>
          </cell>
          <cell r="UA6" t="str">
            <v>统调财报毛利08</v>
          </cell>
          <cell r="UB6" t="str">
            <v>统调财报毛利09</v>
          </cell>
          <cell r="UC6" t="str">
            <v>统调财报毛利10</v>
          </cell>
          <cell r="UD6" t="str">
            <v>统调财报毛利11</v>
          </cell>
          <cell r="UE6" t="str">
            <v>统调财报毛利12</v>
          </cell>
          <cell r="UF6" t="str">
            <v>统调财报毛利Total</v>
          </cell>
          <cell r="UG6" t="str">
            <v>YTD 容量</v>
          </cell>
          <cell r="UH6" t="str">
            <v>YTD 收入</v>
          </cell>
          <cell r="UI6" t="str">
            <v>YTD 材料</v>
          </cell>
          <cell r="UJ6" t="str">
            <v>YTD 功能点</v>
          </cell>
          <cell r="UK6" t="str">
            <v>YTD 制造费用</v>
          </cell>
          <cell r="UL6" t="str">
            <v>YTD 运费</v>
          </cell>
          <cell r="UM6" t="str">
            <v>YTD 安装调试</v>
          </cell>
          <cell r="UN6" t="str">
            <v>YTD 质保预提</v>
          </cell>
          <cell r="UO6" t="str">
            <v>YTD 运维</v>
          </cell>
          <cell r="UP6" t="str">
            <v>YTD 招投标</v>
          </cell>
          <cell r="UQ6" t="str">
            <v>YTD 运输工装</v>
          </cell>
          <cell r="UR6" t="str">
            <v>YTD 客户指定</v>
          </cell>
          <cell r="US6" t="str">
            <v>YTD 管报毛利</v>
          </cell>
          <cell r="UT6" t="str">
            <v>YTD 软件成本</v>
          </cell>
          <cell r="UU6" t="str">
            <v>YTD 财报质保</v>
          </cell>
          <cell r="UV6" t="str">
            <v>YTD 财报其他</v>
          </cell>
          <cell r="UW6" t="str">
            <v>YTD 财报毛利</v>
          </cell>
          <cell r="UX6" t="str">
            <v>容量check</v>
          </cell>
        </row>
        <row r="7">
          <cell r="A7" t="str">
            <v>P-0539 3.2-141</v>
          </cell>
        </row>
        <row r="8">
          <cell r="A8" t="str">
            <v>P-0539 3.6-141</v>
          </cell>
        </row>
        <row r="9">
          <cell r="A9" t="str">
            <v>P-0536 2.65-141</v>
          </cell>
        </row>
        <row r="10">
          <cell r="A10" t="str">
            <v>P-0531 3.2-141</v>
          </cell>
        </row>
        <row r="11">
          <cell r="A11" t="str">
            <v>P-0530 2.5-141</v>
          </cell>
        </row>
        <row r="12">
          <cell r="A12" t="str">
            <v>锚栓</v>
          </cell>
        </row>
        <row r="13">
          <cell r="A13" t="str">
            <v>P-0529 2.65-141</v>
          </cell>
        </row>
        <row r="14">
          <cell r="A14" t="str">
            <v>锚栓</v>
          </cell>
        </row>
        <row r="15">
          <cell r="A15" t="str">
            <v>P-0529 3.2-141</v>
          </cell>
        </row>
        <row r="16">
          <cell r="A16" t="str">
            <v>锚栓</v>
          </cell>
        </row>
        <row r="17">
          <cell r="A17" t="str">
            <v>P-0528 2.65-141</v>
          </cell>
        </row>
        <row r="18">
          <cell r="A18" t="str">
            <v>P-0527 2.5-141</v>
          </cell>
        </row>
        <row r="19">
          <cell r="A19" t="str">
            <v>锚栓</v>
          </cell>
        </row>
        <row r="20">
          <cell r="A20" t="str">
            <v>P-0526 2.5-141</v>
          </cell>
        </row>
        <row r="21">
          <cell r="A21" t="str">
            <v>锚栓</v>
          </cell>
        </row>
        <row r="22">
          <cell r="A22" t="str">
            <v>P-0523 2.5-141</v>
          </cell>
        </row>
        <row r="23">
          <cell r="A23" t="str">
            <v>P-0522 3.2-141</v>
          </cell>
        </row>
        <row r="24">
          <cell r="A24" t="str">
            <v>P-0521 2.5-141</v>
          </cell>
        </row>
        <row r="25">
          <cell r="A25" t="str">
            <v>P-0519 3.2-141</v>
          </cell>
        </row>
        <row r="26">
          <cell r="A26" t="str">
            <v>P-0519 2.5-131</v>
          </cell>
        </row>
        <row r="27">
          <cell r="A27" t="str">
            <v>P-0517 2.65-141</v>
          </cell>
        </row>
        <row r="28">
          <cell r="A28" t="str">
            <v>锚栓</v>
          </cell>
        </row>
        <row r="29">
          <cell r="A29" t="str">
            <v>P-0517 3.2-141</v>
          </cell>
        </row>
        <row r="30">
          <cell r="A30" t="str">
            <v>锚栓</v>
          </cell>
        </row>
        <row r="31">
          <cell r="A31" t="str">
            <v>P-0514 2.65-141</v>
          </cell>
        </row>
        <row r="32">
          <cell r="A32" t="str">
            <v>P-0513 3.2-141</v>
          </cell>
        </row>
        <row r="33">
          <cell r="A33" t="str">
            <v>P-0512 2.5-141</v>
          </cell>
        </row>
        <row r="34">
          <cell r="A34" t="str">
            <v>P-0510 2.2-131</v>
          </cell>
        </row>
        <row r="35">
          <cell r="A35" t="str">
            <v>P-0509 2.2-131</v>
          </cell>
        </row>
        <row r="36">
          <cell r="A36" t="str">
            <v>P-0509 2.3-131</v>
          </cell>
        </row>
        <row r="37">
          <cell r="A37" t="str">
            <v>P-0503 3.2-141</v>
          </cell>
        </row>
        <row r="38">
          <cell r="A38" t="str">
            <v>锚栓</v>
          </cell>
        </row>
        <row r="39">
          <cell r="A39" t="str">
            <v>P-0502 2.5-141</v>
          </cell>
        </row>
        <row r="40">
          <cell r="A40" t="str">
            <v>P-0490 2.5-141</v>
          </cell>
        </row>
        <row r="41">
          <cell r="A41" t="str">
            <v>P-0482 2.3-131</v>
          </cell>
        </row>
        <row r="42">
          <cell r="A42" t="str">
            <v>P-0481 2.2-131</v>
          </cell>
        </row>
        <row r="43">
          <cell r="A43" t="str">
            <v>P-0480 2.2-131</v>
          </cell>
        </row>
        <row r="44">
          <cell r="A44" t="str">
            <v>P-0464 2.5-141</v>
          </cell>
        </row>
        <row r="45">
          <cell r="A45" t="str">
            <v>P-0462 2.2-121</v>
          </cell>
        </row>
        <row r="46">
          <cell r="A46" t="str">
            <v>P-0446 2.2-131</v>
          </cell>
        </row>
        <row r="47">
          <cell r="A47" t="str">
            <v>锚栓</v>
          </cell>
        </row>
        <row r="48">
          <cell r="A48" t="str">
            <v>P-0446 2.3-131</v>
          </cell>
        </row>
        <row r="49">
          <cell r="A49" t="str">
            <v>锚栓</v>
          </cell>
        </row>
        <row r="50">
          <cell r="A50" t="str">
            <v>P-0445 2.2-131</v>
          </cell>
        </row>
        <row r="51">
          <cell r="A51" t="str">
            <v>锚栓</v>
          </cell>
        </row>
        <row r="52">
          <cell r="A52" t="str">
            <v>P-0445 2.3-131</v>
          </cell>
        </row>
        <row r="53">
          <cell r="A53" t="str">
            <v>锚栓</v>
          </cell>
        </row>
        <row r="54">
          <cell r="A54" t="str">
            <v>P-0430 2.2-131</v>
          </cell>
        </row>
        <row r="55">
          <cell r="A55" t="str">
            <v>P-0430 2.3-131</v>
          </cell>
        </row>
        <row r="56">
          <cell r="A56" t="str">
            <v>P-0428 2.2-121</v>
          </cell>
        </row>
        <row r="57">
          <cell r="A57" t="str">
            <v>P-0424 2.5-131</v>
          </cell>
        </row>
        <row r="58">
          <cell r="A58" t="str">
            <v>P-0424 2.5-141</v>
          </cell>
        </row>
        <row r="59">
          <cell r="A59" t="str">
            <v>P-0423 2.5-141</v>
          </cell>
        </row>
        <row r="60">
          <cell r="A60" t="str">
            <v>P-0423 2.5-131</v>
          </cell>
        </row>
        <row r="61">
          <cell r="A61" t="str">
            <v>P-0417 2.5-141</v>
          </cell>
        </row>
        <row r="62">
          <cell r="A62" t="str">
            <v>P-0416 2.5-141</v>
          </cell>
        </row>
        <row r="63">
          <cell r="A63" t="str">
            <v>P-0415 2.5-141</v>
          </cell>
        </row>
        <row r="64">
          <cell r="A64" t="str">
            <v>P-0410 2.5-141</v>
          </cell>
        </row>
        <row r="65">
          <cell r="A65" t="str">
            <v>P-0410 2.65-141</v>
          </cell>
        </row>
        <row r="66">
          <cell r="A66" t="str">
            <v>P-0409 2.2-131</v>
          </cell>
        </row>
        <row r="67">
          <cell r="A67" t="str">
            <v>P-0409 2.5-141</v>
          </cell>
        </row>
        <row r="68">
          <cell r="A68" t="str">
            <v>P-0400 2.5-131</v>
          </cell>
        </row>
        <row r="69">
          <cell r="A69" t="str">
            <v>P-0393 2.2-121</v>
          </cell>
        </row>
        <row r="70">
          <cell r="A70" t="str">
            <v>P-0393 2.2-131</v>
          </cell>
        </row>
        <row r="71">
          <cell r="A71" t="str">
            <v>P-0373 2.65-141</v>
          </cell>
        </row>
        <row r="72">
          <cell r="A72" t="str">
            <v>P-0355 2.2-121</v>
          </cell>
        </row>
        <row r="73">
          <cell r="A73" t="str">
            <v>锚栓</v>
          </cell>
        </row>
        <row r="74">
          <cell r="A74" t="str">
            <v>P-0352 2.2-131</v>
          </cell>
        </row>
        <row r="75">
          <cell r="A75" t="str">
            <v>锚栓</v>
          </cell>
        </row>
        <row r="76">
          <cell r="A76" t="str">
            <v>P-0339 2.2-131</v>
          </cell>
        </row>
        <row r="77">
          <cell r="A77" t="str">
            <v>P-0338 2.3-115</v>
          </cell>
        </row>
        <row r="78">
          <cell r="A78" t="str">
            <v>P-0338 2.2-121</v>
          </cell>
        </row>
        <row r="79">
          <cell r="A79" t="str">
            <v>P-0274 2.2-121</v>
          </cell>
        </row>
        <row r="80">
          <cell r="A80" t="str">
            <v>P-0241 2.2-121</v>
          </cell>
        </row>
        <row r="81">
          <cell r="A81" t="str">
            <v>P-0240 2.65-141</v>
          </cell>
        </row>
        <row r="82">
          <cell r="A82" t="str">
            <v>P-0230 2.2-115</v>
          </cell>
        </row>
        <row r="83">
          <cell r="A83" t="str">
            <v>P-0221 2.3-115</v>
          </cell>
        </row>
        <row r="84">
          <cell r="A84" t="str">
            <v>P-0209 2.5-141</v>
          </cell>
        </row>
        <row r="85">
          <cell r="A85" t="str">
            <v>P-0209 3.2-141</v>
          </cell>
        </row>
        <row r="86">
          <cell r="A86" t="str">
            <v>P-0203 2.2-115S</v>
          </cell>
        </row>
        <row r="87">
          <cell r="A87" t="str">
            <v>P-0192 2.2-110</v>
          </cell>
        </row>
        <row r="88">
          <cell r="A88" t="str">
            <v>P-0192 2.3-115</v>
          </cell>
        </row>
        <row r="89">
          <cell r="A89" t="str">
            <v>P-0188 2.2-131</v>
          </cell>
        </row>
        <row r="90">
          <cell r="A90" t="str">
            <v>P-0185 2.2-121</v>
          </cell>
        </row>
        <row r="91">
          <cell r="A91" t="str">
            <v>P-TEMP-7 2.65-141</v>
          </cell>
        </row>
        <row r="92">
          <cell r="A92" t="str">
            <v>P-TEMP-18 2.5-141</v>
          </cell>
        </row>
        <row r="93">
          <cell r="A93" t="str">
            <v>P-TEMP-16 2.5-141</v>
          </cell>
        </row>
        <row r="94">
          <cell r="A94" t="str">
            <v>P-0506 2.5-131</v>
          </cell>
        </row>
        <row r="95">
          <cell r="A95" t="str">
            <v>P-0532 3.2-141</v>
          </cell>
        </row>
        <row r="96">
          <cell r="A96" t="str">
            <v>P-0532 2.5-141</v>
          </cell>
        </row>
        <row r="97">
          <cell r="A97" t="str">
            <v>P-0576 2.65-141</v>
          </cell>
        </row>
        <row r="98">
          <cell r="A98" t="str">
            <v>P-0568 2.65-141</v>
          </cell>
        </row>
        <row r="99">
          <cell r="A99" t="str">
            <v>P-0566 2.65-141</v>
          </cell>
        </row>
        <row r="100">
          <cell r="A100" t="str">
            <v>P-0543 3.2-141</v>
          </cell>
        </row>
        <row r="101">
          <cell r="A101" t="str">
            <v>锚栓</v>
          </cell>
        </row>
        <row r="102">
          <cell r="A102" t="str">
            <v>P-0537 2.5-141</v>
          </cell>
        </row>
        <row r="103">
          <cell r="A103" t="str">
            <v>P-0559 2.2-121</v>
          </cell>
        </row>
        <row r="104">
          <cell r="A104" t="str">
            <v>P-0544 2.5-141</v>
          </cell>
        </row>
        <row r="105">
          <cell r="A105" t="str">
            <v>P-0545 2.5-141</v>
          </cell>
        </row>
        <row r="106">
          <cell r="A106" t="str">
            <v>P-0547 2.65-141</v>
          </cell>
        </row>
        <row r="107">
          <cell r="A107" t="str">
            <v>锚栓</v>
          </cell>
        </row>
        <row r="108">
          <cell r="A108" t="str">
            <v>P-TEMP-100 2.65-141</v>
          </cell>
        </row>
        <row r="109">
          <cell r="A109" t="str">
            <v>P-TEMP-101 2.65-141</v>
          </cell>
        </row>
        <row r="110">
          <cell r="A110" t="str">
            <v>P-0561 3.0-141</v>
          </cell>
        </row>
        <row r="111">
          <cell r="A111" t="str">
            <v>P-0561 2.5-141</v>
          </cell>
        </row>
        <row r="112">
          <cell r="A112" t="str">
            <v>P-0542 2.5-141</v>
          </cell>
        </row>
        <row r="113">
          <cell r="A113" t="str">
            <v>P-0542 2.65-141</v>
          </cell>
        </row>
        <row r="114">
          <cell r="A114" t="str">
            <v>P-0541 2.65-141</v>
          </cell>
        </row>
        <row r="115">
          <cell r="A115" t="str">
            <v>P-0540 2.65-141</v>
          </cell>
        </row>
        <row r="116">
          <cell r="A116" t="str">
            <v>P-0560 2.5-141</v>
          </cell>
        </row>
        <row r="117">
          <cell r="A117" t="str">
            <v>锚栓</v>
          </cell>
        </row>
        <row r="118">
          <cell r="A118" t="str">
            <v>P-0574 2.65-141</v>
          </cell>
        </row>
        <row r="119">
          <cell r="A119" t="str">
            <v>锚栓</v>
          </cell>
        </row>
        <row r="120">
          <cell r="A120" t="str">
            <v>P-0574 2.5-141</v>
          </cell>
        </row>
        <row r="121">
          <cell r="A121" t="str">
            <v>锚栓</v>
          </cell>
        </row>
        <row r="122">
          <cell r="A122" t="str">
            <v>P-0550 2.65-141</v>
          </cell>
        </row>
        <row r="123">
          <cell r="A123" t="str">
            <v>锚栓</v>
          </cell>
        </row>
        <row r="124">
          <cell r="A124" t="str">
            <v>P-0549 2.65-141</v>
          </cell>
        </row>
        <row r="125">
          <cell r="A125" t="str">
            <v>锚栓</v>
          </cell>
        </row>
        <row r="126">
          <cell r="A126" t="str">
            <v>P-0552 3.2-141</v>
          </cell>
        </row>
        <row r="127">
          <cell r="A127" t="str">
            <v>锚栓</v>
          </cell>
        </row>
        <row r="128">
          <cell r="A128" t="str">
            <v>P-0552 2.65-141</v>
          </cell>
        </row>
        <row r="129">
          <cell r="A129" t="str">
            <v>锚栓</v>
          </cell>
        </row>
        <row r="130">
          <cell r="A130" t="str">
            <v>P-0551 3.2-141</v>
          </cell>
        </row>
        <row r="131">
          <cell r="A131" t="str">
            <v>锚栓</v>
          </cell>
        </row>
        <row r="132">
          <cell r="A132" t="str">
            <v>P-0571 2.65-141</v>
          </cell>
        </row>
        <row r="133">
          <cell r="A133" t="str">
            <v>P-0555 2.5-141</v>
          </cell>
        </row>
        <row r="134">
          <cell r="A134" t="str">
            <v>锚栓</v>
          </cell>
        </row>
        <row r="135">
          <cell r="A135" t="str">
            <v>P-0555 3.0-141</v>
          </cell>
        </row>
        <row r="136">
          <cell r="A136" t="str">
            <v>锚栓</v>
          </cell>
        </row>
        <row r="137">
          <cell r="A137" t="str">
            <v>P-0556 3.0-141</v>
          </cell>
        </row>
        <row r="138">
          <cell r="A138" t="str">
            <v>P-0556 2.5-141</v>
          </cell>
        </row>
        <row r="139">
          <cell r="A139" t="str">
            <v>P-0557 3.0-141</v>
          </cell>
        </row>
        <row r="140">
          <cell r="A140" t="str">
            <v>锚栓</v>
          </cell>
        </row>
        <row r="141">
          <cell r="A141" t="str">
            <v>P-0557 2.5-141</v>
          </cell>
        </row>
        <row r="142">
          <cell r="A142" t="str">
            <v>锚栓</v>
          </cell>
        </row>
        <row r="143">
          <cell r="A143" t="str">
            <v>P-0546 2.65-141</v>
          </cell>
        </row>
        <row r="144">
          <cell r="A144" t="str">
            <v>P-0553 2.65-141</v>
          </cell>
        </row>
        <row r="145">
          <cell r="A145" t="str">
            <v>P-TEMP-102 2.65-141</v>
          </cell>
        </row>
        <row r="146">
          <cell r="A146" t="str">
            <v>P-TEMP-103 2.65-141</v>
          </cell>
        </row>
        <row r="147">
          <cell r="A147" t="str">
            <v>P-0608 2.5-141</v>
          </cell>
        </row>
        <row r="148">
          <cell r="A148" t="str">
            <v>P-0604 2.65-141</v>
          </cell>
        </row>
        <row r="149">
          <cell r="A149" t="str">
            <v>P-0602 3.2-141</v>
          </cell>
        </row>
        <row r="150">
          <cell r="A150" t="str">
            <v>P-0597 2.65-141</v>
          </cell>
        </row>
        <row r="151">
          <cell r="A151" t="str">
            <v>P-0597 3.2-141</v>
          </cell>
        </row>
        <row r="152">
          <cell r="A152" t="str">
            <v>P-0596 3.2-141</v>
          </cell>
        </row>
        <row r="153">
          <cell r="A153" t="str">
            <v>P-0594 3.0-141</v>
          </cell>
        </row>
        <row r="154">
          <cell r="A154" t="str">
            <v>锚栓</v>
          </cell>
        </row>
        <row r="155">
          <cell r="A155" t="str">
            <v>P-0592 2.65-141</v>
          </cell>
        </row>
        <row r="156">
          <cell r="A156" t="str">
            <v>P-0591 2.65-141</v>
          </cell>
        </row>
        <row r="157">
          <cell r="A157" t="str">
            <v>P-0585 2.65-141</v>
          </cell>
        </row>
        <row r="158">
          <cell r="A158" t="str">
            <v>P-0584 2.65-141</v>
          </cell>
        </row>
        <row r="159">
          <cell r="A159" t="str">
            <v>P-0584 3.2-141</v>
          </cell>
        </row>
        <row r="160">
          <cell r="A160" t="str">
            <v>P-0582 2.65-141</v>
          </cell>
        </row>
        <row r="161">
          <cell r="A161" t="str">
            <v>锚栓</v>
          </cell>
        </row>
        <row r="162">
          <cell r="A162" t="str">
            <v>P-0581 3.2-141</v>
          </cell>
        </row>
        <row r="163">
          <cell r="A163" t="str">
            <v>P-0580 2.65-141</v>
          </cell>
        </row>
        <row r="164">
          <cell r="A164" t="str">
            <v>锚栓</v>
          </cell>
        </row>
        <row r="165">
          <cell r="A165" t="str">
            <v>P-0579 2.65-141</v>
          </cell>
        </row>
        <row r="166">
          <cell r="A166" t="str">
            <v>锚栓</v>
          </cell>
        </row>
        <row r="167">
          <cell r="A167" t="str">
            <v>P-0578 2.65-141</v>
          </cell>
        </row>
        <row r="168">
          <cell r="A168" t="str">
            <v>锚栓</v>
          </cell>
        </row>
        <row r="169">
          <cell r="A169" t="str">
            <v>P-0577 3.2-141</v>
          </cell>
        </row>
        <row r="170">
          <cell r="A170" t="str">
            <v>P-0577 2.5-131</v>
          </cell>
        </row>
        <row r="171">
          <cell r="A171" t="str">
            <v>P-0575 2.5-141</v>
          </cell>
        </row>
        <row r="172">
          <cell r="A172" t="str">
            <v>P-0575 2.65-141</v>
          </cell>
        </row>
        <row r="173">
          <cell r="A173" t="str">
            <v>P-0573 2.5-141</v>
          </cell>
        </row>
        <row r="174">
          <cell r="A174" t="str">
            <v>P-0573 2.2-131</v>
          </cell>
        </row>
        <row r="175">
          <cell r="A175" t="str">
            <v>P-0572 2.65-141</v>
          </cell>
        </row>
        <row r="176">
          <cell r="A176" t="str">
            <v>锚栓</v>
          </cell>
        </row>
        <row r="177">
          <cell r="A177" t="str">
            <v>P-0570 2.5-141</v>
          </cell>
        </row>
        <row r="178">
          <cell r="A178" t="str">
            <v>P-0570 2.2-131</v>
          </cell>
        </row>
        <row r="179">
          <cell r="A179" t="str">
            <v>P-0569 2.5-141</v>
          </cell>
        </row>
        <row r="180">
          <cell r="A180" t="str">
            <v>P-0565 3.0-141</v>
          </cell>
        </row>
        <row r="181">
          <cell r="A181" t="str">
            <v>P-0564 2.5-141</v>
          </cell>
        </row>
        <row r="182">
          <cell r="A182" t="str">
            <v>P-0563 2.5-141</v>
          </cell>
        </row>
        <row r="183">
          <cell r="A183" t="str">
            <v>P-0599 2.65-141</v>
          </cell>
        </row>
        <row r="184">
          <cell r="A184" t="str">
            <v>P-0586 2.65-141</v>
          </cell>
        </row>
        <row r="185">
          <cell r="A185" t="str">
            <v>P-0567 2.2-131</v>
          </cell>
        </row>
        <row r="186">
          <cell r="A186" t="str">
            <v>P-0292 2.2-131</v>
          </cell>
        </row>
        <row r="187">
          <cell r="A187" t="str">
            <v>P-0310 2.2-131</v>
          </cell>
        </row>
        <row r="188">
          <cell r="A188" t="str">
            <v>P-0310 2.5-141</v>
          </cell>
        </row>
        <row r="189">
          <cell r="A189" t="str">
            <v>P-0375 2.2-121</v>
          </cell>
        </row>
        <row r="190">
          <cell r="A190" t="str">
            <v>P-0411 2.5-141</v>
          </cell>
        </row>
        <row r="191">
          <cell r="A191" t="str">
            <v>P-0440 2.2-131</v>
          </cell>
        </row>
        <row r="192">
          <cell r="A192" t="str">
            <v>P-0443 2.2-131</v>
          </cell>
        </row>
        <row r="193">
          <cell r="A193" t="str">
            <v>锚栓</v>
          </cell>
        </row>
        <row r="194">
          <cell r="A194" t="str">
            <v>P-0443 2.3-131</v>
          </cell>
        </row>
        <row r="195">
          <cell r="A195" t="str">
            <v>锚栓</v>
          </cell>
        </row>
        <row r="196">
          <cell r="A196" t="str">
            <v>P-0457 3.0-141</v>
          </cell>
        </row>
        <row r="197">
          <cell r="A197" t="str">
            <v>P-0473 2.5-141</v>
          </cell>
        </row>
        <row r="198">
          <cell r="A198" t="str">
            <v>P-0486 2.2-131</v>
          </cell>
        </row>
        <row r="199">
          <cell r="A199" t="str">
            <v>P-0504 3.2-141</v>
          </cell>
        </row>
        <row r="200">
          <cell r="A200" t="str">
            <v>锚栓</v>
          </cell>
        </row>
        <row r="201">
          <cell r="A201" t="str">
            <v>P-0508 2.65-141</v>
          </cell>
        </row>
        <row r="202">
          <cell r="A202" t="str">
            <v>P-0518 2.65-141</v>
          </cell>
        </row>
        <row r="203">
          <cell r="A203" t="str">
            <v>锚栓</v>
          </cell>
        </row>
        <row r="204">
          <cell r="A204" t="str">
            <v>P-0518 3.2-141</v>
          </cell>
        </row>
        <row r="205">
          <cell r="A205" t="str">
            <v>锚栓</v>
          </cell>
        </row>
        <row r="206">
          <cell r="A206" t="str">
            <v>P-0524 2.5-141</v>
          </cell>
        </row>
        <row r="207">
          <cell r="A207" t="str">
            <v>锚栓</v>
          </cell>
        </row>
        <row r="208">
          <cell r="A208" t="str">
            <v>P-0525 2.5-141</v>
          </cell>
        </row>
        <row r="209">
          <cell r="A209" t="str">
            <v>锚栓</v>
          </cell>
        </row>
        <row r="210">
          <cell r="A210" t="str">
            <v>P-0554 2.5-141</v>
          </cell>
        </row>
        <row r="211">
          <cell r="A211" t="str">
            <v>P-0554 3.0-141</v>
          </cell>
        </row>
        <row r="212">
          <cell r="A212" t="str">
            <v>P-0605 2.5-141</v>
          </cell>
        </row>
        <row r="213">
          <cell r="A213" t="str">
            <v>P-0605 2.65-141</v>
          </cell>
        </row>
        <row r="214">
          <cell r="A214" t="str">
            <v>P-0590 2.65-141</v>
          </cell>
        </row>
        <row r="215">
          <cell r="A215" t="str">
            <v>P-0593 2.65-141</v>
          </cell>
        </row>
        <row r="216">
          <cell r="A216" t="str">
            <v>P-0595 2.65-141</v>
          </cell>
        </row>
        <row r="217">
          <cell r="A217" t="str">
            <v>P-0595 3.2-141</v>
          </cell>
        </row>
        <row r="218">
          <cell r="A218" t="str">
            <v>P-0601 2.65-141</v>
          </cell>
        </row>
        <row r="219">
          <cell r="A219" t="str">
            <v>P-0606 2.65-141</v>
          </cell>
        </row>
        <row r="220">
          <cell r="A220" t="str">
            <v>P-0606 3.2-141</v>
          </cell>
        </row>
        <row r="221">
          <cell r="A221" t="str">
            <v>P-0609 2.5-141</v>
          </cell>
        </row>
        <row r="222">
          <cell r="A222" t="str">
            <v>锚栓</v>
          </cell>
        </row>
        <row r="223">
          <cell r="A223" t="str">
            <v>P-0622 2.65-141</v>
          </cell>
        </row>
        <row r="224">
          <cell r="A224" t="str">
            <v>P-0622 3.2-141</v>
          </cell>
        </row>
        <row r="225">
          <cell r="A225" t="str">
            <v>P-0624 2.5-141</v>
          </cell>
        </row>
        <row r="226">
          <cell r="A226" t="str">
            <v>P-TEMP-38 2.65-141</v>
          </cell>
        </row>
        <row r="227">
          <cell r="A227" t="str">
            <v>P-TEMP-57 2.65-141</v>
          </cell>
        </row>
        <row r="228">
          <cell r="A228" t="str">
            <v>锚栓</v>
          </cell>
        </row>
        <row r="229">
          <cell r="A229" t="str">
            <v>P-TEMP-57 3.2-141</v>
          </cell>
        </row>
        <row r="230">
          <cell r="A230" t="str">
            <v>锚栓</v>
          </cell>
        </row>
        <row r="231">
          <cell r="A231" t="str">
            <v>P-TEMP-code2 2.65-141</v>
          </cell>
        </row>
        <row r="232">
          <cell r="A232" t="str">
            <v>P-TEMP-53 3.0-156</v>
          </cell>
        </row>
        <row r="233">
          <cell r="A233" t="str">
            <v>P-TEMP-code3 3.6-141</v>
          </cell>
        </row>
        <row r="234">
          <cell r="A234" t="str">
            <v>P-0261 2.65-141</v>
          </cell>
        </row>
        <row r="235">
          <cell r="A235" t="str">
            <v>P-0452 2.65-141</v>
          </cell>
        </row>
        <row r="236">
          <cell r="A236" t="str">
            <v>P-0306 2.2-131</v>
          </cell>
        </row>
        <row r="237">
          <cell r="A237" t="str">
            <v>P-0306 2.65-141</v>
          </cell>
        </row>
        <row r="238">
          <cell r="A238" t="str">
            <v>P-0325 2.65-141</v>
          </cell>
        </row>
        <row r="239">
          <cell r="A239" t="str">
            <v>P-0453 2.65-141</v>
          </cell>
        </row>
        <row r="240">
          <cell r="A240" t="str">
            <v>P-0460 2.65-141</v>
          </cell>
        </row>
        <row r="241">
          <cell r="A241" t="str">
            <v>P-0499 2.65-141</v>
          </cell>
        </row>
        <row r="242">
          <cell r="A242" t="str">
            <v>P-0500 2.65-141</v>
          </cell>
        </row>
        <row r="243">
          <cell r="A243" t="str">
            <v>P-TEMP-30 2.65-141</v>
          </cell>
        </row>
        <row r="244">
          <cell r="A244" t="str">
            <v>P-TEMP-47 3.0-156</v>
          </cell>
        </row>
        <row r="245">
          <cell r="A245" t="str">
            <v>P-TEMP-50 2.65-141</v>
          </cell>
        </row>
        <row r="246">
          <cell r="A246" t="str">
            <v>P-TEMP-50 3.0-156</v>
          </cell>
        </row>
        <row r="247">
          <cell r="A247" t="str">
            <v>P-0361 4.5-148</v>
          </cell>
        </row>
        <row r="248">
          <cell r="A248" t="str">
            <v>P-0421 4.5-148</v>
          </cell>
        </row>
        <row r="249">
          <cell r="A249" t="str">
            <v>P-0494 4.5-148</v>
          </cell>
        </row>
        <row r="250">
          <cell r="A250" t="str">
            <v>P-0558 4.5-148</v>
          </cell>
        </row>
        <row r="251">
          <cell r="A251" t="str">
            <v>P-TEMP-20 5.2-161</v>
          </cell>
        </row>
        <row r="252">
          <cell r="A252" t="str">
            <v>P-TEMP-22（1） 4.5-148</v>
          </cell>
        </row>
        <row r="253">
          <cell r="A253" t="str">
            <v>P-TEMP-22（2） 4.5-148</v>
          </cell>
        </row>
        <row r="254">
          <cell r="A254" t="str">
            <v>P-TEMP-22（3） 4.5-148</v>
          </cell>
        </row>
        <row r="255">
          <cell r="A255" t="str">
            <v>P-TEMP-24 5.2-161</v>
          </cell>
        </row>
        <row r="256">
          <cell r="A256" t="str">
            <v>P-TEMP-42 4.5-148</v>
          </cell>
        </row>
        <row r="257">
          <cell r="A257" t="str">
            <v>P-TEMP-code5 3.2-141</v>
          </cell>
        </row>
        <row r="258">
          <cell r="A258" t="str">
            <v>P-TEMP-40 In 2.5-131</v>
          </cell>
        </row>
        <row r="259">
          <cell r="A259" t="str">
            <v>P-0278 In 2.5-110</v>
          </cell>
        </row>
        <row r="260">
          <cell r="A260" t="str">
            <v>P-0469 In 2.5-131</v>
          </cell>
        </row>
      </sheetData>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广西汇总"/>
      <sheetName val="企业前三年损益表"/>
      <sheetName val="现金盘点表"/>
      <sheetName val="存货盘点表"/>
      <sheetName val="中山货币"/>
      <sheetName val="中山应收"/>
      <sheetName val="中山原材料"/>
      <sheetName val="中山待摊"/>
      <sheetName val="中山低值"/>
      <sheetName val="中山包装"/>
      <sheetName val="产成品"/>
      <sheetName val="中山递延"/>
      <sheetName val="中山在建"/>
      <sheetName val="中山负债"/>
      <sheetName val="建筑物（帐面)"/>
      <sheetName val="建筑物 (王工） (2)"/>
      <sheetName val="车辆"/>
      <sheetName val="中山设备"/>
      <sheetName val="中山土地"/>
      <sheetName val="Sheet1"/>
      <sheetName val="Sheet2"/>
      <sheetName val="Sheet3"/>
      <sheetName val="Sheet4"/>
      <sheetName val="Sheet5"/>
      <sheetName val="Sheet6"/>
    </sheetNames>
    <sheetDataSet>
      <sheetData sheetId="0"/>
      <sheetData sheetId="1"/>
      <sheetData sheetId="2"/>
      <sheetData sheetId="3"/>
      <sheetData sheetId="4"/>
      <sheetData sheetId="5"/>
      <sheetData sheetId="6"/>
      <sheetData sheetId="7"/>
      <sheetData sheetId="8">
        <row r="4">
          <cell r="A4" t="str">
            <v>存货种类</v>
          </cell>
          <cell r="B4" t="str">
            <v>商品名称</v>
          </cell>
          <cell r="C4" t="str">
            <v>规格型号</v>
          </cell>
          <cell r="D4" t="str">
            <v>存放地点</v>
          </cell>
          <cell r="E4" t="str">
            <v>单位</v>
          </cell>
          <cell r="F4" t="str">
            <v>数量</v>
          </cell>
          <cell r="G4" t="str">
            <v>单价</v>
          </cell>
          <cell r="I4" t="str">
            <v>帐 面 金 额</v>
          </cell>
          <cell r="J4" t="str">
            <v>购入日期</v>
          </cell>
          <cell r="K4" t="str">
            <v>现行市价</v>
          </cell>
          <cell r="L4" t="str">
            <v>清查数量</v>
          </cell>
          <cell r="M4" t="str">
            <v>清查调整数</v>
          </cell>
          <cell r="N4" t="str">
            <v>评估值</v>
          </cell>
          <cell r="O4" t="str">
            <v>评估数量</v>
          </cell>
          <cell r="P4" t="str">
            <v>备注</v>
          </cell>
        </row>
        <row r="5">
          <cell r="A5" t="str">
            <v>低值易耗品</v>
          </cell>
          <cell r="B5" t="str">
            <v>墙柜</v>
          </cell>
          <cell r="P5" t="str">
            <v>五五摊销</v>
          </cell>
        </row>
        <row r="6">
          <cell r="B6" t="str">
            <v>办公桌</v>
          </cell>
          <cell r="D6" t="str">
            <v>办公厅</v>
          </cell>
          <cell r="E6" t="str">
            <v>张</v>
          </cell>
          <cell r="F6">
            <v>7</v>
          </cell>
        </row>
        <row r="7">
          <cell r="B7" t="str">
            <v>办公椅</v>
          </cell>
          <cell r="E7" t="str">
            <v>张</v>
          </cell>
          <cell r="F7">
            <v>5</v>
          </cell>
        </row>
        <row r="8">
          <cell r="B8" t="str">
            <v>木制沙发</v>
          </cell>
          <cell r="E8" t="str">
            <v>张</v>
          </cell>
          <cell r="F8">
            <v>4</v>
          </cell>
          <cell r="P8" t="str">
            <v>其中一张茶几</v>
          </cell>
        </row>
        <row r="9">
          <cell r="B9" t="str">
            <v>电风扇</v>
          </cell>
          <cell r="E9" t="str">
            <v>台</v>
          </cell>
          <cell r="F9">
            <v>1</v>
          </cell>
        </row>
        <row r="10">
          <cell r="B10" t="str">
            <v>铁柜</v>
          </cell>
          <cell r="E10" t="str">
            <v>节</v>
          </cell>
          <cell r="F10">
            <v>4</v>
          </cell>
        </row>
        <row r="11">
          <cell r="B11" t="str">
            <v>电话</v>
          </cell>
          <cell r="E11" t="str">
            <v>个</v>
          </cell>
          <cell r="F11">
            <v>1</v>
          </cell>
        </row>
        <row r="12">
          <cell r="B12" t="str">
            <v>陈列柜</v>
          </cell>
          <cell r="D12" t="str">
            <v>总经理办公室</v>
          </cell>
          <cell r="E12" t="str">
            <v>个</v>
          </cell>
          <cell r="F12">
            <v>1</v>
          </cell>
        </row>
        <row r="13">
          <cell r="B13" t="str">
            <v>小会议桌</v>
          </cell>
          <cell r="E13" t="str">
            <v>张</v>
          </cell>
          <cell r="F13">
            <v>1</v>
          </cell>
        </row>
        <row r="14">
          <cell r="B14" t="str">
            <v>椅子</v>
          </cell>
          <cell r="E14" t="str">
            <v>张</v>
          </cell>
          <cell r="F14">
            <v>9</v>
          </cell>
        </row>
        <row r="15">
          <cell r="B15" t="str">
            <v>皮沙发</v>
          </cell>
          <cell r="E15" t="str">
            <v>张</v>
          </cell>
          <cell r="F15">
            <v>3</v>
          </cell>
        </row>
        <row r="16">
          <cell r="B16" t="str">
            <v>茶几</v>
          </cell>
          <cell r="E16" t="str">
            <v>张</v>
          </cell>
          <cell r="F16">
            <v>1</v>
          </cell>
        </row>
        <row r="17">
          <cell r="B17" t="str">
            <v>办公桌</v>
          </cell>
          <cell r="E17" t="str">
            <v>张</v>
          </cell>
          <cell r="F17">
            <v>1</v>
          </cell>
        </row>
        <row r="18">
          <cell r="B18" t="str">
            <v>壁柜</v>
          </cell>
          <cell r="E18" t="str">
            <v>个</v>
          </cell>
          <cell r="F18">
            <v>1</v>
          </cell>
        </row>
        <row r="19">
          <cell r="B19" t="str">
            <v>电话</v>
          </cell>
          <cell r="E19" t="str">
            <v>个</v>
          </cell>
          <cell r="F19">
            <v>1</v>
          </cell>
        </row>
        <row r="20">
          <cell r="B20" t="str">
            <v>热水瓶</v>
          </cell>
          <cell r="E20" t="str">
            <v>个</v>
          </cell>
          <cell r="F20">
            <v>1</v>
          </cell>
        </row>
        <row r="21">
          <cell r="B21" t="str">
            <v>壁画</v>
          </cell>
          <cell r="E21" t="str">
            <v>副</v>
          </cell>
          <cell r="F21">
            <v>2</v>
          </cell>
        </row>
        <row r="22">
          <cell r="B22" t="str">
            <v>吸尘器</v>
          </cell>
          <cell r="E22" t="str">
            <v>个</v>
          </cell>
          <cell r="F22">
            <v>1</v>
          </cell>
        </row>
        <row r="23">
          <cell r="B23" t="str">
            <v>大壁柜</v>
          </cell>
          <cell r="D23" t="str">
            <v>资料室</v>
          </cell>
          <cell r="E23" t="str">
            <v>个</v>
          </cell>
          <cell r="F23">
            <v>1</v>
          </cell>
        </row>
        <row r="24">
          <cell r="B24" t="str">
            <v>桌子</v>
          </cell>
          <cell r="E24" t="str">
            <v>张</v>
          </cell>
          <cell r="F24">
            <v>3</v>
          </cell>
        </row>
        <row r="25">
          <cell r="B25" t="str">
            <v>椅子</v>
          </cell>
          <cell r="E25" t="str">
            <v>张</v>
          </cell>
          <cell r="F25">
            <v>4</v>
          </cell>
        </row>
        <row r="26">
          <cell r="B26" t="str">
            <v>电话</v>
          </cell>
          <cell r="E26" t="str">
            <v>台</v>
          </cell>
          <cell r="F26">
            <v>2</v>
          </cell>
        </row>
        <row r="27">
          <cell r="B27" t="str">
            <v>电视机</v>
          </cell>
          <cell r="E27" t="str">
            <v>台</v>
          </cell>
          <cell r="F27">
            <v>1</v>
          </cell>
        </row>
        <row r="28">
          <cell r="B28" t="str">
            <v>音响</v>
          </cell>
          <cell r="E28" t="str">
            <v>台</v>
          </cell>
          <cell r="F28">
            <v>1</v>
          </cell>
        </row>
        <row r="29">
          <cell r="B29" t="str">
            <v>传真机</v>
          </cell>
          <cell r="E29" t="str">
            <v>台</v>
          </cell>
          <cell r="F29">
            <v>2</v>
          </cell>
        </row>
        <row r="30">
          <cell r="B30" t="str">
            <v>复印机</v>
          </cell>
          <cell r="E30" t="str">
            <v>台</v>
          </cell>
          <cell r="F30">
            <v>1</v>
          </cell>
        </row>
        <row r="31">
          <cell r="B31" t="str">
            <v>打印机</v>
          </cell>
          <cell r="E31" t="str">
            <v>台</v>
          </cell>
          <cell r="F31">
            <v>1</v>
          </cell>
        </row>
        <row r="32">
          <cell r="B32" t="str">
            <v>电脑</v>
          </cell>
          <cell r="E32" t="str">
            <v>台</v>
          </cell>
          <cell r="F32">
            <v>1</v>
          </cell>
        </row>
        <row r="33">
          <cell r="B33" t="str">
            <v>总机交换器</v>
          </cell>
          <cell r="E33" t="str">
            <v>台</v>
          </cell>
          <cell r="F33">
            <v>1</v>
          </cell>
        </row>
        <row r="34">
          <cell r="B34" t="str">
            <v>铁柜</v>
          </cell>
          <cell r="E34" t="str">
            <v>节</v>
          </cell>
          <cell r="F34">
            <v>8</v>
          </cell>
        </row>
        <row r="35">
          <cell r="B35" t="str">
            <v>灭蚊器</v>
          </cell>
          <cell r="E35" t="str">
            <v>个</v>
          </cell>
          <cell r="F35">
            <v>1</v>
          </cell>
        </row>
        <row r="36">
          <cell r="B36" t="str">
            <v>蓄电器</v>
          </cell>
          <cell r="E36" t="str">
            <v>个</v>
          </cell>
          <cell r="F36">
            <v>2</v>
          </cell>
        </row>
        <row r="37">
          <cell r="B37" t="str">
            <v>铁柜</v>
          </cell>
          <cell r="D37" t="str">
            <v>财务部</v>
          </cell>
          <cell r="E37" t="str">
            <v>节</v>
          </cell>
          <cell r="F37">
            <v>10</v>
          </cell>
        </row>
        <row r="38">
          <cell r="B38" t="str">
            <v>桌子</v>
          </cell>
          <cell r="E38" t="str">
            <v>张</v>
          </cell>
          <cell r="F38">
            <v>5</v>
          </cell>
        </row>
        <row r="39">
          <cell r="B39" t="str">
            <v>椅子</v>
          </cell>
          <cell r="E39" t="str">
            <v>张</v>
          </cell>
          <cell r="F39">
            <v>7</v>
          </cell>
        </row>
        <row r="40">
          <cell r="B40" t="str">
            <v>保险柜</v>
          </cell>
          <cell r="E40" t="str">
            <v>台</v>
          </cell>
          <cell r="F40">
            <v>2</v>
          </cell>
        </row>
        <row r="41">
          <cell r="B41" t="str">
            <v>电话</v>
          </cell>
          <cell r="E41" t="str">
            <v>台</v>
          </cell>
          <cell r="F41">
            <v>1</v>
          </cell>
        </row>
        <row r="42">
          <cell r="B42" t="str">
            <v>验钞机</v>
          </cell>
          <cell r="E42" t="str">
            <v>台</v>
          </cell>
          <cell r="F42">
            <v>1</v>
          </cell>
        </row>
        <row r="43">
          <cell r="B43" t="str">
            <v>税控机</v>
          </cell>
          <cell r="E43" t="str">
            <v>台</v>
          </cell>
          <cell r="F43">
            <v>1</v>
          </cell>
        </row>
        <row r="44">
          <cell r="B44" t="str">
            <v>计算器</v>
          </cell>
          <cell r="E44" t="str">
            <v>台</v>
          </cell>
          <cell r="F44">
            <v>1</v>
          </cell>
        </row>
        <row r="45">
          <cell r="B45" t="str">
            <v>桌子</v>
          </cell>
          <cell r="D45" t="str">
            <v>仓库</v>
          </cell>
          <cell r="E45" t="str">
            <v>张</v>
          </cell>
          <cell r="F45">
            <v>3</v>
          </cell>
        </row>
        <row r="46">
          <cell r="B46" t="str">
            <v>铁柜</v>
          </cell>
          <cell r="E46" t="str">
            <v>节</v>
          </cell>
          <cell r="F46">
            <v>6</v>
          </cell>
        </row>
        <row r="47">
          <cell r="B47" t="str">
            <v>椅子</v>
          </cell>
          <cell r="E47" t="str">
            <v>张</v>
          </cell>
          <cell r="F47">
            <v>5</v>
          </cell>
        </row>
        <row r="48">
          <cell r="B48" t="str">
            <v>风扇</v>
          </cell>
          <cell r="E48" t="str">
            <v>台</v>
          </cell>
          <cell r="F48">
            <v>2</v>
          </cell>
        </row>
        <row r="49">
          <cell r="B49" t="str">
            <v>计算器</v>
          </cell>
          <cell r="E49" t="str">
            <v>台</v>
          </cell>
          <cell r="F49">
            <v>3</v>
          </cell>
        </row>
        <row r="50">
          <cell r="B50" t="str">
            <v>电话</v>
          </cell>
          <cell r="E50" t="str">
            <v>台</v>
          </cell>
          <cell r="F50">
            <v>1</v>
          </cell>
        </row>
        <row r="51">
          <cell r="B51" t="str">
            <v>桌子</v>
          </cell>
          <cell r="D51" t="str">
            <v>保安部</v>
          </cell>
          <cell r="E51" t="str">
            <v>张</v>
          </cell>
          <cell r="F51">
            <v>2</v>
          </cell>
        </row>
        <row r="52">
          <cell r="B52" t="str">
            <v>椅子</v>
          </cell>
          <cell r="E52" t="str">
            <v>张</v>
          </cell>
          <cell r="F52">
            <v>2</v>
          </cell>
        </row>
        <row r="53">
          <cell r="B53" t="str">
            <v>风扇</v>
          </cell>
          <cell r="E53" t="str">
            <v>台</v>
          </cell>
          <cell r="F53">
            <v>2</v>
          </cell>
        </row>
        <row r="54">
          <cell r="B54" t="str">
            <v>电话</v>
          </cell>
          <cell r="E54" t="str">
            <v>台</v>
          </cell>
          <cell r="F54">
            <v>1</v>
          </cell>
        </row>
        <row r="55">
          <cell r="B55" t="str">
            <v>小木柜</v>
          </cell>
          <cell r="E55" t="str">
            <v xml:space="preserve">个 </v>
          </cell>
          <cell r="F55">
            <v>1</v>
          </cell>
        </row>
        <row r="56">
          <cell r="B56" t="str">
            <v>电热器</v>
          </cell>
          <cell r="E56" t="str">
            <v xml:space="preserve">个 </v>
          </cell>
          <cell r="F56">
            <v>1</v>
          </cell>
        </row>
        <row r="57">
          <cell r="B57" t="str">
            <v>打卡机</v>
          </cell>
          <cell r="E57" t="str">
            <v>个</v>
          </cell>
          <cell r="F57">
            <v>1</v>
          </cell>
        </row>
        <row r="58">
          <cell r="B58" t="str">
            <v>石英钟</v>
          </cell>
          <cell r="E58" t="str">
            <v>个</v>
          </cell>
          <cell r="F58">
            <v>1</v>
          </cell>
        </row>
        <row r="59">
          <cell r="B59" t="str">
            <v>风扇</v>
          </cell>
          <cell r="E59" t="str">
            <v>台</v>
          </cell>
          <cell r="F59">
            <v>1</v>
          </cell>
        </row>
        <row r="60">
          <cell r="B60" t="str">
            <v>桌子</v>
          </cell>
          <cell r="E60" t="str">
            <v>张</v>
          </cell>
          <cell r="F60">
            <v>1</v>
          </cell>
        </row>
        <row r="61">
          <cell r="B61" t="str">
            <v>木沙发</v>
          </cell>
          <cell r="E61" t="str">
            <v>张</v>
          </cell>
          <cell r="F61">
            <v>3</v>
          </cell>
        </row>
        <row r="62">
          <cell r="B62" t="str">
            <v>茶几</v>
          </cell>
          <cell r="E62" t="str">
            <v>张</v>
          </cell>
          <cell r="F62">
            <v>2</v>
          </cell>
        </row>
        <row r="63">
          <cell r="B63" t="str">
            <v>木柜</v>
          </cell>
          <cell r="E63" t="str">
            <v>张</v>
          </cell>
          <cell r="F63">
            <v>2</v>
          </cell>
        </row>
        <row r="64">
          <cell r="B64" t="str">
            <v>席梦思</v>
          </cell>
          <cell r="E64" t="str">
            <v>张</v>
          </cell>
          <cell r="F64">
            <v>1</v>
          </cell>
        </row>
        <row r="65">
          <cell r="B65" t="str">
            <v>椅子</v>
          </cell>
          <cell r="E65" t="str">
            <v>张</v>
          </cell>
          <cell r="F65">
            <v>1</v>
          </cell>
        </row>
        <row r="66">
          <cell r="B66" t="str">
            <v>桌子</v>
          </cell>
          <cell r="D66" t="str">
            <v>品控部</v>
          </cell>
          <cell r="E66" t="str">
            <v>张</v>
          </cell>
          <cell r="F66">
            <v>4</v>
          </cell>
        </row>
        <row r="67">
          <cell r="B67" t="str">
            <v>风扇</v>
          </cell>
          <cell r="E67" t="str">
            <v>台</v>
          </cell>
          <cell r="F67">
            <v>2</v>
          </cell>
        </row>
        <row r="68">
          <cell r="B68" t="str">
            <v>椅子</v>
          </cell>
          <cell r="E68" t="str">
            <v>张</v>
          </cell>
          <cell r="F68">
            <v>3</v>
          </cell>
        </row>
        <row r="69">
          <cell r="B69" t="str">
            <v>化验桌</v>
          </cell>
          <cell r="E69" t="str">
            <v>张</v>
          </cell>
          <cell r="F69">
            <v>2</v>
          </cell>
        </row>
        <row r="70">
          <cell r="B70" t="str">
            <v>空缸测量器</v>
          </cell>
          <cell r="E70" t="str">
            <v>台</v>
          </cell>
          <cell r="F70">
            <v>1</v>
          </cell>
        </row>
        <row r="71">
          <cell r="B71" t="str">
            <v>电话</v>
          </cell>
          <cell r="E71" t="str">
            <v>台</v>
          </cell>
          <cell r="F71">
            <v>1</v>
          </cell>
        </row>
        <row r="72">
          <cell r="B72" t="str">
            <v>石英钟</v>
          </cell>
          <cell r="E72" t="str">
            <v>台</v>
          </cell>
          <cell r="F72">
            <v>1</v>
          </cell>
        </row>
        <row r="73">
          <cell r="B73" t="str">
            <v>仪器</v>
          </cell>
          <cell r="E73" t="str">
            <v>个</v>
          </cell>
          <cell r="F73" t="str">
            <v>若干</v>
          </cell>
        </row>
        <row r="74">
          <cell r="B74" t="str">
            <v>桌子</v>
          </cell>
          <cell r="D74" t="str">
            <v>锅炉房</v>
          </cell>
          <cell r="E74" t="str">
            <v>张</v>
          </cell>
          <cell r="F74">
            <v>1</v>
          </cell>
        </row>
        <row r="75">
          <cell r="B75" t="str">
            <v>椅子</v>
          </cell>
          <cell r="E75" t="str">
            <v>张</v>
          </cell>
          <cell r="F75">
            <v>1</v>
          </cell>
        </row>
        <row r="76">
          <cell r="B76" t="str">
            <v>风扇</v>
          </cell>
          <cell r="E76" t="str">
            <v>台</v>
          </cell>
          <cell r="F76">
            <v>1</v>
          </cell>
        </row>
        <row r="77">
          <cell r="B77" t="str">
            <v>铁柜</v>
          </cell>
          <cell r="E77" t="str">
            <v>节</v>
          </cell>
          <cell r="F77">
            <v>1</v>
          </cell>
        </row>
        <row r="78">
          <cell r="B78" t="str">
            <v>石英钟</v>
          </cell>
          <cell r="E78" t="str">
            <v>台</v>
          </cell>
          <cell r="F78">
            <v>1</v>
          </cell>
        </row>
        <row r="79">
          <cell r="B79" t="str">
            <v>电扇</v>
          </cell>
          <cell r="D79" t="str">
            <v>电视房</v>
          </cell>
          <cell r="E79" t="str">
            <v>台</v>
          </cell>
          <cell r="F79">
            <v>1</v>
          </cell>
        </row>
        <row r="80">
          <cell r="B80" t="str">
            <v>铁椅子</v>
          </cell>
          <cell r="E80" t="str">
            <v>张</v>
          </cell>
          <cell r="F80">
            <v>4</v>
          </cell>
        </row>
        <row r="81">
          <cell r="B81" t="str">
            <v>乒乓球台</v>
          </cell>
          <cell r="E81" t="str">
            <v>张</v>
          </cell>
          <cell r="F81">
            <v>1</v>
          </cell>
        </row>
        <row r="82">
          <cell r="B82" t="str">
            <v>桌子</v>
          </cell>
          <cell r="E82" t="str">
            <v>张</v>
          </cell>
          <cell r="F82">
            <v>2</v>
          </cell>
        </row>
        <row r="83">
          <cell r="B83" t="str">
            <v>铁柜</v>
          </cell>
          <cell r="E83" t="str">
            <v>节</v>
          </cell>
          <cell r="F83">
            <v>1</v>
          </cell>
        </row>
        <row r="84">
          <cell r="B84" t="str">
            <v xml:space="preserve">铁椅子 </v>
          </cell>
          <cell r="E84" t="str">
            <v>张</v>
          </cell>
          <cell r="F84">
            <v>4</v>
          </cell>
        </row>
        <row r="85">
          <cell r="B85" t="str">
            <v>陈列柜</v>
          </cell>
          <cell r="E85" t="str">
            <v>张</v>
          </cell>
          <cell r="F85">
            <v>1</v>
          </cell>
        </row>
        <row r="86">
          <cell r="B86" t="str">
            <v>铁床</v>
          </cell>
          <cell r="D86" t="str">
            <v>大宿舍</v>
          </cell>
          <cell r="E86" t="str">
            <v>张</v>
          </cell>
          <cell r="F86">
            <v>35</v>
          </cell>
        </row>
        <row r="87">
          <cell r="B87" t="str">
            <v>木柜</v>
          </cell>
          <cell r="E87" t="str">
            <v>张</v>
          </cell>
          <cell r="F87">
            <v>24</v>
          </cell>
        </row>
        <row r="88">
          <cell r="B88" t="str">
            <v>风扇</v>
          </cell>
          <cell r="E88" t="str">
            <v>台</v>
          </cell>
          <cell r="F88">
            <v>14</v>
          </cell>
        </row>
        <row r="89">
          <cell r="B89" t="str">
            <v>电话</v>
          </cell>
          <cell r="E89" t="str">
            <v>台</v>
          </cell>
          <cell r="F89">
            <v>1</v>
          </cell>
        </row>
        <row r="90">
          <cell r="B90" t="str">
            <v>吊扇</v>
          </cell>
          <cell r="E90" t="str">
            <v>台</v>
          </cell>
          <cell r="F90">
            <v>1</v>
          </cell>
        </row>
        <row r="91">
          <cell r="B91" t="str">
            <v>煤气缸</v>
          </cell>
          <cell r="E91" t="str">
            <v>个</v>
          </cell>
          <cell r="F91">
            <v>3</v>
          </cell>
        </row>
        <row r="92">
          <cell r="B92" t="str">
            <v>厨具</v>
          </cell>
          <cell r="E92" t="str">
            <v>套</v>
          </cell>
          <cell r="F92">
            <v>1</v>
          </cell>
        </row>
        <row r="93">
          <cell r="B93" t="str">
            <v>柜子</v>
          </cell>
          <cell r="D93" t="str">
            <v>小宿舍</v>
          </cell>
          <cell r="E93" t="str">
            <v>张</v>
          </cell>
          <cell r="F93">
            <v>9</v>
          </cell>
        </row>
        <row r="94">
          <cell r="B94" t="str">
            <v>桌子</v>
          </cell>
          <cell r="E94" t="str">
            <v>张</v>
          </cell>
          <cell r="F94">
            <v>11</v>
          </cell>
        </row>
        <row r="95">
          <cell r="B95" t="str">
            <v>风扇</v>
          </cell>
          <cell r="E95" t="str">
            <v>台</v>
          </cell>
          <cell r="F95">
            <v>8</v>
          </cell>
        </row>
        <row r="96">
          <cell r="B96" t="str">
            <v>席梦思</v>
          </cell>
          <cell r="E96" t="str">
            <v>张</v>
          </cell>
          <cell r="F96">
            <v>10</v>
          </cell>
        </row>
        <row r="97">
          <cell r="B97" t="str">
            <v>椅子</v>
          </cell>
          <cell r="E97" t="str">
            <v>张</v>
          </cell>
          <cell r="F97">
            <v>8</v>
          </cell>
        </row>
        <row r="98">
          <cell r="B98" t="str">
            <v>保险柜</v>
          </cell>
          <cell r="E98" t="str">
            <v>个</v>
          </cell>
          <cell r="F98">
            <v>1</v>
          </cell>
        </row>
        <row r="99">
          <cell r="B99" t="str">
            <v>木沙发</v>
          </cell>
          <cell r="D99" t="str">
            <v>娱乐室</v>
          </cell>
          <cell r="E99" t="str">
            <v>张</v>
          </cell>
          <cell r="F99">
            <v>20</v>
          </cell>
        </row>
        <row r="100">
          <cell r="B100" t="str">
            <v>茶几</v>
          </cell>
          <cell r="E100" t="str">
            <v>张</v>
          </cell>
          <cell r="F100">
            <v>11</v>
          </cell>
        </row>
        <row r="101">
          <cell r="B101" t="str">
            <v>皮沙发</v>
          </cell>
          <cell r="E101" t="str">
            <v>张</v>
          </cell>
          <cell r="F101">
            <v>3</v>
          </cell>
        </row>
        <row r="102">
          <cell r="B102" t="str">
            <v>木柜</v>
          </cell>
          <cell r="E102" t="str">
            <v>张</v>
          </cell>
          <cell r="F102">
            <v>3</v>
          </cell>
        </row>
        <row r="103">
          <cell r="B103" t="str">
            <v>木鼓</v>
          </cell>
          <cell r="E103" t="str">
            <v>个</v>
          </cell>
          <cell r="F103">
            <v>1</v>
          </cell>
        </row>
        <row r="104">
          <cell r="B104" t="str">
            <v>舞会灯光</v>
          </cell>
          <cell r="E104" t="str">
            <v>套</v>
          </cell>
          <cell r="F104">
            <v>1</v>
          </cell>
        </row>
        <row r="105">
          <cell r="B105" t="str">
            <v>壁画</v>
          </cell>
          <cell r="E105" t="str">
            <v>张</v>
          </cell>
          <cell r="F105">
            <v>4</v>
          </cell>
        </row>
        <row r="106">
          <cell r="B106" t="str">
            <v>桌子</v>
          </cell>
          <cell r="D106" t="str">
            <v>总监室</v>
          </cell>
          <cell r="E106" t="str">
            <v>张</v>
          </cell>
          <cell r="F106">
            <v>7</v>
          </cell>
        </row>
        <row r="107">
          <cell r="B107" t="str">
            <v>椅子</v>
          </cell>
          <cell r="E107" t="str">
            <v>张</v>
          </cell>
          <cell r="F107">
            <v>9</v>
          </cell>
        </row>
        <row r="108">
          <cell r="B108" t="str">
            <v>皮沙发</v>
          </cell>
          <cell r="E108" t="str">
            <v>张</v>
          </cell>
          <cell r="F108">
            <v>4</v>
          </cell>
        </row>
        <row r="109">
          <cell r="B109" t="str">
            <v>铁柜</v>
          </cell>
          <cell r="E109" t="str">
            <v>张</v>
          </cell>
          <cell r="F109">
            <v>5</v>
          </cell>
        </row>
        <row r="110">
          <cell r="B110" t="str">
            <v>桌子</v>
          </cell>
          <cell r="D110" t="str">
            <v>备件仓库</v>
          </cell>
          <cell r="E110" t="str">
            <v>张</v>
          </cell>
          <cell r="F110">
            <v>1</v>
          </cell>
        </row>
        <row r="111">
          <cell r="B111" t="str">
            <v>风扇</v>
          </cell>
          <cell r="E111" t="str">
            <v>台</v>
          </cell>
          <cell r="F111">
            <v>1</v>
          </cell>
        </row>
        <row r="112">
          <cell r="B112" t="str">
            <v>椅子</v>
          </cell>
          <cell r="E112" t="str">
            <v>张</v>
          </cell>
          <cell r="F112">
            <v>1</v>
          </cell>
        </row>
        <row r="116">
          <cell r="B116" t="str">
            <v>合计</v>
          </cell>
          <cell r="D116">
            <v>0</v>
          </cell>
          <cell r="I116">
            <v>59128.01</v>
          </cell>
          <cell r="J116">
            <v>0</v>
          </cell>
          <cell r="K116">
            <v>0</v>
          </cell>
          <cell r="L116">
            <v>0</v>
          </cell>
          <cell r="M116">
            <v>59128.01</v>
          </cell>
          <cell r="N116">
            <v>17738.402999999998</v>
          </cell>
          <cell r="O116">
            <v>0</v>
          </cell>
        </row>
        <row r="117">
          <cell r="A117" t="str">
            <v>资产占有单位填表人：</v>
          </cell>
          <cell r="D117" t="str">
            <v>日期：</v>
          </cell>
          <cell r="I117" t="str">
            <v>评估机构填表人：</v>
          </cell>
          <cell r="N117" t="str">
            <v>日期：</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5C"/>
      <sheetName val="企业表一"/>
      <sheetName val="M-5A"/>
    </sheetNames>
    <sheetDataSet>
      <sheetData sheetId="0" refreshError="1"/>
      <sheetData sheetId="1" refreshError="1"/>
      <sheetData sheetId="2"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formula_"/>
      <sheetName val="应收账款计划实施的实质性程序"/>
      <sheetName val="应收账款审定表"/>
      <sheetName val="调整分录汇总"/>
      <sheetName val="账套余额辅助表MT"/>
      <sheetName val="坏账准备辅助表MT"/>
      <sheetName val="期初帐龄辅助表MT"/>
      <sheetName val="应收账款明细表"/>
      <sheetName val="应收账款外币明细表"/>
      <sheetName val="应收账款外币户汇率折算检查"/>
      <sheetName val="应收账款账龄分析检查表"/>
      <sheetName val="应收账款函证结果汇总表"/>
      <sheetName val="应收账款函证差异调节表调查"/>
      <sheetName val="应收账款替代测试表"/>
      <sheetName val="坏账准备计算表"/>
      <sheetName val="应收账款检查情况表"/>
      <sheetName val="科目表"/>
      <sheetName val="企业表一"/>
      <sheetName val="M-5C"/>
      <sheetName val="M-5A"/>
      <sheetName val="选择报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审定报表"/>
      <sheetName val="MAPS-BS"/>
      <sheetName val="MAPS-PL"/>
      <sheetName val="MAPS-比率趋势"/>
      <sheetName val="未审报表"/>
      <sheetName val="ASM-BS"/>
      <sheetName val="ASM-PL"/>
      <sheetName val="ASM-比率趋势"/>
      <sheetName val="年初数核对表"/>
      <sheetName val="08TB"/>
      <sheetName val="09TB"/>
      <sheetName val="10TB"/>
      <sheetName val="11TB"/>
      <sheetName val="SAD"/>
      <sheetName val="MAPS附件"/>
      <sheetName val="CON."/>
      <sheetName val="SUD"/>
      <sheetName val="IND."/>
      <sheetName val="重要性水平"/>
      <sheetName val="调整事项金额"/>
      <sheetName val="Sheet1"/>
      <sheetName val="完"/>
      <sheetName val="tech data"/>
      <sheetName val="风机业务"/>
    </sheetNames>
    <sheetDataSet>
      <sheetData sheetId="0" refreshError="1"/>
      <sheetData sheetId="1"/>
      <sheetData sheetId="2"/>
      <sheetData sheetId="3"/>
      <sheetData sheetId="4" refreshError="1"/>
      <sheetData sheetId="5"/>
      <sheetData sheetId="6"/>
      <sheetData sheetId="7"/>
      <sheetData sheetId="8"/>
      <sheetData sheetId="9"/>
      <sheetData sheetId="10"/>
      <sheetData sheetId="11"/>
      <sheetData sheetId="12"/>
      <sheetData sheetId="13" refreshError="1"/>
      <sheetData sheetId="14"/>
      <sheetData sheetId="15"/>
      <sheetData sheetId="16"/>
      <sheetData sheetId="17" refreshError="1">
        <row r="2">
          <cell r="B2" t="str">
            <v>货币资金</v>
          </cell>
        </row>
        <row r="3">
          <cell r="B3" t="str">
            <v>交易性金融资产</v>
          </cell>
        </row>
        <row r="4">
          <cell r="B4" t="str">
            <v>应收票据</v>
          </cell>
        </row>
        <row r="5">
          <cell r="B5" t="str">
            <v>应收账款</v>
          </cell>
        </row>
        <row r="6">
          <cell r="B6" t="str">
            <v>应收帐款坏帐准备</v>
          </cell>
        </row>
        <row r="7">
          <cell r="B7" t="str">
            <v>预付账款</v>
          </cell>
        </row>
        <row r="8">
          <cell r="B8" t="str">
            <v>应收股利</v>
          </cell>
        </row>
        <row r="9">
          <cell r="B9" t="str">
            <v>应收利息</v>
          </cell>
        </row>
        <row r="10">
          <cell r="B10" t="str">
            <v>内部往来</v>
          </cell>
        </row>
        <row r="11">
          <cell r="B11" t="str">
            <v>其他应收款</v>
          </cell>
        </row>
        <row r="12">
          <cell r="B12" t="str">
            <v>其他应收款坏帐准备</v>
          </cell>
        </row>
        <row r="13">
          <cell r="B13" t="str">
            <v>存货</v>
          </cell>
        </row>
        <row r="14">
          <cell r="B14" t="str">
            <v xml:space="preserve">  其中：原材料</v>
          </cell>
        </row>
        <row r="15">
          <cell r="B15" t="str">
            <v xml:space="preserve">        库存商品（产成品）</v>
          </cell>
        </row>
        <row r="16">
          <cell r="B16" t="str">
            <v>存货跌价准备</v>
          </cell>
        </row>
        <row r="17">
          <cell r="B17" t="str">
            <v xml:space="preserve">  其中：原材料</v>
          </cell>
        </row>
        <row r="18">
          <cell r="B18" t="str">
            <v xml:space="preserve">        库存商品（产成品）</v>
          </cell>
        </row>
        <row r="19">
          <cell r="B19" t="str">
            <v>一年内到期的非流动资产</v>
          </cell>
        </row>
        <row r="20">
          <cell r="B20" t="str">
            <v>其他流动资产</v>
          </cell>
        </row>
        <row r="21">
          <cell r="B21" t="str">
            <v>可供出售金融资产</v>
          </cell>
        </row>
        <row r="22">
          <cell r="B22" t="str">
            <v>持有至到期投资</v>
          </cell>
        </row>
        <row r="23">
          <cell r="B23" t="str">
            <v>长期应收款</v>
          </cell>
        </row>
        <row r="24">
          <cell r="B24" t="str">
            <v>长期股权投资</v>
          </cell>
        </row>
        <row r="25">
          <cell r="B25" t="str">
            <v>长期股权投资减值准备</v>
          </cell>
        </row>
        <row r="26">
          <cell r="B26" t="str">
            <v>拨付所属资金</v>
          </cell>
        </row>
        <row r="27">
          <cell r="B27" t="str">
            <v>投资性房地产原值</v>
          </cell>
        </row>
        <row r="28">
          <cell r="B28" t="str">
            <v>投资性房地产累计折旧</v>
          </cell>
        </row>
        <row r="29">
          <cell r="B29" t="str">
            <v>投资性房地产减值准备</v>
          </cell>
        </row>
        <row r="30">
          <cell r="B30" t="str">
            <v>固定资产原价</v>
          </cell>
        </row>
        <row r="31">
          <cell r="B31" t="str">
            <v>累计折旧</v>
          </cell>
        </row>
        <row r="32">
          <cell r="B32" t="str">
            <v>固定资产减值准备</v>
          </cell>
        </row>
        <row r="33">
          <cell r="B33" t="str">
            <v>工程物资</v>
          </cell>
        </row>
        <row r="34">
          <cell r="B34" t="str">
            <v>在建工程</v>
          </cell>
        </row>
        <row r="35">
          <cell r="B35" t="str">
            <v>在建工程减值准备</v>
          </cell>
        </row>
        <row r="36">
          <cell r="B36" t="str">
            <v>固定资产清理</v>
          </cell>
        </row>
        <row r="37">
          <cell r="B37" t="str">
            <v>生产性生物资产</v>
          </cell>
        </row>
        <row r="38">
          <cell r="B38" t="str">
            <v>油气资产</v>
          </cell>
        </row>
        <row r="39">
          <cell r="B39" t="str">
            <v>无形资产原价</v>
          </cell>
        </row>
        <row r="40">
          <cell r="B40" t="str">
            <v>减：累计摊销</v>
          </cell>
        </row>
        <row r="41">
          <cell r="B41" t="str">
            <v>减：无形资产减值准备</v>
          </cell>
        </row>
        <row r="42">
          <cell r="B42" t="str">
            <v>开发支出</v>
          </cell>
        </row>
        <row r="43">
          <cell r="B43" t="str">
            <v>商誉</v>
          </cell>
        </row>
        <row r="44">
          <cell r="B44" t="str">
            <v>长期待摊费用（递延资产）</v>
          </cell>
        </row>
        <row r="45">
          <cell r="B45" t="str">
            <v>递延所得税资产</v>
          </cell>
        </row>
        <row r="46">
          <cell r="B46" t="str">
            <v>其他非流动资产</v>
          </cell>
        </row>
        <row r="47">
          <cell r="B47" t="str">
            <v xml:space="preserve">  其中：特准储备资产</v>
          </cell>
        </row>
        <row r="49">
          <cell r="B49" t="str">
            <v>短期借款</v>
          </cell>
        </row>
        <row r="50">
          <cell r="B50" t="str">
            <v>交易性金融负债</v>
          </cell>
        </row>
        <row r="51">
          <cell r="B51" t="str">
            <v>短期融资券</v>
          </cell>
        </row>
        <row r="52">
          <cell r="B52" t="str">
            <v>应付票据</v>
          </cell>
        </row>
        <row r="53">
          <cell r="B53" t="str">
            <v>应付账款</v>
          </cell>
        </row>
        <row r="54">
          <cell r="B54" t="str">
            <v>预收账款</v>
          </cell>
        </row>
        <row r="55">
          <cell r="B55" t="str">
            <v>应付职工薪酬</v>
          </cell>
        </row>
        <row r="56">
          <cell r="B56" t="str">
            <v xml:space="preserve">  其中：应付工资</v>
          </cell>
        </row>
        <row r="57">
          <cell r="B57" t="str">
            <v xml:space="preserve">       应付福利费</v>
          </cell>
        </row>
        <row r="58">
          <cell r="B58" t="str">
            <v>应交税费</v>
          </cell>
        </row>
        <row r="59">
          <cell r="B59" t="str">
            <v xml:space="preserve">  其中：应交税金</v>
          </cell>
        </row>
        <row r="60">
          <cell r="B60" t="str">
            <v>应付利息</v>
          </cell>
        </row>
        <row r="61">
          <cell r="B61" t="str">
            <v>应付股利（应付利润）</v>
          </cell>
        </row>
        <row r="62">
          <cell r="B62" t="str">
            <v>其他应付款</v>
          </cell>
        </row>
        <row r="63">
          <cell r="B63" t="str">
            <v>一年内到期的非流动负债</v>
          </cell>
        </row>
        <row r="64">
          <cell r="B64" t="str">
            <v>一年内摊销的递延收益</v>
          </cell>
        </row>
        <row r="65">
          <cell r="B65" t="str">
            <v>其他流动负债</v>
          </cell>
        </row>
        <row r="66">
          <cell r="B66" t="str">
            <v>长期借款</v>
          </cell>
        </row>
        <row r="67">
          <cell r="B67" t="str">
            <v>应付债券</v>
          </cell>
        </row>
        <row r="68">
          <cell r="B68" t="str">
            <v>长期应付款</v>
          </cell>
        </row>
        <row r="69">
          <cell r="B69" t="str">
            <v>专项应付款</v>
          </cell>
        </row>
        <row r="70">
          <cell r="B70" t="str">
            <v xml:space="preserve">  其中：特准储备基金</v>
          </cell>
        </row>
        <row r="71">
          <cell r="B71" t="str">
            <v>递延收益</v>
          </cell>
        </row>
        <row r="72">
          <cell r="B72" t="str">
            <v>预计负债</v>
          </cell>
        </row>
        <row r="73">
          <cell r="B73" t="str">
            <v>递延所得税负债</v>
          </cell>
        </row>
        <row r="74">
          <cell r="B74" t="str">
            <v>其他非流动负债</v>
          </cell>
        </row>
        <row r="75">
          <cell r="B75" t="str">
            <v xml:space="preserve">  其中：特准储备基金</v>
          </cell>
        </row>
        <row r="77">
          <cell r="B77" t="str">
            <v>实收资本</v>
          </cell>
        </row>
        <row r="78">
          <cell r="B78" t="str">
            <v xml:space="preserve">  国家资本</v>
          </cell>
        </row>
        <row r="79">
          <cell r="B79" t="str">
            <v xml:space="preserve">  集体资本</v>
          </cell>
        </row>
        <row r="80">
          <cell r="B80" t="str">
            <v xml:space="preserve">  法人资本</v>
          </cell>
        </row>
        <row r="81">
          <cell r="B81" t="str">
            <v xml:space="preserve">    其中：国有法人资本</v>
          </cell>
        </row>
        <row r="82">
          <cell r="B82" t="str">
            <v xml:space="preserve">         集体法人资本</v>
          </cell>
        </row>
        <row r="83">
          <cell r="B83" t="str">
            <v xml:space="preserve">  个人资本</v>
          </cell>
        </row>
        <row r="84">
          <cell r="B84" t="str">
            <v xml:space="preserve">  外商资本</v>
          </cell>
        </row>
        <row r="85">
          <cell r="B85" t="str">
            <v>资本公积</v>
          </cell>
        </row>
        <row r="86">
          <cell r="B86" t="str">
            <v>库存股</v>
          </cell>
        </row>
        <row r="87">
          <cell r="B87" t="str">
            <v>上级拨入资金</v>
          </cell>
        </row>
        <row r="88">
          <cell r="B88" t="str">
            <v>盈余公积</v>
          </cell>
        </row>
        <row r="89">
          <cell r="B89" t="str">
            <v xml:space="preserve">    其中：法定盈余公积</v>
          </cell>
        </row>
        <row r="90">
          <cell r="B90" t="str">
            <v xml:space="preserve">          任意盈余公积</v>
          </cell>
        </row>
        <row r="91">
          <cell r="B91" t="str">
            <v>一般风险准备</v>
          </cell>
        </row>
        <row r="92">
          <cell r="B92" t="str">
            <v>未分配利润</v>
          </cell>
        </row>
        <row r="93">
          <cell r="B93" t="str">
            <v xml:space="preserve">  其中：现金红利</v>
          </cell>
        </row>
        <row r="94">
          <cell r="B94" t="str">
            <v>外币报表折算差额</v>
          </cell>
        </row>
        <row r="95">
          <cell r="B95" t="str">
            <v>少数股东权益</v>
          </cell>
        </row>
        <row r="96">
          <cell r="B96" t="str">
            <v>未处理财产损失</v>
          </cell>
        </row>
        <row r="98">
          <cell r="B98" t="str">
            <v>主营业务收入</v>
          </cell>
        </row>
        <row r="99">
          <cell r="B99" t="str">
            <v>主营业务成本</v>
          </cell>
        </row>
        <row r="100">
          <cell r="B100" t="str">
            <v>其他业务收入</v>
          </cell>
        </row>
        <row r="101">
          <cell r="B101" t="str">
            <v>其他业务成本</v>
          </cell>
        </row>
        <row r="102">
          <cell r="B102" t="str">
            <v>主营税金及附加</v>
          </cell>
        </row>
        <row r="103">
          <cell r="B103" t="str">
            <v>销售费用</v>
          </cell>
        </row>
        <row r="104">
          <cell r="B104" t="str">
            <v>管理费用</v>
          </cell>
        </row>
        <row r="105">
          <cell r="B105" t="str">
            <v xml:space="preserve">  其中：业务招待费</v>
          </cell>
        </row>
        <row r="106">
          <cell r="B106" t="str">
            <v xml:space="preserve">       研究与开发费</v>
          </cell>
        </row>
        <row r="107">
          <cell r="B107" t="str">
            <v>财务费用</v>
          </cell>
        </row>
        <row r="108">
          <cell r="B108" t="str">
            <v xml:space="preserve">  其中：利息支出</v>
          </cell>
        </row>
        <row r="109">
          <cell r="B109" t="str">
            <v xml:space="preserve">       利息收入</v>
          </cell>
        </row>
        <row r="110">
          <cell r="B110" t="str">
            <v xml:space="preserve">       汇兑净损失（汇兑净收益以“-”号填列）</v>
          </cell>
        </row>
        <row r="111">
          <cell r="B111" t="str">
            <v>资产减值损失</v>
          </cell>
        </row>
        <row r="112">
          <cell r="B112" t="str">
            <v>其他</v>
          </cell>
        </row>
        <row r="113">
          <cell r="B113" t="str">
            <v>公允价值变动收益</v>
          </cell>
        </row>
        <row r="114">
          <cell r="B114" t="str">
            <v>投资收益</v>
          </cell>
        </row>
        <row r="115">
          <cell r="B115" t="str">
            <v xml:space="preserve">  其中：对联营企业和合营企业的投资收益</v>
          </cell>
        </row>
        <row r="116">
          <cell r="B116" t="str">
            <v>营业外收入</v>
          </cell>
        </row>
        <row r="117">
          <cell r="B117" t="str">
            <v xml:space="preserve">  其中：非流动资产处置利得</v>
          </cell>
        </row>
        <row r="118">
          <cell r="B118" t="str">
            <v xml:space="preserve">       非货币性资产交换利得（非货币性交易收益）</v>
          </cell>
        </row>
        <row r="119">
          <cell r="B119" t="str">
            <v xml:space="preserve">       政府补助（补贴收入）</v>
          </cell>
        </row>
        <row r="120">
          <cell r="B120" t="str">
            <v xml:space="preserve">       债务重组利得</v>
          </cell>
        </row>
        <row r="121">
          <cell r="B121" t="str">
            <v>营业外支出</v>
          </cell>
        </row>
        <row r="122">
          <cell r="B122" t="str">
            <v xml:space="preserve">  其中：非流动资产处置损失</v>
          </cell>
        </row>
        <row r="123">
          <cell r="B123" t="str">
            <v xml:space="preserve">       非货币性资产交换损失（非货币性交易损失）</v>
          </cell>
        </row>
        <row r="124">
          <cell r="B124" t="str">
            <v xml:space="preserve">       债务重组损失</v>
          </cell>
        </row>
        <row r="125">
          <cell r="B125" t="str">
            <v>所得税费用</v>
          </cell>
        </row>
        <row r="126">
          <cell r="B126" t="str">
            <v>少数股东损益</v>
          </cell>
        </row>
        <row r="127">
          <cell r="B127" t="str">
            <v>年初未分配利润</v>
          </cell>
        </row>
        <row r="128">
          <cell r="B128" t="str">
            <v>盈余公积补亏</v>
          </cell>
        </row>
        <row r="129">
          <cell r="B129" t="str">
            <v>其他调整因素</v>
          </cell>
        </row>
        <row r="130">
          <cell r="B130" t="str">
            <v>提取法定盈余公积</v>
          </cell>
        </row>
        <row r="131">
          <cell r="B131" t="str">
            <v>提取职工奖励及福利基金</v>
          </cell>
        </row>
        <row r="132">
          <cell r="B132" t="str">
            <v>提取储备基金</v>
          </cell>
        </row>
        <row r="133">
          <cell r="B133" t="str">
            <v>提取企业发展基金</v>
          </cell>
        </row>
        <row r="134">
          <cell r="B134" t="str">
            <v>其他</v>
          </cell>
        </row>
        <row r="135">
          <cell r="B135" t="str">
            <v>提取任意盈余公积</v>
          </cell>
        </row>
        <row r="136">
          <cell r="B136" t="str">
            <v>应付普通股股利</v>
          </cell>
        </row>
        <row r="137">
          <cell r="B137" t="str">
            <v>转作股本的普通股股利</v>
          </cell>
        </row>
        <row r="138">
          <cell r="B138" t="str">
            <v>可供投资者分配的利润--其他</v>
          </cell>
        </row>
        <row r="140">
          <cell r="B140" t="str">
            <v xml:space="preserve">  销售商品、提供劳务收到的现金</v>
          </cell>
        </row>
        <row r="141">
          <cell r="B141" t="str">
            <v xml:space="preserve">  收到的税费返还</v>
          </cell>
        </row>
        <row r="142">
          <cell r="B142" t="str">
            <v xml:space="preserve">  收到的其他与经营活动有关的现金</v>
          </cell>
        </row>
        <row r="143">
          <cell r="B143" t="str">
            <v xml:space="preserve">  购买商品、接受劳务支付的现金</v>
          </cell>
        </row>
        <row r="144">
          <cell r="B144" t="str">
            <v xml:space="preserve">  支付给职工以及为职工支付的现金</v>
          </cell>
        </row>
        <row r="145">
          <cell r="B145" t="str">
            <v xml:space="preserve">  支付的各项税费</v>
          </cell>
        </row>
        <row r="146">
          <cell r="B146" t="str">
            <v xml:space="preserve">  支付的其他与经营活动有关的现金</v>
          </cell>
        </row>
        <row r="147">
          <cell r="B147" t="str">
            <v xml:space="preserve">  收回投资所收到的现金</v>
          </cell>
        </row>
        <row r="148">
          <cell r="B148" t="str">
            <v xml:space="preserve">  取得投资收益所收到的现金</v>
          </cell>
        </row>
        <row r="149">
          <cell r="B149" t="str">
            <v xml:space="preserve">  处置固定资产、无形资产和其他长期资产所收回的现金净额</v>
          </cell>
        </row>
        <row r="150">
          <cell r="B150" t="str">
            <v xml:space="preserve">  处置子公司及其他营业单位收到的现金净额</v>
          </cell>
        </row>
        <row r="151">
          <cell r="B151" t="str">
            <v xml:space="preserve">  收到的其他与投资活动有关的现金</v>
          </cell>
        </row>
        <row r="152">
          <cell r="B152" t="str">
            <v xml:space="preserve">  购建固定资产、无形资产和其他长期资产所支付的现金</v>
          </cell>
        </row>
        <row r="153">
          <cell r="B153" t="str">
            <v xml:space="preserve">  投资所支付的现金</v>
          </cell>
        </row>
        <row r="154">
          <cell r="B154" t="str">
            <v xml:space="preserve">  取得子公司及其他营业单位支付的现金净额</v>
          </cell>
        </row>
        <row r="155">
          <cell r="B155" t="str">
            <v xml:space="preserve">  支付的其他与投资活动有关的现金</v>
          </cell>
        </row>
        <row r="156">
          <cell r="B156" t="str">
            <v xml:space="preserve">  吸收投资所收到的现金</v>
          </cell>
        </row>
        <row r="157">
          <cell r="B157" t="str">
            <v xml:space="preserve">    其中：子公司吸收少数股东投资收到的现金</v>
          </cell>
        </row>
        <row r="158">
          <cell r="B158" t="str">
            <v xml:space="preserve">  借款所收到的现金</v>
          </cell>
        </row>
        <row r="159">
          <cell r="B159" t="str">
            <v xml:space="preserve">  收到的其他与筹资活动有关的现金</v>
          </cell>
        </row>
        <row r="160">
          <cell r="B160" t="str">
            <v xml:space="preserve">  偿还债务所支付的现金</v>
          </cell>
        </row>
        <row r="161">
          <cell r="B161" t="str">
            <v xml:space="preserve">  分配股利、利润或偿付利息所支付的现金</v>
          </cell>
        </row>
        <row r="162">
          <cell r="B162" t="str">
            <v xml:space="preserve">    其中：子公司支付少数股东的股利、利润</v>
          </cell>
        </row>
        <row r="163">
          <cell r="B163" t="str">
            <v xml:space="preserve">  支付的其他与筹资活动有关的现金</v>
          </cell>
        </row>
        <row r="164">
          <cell r="B164" t="str">
            <v xml:space="preserve">  汇率变动对现金的影响</v>
          </cell>
        </row>
        <row r="165">
          <cell r="B165" t="str">
            <v xml:space="preserve">  期初现金及现金等价物余额</v>
          </cell>
        </row>
        <row r="166">
          <cell r="B166" t="str">
            <v xml:space="preserve">  净利润</v>
          </cell>
        </row>
        <row r="167">
          <cell r="B167" t="str">
            <v xml:space="preserve">  加：计提的资产减值准备</v>
          </cell>
        </row>
        <row r="168">
          <cell r="B168" t="str">
            <v xml:space="preserve">      固定资产折旧、油气资产折耗、生产性生物资产折旧</v>
          </cell>
        </row>
        <row r="169">
          <cell r="B169" t="str">
            <v xml:space="preserve">      无形资产摊销</v>
          </cell>
        </row>
        <row r="170">
          <cell r="B170" t="str">
            <v xml:space="preserve">      长期待摊费用摊销</v>
          </cell>
        </row>
        <row r="171">
          <cell r="B171" t="str">
            <v xml:space="preserve">      处置固定资产、无形资产和其他长期资产的损失</v>
          </cell>
        </row>
        <row r="172">
          <cell r="B172" t="str">
            <v xml:space="preserve">      固定资产报废损失</v>
          </cell>
        </row>
        <row r="173">
          <cell r="B173" t="str">
            <v xml:space="preserve">      公允价值变动损失</v>
          </cell>
        </row>
        <row r="174">
          <cell r="B174" t="str">
            <v xml:space="preserve">      财务费用</v>
          </cell>
        </row>
        <row r="175">
          <cell r="B175" t="str">
            <v xml:space="preserve">      投资损失（减:收益）</v>
          </cell>
        </row>
        <row r="176">
          <cell r="B176" t="str">
            <v xml:space="preserve">      递延所得税资产减少（减:增加）</v>
          </cell>
        </row>
        <row r="177">
          <cell r="B177" t="str">
            <v xml:space="preserve">      递延所得税负债增加（减:减少）</v>
          </cell>
        </row>
        <row r="178">
          <cell r="B178" t="str">
            <v xml:space="preserve">      存货的减少（减:增加）</v>
          </cell>
        </row>
        <row r="179">
          <cell r="B179" t="str">
            <v xml:space="preserve">      经营性应收项目的减少（减:增加）</v>
          </cell>
        </row>
        <row r="180">
          <cell r="B180" t="str">
            <v xml:space="preserve">      经营性应付项目的增加（减:减少）</v>
          </cell>
        </row>
        <row r="181">
          <cell r="B181" t="str">
            <v xml:space="preserve">      其他</v>
          </cell>
        </row>
        <row r="182">
          <cell r="B182" t="str">
            <v xml:space="preserve">  债务转为资本</v>
          </cell>
        </row>
        <row r="183">
          <cell r="B183" t="str">
            <v xml:space="preserve">  一年内到期的可转换公司债券</v>
          </cell>
        </row>
        <row r="184">
          <cell r="B184" t="str">
            <v xml:space="preserve">  融资租入固定资产</v>
          </cell>
        </row>
        <row r="185">
          <cell r="B185" t="str">
            <v xml:space="preserve">  其他</v>
          </cell>
        </row>
        <row r="186">
          <cell r="B186" t="str">
            <v xml:space="preserve">  现金的期末余额</v>
          </cell>
        </row>
        <row r="187">
          <cell r="B187" t="str">
            <v xml:space="preserve">  现金的期初余额</v>
          </cell>
        </row>
        <row r="188">
          <cell r="B188" t="str">
            <v xml:space="preserve">  现金等价物的期末余额</v>
          </cell>
        </row>
        <row r="189">
          <cell r="B189" t="str">
            <v xml:space="preserve">  现金等价物的期初余额</v>
          </cell>
        </row>
      </sheetData>
      <sheetData sheetId="18"/>
      <sheetData sheetId="19"/>
      <sheetData sheetId="20"/>
      <sheetData sheetId="21" refreshError="1"/>
      <sheetData sheetId="22" refreshError="1"/>
      <sheetData sheetId="23"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封面目录"/>
      <sheetName val="工作流程图"/>
      <sheetName val="1.1使用说明"/>
      <sheetName val="1.2报表项目"/>
      <sheetName val="引用数据"/>
      <sheetName val="1.3未审资债"/>
      <sheetName val="1.4未审利润"/>
      <sheetName val="1.5资债表分析"/>
      <sheetName val="1.6利润表分析"/>
      <sheetName val="2.1上年资债试算"/>
      <sheetName val="2.4上年审计调整"/>
      <sheetName val="2.2上年利润试算"/>
      <sheetName val="2.5上年现金试算"/>
      <sheetName val="2.6上年现金调整"/>
      <sheetName val="3.1本年资债试算"/>
      <sheetName val="3.2本年利润试算"/>
      <sheetName val="3.3本年权益试算"/>
      <sheetName val="3.4本年审计调整"/>
      <sheetName val="3.5本年现金试算"/>
      <sheetName val="3.6本年现金调整"/>
      <sheetName val="8.1审定资产负债表"/>
      <sheetName val="8.2审定利润表"/>
      <sheetName val="8.3审定现金流量表"/>
      <sheetName val="8.4审定权益表"/>
      <sheetName val="8.5审定减值准备表"/>
      <sheetName val="Sheet1"/>
      <sheetName val="8.6报表项目注释"/>
      <sheetName val="9.1审定资债比较审"/>
      <sheetName val="9.2审定利润比较审"/>
      <sheetName val="9.3审定比率比较审"/>
      <sheetName val="9.4未调整事项"/>
      <sheetName val="应收账款明细表"/>
      <sheetName val="期初帐龄辅助表MT"/>
      <sheetName val="坏账准备辅助表MT"/>
      <sheetName val="选择报表"/>
      <sheetName val="试算平衡表"/>
      <sheetName val="清单12.31"/>
      <sheetName val="IND."/>
      <sheetName val="中山低值"/>
      <sheetName val="资产负债表"/>
      <sheetName val="科目表"/>
      <sheetName val="Breakdown"/>
    </sheetNames>
    <sheetDataSet>
      <sheetData sheetId="0"/>
      <sheetData sheetId="1"/>
      <sheetData sheetId="2"/>
      <sheetData sheetId="3"/>
      <sheetData sheetId="4">
        <row r="2">
          <cell r="A2" t="str">
            <v>货币资金</v>
          </cell>
          <cell r="B2" t="str">
            <v>原材料</v>
          </cell>
        </row>
        <row r="3">
          <cell r="A3" t="str">
            <v>交易性金融资产</v>
          </cell>
          <cell r="B3" t="str">
            <v>库存商品（产成品）</v>
          </cell>
        </row>
        <row r="4">
          <cell r="A4" t="str">
            <v>短期投资</v>
          </cell>
          <cell r="B4" t="str">
            <v>土地使用权</v>
          </cell>
        </row>
        <row r="5">
          <cell r="A5" t="str">
            <v>应收票据</v>
          </cell>
          <cell r="B5" t="str">
            <v>特准储备物资</v>
          </cell>
        </row>
        <row r="6">
          <cell r="A6" t="str">
            <v>应收账款</v>
          </cell>
          <cell r="B6" t="str">
            <v>应付工资</v>
          </cell>
        </row>
        <row r="7">
          <cell r="A7" t="str">
            <v>预付款项</v>
          </cell>
          <cell r="B7" t="str">
            <v>应付福利费</v>
          </cell>
        </row>
        <row r="8">
          <cell r="A8" t="str">
            <v>应收股利</v>
          </cell>
          <cell r="B8" t="str">
            <v>应交税金</v>
          </cell>
        </row>
        <row r="9">
          <cell r="A9" t="str">
            <v>应收利息</v>
          </cell>
          <cell r="B9" t="str">
            <v>特准储备基金</v>
          </cell>
        </row>
        <row r="10">
          <cell r="A10" t="str">
            <v>其他应收款</v>
          </cell>
          <cell r="B10" t="str">
            <v>国家资本</v>
          </cell>
        </row>
        <row r="11">
          <cell r="A11" t="str">
            <v>存货</v>
          </cell>
          <cell r="B11" t="str">
            <v>集体资本</v>
          </cell>
        </row>
        <row r="12">
          <cell r="A12" t="str">
            <v>一年内到期的非流动资产</v>
          </cell>
          <cell r="B12" t="str">
            <v>法人资本-国家法人资本</v>
          </cell>
        </row>
        <row r="13">
          <cell r="A13" t="str">
            <v>其他流动资产</v>
          </cell>
          <cell r="B13" t="str">
            <v>法人资本-集体法人资本</v>
          </cell>
        </row>
        <row r="14">
          <cell r="A14" t="str">
            <v>可供出售金融资产</v>
          </cell>
          <cell r="B14" t="str">
            <v>个人资本</v>
          </cell>
        </row>
        <row r="15">
          <cell r="A15" t="str">
            <v>持有至到期投资</v>
          </cell>
          <cell r="B15" t="str">
            <v>外商资本</v>
          </cell>
        </row>
        <row r="16">
          <cell r="A16" t="str">
            <v>长期债权投资</v>
          </cell>
          <cell r="B16" t="str">
            <v>现金股利</v>
          </cell>
        </row>
        <row r="17">
          <cell r="A17" t="str">
            <v>长期应收款</v>
          </cell>
        </row>
        <row r="18">
          <cell r="A18" t="str">
            <v>长期股权投资</v>
          </cell>
          <cell r="B18" t="str">
            <v>主营业务收入</v>
          </cell>
        </row>
        <row r="19">
          <cell r="A19" t="str">
            <v>股权分置流通权</v>
          </cell>
          <cell r="B19" t="str">
            <v>其他业务收入</v>
          </cell>
        </row>
        <row r="20">
          <cell r="A20" t="str">
            <v>投资性房地产</v>
          </cell>
          <cell r="B20" t="str">
            <v>主营业务成本</v>
          </cell>
        </row>
        <row r="21">
          <cell r="A21" t="str">
            <v>固定资产原价</v>
          </cell>
          <cell r="B21" t="str">
            <v>其他业务成本</v>
          </cell>
        </row>
        <row r="22">
          <cell r="A22" t="str">
            <v>累计折旧</v>
          </cell>
          <cell r="B22" t="str">
            <v>业务招待费</v>
          </cell>
        </row>
        <row r="23">
          <cell r="A23" t="str">
            <v>固定资产减值准备</v>
          </cell>
          <cell r="B23" t="str">
            <v>研究与开发费</v>
          </cell>
        </row>
        <row r="24">
          <cell r="A24" t="str">
            <v>工程物资</v>
          </cell>
          <cell r="B24" t="str">
            <v>利息支出</v>
          </cell>
        </row>
        <row r="25">
          <cell r="A25" t="str">
            <v>在建工程</v>
          </cell>
          <cell r="B25" t="str">
            <v>利息收入</v>
          </cell>
        </row>
        <row r="26">
          <cell r="A26" t="str">
            <v>固定资产清理</v>
          </cell>
          <cell r="B26" t="str">
            <v>汇兑净损失</v>
          </cell>
        </row>
        <row r="27">
          <cell r="A27" t="str">
            <v>生产性生物资产</v>
          </cell>
          <cell r="B27" t="str">
            <v>对联营企业和合营企业的投资收益</v>
          </cell>
        </row>
        <row r="28">
          <cell r="A28" t="str">
            <v>油气资产</v>
          </cell>
          <cell r="B28" t="str">
            <v>非流动资产处置利得</v>
          </cell>
        </row>
        <row r="29">
          <cell r="A29" t="str">
            <v>无形资产</v>
          </cell>
          <cell r="B29" t="str">
            <v>非货币性资产交换利得(非货币性交易收益)</v>
          </cell>
        </row>
        <row r="30">
          <cell r="A30" t="str">
            <v>开发支出</v>
          </cell>
          <cell r="B30" t="str">
            <v>政府补助（补贴收入）</v>
          </cell>
        </row>
        <row r="31">
          <cell r="A31" t="str">
            <v>商誉</v>
          </cell>
          <cell r="B31" t="str">
            <v>债务重组利得</v>
          </cell>
        </row>
        <row r="32">
          <cell r="A32" t="str">
            <v>合并价差</v>
          </cell>
          <cell r="B32" t="str">
            <v>非流动资产处置损失</v>
          </cell>
        </row>
        <row r="33">
          <cell r="A33" t="str">
            <v>长期待摊费用</v>
          </cell>
          <cell r="B33" t="str">
            <v>非货币性资产交换损失(非货币性交易损失)</v>
          </cell>
        </row>
        <row r="34">
          <cell r="A34" t="str">
            <v>递延所得税资产</v>
          </cell>
          <cell r="B34" t="str">
            <v>债务重组损失</v>
          </cell>
        </row>
        <row r="35">
          <cell r="A35" t="str">
            <v>递延税款借项</v>
          </cell>
        </row>
        <row r="36">
          <cell r="A36" t="str">
            <v>其他非流动资产</v>
          </cell>
          <cell r="B36" t="str">
            <v>上年年末余额</v>
          </cell>
        </row>
        <row r="37">
          <cell r="A37" t="str">
            <v>短期借款</v>
          </cell>
          <cell r="B37" t="str">
            <v>会计政策变更</v>
          </cell>
        </row>
        <row r="38">
          <cell r="A38" t="str">
            <v>交易性金融负债</v>
          </cell>
          <cell r="B38" t="str">
            <v>前期差错更正</v>
          </cell>
        </row>
        <row r="39">
          <cell r="A39" t="str">
            <v>应付权证</v>
          </cell>
          <cell r="B39" t="str">
            <v>其他</v>
          </cell>
        </row>
        <row r="40">
          <cell r="A40" t="str">
            <v>应付票据</v>
          </cell>
          <cell r="B40" t="str">
            <v>本年年初余额</v>
          </cell>
        </row>
        <row r="41">
          <cell r="A41" t="str">
            <v>应付账款</v>
          </cell>
          <cell r="B41" t="str">
            <v>净利润</v>
          </cell>
        </row>
        <row r="42">
          <cell r="A42" t="str">
            <v>预收款项</v>
          </cell>
          <cell r="B42" t="str">
            <v>直计权益-可供出售金融资产公允价值变动净额</v>
          </cell>
        </row>
        <row r="43">
          <cell r="A43" t="str">
            <v>应付职工薪酬</v>
          </cell>
          <cell r="B43" t="str">
            <v>直计权益-权益法下被投资单位其他所有者权益变动的影响</v>
          </cell>
        </row>
        <row r="44">
          <cell r="A44" t="str">
            <v>应交税费</v>
          </cell>
          <cell r="B44" t="str">
            <v>直计权益-与计入所有者权益项目相关的所得税影响</v>
          </cell>
        </row>
        <row r="45">
          <cell r="A45" t="str">
            <v>应付利息</v>
          </cell>
          <cell r="B45" t="str">
            <v>直计权益-其他</v>
          </cell>
        </row>
        <row r="46">
          <cell r="A46" t="str">
            <v>应付股利（应付利润）</v>
          </cell>
          <cell r="B46" t="str">
            <v>投减资本-所有者投入资本</v>
          </cell>
        </row>
        <row r="47">
          <cell r="A47" t="str">
            <v>其他应付款</v>
          </cell>
          <cell r="B47" t="str">
            <v>投减资本-股份支付计入所有者权益的金额</v>
          </cell>
        </row>
        <row r="48">
          <cell r="A48" t="str">
            <v>一年内到期的非流动负债</v>
          </cell>
          <cell r="B48" t="str">
            <v>投减资本-其他</v>
          </cell>
        </row>
        <row r="49">
          <cell r="A49" t="str">
            <v>其他流动负债</v>
          </cell>
          <cell r="B49" t="str">
            <v>利润分配-提取盈余公积</v>
          </cell>
        </row>
        <row r="50">
          <cell r="A50" t="str">
            <v>长期借款</v>
          </cell>
          <cell r="B50" t="str">
            <v>利润分配-提取一般风险准备</v>
          </cell>
        </row>
        <row r="51">
          <cell r="A51" t="str">
            <v>应付债券</v>
          </cell>
          <cell r="B51" t="str">
            <v>利润分配-对所有者（或股东）的分配</v>
          </cell>
        </row>
        <row r="52">
          <cell r="A52" t="str">
            <v>长期应付款</v>
          </cell>
          <cell r="B52" t="str">
            <v>利润分配-其他</v>
          </cell>
        </row>
        <row r="53">
          <cell r="A53" t="str">
            <v>专项应付款</v>
          </cell>
          <cell r="B53" t="str">
            <v>内部结转-资本公积转增资本（或股本）</v>
          </cell>
        </row>
        <row r="54">
          <cell r="A54" t="str">
            <v>递延收益</v>
          </cell>
          <cell r="B54" t="str">
            <v>内部结转-盈余公积转增资本（或股本）</v>
          </cell>
        </row>
        <row r="55">
          <cell r="A55" t="str">
            <v>预计负债</v>
          </cell>
          <cell r="B55" t="str">
            <v>内部结转-盈余公积弥补亏损</v>
          </cell>
        </row>
        <row r="56">
          <cell r="A56" t="str">
            <v>递延所得税负债</v>
          </cell>
          <cell r="B56" t="str">
            <v>内部结转-其他</v>
          </cell>
        </row>
        <row r="57">
          <cell r="A57" t="str">
            <v>递延税款贷项</v>
          </cell>
          <cell r="B57" t="str">
            <v>本年年末余额</v>
          </cell>
        </row>
        <row r="58">
          <cell r="A58" t="str">
            <v>其他非流动负债</v>
          </cell>
        </row>
        <row r="59">
          <cell r="A59" t="str">
            <v>实收资本（或股本）</v>
          </cell>
        </row>
        <row r="60">
          <cell r="A60" t="str">
            <v>资本公积</v>
          </cell>
        </row>
        <row r="61">
          <cell r="A61" t="str">
            <v>库存股</v>
          </cell>
        </row>
        <row r="62">
          <cell r="A62" t="str">
            <v>盈余公积</v>
          </cell>
        </row>
        <row r="63">
          <cell r="A63" t="str">
            <v>一般风险准备</v>
          </cell>
        </row>
        <row r="64">
          <cell r="A64" t="str">
            <v>未确认的投资损失</v>
          </cell>
        </row>
        <row r="65">
          <cell r="A65" t="str">
            <v>未分配利润</v>
          </cell>
        </row>
        <row r="66">
          <cell r="A66" t="str">
            <v>外币报表折算差额</v>
          </cell>
        </row>
        <row r="67">
          <cell r="A67" t="str">
            <v>少数股东权益</v>
          </cell>
        </row>
        <row r="68">
          <cell r="A68" t="str">
            <v>未处理资产损失</v>
          </cell>
        </row>
        <row r="70">
          <cell r="A70" t="str">
            <v>营业收入</v>
          </cell>
        </row>
        <row r="71">
          <cell r="A71" t="str">
            <v>营业成本</v>
          </cell>
        </row>
        <row r="72">
          <cell r="A72" t="str">
            <v>营业税金及附加</v>
          </cell>
        </row>
        <row r="73">
          <cell r="A73" t="str">
            <v>销售费用</v>
          </cell>
        </row>
        <row r="74">
          <cell r="A74" t="str">
            <v>管理费用</v>
          </cell>
        </row>
        <row r="75">
          <cell r="A75" t="str">
            <v>财务费用</v>
          </cell>
        </row>
        <row r="76">
          <cell r="A76" t="str">
            <v>资产减值损失</v>
          </cell>
        </row>
        <row r="77">
          <cell r="A77" t="str">
            <v>其他</v>
          </cell>
        </row>
        <row r="78">
          <cell r="A78" t="str">
            <v>公允价值变动收益</v>
          </cell>
        </row>
        <row r="79">
          <cell r="A79" t="str">
            <v>投资收益</v>
          </cell>
        </row>
        <row r="80">
          <cell r="A80" t="str">
            <v>营业外收入</v>
          </cell>
        </row>
        <row r="81">
          <cell r="A81" t="str">
            <v>营业外支出</v>
          </cell>
        </row>
        <row r="82">
          <cell r="A82" t="str">
            <v>所得税费用</v>
          </cell>
        </row>
        <row r="83">
          <cell r="A83" t="str">
            <v>未确认的投资损失</v>
          </cell>
        </row>
        <row r="84">
          <cell r="A84" t="str">
            <v>少数股东损益</v>
          </cell>
        </row>
        <row r="85">
          <cell r="A85" t="str">
            <v>归属于母公司所有者的净利润</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1"/>
      <sheetName val="建筑"/>
      <sheetName val="表一甲"/>
      <sheetName val="材料库"/>
      <sheetName val="台班"/>
      <sheetName val="Chapter_1"/>
      <sheetName val="13-List"/>
      <sheetName val="电气费用"/>
      <sheetName val="XLR_NoRangeSheet"/>
      <sheetName val="Rates"/>
      <sheetName val="砂石料"/>
      <sheetName val="表三"/>
      <sheetName val="混凝土(河床)"/>
      <sheetName val="机械土方"/>
      <sheetName val="Sheet4"/>
      <sheetName val="材料"/>
      <sheetName val="单价"/>
      <sheetName val="汇总"/>
      <sheetName val="表六 "/>
      <sheetName val="合同"/>
      <sheetName val="完"/>
      <sheetName val="sales"/>
      <sheetName val="中山低值"/>
      <sheetName val="101 Project Data"/>
      <sheetName val="岩性"/>
      <sheetName val="ZGS"/>
      <sheetName val="101_Project_Data"/>
      <sheetName val="101_Project_Data1"/>
      <sheetName val="sis.xlm"/>
      <sheetName val="(取费)"/>
      <sheetName val="rscDef"/>
      <sheetName val="机械台时"/>
      <sheetName val="Sheet1"/>
      <sheetName val="WPC Summary &lt;&gt; WPC Zusf."/>
      <sheetName val="价格取值"/>
      <sheetName val="工程量清单表(1-5)"/>
      <sheetName val="6-14"/>
      <sheetName val="XREF"/>
      <sheetName val="Datos Oferta"/>
      <sheetName val="工程量清单"/>
      <sheetName val="Cable Data"/>
      <sheetName val="参数"/>
      <sheetName val="Data"/>
      <sheetName val="取费系数表"/>
      <sheetName val="COVER"/>
      <sheetName val="工程量清单表"/>
      <sheetName val="Cash Flow"/>
      <sheetName val="第十四期管涵计量"/>
      <sheetName val="breakdown"/>
      <sheetName val="global "/>
      <sheetName val="eqp"/>
      <sheetName val="汇总表"/>
      <sheetName val="La Pimienta 询价"/>
      <sheetName val="General"/>
      <sheetName val="P. control"/>
      <sheetName val="基价库"/>
      <sheetName val="HIOS 93 thru 96"/>
      <sheetName val="#REF"/>
      <sheetName val="Assumptions"/>
      <sheetName val="CAP-120mm2"/>
      <sheetName val="82巴基斯坦tapal"/>
      <sheetName val="目录"/>
      <sheetName val="基本数据"/>
      <sheetName val="机械台班费计算表"/>
      <sheetName val="主要材料"/>
      <sheetName val="砼配比计算表"/>
      <sheetName val="土建工程综合单价表"/>
      <sheetName val="分类说明"/>
      <sheetName val="原因说明"/>
      <sheetName val="0-参数"/>
      <sheetName val="1-汇总"/>
      <sheetName val="Sch. 1"/>
      <sheetName val="企业表一"/>
      <sheetName val="M-5C"/>
      <sheetName val="M-5A"/>
      <sheetName val="辽电初设.XLS 定额"/>
      <sheetName val="定额"/>
      <sheetName val="表二"/>
      <sheetName val="G2TempSheet"/>
      <sheetName val="2001概算定额"/>
      <sheetName val="Repayment Summary"/>
      <sheetName val="1999 BUDGET"/>
      <sheetName val="Equipe"/>
      <sheetName val="Condicion"/>
      <sheetName val="方案1表二"/>
      <sheetName val="DB1"/>
      <sheetName val="DB"/>
      <sheetName val="EQT-ESTN"/>
      <sheetName val="LTM"/>
      <sheetName val="CREDIT STATS"/>
      <sheetName val="DropZone"/>
      <sheetName val="MAIN"/>
      <sheetName val="GSChartLabels"/>
      <sheetName val="BD_LL"/>
      <sheetName val="分组报价组成表"/>
      <sheetName val="COMPARISON OF PRICES"/>
      <sheetName val="安材"/>
      <sheetName val="材价"/>
      <sheetName val="砼浆"/>
      <sheetName val="Economic_Assumptions"/>
      <sheetName val="台班费"/>
      <sheetName val="选择报表"/>
      <sheetName val="C"/>
      <sheetName val="2018.12.31 PBC List"/>
      <sheetName val="IND."/>
      <sheetName val="引用数据"/>
      <sheetName val="Data validation"/>
      <sheetName val="综合"/>
      <sheetName val="施工机械台(组)班(时)费计算表"/>
      <sheetName val="项目成本管理-汇总"/>
      <sheetName val="2.1、挡水工程"/>
      <sheetName val="取费系数"/>
      <sheetName val="Basic Data Inputs"/>
      <sheetName val="B-10 otros activos 2004"/>
      <sheetName val="混凝土及砂浆配合比计算表"/>
      <sheetName val="W"/>
      <sheetName val="Eq. Mobilization"/>
      <sheetName val="Index"/>
      <sheetName val="设备分类"/>
      <sheetName val="Project Eval Tool (2)"/>
      <sheetName val="Dashboard"/>
      <sheetName val="PRESUPUESTO"/>
      <sheetName val="basedata"/>
      <sheetName val="산근"/>
      <sheetName val="Forma E-17"/>
      <sheetName val="EXTRA"/>
      <sheetName val="01-EPC现金流"/>
      <sheetName val="调价系数"/>
      <sheetName val="材料调差"/>
      <sheetName val="人工单价"/>
      <sheetName val="liste ANDI"/>
      <sheetName val="水总01"/>
      <sheetName val="WELCOME"/>
      <sheetName val="EPC汇总表"/>
      <sheetName val="EPC及取费汇总"/>
      <sheetName val="总概"/>
      <sheetName val="综合预算价格"/>
      <sheetName val="S'pore Cost Detail"/>
      <sheetName val="取费"/>
      <sheetName val="b3"/>
      <sheetName val="除灰系统表二"/>
      <sheetName val="基础数据"/>
      <sheetName val="取费表"/>
      <sheetName val="万元指标1"/>
      <sheetName val="表三甲"/>
      <sheetName val="主材"/>
      <sheetName val="gd_02"/>
      <sheetName val="费率表"/>
      <sheetName val="数据输入"/>
      <sheetName val="建设期（1&amp;2年）财务状况"/>
      <sheetName val="模型介绍"/>
      <sheetName val="测算结果"/>
      <sheetName val="节点数据"/>
      <sheetName val="应纳税金"/>
      <sheetName val="施工设备（RCC）"/>
      <sheetName val="基础单价"/>
      <sheetName val="附加调整系数表"/>
      <sheetName val="报价费率计算表"/>
      <sheetName val="前期"/>
      <sheetName val="业主"/>
      <sheetName val="图库"/>
      <sheetName val="结构图"/>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2"/>
      <sheetName val="A3"/>
      <sheetName val="A3-2"/>
      <sheetName val="A3-3"/>
      <sheetName val="A6"/>
      <sheetName val="A6-1-2"/>
      <sheetName val="A6-2"/>
      <sheetName val="A6-2-1"/>
      <sheetName val="A6-3"/>
      <sheetName val="A6-3-2"/>
      <sheetName val="A6-4"/>
      <sheetName val="A6-"/>
      <sheetName val="B4"/>
      <sheetName val="B4-1-2"/>
      <sheetName val="B4-2"/>
      <sheetName val="B4-2-1"/>
      <sheetName val="B4-3"/>
      <sheetName val="B4-3-2"/>
      <sheetName val="B4-4"/>
      <sheetName val="B9(10)"/>
      <sheetName val="B9(10)b"/>
      <sheetName val="B9(10)-2"/>
      <sheetName val="B9-3-1"/>
      <sheetName val="B9(10)-3-2"/>
      <sheetName val="B9(10)-"/>
      <sheetName val="D1"/>
      <sheetName val="D1-2"/>
      <sheetName val="D1-3-1"/>
      <sheetName val="D1-3-2"/>
      <sheetName val="D1-3-3"/>
      <sheetName val="D1-4"/>
      <sheetName val="D1-"/>
      <sheetName val="D3"/>
      <sheetName val="D3-2"/>
      <sheetName val="D3-3"/>
      <sheetName val="D12"/>
      <sheetName val="D12-2"/>
      <sheetName val="D12-3"/>
      <sheetName val="W"/>
      <sheetName val="A6-5"/>
      <sheetName val="A6-6"/>
      <sheetName val="A7"/>
      <sheetName val="A7-1-2"/>
      <sheetName val="A7-2"/>
      <sheetName val="A7-2-1"/>
      <sheetName val="A7-3"/>
      <sheetName val="A7-3-2"/>
      <sheetName val="A7-5"/>
      <sheetName val="A7-6"/>
      <sheetName val="B9-3"/>
      <sheetName val="B9(10)-4"/>
      <sheetName val="B9(10)-5"/>
      <sheetName val="B11"/>
      <sheetName val="B11-1-2"/>
      <sheetName val="B11-2"/>
      <sheetName val="B11-2-1"/>
      <sheetName val="B11-3"/>
      <sheetName val="B11-4"/>
      <sheetName val="D1-5"/>
      <sheetName val="D4"/>
      <sheetName val="D4-2"/>
      <sheetName val="D4-3"/>
      <sheetName val="D5"/>
      <sheetName val="D5-2"/>
      <sheetName val="D5-3"/>
      <sheetName val="应收账款明细表"/>
      <sheetName val="期初帐龄辅助表MT"/>
      <sheetName val="坏账准备辅助表MT"/>
      <sheetName val="完"/>
      <sheetName val="sales"/>
      <sheetName val="企业表一"/>
      <sheetName val="M-5C"/>
      <sheetName val="M-5A"/>
      <sheetName val="total1"/>
      <sheetName val="科目表"/>
      <sheetName val="IN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melist"/>
    </sheetNames>
    <sheetDataSet>
      <sheetData sheetId="0"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清单1.1"/>
      <sheetName val="固定资产清单"/>
      <sheetName val="清单12.31"/>
      <sheetName val="变动9901"/>
      <sheetName val="变动9912"/>
      <sheetName val="明细帐"/>
      <sheetName val="房屋建筑"/>
      <sheetName val="汽车"/>
      <sheetName val="机电"/>
      <sheetName val="家具"/>
      <sheetName val="电脑打印机"/>
      <sheetName val="经租机电"/>
      <sheetName val="职工产权房"/>
      <sheetName val="处理-报废"/>
      <sheetName val="处理-其他减少"/>
      <sheetName val="企业表一"/>
      <sheetName val="M-5C"/>
      <sheetName val="M-5A"/>
      <sheetName val="选择报表"/>
      <sheetName val="C"/>
      <sheetName val="报表层次重要性水平"/>
      <sheetName val="所有者权益(股东权益)变动表(未审)"/>
      <sheetName val="total1"/>
      <sheetName val="完"/>
      <sheetName val="差错分类"/>
      <sheetName val="A.3 SBX FMV to Tax BS 2007"/>
    </sheetNames>
    <sheetDataSet>
      <sheetData sheetId="0"/>
      <sheetData sheetId="1"/>
      <sheetData sheetId="2" refreshError="1">
        <row r="1">
          <cell r="A1" t="str">
            <v>代码</v>
          </cell>
          <cell r="B1" t="str">
            <v>名称</v>
          </cell>
          <cell r="C1" t="str">
            <v>型号</v>
          </cell>
          <cell r="D1" t="str">
            <v>类别</v>
          </cell>
          <cell r="E1" t="str">
            <v>使用部门</v>
          </cell>
          <cell r="F1" t="str">
            <v>使用情况</v>
          </cell>
          <cell r="G1" t="str">
            <v>存放地点</v>
          </cell>
          <cell r="I1" t="str">
            <v>增加方式</v>
          </cell>
          <cell r="J1" t="str">
            <v>折旧方法</v>
          </cell>
          <cell r="K1" t="str">
            <v>预计使用期间(工作总量)</v>
          </cell>
          <cell r="L1" t="str">
            <v>原值</v>
          </cell>
          <cell r="M1" t="str">
            <v>累计折旧</v>
          </cell>
          <cell r="N1" t="str">
            <v>净值</v>
          </cell>
          <cell r="O1" t="str">
            <v>预计净残值</v>
          </cell>
          <cell r="P1" t="str">
            <v>用于折旧计算的原值</v>
          </cell>
          <cell r="Q1" t="str">
            <v>用于折旧计算的预计使用期间(工作总量)</v>
          </cell>
        </row>
        <row r="2">
          <cell r="A2" t="str">
            <v>FW2-1</v>
          </cell>
          <cell r="B2" t="str">
            <v>四平路</v>
          </cell>
          <cell r="D2" t="str">
            <v>房屋及建筑物</v>
          </cell>
          <cell r="E2" t="str">
            <v>总公司</v>
          </cell>
          <cell r="F2" t="str">
            <v>使用中</v>
          </cell>
          <cell r="H2">
            <v>36463</v>
          </cell>
          <cell r="I2" t="str">
            <v>其他增加</v>
          </cell>
          <cell r="J2" t="str">
            <v>平均年限法</v>
          </cell>
          <cell r="K2" t="str">
            <v>360</v>
          </cell>
          <cell r="L2">
            <v>889495.95</v>
          </cell>
          <cell r="M2">
            <v>158182.20000000001</v>
          </cell>
          <cell r="N2">
            <v>731313.75</v>
          </cell>
          <cell r="O2">
            <v>26684.880000000001</v>
          </cell>
          <cell r="P2">
            <v>738503.85</v>
          </cell>
          <cell r="Q2">
            <v>297</v>
          </cell>
        </row>
        <row r="3">
          <cell r="A3" t="str">
            <v>FW3</v>
          </cell>
          <cell r="B3" t="str">
            <v>浦东大道1700弄</v>
          </cell>
          <cell r="D3" t="str">
            <v>房屋及建筑物</v>
          </cell>
          <cell r="E3" t="str">
            <v>总公司</v>
          </cell>
          <cell r="F3" t="str">
            <v>使用中</v>
          </cell>
          <cell r="H3">
            <v>34640</v>
          </cell>
          <cell r="I3" t="str">
            <v>自建</v>
          </cell>
          <cell r="J3" t="str">
            <v>平均年限法</v>
          </cell>
          <cell r="K3" t="str">
            <v>360</v>
          </cell>
          <cell r="L3">
            <v>66692.7</v>
          </cell>
          <cell r="M3">
            <v>10961.7</v>
          </cell>
          <cell r="N3">
            <v>55731</v>
          </cell>
          <cell r="O3">
            <v>2000.78</v>
          </cell>
          <cell r="P3">
            <v>66692.7</v>
          </cell>
          <cell r="Q3">
            <v>360</v>
          </cell>
        </row>
        <row r="4">
          <cell r="A4" t="str">
            <v>FW4-1</v>
          </cell>
          <cell r="B4" t="str">
            <v>中企大厦26,27楼</v>
          </cell>
          <cell r="D4" t="str">
            <v>房屋及建筑物</v>
          </cell>
          <cell r="E4" t="str">
            <v>总公司</v>
          </cell>
          <cell r="F4" t="str">
            <v>使用中</v>
          </cell>
          <cell r="H4">
            <v>35772</v>
          </cell>
          <cell r="I4" t="str">
            <v>自建</v>
          </cell>
          <cell r="J4" t="str">
            <v>平均年限法</v>
          </cell>
          <cell r="K4" t="str">
            <v>540</v>
          </cell>
          <cell r="L4">
            <v>22584000</v>
          </cell>
          <cell r="M4">
            <v>973621.44</v>
          </cell>
          <cell r="N4">
            <v>21610378.559999999</v>
          </cell>
          <cell r="O4">
            <v>677520</v>
          </cell>
          <cell r="P4">
            <v>22584000</v>
          </cell>
          <cell r="Q4">
            <v>540</v>
          </cell>
        </row>
        <row r="5">
          <cell r="A5" t="str">
            <v>FW5</v>
          </cell>
          <cell r="B5" t="str">
            <v>南顺公寓</v>
          </cell>
          <cell r="C5" t="str">
            <v>南山路</v>
          </cell>
          <cell r="D5" t="str">
            <v>职工产权房</v>
          </cell>
          <cell r="E5" t="str">
            <v>总公司</v>
          </cell>
          <cell r="F5" t="str">
            <v>使用中</v>
          </cell>
          <cell r="G5" t="str">
            <v>彭洪</v>
          </cell>
          <cell r="H5">
            <v>35486</v>
          </cell>
          <cell r="I5" t="str">
            <v>购入</v>
          </cell>
          <cell r="J5" t="str">
            <v>平均年限法</v>
          </cell>
          <cell r="K5" t="str">
            <v>360</v>
          </cell>
          <cell r="L5">
            <v>461250</v>
          </cell>
          <cell r="M5">
            <v>43899.01</v>
          </cell>
          <cell r="N5">
            <v>417350.99</v>
          </cell>
          <cell r="O5">
            <v>0</v>
          </cell>
          <cell r="P5">
            <v>461250</v>
          </cell>
          <cell r="Q5">
            <v>360</v>
          </cell>
        </row>
        <row r="6">
          <cell r="L6">
            <v>24001438.649999999</v>
          </cell>
          <cell r="M6">
            <v>1186664.3499999999</v>
          </cell>
          <cell r="N6">
            <v>22814774.299999997</v>
          </cell>
        </row>
        <row r="7">
          <cell r="A7" t="str">
            <v>QJ10</v>
          </cell>
          <cell r="B7" t="str">
            <v>面包车</v>
          </cell>
          <cell r="C7" t="str">
            <v>金杯12座</v>
          </cell>
          <cell r="D7" t="str">
            <v>经租机电</v>
          </cell>
          <cell r="E7" t="str">
            <v>中企物业管理有限公司</v>
          </cell>
          <cell r="F7" t="str">
            <v>使用中</v>
          </cell>
          <cell r="G7" t="str">
            <v>长乐路</v>
          </cell>
          <cell r="H7">
            <v>36521</v>
          </cell>
          <cell r="I7" t="str">
            <v>其他增加</v>
          </cell>
          <cell r="J7" t="str">
            <v>平均年限法</v>
          </cell>
          <cell r="K7" t="str">
            <v>12</v>
          </cell>
          <cell r="L7">
            <v>113303.65</v>
          </cell>
          <cell r="M7">
            <v>9158.7099999999991</v>
          </cell>
          <cell r="N7">
            <v>104144.94</v>
          </cell>
          <cell r="O7">
            <v>3399.11</v>
          </cell>
          <cell r="P7">
            <v>113303.65</v>
          </cell>
          <cell r="Q7">
            <v>12</v>
          </cell>
        </row>
        <row r="8">
          <cell r="A8" t="str">
            <v>QJ11</v>
          </cell>
          <cell r="B8" t="str">
            <v>奥迪汽车</v>
          </cell>
          <cell r="C8" t="str">
            <v>奥迪</v>
          </cell>
          <cell r="D8" t="str">
            <v>经租机电</v>
          </cell>
          <cell r="E8" t="str">
            <v>中企物业管理有限公司</v>
          </cell>
          <cell r="F8" t="str">
            <v>使用中</v>
          </cell>
          <cell r="G8" t="str">
            <v>孙勇</v>
          </cell>
          <cell r="H8">
            <v>36521</v>
          </cell>
          <cell r="I8" t="str">
            <v>其他增加</v>
          </cell>
          <cell r="J8" t="str">
            <v>平均年限法</v>
          </cell>
          <cell r="K8" t="str">
            <v>31</v>
          </cell>
          <cell r="L8">
            <v>254325.45</v>
          </cell>
          <cell r="M8">
            <v>7957.93</v>
          </cell>
          <cell r="N8">
            <v>246367.52</v>
          </cell>
          <cell r="O8">
            <v>7629.76</v>
          </cell>
          <cell r="P8">
            <v>254325.45</v>
          </cell>
          <cell r="Q8">
            <v>31</v>
          </cell>
        </row>
        <row r="9">
          <cell r="A9" t="str">
            <v>QJ2</v>
          </cell>
          <cell r="B9" t="str">
            <v>日产双排货车</v>
          </cell>
          <cell r="D9" t="str">
            <v>汽车类</v>
          </cell>
          <cell r="E9" t="str">
            <v>总公司</v>
          </cell>
          <cell r="F9" t="str">
            <v>使用中</v>
          </cell>
          <cell r="G9" t="str">
            <v>装修公司</v>
          </cell>
          <cell r="H9">
            <v>32913</v>
          </cell>
          <cell r="I9" t="str">
            <v>购入</v>
          </cell>
          <cell r="J9" t="str">
            <v>平均年限法</v>
          </cell>
          <cell r="K9" t="str">
            <v>72</v>
          </cell>
          <cell r="L9">
            <v>73500</v>
          </cell>
          <cell r="M9">
            <v>71295</v>
          </cell>
          <cell r="N9">
            <v>2205</v>
          </cell>
          <cell r="O9">
            <v>2205</v>
          </cell>
          <cell r="P9">
            <v>73500</v>
          </cell>
          <cell r="Q9">
            <v>72</v>
          </cell>
        </row>
        <row r="10">
          <cell r="A10" t="str">
            <v>QJ4</v>
          </cell>
          <cell r="B10" t="str">
            <v>轿车</v>
          </cell>
          <cell r="C10" t="str">
            <v>桑塔纳普通型</v>
          </cell>
          <cell r="D10" t="str">
            <v>汽车类</v>
          </cell>
          <cell r="E10" t="str">
            <v>经理室</v>
          </cell>
          <cell r="F10" t="str">
            <v>使用中</v>
          </cell>
          <cell r="G10" t="str">
            <v>滕国伟</v>
          </cell>
          <cell r="H10">
            <v>33124</v>
          </cell>
          <cell r="I10" t="str">
            <v>购入</v>
          </cell>
          <cell r="J10" t="str">
            <v>平均年限法</v>
          </cell>
          <cell r="K10" t="str">
            <v>72</v>
          </cell>
          <cell r="L10">
            <v>199500</v>
          </cell>
          <cell r="M10">
            <v>193515</v>
          </cell>
          <cell r="N10">
            <v>5985</v>
          </cell>
          <cell r="O10">
            <v>5985</v>
          </cell>
          <cell r="P10">
            <v>199500</v>
          </cell>
          <cell r="Q10">
            <v>72</v>
          </cell>
        </row>
        <row r="11">
          <cell r="A11" t="str">
            <v>QJ5</v>
          </cell>
          <cell r="B11" t="str">
            <v>摩托车</v>
          </cell>
          <cell r="D11" t="str">
            <v>汽车类</v>
          </cell>
          <cell r="E11" t="str">
            <v>经理室</v>
          </cell>
          <cell r="F11" t="str">
            <v>使用中</v>
          </cell>
          <cell r="H11">
            <v>33946</v>
          </cell>
          <cell r="I11" t="str">
            <v>购入</v>
          </cell>
          <cell r="J11" t="str">
            <v>平均年限法</v>
          </cell>
          <cell r="K11" t="str">
            <v>60</v>
          </cell>
          <cell r="L11">
            <v>18900</v>
          </cell>
          <cell r="M11">
            <v>18397.34</v>
          </cell>
          <cell r="N11">
            <v>502.66</v>
          </cell>
          <cell r="O11">
            <v>567</v>
          </cell>
          <cell r="P11">
            <v>18900</v>
          </cell>
          <cell r="Q11">
            <v>60</v>
          </cell>
        </row>
        <row r="12">
          <cell r="A12" t="str">
            <v>QJ6</v>
          </cell>
          <cell r="B12" t="str">
            <v>面包车</v>
          </cell>
          <cell r="C12" t="str">
            <v>雪佛莱</v>
          </cell>
          <cell r="D12" t="str">
            <v>汽车类</v>
          </cell>
          <cell r="E12" t="str">
            <v>办公室</v>
          </cell>
          <cell r="F12" t="str">
            <v>使用中</v>
          </cell>
          <cell r="H12">
            <v>31510</v>
          </cell>
          <cell r="I12" t="str">
            <v>购入</v>
          </cell>
          <cell r="J12" t="str">
            <v>平均年限法</v>
          </cell>
          <cell r="K12" t="str">
            <v>72</v>
          </cell>
          <cell r="L12">
            <v>500000</v>
          </cell>
          <cell r="M12">
            <v>485000</v>
          </cell>
          <cell r="N12">
            <v>15000</v>
          </cell>
          <cell r="O12">
            <v>15000</v>
          </cell>
          <cell r="P12">
            <v>500000</v>
          </cell>
          <cell r="Q12">
            <v>72</v>
          </cell>
        </row>
        <row r="13">
          <cell r="A13" t="str">
            <v>QJ7</v>
          </cell>
          <cell r="B13" t="str">
            <v>轿车</v>
          </cell>
          <cell r="C13" t="str">
            <v>奥迪</v>
          </cell>
          <cell r="D13" t="str">
            <v>汽车类</v>
          </cell>
          <cell r="E13" t="str">
            <v>办公室</v>
          </cell>
          <cell r="F13" t="str">
            <v>使用中</v>
          </cell>
          <cell r="G13" t="str">
            <v>港泰公司</v>
          </cell>
          <cell r="H13">
            <v>34525</v>
          </cell>
          <cell r="I13" t="str">
            <v>购入</v>
          </cell>
          <cell r="J13" t="str">
            <v>平均年限法</v>
          </cell>
          <cell r="K13" t="str">
            <v>72</v>
          </cell>
          <cell r="L13">
            <v>476158.1</v>
          </cell>
          <cell r="M13">
            <v>410554.24</v>
          </cell>
          <cell r="N13">
            <v>65603.86</v>
          </cell>
          <cell r="O13">
            <v>14284.74</v>
          </cell>
          <cell r="P13">
            <v>476158.1</v>
          </cell>
          <cell r="Q13">
            <v>72</v>
          </cell>
        </row>
        <row r="14">
          <cell r="A14" t="str">
            <v>QJ8</v>
          </cell>
          <cell r="B14" t="str">
            <v>轿车</v>
          </cell>
          <cell r="C14" t="str">
            <v>桑塔纳2000型</v>
          </cell>
          <cell r="D14" t="str">
            <v>汽车类</v>
          </cell>
          <cell r="E14" t="str">
            <v>经理室</v>
          </cell>
          <cell r="F14" t="str">
            <v>使用中</v>
          </cell>
          <cell r="G14" t="str">
            <v>夏超寅</v>
          </cell>
          <cell r="H14">
            <v>35894</v>
          </cell>
          <cell r="I14" t="str">
            <v>购入</v>
          </cell>
          <cell r="J14" t="str">
            <v>平均年限法</v>
          </cell>
          <cell r="K14" t="str">
            <v>72</v>
          </cell>
          <cell r="L14">
            <v>192750</v>
          </cell>
          <cell r="M14">
            <v>51935.4</v>
          </cell>
          <cell r="N14">
            <v>140814.6</v>
          </cell>
          <cell r="O14">
            <v>5782.5</v>
          </cell>
          <cell r="P14">
            <v>192750</v>
          </cell>
          <cell r="Q14">
            <v>72</v>
          </cell>
        </row>
        <row r="15">
          <cell r="A15" t="str">
            <v>QJ9</v>
          </cell>
          <cell r="B15" t="str">
            <v>轿车</v>
          </cell>
          <cell r="C15" t="str">
            <v>桑塔纳330K8LL0LTF2</v>
          </cell>
          <cell r="D15" t="str">
            <v>汽车类</v>
          </cell>
          <cell r="E15" t="str">
            <v>经理室</v>
          </cell>
          <cell r="F15" t="str">
            <v>使用中</v>
          </cell>
          <cell r="G15" t="str">
            <v>滕国伟</v>
          </cell>
          <cell r="H15">
            <v>36443</v>
          </cell>
          <cell r="I15" t="str">
            <v>购入</v>
          </cell>
          <cell r="J15" t="str">
            <v>平均年限法</v>
          </cell>
          <cell r="K15" t="str">
            <v>72</v>
          </cell>
          <cell r="L15">
            <v>208810.23</v>
          </cell>
          <cell r="M15">
            <v>8439.42</v>
          </cell>
          <cell r="N15">
            <v>200370.81</v>
          </cell>
          <cell r="O15">
            <v>6264.31</v>
          </cell>
          <cell r="P15">
            <v>208810.23</v>
          </cell>
          <cell r="Q15">
            <v>72</v>
          </cell>
        </row>
        <row r="16">
          <cell r="A16" t="str">
            <v>QJa001</v>
          </cell>
          <cell r="B16" t="str">
            <v>轿车</v>
          </cell>
          <cell r="C16" t="str">
            <v>桑塔纳普通型</v>
          </cell>
          <cell r="D16" t="str">
            <v>汽车类</v>
          </cell>
          <cell r="E16" t="str">
            <v>经理室</v>
          </cell>
          <cell r="F16" t="str">
            <v>使用中</v>
          </cell>
          <cell r="G16" t="str">
            <v>朱建中</v>
          </cell>
          <cell r="H16">
            <v>34555</v>
          </cell>
          <cell r="I16" t="str">
            <v>其他增加</v>
          </cell>
          <cell r="J16" t="str">
            <v>平均年限法</v>
          </cell>
          <cell r="K16" t="str">
            <v>72</v>
          </cell>
          <cell r="L16">
            <v>78063.740000000005</v>
          </cell>
          <cell r="M16">
            <v>50748.24</v>
          </cell>
          <cell r="N16">
            <v>27315.5</v>
          </cell>
          <cell r="O16">
            <v>5947.71</v>
          </cell>
          <cell r="P16">
            <v>198257</v>
          </cell>
          <cell r="Q16">
            <v>72</v>
          </cell>
        </row>
        <row r="17">
          <cell r="A17" t="str">
            <v>QJa002</v>
          </cell>
          <cell r="B17" t="str">
            <v>轿车</v>
          </cell>
          <cell r="C17" t="str">
            <v>桑塔纳2000型</v>
          </cell>
          <cell r="D17" t="str">
            <v>汽车类</v>
          </cell>
          <cell r="E17" t="str">
            <v>办公室</v>
          </cell>
          <cell r="F17" t="str">
            <v>使用中</v>
          </cell>
          <cell r="H17">
            <v>35014</v>
          </cell>
          <cell r="I17" t="str">
            <v>其他增加</v>
          </cell>
          <cell r="J17" t="str">
            <v>平均年限法</v>
          </cell>
          <cell r="K17" t="str">
            <v>72</v>
          </cell>
          <cell r="L17">
            <v>124752.62</v>
          </cell>
          <cell r="M17">
            <v>54017.37</v>
          </cell>
          <cell r="N17">
            <v>70735.25</v>
          </cell>
          <cell r="O17">
            <v>3742.58</v>
          </cell>
          <cell r="P17">
            <v>209375</v>
          </cell>
          <cell r="Q17">
            <v>72</v>
          </cell>
        </row>
        <row r="18">
          <cell r="A18" t="str">
            <v>QJa003</v>
          </cell>
          <cell r="B18" t="str">
            <v>面包车</v>
          </cell>
          <cell r="C18" t="str">
            <v>GMC</v>
          </cell>
          <cell r="D18" t="str">
            <v>汽车类</v>
          </cell>
          <cell r="E18" t="str">
            <v>办公室</v>
          </cell>
          <cell r="F18" t="str">
            <v>使用中</v>
          </cell>
          <cell r="H18">
            <v>35956</v>
          </cell>
          <cell r="I18" t="str">
            <v>其他增加</v>
          </cell>
          <cell r="J18" t="str">
            <v>平均年限法</v>
          </cell>
          <cell r="K18" t="str">
            <v>1</v>
          </cell>
          <cell r="L18">
            <v>6000</v>
          </cell>
          <cell r="M18">
            <v>6000</v>
          </cell>
          <cell r="N18">
            <v>0</v>
          </cell>
          <cell r="O18">
            <v>0</v>
          </cell>
          <cell r="P18">
            <v>6000</v>
          </cell>
          <cell r="Q18">
            <v>1</v>
          </cell>
        </row>
        <row r="19">
          <cell r="L19">
            <v>2246063.7900000005</v>
          </cell>
          <cell r="M19">
            <v>1367018.65</v>
          </cell>
          <cell r="N19">
            <v>879045.1399999999</v>
          </cell>
        </row>
        <row r="20">
          <cell r="A20" t="str">
            <v>JD501-510</v>
          </cell>
          <cell r="B20" t="str">
            <v>饮水机</v>
          </cell>
          <cell r="C20" t="str">
            <v>正广和</v>
          </cell>
          <cell r="D20" t="str">
            <v>机电类</v>
          </cell>
          <cell r="E20" t="str">
            <v>总公司</v>
          </cell>
          <cell r="F20" t="str">
            <v>使用中</v>
          </cell>
          <cell r="G20" t="str">
            <v>各部室</v>
          </cell>
          <cell r="H20">
            <v>35318</v>
          </cell>
          <cell r="I20" t="str">
            <v>购入</v>
          </cell>
          <cell r="J20" t="str">
            <v>平均年限法</v>
          </cell>
          <cell r="K20" t="str">
            <v>60</v>
          </cell>
          <cell r="L20">
            <v>24000</v>
          </cell>
          <cell r="M20">
            <v>17072</v>
          </cell>
          <cell r="N20">
            <v>6928</v>
          </cell>
          <cell r="O20">
            <v>720</v>
          </cell>
          <cell r="P20">
            <v>24000</v>
          </cell>
          <cell r="Q20">
            <v>60</v>
          </cell>
        </row>
        <row r="21">
          <cell r="A21" t="str">
            <v>JD511</v>
          </cell>
          <cell r="B21" t="str">
            <v>吸尘器</v>
          </cell>
          <cell r="D21" t="str">
            <v>机电类</v>
          </cell>
          <cell r="E21" t="str">
            <v>办公室</v>
          </cell>
          <cell r="F21" t="str">
            <v>使用中</v>
          </cell>
          <cell r="G21" t="str">
            <v>2609</v>
          </cell>
          <cell r="H21">
            <v>35013</v>
          </cell>
          <cell r="I21" t="str">
            <v>购入</v>
          </cell>
          <cell r="J21" t="str">
            <v>平均年限法</v>
          </cell>
          <cell r="K21" t="str">
            <v>60</v>
          </cell>
          <cell r="L21">
            <v>2980</v>
          </cell>
          <cell r="M21">
            <v>2360.8200000000002</v>
          </cell>
          <cell r="N21">
            <v>619.17999999999995</v>
          </cell>
          <cell r="O21">
            <v>89.4</v>
          </cell>
          <cell r="P21">
            <v>2980</v>
          </cell>
          <cell r="Q21">
            <v>60</v>
          </cell>
        </row>
        <row r="22">
          <cell r="A22" t="str">
            <v>JD512</v>
          </cell>
          <cell r="B22" t="str">
            <v>冰箱</v>
          </cell>
          <cell r="C22" t="str">
            <v>上凌180</v>
          </cell>
          <cell r="D22" t="str">
            <v>机电类</v>
          </cell>
          <cell r="E22" t="str">
            <v>经理室</v>
          </cell>
          <cell r="F22" t="str">
            <v>使用中</v>
          </cell>
          <cell r="G22" t="str">
            <v>董事长室</v>
          </cell>
          <cell r="H22">
            <v>34890</v>
          </cell>
          <cell r="I22" t="str">
            <v>购入</v>
          </cell>
          <cell r="J22" t="str">
            <v>平均年限法</v>
          </cell>
          <cell r="K22" t="str">
            <v>60</v>
          </cell>
          <cell r="L22">
            <v>2490</v>
          </cell>
          <cell r="M22">
            <v>2133.58</v>
          </cell>
          <cell r="N22">
            <v>356.42</v>
          </cell>
          <cell r="O22">
            <v>74.7</v>
          </cell>
          <cell r="P22">
            <v>2490</v>
          </cell>
          <cell r="Q22">
            <v>60</v>
          </cell>
        </row>
        <row r="23">
          <cell r="A23" t="str">
            <v>JD513</v>
          </cell>
          <cell r="B23" t="str">
            <v>冰箱</v>
          </cell>
          <cell r="D23" t="str">
            <v>机电类</v>
          </cell>
          <cell r="E23" t="str">
            <v>经理室</v>
          </cell>
          <cell r="F23" t="str">
            <v>使用中</v>
          </cell>
          <cell r="G23" t="str">
            <v>2701</v>
          </cell>
          <cell r="H23">
            <v>32914</v>
          </cell>
          <cell r="I23" t="str">
            <v>盘盈</v>
          </cell>
          <cell r="J23" t="str">
            <v>平均年限法</v>
          </cell>
          <cell r="K23" t="str">
            <v>60</v>
          </cell>
          <cell r="L23">
            <v>1500</v>
          </cell>
          <cell r="M23">
            <v>1455</v>
          </cell>
          <cell r="N23">
            <v>45</v>
          </cell>
          <cell r="O23">
            <v>45</v>
          </cell>
          <cell r="P23">
            <v>1500</v>
          </cell>
          <cell r="Q23">
            <v>60</v>
          </cell>
        </row>
        <row r="24">
          <cell r="A24" t="str">
            <v>JD514</v>
          </cell>
          <cell r="B24" t="str">
            <v>冰箱</v>
          </cell>
          <cell r="D24" t="str">
            <v>机电类</v>
          </cell>
          <cell r="E24" t="str">
            <v>办公室</v>
          </cell>
          <cell r="F24" t="str">
            <v>使用中</v>
          </cell>
          <cell r="G24" t="str">
            <v>26楼大厅</v>
          </cell>
          <cell r="H24">
            <v>32915</v>
          </cell>
          <cell r="I24" t="str">
            <v>盘盈</v>
          </cell>
          <cell r="J24" t="str">
            <v>平均年限法</v>
          </cell>
          <cell r="K24" t="str">
            <v>60</v>
          </cell>
          <cell r="L24">
            <v>1500</v>
          </cell>
          <cell r="M24">
            <v>1455</v>
          </cell>
          <cell r="N24">
            <v>45</v>
          </cell>
          <cell r="O24">
            <v>45</v>
          </cell>
          <cell r="P24">
            <v>1500</v>
          </cell>
          <cell r="Q24">
            <v>60</v>
          </cell>
        </row>
        <row r="25">
          <cell r="A25" t="str">
            <v>JD515</v>
          </cell>
          <cell r="B25" t="str">
            <v>彩电</v>
          </cell>
          <cell r="C25" t="str">
            <v>25寸东芝</v>
          </cell>
          <cell r="D25" t="str">
            <v>机电类</v>
          </cell>
          <cell r="E25" t="str">
            <v>工会</v>
          </cell>
          <cell r="F25" t="str">
            <v>使用中</v>
          </cell>
          <cell r="G25" t="str">
            <v>2610</v>
          </cell>
          <cell r="H25">
            <v>32914</v>
          </cell>
          <cell r="I25" t="str">
            <v>盘盈</v>
          </cell>
          <cell r="J25" t="str">
            <v>平均年限法</v>
          </cell>
          <cell r="K25" t="str">
            <v>60</v>
          </cell>
          <cell r="L25">
            <v>4000</v>
          </cell>
          <cell r="M25">
            <v>3880</v>
          </cell>
          <cell r="N25">
            <v>120</v>
          </cell>
          <cell r="O25">
            <v>120</v>
          </cell>
          <cell r="P25">
            <v>4000</v>
          </cell>
          <cell r="Q25">
            <v>60</v>
          </cell>
        </row>
        <row r="26">
          <cell r="A26" t="str">
            <v>JD516</v>
          </cell>
          <cell r="B26" t="str">
            <v>彩电</v>
          </cell>
          <cell r="C26" t="str">
            <v>29寸松下</v>
          </cell>
          <cell r="D26" t="str">
            <v>机电类</v>
          </cell>
          <cell r="E26" t="str">
            <v>工会</v>
          </cell>
          <cell r="F26" t="str">
            <v>使用中</v>
          </cell>
          <cell r="G26" t="str">
            <v>2711</v>
          </cell>
          <cell r="H26">
            <v>32914</v>
          </cell>
          <cell r="I26" t="str">
            <v>盘盈</v>
          </cell>
          <cell r="J26" t="str">
            <v>平均年限法</v>
          </cell>
          <cell r="K26" t="str">
            <v>60</v>
          </cell>
          <cell r="L26">
            <v>6000</v>
          </cell>
          <cell r="M26">
            <v>5820</v>
          </cell>
          <cell r="N26">
            <v>180</v>
          </cell>
          <cell r="O26">
            <v>180</v>
          </cell>
          <cell r="P26">
            <v>6000</v>
          </cell>
          <cell r="Q26">
            <v>60</v>
          </cell>
        </row>
        <row r="27">
          <cell r="A27" t="str">
            <v>JD517-1</v>
          </cell>
          <cell r="B27" t="str">
            <v>工会音响</v>
          </cell>
          <cell r="D27" t="str">
            <v>机电类</v>
          </cell>
          <cell r="E27" t="str">
            <v>工会</v>
          </cell>
          <cell r="F27" t="str">
            <v>使用中</v>
          </cell>
          <cell r="G27" t="str">
            <v>多功能厅</v>
          </cell>
          <cell r="H27">
            <v>34799</v>
          </cell>
          <cell r="I27" t="str">
            <v>购入</v>
          </cell>
          <cell r="J27" t="str">
            <v>平均年限法</v>
          </cell>
          <cell r="K27" t="str">
            <v>60</v>
          </cell>
          <cell r="L27">
            <v>118252</v>
          </cell>
          <cell r="M27">
            <v>107082.44</v>
          </cell>
          <cell r="N27">
            <v>11169.56</v>
          </cell>
          <cell r="O27">
            <v>3547.56</v>
          </cell>
          <cell r="P27">
            <v>118252</v>
          </cell>
          <cell r="Q27">
            <v>60</v>
          </cell>
        </row>
        <row r="28">
          <cell r="A28" t="str">
            <v>JD517-2</v>
          </cell>
          <cell r="B28" t="str">
            <v>影碟机</v>
          </cell>
          <cell r="C28" t="str">
            <v>先锋</v>
          </cell>
          <cell r="D28" t="str">
            <v>机电类</v>
          </cell>
          <cell r="E28" t="str">
            <v>工会</v>
          </cell>
          <cell r="F28" t="str">
            <v>使用中</v>
          </cell>
          <cell r="G28" t="str">
            <v>多功能厅</v>
          </cell>
          <cell r="H28">
            <v>33279</v>
          </cell>
          <cell r="I28" t="str">
            <v>购入</v>
          </cell>
          <cell r="J28" t="str">
            <v>平均年限法</v>
          </cell>
          <cell r="K28" t="str">
            <v>60</v>
          </cell>
          <cell r="L28">
            <v>13650</v>
          </cell>
          <cell r="M28">
            <v>13240.5</v>
          </cell>
          <cell r="N28">
            <v>409.5</v>
          </cell>
          <cell r="O28">
            <v>409.5</v>
          </cell>
          <cell r="P28">
            <v>13650</v>
          </cell>
          <cell r="Q28">
            <v>60</v>
          </cell>
        </row>
        <row r="29">
          <cell r="A29" t="str">
            <v>JD519</v>
          </cell>
          <cell r="B29" t="str">
            <v>冰箱</v>
          </cell>
          <cell r="D29" t="str">
            <v>机电类</v>
          </cell>
          <cell r="E29" t="str">
            <v>办公室</v>
          </cell>
          <cell r="F29" t="str">
            <v>使用中</v>
          </cell>
          <cell r="G29" t="str">
            <v>石门二路</v>
          </cell>
          <cell r="H29">
            <v>34588</v>
          </cell>
          <cell r="I29" t="str">
            <v>购入</v>
          </cell>
          <cell r="J29" t="str">
            <v>平均年限法</v>
          </cell>
          <cell r="K29" t="str">
            <v>60</v>
          </cell>
          <cell r="L29">
            <v>2836</v>
          </cell>
          <cell r="M29">
            <v>2751</v>
          </cell>
          <cell r="N29">
            <v>85</v>
          </cell>
          <cell r="O29">
            <v>85.08</v>
          </cell>
          <cell r="P29">
            <v>2836</v>
          </cell>
          <cell r="Q29">
            <v>60</v>
          </cell>
        </row>
        <row r="30">
          <cell r="A30" t="str">
            <v>JD520</v>
          </cell>
          <cell r="B30" t="str">
            <v>去湿机</v>
          </cell>
          <cell r="C30" t="str">
            <v>三洋</v>
          </cell>
          <cell r="D30" t="str">
            <v>机电类</v>
          </cell>
          <cell r="E30" t="str">
            <v>办公室</v>
          </cell>
          <cell r="F30" t="str">
            <v>使用中</v>
          </cell>
          <cell r="H30">
            <v>32914</v>
          </cell>
          <cell r="I30" t="str">
            <v>购入</v>
          </cell>
          <cell r="J30" t="str">
            <v>平均年限法</v>
          </cell>
          <cell r="K30" t="str">
            <v>60</v>
          </cell>
          <cell r="L30">
            <v>2625</v>
          </cell>
          <cell r="M30">
            <v>2546.25</v>
          </cell>
          <cell r="N30">
            <v>78.75</v>
          </cell>
          <cell r="O30">
            <v>78.75</v>
          </cell>
          <cell r="P30">
            <v>2625</v>
          </cell>
          <cell r="Q30">
            <v>60</v>
          </cell>
        </row>
        <row r="31">
          <cell r="A31" t="str">
            <v>JD521</v>
          </cell>
          <cell r="B31" t="str">
            <v>电冰箱</v>
          </cell>
          <cell r="C31" t="str">
            <v>上菱17-234</v>
          </cell>
          <cell r="D31" t="str">
            <v>经租机电</v>
          </cell>
          <cell r="E31" t="str">
            <v>中企物业管理有限公司</v>
          </cell>
          <cell r="F31" t="str">
            <v>使用中</v>
          </cell>
          <cell r="G31" t="str">
            <v>长乐路</v>
          </cell>
          <cell r="H31">
            <v>36521</v>
          </cell>
          <cell r="I31" t="str">
            <v>其他增加</v>
          </cell>
          <cell r="J31" t="str">
            <v>平均年限法</v>
          </cell>
          <cell r="K31" t="str">
            <v>9</v>
          </cell>
          <cell r="L31">
            <v>825.65</v>
          </cell>
          <cell r="M31">
            <v>88.99</v>
          </cell>
          <cell r="N31">
            <v>736.66</v>
          </cell>
          <cell r="O31">
            <v>24.77</v>
          </cell>
          <cell r="P31">
            <v>825.65</v>
          </cell>
          <cell r="Q31">
            <v>9</v>
          </cell>
        </row>
        <row r="32">
          <cell r="A32" t="str">
            <v>JD522</v>
          </cell>
          <cell r="B32" t="str">
            <v>彩电</v>
          </cell>
          <cell r="C32" t="str">
            <v>索尼</v>
          </cell>
          <cell r="D32" t="str">
            <v>经租机电</v>
          </cell>
          <cell r="E32" t="str">
            <v>中企物业管理有限公司</v>
          </cell>
          <cell r="F32" t="str">
            <v>使用中</v>
          </cell>
          <cell r="G32" t="str">
            <v>长乐路</v>
          </cell>
          <cell r="H32">
            <v>36521</v>
          </cell>
          <cell r="I32" t="str">
            <v>其他增加</v>
          </cell>
          <cell r="J32" t="str">
            <v>平均年限法</v>
          </cell>
          <cell r="K32" t="str">
            <v>19</v>
          </cell>
          <cell r="L32">
            <v>8052</v>
          </cell>
          <cell r="M32">
            <v>411.08</v>
          </cell>
          <cell r="N32">
            <v>7640.92</v>
          </cell>
          <cell r="O32">
            <v>241.56</v>
          </cell>
          <cell r="P32">
            <v>8052</v>
          </cell>
          <cell r="Q32">
            <v>19</v>
          </cell>
        </row>
        <row r="33">
          <cell r="A33" t="str">
            <v>JD701</v>
          </cell>
          <cell r="B33" t="str">
            <v>彩电</v>
          </cell>
          <cell r="C33" t="str">
            <v>夏普二合一</v>
          </cell>
          <cell r="D33" t="str">
            <v>机电类</v>
          </cell>
          <cell r="E33" t="str">
            <v>科技发展部</v>
          </cell>
          <cell r="F33" t="str">
            <v>使用中</v>
          </cell>
          <cell r="G33" t="str">
            <v>企华</v>
          </cell>
          <cell r="H33">
            <v>34601</v>
          </cell>
          <cell r="I33" t="str">
            <v>购入</v>
          </cell>
          <cell r="J33" t="str">
            <v>平均年限法</v>
          </cell>
          <cell r="K33" t="str">
            <v>60</v>
          </cell>
          <cell r="L33">
            <v>8000</v>
          </cell>
          <cell r="M33">
            <v>7760</v>
          </cell>
          <cell r="N33">
            <v>240</v>
          </cell>
          <cell r="O33">
            <v>240</v>
          </cell>
          <cell r="P33">
            <v>8000</v>
          </cell>
          <cell r="Q33">
            <v>60</v>
          </cell>
        </row>
        <row r="34">
          <cell r="A34" t="str">
            <v>JDa001</v>
          </cell>
          <cell r="B34" t="str">
            <v>空调</v>
          </cell>
          <cell r="C34" t="str">
            <v>春兰</v>
          </cell>
          <cell r="D34" t="str">
            <v>经租机电</v>
          </cell>
          <cell r="E34" t="str">
            <v>企华置业有限公司</v>
          </cell>
          <cell r="F34" t="str">
            <v>使用中</v>
          </cell>
          <cell r="G34" t="str">
            <v>建国东路</v>
          </cell>
          <cell r="H34">
            <v>35188</v>
          </cell>
          <cell r="I34" t="str">
            <v>购入</v>
          </cell>
          <cell r="J34" t="str">
            <v>平均年限法</v>
          </cell>
          <cell r="K34" t="str">
            <v>60</v>
          </cell>
          <cell r="L34">
            <v>8341.75</v>
          </cell>
          <cell r="M34">
            <v>4300.2700000000004</v>
          </cell>
          <cell r="N34">
            <v>4041.48</v>
          </cell>
          <cell r="O34">
            <v>420</v>
          </cell>
          <cell r="P34">
            <v>14000</v>
          </cell>
          <cell r="Q34">
            <v>60</v>
          </cell>
        </row>
        <row r="35">
          <cell r="A35" t="str">
            <v>JJ501</v>
          </cell>
          <cell r="B35" t="str">
            <v>沙发</v>
          </cell>
          <cell r="D35" t="str">
            <v>家具类</v>
          </cell>
          <cell r="E35" t="str">
            <v>办公室</v>
          </cell>
          <cell r="F35" t="str">
            <v>使用中</v>
          </cell>
          <cell r="G35" t="str">
            <v>26,27大厅</v>
          </cell>
          <cell r="H35">
            <v>34669</v>
          </cell>
          <cell r="I35" t="str">
            <v>购入</v>
          </cell>
          <cell r="J35" t="str">
            <v>平均年限法</v>
          </cell>
          <cell r="K35" t="str">
            <v>60</v>
          </cell>
          <cell r="L35">
            <v>10440</v>
          </cell>
          <cell r="M35">
            <v>10126.799999999999</v>
          </cell>
          <cell r="N35">
            <v>313.2</v>
          </cell>
          <cell r="O35">
            <v>313.2</v>
          </cell>
          <cell r="P35">
            <v>10440</v>
          </cell>
          <cell r="Q35">
            <v>60</v>
          </cell>
        </row>
        <row r="36">
          <cell r="A36" t="str">
            <v>JJ502</v>
          </cell>
          <cell r="B36" t="str">
            <v>沙发茶几</v>
          </cell>
          <cell r="D36" t="str">
            <v>家具类</v>
          </cell>
          <cell r="E36" t="str">
            <v>经理室</v>
          </cell>
          <cell r="F36" t="str">
            <v>使用中</v>
          </cell>
          <cell r="G36" t="str">
            <v>董事长室</v>
          </cell>
          <cell r="H36">
            <v>34740</v>
          </cell>
          <cell r="I36" t="str">
            <v>购入</v>
          </cell>
          <cell r="J36" t="str">
            <v>平均年限法</v>
          </cell>
          <cell r="K36" t="str">
            <v>60</v>
          </cell>
          <cell r="L36">
            <v>2500</v>
          </cell>
          <cell r="M36">
            <v>2425</v>
          </cell>
          <cell r="N36">
            <v>75</v>
          </cell>
          <cell r="O36">
            <v>75</v>
          </cell>
          <cell r="P36">
            <v>2500</v>
          </cell>
          <cell r="Q36">
            <v>60</v>
          </cell>
        </row>
        <row r="37">
          <cell r="A37" t="str">
            <v>JJ503</v>
          </cell>
          <cell r="B37" t="str">
            <v>转椅,板台</v>
          </cell>
          <cell r="D37" t="str">
            <v>家具类</v>
          </cell>
          <cell r="E37" t="str">
            <v>经理室</v>
          </cell>
          <cell r="F37" t="str">
            <v>使用中</v>
          </cell>
          <cell r="H37">
            <v>32914</v>
          </cell>
          <cell r="I37" t="str">
            <v>盘盈</v>
          </cell>
          <cell r="J37" t="str">
            <v>平均年限法</v>
          </cell>
          <cell r="K37" t="str">
            <v>60</v>
          </cell>
          <cell r="L37">
            <v>30000</v>
          </cell>
          <cell r="M37">
            <v>29100</v>
          </cell>
          <cell r="N37">
            <v>900</v>
          </cell>
          <cell r="O37">
            <v>900</v>
          </cell>
          <cell r="P37">
            <v>30000</v>
          </cell>
          <cell r="Q37">
            <v>60</v>
          </cell>
        </row>
        <row r="38">
          <cell r="A38" t="str">
            <v>JJ504</v>
          </cell>
          <cell r="B38" t="str">
            <v>文件柜</v>
          </cell>
          <cell r="D38" t="str">
            <v>家具类</v>
          </cell>
          <cell r="E38" t="str">
            <v>工会</v>
          </cell>
          <cell r="F38" t="str">
            <v>使用中</v>
          </cell>
          <cell r="G38" t="str">
            <v>工会,阅览室</v>
          </cell>
          <cell r="H38">
            <v>34608</v>
          </cell>
          <cell r="I38" t="str">
            <v>购入</v>
          </cell>
          <cell r="J38" t="str">
            <v>平均年限法</v>
          </cell>
          <cell r="K38" t="str">
            <v>60</v>
          </cell>
          <cell r="L38">
            <v>3640</v>
          </cell>
          <cell r="M38">
            <v>3530.8</v>
          </cell>
          <cell r="N38">
            <v>109.2</v>
          </cell>
          <cell r="O38">
            <v>109.2</v>
          </cell>
          <cell r="P38">
            <v>3640</v>
          </cell>
          <cell r="Q38">
            <v>60</v>
          </cell>
        </row>
        <row r="39">
          <cell r="A39" t="str">
            <v>JJ505</v>
          </cell>
          <cell r="B39" t="str">
            <v>沙发</v>
          </cell>
          <cell r="C39" t="str">
            <v>单人</v>
          </cell>
          <cell r="D39" t="str">
            <v>家具类</v>
          </cell>
          <cell r="E39" t="str">
            <v>工会</v>
          </cell>
          <cell r="F39" t="str">
            <v>使用中</v>
          </cell>
          <cell r="G39" t="str">
            <v>董事长室</v>
          </cell>
          <cell r="H39">
            <v>34639</v>
          </cell>
          <cell r="I39" t="str">
            <v>购入</v>
          </cell>
          <cell r="J39" t="str">
            <v>平均年限法</v>
          </cell>
          <cell r="K39" t="str">
            <v>60</v>
          </cell>
          <cell r="L39">
            <v>6500</v>
          </cell>
          <cell r="M39">
            <v>6305</v>
          </cell>
          <cell r="N39">
            <v>195</v>
          </cell>
          <cell r="O39">
            <v>195</v>
          </cell>
          <cell r="P39">
            <v>6500</v>
          </cell>
          <cell r="Q39">
            <v>60</v>
          </cell>
        </row>
        <row r="40">
          <cell r="A40" t="str">
            <v>JJ506</v>
          </cell>
          <cell r="B40" t="str">
            <v>转椅</v>
          </cell>
          <cell r="C40" t="str">
            <v>G818A-1</v>
          </cell>
          <cell r="D40" t="str">
            <v>家具类</v>
          </cell>
          <cell r="E40" t="str">
            <v>经理室</v>
          </cell>
          <cell r="F40" t="str">
            <v>使用中</v>
          </cell>
          <cell r="G40" t="str">
            <v>2701孙勇使用</v>
          </cell>
          <cell r="H40">
            <v>36252</v>
          </cell>
          <cell r="I40" t="str">
            <v>购入</v>
          </cell>
          <cell r="J40" t="str">
            <v>平均年限法</v>
          </cell>
          <cell r="K40" t="str">
            <v>60</v>
          </cell>
          <cell r="L40">
            <v>3100</v>
          </cell>
          <cell r="M40">
            <v>400.96</v>
          </cell>
          <cell r="N40">
            <v>2699.04</v>
          </cell>
          <cell r="O40">
            <v>93</v>
          </cell>
          <cell r="P40">
            <v>3100</v>
          </cell>
          <cell r="Q40">
            <v>60</v>
          </cell>
        </row>
        <row r="41">
          <cell r="A41" t="str">
            <v>JJ507</v>
          </cell>
          <cell r="B41" t="str">
            <v>会议桌</v>
          </cell>
          <cell r="D41" t="str">
            <v>经租机电</v>
          </cell>
          <cell r="E41" t="str">
            <v>中企物业管理有限公司</v>
          </cell>
          <cell r="F41" t="str">
            <v>使用中</v>
          </cell>
          <cell r="G41" t="str">
            <v>7楼会议室</v>
          </cell>
          <cell r="H41">
            <v>36511</v>
          </cell>
          <cell r="I41" t="str">
            <v>购入</v>
          </cell>
          <cell r="J41" t="str">
            <v>平均年限法</v>
          </cell>
          <cell r="K41" t="str">
            <v>60</v>
          </cell>
          <cell r="L41">
            <v>3800</v>
          </cell>
          <cell r="M41">
            <v>0</v>
          </cell>
          <cell r="N41">
            <v>3800</v>
          </cell>
          <cell r="O41">
            <v>114</v>
          </cell>
          <cell r="P41">
            <v>3800</v>
          </cell>
          <cell r="Q41">
            <v>60</v>
          </cell>
        </row>
        <row r="42">
          <cell r="A42" t="str">
            <v>JJ508</v>
          </cell>
          <cell r="B42" t="str">
            <v>会议桌</v>
          </cell>
          <cell r="D42" t="str">
            <v>经租机电</v>
          </cell>
          <cell r="E42" t="str">
            <v>中企物业管理有限公司</v>
          </cell>
          <cell r="F42" t="str">
            <v>使用中</v>
          </cell>
          <cell r="G42" t="str">
            <v>7楼会议室</v>
          </cell>
          <cell r="H42">
            <v>36511</v>
          </cell>
          <cell r="I42" t="str">
            <v>购入</v>
          </cell>
          <cell r="J42" t="str">
            <v>平均年限法</v>
          </cell>
          <cell r="K42" t="str">
            <v>60</v>
          </cell>
          <cell r="L42">
            <v>5800</v>
          </cell>
          <cell r="M42">
            <v>0</v>
          </cell>
          <cell r="N42">
            <v>5800</v>
          </cell>
          <cell r="O42">
            <v>174</v>
          </cell>
          <cell r="P42">
            <v>5800</v>
          </cell>
          <cell r="Q42">
            <v>60</v>
          </cell>
        </row>
        <row r="43">
          <cell r="A43" t="str">
            <v>JT501</v>
          </cell>
          <cell r="B43" t="str">
            <v>移动电话</v>
          </cell>
          <cell r="C43" t="str">
            <v>爱立信GH388</v>
          </cell>
          <cell r="D43" t="str">
            <v>机电类</v>
          </cell>
          <cell r="E43" t="str">
            <v>经理室</v>
          </cell>
          <cell r="F43" t="str">
            <v>使用中</v>
          </cell>
          <cell r="G43" t="str">
            <v>盛总转滕国伟</v>
          </cell>
          <cell r="H43">
            <v>35318</v>
          </cell>
          <cell r="I43" t="str">
            <v>购入</v>
          </cell>
          <cell r="J43" t="str">
            <v>平均年限法</v>
          </cell>
          <cell r="K43" t="str">
            <v>60</v>
          </cell>
          <cell r="L43">
            <v>11010</v>
          </cell>
          <cell r="M43">
            <v>6942</v>
          </cell>
          <cell r="N43">
            <v>4068</v>
          </cell>
          <cell r="O43">
            <v>330.3</v>
          </cell>
          <cell r="P43">
            <v>11010</v>
          </cell>
          <cell r="Q43">
            <v>60</v>
          </cell>
        </row>
        <row r="44">
          <cell r="A44" t="str">
            <v>JT507</v>
          </cell>
          <cell r="B44" t="str">
            <v>移动电话</v>
          </cell>
          <cell r="C44" t="str">
            <v>诺基亚233</v>
          </cell>
          <cell r="D44" t="str">
            <v>机电类</v>
          </cell>
          <cell r="E44" t="str">
            <v>经理室</v>
          </cell>
          <cell r="F44" t="str">
            <v>使用中</v>
          </cell>
          <cell r="G44" t="str">
            <v>滕国伟转金爱薇</v>
          </cell>
          <cell r="H44">
            <v>35809</v>
          </cell>
          <cell r="I44" t="str">
            <v>购入</v>
          </cell>
          <cell r="J44" t="str">
            <v>平均年限法</v>
          </cell>
          <cell r="K44" t="str">
            <v>60</v>
          </cell>
          <cell r="L44">
            <v>3400</v>
          </cell>
          <cell r="M44">
            <v>1264.27</v>
          </cell>
          <cell r="N44">
            <v>2135.73</v>
          </cell>
          <cell r="O44">
            <v>102</v>
          </cell>
          <cell r="P44">
            <v>3400</v>
          </cell>
          <cell r="Q44">
            <v>60</v>
          </cell>
        </row>
        <row r="45">
          <cell r="A45" t="str">
            <v>JT508</v>
          </cell>
          <cell r="B45" t="str">
            <v>移动电话</v>
          </cell>
          <cell r="C45" t="str">
            <v>GH398</v>
          </cell>
          <cell r="D45" t="str">
            <v>机电类</v>
          </cell>
          <cell r="E45" t="str">
            <v>经理室</v>
          </cell>
          <cell r="F45" t="str">
            <v>使用中</v>
          </cell>
          <cell r="G45" t="str">
            <v>程良转印学青</v>
          </cell>
          <cell r="H45">
            <v>35899</v>
          </cell>
          <cell r="I45" t="str">
            <v>购入</v>
          </cell>
          <cell r="J45" t="str">
            <v>平均年限法</v>
          </cell>
          <cell r="K45" t="str">
            <v>60</v>
          </cell>
          <cell r="L45">
            <v>3880</v>
          </cell>
          <cell r="M45">
            <v>1254.56</v>
          </cell>
          <cell r="N45">
            <v>2625.44</v>
          </cell>
          <cell r="O45">
            <v>116.4</v>
          </cell>
          <cell r="P45">
            <v>3880</v>
          </cell>
          <cell r="Q45">
            <v>60</v>
          </cell>
        </row>
        <row r="46">
          <cell r="A46" t="str">
            <v>JT509</v>
          </cell>
          <cell r="B46" t="str">
            <v>移动电话</v>
          </cell>
          <cell r="C46" t="str">
            <v>爱立信GH398</v>
          </cell>
          <cell r="D46" t="str">
            <v>机电类</v>
          </cell>
          <cell r="E46" t="str">
            <v>经理室</v>
          </cell>
          <cell r="F46" t="str">
            <v>使用中</v>
          </cell>
          <cell r="G46" t="str">
            <v>夏超寅</v>
          </cell>
          <cell r="H46">
            <v>35899</v>
          </cell>
          <cell r="I46" t="str">
            <v>购入</v>
          </cell>
          <cell r="J46" t="str">
            <v>平均年限法</v>
          </cell>
          <cell r="K46" t="str">
            <v>60</v>
          </cell>
          <cell r="L46">
            <v>3880</v>
          </cell>
          <cell r="M46">
            <v>1254.56</v>
          </cell>
          <cell r="N46">
            <v>2625.44</v>
          </cell>
          <cell r="O46">
            <v>116.4</v>
          </cell>
          <cell r="P46">
            <v>3880</v>
          </cell>
          <cell r="Q46">
            <v>60</v>
          </cell>
        </row>
        <row r="47">
          <cell r="A47" t="str">
            <v>JT510</v>
          </cell>
          <cell r="B47" t="str">
            <v>移动电话</v>
          </cell>
          <cell r="C47" t="str">
            <v>GH398</v>
          </cell>
          <cell r="D47" t="str">
            <v>机电类</v>
          </cell>
          <cell r="E47" t="str">
            <v>经理室</v>
          </cell>
          <cell r="F47" t="str">
            <v>使用中</v>
          </cell>
          <cell r="G47" t="str">
            <v>张慧娟</v>
          </cell>
          <cell r="H47">
            <v>35957</v>
          </cell>
          <cell r="I47" t="str">
            <v>其他增加</v>
          </cell>
          <cell r="J47" t="str">
            <v>平均年限法</v>
          </cell>
          <cell r="K47" t="str">
            <v>60</v>
          </cell>
          <cell r="L47">
            <v>3880</v>
          </cell>
          <cell r="M47">
            <v>1129.1199999999999</v>
          </cell>
          <cell r="N47">
            <v>2750.88</v>
          </cell>
          <cell r="O47">
            <v>116.4</v>
          </cell>
          <cell r="P47">
            <v>3880</v>
          </cell>
          <cell r="Q47">
            <v>60</v>
          </cell>
        </row>
        <row r="48">
          <cell r="A48" t="str">
            <v>JT511</v>
          </cell>
          <cell r="B48" t="str">
            <v>移动电话</v>
          </cell>
          <cell r="C48" t="str">
            <v>GH398</v>
          </cell>
          <cell r="D48" t="str">
            <v>机电类</v>
          </cell>
          <cell r="E48" t="str">
            <v>经理室</v>
          </cell>
          <cell r="F48" t="str">
            <v>使用中</v>
          </cell>
          <cell r="G48" t="str">
            <v>朱建中</v>
          </cell>
          <cell r="H48">
            <v>35957</v>
          </cell>
          <cell r="I48" t="str">
            <v>其他增加</v>
          </cell>
          <cell r="J48" t="str">
            <v>平均年限法</v>
          </cell>
          <cell r="K48" t="str">
            <v>60</v>
          </cell>
          <cell r="L48">
            <v>3880</v>
          </cell>
          <cell r="M48">
            <v>1129.1199999999999</v>
          </cell>
          <cell r="N48">
            <v>2750.88</v>
          </cell>
          <cell r="O48">
            <v>116.4</v>
          </cell>
          <cell r="P48">
            <v>3880</v>
          </cell>
          <cell r="Q48">
            <v>60</v>
          </cell>
        </row>
        <row r="49">
          <cell r="A49" t="str">
            <v>JT512</v>
          </cell>
          <cell r="B49" t="str">
            <v>移动电话</v>
          </cell>
          <cell r="D49" t="str">
            <v>机电类</v>
          </cell>
          <cell r="E49" t="str">
            <v>办公室</v>
          </cell>
          <cell r="F49" t="str">
            <v>使用中</v>
          </cell>
          <cell r="G49" t="str">
            <v>陆永良</v>
          </cell>
          <cell r="H49">
            <v>32918</v>
          </cell>
          <cell r="I49" t="str">
            <v>其他增加</v>
          </cell>
          <cell r="J49" t="str">
            <v>平均年限法</v>
          </cell>
          <cell r="K49" t="str">
            <v>60</v>
          </cell>
          <cell r="L49">
            <v>13440</v>
          </cell>
          <cell r="M49">
            <v>13037</v>
          </cell>
          <cell r="N49">
            <v>403</v>
          </cell>
          <cell r="O49">
            <v>403.2</v>
          </cell>
          <cell r="P49">
            <v>13440</v>
          </cell>
          <cell r="Q49">
            <v>60</v>
          </cell>
        </row>
        <row r="50">
          <cell r="A50" t="str">
            <v>JT513</v>
          </cell>
          <cell r="B50" t="str">
            <v>移动电话</v>
          </cell>
          <cell r="D50" t="str">
            <v>机电类</v>
          </cell>
          <cell r="E50" t="str">
            <v>办公室</v>
          </cell>
          <cell r="F50" t="str">
            <v>使用中</v>
          </cell>
          <cell r="G50" t="str">
            <v>朱迎新</v>
          </cell>
          <cell r="H50">
            <v>32930</v>
          </cell>
          <cell r="I50" t="str">
            <v>其他增加</v>
          </cell>
          <cell r="J50" t="str">
            <v>平均年限法</v>
          </cell>
          <cell r="K50" t="str">
            <v>60</v>
          </cell>
          <cell r="L50">
            <v>13440</v>
          </cell>
          <cell r="M50">
            <v>13037</v>
          </cell>
          <cell r="N50">
            <v>403</v>
          </cell>
          <cell r="O50">
            <v>403.2</v>
          </cell>
          <cell r="P50">
            <v>13440</v>
          </cell>
          <cell r="Q50">
            <v>60</v>
          </cell>
        </row>
        <row r="51">
          <cell r="A51" t="str">
            <v>JT514</v>
          </cell>
          <cell r="B51" t="str">
            <v>摩托罗拉CD928</v>
          </cell>
          <cell r="D51" t="str">
            <v>机电类</v>
          </cell>
          <cell r="E51" t="str">
            <v>经理室</v>
          </cell>
          <cell r="F51" t="str">
            <v>使用中</v>
          </cell>
          <cell r="G51" t="str">
            <v>孙勇</v>
          </cell>
          <cell r="H51">
            <v>36227</v>
          </cell>
          <cell r="I51" t="str">
            <v>购入</v>
          </cell>
          <cell r="J51" t="str">
            <v>平均年限法</v>
          </cell>
          <cell r="K51" t="str">
            <v>60</v>
          </cell>
          <cell r="L51">
            <v>3200</v>
          </cell>
          <cell r="M51">
            <v>465.57</v>
          </cell>
          <cell r="N51">
            <v>2734.43</v>
          </cell>
          <cell r="O51">
            <v>96</v>
          </cell>
          <cell r="P51">
            <v>3200</v>
          </cell>
          <cell r="Q51">
            <v>60</v>
          </cell>
        </row>
        <row r="52">
          <cell r="A52" t="str">
            <v>JT515</v>
          </cell>
          <cell r="B52" t="str">
            <v>移动电话</v>
          </cell>
          <cell r="C52" t="str">
            <v>摩托罗拉928</v>
          </cell>
          <cell r="D52" t="str">
            <v>机电类</v>
          </cell>
          <cell r="E52" t="str">
            <v>经理室</v>
          </cell>
          <cell r="F52" t="str">
            <v>使用中</v>
          </cell>
          <cell r="G52" t="str">
            <v>朱胜杰</v>
          </cell>
          <cell r="H52">
            <v>36243</v>
          </cell>
          <cell r="I52" t="str">
            <v>购入</v>
          </cell>
          <cell r="J52" t="str">
            <v>平均年限法</v>
          </cell>
          <cell r="K52" t="str">
            <v>60</v>
          </cell>
          <cell r="L52">
            <v>3300</v>
          </cell>
          <cell r="M52">
            <v>480.15</v>
          </cell>
          <cell r="N52">
            <v>2819.85</v>
          </cell>
          <cell r="O52">
            <v>99</v>
          </cell>
          <cell r="P52">
            <v>3300</v>
          </cell>
          <cell r="Q52">
            <v>60</v>
          </cell>
        </row>
        <row r="53">
          <cell r="A53" t="str">
            <v>JT516</v>
          </cell>
          <cell r="B53" t="str">
            <v>移动电话</v>
          </cell>
          <cell r="C53" t="str">
            <v>诺基亚5110</v>
          </cell>
          <cell r="D53" t="str">
            <v>机电类</v>
          </cell>
          <cell r="E53" t="str">
            <v>总公司</v>
          </cell>
          <cell r="F53" t="str">
            <v>使用中</v>
          </cell>
          <cell r="G53" t="str">
            <v>陈惠忠2608</v>
          </cell>
          <cell r="H53">
            <v>36355</v>
          </cell>
          <cell r="I53" t="str">
            <v>购入</v>
          </cell>
          <cell r="J53" t="str">
            <v>平均年限法</v>
          </cell>
          <cell r="K53" t="str">
            <v>60</v>
          </cell>
          <cell r="L53">
            <v>1680</v>
          </cell>
          <cell r="M53">
            <v>135.80000000000001</v>
          </cell>
          <cell r="N53">
            <v>1544.2</v>
          </cell>
          <cell r="O53">
            <v>50.4</v>
          </cell>
          <cell r="P53">
            <v>1680</v>
          </cell>
          <cell r="Q53">
            <v>60</v>
          </cell>
        </row>
        <row r="54">
          <cell r="A54" t="str">
            <v>JT517</v>
          </cell>
          <cell r="B54" t="str">
            <v>无绳电话</v>
          </cell>
          <cell r="C54" t="str">
            <v>SONY8700</v>
          </cell>
          <cell r="D54" t="str">
            <v>经租机电</v>
          </cell>
          <cell r="E54" t="str">
            <v>中企物业管理有限公司</v>
          </cell>
          <cell r="F54" t="str">
            <v>使用中</v>
          </cell>
          <cell r="G54" t="str">
            <v>长乐路</v>
          </cell>
          <cell r="H54">
            <v>36521</v>
          </cell>
          <cell r="I54" t="str">
            <v>其他增加</v>
          </cell>
          <cell r="J54" t="str">
            <v>平均年限法</v>
          </cell>
          <cell r="K54" t="str">
            <v>9</v>
          </cell>
          <cell r="L54">
            <v>763.63</v>
          </cell>
          <cell r="M54">
            <v>0</v>
          </cell>
          <cell r="N54">
            <v>763.63</v>
          </cell>
          <cell r="O54">
            <v>22.91</v>
          </cell>
          <cell r="P54">
            <v>763.63</v>
          </cell>
          <cell r="Q54">
            <v>9</v>
          </cell>
        </row>
        <row r="55">
          <cell r="A55" t="str">
            <v>JT518</v>
          </cell>
          <cell r="B55" t="str">
            <v>无绳电话</v>
          </cell>
          <cell r="C55" t="str">
            <v>SONY8700</v>
          </cell>
          <cell r="D55" t="str">
            <v>经租机电</v>
          </cell>
          <cell r="E55" t="str">
            <v>中企物业管理有限公司</v>
          </cell>
          <cell r="F55" t="str">
            <v>使用中</v>
          </cell>
          <cell r="G55" t="str">
            <v>长乐路</v>
          </cell>
          <cell r="H55">
            <v>36521</v>
          </cell>
          <cell r="I55" t="str">
            <v>其他增加</v>
          </cell>
          <cell r="J55" t="str">
            <v>平均年限法</v>
          </cell>
          <cell r="K55" t="str">
            <v>9</v>
          </cell>
          <cell r="L55">
            <v>734.87</v>
          </cell>
          <cell r="M55">
            <v>79.2</v>
          </cell>
          <cell r="N55">
            <v>655.67</v>
          </cell>
          <cell r="O55">
            <v>22.05</v>
          </cell>
          <cell r="P55">
            <v>734.87</v>
          </cell>
          <cell r="Q55">
            <v>9</v>
          </cell>
        </row>
        <row r="56">
          <cell r="A56" t="str">
            <v>JT519</v>
          </cell>
          <cell r="B56" t="str">
            <v>电话总机</v>
          </cell>
          <cell r="C56" t="str">
            <v>KT-10</v>
          </cell>
          <cell r="D56" t="str">
            <v>经租机电</v>
          </cell>
          <cell r="E56" t="str">
            <v>中企物业管理有限公司</v>
          </cell>
          <cell r="F56" t="str">
            <v>使用中</v>
          </cell>
          <cell r="G56" t="str">
            <v>长乐路</v>
          </cell>
          <cell r="H56">
            <v>36521</v>
          </cell>
          <cell r="I56" t="str">
            <v>其他增加</v>
          </cell>
          <cell r="J56" t="str">
            <v>平均年限法</v>
          </cell>
          <cell r="K56" t="str">
            <v>11</v>
          </cell>
          <cell r="L56">
            <v>4611.32</v>
          </cell>
          <cell r="M56">
            <v>406.63</v>
          </cell>
          <cell r="N56">
            <v>4204.6899999999996</v>
          </cell>
          <cell r="O56">
            <v>138.34</v>
          </cell>
          <cell r="P56">
            <v>4611.32</v>
          </cell>
          <cell r="Q56">
            <v>11</v>
          </cell>
        </row>
        <row r="57">
          <cell r="A57" t="str">
            <v>JT520</v>
          </cell>
          <cell r="B57" t="str">
            <v>载波电话</v>
          </cell>
          <cell r="C57" t="str">
            <v>ETECH</v>
          </cell>
          <cell r="D57" t="str">
            <v>经租机电</v>
          </cell>
          <cell r="E57" t="str">
            <v>中企物业管理有限公司</v>
          </cell>
          <cell r="F57" t="str">
            <v>使用中</v>
          </cell>
          <cell r="G57" t="str">
            <v>长乐路</v>
          </cell>
          <cell r="H57">
            <v>36521</v>
          </cell>
          <cell r="I57" t="str">
            <v>其他增加</v>
          </cell>
          <cell r="J57" t="str">
            <v>平均年限法</v>
          </cell>
          <cell r="K57" t="str">
            <v>17</v>
          </cell>
          <cell r="L57">
            <v>7110.94</v>
          </cell>
          <cell r="M57">
            <v>405.74</v>
          </cell>
          <cell r="N57">
            <v>6705.2</v>
          </cell>
          <cell r="O57">
            <v>213.33</v>
          </cell>
          <cell r="P57">
            <v>7110.94</v>
          </cell>
          <cell r="Q57">
            <v>17</v>
          </cell>
        </row>
        <row r="58">
          <cell r="A58" t="str">
            <v>JT521</v>
          </cell>
          <cell r="B58" t="str">
            <v>移动电话</v>
          </cell>
          <cell r="C58" t="str">
            <v>摩托罗拉L2000</v>
          </cell>
          <cell r="D58" t="str">
            <v>机电类</v>
          </cell>
          <cell r="E58" t="str">
            <v>经理室</v>
          </cell>
          <cell r="F58" t="str">
            <v>使用中</v>
          </cell>
          <cell r="G58" t="str">
            <v>张慧娟</v>
          </cell>
          <cell r="H58">
            <v>36522</v>
          </cell>
          <cell r="I58" t="str">
            <v>购入</v>
          </cell>
          <cell r="J58" t="str">
            <v>平均年限法</v>
          </cell>
          <cell r="K58" t="str">
            <v>60</v>
          </cell>
          <cell r="L58">
            <v>2480</v>
          </cell>
          <cell r="M58">
            <v>0</v>
          </cell>
          <cell r="N58">
            <v>2480</v>
          </cell>
          <cell r="O58">
            <v>74.400000000000006</v>
          </cell>
          <cell r="P58">
            <v>2480</v>
          </cell>
          <cell r="Q58">
            <v>60</v>
          </cell>
        </row>
        <row r="59">
          <cell r="A59" t="str">
            <v>JT522</v>
          </cell>
          <cell r="B59" t="str">
            <v>移动电话</v>
          </cell>
          <cell r="C59" t="str">
            <v>摩托罗拉L2000</v>
          </cell>
          <cell r="D59" t="str">
            <v>机电类</v>
          </cell>
          <cell r="E59" t="str">
            <v>经理室</v>
          </cell>
          <cell r="F59" t="str">
            <v>使用中</v>
          </cell>
          <cell r="G59" t="str">
            <v>李敏</v>
          </cell>
          <cell r="H59">
            <v>36522</v>
          </cell>
          <cell r="I59" t="str">
            <v>购入</v>
          </cell>
          <cell r="J59" t="str">
            <v>平均年限法</v>
          </cell>
          <cell r="K59" t="str">
            <v>60</v>
          </cell>
          <cell r="L59">
            <v>2480</v>
          </cell>
          <cell r="M59">
            <v>0</v>
          </cell>
          <cell r="N59">
            <v>2480</v>
          </cell>
          <cell r="O59">
            <v>74.400000000000006</v>
          </cell>
          <cell r="P59">
            <v>2480</v>
          </cell>
          <cell r="Q59">
            <v>60</v>
          </cell>
        </row>
        <row r="60">
          <cell r="A60" t="str">
            <v>JT523</v>
          </cell>
          <cell r="B60" t="str">
            <v>移动电话</v>
          </cell>
          <cell r="C60" t="str">
            <v>摩托罗拉</v>
          </cell>
          <cell r="D60" t="str">
            <v>机电类</v>
          </cell>
          <cell r="E60" t="str">
            <v>经理室</v>
          </cell>
          <cell r="F60" t="str">
            <v>使用中</v>
          </cell>
          <cell r="G60" t="str">
            <v>滕国伟</v>
          </cell>
          <cell r="H60">
            <v>36522</v>
          </cell>
          <cell r="I60" t="str">
            <v>购入</v>
          </cell>
          <cell r="J60" t="str">
            <v>平均年限法</v>
          </cell>
          <cell r="K60" t="str">
            <v>60</v>
          </cell>
          <cell r="L60">
            <v>2480</v>
          </cell>
          <cell r="M60">
            <v>0</v>
          </cell>
          <cell r="N60">
            <v>2480</v>
          </cell>
          <cell r="O60">
            <v>74.400000000000006</v>
          </cell>
          <cell r="P60">
            <v>2480</v>
          </cell>
          <cell r="Q60">
            <v>60</v>
          </cell>
        </row>
        <row r="61">
          <cell r="A61" t="str">
            <v>JTa004</v>
          </cell>
          <cell r="B61" t="str">
            <v>移动电话</v>
          </cell>
          <cell r="C61" t="str">
            <v>8200C</v>
          </cell>
          <cell r="D61" t="str">
            <v>机电类</v>
          </cell>
          <cell r="E61" t="str">
            <v>办公室</v>
          </cell>
          <cell r="F61" t="str">
            <v>使用中</v>
          </cell>
          <cell r="H61">
            <v>35166</v>
          </cell>
          <cell r="I61" t="str">
            <v>其他增加</v>
          </cell>
          <cell r="J61" t="str">
            <v>平均年限法</v>
          </cell>
          <cell r="K61" t="str">
            <v>60</v>
          </cell>
          <cell r="L61">
            <v>6625.63</v>
          </cell>
          <cell r="M61">
            <v>3415.7</v>
          </cell>
          <cell r="N61">
            <v>3209.93</v>
          </cell>
          <cell r="O61">
            <v>333.6</v>
          </cell>
          <cell r="P61">
            <v>11120</v>
          </cell>
          <cell r="Q61">
            <v>60</v>
          </cell>
        </row>
        <row r="62">
          <cell r="A62" t="str">
            <v>JTa005</v>
          </cell>
          <cell r="B62" t="str">
            <v>电话产权</v>
          </cell>
          <cell r="D62" t="str">
            <v>经租机电</v>
          </cell>
          <cell r="E62" t="str">
            <v>企华置业有限公司</v>
          </cell>
          <cell r="F62" t="str">
            <v>使用中</v>
          </cell>
          <cell r="G62" t="str">
            <v>建国东路</v>
          </cell>
          <cell r="H62">
            <v>34945</v>
          </cell>
          <cell r="I62" t="str">
            <v>购入</v>
          </cell>
          <cell r="J62" t="str">
            <v>平均年限法</v>
          </cell>
          <cell r="K62" t="str">
            <v>60</v>
          </cell>
          <cell r="L62">
            <v>3620</v>
          </cell>
          <cell r="M62">
            <v>2303.75</v>
          </cell>
          <cell r="N62">
            <v>1316.25</v>
          </cell>
          <cell r="O62">
            <v>225</v>
          </cell>
          <cell r="P62">
            <v>7500</v>
          </cell>
          <cell r="Q62">
            <v>60</v>
          </cell>
        </row>
        <row r="63">
          <cell r="A63" t="str">
            <v>JTa006</v>
          </cell>
          <cell r="B63" t="str">
            <v>电话产权</v>
          </cell>
          <cell r="D63" t="str">
            <v>经租机电</v>
          </cell>
          <cell r="E63" t="str">
            <v>企华置业有限公司</v>
          </cell>
          <cell r="F63" t="str">
            <v>使用中</v>
          </cell>
          <cell r="G63" t="str">
            <v>建国东路</v>
          </cell>
          <cell r="H63">
            <v>34945</v>
          </cell>
          <cell r="I63" t="str">
            <v>购入</v>
          </cell>
          <cell r="J63" t="str">
            <v>平均年限法</v>
          </cell>
          <cell r="K63" t="str">
            <v>60</v>
          </cell>
          <cell r="L63">
            <v>3620</v>
          </cell>
          <cell r="M63">
            <v>2327.0300000000002</v>
          </cell>
          <cell r="N63">
            <v>1292.97</v>
          </cell>
          <cell r="O63">
            <v>108.6</v>
          </cell>
          <cell r="P63">
            <v>7500</v>
          </cell>
          <cell r="Q63">
            <v>60</v>
          </cell>
        </row>
        <row r="64">
          <cell r="A64" t="str">
            <v>JX502</v>
          </cell>
          <cell r="B64" t="str">
            <v>UPS</v>
          </cell>
          <cell r="C64" t="str">
            <v>山特500W</v>
          </cell>
          <cell r="D64" t="str">
            <v>电脑,打印机</v>
          </cell>
          <cell r="E64" t="str">
            <v>科技发展部</v>
          </cell>
          <cell r="F64" t="str">
            <v>使用中</v>
          </cell>
          <cell r="G64" t="str">
            <v>总工程师室2707</v>
          </cell>
          <cell r="H64">
            <v>34691</v>
          </cell>
          <cell r="I64" t="str">
            <v>购入</v>
          </cell>
          <cell r="J64" t="str">
            <v>平均年限法</v>
          </cell>
          <cell r="K64" t="str">
            <v>60</v>
          </cell>
          <cell r="L64">
            <v>1200</v>
          </cell>
          <cell r="M64">
            <v>1200</v>
          </cell>
          <cell r="N64">
            <v>0</v>
          </cell>
          <cell r="O64">
            <v>0</v>
          </cell>
          <cell r="P64">
            <v>1200</v>
          </cell>
          <cell r="Q64">
            <v>60</v>
          </cell>
        </row>
        <row r="65">
          <cell r="A65" t="str">
            <v>JX503</v>
          </cell>
          <cell r="B65" t="str">
            <v>电脑</v>
          </cell>
          <cell r="C65" t="str">
            <v>COMPAQ486/50</v>
          </cell>
          <cell r="D65" t="str">
            <v>电脑,打印机</v>
          </cell>
          <cell r="E65" t="str">
            <v>科技发展部</v>
          </cell>
          <cell r="F65" t="str">
            <v>使用中</v>
          </cell>
          <cell r="G65" t="str">
            <v>打印室</v>
          </cell>
          <cell r="H65">
            <v>34691</v>
          </cell>
          <cell r="I65" t="str">
            <v>购入</v>
          </cell>
          <cell r="J65" t="str">
            <v>平均年限法</v>
          </cell>
          <cell r="K65" t="str">
            <v>60</v>
          </cell>
          <cell r="L65">
            <v>18600</v>
          </cell>
          <cell r="M65">
            <v>18600</v>
          </cell>
          <cell r="N65">
            <v>0</v>
          </cell>
          <cell r="O65">
            <v>0</v>
          </cell>
          <cell r="P65">
            <v>18600</v>
          </cell>
          <cell r="Q65">
            <v>60</v>
          </cell>
        </row>
        <row r="66">
          <cell r="A66" t="str">
            <v>JX504</v>
          </cell>
          <cell r="B66" t="str">
            <v>电脑</v>
          </cell>
          <cell r="C66" t="str">
            <v>COMPAQ486/50</v>
          </cell>
          <cell r="D66" t="str">
            <v>电脑,打印机</v>
          </cell>
          <cell r="E66" t="str">
            <v>科技发展部</v>
          </cell>
          <cell r="F66" t="str">
            <v>使用中</v>
          </cell>
          <cell r="G66" t="str">
            <v>总工程师室</v>
          </cell>
          <cell r="H66">
            <v>34691</v>
          </cell>
          <cell r="I66" t="str">
            <v>购入</v>
          </cell>
          <cell r="J66" t="str">
            <v>平均年限法</v>
          </cell>
          <cell r="K66" t="str">
            <v>60</v>
          </cell>
          <cell r="L66">
            <v>19800</v>
          </cell>
          <cell r="M66">
            <v>19800</v>
          </cell>
          <cell r="N66">
            <v>0</v>
          </cell>
          <cell r="O66">
            <v>0</v>
          </cell>
          <cell r="P66">
            <v>19800</v>
          </cell>
          <cell r="Q66">
            <v>60</v>
          </cell>
        </row>
        <row r="67">
          <cell r="A67" t="str">
            <v>JX505</v>
          </cell>
          <cell r="B67" t="str">
            <v>UPS</v>
          </cell>
          <cell r="C67" t="str">
            <v>山特500W</v>
          </cell>
          <cell r="D67" t="str">
            <v>电脑,打印机</v>
          </cell>
          <cell r="E67" t="str">
            <v>科技发展部</v>
          </cell>
          <cell r="F67" t="str">
            <v>使用中</v>
          </cell>
          <cell r="G67" t="str">
            <v>董事长室2703</v>
          </cell>
          <cell r="H67">
            <v>34691</v>
          </cell>
          <cell r="I67" t="str">
            <v>购入</v>
          </cell>
          <cell r="J67" t="str">
            <v>平均年限法</v>
          </cell>
          <cell r="K67" t="str">
            <v>60</v>
          </cell>
          <cell r="L67">
            <v>1200</v>
          </cell>
          <cell r="M67">
            <v>1200</v>
          </cell>
          <cell r="N67">
            <v>0</v>
          </cell>
          <cell r="O67">
            <v>0</v>
          </cell>
          <cell r="P67">
            <v>1200</v>
          </cell>
          <cell r="Q67">
            <v>60</v>
          </cell>
        </row>
        <row r="68">
          <cell r="A68" t="str">
            <v>JX506</v>
          </cell>
          <cell r="B68" t="str">
            <v>电脑</v>
          </cell>
          <cell r="C68" t="str">
            <v>386DX/40</v>
          </cell>
          <cell r="D68" t="str">
            <v>电脑,打印机</v>
          </cell>
          <cell r="E68" t="str">
            <v>科技发展部</v>
          </cell>
          <cell r="F68" t="str">
            <v>使用中</v>
          </cell>
          <cell r="G68" t="str">
            <v>2708</v>
          </cell>
          <cell r="H68">
            <v>34326</v>
          </cell>
          <cell r="I68" t="str">
            <v>购入</v>
          </cell>
          <cell r="J68" t="str">
            <v>平均年限法</v>
          </cell>
          <cell r="K68" t="str">
            <v>60</v>
          </cell>
          <cell r="L68">
            <v>9650</v>
          </cell>
          <cell r="M68">
            <v>9650</v>
          </cell>
          <cell r="N68">
            <v>0</v>
          </cell>
          <cell r="O68">
            <v>0</v>
          </cell>
          <cell r="P68">
            <v>9650</v>
          </cell>
          <cell r="Q68">
            <v>60</v>
          </cell>
        </row>
        <row r="69">
          <cell r="A69" t="str">
            <v>JX507</v>
          </cell>
          <cell r="B69" t="str">
            <v>电脑</v>
          </cell>
          <cell r="C69" t="str">
            <v>EK586</v>
          </cell>
          <cell r="D69" t="str">
            <v>电脑,打印机</v>
          </cell>
          <cell r="E69" t="str">
            <v>科技发展部</v>
          </cell>
          <cell r="F69" t="str">
            <v>使用中</v>
          </cell>
          <cell r="G69" t="str">
            <v>人事部2710</v>
          </cell>
          <cell r="H69">
            <v>35341</v>
          </cell>
          <cell r="I69" t="str">
            <v>购入</v>
          </cell>
          <cell r="J69" t="str">
            <v>平均年限法</v>
          </cell>
          <cell r="K69" t="str">
            <v>60</v>
          </cell>
          <cell r="L69">
            <v>8500</v>
          </cell>
          <cell r="M69">
            <v>8500</v>
          </cell>
          <cell r="N69">
            <v>0</v>
          </cell>
          <cell r="O69">
            <v>0</v>
          </cell>
          <cell r="P69">
            <v>8500</v>
          </cell>
          <cell r="Q69">
            <v>60</v>
          </cell>
        </row>
        <row r="70">
          <cell r="A70" t="str">
            <v>JX508</v>
          </cell>
          <cell r="B70" t="str">
            <v>UPS</v>
          </cell>
          <cell r="C70" t="str">
            <v>山特500W</v>
          </cell>
          <cell r="D70" t="str">
            <v>电脑,打印机</v>
          </cell>
          <cell r="E70" t="str">
            <v>科技发展部</v>
          </cell>
          <cell r="F70" t="str">
            <v>使用中</v>
          </cell>
          <cell r="G70" t="str">
            <v>人事部2710</v>
          </cell>
          <cell r="H70">
            <v>34691</v>
          </cell>
          <cell r="I70" t="str">
            <v>购入</v>
          </cell>
          <cell r="J70" t="str">
            <v>平均年限法</v>
          </cell>
          <cell r="K70" t="str">
            <v>60</v>
          </cell>
          <cell r="L70">
            <v>1200</v>
          </cell>
          <cell r="M70">
            <v>1200</v>
          </cell>
          <cell r="N70">
            <v>0</v>
          </cell>
          <cell r="O70">
            <v>0</v>
          </cell>
          <cell r="P70">
            <v>1200</v>
          </cell>
          <cell r="Q70">
            <v>60</v>
          </cell>
        </row>
        <row r="71">
          <cell r="A71" t="str">
            <v>JX510</v>
          </cell>
          <cell r="B71" t="str">
            <v>电脑</v>
          </cell>
          <cell r="C71" t="str">
            <v>386DX/40</v>
          </cell>
          <cell r="D71" t="str">
            <v>电脑,打印机</v>
          </cell>
          <cell r="E71" t="str">
            <v>科技发展部</v>
          </cell>
          <cell r="F71" t="str">
            <v>使用中</v>
          </cell>
          <cell r="G71" t="str">
            <v>办公室</v>
          </cell>
          <cell r="H71">
            <v>34326</v>
          </cell>
          <cell r="I71" t="str">
            <v>购入</v>
          </cell>
          <cell r="J71" t="str">
            <v>平均年限法</v>
          </cell>
          <cell r="K71" t="str">
            <v>60</v>
          </cell>
          <cell r="L71">
            <v>9650</v>
          </cell>
          <cell r="M71">
            <v>9650</v>
          </cell>
          <cell r="N71">
            <v>0</v>
          </cell>
          <cell r="O71">
            <v>0</v>
          </cell>
          <cell r="P71">
            <v>9650</v>
          </cell>
          <cell r="Q71">
            <v>60</v>
          </cell>
        </row>
        <row r="72">
          <cell r="A72" t="str">
            <v>JX511</v>
          </cell>
          <cell r="B72" t="str">
            <v>电脑</v>
          </cell>
          <cell r="C72" t="str">
            <v>COMPAQ486/50</v>
          </cell>
          <cell r="D72" t="str">
            <v>电脑,打印机</v>
          </cell>
          <cell r="E72" t="str">
            <v>科技发展部</v>
          </cell>
          <cell r="F72" t="str">
            <v>使用中</v>
          </cell>
          <cell r="G72" t="str">
            <v>办公室2702</v>
          </cell>
          <cell r="H72">
            <v>34691</v>
          </cell>
          <cell r="I72" t="str">
            <v>购入</v>
          </cell>
          <cell r="J72" t="str">
            <v>平均年限法</v>
          </cell>
          <cell r="K72" t="str">
            <v>60</v>
          </cell>
          <cell r="L72">
            <v>18600</v>
          </cell>
          <cell r="M72">
            <v>18600</v>
          </cell>
          <cell r="N72">
            <v>0</v>
          </cell>
          <cell r="O72">
            <v>0</v>
          </cell>
          <cell r="P72">
            <v>18600</v>
          </cell>
          <cell r="Q72">
            <v>60</v>
          </cell>
        </row>
        <row r="73">
          <cell r="A73" t="str">
            <v>JX512</v>
          </cell>
          <cell r="B73" t="str">
            <v>电脑</v>
          </cell>
          <cell r="C73" t="str">
            <v>COMPAQ512</v>
          </cell>
          <cell r="D73" t="str">
            <v>电脑,打印机</v>
          </cell>
          <cell r="E73" t="str">
            <v>科技发展部</v>
          </cell>
          <cell r="F73" t="str">
            <v>使用中</v>
          </cell>
          <cell r="G73" t="str">
            <v>办公室</v>
          </cell>
          <cell r="H73">
            <v>34691</v>
          </cell>
          <cell r="I73" t="str">
            <v>购入</v>
          </cell>
          <cell r="J73" t="str">
            <v>平均年限法</v>
          </cell>
          <cell r="K73" t="str">
            <v>60</v>
          </cell>
          <cell r="L73">
            <v>18600</v>
          </cell>
          <cell r="M73">
            <v>18600</v>
          </cell>
          <cell r="N73">
            <v>0</v>
          </cell>
          <cell r="O73">
            <v>0</v>
          </cell>
          <cell r="P73">
            <v>18600</v>
          </cell>
          <cell r="Q73">
            <v>60</v>
          </cell>
        </row>
        <row r="74">
          <cell r="A74" t="str">
            <v>JX513</v>
          </cell>
          <cell r="B74" t="str">
            <v>打印机</v>
          </cell>
          <cell r="C74" t="str">
            <v>EPSON LQ-1600K</v>
          </cell>
          <cell r="D74" t="str">
            <v>电脑,打印机</v>
          </cell>
          <cell r="E74" t="str">
            <v>科技发展部</v>
          </cell>
          <cell r="F74" t="str">
            <v>使用中</v>
          </cell>
          <cell r="G74" t="str">
            <v>办公室2702</v>
          </cell>
          <cell r="H74">
            <v>34326</v>
          </cell>
          <cell r="I74" t="str">
            <v>购入</v>
          </cell>
          <cell r="J74" t="str">
            <v>平均年限法</v>
          </cell>
          <cell r="K74" t="str">
            <v>60</v>
          </cell>
          <cell r="L74">
            <v>4900</v>
          </cell>
          <cell r="M74">
            <v>4900</v>
          </cell>
          <cell r="N74">
            <v>0</v>
          </cell>
          <cell r="O74">
            <v>0</v>
          </cell>
          <cell r="P74">
            <v>4900</v>
          </cell>
          <cell r="Q74">
            <v>60</v>
          </cell>
        </row>
        <row r="75">
          <cell r="A75" t="str">
            <v>JX514</v>
          </cell>
          <cell r="B75" t="str">
            <v>打印机</v>
          </cell>
          <cell r="C75" t="str">
            <v>LQ-1900K</v>
          </cell>
          <cell r="D75" t="str">
            <v>电脑,打印机</v>
          </cell>
          <cell r="E75" t="str">
            <v>科技发展部</v>
          </cell>
          <cell r="F75" t="str">
            <v>使用中</v>
          </cell>
          <cell r="G75" t="str">
            <v>办公室</v>
          </cell>
          <cell r="H75">
            <v>34693</v>
          </cell>
          <cell r="I75" t="str">
            <v>购入</v>
          </cell>
          <cell r="J75" t="str">
            <v>平均年限法</v>
          </cell>
          <cell r="K75" t="str">
            <v>60</v>
          </cell>
          <cell r="L75">
            <v>6000</v>
          </cell>
          <cell r="M75">
            <v>6000</v>
          </cell>
          <cell r="N75">
            <v>0</v>
          </cell>
          <cell r="O75">
            <v>0</v>
          </cell>
          <cell r="P75">
            <v>6000</v>
          </cell>
          <cell r="Q75">
            <v>60</v>
          </cell>
        </row>
        <row r="76">
          <cell r="A76" t="str">
            <v>JX515</v>
          </cell>
          <cell r="B76" t="str">
            <v>激光打印机</v>
          </cell>
          <cell r="C76" t="str">
            <v>HP4</v>
          </cell>
          <cell r="D76" t="str">
            <v>电脑,打印机</v>
          </cell>
          <cell r="E76" t="str">
            <v>科技发展部</v>
          </cell>
          <cell r="F76" t="str">
            <v>使用中</v>
          </cell>
          <cell r="G76" t="str">
            <v>办公室</v>
          </cell>
          <cell r="H76">
            <v>34326</v>
          </cell>
          <cell r="I76" t="str">
            <v>购入</v>
          </cell>
          <cell r="J76" t="str">
            <v>平均年限法</v>
          </cell>
          <cell r="K76" t="str">
            <v>60</v>
          </cell>
          <cell r="L76">
            <v>18000</v>
          </cell>
          <cell r="M76">
            <v>18000</v>
          </cell>
          <cell r="N76">
            <v>0</v>
          </cell>
          <cell r="O76">
            <v>0</v>
          </cell>
          <cell r="P76">
            <v>18000</v>
          </cell>
          <cell r="Q76">
            <v>60</v>
          </cell>
        </row>
        <row r="77">
          <cell r="A77" t="str">
            <v>JX516</v>
          </cell>
          <cell r="B77" t="str">
            <v>UPS</v>
          </cell>
          <cell r="C77" t="str">
            <v>山特500W</v>
          </cell>
          <cell r="D77" t="str">
            <v>电脑,打印机</v>
          </cell>
          <cell r="E77" t="str">
            <v>科技发展部</v>
          </cell>
          <cell r="F77" t="str">
            <v>使用中</v>
          </cell>
          <cell r="G77" t="str">
            <v>办公室2702</v>
          </cell>
          <cell r="H77">
            <v>34691</v>
          </cell>
          <cell r="I77" t="str">
            <v>购入</v>
          </cell>
          <cell r="J77" t="str">
            <v>平均年限法</v>
          </cell>
          <cell r="K77" t="str">
            <v>60</v>
          </cell>
          <cell r="L77">
            <v>1200</v>
          </cell>
          <cell r="M77">
            <v>1200</v>
          </cell>
          <cell r="N77">
            <v>0</v>
          </cell>
          <cell r="O77">
            <v>0</v>
          </cell>
          <cell r="P77">
            <v>1200</v>
          </cell>
          <cell r="Q77">
            <v>60</v>
          </cell>
        </row>
        <row r="78">
          <cell r="A78" t="str">
            <v>JX517</v>
          </cell>
          <cell r="B78" t="str">
            <v>UPS</v>
          </cell>
          <cell r="C78" t="str">
            <v>山特500W</v>
          </cell>
          <cell r="D78" t="str">
            <v>电脑,打印机</v>
          </cell>
          <cell r="E78" t="str">
            <v>科技发展部</v>
          </cell>
          <cell r="F78" t="str">
            <v>使用中</v>
          </cell>
          <cell r="G78" t="str">
            <v>办公室2702</v>
          </cell>
          <cell r="H78">
            <v>34691</v>
          </cell>
          <cell r="I78" t="str">
            <v>购入</v>
          </cell>
          <cell r="J78" t="str">
            <v>平均年限法</v>
          </cell>
          <cell r="K78" t="str">
            <v>60</v>
          </cell>
          <cell r="L78">
            <v>1200</v>
          </cell>
          <cell r="M78">
            <v>1200</v>
          </cell>
          <cell r="N78">
            <v>0</v>
          </cell>
          <cell r="O78">
            <v>0</v>
          </cell>
          <cell r="P78">
            <v>1200</v>
          </cell>
          <cell r="Q78">
            <v>60</v>
          </cell>
        </row>
        <row r="79">
          <cell r="A79" t="str">
            <v>JX518</v>
          </cell>
          <cell r="B79" t="str">
            <v>UPS</v>
          </cell>
          <cell r="C79" t="str">
            <v>山特500W</v>
          </cell>
          <cell r="D79" t="str">
            <v>电脑,打印机</v>
          </cell>
          <cell r="E79" t="str">
            <v>科技发展部</v>
          </cell>
          <cell r="F79" t="str">
            <v>使用中</v>
          </cell>
          <cell r="G79" t="str">
            <v>办公室2702</v>
          </cell>
          <cell r="H79">
            <v>34691</v>
          </cell>
          <cell r="I79" t="str">
            <v>购入</v>
          </cell>
          <cell r="J79" t="str">
            <v>平均年限法</v>
          </cell>
          <cell r="K79" t="str">
            <v>60</v>
          </cell>
          <cell r="L79">
            <v>1200</v>
          </cell>
          <cell r="M79">
            <v>1200</v>
          </cell>
          <cell r="N79">
            <v>0</v>
          </cell>
          <cell r="O79">
            <v>0</v>
          </cell>
          <cell r="P79">
            <v>1200</v>
          </cell>
          <cell r="Q79">
            <v>60</v>
          </cell>
        </row>
        <row r="80">
          <cell r="A80" t="str">
            <v>JX519</v>
          </cell>
          <cell r="B80" t="str">
            <v>电脑</v>
          </cell>
          <cell r="C80" t="str">
            <v>COMPAQ486/50</v>
          </cell>
          <cell r="D80" t="str">
            <v>电脑,打印机</v>
          </cell>
          <cell r="E80" t="str">
            <v>科技发展部</v>
          </cell>
          <cell r="F80" t="str">
            <v>使用中</v>
          </cell>
          <cell r="G80" t="str">
            <v>投发部</v>
          </cell>
          <cell r="H80">
            <v>34691</v>
          </cell>
          <cell r="I80" t="str">
            <v>购入</v>
          </cell>
          <cell r="J80" t="str">
            <v>平均年限法</v>
          </cell>
          <cell r="K80" t="str">
            <v>60</v>
          </cell>
          <cell r="L80">
            <v>18600</v>
          </cell>
          <cell r="M80">
            <v>18600</v>
          </cell>
          <cell r="N80">
            <v>0</v>
          </cell>
          <cell r="O80">
            <v>0</v>
          </cell>
          <cell r="P80">
            <v>18600</v>
          </cell>
          <cell r="Q80">
            <v>60</v>
          </cell>
        </row>
        <row r="81">
          <cell r="A81" t="str">
            <v>JX520</v>
          </cell>
          <cell r="B81" t="str">
            <v>电脑</v>
          </cell>
          <cell r="C81" t="str">
            <v>COMPAQ486/50</v>
          </cell>
          <cell r="D81" t="str">
            <v>电脑,打印机</v>
          </cell>
          <cell r="E81" t="str">
            <v>科技发展部</v>
          </cell>
          <cell r="F81" t="str">
            <v>使用中</v>
          </cell>
          <cell r="G81" t="str">
            <v>投发部</v>
          </cell>
          <cell r="H81">
            <v>34691</v>
          </cell>
          <cell r="I81" t="str">
            <v>购入</v>
          </cell>
          <cell r="J81" t="str">
            <v>平均年限法</v>
          </cell>
          <cell r="K81" t="str">
            <v>60</v>
          </cell>
          <cell r="L81">
            <v>18600</v>
          </cell>
          <cell r="M81">
            <v>18600</v>
          </cell>
          <cell r="N81">
            <v>0</v>
          </cell>
          <cell r="O81">
            <v>0</v>
          </cell>
          <cell r="P81">
            <v>18600</v>
          </cell>
          <cell r="Q81">
            <v>60</v>
          </cell>
        </row>
        <row r="82">
          <cell r="A82" t="str">
            <v>JX522</v>
          </cell>
          <cell r="B82" t="str">
            <v>UPS</v>
          </cell>
          <cell r="D82" t="str">
            <v>电脑,打印机</v>
          </cell>
          <cell r="E82" t="str">
            <v>科技发展部</v>
          </cell>
          <cell r="F82" t="str">
            <v>使用中</v>
          </cell>
          <cell r="G82" t="str">
            <v>投发部2602</v>
          </cell>
          <cell r="H82">
            <v>34326</v>
          </cell>
          <cell r="I82" t="str">
            <v>购入</v>
          </cell>
          <cell r="J82" t="str">
            <v>平均年限法</v>
          </cell>
          <cell r="K82" t="str">
            <v>60</v>
          </cell>
          <cell r="L82">
            <v>1200</v>
          </cell>
          <cell r="M82">
            <v>1200</v>
          </cell>
          <cell r="N82">
            <v>0</v>
          </cell>
          <cell r="O82">
            <v>0</v>
          </cell>
          <cell r="P82">
            <v>1200</v>
          </cell>
          <cell r="Q82">
            <v>60</v>
          </cell>
        </row>
        <row r="83">
          <cell r="A83" t="str">
            <v>JX523</v>
          </cell>
          <cell r="B83" t="str">
            <v>UPS</v>
          </cell>
          <cell r="C83" t="str">
            <v>山特500W</v>
          </cell>
          <cell r="D83" t="str">
            <v>电脑,打印机</v>
          </cell>
          <cell r="E83" t="str">
            <v>科技发展部</v>
          </cell>
          <cell r="F83" t="str">
            <v>使用中</v>
          </cell>
          <cell r="G83" t="str">
            <v>投发部2602</v>
          </cell>
          <cell r="H83">
            <v>34326</v>
          </cell>
          <cell r="I83" t="str">
            <v>购入</v>
          </cell>
          <cell r="J83" t="str">
            <v>平均年限法</v>
          </cell>
          <cell r="K83" t="str">
            <v>60</v>
          </cell>
          <cell r="L83">
            <v>1200</v>
          </cell>
          <cell r="M83">
            <v>1200</v>
          </cell>
          <cell r="N83">
            <v>0</v>
          </cell>
          <cell r="O83">
            <v>0</v>
          </cell>
          <cell r="P83">
            <v>1200</v>
          </cell>
          <cell r="Q83">
            <v>60</v>
          </cell>
        </row>
        <row r="84">
          <cell r="A84" t="str">
            <v>JX524</v>
          </cell>
          <cell r="B84" t="str">
            <v>UPS</v>
          </cell>
          <cell r="C84" t="str">
            <v>山特500W</v>
          </cell>
          <cell r="D84" t="str">
            <v>电脑,打印机</v>
          </cell>
          <cell r="E84" t="str">
            <v>科技发展部</v>
          </cell>
          <cell r="F84" t="str">
            <v>使用中</v>
          </cell>
          <cell r="G84" t="str">
            <v>投发部2602</v>
          </cell>
          <cell r="H84">
            <v>34326</v>
          </cell>
          <cell r="I84" t="str">
            <v>购入</v>
          </cell>
          <cell r="J84" t="str">
            <v>平均年限法</v>
          </cell>
          <cell r="K84" t="str">
            <v>60</v>
          </cell>
          <cell r="L84">
            <v>1200</v>
          </cell>
          <cell r="M84">
            <v>1200</v>
          </cell>
          <cell r="N84">
            <v>0</v>
          </cell>
          <cell r="O84">
            <v>0</v>
          </cell>
          <cell r="P84">
            <v>1200</v>
          </cell>
          <cell r="Q84">
            <v>60</v>
          </cell>
        </row>
        <row r="85">
          <cell r="A85" t="str">
            <v>JX525</v>
          </cell>
          <cell r="B85" t="str">
            <v>打印机</v>
          </cell>
          <cell r="C85" t="str">
            <v>LQ-1900K</v>
          </cell>
          <cell r="D85" t="str">
            <v>电脑,打印机</v>
          </cell>
          <cell r="E85" t="str">
            <v>科技发展部</v>
          </cell>
          <cell r="F85" t="str">
            <v>使用中</v>
          </cell>
          <cell r="G85" t="str">
            <v>投发部</v>
          </cell>
          <cell r="H85">
            <v>34693</v>
          </cell>
          <cell r="I85" t="str">
            <v>购入</v>
          </cell>
          <cell r="J85" t="str">
            <v>平均年限法</v>
          </cell>
          <cell r="K85" t="str">
            <v>60</v>
          </cell>
          <cell r="L85">
            <v>6000</v>
          </cell>
          <cell r="M85">
            <v>6000</v>
          </cell>
          <cell r="N85">
            <v>0</v>
          </cell>
          <cell r="O85">
            <v>0</v>
          </cell>
          <cell r="P85">
            <v>6000</v>
          </cell>
          <cell r="Q85">
            <v>60</v>
          </cell>
        </row>
        <row r="86">
          <cell r="A86" t="str">
            <v>JX526</v>
          </cell>
          <cell r="B86" t="str">
            <v>打印机</v>
          </cell>
          <cell r="C86" t="str">
            <v>LQ-1900K</v>
          </cell>
          <cell r="D86" t="str">
            <v>电脑,打印机</v>
          </cell>
          <cell r="E86" t="str">
            <v>科技发展部</v>
          </cell>
          <cell r="F86" t="str">
            <v>使用中</v>
          </cell>
          <cell r="G86" t="str">
            <v>投发部</v>
          </cell>
          <cell r="H86">
            <v>34693</v>
          </cell>
          <cell r="I86" t="str">
            <v>购入</v>
          </cell>
          <cell r="J86" t="str">
            <v>平均年限法</v>
          </cell>
          <cell r="K86" t="str">
            <v>60</v>
          </cell>
          <cell r="L86">
            <v>6000</v>
          </cell>
          <cell r="M86">
            <v>6000</v>
          </cell>
          <cell r="N86">
            <v>0</v>
          </cell>
          <cell r="O86">
            <v>0</v>
          </cell>
          <cell r="P86">
            <v>6000</v>
          </cell>
          <cell r="Q86">
            <v>60</v>
          </cell>
        </row>
        <row r="87">
          <cell r="A87" t="str">
            <v>JX527</v>
          </cell>
          <cell r="B87" t="str">
            <v>打印机</v>
          </cell>
          <cell r="C87" t="str">
            <v>LQ-1900K</v>
          </cell>
          <cell r="D87" t="str">
            <v>电脑,打印机</v>
          </cell>
          <cell r="E87" t="str">
            <v>科技发展部</v>
          </cell>
          <cell r="F87" t="str">
            <v>使用中</v>
          </cell>
          <cell r="G87" t="str">
            <v>审计室</v>
          </cell>
          <cell r="H87">
            <v>34693</v>
          </cell>
          <cell r="I87" t="str">
            <v>购入</v>
          </cell>
          <cell r="J87" t="str">
            <v>平均年限法</v>
          </cell>
          <cell r="K87" t="str">
            <v>60</v>
          </cell>
          <cell r="L87">
            <v>6000</v>
          </cell>
          <cell r="M87">
            <v>6000</v>
          </cell>
          <cell r="N87">
            <v>0</v>
          </cell>
          <cell r="O87">
            <v>0</v>
          </cell>
          <cell r="P87">
            <v>6000</v>
          </cell>
          <cell r="Q87">
            <v>60</v>
          </cell>
        </row>
        <row r="88">
          <cell r="A88" t="str">
            <v>JX528</v>
          </cell>
          <cell r="B88" t="str">
            <v>UPS</v>
          </cell>
          <cell r="C88" t="str">
            <v>山特500W</v>
          </cell>
          <cell r="D88" t="str">
            <v>电脑,打印机</v>
          </cell>
          <cell r="E88" t="str">
            <v>科技发展部</v>
          </cell>
          <cell r="F88" t="str">
            <v>使用中</v>
          </cell>
          <cell r="G88" t="str">
            <v>财务部2605</v>
          </cell>
          <cell r="H88">
            <v>34692</v>
          </cell>
          <cell r="I88" t="str">
            <v>购入</v>
          </cell>
          <cell r="J88" t="str">
            <v>平均年限法</v>
          </cell>
          <cell r="K88" t="str">
            <v>60</v>
          </cell>
          <cell r="L88">
            <v>1200</v>
          </cell>
          <cell r="M88">
            <v>1200</v>
          </cell>
          <cell r="N88">
            <v>0</v>
          </cell>
          <cell r="O88">
            <v>0</v>
          </cell>
          <cell r="P88">
            <v>1200</v>
          </cell>
          <cell r="Q88">
            <v>60</v>
          </cell>
        </row>
        <row r="89">
          <cell r="A89" t="str">
            <v>JX529</v>
          </cell>
          <cell r="B89" t="str">
            <v>打印机</v>
          </cell>
          <cell r="C89" t="str">
            <v>EPSON LQ-1900K</v>
          </cell>
          <cell r="D89" t="str">
            <v>电脑,打印机</v>
          </cell>
          <cell r="E89" t="str">
            <v>科技发展部</v>
          </cell>
          <cell r="F89" t="str">
            <v>使用中</v>
          </cell>
          <cell r="G89" t="str">
            <v>科技发展部2603</v>
          </cell>
          <cell r="H89">
            <v>34874</v>
          </cell>
          <cell r="I89" t="str">
            <v>购入</v>
          </cell>
          <cell r="J89" t="str">
            <v>平均年限法</v>
          </cell>
          <cell r="K89" t="str">
            <v>60</v>
          </cell>
          <cell r="L89">
            <v>6000</v>
          </cell>
          <cell r="M89">
            <v>6000</v>
          </cell>
          <cell r="N89">
            <v>0</v>
          </cell>
          <cell r="O89">
            <v>0</v>
          </cell>
          <cell r="P89">
            <v>6000</v>
          </cell>
          <cell r="Q89">
            <v>60</v>
          </cell>
        </row>
        <row r="90">
          <cell r="A90" t="str">
            <v>JX531</v>
          </cell>
          <cell r="B90" t="str">
            <v>UPS</v>
          </cell>
          <cell r="C90" t="str">
            <v>山特500W</v>
          </cell>
          <cell r="D90" t="str">
            <v>电脑,打印机</v>
          </cell>
          <cell r="E90" t="str">
            <v>科技发展部</v>
          </cell>
          <cell r="F90" t="str">
            <v>使用中</v>
          </cell>
          <cell r="G90" t="str">
            <v>科技发展部2603</v>
          </cell>
          <cell r="H90">
            <v>34326</v>
          </cell>
          <cell r="I90" t="str">
            <v>购入</v>
          </cell>
          <cell r="J90" t="str">
            <v>平均年限法</v>
          </cell>
          <cell r="K90" t="str">
            <v>60</v>
          </cell>
          <cell r="L90">
            <v>1200</v>
          </cell>
          <cell r="M90">
            <v>1200</v>
          </cell>
          <cell r="N90">
            <v>0</v>
          </cell>
          <cell r="O90">
            <v>0</v>
          </cell>
          <cell r="P90">
            <v>1200</v>
          </cell>
          <cell r="Q90">
            <v>60</v>
          </cell>
        </row>
        <row r="91">
          <cell r="A91" t="str">
            <v>JX533</v>
          </cell>
          <cell r="B91" t="str">
            <v>打印机</v>
          </cell>
          <cell r="C91" t="str">
            <v>LQ-1900K</v>
          </cell>
          <cell r="D91" t="str">
            <v>电脑,打印机</v>
          </cell>
          <cell r="E91" t="str">
            <v>科技发展部</v>
          </cell>
          <cell r="F91" t="str">
            <v>使用中</v>
          </cell>
          <cell r="G91" t="str">
            <v>打印室</v>
          </cell>
          <cell r="H91">
            <v>34693</v>
          </cell>
          <cell r="I91" t="str">
            <v>购入</v>
          </cell>
          <cell r="J91" t="str">
            <v>平均年限法</v>
          </cell>
          <cell r="K91" t="str">
            <v>60</v>
          </cell>
          <cell r="L91">
            <v>6000</v>
          </cell>
          <cell r="M91">
            <v>6000</v>
          </cell>
          <cell r="N91">
            <v>0</v>
          </cell>
          <cell r="O91">
            <v>0</v>
          </cell>
          <cell r="P91">
            <v>6000</v>
          </cell>
          <cell r="Q91">
            <v>60</v>
          </cell>
        </row>
        <row r="92">
          <cell r="A92" t="str">
            <v>JX534</v>
          </cell>
          <cell r="B92" t="str">
            <v>UPS</v>
          </cell>
          <cell r="C92" t="str">
            <v>山特1K</v>
          </cell>
          <cell r="D92" t="str">
            <v>电脑,打印机</v>
          </cell>
          <cell r="E92" t="str">
            <v>科技发展部</v>
          </cell>
          <cell r="F92" t="str">
            <v>使用中</v>
          </cell>
          <cell r="G92" t="str">
            <v>科技发展部2604</v>
          </cell>
          <cell r="H92">
            <v>34326</v>
          </cell>
          <cell r="I92" t="str">
            <v>购入</v>
          </cell>
          <cell r="J92" t="str">
            <v>平均年限法</v>
          </cell>
          <cell r="K92" t="str">
            <v>60</v>
          </cell>
          <cell r="L92">
            <v>7400</v>
          </cell>
          <cell r="M92">
            <v>7400</v>
          </cell>
          <cell r="N92">
            <v>0</v>
          </cell>
          <cell r="O92">
            <v>0</v>
          </cell>
          <cell r="P92">
            <v>7400</v>
          </cell>
          <cell r="Q92">
            <v>60</v>
          </cell>
        </row>
        <row r="93">
          <cell r="A93" t="str">
            <v>JX536</v>
          </cell>
          <cell r="B93" t="str">
            <v>电脑</v>
          </cell>
          <cell r="C93" t="str">
            <v>兼容586/150</v>
          </cell>
          <cell r="D93" t="str">
            <v>电脑,打印机</v>
          </cell>
          <cell r="E93" t="str">
            <v>科技发展部</v>
          </cell>
          <cell r="F93" t="str">
            <v>使用中</v>
          </cell>
          <cell r="G93" t="str">
            <v>科技发展部</v>
          </cell>
          <cell r="H93">
            <v>35422</v>
          </cell>
          <cell r="I93" t="str">
            <v>购入</v>
          </cell>
          <cell r="J93" t="str">
            <v>平均年限法</v>
          </cell>
          <cell r="K93" t="str">
            <v>60</v>
          </cell>
          <cell r="L93">
            <v>15700</v>
          </cell>
          <cell r="M93">
            <v>15700</v>
          </cell>
          <cell r="N93">
            <v>0</v>
          </cell>
          <cell r="O93">
            <v>0</v>
          </cell>
          <cell r="P93">
            <v>15700</v>
          </cell>
          <cell r="Q93">
            <v>60</v>
          </cell>
        </row>
        <row r="94">
          <cell r="A94" t="str">
            <v>JX539</v>
          </cell>
          <cell r="B94" t="str">
            <v>激光打印机</v>
          </cell>
          <cell r="C94" t="str">
            <v>惠普LP-4PUS</v>
          </cell>
          <cell r="D94" t="str">
            <v>电脑,打印机</v>
          </cell>
          <cell r="E94" t="str">
            <v>科技发展部</v>
          </cell>
          <cell r="F94" t="str">
            <v>使用中</v>
          </cell>
          <cell r="G94" t="str">
            <v>科技发展部</v>
          </cell>
          <cell r="H94">
            <v>35006</v>
          </cell>
          <cell r="I94" t="str">
            <v>购入</v>
          </cell>
          <cell r="J94" t="str">
            <v>平均年限法</v>
          </cell>
          <cell r="K94" t="str">
            <v>60</v>
          </cell>
          <cell r="L94">
            <v>13480</v>
          </cell>
          <cell r="M94">
            <v>13480</v>
          </cell>
          <cell r="N94">
            <v>0</v>
          </cell>
          <cell r="O94">
            <v>0</v>
          </cell>
          <cell r="P94">
            <v>13480</v>
          </cell>
          <cell r="Q94">
            <v>60</v>
          </cell>
        </row>
        <row r="95">
          <cell r="A95" t="str">
            <v>JX541</v>
          </cell>
          <cell r="B95" t="str">
            <v>电脑</v>
          </cell>
          <cell r="C95" t="str">
            <v>386DX/40</v>
          </cell>
          <cell r="D95" t="str">
            <v>电脑,打印机</v>
          </cell>
          <cell r="E95" t="str">
            <v>科技发展部</v>
          </cell>
          <cell r="F95" t="str">
            <v>使用中</v>
          </cell>
          <cell r="G95" t="str">
            <v>总经理室2701</v>
          </cell>
          <cell r="H95">
            <v>34326</v>
          </cell>
          <cell r="I95" t="str">
            <v>购入</v>
          </cell>
          <cell r="J95" t="str">
            <v>平均年限法</v>
          </cell>
          <cell r="K95" t="str">
            <v>60</v>
          </cell>
          <cell r="L95">
            <v>9650</v>
          </cell>
          <cell r="M95">
            <v>9650</v>
          </cell>
          <cell r="N95">
            <v>0</v>
          </cell>
          <cell r="O95">
            <v>0</v>
          </cell>
          <cell r="P95">
            <v>9650</v>
          </cell>
          <cell r="Q95">
            <v>60</v>
          </cell>
        </row>
        <row r="96">
          <cell r="A96" t="str">
            <v>JX542</v>
          </cell>
          <cell r="B96" t="str">
            <v>电脑</v>
          </cell>
          <cell r="C96" t="str">
            <v>兼容586/150</v>
          </cell>
          <cell r="D96" t="str">
            <v>电脑,打印机</v>
          </cell>
          <cell r="E96" t="str">
            <v>科技发展部</v>
          </cell>
          <cell r="F96" t="str">
            <v>使用中</v>
          </cell>
          <cell r="G96" t="str">
            <v>财务部2605</v>
          </cell>
          <cell r="H96">
            <v>34327</v>
          </cell>
          <cell r="I96" t="str">
            <v>购入</v>
          </cell>
          <cell r="J96" t="str">
            <v>平均年限法</v>
          </cell>
          <cell r="K96" t="str">
            <v>60</v>
          </cell>
          <cell r="L96">
            <v>9650</v>
          </cell>
          <cell r="M96">
            <v>9650</v>
          </cell>
          <cell r="N96">
            <v>0</v>
          </cell>
          <cell r="O96">
            <v>0</v>
          </cell>
          <cell r="P96">
            <v>9650</v>
          </cell>
          <cell r="Q96">
            <v>60</v>
          </cell>
        </row>
        <row r="97">
          <cell r="A97" t="str">
            <v>JX543</v>
          </cell>
          <cell r="B97" t="str">
            <v>电脑</v>
          </cell>
          <cell r="C97" t="str">
            <v>HP586VL3/75</v>
          </cell>
          <cell r="D97" t="str">
            <v>电脑,打印机</v>
          </cell>
          <cell r="E97" t="str">
            <v>科技发展部</v>
          </cell>
          <cell r="F97" t="str">
            <v>使用中</v>
          </cell>
          <cell r="G97" t="str">
            <v>办公室</v>
          </cell>
          <cell r="H97">
            <v>34965</v>
          </cell>
          <cell r="I97" t="str">
            <v>购入</v>
          </cell>
          <cell r="J97" t="str">
            <v>平均年限法</v>
          </cell>
          <cell r="K97" t="str">
            <v>60</v>
          </cell>
          <cell r="L97">
            <v>22700</v>
          </cell>
          <cell r="M97">
            <v>22700</v>
          </cell>
          <cell r="N97">
            <v>0</v>
          </cell>
          <cell r="O97">
            <v>0</v>
          </cell>
          <cell r="P97">
            <v>22700</v>
          </cell>
          <cell r="Q97">
            <v>60</v>
          </cell>
        </row>
        <row r="98">
          <cell r="A98" t="str">
            <v>JX544</v>
          </cell>
          <cell r="B98" t="str">
            <v>电脑</v>
          </cell>
          <cell r="C98" t="str">
            <v>HP586/200服务器</v>
          </cell>
          <cell r="D98" t="str">
            <v>电脑,打印机</v>
          </cell>
          <cell r="E98" t="str">
            <v>科技发展部</v>
          </cell>
          <cell r="F98" t="str">
            <v>使用中</v>
          </cell>
          <cell r="G98" t="str">
            <v>财务部</v>
          </cell>
          <cell r="H98">
            <v>35696</v>
          </cell>
          <cell r="I98" t="str">
            <v>购入</v>
          </cell>
          <cell r="J98" t="str">
            <v>平均年限法</v>
          </cell>
          <cell r="K98" t="str">
            <v>60</v>
          </cell>
          <cell r="L98">
            <v>22000</v>
          </cell>
          <cell r="M98">
            <v>22000</v>
          </cell>
          <cell r="N98">
            <v>0</v>
          </cell>
          <cell r="O98">
            <v>0</v>
          </cell>
          <cell r="P98">
            <v>22000</v>
          </cell>
          <cell r="Q98">
            <v>60</v>
          </cell>
        </row>
        <row r="99">
          <cell r="A99" t="str">
            <v>JX545</v>
          </cell>
          <cell r="B99" t="str">
            <v>打印机</v>
          </cell>
          <cell r="C99" t="str">
            <v>EPSON1600K</v>
          </cell>
          <cell r="D99" t="str">
            <v>电脑,打印机</v>
          </cell>
          <cell r="E99" t="str">
            <v>科技发展部</v>
          </cell>
          <cell r="F99" t="str">
            <v>使用中</v>
          </cell>
          <cell r="G99" t="str">
            <v>财务部</v>
          </cell>
          <cell r="H99">
            <v>34326</v>
          </cell>
          <cell r="I99" t="str">
            <v>购入</v>
          </cell>
          <cell r="J99" t="str">
            <v>平均年限法</v>
          </cell>
          <cell r="K99" t="str">
            <v>60</v>
          </cell>
          <cell r="L99">
            <v>4900</v>
          </cell>
          <cell r="M99">
            <v>4900</v>
          </cell>
          <cell r="N99">
            <v>0</v>
          </cell>
          <cell r="O99">
            <v>0</v>
          </cell>
          <cell r="P99">
            <v>4900</v>
          </cell>
          <cell r="Q99">
            <v>60</v>
          </cell>
        </row>
        <row r="100">
          <cell r="A100" t="str">
            <v>JX546</v>
          </cell>
          <cell r="B100" t="str">
            <v>打印机</v>
          </cell>
          <cell r="C100" t="str">
            <v>EPSON1600K</v>
          </cell>
          <cell r="D100" t="str">
            <v>电脑,打印机</v>
          </cell>
          <cell r="E100" t="str">
            <v>科技发展部</v>
          </cell>
          <cell r="F100" t="str">
            <v>使用中</v>
          </cell>
          <cell r="G100" t="str">
            <v>财务部</v>
          </cell>
          <cell r="H100">
            <v>34326</v>
          </cell>
          <cell r="I100" t="str">
            <v>购入</v>
          </cell>
          <cell r="J100" t="str">
            <v>平均年限法</v>
          </cell>
          <cell r="K100" t="str">
            <v>60</v>
          </cell>
          <cell r="L100">
            <v>4900</v>
          </cell>
          <cell r="M100">
            <v>4900</v>
          </cell>
          <cell r="N100">
            <v>0</v>
          </cell>
          <cell r="O100">
            <v>0</v>
          </cell>
          <cell r="P100">
            <v>4900</v>
          </cell>
          <cell r="Q100">
            <v>60</v>
          </cell>
        </row>
        <row r="101">
          <cell r="A101" t="str">
            <v>JX548</v>
          </cell>
          <cell r="B101" t="str">
            <v>激光打印机</v>
          </cell>
          <cell r="C101" t="str">
            <v>HP6P</v>
          </cell>
          <cell r="D101" t="str">
            <v>电脑,打印机</v>
          </cell>
          <cell r="E101" t="str">
            <v>科技发展部</v>
          </cell>
          <cell r="F101" t="str">
            <v>使用中</v>
          </cell>
          <cell r="G101" t="str">
            <v>财务部</v>
          </cell>
          <cell r="H101">
            <v>35696</v>
          </cell>
          <cell r="I101" t="str">
            <v>购入</v>
          </cell>
          <cell r="J101" t="str">
            <v>平均年限法</v>
          </cell>
          <cell r="K101" t="str">
            <v>60</v>
          </cell>
          <cell r="L101">
            <v>7700</v>
          </cell>
          <cell r="M101">
            <v>7700</v>
          </cell>
          <cell r="N101">
            <v>0</v>
          </cell>
          <cell r="O101">
            <v>0</v>
          </cell>
          <cell r="P101">
            <v>7700</v>
          </cell>
          <cell r="Q101">
            <v>60</v>
          </cell>
        </row>
        <row r="102">
          <cell r="A102" t="str">
            <v>JX549</v>
          </cell>
          <cell r="B102" t="str">
            <v>UPS</v>
          </cell>
          <cell r="C102" t="str">
            <v>山特500W</v>
          </cell>
          <cell r="D102" t="str">
            <v>电脑,打印机</v>
          </cell>
          <cell r="E102" t="str">
            <v>科技发展部</v>
          </cell>
          <cell r="F102" t="str">
            <v>使用中</v>
          </cell>
          <cell r="G102" t="str">
            <v>财务部2605</v>
          </cell>
          <cell r="H102">
            <v>34691</v>
          </cell>
          <cell r="I102" t="str">
            <v>购入</v>
          </cell>
          <cell r="J102" t="str">
            <v>平均年限法</v>
          </cell>
          <cell r="K102" t="str">
            <v>60</v>
          </cell>
          <cell r="L102">
            <v>1200</v>
          </cell>
          <cell r="M102">
            <v>1200</v>
          </cell>
          <cell r="N102">
            <v>0</v>
          </cell>
          <cell r="O102">
            <v>0</v>
          </cell>
          <cell r="P102">
            <v>1200</v>
          </cell>
          <cell r="Q102">
            <v>60</v>
          </cell>
        </row>
        <row r="103">
          <cell r="A103" t="str">
            <v>JX550</v>
          </cell>
          <cell r="B103" t="str">
            <v>UPS</v>
          </cell>
          <cell r="C103" t="str">
            <v>山特500W</v>
          </cell>
          <cell r="D103" t="str">
            <v>电脑,打印机</v>
          </cell>
          <cell r="E103" t="str">
            <v>科技发展部</v>
          </cell>
          <cell r="F103" t="str">
            <v>使用中</v>
          </cell>
          <cell r="G103" t="str">
            <v>财务部2605</v>
          </cell>
          <cell r="H103">
            <v>34691</v>
          </cell>
          <cell r="I103" t="str">
            <v>购入</v>
          </cell>
          <cell r="J103" t="str">
            <v>平均年限法</v>
          </cell>
          <cell r="K103" t="str">
            <v>60</v>
          </cell>
          <cell r="L103">
            <v>1200</v>
          </cell>
          <cell r="M103">
            <v>1200</v>
          </cell>
          <cell r="N103">
            <v>0</v>
          </cell>
          <cell r="O103">
            <v>0</v>
          </cell>
          <cell r="P103">
            <v>1200</v>
          </cell>
          <cell r="Q103">
            <v>60</v>
          </cell>
        </row>
        <row r="104">
          <cell r="A104" t="str">
            <v>JX554</v>
          </cell>
          <cell r="B104" t="str">
            <v>电脑</v>
          </cell>
          <cell r="C104" t="str">
            <v>COMPAQ486/50</v>
          </cell>
          <cell r="D104" t="str">
            <v>电脑,打印机</v>
          </cell>
          <cell r="E104" t="str">
            <v>科技发展部</v>
          </cell>
          <cell r="F104" t="str">
            <v>使用中</v>
          </cell>
          <cell r="G104" t="str">
            <v>资产经营部</v>
          </cell>
          <cell r="H104">
            <v>34326</v>
          </cell>
          <cell r="I104" t="str">
            <v>购入</v>
          </cell>
          <cell r="J104" t="str">
            <v>平均年限法</v>
          </cell>
          <cell r="K104" t="str">
            <v>60</v>
          </cell>
          <cell r="L104">
            <v>46000</v>
          </cell>
          <cell r="M104">
            <v>46000</v>
          </cell>
          <cell r="N104">
            <v>0</v>
          </cell>
          <cell r="O104">
            <v>0</v>
          </cell>
          <cell r="P104">
            <v>46000</v>
          </cell>
          <cell r="Q104">
            <v>60</v>
          </cell>
        </row>
        <row r="105">
          <cell r="A105" t="str">
            <v>JX555</v>
          </cell>
          <cell r="B105" t="str">
            <v>电脑</v>
          </cell>
          <cell r="C105" t="str">
            <v>COMPAQ486/50</v>
          </cell>
          <cell r="D105" t="str">
            <v>电脑,打印机</v>
          </cell>
          <cell r="E105" t="str">
            <v>科技发展部</v>
          </cell>
          <cell r="F105" t="str">
            <v>使用中</v>
          </cell>
          <cell r="G105" t="str">
            <v>监事长室</v>
          </cell>
          <cell r="H105">
            <v>34691</v>
          </cell>
          <cell r="I105" t="str">
            <v>购入</v>
          </cell>
          <cell r="J105" t="str">
            <v>平均年限法</v>
          </cell>
          <cell r="K105" t="str">
            <v>60</v>
          </cell>
          <cell r="L105">
            <v>18600</v>
          </cell>
          <cell r="M105">
            <v>18600</v>
          </cell>
          <cell r="N105">
            <v>0</v>
          </cell>
          <cell r="O105">
            <v>0</v>
          </cell>
          <cell r="P105">
            <v>18600</v>
          </cell>
          <cell r="Q105">
            <v>60</v>
          </cell>
        </row>
        <row r="106">
          <cell r="A106" t="str">
            <v>JX556</v>
          </cell>
          <cell r="B106" t="str">
            <v>UPS</v>
          </cell>
          <cell r="C106" t="str">
            <v>山特500W</v>
          </cell>
          <cell r="D106" t="str">
            <v>电脑,打印机</v>
          </cell>
          <cell r="E106" t="str">
            <v>资产经营部</v>
          </cell>
          <cell r="F106" t="str">
            <v>使用中</v>
          </cell>
          <cell r="G106" t="str">
            <v>资产经营部</v>
          </cell>
          <cell r="H106">
            <v>35025</v>
          </cell>
          <cell r="I106" t="str">
            <v>购入</v>
          </cell>
          <cell r="J106" t="str">
            <v>平均年限法</v>
          </cell>
          <cell r="K106" t="str">
            <v>60</v>
          </cell>
          <cell r="L106">
            <v>900</v>
          </cell>
          <cell r="M106">
            <v>900</v>
          </cell>
          <cell r="N106">
            <v>0</v>
          </cell>
          <cell r="O106">
            <v>0</v>
          </cell>
          <cell r="P106">
            <v>900</v>
          </cell>
          <cell r="Q106">
            <v>60</v>
          </cell>
        </row>
        <row r="107">
          <cell r="A107" t="str">
            <v>JX557</v>
          </cell>
          <cell r="B107" t="str">
            <v>UPS</v>
          </cell>
          <cell r="C107" t="str">
            <v>山特500W</v>
          </cell>
          <cell r="D107" t="str">
            <v>电脑,打印机</v>
          </cell>
          <cell r="E107" t="str">
            <v>资产经营部</v>
          </cell>
          <cell r="F107" t="str">
            <v>使用中</v>
          </cell>
          <cell r="G107" t="str">
            <v>资产经营部</v>
          </cell>
          <cell r="H107">
            <v>33199</v>
          </cell>
          <cell r="I107" t="str">
            <v>购入</v>
          </cell>
          <cell r="J107" t="str">
            <v>平均年限法</v>
          </cell>
          <cell r="K107" t="str">
            <v>60</v>
          </cell>
          <cell r="L107">
            <v>1225</v>
          </cell>
          <cell r="M107">
            <v>1225</v>
          </cell>
          <cell r="N107">
            <v>0</v>
          </cell>
          <cell r="O107">
            <v>0</v>
          </cell>
          <cell r="P107">
            <v>1225</v>
          </cell>
          <cell r="Q107">
            <v>60</v>
          </cell>
        </row>
        <row r="108">
          <cell r="A108" t="str">
            <v>JX558</v>
          </cell>
          <cell r="B108" t="str">
            <v>打印机</v>
          </cell>
          <cell r="C108" t="str">
            <v>LQ-1900K</v>
          </cell>
          <cell r="D108" t="str">
            <v>电脑,打印机</v>
          </cell>
          <cell r="E108" t="str">
            <v>科技发展部</v>
          </cell>
          <cell r="F108" t="str">
            <v>使用中</v>
          </cell>
          <cell r="G108" t="str">
            <v>资产经营部</v>
          </cell>
          <cell r="H108">
            <v>34693</v>
          </cell>
          <cell r="I108" t="str">
            <v>购入</v>
          </cell>
          <cell r="J108" t="str">
            <v>平均年限法</v>
          </cell>
          <cell r="K108" t="str">
            <v>60</v>
          </cell>
          <cell r="L108">
            <v>6000</v>
          </cell>
          <cell r="M108">
            <v>6000</v>
          </cell>
          <cell r="N108">
            <v>0</v>
          </cell>
          <cell r="O108">
            <v>0</v>
          </cell>
          <cell r="P108">
            <v>6000</v>
          </cell>
          <cell r="Q108">
            <v>60</v>
          </cell>
        </row>
        <row r="109">
          <cell r="A109" t="str">
            <v>JX559</v>
          </cell>
          <cell r="B109" t="str">
            <v>粉碎机</v>
          </cell>
          <cell r="D109" t="str">
            <v>机电类</v>
          </cell>
          <cell r="E109" t="str">
            <v>办公室</v>
          </cell>
          <cell r="F109" t="str">
            <v>使用中</v>
          </cell>
          <cell r="H109">
            <v>34283</v>
          </cell>
          <cell r="I109" t="str">
            <v>购入</v>
          </cell>
          <cell r="J109" t="str">
            <v>平均年限法</v>
          </cell>
          <cell r="K109" t="str">
            <v>60</v>
          </cell>
          <cell r="L109">
            <v>2900</v>
          </cell>
          <cell r="M109">
            <v>2859.68</v>
          </cell>
          <cell r="N109">
            <v>40.32</v>
          </cell>
          <cell r="O109">
            <v>87</v>
          </cell>
          <cell r="P109">
            <v>2900</v>
          </cell>
          <cell r="Q109">
            <v>60</v>
          </cell>
        </row>
        <row r="110">
          <cell r="A110" t="str">
            <v>JX560</v>
          </cell>
          <cell r="B110" t="str">
            <v>传真机</v>
          </cell>
          <cell r="D110" t="str">
            <v>机电类</v>
          </cell>
          <cell r="E110" t="str">
            <v>办公室</v>
          </cell>
          <cell r="F110" t="str">
            <v>使用中</v>
          </cell>
          <cell r="H110">
            <v>34344</v>
          </cell>
          <cell r="I110" t="str">
            <v>购入</v>
          </cell>
          <cell r="J110" t="str">
            <v>平均年限法</v>
          </cell>
          <cell r="K110" t="str">
            <v>60</v>
          </cell>
          <cell r="L110">
            <v>15800</v>
          </cell>
          <cell r="M110">
            <v>15326</v>
          </cell>
          <cell r="N110">
            <v>474</v>
          </cell>
          <cell r="O110">
            <v>474</v>
          </cell>
          <cell r="P110">
            <v>15800</v>
          </cell>
          <cell r="Q110">
            <v>60</v>
          </cell>
        </row>
        <row r="111">
          <cell r="A111" t="str">
            <v>JX561</v>
          </cell>
          <cell r="B111" t="str">
            <v>复印机</v>
          </cell>
          <cell r="C111" t="str">
            <v>施乐5421</v>
          </cell>
          <cell r="D111" t="str">
            <v>机电类</v>
          </cell>
          <cell r="E111" t="str">
            <v>办公室</v>
          </cell>
          <cell r="F111" t="str">
            <v>使用中</v>
          </cell>
          <cell r="G111" t="str">
            <v>打印室</v>
          </cell>
          <cell r="H111">
            <v>34921</v>
          </cell>
          <cell r="I111" t="str">
            <v>购入</v>
          </cell>
          <cell r="J111" t="str">
            <v>平均年限法</v>
          </cell>
          <cell r="K111" t="str">
            <v>60</v>
          </cell>
          <cell r="L111">
            <v>28400</v>
          </cell>
          <cell r="M111">
            <v>23874.89</v>
          </cell>
          <cell r="N111">
            <v>4525.1099999999997</v>
          </cell>
          <cell r="O111">
            <v>852</v>
          </cell>
          <cell r="P111">
            <v>28400</v>
          </cell>
          <cell r="Q111">
            <v>60</v>
          </cell>
        </row>
        <row r="112">
          <cell r="A112" t="str">
            <v>JX562</v>
          </cell>
          <cell r="B112" t="str">
            <v>复印机</v>
          </cell>
          <cell r="C112" t="str">
            <v>施乐</v>
          </cell>
          <cell r="D112" t="str">
            <v>机电类</v>
          </cell>
          <cell r="E112" t="str">
            <v>办公室</v>
          </cell>
          <cell r="F112" t="str">
            <v>使用中</v>
          </cell>
          <cell r="G112" t="str">
            <v>打印室</v>
          </cell>
          <cell r="H112">
            <v>33983</v>
          </cell>
          <cell r="I112" t="str">
            <v>购入</v>
          </cell>
          <cell r="J112" t="str">
            <v>平均年限法</v>
          </cell>
          <cell r="K112" t="str">
            <v>60</v>
          </cell>
          <cell r="L112">
            <v>26880</v>
          </cell>
          <cell r="M112">
            <v>26073.599999999999</v>
          </cell>
          <cell r="N112">
            <v>806.4</v>
          </cell>
          <cell r="O112">
            <v>806.4</v>
          </cell>
          <cell r="P112">
            <v>26880</v>
          </cell>
          <cell r="Q112">
            <v>60</v>
          </cell>
        </row>
        <row r="113">
          <cell r="A113" t="str">
            <v>JX563</v>
          </cell>
          <cell r="B113" t="str">
            <v>油印机</v>
          </cell>
          <cell r="D113" t="str">
            <v>机电类</v>
          </cell>
          <cell r="E113" t="str">
            <v>办公室</v>
          </cell>
          <cell r="F113" t="str">
            <v>使用中</v>
          </cell>
          <cell r="G113" t="str">
            <v>打印室</v>
          </cell>
          <cell r="H113">
            <v>34313</v>
          </cell>
          <cell r="I113" t="str">
            <v>购入</v>
          </cell>
          <cell r="J113" t="str">
            <v>平均年限法</v>
          </cell>
          <cell r="K113" t="str">
            <v>60</v>
          </cell>
          <cell r="L113">
            <v>15500</v>
          </cell>
          <cell r="M113">
            <v>15035</v>
          </cell>
          <cell r="N113">
            <v>465</v>
          </cell>
          <cell r="O113">
            <v>465</v>
          </cell>
          <cell r="P113">
            <v>15500</v>
          </cell>
          <cell r="Q113">
            <v>60</v>
          </cell>
        </row>
        <row r="114">
          <cell r="A114" t="str">
            <v>JX564</v>
          </cell>
          <cell r="B114" t="str">
            <v>打字机</v>
          </cell>
          <cell r="C114" t="str">
            <v>MS-2401</v>
          </cell>
          <cell r="D114" t="str">
            <v>机电类</v>
          </cell>
          <cell r="E114" t="str">
            <v>办公室</v>
          </cell>
          <cell r="F114" t="str">
            <v>使用中</v>
          </cell>
          <cell r="G114" t="str">
            <v>打印室</v>
          </cell>
          <cell r="H114">
            <v>34313</v>
          </cell>
          <cell r="I114" t="str">
            <v>购入</v>
          </cell>
          <cell r="J114" t="str">
            <v>平均年限法</v>
          </cell>
          <cell r="K114" t="str">
            <v>60</v>
          </cell>
          <cell r="L114">
            <v>18919.95</v>
          </cell>
          <cell r="M114">
            <v>18919.95</v>
          </cell>
          <cell r="N114">
            <v>0</v>
          </cell>
          <cell r="O114">
            <v>0</v>
          </cell>
          <cell r="P114">
            <v>18919.95</v>
          </cell>
          <cell r="Q114">
            <v>60</v>
          </cell>
        </row>
        <row r="115">
          <cell r="A115" t="str">
            <v>JX565</v>
          </cell>
          <cell r="B115" t="str">
            <v>打字机</v>
          </cell>
          <cell r="D115" t="str">
            <v>机电类</v>
          </cell>
          <cell r="E115" t="str">
            <v>科技发展部</v>
          </cell>
          <cell r="F115" t="str">
            <v>使用中</v>
          </cell>
          <cell r="G115" t="str">
            <v>打印室</v>
          </cell>
          <cell r="H115">
            <v>34753</v>
          </cell>
          <cell r="I115" t="str">
            <v>购入</v>
          </cell>
          <cell r="J115" t="str">
            <v>平均年限法</v>
          </cell>
          <cell r="K115" t="str">
            <v>60</v>
          </cell>
          <cell r="L115">
            <v>15750</v>
          </cell>
          <cell r="M115">
            <v>15750</v>
          </cell>
          <cell r="N115">
            <v>0</v>
          </cell>
          <cell r="O115">
            <v>0</v>
          </cell>
          <cell r="P115">
            <v>15750</v>
          </cell>
          <cell r="Q115">
            <v>60</v>
          </cell>
        </row>
        <row r="116">
          <cell r="A116" t="str">
            <v>JX566</v>
          </cell>
          <cell r="B116" t="str">
            <v>点钞机</v>
          </cell>
          <cell r="D116" t="str">
            <v>机电类</v>
          </cell>
          <cell r="E116" t="str">
            <v>财务部</v>
          </cell>
          <cell r="F116" t="str">
            <v>使用中</v>
          </cell>
          <cell r="H116">
            <v>34587</v>
          </cell>
          <cell r="I116" t="str">
            <v>购入</v>
          </cell>
          <cell r="J116" t="str">
            <v>平均年限法</v>
          </cell>
          <cell r="K116" t="str">
            <v>60</v>
          </cell>
          <cell r="L116">
            <v>2380</v>
          </cell>
          <cell r="M116">
            <v>2308.6</v>
          </cell>
          <cell r="N116">
            <v>71.400000000000006</v>
          </cell>
          <cell r="O116">
            <v>71.400000000000006</v>
          </cell>
          <cell r="P116">
            <v>2380</v>
          </cell>
          <cell r="Q116">
            <v>60</v>
          </cell>
        </row>
        <row r="117">
          <cell r="A117" t="str">
            <v>JX567</v>
          </cell>
          <cell r="B117" t="str">
            <v>点钞机</v>
          </cell>
          <cell r="D117" t="str">
            <v>经租机电</v>
          </cell>
          <cell r="E117" t="str">
            <v>中企物业管理有限公司</v>
          </cell>
          <cell r="F117" t="str">
            <v>使用中</v>
          </cell>
          <cell r="G117" t="str">
            <v>长乐路</v>
          </cell>
          <cell r="H117">
            <v>36521</v>
          </cell>
          <cell r="I117" t="str">
            <v>其他增加</v>
          </cell>
          <cell r="J117" t="str">
            <v>平均年限法</v>
          </cell>
          <cell r="K117" t="str">
            <v>29</v>
          </cell>
          <cell r="L117">
            <v>745.14</v>
          </cell>
          <cell r="M117">
            <v>24.92</v>
          </cell>
          <cell r="N117">
            <v>720.22</v>
          </cell>
          <cell r="O117">
            <v>22.35</v>
          </cell>
          <cell r="P117">
            <v>745.14</v>
          </cell>
          <cell r="Q117">
            <v>29</v>
          </cell>
        </row>
        <row r="118">
          <cell r="A118" t="str">
            <v>JX569</v>
          </cell>
          <cell r="B118" t="str">
            <v>式跳线架</v>
          </cell>
          <cell r="C118" t="str">
            <v>AMP快接</v>
          </cell>
          <cell r="D118" t="str">
            <v>电脑,打印机</v>
          </cell>
          <cell r="E118" t="str">
            <v>科技发展部</v>
          </cell>
          <cell r="F118" t="str">
            <v>使用中</v>
          </cell>
          <cell r="G118" t="str">
            <v>科技发展部</v>
          </cell>
          <cell r="H118">
            <v>35757</v>
          </cell>
          <cell r="I118" t="str">
            <v>购入</v>
          </cell>
          <cell r="J118" t="str">
            <v>平均年限法</v>
          </cell>
          <cell r="K118" t="str">
            <v>60</v>
          </cell>
          <cell r="L118">
            <v>3750</v>
          </cell>
          <cell r="M118">
            <v>3750</v>
          </cell>
          <cell r="N118">
            <v>0</v>
          </cell>
          <cell r="O118">
            <v>0</v>
          </cell>
          <cell r="P118">
            <v>3750</v>
          </cell>
          <cell r="Q118">
            <v>60</v>
          </cell>
        </row>
        <row r="119">
          <cell r="A119" t="str">
            <v>JX570</v>
          </cell>
          <cell r="B119" t="str">
            <v>电脑</v>
          </cell>
          <cell r="C119" t="str">
            <v>COMPAQ P6/200MHZ</v>
          </cell>
          <cell r="D119" t="str">
            <v>电脑,打印机</v>
          </cell>
          <cell r="E119" t="str">
            <v>科技发展部</v>
          </cell>
          <cell r="F119" t="str">
            <v>使用中</v>
          </cell>
          <cell r="G119" t="str">
            <v>科技发展部2603</v>
          </cell>
          <cell r="H119">
            <v>35757</v>
          </cell>
          <cell r="I119" t="str">
            <v>购入</v>
          </cell>
          <cell r="J119" t="str">
            <v>平均年限法</v>
          </cell>
          <cell r="K119" t="str">
            <v>60</v>
          </cell>
          <cell r="L119">
            <v>44000</v>
          </cell>
          <cell r="M119">
            <v>44000</v>
          </cell>
          <cell r="N119">
            <v>0</v>
          </cell>
          <cell r="O119">
            <v>0</v>
          </cell>
          <cell r="P119">
            <v>44000</v>
          </cell>
          <cell r="Q119">
            <v>60</v>
          </cell>
        </row>
        <row r="120">
          <cell r="A120" t="str">
            <v>JX571</v>
          </cell>
          <cell r="B120" t="str">
            <v>HUB集线器</v>
          </cell>
          <cell r="C120" t="str">
            <v>AUTON</v>
          </cell>
          <cell r="D120" t="str">
            <v>电脑,打印机</v>
          </cell>
          <cell r="E120" t="str">
            <v>科技发展部</v>
          </cell>
          <cell r="F120" t="str">
            <v>使用中</v>
          </cell>
          <cell r="G120" t="str">
            <v>2604</v>
          </cell>
          <cell r="H120">
            <v>35757</v>
          </cell>
          <cell r="I120" t="str">
            <v>购入</v>
          </cell>
          <cell r="J120" t="str">
            <v>平均年限法</v>
          </cell>
          <cell r="K120" t="str">
            <v>60</v>
          </cell>
          <cell r="L120">
            <v>1900</v>
          </cell>
          <cell r="M120">
            <v>1900</v>
          </cell>
          <cell r="N120">
            <v>0</v>
          </cell>
          <cell r="O120">
            <v>0</v>
          </cell>
          <cell r="P120">
            <v>1900</v>
          </cell>
          <cell r="Q120">
            <v>60</v>
          </cell>
        </row>
        <row r="121">
          <cell r="A121" t="str">
            <v>JX572</v>
          </cell>
          <cell r="B121" t="str">
            <v>HUB集线器</v>
          </cell>
          <cell r="C121" t="str">
            <v>AUTON</v>
          </cell>
          <cell r="D121" t="str">
            <v>电脑,打印机</v>
          </cell>
          <cell r="E121" t="str">
            <v>科技发展部</v>
          </cell>
          <cell r="F121" t="str">
            <v>使用中</v>
          </cell>
          <cell r="G121" t="str">
            <v>2604</v>
          </cell>
          <cell r="H121">
            <v>35757</v>
          </cell>
          <cell r="I121" t="str">
            <v>购入</v>
          </cell>
          <cell r="J121" t="str">
            <v>平均年限法</v>
          </cell>
          <cell r="K121" t="str">
            <v>60</v>
          </cell>
          <cell r="L121">
            <v>1900</v>
          </cell>
          <cell r="M121">
            <v>1900</v>
          </cell>
          <cell r="N121">
            <v>0</v>
          </cell>
          <cell r="O121">
            <v>0</v>
          </cell>
          <cell r="P121">
            <v>1900</v>
          </cell>
          <cell r="Q121">
            <v>60</v>
          </cell>
        </row>
        <row r="122">
          <cell r="A122" t="str">
            <v>JX573</v>
          </cell>
          <cell r="B122" t="str">
            <v>电脑</v>
          </cell>
          <cell r="C122" t="str">
            <v>586MMX166</v>
          </cell>
          <cell r="D122" t="str">
            <v>电脑,打印机</v>
          </cell>
          <cell r="E122" t="str">
            <v>科技发展部</v>
          </cell>
          <cell r="F122" t="str">
            <v>使用中</v>
          </cell>
          <cell r="G122" t="str">
            <v>财务部</v>
          </cell>
          <cell r="H122">
            <v>35818</v>
          </cell>
          <cell r="I122" t="str">
            <v>购入</v>
          </cell>
          <cell r="J122" t="str">
            <v>平均年限法</v>
          </cell>
          <cell r="K122" t="str">
            <v>60</v>
          </cell>
          <cell r="L122">
            <v>8500</v>
          </cell>
          <cell r="M122">
            <v>8500</v>
          </cell>
          <cell r="N122">
            <v>0</v>
          </cell>
          <cell r="O122">
            <v>0</v>
          </cell>
          <cell r="P122">
            <v>8500</v>
          </cell>
          <cell r="Q122">
            <v>60</v>
          </cell>
        </row>
        <row r="123">
          <cell r="A123" t="str">
            <v>JX574</v>
          </cell>
          <cell r="B123" t="str">
            <v>电脑</v>
          </cell>
          <cell r="C123" t="str">
            <v>586MMX166</v>
          </cell>
          <cell r="D123" t="str">
            <v>电脑,打印机</v>
          </cell>
          <cell r="E123" t="str">
            <v>科技发展部</v>
          </cell>
          <cell r="F123" t="str">
            <v>使用中</v>
          </cell>
          <cell r="G123" t="str">
            <v>财务部</v>
          </cell>
          <cell r="H123">
            <v>35849</v>
          </cell>
          <cell r="I123" t="str">
            <v>购入</v>
          </cell>
          <cell r="J123" t="str">
            <v>平均年限法</v>
          </cell>
          <cell r="K123" t="str">
            <v>60</v>
          </cell>
          <cell r="L123">
            <v>8600</v>
          </cell>
          <cell r="M123">
            <v>8600</v>
          </cell>
          <cell r="N123">
            <v>0</v>
          </cell>
          <cell r="O123">
            <v>0</v>
          </cell>
          <cell r="P123">
            <v>8600</v>
          </cell>
          <cell r="Q123">
            <v>60</v>
          </cell>
        </row>
        <row r="124">
          <cell r="A124" t="str">
            <v>JX575</v>
          </cell>
          <cell r="B124" t="str">
            <v>UPS</v>
          </cell>
          <cell r="C124" t="str">
            <v>山特500W</v>
          </cell>
          <cell r="D124" t="str">
            <v>电脑,打印机</v>
          </cell>
          <cell r="E124" t="str">
            <v>科技发展部</v>
          </cell>
          <cell r="F124" t="str">
            <v>使用中</v>
          </cell>
          <cell r="G124" t="str">
            <v>总经理室2701</v>
          </cell>
          <cell r="H124">
            <v>35938</v>
          </cell>
          <cell r="I124" t="str">
            <v>购入</v>
          </cell>
          <cell r="J124" t="str">
            <v>平均年限法</v>
          </cell>
          <cell r="K124" t="str">
            <v>60</v>
          </cell>
          <cell r="L124">
            <v>750</v>
          </cell>
          <cell r="M124">
            <v>750</v>
          </cell>
          <cell r="N124">
            <v>0</v>
          </cell>
          <cell r="O124">
            <v>0</v>
          </cell>
          <cell r="P124">
            <v>750</v>
          </cell>
          <cell r="Q124">
            <v>60</v>
          </cell>
        </row>
        <row r="125">
          <cell r="A125" t="str">
            <v>JX576</v>
          </cell>
          <cell r="B125" t="str">
            <v>UPS</v>
          </cell>
          <cell r="C125" t="str">
            <v>山特500W</v>
          </cell>
          <cell r="D125" t="str">
            <v>电脑,打印机</v>
          </cell>
          <cell r="E125" t="str">
            <v>科技发展部</v>
          </cell>
          <cell r="F125" t="str">
            <v>使用中</v>
          </cell>
          <cell r="G125" t="str">
            <v>财务部2605</v>
          </cell>
          <cell r="H125">
            <v>35938</v>
          </cell>
          <cell r="I125" t="str">
            <v>购入</v>
          </cell>
          <cell r="J125" t="str">
            <v>平均年限法</v>
          </cell>
          <cell r="K125" t="str">
            <v>60</v>
          </cell>
          <cell r="L125">
            <v>750</v>
          </cell>
          <cell r="M125">
            <v>750</v>
          </cell>
          <cell r="N125">
            <v>0</v>
          </cell>
          <cell r="O125">
            <v>0</v>
          </cell>
          <cell r="P125">
            <v>750</v>
          </cell>
          <cell r="Q125">
            <v>60</v>
          </cell>
        </row>
        <row r="126">
          <cell r="A126" t="str">
            <v>JX577</v>
          </cell>
          <cell r="B126" t="str">
            <v>电脑</v>
          </cell>
          <cell r="C126" t="str">
            <v>奔腾233MHZ</v>
          </cell>
          <cell r="D126" t="str">
            <v>电脑,打印机</v>
          </cell>
          <cell r="E126" t="str">
            <v>科技发展部</v>
          </cell>
          <cell r="F126" t="str">
            <v>使用中</v>
          </cell>
          <cell r="G126" t="str">
            <v>2706</v>
          </cell>
          <cell r="H126">
            <v>35938</v>
          </cell>
          <cell r="I126" t="str">
            <v>购入</v>
          </cell>
          <cell r="J126" t="str">
            <v>平均年限法</v>
          </cell>
          <cell r="K126" t="str">
            <v>60</v>
          </cell>
          <cell r="L126">
            <v>7900</v>
          </cell>
          <cell r="M126">
            <v>7900</v>
          </cell>
          <cell r="N126">
            <v>0</v>
          </cell>
          <cell r="O126">
            <v>0</v>
          </cell>
          <cell r="P126">
            <v>7900</v>
          </cell>
          <cell r="Q126">
            <v>60</v>
          </cell>
        </row>
        <row r="127">
          <cell r="A127" t="str">
            <v>JX578</v>
          </cell>
          <cell r="B127" t="str">
            <v>电脑</v>
          </cell>
          <cell r="C127" t="str">
            <v>奔腾233MHZ</v>
          </cell>
          <cell r="D127" t="str">
            <v>电脑,打印机</v>
          </cell>
          <cell r="E127" t="str">
            <v>科技发展部</v>
          </cell>
          <cell r="F127" t="str">
            <v>使用中</v>
          </cell>
          <cell r="G127" t="str">
            <v>财务部</v>
          </cell>
          <cell r="H127">
            <v>35938</v>
          </cell>
          <cell r="I127" t="str">
            <v>购入</v>
          </cell>
          <cell r="J127" t="str">
            <v>平均年限法</v>
          </cell>
          <cell r="K127" t="str">
            <v>60</v>
          </cell>
          <cell r="L127">
            <v>7900</v>
          </cell>
          <cell r="M127">
            <v>7900</v>
          </cell>
          <cell r="N127">
            <v>0</v>
          </cell>
          <cell r="O127">
            <v>0</v>
          </cell>
          <cell r="P127">
            <v>7900</v>
          </cell>
          <cell r="Q127">
            <v>60</v>
          </cell>
        </row>
        <row r="128">
          <cell r="A128" t="str">
            <v>JX579</v>
          </cell>
          <cell r="B128" t="str">
            <v>电脑</v>
          </cell>
          <cell r="C128" t="str">
            <v>奔腾233MHZ</v>
          </cell>
          <cell r="D128" t="str">
            <v>电脑,打印机</v>
          </cell>
          <cell r="E128" t="str">
            <v>科技发展部</v>
          </cell>
          <cell r="F128" t="str">
            <v>使用中</v>
          </cell>
          <cell r="G128" t="str">
            <v>董事长室</v>
          </cell>
          <cell r="H128">
            <v>35938</v>
          </cell>
          <cell r="I128" t="str">
            <v>购入</v>
          </cell>
          <cell r="J128" t="str">
            <v>平均年限法</v>
          </cell>
          <cell r="K128" t="str">
            <v>60</v>
          </cell>
          <cell r="L128">
            <v>7900</v>
          </cell>
          <cell r="M128">
            <v>7900</v>
          </cell>
          <cell r="N128">
            <v>0</v>
          </cell>
          <cell r="O128">
            <v>0</v>
          </cell>
          <cell r="P128">
            <v>7900</v>
          </cell>
          <cell r="Q128">
            <v>60</v>
          </cell>
        </row>
        <row r="129">
          <cell r="A129" t="str">
            <v>JX580</v>
          </cell>
          <cell r="B129" t="str">
            <v>电脑</v>
          </cell>
          <cell r="C129" t="str">
            <v>奔腾586-233</v>
          </cell>
          <cell r="D129" t="str">
            <v>电脑,打印机</v>
          </cell>
          <cell r="E129" t="str">
            <v>科技发展部</v>
          </cell>
          <cell r="F129" t="str">
            <v>使用中</v>
          </cell>
          <cell r="G129" t="str">
            <v>投发部</v>
          </cell>
          <cell r="H129">
            <v>35949</v>
          </cell>
          <cell r="I129" t="str">
            <v>购入</v>
          </cell>
          <cell r="J129" t="str">
            <v>平均年限法</v>
          </cell>
          <cell r="K129" t="str">
            <v>60</v>
          </cell>
          <cell r="L129">
            <v>7800</v>
          </cell>
          <cell r="M129">
            <v>7800</v>
          </cell>
          <cell r="N129">
            <v>0</v>
          </cell>
          <cell r="O129">
            <v>0</v>
          </cell>
          <cell r="P129">
            <v>7800</v>
          </cell>
          <cell r="Q129">
            <v>60</v>
          </cell>
        </row>
        <row r="130">
          <cell r="A130" t="str">
            <v>JX581</v>
          </cell>
          <cell r="B130" t="str">
            <v>电脑</v>
          </cell>
          <cell r="C130" t="str">
            <v>奔腾Ⅱ266</v>
          </cell>
          <cell r="D130" t="str">
            <v>电脑,打印机</v>
          </cell>
          <cell r="E130" t="str">
            <v>科技发展部</v>
          </cell>
          <cell r="F130" t="str">
            <v>使用中</v>
          </cell>
          <cell r="G130" t="str">
            <v>2604</v>
          </cell>
          <cell r="H130">
            <v>35949</v>
          </cell>
          <cell r="I130" t="str">
            <v>购入</v>
          </cell>
          <cell r="J130" t="str">
            <v>平均年限法</v>
          </cell>
          <cell r="K130" t="str">
            <v>60</v>
          </cell>
          <cell r="L130">
            <v>11900</v>
          </cell>
          <cell r="M130">
            <v>11900</v>
          </cell>
          <cell r="N130">
            <v>0</v>
          </cell>
          <cell r="O130">
            <v>0</v>
          </cell>
          <cell r="P130">
            <v>11900</v>
          </cell>
          <cell r="Q130">
            <v>60</v>
          </cell>
        </row>
        <row r="131">
          <cell r="A131" t="str">
            <v>JX582</v>
          </cell>
          <cell r="B131" t="str">
            <v>电脑</v>
          </cell>
          <cell r="C131" t="str">
            <v>奔腾300</v>
          </cell>
          <cell r="D131" t="str">
            <v>电脑,打印机</v>
          </cell>
          <cell r="E131" t="str">
            <v>科技发展部</v>
          </cell>
          <cell r="F131" t="str">
            <v>使用中</v>
          </cell>
          <cell r="G131" t="str">
            <v>财务部</v>
          </cell>
          <cell r="H131">
            <v>36071</v>
          </cell>
          <cell r="I131" t="str">
            <v>购入</v>
          </cell>
          <cell r="J131" t="str">
            <v>平均年限法</v>
          </cell>
          <cell r="K131" t="str">
            <v>60</v>
          </cell>
          <cell r="L131">
            <v>8850</v>
          </cell>
          <cell r="M131">
            <v>8850</v>
          </cell>
          <cell r="N131">
            <v>0</v>
          </cell>
          <cell r="O131">
            <v>0</v>
          </cell>
          <cell r="P131">
            <v>8850</v>
          </cell>
          <cell r="Q131">
            <v>60</v>
          </cell>
        </row>
        <row r="132">
          <cell r="A132" t="str">
            <v>JX583</v>
          </cell>
          <cell r="B132" t="str">
            <v>打印机</v>
          </cell>
          <cell r="C132" t="str">
            <v>LQ-1900K</v>
          </cell>
          <cell r="D132" t="str">
            <v>电脑,打印机</v>
          </cell>
          <cell r="E132" t="str">
            <v>科技发展部</v>
          </cell>
          <cell r="F132" t="str">
            <v>使用中</v>
          </cell>
          <cell r="G132" t="str">
            <v>人事部</v>
          </cell>
          <cell r="H132">
            <v>34693</v>
          </cell>
          <cell r="I132" t="str">
            <v>购入</v>
          </cell>
          <cell r="J132" t="str">
            <v>平均年限法</v>
          </cell>
          <cell r="K132" t="str">
            <v>60</v>
          </cell>
          <cell r="L132">
            <v>6000</v>
          </cell>
          <cell r="M132">
            <v>6000</v>
          </cell>
          <cell r="N132">
            <v>0</v>
          </cell>
          <cell r="O132">
            <v>0</v>
          </cell>
          <cell r="P132">
            <v>6000</v>
          </cell>
          <cell r="Q132">
            <v>60</v>
          </cell>
        </row>
        <row r="133">
          <cell r="A133" t="str">
            <v>JX585</v>
          </cell>
          <cell r="B133" t="str">
            <v>UPS</v>
          </cell>
          <cell r="C133" t="str">
            <v>山特500W</v>
          </cell>
          <cell r="D133" t="str">
            <v>电脑,打印机</v>
          </cell>
          <cell r="E133" t="str">
            <v>科技发展部</v>
          </cell>
          <cell r="F133" t="str">
            <v>使用中</v>
          </cell>
          <cell r="G133" t="str">
            <v>审计部</v>
          </cell>
          <cell r="H133">
            <v>34326</v>
          </cell>
          <cell r="I133" t="str">
            <v>购入</v>
          </cell>
          <cell r="J133" t="str">
            <v>平均年限法</v>
          </cell>
          <cell r="K133" t="str">
            <v>60</v>
          </cell>
          <cell r="L133">
            <v>1200</v>
          </cell>
          <cell r="M133">
            <v>1200</v>
          </cell>
          <cell r="N133">
            <v>0</v>
          </cell>
          <cell r="O133">
            <v>0</v>
          </cell>
          <cell r="P133">
            <v>1200</v>
          </cell>
          <cell r="Q133">
            <v>60</v>
          </cell>
        </row>
        <row r="134">
          <cell r="A134" t="str">
            <v>JX586</v>
          </cell>
          <cell r="B134" t="str">
            <v>图象视频转换卡</v>
          </cell>
          <cell r="C134" t="str">
            <v>AVERMEDIA</v>
          </cell>
          <cell r="D134" t="str">
            <v>电脑,打印机</v>
          </cell>
          <cell r="E134" t="str">
            <v>科技发展部</v>
          </cell>
          <cell r="F134" t="str">
            <v>使用中</v>
          </cell>
          <cell r="G134" t="str">
            <v>2604</v>
          </cell>
          <cell r="H134">
            <v>36154</v>
          </cell>
          <cell r="I134" t="str">
            <v>购入</v>
          </cell>
          <cell r="J134" t="str">
            <v>平均年限法</v>
          </cell>
          <cell r="K134" t="str">
            <v>60</v>
          </cell>
          <cell r="L134">
            <v>6400</v>
          </cell>
          <cell r="M134">
            <v>6400</v>
          </cell>
          <cell r="N134">
            <v>0</v>
          </cell>
          <cell r="O134">
            <v>0</v>
          </cell>
          <cell r="P134">
            <v>0</v>
          </cell>
          <cell r="Q134">
            <v>58</v>
          </cell>
        </row>
        <row r="135">
          <cell r="A135" t="str">
            <v>JX587</v>
          </cell>
          <cell r="B135" t="str">
            <v>外置刻录机</v>
          </cell>
          <cell r="C135" t="str">
            <v>CRX100E-B</v>
          </cell>
          <cell r="D135" t="str">
            <v>电脑,打印机</v>
          </cell>
          <cell r="E135" t="str">
            <v>科技发展部</v>
          </cell>
          <cell r="F135" t="str">
            <v>使用中</v>
          </cell>
          <cell r="G135" t="str">
            <v>2604</v>
          </cell>
          <cell r="H135">
            <v>36154</v>
          </cell>
          <cell r="I135" t="str">
            <v>购入</v>
          </cell>
          <cell r="J135" t="str">
            <v>平均年限法</v>
          </cell>
          <cell r="K135" t="str">
            <v>60</v>
          </cell>
          <cell r="L135">
            <v>4900</v>
          </cell>
          <cell r="M135">
            <v>4900</v>
          </cell>
          <cell r="N135">
            <v>0</v>
          </cell>
          <cell r="O135">
            <v>0</v>
          </cell>
          <cell r="P135">
            <v>0</v>
          </cell>
          <cell r="Q135">
            <v>58</v>
          </cell>
        </row>
        <row r="136">
          <cell r="A136" t="str">
            <v>JX588-1</v>
          </cell>
          <cell r="B136" t="str">
            <v>电脑</v>
          </cell>
          <cell r="C136" t="str">
            <v>COMPAQ PⅡ300</v>
          </cell>
          <cell r="D136" t="str">
            <v>电脑,打印机</v>
          </cell>
          <cell r="E136" t="str">
            <v>科技发展部</v>
          </cell>
          <cell r="F136" t="str">
            <v>使用中</v>
          </cell>
          <cell r="G136" t="str">
            <v>科发部</v>
          </cell>
          <cell r="H136">
            <v>36123</v>
          </cell>
          <cell r="I136" t="str">
            <v>购入</v>
          </cell>
          <cell r="J136" t="str">
            <v>平均年限法</v>
          </cell>
          <cell r="K136" t="str">
            <v>60</v>
          </cell>
          <cell r="L136">
            <v>33500</v>
          </cell>
          <cell r="M136">
            <v>33500</v>
          </cell>
          <cell r="N136">
            <v>0</v>
          </cell>
          <cell r="O136">
            <v>0</v>
          </cell>
          <cell r="P136">
            <v>33500</v>
          </cell>
          <cell r="Q136">
            <v>60</v>
          </cell>
        </row>
        <row r="137">
          <cell r="A137" t="str">
            <v>JX589</v>
          </cell>
          <cell r="B137" t="str">
            <v>电脑</v>
          </cell>
          <cell r="C137" t="str">
            <v>USR服务器</v>
          </cell>
          <cell r="D137" t="str">
            <v>电脑,打印机</v>
          </cell>
          <cell r="E137" t="str">
            <v>科技发展部</v>
          </cell>
          <cell r="F137" t="str">
            <v>使用中</v>
          </cell>
          <cell r="G137" t="str">
            <v>科发部</v>
          </cell>
          <cell r="H137">
            <v>36123</v>
          </cell>
          <cell r="I137" t="str">
            <v>购入</v>
          </cell>
          <cell r="J137" t="str">
            <v>平均年限法</v>
          </cell>
          <cell r="K137" t="str">
            <v>60</v>
          </cell>
          <cell r="L137">
            <v>23000</v>
          </cell>
          <cell r="M137">
            <v>23000</v>
          </cell>
          <cell r="N137">
            <v>0</v>
          </cell>
          <cell r="O137">
            <v>0</v>
          </cell>
          <cell r="P137">
            <v>23000</v>
          </cell>
          <cell r="Q137">
            <v>60</v>
          </cell>
        </row>
        <row r="138">
          <cell r="A138" t="str">
            <v>JX590</v>
          </cell>
          <cell r="B138" t="str">
            <v>电脑</v>
          </cell>
          <cell r="C138" t="str">
            <v>奔腾PE333</v>
          </cell>
          <cell r="D138" t="str">
            <v>电脑,打印机</v>
          </cell>
          <cell r="E138" t="str">
            <v>科技发展部</v>
          </cell>
          <cell r="F138" t="str">
            <v>使用中</v>
          </cell>
          <cell r="G138" t="str">
            <v>2604</v>
          </cell>
          <cell r="H138">
            <v>36262</v>
          </cell>
          <cell r="I138" t="str">
            <v>购入</v>
          </cell>
          <cell r="J138" t="str">
            <v>平均年限法</v>
          </cell>
          <cell r="K138" t="str">
            <v>1</v>
          </cell>
          <cell r="L138">
            <v>8500</v>
          </cell>
          <cell r="M138">
            <v>8500</v>
          </cell>
          <cell r="N138">
            <v>0</v>
          </cell>
          <cell r="O138">
            <v>0</v>
          </cell>
          <cell r="P138">
            <v>8500</v>
          </cell>
          <cell r="Q138">
            <v>1</v>
          </cell>
        </row>
        <row r="139">
          <cell r="A139" t="str">
            <v>JX591</v>
          </cell>
          <cell r="B139" t="str">
            <v>电脑</v>
          </cell>
          <cell r="C139" t="str">
            <v>Acer SISTE 笔记本</v>
          </cell>
          <cell r="D139" t="str">
            <v>电脑,打印机</v>
          </cell>
          <cell r="E139" t="str">
            <v>经理室</v>
          </cell>
          <cell r="F139" t="str">
            <v>使用中</v>
          </cell>
          <cell r="G139" t="str">
            <v>2707</v>
          </cell>
          <cell r="H139">
            <v>36298</v>
          </cell>
          <cell r="I139" t="str">
            <v>购入</v>
          </cell>
          <cell r="J139" t="str">
            <v>平均年限法</v>
          </cell>
          <cell r="K139" t="str">
            <v>1</v>
          </cell>
          <cell r="L139">
            <v>22640</v>
          </cell>
          <cell r="M139">
            <v>22640</v>
          </cell>
          <cell r="N139">
            <v>0</v>
          </cell>
          <cell r="O139">
            <v>0</v>
          </cell>
          <cell r="P139">
            <v>22640</v>
          </cell>
          <cell r="Q139">
            <v>1</v>
          </cell>
        </row>
        <row r="140">
          <cell r="A140" t="str">
            <v>JX592</v>
          </cell>
          <cell r="B140" t="str">
            <v>电脑</v>
          </cell>
          <cell r="C140" t="str">
            <v>PⅡ300</v>
          </cell>
          <cell r="D140" t="str">
            <v>电脑,打印机</v>
          </cell>
          <cell r="E140" t="str">
            <v>财务部</v>
          </cell>
          <cell r="F140" t="str">
            <v>使用中</v>
          </cell>
          <cell r="G140" t="str">
            <v>2605</v>
          </cell>
          <cell r="H140">
            <v>36300</v>
          </cell>
          <cell r="I140" t="str">
            <v>购入</v>
          </cell>
          <cell r="J140" t="str">
            <v>平均年限法</v>
          </cell>
          <cell r="K140" t="str">
            <v>1</v>
          </cell>
          <cell r="L140">
            <v>7800</v>
          </cell>
          <cell r="M140">
            <v>7800</v>
          </cell>
          <cell r="N140">
            <v>0</v>
          </cell>
          <cell r="O140">
            <v>0</v>
          </cell>
          <cell r="P140">
            <v>7800</v>
          </cell>
          <cell r="Q140">
            <v>1</v>
          </cell>
        </row>
        <row r="141">
          <cell r="A141" t="str">
            <v>JX593</v>
          </cell>
          <cell r="B141" t="str">
            <v>电脑</v>
          </cell>
          <cell r="C141" t="str">
            <v>奔腾PE333</v>
          </cell>
          <cell r="D141" t="str">
            <v>电脑,打印机</v>
          </cell>
          <cell r="E141" t="str">
            <v>办公室</v>
          </cell>
          <cell r="F141" t="str">
            <v>使用中</v>
          </cell>
          <cell r="G141" t="str">
            <v>2702</v>
          </cell>
          <cell r="H141">
            <v>36262</v>
          </cell>
          <cell r="I141" t="str">
            <v>购入</v>
          </cell>
          <cell r="J141" t="str">
            <v>平均年限法</v>
          </cell>
          <cell r="K141" t="str">
            <v>1</v>
          </cell>
          <cell r="L141">
            <v>8500</v>
          </cell>
          <cell r="M141">
            <v>8500</v>
          </cell>
          <cell r="N141">
            <v>0</v>
          </cell>
          <cell r="O141">
            <v>0</v>
          </cell>
          <cell r="P141">
            <v>8500</v>
          </cell>
          <cell r="Q141">
            <v>1</v>
          </cell>
        </row>
        <row r="142">
          <cell r="A142" t="str">
            <v>JX594</v>
          </cell>
          <cell r="B142" t="str">
            <v>电脑</v>
          </cell>
          <cell r="C142" t="str">
            <v>PⅡ400</v>
          </cell>
          <cell r="D142" t="str">
            <v>电脑,打印机</v>
          </cell>
          <cell r="E142" t="str">
            <v>经理室</v>
          </cell>
          <cell r="F142" t="str">
            <v>使用中</v>
          </cell>
          <cell r="G142" t="str">
            <v>2708</v>
          </cell>
          <cell r="H142">
            <v>36333</v>
          </cell>
          <cell r="I142" t="str">
            <v>购入</v>
          </cell>
          <cell r="J142" t="str">
            <v>平均年限法</v>
          </cell>
          <cell r="K142" t="str">
            <v>1</v>
          </cell>
          <cell r="L142">
            <v>8000</v>
          </cell>
          <cell r="M142">
            <v>8000</v>
          </cell>
          <cell r="N142">
            <v>0</v>
          </cell>
          <cell r="O142">
            <v>0</v>
          </cell>
          <cell r="P142">
            <v>8000</v>
          </cell>
          <cell r="Q142">
            <v>1</v>
          </cell>
        </row>
        <row r="143">
          <cell r="A143" t="str">
            <v>JX595</v>
          </cell>
          <cell r="B143" t="str">
            <v>电脑</v>
          </cell>
          <cell r="C143" t="str">
            <v>PⅡ400</v>
          </cell>
          <cell r="D143" t="str">
            <v>电脑,打印机</v>
          </cell>
          <cell r="E143" t="str">
            <v>总公司</v>
          </cell>
          <cell r="F143" t="str">
            <v>使用中</v>
          </cell>
          <cell r="G143" t="str">
            <v>2705</v>
          </cell>
          <cell r="H143">
            <v>36358</v>
          </cell>
          <cell r="I143" t="str">
            <v>购入</v>
          </cell>
          <cell r="J143" t="str">
            <v>平均年限法</v>
          </cell>
          <cell r="K143" t="str">
            <v>1</v>
          </cell>
          <cell r="L143">
            <v>8000</v>
          </cell>
          <cell r="M143">
            <v>8000</v>
          </cell>
          <cell r="N143">
            <v>0</v>
          </cell>
          <cell r="O143">
            <v>0</v>
          </cell>
          <cell r="P143">
            <v>8000</v>
          </cell>
          <cell r="Q143">
            <v>1</v>
          </cell>
        </row>
        <row r="144">
          <cell r="A144" t="str">
            <v>JX596</v>
          </cell>
          <cell r="B144" t="str">
            <v>电子商务通</v>
          </cell>
          <cell r="D144" t="str">
            <v>电脑,打印机</v>
          </cell>
          <cell r="E144" t="str">
            <v>办公室</v>
          </cell>
          <cell r="F144" t="str">
            <v>使用中</v>
          </cell>
          <cell r="H144">
            <v>36377</v>
          </cell>
          <cell r="I144" t="str">
            <v>购入</v>
          </cell>
          <cell r="J144" t="str">
            <v>平均年限法</v>
          </cell>
          <cell r="K144" t="str">
            <v>1</v>
          </cell>
          <cell r="L144">
            <v>2180</v>
          </cell>
          <cell r="M144">
            <v>2180</v>
          </cell>
          <cell r="N144">
            <v>0</v>
          </cell>
          <cell r="O144">
            <v>0</v>
          </cell>
          <cell r="P144">
            <v>2180</v>
          </cell>
          <cell r="Q144">
            <v>1</v>
          </cell>
        </row>
        <row r="145">
          <cell r="A145" t="str">
            <v>JX597</v>
          </cell>
          <cell r="B145" t="str">
            <v>电脑</v>
          </cell>
          <cell r="C145" t="str">
            <v>奔腾Ⅳ450</v>
          </cell>
          <cell r="D145" t="str">
            <v>电脑,打印机</v>
          </cell>
          <cell r="E145" t="str">
            <v>投资发展部</v>
          </cell>
          <cell r="F145" t="str">
            <v>使用中</v>
          </cell>
          <cell r="G145" t="str">
            <v>2602</v>
          </cell>
          <cell r="H145">
            <v>36451</v>
          </cell>
          <cell r="I145" t="str">
            <v>购入</v>
          </cell>
          <cell r="J145" t="str">
            <v>平均年限法</v>
          </cell>
          <cell r="K145" t="str">
            <v>1</v>
          </cell>
          <cell r="L145">
            <v>9200</v>
          </cell>
          <cell r="M145">
            <v>9200</v>
          </cell>
          <cell r="N145">
            <v>0</v>
          </cell>
          <cell r="O145">
            <v>0</v>
          </cell>
          <cell r="P145">
            <v>9200</v>
          </cell>
          <cell r="Q145">
            <v>1</v>
          </cell>
        </row>
        <row r="146">
          <cell r="A146" t="str">
            <v>JX598</v>
          </cell>
          <cell r="B146" t="str">
            <v>电脑</v>
          </cell>
          <cell r="C146" t="str">
            <v>PⅢ450</v>
          </cell>
          <cell r="D146" t="str">
            <v>电脑,打印机</v>
          </cell>
          <cell r="E146" t="str">
            <v>总公司</v>
          </cell>
          <cell r="F146" t="str">
            <v>使用中</v>
          </cell>
          <cell r="G146" t="str">
            <v>2603</v>
          </cell>
          <cell r="H146">
            <v>36473</v>
          </cell>
          <cell r="I146" t="str">
            <v>购入</v>
          </cell>
          <cell r="J146" t="str">
            <v>平均年限法</v>
          </cell>
          <cell r="K146" t="str">
            <v>1</v>
          </cell>
          <cell r="L146">
            <v>9200</v>
          </cell>
          <cell r="M146">
            <v>9200</v>
          </cell>
          <cell r="N146">
            <v>0</v>
          </cell>
          <cell r="O146">
            <v>0</v>
          </cell>
          <cell r="P146">
            <v>9200</v>
          </cell>
          <cell r="Q146">
            <v>1</v>
          </cell>
        </row>
        <row r="147">
          <cell r="A147" t="str">
            <v>JX599</v>
          </cell>
          <cell r="B147" t="str">
            <v>音响</v>
          </cell>
          <cell r="C147" t="str">
            <v>见附属设备</v>
          </cell>
          <cell r="D147" t="str">
            <v>经租机电</v>
          </cell>
          <cell r="E147" t="str">
            <v>总公司</v>
          </cell>
          <cell r="F147" t="str">
            <v>使用中</v>
          </cell>
          <cell r="G147" t="str">
            <v>706</v>
          </cell>
          <cell r="H147">
            <v>36489</v>
          </cell>
          <cell r="I147" t="str">
            <v>购入</v>
          </cell>
          <cell r="J147" t="str">
            <v>平均年限法</v>
          </cell>
          <cell r="K147" t="str">
            <v>60</v>
          </cell>
          <cell r="L147">
            <v>85000</v>
          </cell>
          <cell r="M147">
            <v>1374.17</v>
          </cell>
          <cell r="N147">
            <v>83625.83</v>
          </cell>
          <cell r="O147">
            <v>2550</v>
          </cell>
          <cell r="P147">
            <v>85000</v>
          </cell>
          <cell r="Q147">
            <v>60</v>
          </cell>
        </row>
        <row r="148">
          <cell r="A148" t="str">
            <v>JX600</v>
          </cell>
          <cell r="B148" t="str">
            <v>电脑</v>
          </cell>
          <cell r="C148" t="str">
            <v>Acer 332CT</v>
          </cell>
          <cell r="D148" t="str">
            <v>电脑,打印机</v>
          </cell>
          <cell r="E148" t="str">
            <v>总公司</v>
          </cell>
          <cell r="F148" t="str">
            <v>使用中</v>
          </cell>
          <cell r="G148" t="str">
            <v>孙勇</v>
          </cell>
          <cell r="H148">
            <v>36494</v>
          </cell>
          <cell r="I148" t="str">
            <v>购入</v>
          </cell>
          <cell r="J148" t="str">
            <v>平均年限法</v>
          </cell>
          <cell r="K148" t="str">
            <v>1</v>
          </cell>
          <cell r="L148">
            <v>22800</v>
          </cell>
          <cell r="M148">
            <v>22800</v>
          </cell>
          <cell r="N148">
            <v>0</v>
          </cell>
          <cell r="O148">
            <v>0</v>
          </cell>
          <cell r="P148">
            <v>22800</v>
          </cell>
          <cell r="Q148">
            <v>60</v>
          </cell>
        </row>
        <row r="149">
          <cell r="A149" t="str">
            <v>JX601</v>
          </cell>
          <cell r="B149" t="str">
            <v>电脑</v>
          </cell>
          <cell r="C149" t="str">
            <v>Compag PL3000服务器</v>
          </cell>
          <cell r="D149" t="str">
            <v>电脑,打印机</v>
          </cell>
          <cell r="E149" t="str">
            <v>总公司</v>
          </cell>
          <cell r="F149" t="str">
            <v>使用中</v>
          </cell>
          <cell r="G149" t="str">
            <v>2604</v>
          </cell>
          <cell r="H149">
            <v>36504</v>
          </cell>
          <cell r="I149" t="str">
            <v>购入</v>
          </cell>
          <cell r="J149" t="str">
            <v>平均年限法</v>
          </cell>
          <cell r="K149" t="str">
            <v>1</v>
          </cell>
          <cell r="L149">
            <v>43080</v>
          </cell>
          <cell r="M149">
            <v>0</v>
          </cell>
          <cell r="N149">
            <v>43080</v>
          </cell>
          <cell r="O149">
            <v>0</v>
          </cell>
          <cell r="P149">
            <v>43080</v>
          </cell>
          <cell r="Q149">
            <v>60</v>
          </cell>
        </row>
        <row r="150">
          <cell r="A150" t="str">
            <v>JX602</v>
          </cell>
          <cell r="B150" t="str">
            <v>电脑</v>
          </cell>
          <cell r="C150" t="str">
            <v>康柏1926</v>
          </cell>
          <cell r="D150" t="str">
            <v>电脑,打印机</v>
          </cell>
          <cell r="E150" t="str">
            <v>总公司</v>
          </cell>
          <cell r="F150" t="str">
            <v>使用中</v>
          </cell>
          <cell r="G150" t="str">
            <v>张慧娟</v>
          </cell>
          <cell r="H150">
            <v>36524</v>
          </cell>
          <cell r="I150" t="str">
            <v>购入</v>
          </cell>
          <cell r="J150" t="str">
            <v>平均年限法</v>
          </cell>
          <cell r="K150" t="str">
            <v>1</v>
          </cell>
          <cell r="L150">
            <v>25600</v>
          </cell>
          <cell r="M150">
            <v>0</v>
          </cell>
          <cell r="N150">
            <v>25600</v>
          </cell>
          <cell r="O150">
            <v>0</v>
          </cell>
          <cell r="P150">
            <v>25600</v>
          </cell>
          <cell r="Q150">
            <v>60</v>
          </cell>
        </row>
        <row r="151">
          <cell r="A151" t="str">
            <v>JX701</v>
          </cell>
          <cell r="B151" t="str">
            <v>打印机</v>
          </cell>
          <cell r="C151" t="str">
            <v>EPSON LQ-1900K</v>
          </cell>
          <cell r="D151" t="str">
            <v>电脑,打印机</v>
          </cell>
          <cell r="E151" t="str">
            <v>科技发展部</v>
          </cell>
          <cell r="F151" t="str">
            <v>使用中</v>
          </cell>
          <cell r="G151" t="str">
            <v>物业</v>
          </cell>
          <cell r="H151">
            <v>34996</v>
          </cell>
          <cell r="I151" t="str">
            <v>购入</v>
          </cell>
          <cell r="J151" t="str">
            <v>平均年限法</v>
          </cell>
          <cell r="K151" t="str">
            <v>60</v>
          </cell>
          <cell r="L151">
            <v>5200</v>
          </cell>
          <cell r="M151">
            <v>5200</v>
          </cell>
          <cell r="N151">
            <v>0</v>
          </cell>
          <cell r="O151">
            <v>0</v>
          </cell>
          <cell r="P151">
            <v>5200</v>
          </cell>
          <cell r="Q151">
            <v>60</v>
          </cell>
        </row>
        <row r="152">
          <cell r="A152" t="str">
            <v>JX702</v>
          </cell>
          <cell r="B152" t="str">
            <v>电脑</v>
          </cell>
          <cell r="C152" t="str">
            <v>COMPAQ5/75</v>
          </cell>
          <cell r="D152" t="str">
            <v>电脑,打印机</v>
          </cell>
          <cell r="E152" t="str">
            <v>科技发展部</v>
          </cell>
          <cell r="F152" t="str">
            <v>使用中</v>
          </cell>
          <cell r="G152" t="str">
            <v>企华(中企大厦)</v>
          </cell>
          <cell r="H152">
            <v>35027</v>
          </cell>
          <cell r="I152" t="str">
            <v>购入</v>
          </cell>
          <cell r="J152" t="str">
            <v>平均年限法</v>
          </cell>
          <cell r="K152" t="str">
            <v>60</v>
          </cell>
          <cell r="L152">
            <v>19400</v>
          </cell>
          <cell r="M152">
            <v>19400</v>
          </cell>
          <cell r="N152">
            <v>0</v>
          </cell>
          <cell r="O152">
            <v>0</v>
          </cell>
          <cell r="P152">
            <v>19400</v>
          </cell>
          <cell r="Q152">
            <v>60</v>
          </cell>
        </row>
        <row r="153">
          <cell r="A153" t="str">
            <v>JX703</v>
          </cell>
          <cell r="B153" t="str">
            <v>UPS</v>
          </cell>
          <cell r="C153" t="str">
            <v>山特500W</v>
          </cell>
          <cell r="D153" t="str">
            <v>电脑,打印机</v>
          </cell>
          <cell r="E153" t="str">
            <v>科技发展部</v>
          </cell>
          <cell r="F153" t="str">
            <v>使用中</v>
          </cell>
          <cell r="G153" t="str">
            <v>物业</v>
          </cell>
          <cell r="H153">
            <v>32928</v>
          </cell>
          <cell r="I153" t="str">
            <v>购入</v>
          </cell>
          <cell r="J153" t="str">
            <v>平均年限法</v>
          </cell>
          <cell r="K153" t="str">
            <v>60</v>
          </cell>
          <cell r="L153">
            <v>1225</v>
          </cell>
          <cell r="M153">
            <v>1225</v>
          </cell>
          <cell r="N153">
            <v>0</v>
          </cell>
          <cell r="O153">
            <v>0</v>
          </cell>
          <cell r="P153">
            <v>1225</v>
          </cell>
          <cell r="Q153">
            <v>60</v>
          </cell>
        </row>
        <row r="154">
          <cell r="A154" t="str">
            <v>JX704</v>
          </cell>
          <cell r="B154" t="str">
            <v>扫描仪</v>
          </cell>
          <cell r="D154" t="str">
            <v>电脑,打印机</v>
          </cell>
          <cell r="E154" t="str">
            <v>科技发展部</v>
          </cell>
          <cell r="F154" t="str">
            <v>使用中</v>
          </cell>
          <cell r="G154" t="str">
            <v>企华</v>
          </cell>
          <cell r="H154">
            <v>34754</v>
          </cell>
          <cell r="I154" t="str">
            <v>购入</v>
          </cell>
          <cell r="J154" t="str">
            <v>平均年限法</v>
          </cell>
          <cell r="K154" t="str">
            <v>60</v>
          </cell>
          <cell r="L154">
            <v>10200</v>
          </cell>
          <cell r="M154">
            <v>10200</v>
          </cell>
          <cell r="N154">
            <v>0</v>
          </cell>
          <cell r="O154">
            <v>0</v>
          </cell>
          <cell r="P154">
            <v>10200</v>
          </cell>
          <cell r="Q154">
            <v>60</v>
          </cell>
        </row>
        <row r="155">
          <cell r="A155" t="str">
            <v>JX705</v>
          </cell>
          <cell r="B155" t="str">
            <v>打印机</v>
          </cell>
          <cell r="C155" t="str">
            <v>LQ-1600K</v>
          </cell>
          <cell r="D155" t="str">
            <v>电脑,打印机</v>
          </cell>
          <cell r="E155" t="str">
            <v>企华置业有限公司</v>
          </cell>
          <cell r="F155" t="str">
            <v>使用中</v>
          </cell>
          <cell r="G155" t="str">
            <v>中企大厦7楼</v>
          </cell>
          <cell r="H155">
            <v>35028</v>
          </cell>
          <cell r="I155" t="str">
            <v>购入</v>
          </cell>
          <cell r="J155" t="str">
            <v>平均年限法</v>
          </cell>
          <cell r="K155" t="str">
            <v>60</v>
          </cell>
          <cell r="L155">
            <v>4500</v>
          </cell>
          <cell r="M155">
            <v>4500</v>
          </cell>
          <cell r="N155">
            <v>0</v>
          </cell>
          <cell r="O155">
            <v>0</v>
          </cell>
          <cell r="P155">
            <v>4500</v>
          </cell>
          <cell r="Q155">
            <v>60</v>
          </cell>
        </row>
        <row r="156">
          <cell r="A156" t="str">
            <v>JX706</v>
          </cell>
          <cell r="B156" t="str">
            <v>传真机</v>
          </cell>
          <cell r="C156" t="str">
            <v>松下90B</v>
          </cell>
          <cell r="D156" t="str">
            <v>经租机电</v>
          </cell>
          <cell r="E156" t="str">
            <v>企华置业有限公司</v>
          </cell>
          <cell r="F156" t="str">
            <v>使用中</v>
          </cell>
          <cell r="G156" t="str">
            <v>石门二路</v>
          </cell>
          <cell r="H156">
            <v>34396</v>
          </cell>
          <cell r="I156" t="str">
            <v>购入</v>
          </cell>
          <cell r="J156" t="str">
            <v>平均年限法</v>
          </cell>
          <cell r="K156" t="str">
            <v>60</v>
          </cell>
          <cell r="L156">
            <v>9000</v>
          </cell>
          <cell r="M156">
            <v>8730</v>
          </cell>
          <cell r="N156">
            <v>270</v>
          </cell>
          <cell r="O156">
            <v>270</v>
          </cell>
          <cell r="P156">
            <v>9000</v>
          </cell>
          <cell r="Q156">
            <v>60</v>
          </cell>
        </row>
        <row r="157">
          <cell r="A157" t="str">
            <v>JX707</v>
          </cell>
          <cell r="B157" t="str">
            <v>激光打印机</v>
          </cell>
          <cell r="C157" t="str">
            <v>HPLASERJET4</v>
          </cell>
          <cell r="D157" t="str">
            <v>经租机电</v>
          </cell>
          <cell r="E157" t="str">
            <v>中企物业管理有限公司</v>
          </cell>
          <cell r="F157" t="str">
            <v>使用中</v>
          </cell>
          <cell r="G157" t="str">
            <v>长乐路</v>
          </cell>
          <cell r="H157">
            <v>36521</v>
          </cell>
          <cell r="I157" t="str">
            <v>其他增加</v>
          </cell>
          <cell r="J157" t="str">
            <v>平均年限法</v>
          </cell>
          <cell r="K157" t="str">
            <v>21648</v>
          </cell>
          <cell r="L157">
            <v>4512.5</v>
          </cell>
          <cell r="M157">
            <v>0.2</v>
          </cell>
          <cell r="N157">
            <v>4512.3</v>
          </cell>
          <cell r="O157">
            <v>135.38</v>
          </cell>
          <cell r="P157">
            <v>4512.5</v>
          </cell>
          <cell r="Q157">
            <v>21648</v>
          </cell>
        </row>
        <row r="158">
          <cell r="A158" t="str">
            <v>JX708</v>
          </cell>
          <cell r="B158" t="str">
            <v>复印机</v>
          </cell>
          <cell r="C158" t="str">
            <v>施乐</v>
          </cell>
          <cell r="D158" t="str">
            <v>经租机电</v>
          </cell>
          <cell r="E158" t="str">
            <v>中企物业管理有限公司</v>
          </cell>
          <cell r="F158" t="str">
            <v>使用中</v>
          </cell>
          <cell r="G158" t="str">
            <v>长乐路</v>
          </cell>
          <cell r="H158">
            <v>36521</v>
          </cell>
          <cell r="I158" t="str">
            <v>其他增加</v>
          </cell>
          <cell r="J158" t="str">
            <v>平均年限法</v>
          </cell>
          <cell r="K158" t="str">
            <v>9</v>
          </cell>
          <cell r="L158">
            <v>7536.18</v>
          </cell>
          <cell r="M158">
            <v>812.23</v>
          </cell>
          <cell r="N158">
            <v>6723.95</v>
          </cell>
          <cell r="O158">
            <v>226.09</v>
          </cell>
          <cell r="P158">
            <v>7536.18</v>
          </cell>
          <cell r="Q158">
            <v>9</v>
          </cell>
        </row>
        <row r="159">
          <cell r="A159" t="str">
            <v>JX709</v>
          </cell>
          <cell r="B159" t="str">
            <v>传真机</v>
          </cell>
          <cell r="C159" t="str">
            <v>CANON-490</v>
          </cell>
          <cell r="D159" t="str">
            <v>经租机电</v>
          </cell>
          <cell r="E159" t="str">
            <v>中企物业管理有限公司</v>
          </cell>
          <cell r="F159" t="str">
            <v>使用中</v>
          </cell>
          <cell r="G159" t="str">
            <v>长乐路</v>
          </cell>
          <cell r="H159">
            <v>36521</v>
          </cell>
          <cell r="I159" t="str">
            <v>其他增加</v>
          </cell>
          <cell r="J159" t="str">
            <v>平均年限法</v>
          </cell>
          <cell r="K159" t="str">
            <v>9</v>
          </cell>
          <cell r="L159">
            <v>4513.54</v>
          </cell>
          <cell r="M159">
            <v>486.46</v>
          </cell>
          <cell r="N159">
            <v>4027.08</v>
          </cell>
          <cell r="O159">
            <v>135.41</v>
          </cell>
          <cell r="P159">
            <v>4513.54</v>
          </cell>
          <cell r="Q159">
            <v>9</v>
          </cell>
        </row>
        <row r="160">
          <cell r="A160" t="str">
            <v>JX710</v>
          </cell>
          <cell r="B160" t="str">
            <v>电脑</v>
          </cell>
          <cell r="C160" t="str">
            <v>联想8850</v>
          </cell>
          <cell r="D160" t="str">
            <v>经租机电</v>
          </cell>
          <cell r="E160" t="str">
            <v>中企物业管理有限公司</v>
          </cell>
          <cell r="F160" t="str">
            <v>使用中</v>
          </cell>
          <cell r="G160" t="str">
            <v>长乐路</v>
          </cell>
          <cell r="H160">
            <v>36521</v>
          </cell>
          <cell r="I160" t="str">
            <v>其他增加</v>
          </cell>
          <cell r="J160" t="str">
            <v>平均年限法</v>
          </cell>
          <cell r="K160" t="str">
            <v>1</v>
          </cell>
          <cell r="L160">
            <v>11018.94</v>
          </cell>
          <cell r="M160">
            <v>10688.37</v>
          </cell>
          <cell r="N160">
            <v>330.57</v>
          </cell>
          <cell r="O160">
            <v>330.57</v>
          </cell>
          <cell r="P160">
            <v>11018.94</v>
          </cell>
          <cell r="Q160">
            <v>1</v>
          </cell>
        </row>
        <row r="161">
          <cell r="A161" t="str">
            <v>JX711</v>
          </cell>
          <cell r="B161" t="str">
            <v>电脑</v>
          </cell>
          <cell r="C161" t="str">
            <v>LEAPRO2000</v>
          </cell>
          <cell r="D161" t="str">
            <v>经租机电</v>
          </cell>
          <cell r="E161" t="str">
            <v>中企物业管理有限公司</v>
          </cell>
          <cell r="F161" t="str">
            <v>使用中</v>
          </cell>
          <cell r="G161" t="str">
            <v>长乐路</v>
          </cell>
          <cell r="H161">
            <v>36521</v>
          </cell>
          <cell r="I161" t="str">
            <v>其他增加</v>
          </cell>
          <cell r="J161" t="str">
            <v>平均年限法</v>
          </cell>
          <cell r="K161" t="str">
            <v>1</v>
          </cell>
          <cell r="L161">
            <v>5374.86</v>
          </cell>
          <cell r="M161">
            <v>5213.6099999999997</v>
          </cell>
          <cell r="N161">
            <v>161.25</v>
          </cell>
          <cell r="O161">
            <v>161.25</v>
          </cell>
          <cell r="P161">
            <v>5374.86</v>
          </cell>
          <cell r="Q161">
            <v>1</v>
          </cell>
        </row>
        <row r="162">
          <cell r="A162" t="str">
            <v>JXa001</v>
          </cell>
          <cell r="B162" t="str">
            <v>传真机</v>
          </cell>
          <cell r="D162" t="str">
            <v>机电类</v>
          </cell>
          <cell r="E162" t="str">
            <v>办公室</v>
          </cell>
          <cell r="F162" t="str">
            <v>使用中</v>
          </cell>
          <cell r="H162">
            <v>34435</v>
          </cell>
          <cell r="I162" t="str">
            <v>其他增加</v>
          </cell>
          <cell r="J162" t="str">
            <v>平均年限法</v>
          </cell>
          <cell r="K162" t="str">
            <v>60</v>
          </cell>
          <cell r="L162">
            <v>1870.5</v>
          </cell>
          <cell r="M162">
            <v>1600.5</v>
          </cell>
          <cell r="N162">
            <v>270</v>
          </cell>
          <cell r="O162">
            <v>270</v>
          </cell>
          <cell r="P162">
            <v>9000</v>
          </cell>
          <cell r="Q162">
            <v>60</v>
          </cell>
        </row>
        <row r="163">
          <cell r="A163" t="str">
            <v>JXa002</v>
          </cell>
          <cell r="B163" t="str">
            <v>复印机</v>
          </cell>
          <cell r="C163" t="str">
            <v>施乐</v>
          </cell>
          <cell r="D163" t="str">
            <v>机电类</v>
          </cell>
          <cell r="E163" t="str">
            <v>办公室</v>
          </cell>
          <cell r="F163" t="str">
            <v>使用中</v>
          </cell>
          <cell r="H163">
            <v>35441</v>
          </cell>
          <cell r="I163" t="str">
            <v>其他增加</v>
          </cell>
          <cell r="J163" t="str">
            <v>平均年限法</v>
          </cell>
          <cell r="K163" t="str">
            <v>60</v>
          </cell>
          <cell r="L163">
            <v>14826.72</v>
          </cell>
          <cell r="M163">
            <v>6143.37</v>
          </cell>
          <cell r="N163">
            <v>8683.35</v>
          </cell>
          <cell r="O163">
            <v>600</v>
          </cell>
          <cell r="P163">
            <v>20000</v>
          </cell>
          <cell r="Q163">
            <v>60</v>
          </cell>
        </row>
        <row r="164">
          <cell r="A164" t="str">
            <v>JXa003</v>
          </cell>
          <cell r="B164" t="str">
            <v>摄像机</v>
          </cell>
          <cell r="C164" t="str">
            <v>JVC</v>
          </cell>
          <cell r="D164" t="str">
            <v>机电类</v>
          </cell>
          <cell r="E164" t="str">
            <v>办公室</v>
          </cell>
          <cell r="F164" t="str">
            <v>使用中</v>
          </cell>
          <cell r="H164">
            <v>35896</v>
          </cell>
          <cell r="I164" t="str">
            <v>其他增加</v>
          </cell>
          <cell r="J164" t="str">
            <v>平均年限法</v>
          </cell>
          <cell r="K164" t="str">
            <v>60</v>
          </cell>
          <cell r="L164">
            <v>3442</v>
          </cell>
          <cell r="M164">
            <v>1843</v>
          </cell>
          <cell r="N164">
            <v>1599</v>
          </cell>
          <cell r="O164">
            <v>180</v>
          </cell>
          <cell r="P164">
            <v>6000</v>
          </cell>
          <cell r="Q164">
            <v>60</v>
          </cell>
        </row>
        <row r="165">
          <cell r="A165" t="str">
            <v>JY501</v>
          </cell>
          <cell r="B165" t="str">
            <v>照相机</v>
          </cell>
          <cell r="C165" t="str">
            <v>奥林巴斯</v>
          </cell>
          <cell r="D165" t="str">
            <v>机电类</v>
          </cell>
          <cell r="E165" t="str">
            <v>工会</v>
          </cell>
          <cell r="F165" t="str">
            <v>使用中</v>
          </cell>
          <cell r="H165">
            <v>34525</v>
          </cell>
          <cell r="I165" t="str">
            <v>购入</v>
          </cell>
          <cell r="J165" t="str">
            <v>平均年限法</v>
          </cell>
          <cell r="K165" t="str">
            <v>60</v>
          </cell>
          <cell r="L165">
            <v>6172</v>
          </cell>
          <cell r="M165">
            <v>5986.84</v>
          </cell>
          <cell r="N165">
            <v>185.16</v>
          </cell>
          <cell r="O165">
            <v>185.16</v>
          </cell>
          <cell r="P165">
            <v>6172</v>
          </cell>
          <cell r="Q165">
            <v>60</v>
          </cell>
        </row>
        <row r="166">
          <cell r="A166" t="str">
            <v>JY502</v>
          </cell>
          <cell r="B166" t="str">
            <v>照相机</v>
          </cell>
          <cell r="C166" t="str">
            <v>JY502</v>
          </cell>
          <cell r="D166" t="str">
            <v>经租机电</v>
          </cell>
          <cell r="E166" t="str">
            <v>中企物业管理有限公司</v>
          </cell>
          <cell r="F166" t="str">
            <v>使用中</v>
          </cell>
          <cell r="G166" t="str">
            <v>长乐路</v>
          </cell>
          <cell r="H166">
            <v>36521</v>
          </cell>
          <cell r="I166" t="str">
            <v>其他增加</v>
          </cell>
          <cell r="J166" t="str">
            <v>平均年限法</v>
          </cell>
          <cell r="K166" t="str">
            <v>12</v>
          </cell>
          <cell r="L166">
            <v>5389.83</v>
          </cell>
          <cell r="M166">
            <v>435.68</v>
          </cell>
          <cell r="N166">
            <v>4954.1499999999996</v>
          </cell>
          <cell r="O166">
            <v>161.69</v>
          </cell>
          <cell r="P166">
            <v>5389.83</v>
          </cell>
          <cell r="Q166">
            <v>12</v>
          </cell>
        </row>
        <row r="167">
          <cell r="A167" t="str">
            <v>K10</v>
          </cell>
          <cell r="B167" t="str">
            <v>窗式空调</v>
          </cell>
          <cell r="C167" t="str">
            <v>春兰KCD-31B</v>
          </cell>
          <cell r="D167" t="str">
            <v>经租机电</v>
          </cell>
          <cell r="E167" t="str">
            <v>中企物业管理有限公司</v>
          </cell>
          <cell r="F167" t="str">
            <v>使用中</v>
          </cell>
          <cell r="G167" t="str">
            <v>长乐路</v>
          </cell>
          <cell r="H167">
            <v>36521</v>
          </cell>
          <cell r="I167" t="str">
            <v>其他增加</v>
          </cell>
          <cell r="J167" t="str">
            <v>平均年限法</v>
          </cell>
          <cell r="K167" t="str">
            <v>19</v>
          </cell>
          <cell r="L167">
            <v>1387.24</v>
          </cell>
          <cell r="M167">
            <v>70.819999999999993</v>
          </cell>
          <cell r="N167">
            <v>1316.42</v>
          </cell>
          <cell r="O167">
            <v>41.62</v>
          </cell>
          <cell r="P167">
            <v>1387.24</v>
          </cell>
          <cell r="Q167">
            <v>19</v>
          </cell>
        </row>
        <row r="168">
          <cell r="A168" t="str">
            <v>K7</v>
          </cell>
          <cell r="B168" t="str">
            <v>空调</v>
          </cell>
          <cell r="C168" t="str">
            <v>春兰窗式</v>
          </cell>
          <cell r="D168" t="str">
            <v>机电类</v>
          </cell>
          <cell r="E168" t="str">
            <v>办公室</v>
          </cell>
          <cell r="F168" t="str">
            <v>使用中</v>
          </cell>
          <cell r="G168" t="str">
            <v>物业</v>
          </cell>
          <cell r="H168">
            <v>32927</v>
          </cell>
          <cell r="I168" t="str">
            <v>其他增加</v>
          </cell>
          <cell r="J168" t="str">
            <v>平均年限法</v>
          </cell>
          <cell r="K168" t="str">
            <v>60</v>
          </cell>
          <cell r="L168">
            <v>7900</v>
          </cell>
          <cell r="M168">
            <v>7663</v>
          </cell>
          <cell r="N168">
            <v>237</v>
          </cell>
          <cell r="O168">
            <v>237</v>
          </cell>
          <cell r="P168">
            <v>7900</v>
          </cell>
          <cell r="Q168">
            <v>60</v>
          </cell>
        </row>
        <row r="169">
          <cell r="A169" t="str">
            <v>K8</v>
          </cell>
          <cell r="B169" t="str">
            <v>空调</v>
          </cell>
          <cell r="C169" t="str">
            <v>春兰窗式</v>
          </cell>
          <cell r="D169" t="str">
            <v>机电类</v>
          </cell>
          <cell r="E169" t="str">
            <v>办公室</v>
          </cell>
          <cell r="F169" t="str">
            <v>使用中</v>
          </cell>
          <cell r="G169" t="str">
            <v>物业</v>
          </cell>
          <cell r="H169">
            <v>32927</v>
          </cell>
          <cell r="I169" t="str">
            <v>其他增加</v>
          </cell>
          <cell r="J169" t="str">
            <v>平均年限法</v>
          </cell>
          <cell r="K169" t="str">
            <v>60</v>
          </cell>
          <cell r="L169">
            <v>7900</v>
          </cell>
          <cell r="M169">
            <v>7663</v>
          </cell>
          <cell r="N169">
            <v>237</v>
          </cell>
          <cell r="O169">
            <v>237</v>
          </cell>
          <cell r="P169">
            <v>7900</v>
          </cell>
          <cell r="Q169">
            <v>60</v>
          </cell>
        </row>
        <row r="170">
          <cell r="A170" t="str">
            <v>K9</v>
          </cell>
          <cell r="B170" t="str">
            <v>窗式空调</v>
          </cell>
          <cell r="C170" t="str">
            <v>CARRY-32</v>
          </cell>
          <cell r="D170" t="str">
            <v>经租机电</v>
          </cell>
          <cell r="E170" t="str">
            <v>中企物业管理有限公司</v>
          </cell>
          <cell r="F170" t="str">
            <v>使用中</v>
          </cell>
          <cell r="G170" t="str">
            <v>长乐路</v>
          </cell>
          <cell r="H170">
            <v>36521</v>
          </cell>
          <cell r="I170" t="str">
            <v>其他增加</v>
          </cell>
          <cell r="J170" t="str">
            <v>平均年限法</v>
          </cell>
          <cell r="K170" t="str">
            <v>4</v>
          </cell>
          <cell r="L170">
            <v>2346.83</v>
          </cell>
          <cell r="M170">
            <v>569.11</v>
          </cell>
          <cell r="N170">
            <v>1777.72</v>
          </cell>
          <cell r="O170">
            <v>70.400000000000006</v>
          </cell>
          <cell r="P170">
            <v>2346.83</v>
          </cell>
          <cell r="Q170">
            <v>4</v>
          </cell>
        </row>
      </sheetData>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清单1.1"/>
      <sheetName val="固定资产清单"/>
      <sheetName val="清单12.31"/>
      <sheetName val="变动9901"/>
      <sheetName val="变动9912"/>
      <sheetName val="明细帐"/>
      <sheetName val="房屋建筑"/>
      <sheetName val="汽车"/>
      <sheetName val="机电"/>
      <sheetName val="家具"/>
      <sheetName val="电脑打印机"/>
      <sheetName val="经租机电"/>
      <sheetName val="职工产权房"/>
      <sheetName val="处理-报废"/>
      <sheetName val="处理-其他减少"/>
      <sheetName val="选择报表"/>
      <sheetName val="C"/>
      <sheetName val="科目表"/>
      <sheetName val="应收账款明细表"/>
      <sheetName val="期初帐龄辅助表MT"/>
      <sheetName val="坏账准备辅助表MT"/>
      <sheetName val="完"/>
      <sheetName val="A.3 SBX FMV to Tax BS 2007"/>
      <sheetName val="报表层次重要性水平"/>
      <sheetName val="所有者权益(股东权益)变动表(未审)"/>
    </sheetNames>
    <sheetDataSet>
      <sheetData sheetId="0"/>
      <sheetData sheetId="1"/>
      <sheetData sheetId="2" refreshError="1">
        <row r="1">
          <cell r="A1" t="str">
            <v>代码</v>
          </cell>
          <cell r="B1" t="str">
            <v>名称</v>
          </cell>
          <cell r="C1" t="str">
            <v>型号</v>
          </cell>
          <cell r="D1" t="str">
            <v>类别</v>
          </cell>
          <cell r="E1" t="str">
            <v>使用部门</v>
          </cell>
          <cell r="F1" t="str">
            <v>使用情况</v>
          </cell>
          <cell r="G1" t="str">
            <v>存放地点</v>
          </cell>
          <cell r="I1" t="str">
            <v>增加方式</v>
          </cell>
          <cell r="J1" t="str">
            <v>折旧方法</v>
          </cell>
          <cell r="K1" t="str">
            <v>预计使用期间(工作总量)</v>
          </cell>
          <cell r="L1" t="str">
            <v>原值</v>
          </cell>
          <cell r="M1" t="str">
            <v>累计折旧</v>
          </cell>
          <cell r="N1" t="str">
            <v>净值</v>
          </cell>
          <cell r="O1" t="str">
            <v>预计净残值</v>
          </cell>
          <cell r="P1" t="str">
            <v>用于折旧计算的原值</v>
          </cell>
          <cell r="Q1" t="str">
            <v>用于折旧计算的预计使用期间(工作总量)</v>
          </cell>
        </row>
        <row r="2">
          <cell r="A2" t="str">
            <v>FW2-1</v>
          </cell>
          <cell r="B2" t="str">
            <v>四平路</v>
          </cell>
          <cell r="D2" t="str">
            <v>房屋及建筑物</v>
          </cell>
          <cell r="E2" t="str">
            <v>总公司</v>
          </cell>
          <cell r="F2" t="str">
            <v>使用中</v>
          </cell>
          <cell r="H2">
            <v>36463</v>
          </cell>
          <cell r="I2" t="str">
            <v>其他增加</v>
          </cell>
          <cell r="J2" t="str">
            <v>平均年限法</v>
          </cell>
          <cell r="K2" t="str">
            <v>360</v>
          </cell>
          <cell r="L2">
            <v>889495.95</v>
          </cell>
          <cell r="M2">
            <v>158182.20000000001</v>
          </cell>
          <cell r="N2">
            <v>731313.75</v>
          </cell>
          <cell r="O2">
            <v>26684.880000000001</v>
          </cell>
          <cell r="P2">
            <v>738503.85</v>
          </cell>
          <cell r="Q2">
            <v>297</v>
          </cell>
        </row>
        <row r="3">
          <cell r="A3" t="str">
            <v>FW3</v>
          </cell>
          <cell r="B3" t="str">
            <v>浦东大道1700弄</v>
          </cell>
          <cell r="D3" t="str">
            <v>房屋及建筑物</v>
          </cell>
          <cell r="E3" t="str">
            <v>总公司</v>
          </cell>
          <cell r="F3" t="str">
            <v>使用中</v>
          </cell>
          <cell r="H3">
            <v>34640</v>
          </cell>
          <cell r="I3" t="str">
            <v>自建</v>
          </cell>
          <cell r="J3" t="str">
            <v>平均年限法</v>
          </cell>
          <cell r="K3" t="str">
            <v>360</v>
          </cell>
          <cell r="L3">
            <v>66692.7</v>
          </cell>
          <cell r="M3">
            <v>10961.7</v>
          </cell>
          <cell r="N3">
            <v>55731</v>
          </cell>
          <cell r="O3">
            <v>2000.78</v>
          </cell>
          <cell r="P3">
            <v>66692.7</v>
          </cell>
          <cell r="Q3">
            <v>360</v>
          </cell>
        </row>
        <row r="4">
          <cell r="A4" t="str">
            <v>FW4-1</v>
          </cell>
          <cell r="B4" t="str">
            <v>中企大厦26,27楼</v>
          </cell>
          <cell r="D4" t="str">
            <v>房屋及建筑物</v>
          </cell>
          <cell r="E4" t="str">
            <v>总公司</v>
          </cell>
          <cell r="F4" t="str">
            <v>使用中</v>
          </cell>
          <cell r="H4">
            <v>35772</v>
          </cell>
          <cell r="I4" t="str">
            <v>自建</v>
          </cell>
          <cell r="J4" t="str">
            <v>平均年限法</v>
          </cell>
          <cell r="K4" t="str">
            <v>540</v>
          </cell>
          <cell r="L4">
            <v>22584000</v>
          </cell>
          <cell r="M4">
            <v>973621.44</v>
          </cell>
          <cell r="N4">
            <v>21610378.559999999</v>
          </cell>
          <cell r="O4">
            <v>677520</v>
          </cell>
          <cell r="P4">
            <v>22584000</v>
          </cell>
          <cell r="Q4">
            <v>540</v>
          </cell>
        </row>
        <row r="5">
          <cell r="A5" t="str">
            <v>FW5</v>
          </cell>
          <cell r="B5" t="str">
            <v>南顺公寓</v>
          </cell>
          <cell r="C5" t="str">
            <v>南山路</v>
          </cell>
          <cell r="D5" t="str">
            <v>职工产权房</v>
          </cell>
          <cell r="E5" t="str">
            <v>总公司</v>
          </cell>
          <cell r="F5" t="str">
            <v>使用中</v>
          </cell>
          <cell r="G5" t="str">
            <v>彭洪</v>
          </cell>
          <cell r="H5">
            <v>35486</v>
          </cell>
          <cell r="I5" t="str">
            <v>购入</v>
          </cell>
          <cell r="J5" t="str">
            <v>平均年限法</v>
          </cell>
          <cell r="K5" t="str">
            <v>360</v>
          </cell>
          <cell r="L5">
            <v>461250</v>
          </cell>
          <cell r="M5">
            <v>43899.01</v>
          </cell>
          <cell r="N5">
            <v>417350.99</v>
          </cell>
          <cell r="O5">
            <v>0</v>
          </cell>
          <cell r="P5">
            <v>461250</v>
          </cell>
          <cell r="Q5">
            <v>360</v>
          </cell>
        </row>
        <row r="6">
          <cell r="L6">
            <v>24001438.649999999</v>
          </cell>
          <cell r="M6">
            <v>1186664.3499999999</v>
          </cell>
          <cell r="N6">
            <v>22814774.299999997</v>
          </cell>
        </row>
        <row r="7">
          <cell r="A7" t="str">
            <v>QJ10</v>
          </cell>
          <cell r="B7" t="str">
            <v>面包车</v>
          </cell>
          <cell r="C7" t="str">
            <v>金杯12座</v>
          </cell>
          <cell r="D7" t="str">
            <v>经租机电</v>
          </cell>
          <cell r="E7" t="str">
            <v>中企物业管理有限公司</v>
          </cell>
          <cell r="F7" t="str">
            <v>使用中</v>
          </cell>
          <cell r="G7" t="str">
            <v>长乐路</v>
          </cell>
          <cell r="H7">
            <v>36521</v>
          </cell>
          <cell r="I7" t="str">
            <v>其他增加</v>
          </cell>
          <cell r="J7" t="str">
            <v>平均年限法</v>
          </cell>
          <cell r="K7" t="str">
            <v>12</v>
          </cell>
          <cell r="L7">
            <v>113303.65</v>
          </cell>
          <cell r="M7">
            <v>9158.7099999999991</v>
          </cell>
          <cell r="N7">
            <v>104144.94</v>
          </cell>
          <cell r="O7">
            <v>3399.11</v>
          </cell>
          <cell r="P7">
            <v>113303.65</v>
          </cell>
          <cell r="Q7">
            <v>12</v>
          </cell>
        </row>
        <row r="8">
          <cell r="A8" t="str">
            <v>QJ11</v>
          </cell>
          <cell r="B8" t="str">
            <v>奥迪汽车</v>
          </cell>
          <cell r="C8" t="str">
            <v>奥迪</v>
          </cell>
          <cell r="D8" t="str">
            <v>经租机电</v>
          </cell>
          <cell r="E8" t="str">
            <v>中企物业管理有限公司</v>
          </cell>
          <cell r="F8" t="str">
            <v>使用中</v>
          </cell>
          <cell r="G8" t="str">
            <v>孙勇</v>
          </cell>
          <cell r="H8">
            <v>36521</v>
          </cell>
          <cell r="I8" t="str">
            <v>其他增加</v>
          </cell>
          <cell r="J8" t="str">
            <v>平均年限法</v>
          </cell>
          <cell r="K8" t="str">
            <v>31</v>
          </cell>
          <cell r="L8">
            <v>254325.45</v>
          </cell>
          <cell r="M8">
            <v>7957.93</v>
          </cell>
          <cell r="N8">
            <v>246367.52</v>
          </cell>
          <cell r="O8">
            <v>7629.76</v>
          </cell>
          <cell r="P8">
            <v>254325.45</v>
          </cell>
          <cell r="Q8">
            <v>31</v>
          </cell>
        </row>
        <row r="9">
          <cell r="A9" t="str">
            <v>QJ2</v>
          </cell>
          <cell r="B9" t="str">
            <v>日产双排货车</v>
          </cell>
          <cell r="D9" t="str">
            <v>汽车类</v>
          </cell>
          <cell r="E9" t="str">
            <v>总公司</v>
          </cell>
          <cell r="F9" t="str">
            <v>使用中</v>
          </cell>
          <cell r="G9" t="str">
            <v>装修公司</v>
          </cell>
          <cell r="H9">
            <v>32913</v>
          </cell>
          <cell r="I9" t="str">
            <v>购入</v>
          </cell>
          <cell r="J9" t="str">
            <v>平均年限法</v>
          </cell>
          <cell r="K9" t="str">
            <v>72</v>
          </cell>
          <cell r="L9">
            <v>73500</v>
          </cell>
          <cell r="M9">
            <v>71295</v>
          </cell>
          <cell r="N9">
            <v>2205</v>
          </cell>
          <cell r="O9">
            <v>2205</v>
          </cell>
          <cell r="P9">
            <v>73500</v>
          </cell>
          <cell r="Q9">
            <v>72</v>
          </cell>
        </row>
        <row r="10">
          <cell r="A10" t="str">
            <v>QJ4</v>
          </cell>
          <cell r="B10" t="str">
            <v>轿车</v>
          </cell>
          <cell r="C10" t="str">
            <v>桑塔纳普通型</v>
          </cell>
          <cell r="D10" t="str">
            <v>汽车类</v>
          </cell>
          <cell r="E10" t="str">
            <v>经理室</v>
          </cell>
          <cell r="F10" t="str">
            <v>使用中</v>
          </cell>
          <cell r="G10" t="str">
            <v>滕国伟</v>
          </cell>
          <cell r="H10">
            <v>33124</v>
          </cell>
          <cell r="I10" t="str">
            <v>购入</v>
          </cell>
          <cell r="J10" t="str">
            <v>平均年限法</v>
          </cell>
          <cell r="K10" t="str">
            <v>72</v>
          </cell>
          <cell r="L10">
            <v>199500</v>
          </cell>
          <cell r="M10">
            <v>193515</v>
          </cell>
          <cell r="N10">
            <v>5985</v>
          </cell>
          <cell r="O10">
            <v>5985</v>
          </cell>
          <cell r="P10">
            <v>199500</v>
          </cell>
          <cell r="Q10">
            <v>72</v>
          </cell>
        </row>
        <row r="11">
          <cell r="A11" t="str">
            <v>QJ5</v>
          </cell>
          <cell r="B11" t="str">
            <v>摩托车</v>
          </cell>
          <cell r="D11" t="str">
            <v>汽车类</v>
          </cell>
          <cell r="E11" t="str">
            <v>经理室</v>
          </cell>
          <cell r="F11" t="str">
            <v>使用中</v>
          </cell>
          <cell r="H11">
            <v>33946</v>
          </cell>
          <cell r="I11" t="str">
            <v>购入</v>
          </cell>
          <cell r="J11" t="str">
            <v>平均年限法</v>
          </cell>
          <cell r="K11" t="str">
            <v>60</v>
          </cell>
          <cell r="L11">
            <v>18900</v>
          </cell>
          <cell r="M11">
            <v>18397.34</v>
          </cell>
          <cell r="N11">
            <v>502.66</v>
          </cell>
          <cell r="O11">
            <v>567</v>
          </cell>
          <cell r="P11">
            <v>18900</v>
          </cell>
          <cell r="Q11">
            <v>60</v>
          </cell>
        </row>
        <row r="12">
          <cell r="A12" t="str">
            <v>QJ6</v>
          </cell>
          <cell r="B12" t="str">
            <v>面包车</v>
          </cell>
          <cell r="C12" t="str">
            <v>雪佛莱</v>
          </cell>
          <cell r="D12" t="str">
            <v>汽车类</v>
          </cell>
          <cell r="E12" t="str">
            <v>办公室</v>
          </cell>
          <cell r="F12" t="str">
            <v>使用中</v>
          </cell>
          <cell r="H12">
            <v>31510</v>
          </cell>
          <cell r="I12" t="str">
            <v>购入</v>
          </cell>
          <cell r="J12" t="str">
            <v>平均年限法</v>
          </cell>
          <cell r="K12" t="str">
            <v>72</v>
          </cell>
          <cell r="L12">
            <v>500000</v>
          </cell>
          <cell r="M12">
            <v>485000</v>
          </cell>
          <cell r="N12">
            <v>15000</v>
          </cell>
          <cell r="O12">
            <v>15000</v>
          </cell>
          <cell r="P12">
            <v>500000</v>
          </cell>
          <cell r="Q12">
            <v>72</v>
          </cell>
        </row>
        <row r="13">
          <cell r="A13" t="str">
            <v>QJ7</v>
          </cell>
          <cell r="B13" t="str">
            <v>轿车</v>
          </cell>
          <cell r="C13" t="str">
            <v>奥迪</v>
          </cell>
          <cell r="D13" t="str">
            <v>汽车类</v>
          </cell>
          <cell r="E13" t="str">
            <v>办公室</v>
          </cell>
          <cell r="F13" t="str">
            <v>使用中</v>
          </cell>
          <cell r="G13" t="str">
            <v>港泰公司</v>
          </cell>
          <cell r="H13">
            <v>34525</v>
          </cell>
          <cell r="I13" t="str">
            <v>购入</v>
          </cell>
          <cell r="J13" t="str">
            <v>平均年限法</v>
          </cell>
          <cell r="K13" t="str">
            <v>72</v>
          </cell>
          <cell r="L13">
            <v>476158.1</v>
          </cell>
          <cell r="M13">
            <v>410554.24</v>
          </cell>
          <cell r="N13">
            <v>65603.86</v>
          </cell>
          <cell r="O13">
            <v>14284.74</v>
          </cell>
          <cell r="P13">
            <v>476158.1</v>
          </cell>
          <cell r="Q13">
            <v>72</v>
          </cell>
        </row>
        <row r="14">
          <cell r="A14" t="str">
            <v>QJ8</v>
          </cell>
          <cell r="B14" t="str">
            <v>轿车</v>
          </cell>
          <cell r="C14" t="str">
            <v>桑塔纳2000型</v>
          </cell>
          <cell r="D14" t="str">
            <v>汽车类</v>
          </cell>
          <cell r="E14" t="str">
            <v>经理室</v>
          </cell>
          <cell r="F14" t="str">
            <v>使用中</v>
          </cell>
          <cell r="G14" t="str">
            <v>夏超寅</v>
          </cell>
          <cell r="H14">
            <v>35894</v>
          </cell>
          <cell r="I14" t="str">
            <v>购入</v>
          </cell>
          <cell r="J14" t="str">
            <v>平均年限法</v>
          </cell>
          <cell r="K14" t="str">
            <v>72</v>
          </cell>
          <cell r="L14">
            <v>192750</v>
          </cell>
          <cell r="M14">
            <v>51935.4</v>
          </cell>
          <cell r="N14">
            <v>140814.6</v>
          </cell>
          <cell r="O14">
            <v>5782.5</v>
          </cell>
          <cell r="P14">
            <v>192750</v>
          </cell>
          <cell r="Q14">
            <v>72</v>
          </cell>
        </row>
        <row r="15">
          <cell r="A15" t="str">
            <v>QJ9</v>
          </cell>
          <cell r="B15" t="str">
            <v>轿车</v>
          </cell>
          <cell r="C15" t="str">
            <v>桑塔纳330K8LL0LTF2</v>
          </cell>
          <cell r="D15" t="str">
            <v>汽车类</v>
          </cell>
          <cell r="E15" t="str">
            <v>经理室</v>
          </cell>
          <cell r="F15" t="str">
            <v>使用中</v>
          </cell>
          <cell r="G15" t="str">
            <v>滕国伟</v>
          </cell>
          <cell r="H15">
            <v>36443</v>
          </cell>
          <cell r="I15" t="str">
            <v>购入</v>
          </cell>
          <cell r="J15" t="str">
            <v>平均年限法</v>
          </cell>
          <cell r="K15" t="str">
            <v>72</v>
          </cell>
          <cell r="L15">
            <v>208810.23</v>
          </cell>
          <cell r="M15">
            <v>8439.42</v>
          </cell>
          <cell r="N15">
            <v>200370.81</v>
          </cell>
          <cell r="O15">
            <v>6264.31</v>
          </cell>
          <cell r="P15">
            <v>208810.23</v>
          </cell>
          <cell r="Q15">
            <v>72</v>
          </cell>
        </row>
        <row r="16">
          <cell r="A16" t="str">
            <v>QJa001</v>
          </cell>
          <cell r="B16" t="str">
            <v>轿车</v>
          </cell>
          <cell r="C16" t="str">
            <v>桑塔纳普通型</v>
          </cell>
          <cell r="D16" t="str">
            <v>汽车类</v>
          </cell>
          <cell r="E16" t="str">
            <v>经理室</v>
          </cell>
          <cell r="F16" t="str">
            <v>使用中</v>
          </cell>
          <cell r="G16" t="str">
            <v>朱建中</v>
          </cell>
          <cell r="H16">
            <v>34555</v>
          </cell>
          <cell r="I16" t="str">
            <v>其他增加</v>
          </cell>
          <cell r="J16" t="str">
            <v>平均年限法</v>
          </cell>
          <cell r="K16" t="str">
            <v>72</v>
          </cell>
          <cell r="L16">
            <v>78063.740000000005</v>
          </cell>
          <cell r="M16">
            <v>50748.24</v>
          </cell>
          <cell r="N16">
            <v>27315.5</v>
          </cell>
          <cell r="O16">
            <v>5947.71</v>
          </cell>
          <cell r="P16">
            <v>198257</v>
          </cell>
          <cell r="Q16">
            <v>72</v>
          </cell>
        </row>
        <row r="17">
          <cell r="A17" t="str">
            <v>QJa002</v>
          </cell>
          <cell r="B17" t="str">
            <v>轿车</v>
          </cell>
          <cell r="C17" t="str">
            <v>桑塔纳2000型</v>
          </cell>
          <cell r="D17" t="str">
            <v>汽车类</v>
          </cell>
          <cell r="E17" t="str">
            <v>办公室</v>
          </cell>
          <cell r="F17" t="str">
            <v>使用中</v>
          </cell>
          <cell r="H17">
            <v>35014</v>
          </cell>
          <cell r="I17" t="str">
            <v>其他增加</v>
          </cell>
          <cell r="J17" t="str">
            <v>平均年限法</v>
          </cell>
          <cell r="K17" t="str">
            <v>72</v>
          </cell>
          <cell r="L17">
            <v>124752.62</v>
          </cell>
          <cell r="M17">
            <v>54017.37</v>
          </cell>
          <cell r="N17">
            <v>70735.25</v>
          </cell>
          <cell r="O17">
            <v>3742.58</v>
          </cell>
          <cell r="P17">
            <v>209375</v>
          </cell>
          <cell r="Q17">
            <v>72</v>
          </cell>
        </row>
        <row r="18">
          <cell r="A18" t="str">
            <v>QJa003</v>
          </cell>
          <cell r="B18" t="str">
            <v>面包车</v>
          </cell>
          <cell r="C18" t="str">
            <v>GMC</v>
          </cell>
          <cell r="D18" t="str">
            <v>汽车类</v>
          </cell>
          <cell r="E18" t="str">
            <v>办公室</v>
          </cell>
          <cell r="F18" t="str">
            <v>使用中</v>
          </cell>
          <cell r="H18">
            <v>35956</v>
          </cell>
          <cell r="I18" t="str">
            <v>其他增加</v>
          </cell>
          <cell r="J18" t="str">
            <v>平均年限法</v>
          </cell>
          <cell r="K18" t="str">
            <v>1</v>
          </cell>
          <cell r="L18">
            <v>6000</v>
          </cell>
          <cell r="M18">
            <v>6000</v>
          </cell>
          <cell r="N18">
            <v>0</v>
          </cell>
          <cell r="O18">
            <v>0</v>
          </cell>
          <cell r="P18">
            <v>6000</v>
          </cell>
          <cell r="Q18">
            <v>1</v>
          </cell>
        </row>
        <row r="19">
          <cell r="L19">
            <v>2246063.7900000005</v>
          </cell>
          <cell r="M19">
            <v>1367018.65</v>
          </cell>
          <cell r="N19">
            <v>879045.1399999999</v>
          </cell>
        </row>
        <row r="20">
          <cell r="A20" t="str">
            <v>JD501-510</v>
          </cell>
          <cell r="B20" t="str">
            <v>饮水机</v>
          </cell>
          <cell r="C20" t="str">
            <v>正广和</v>
          </cell>
          <cell r="D20" t="str">
            <v>机电类</v>
          </cell>
          <cell r="E20" t="str">
            <v>总公司</v>
          </cell>
          <cell r="F20" t="str">
            <v>使用中</v>
          </cell>
          <cell r="G20" t="str">
            <v>各部室</v>
          </cell>
          <cell r="H20">
            <v>35318</v>
          </cell>
          <cell r="I20" t="str">
            <v>购入</v>
          </cell>
          <cell r="J20" t="str">
            <v>平均年限法</v>
          </cell>
          <cell r="K20" t="str">
            <v>60</v>
          </cell>
          <cell r="L20">
            <v>24000</v>
          </cell>
          <cell r="M20">
            <v>17072</v>
          </cell>
          <cell r="N20">
            <v>6928</v>
          </cell>
          <cell r="O20">
            <v>720</v>
          </cell>
          <cell r="P20">
            <v>24000</v>
          </cell>
          <cell r="Q20">
            <v>60</v>
          </cell>
        </row>
        <row r="21">
          <cell r="A21" t="str">
            <v>JD511</v>
          </cell>
          <cell r="B21" t="str">
            <v>吸尘器</v>
          </cell>
          <cell r="D21" t="str">
            <v>机电类</v>
          </cell>
          <cell r="E21" t="str">
            <v>办公室</v>
          </cell>
          <cell r="F21" t="str">
            <v>使用中</v>
          </cell>
          <cell r="G21" t="str">
            <v>2609</v>
          </cell>
          <cell r="H21">
            <v>35013</v>
          </cell>
          <cell r="I21" t="str">
            <v>购入</v>
          </cell>
          <cell r="J21" t="str">
            <v>平均年限法</v>
          </cell>
          <cell r="K21" t="str">
            <v>60</v>
          </cell>
          <cell r="L21">
            <v>2980</v>
          </cell>
          <cell r="M21">
            <v>2360.8200000000002</v>
          </cell>
          <cell r="N21">
            <v>619.17999999999995</v>
          </cell>
          <cell r="O21">
            <v>89.4</v>
          </cell>
          <cell r="P21">
            <v>2980</v>
          </cell>
          <cell r="Q21">
            <v>60</v>
          </cell>
        </row>
        <row r="22">
          <cell r="A22" t="str">
            <v>JD512</v>
          </cell>
          <cell r="B22" t="str">
            <v>冰箱</v>
          </cell>
          <cell r="C22" t="str">
            <v>上凌180</v>
          </cell>
          <cell r="D22" t="str">
            <v>机电类</v>
          </cell>
          <cell r="E22" t="str">
            <v>经理室</v>
          </cell>
          <cell r="F22" t="str">
            <v>使用中</v>
          </cell>
          <cell r="G22" t="str">
            <v>董事长室</v>
          </cell>
          <cell r="H22">
            <v>34890</v>
          </cell>
          <cell r="I22" t="str">
            <v>购入</v>
          </cell>
          <cell r="J22" t="str">
            <v>平均年限法</v>
          </cell>
          <cell r="K22" t="str">
            <v>60</v>
          </cell>
          <cell r="L22">
            <v>2490</v>
          </cell>
          <cell r="M22">
            <v>2133.58</v>
          </cell>
          <cell r="N22">
            <v>356.42</v>
          </cell>
          <cell r="O22">
            <v>74.7</v>
          </cell>
          <cell r="P22">
            <v>2490</v>
          </cell>
          <cell r="Q22">
            <v>60</v>
          </cell>
        </row>
        <row r="23">
          <cell r="A23" t="str">
            <v>JD513</v>
          </cell>
          <cell r="B23" t="str">
            <v>冰箱</v>
          </cell>
          <cell r="D23" t="str">
            <v>机电类</v>
          </cell>
          <cell r="E23" t="str">
            <v>经理室</v>
          </cell>
          <cell r="F23" t="str">
            <v>使用中</v>
          </cell>
          <cell r="G23" t="str">
            <v>2701</v>
          </cell>
          <cell r="H23">
            <v>32914</v>
          </cell>
          <cell r="I23" t="str">
            <v>盘盈</v>
          </cell>
          <cell r="J23" t="str">
            <v>平均年限法</v>
          </cell>
          <cell r="K23" t="str">
            <v>60</v>
          </cell>
          <cell r="L23">
            <v>1500</v>
          </cell>
          <cell r="M23">
            <v>1455</v>
          </cell>
          <cell r="N23">
            <v>45</v>
          </cell>
          <cell r="O23">
            <v>45</v>
          </cell>
          <cell r="P23">
            <v>1500</v>
          </cell>
          <cell r="Q23">
            <v>60</v>
          </cell>
        </row>
        <row r="24">
          <cell r="A24" t="str">
            <v>JD514</v>
          </cell>
          <cell r="B24" t="str">
            <v>冰箱</v>
          </cell>
          <cell r="D24" t="str">
            <v>机电类</v>
          </cell>
          <cell r="E24" t="str">
            <v>办公室</v>
          </cell>
          <cell r="F24" t="str">
            <v>使用中</v>
          </cell>
          <cell r="G24" t="str">
            <v>26楼大厅</v>
          </cell>
          <cell r="H24">
            <v>32915</v>
          </cell>
          <cell r="I24" t="str">
            <v>盘盈</v>
          </cell>
          <cell r="J24" t="str">
            <v>平均年限法</v>
          </cell>
          <cell r="K24" t="str">
            <v>60</v>
          </cell>
          <cell r="L24">
            <v>1500</v>
          </cell>
          <cell r="M24">
            <v>1455</v>
          </cell>
          <cell r="N24">
            <v>45</v>
          </cell>
          <cell r="O24">
            <v>45</v>
          </cell>
          <cell r="P24">
            <v>1500</v>
          </cell>
          <cell r="Q24">
            <v>60</v>
          </cell>
        </row>
        <row r="25">
          <cell r="A25" t="str">
            <v>JD515</v>
          </cell>
          <cell r="B25" t="str">
            <v>彩电</v>
          </cell>
          <cell r="C25" t="str">
            <v>25寸东芝</v>
          </cell>
          <cell r="D25" t="str">
            <v>机电类</v>
          </cell>
          <cell r="E25" t="str">
            <v>工会</v>
          </cell>
          <cell r="F25" t="str">
            <v>使用中</v>
          </cell>
          <cell r="G25" t="str">
            <v>2610</v>
          </cell>
          <cell r="H25">
            <v>32914</v>
          </cell>
          <cell r="I25" t="str">
            <v>盘盈</v>
          </cell>
          <cell r="J25" t="str">
            <v>平均年限法</v>
          </cell>
          <cell r="K25" t="str">
            <v>60</v>
          </cell>
          <cell r="L25">
            <v>4000</v>
          </cell>
          <cell r="M25">
            <v>3880</v>
          </cell>
          <cell r="N25">
            <v>120</v>
          </cell>
          <cell r="O25">
            <v>120</v>
          </cell>
          <cell r="P25">
            <v>4000</v>
          </cell>
          <cell r="Q25">
            <v>60</v>
          </cell>
        </row>
        <row r="26">
          <cell r="A26" t="str">
            <v>JD516</v>
          </cell>
          <cell r="B26" t="str">
            <v>彩电</v>
          </cell>
          <cell r="C26" t="str">
            <v>29寸松下</v>
          </cell>
          <cell r="D26" t="str">
            <v>机电类</v>
          </cell>
          <cell r="E26" t="str">
            <v>工会</v>
          </cell>
          <cell r="F26" t="str">
            <v>使用中</v>
          </cell>
          <cell r="G26" t="str">
            <v>2711</v>
          </cell>
          <cell r="H26">
            <v>32914</v>
          </cell>
          <cell r="I26" t="str">
            <v>盘盈</v>
          </cell>
          <cell r="J26" t="str">
            <v>平均年限法</v>
          </cell>
          <cell r="K26" t="str">
            <v>60</v>
          </cell>
          <cell r="L26">
            <v>6000</v>
          </cell>
          <cell r="M26">
            <v>5820</v>
          </cell>
          <cell r="N26">
            <v>180</v>
          </cell>
          <cell r="O26">
            <v>180</v>
          </cell>
          <cell r="P26">
            <v>6000</v>
          </cell>
          <cell r="Q26">
            <v>60</v>
          </cell>
        </row>
        <row r="27">
          <cell r="A27" t="str">
            <v>JD517-1</v>
          </cell>
          <cell r="B27" t="str">
            <v>工会音响</v>
          </cell>
          <cell r="D27" t="str">
            <v>机电类</v>
          </cell>
          <cell r="E27" t="str">
            <v>工会</v>
          </cell>
          <cell r="F27" t="str">
            <v>使用中</v>
          </cell>
          <cell r="G27" t="str">
            <v>多功能厅</v>
          </cell>
          <cell r="H27">
            <v>34799</v>
          </cell>
          <cell r="I27" t="str">
            <v>购入</v>
          </cell>
          <cell r="J27" t="str">
            <v>平均年限法</v>
          </cell>
          <cell r="K27" t="str">
            <v>60</v>
          </cell>
          <cell r="L27">
            <v>118252</v>
          </cell>
          <cell r="M27">
            <v>107082.44</v>
          </cell>
          <cell r="N27">
            <v>11169.56</v>
          </cell>
          <cell r="O27">
            <v>3547.56</v>
          </cell>
          <cell r="P27">
            <v>118252</v>
          </cell>
          <cell r="Q27">
            <v>60</v>
          </cell>
        </row>
        <row r="28">
          <cell r="A28" t="str">
            <v>JD517-2</v>
          </cell>
          <cell r="B28" t="str">
            <v>影碟机</v>
          </cell>
          <cell r="C28" t="str">
            <v>先锋</v>
          </cell>
          <cell r="D28" t="str">
            <v>机电类</v>
          </cell>
          <cell r="E28" t="str">
            <v>工会</v>
          </cell>
          <cell r="F28" t="str">
            <v>使用中</v>
          </cell>
          <cell r="G28" t="str">
            <v>多功能厅</v>
          </cell>
          <cell r="H28">
            <v>33279</v>
          </cell>
          <cell r="I28" t="str">
            <v>购入</v>
          </cell>
          <cell r="J28" t="str">
            <v>平均年限法</v>
          </cell>
          <cell r="K28" t="str">
            <v>60</v>
          </cell>
          <cell r="L28">
            <v>13650</v>
          </cell>
          <cell r="M28">
            <v>13240.5</v>
          </cell>
          <cell r="N28">
            <v>409.5</v>
          </cell>
          <cell r="O28">
            <v>409.5</v>
          </cell>
          <cell r="P28">
            <v>13650</v>
          </cell>
          <cell r="Q28">
            <v>60</v>
          </cell>
        </row>
        <row r="29">
          <cell r="A29" t="str">
            <v>JD519</v>
          </cell>
          <cell r="B29" t="str">
            <v>冰箱</v>
          </cell>
          <cell r="D29" t="str">
            <v>机电类</v>
          </cell>
          <cell r="E29" t="str">
            <v>办公室</v>
          </cell>
          <cell r="F29" t="str">
            <v>使用中</v>
          </cell>
          <cell r="G29" t="str">
            <v>石门二路</v>
          </cell>
          <cell r="H29">
            <v>34588</v>
          </cell>
          <cell r="I29" t="str">
            <v>购入</v>
          </cell>
          <cell r="J29" t="str">
            <v>平均年限法</v>
          </cell>
          <cell r="K29" t="str">
            <v>60</v>
          </cell>
          <cell r="L29">
            <v>2836</v>
          </cell>
          <cell r="M29">
            <v>2751</v>
          </cell>
          <cell r="N29">
            <v>85</v>
          </cell>
          <cell r="O29">
            <v>85.08</v>
          </cell>
          <cell r="P29">
            <v>2836</v>
          </cell>
          <cell r="Q29">
            <v>60</v>
          </cell>
        </row>
        <row r="30">
          <cell r="A30" t="str">
            <v>JD520</v>
          </cell>
          <cell r="B30" t="str">
            <v>去湿机</v>
          </cell>
          <cell r="C30" t="str">
            <v>三洋</v>
          </cell>
          <cell r="D30" t="str">
            <v>机电类</v>
          </cell>
          <cell r="E30" t="str">
            <v>办公室</v>
          </cell>
          <cell r="F30" t="str">
            <v>使用中</v>
          </cell>
          <cell r="H30">
            <v>32914</v>
          </cell>
          <cell r="I30" t="str">
            <v>购入</v>
          </cell>
          <cell r="J30" t="str">
            <v>平均年限法</v>
          </cell>
          <cell r="K30" t="str">
            <v>60</v>
          </cell>
          <cell r="L30">
            <v>2625</v>
          </cell>
          <cell r="M30">
            <v>2546.25</v>
          </cell>
          <cell r="N30">
            <v>78.75</v>
          </cell>
          <cell r="O30">
            <v>78.75</v>
          </cell>
          <cell r="P30">
            <v>2625</v>
          </cell>
          <cell r="Q30">
            <v>60</v>
          </cell>
        </row>
        <row r="31">
          <cell r="A31" t="str">
            <v>JD521</v>
          </cell>
          <cell r="B31" t="str">
            <v>电冰箱</v>
          </cell>
          <cell r="C31" t="str">
            <v>上菱17-234</v>
          </cell>
          <cell r="D31" t="str">
            <v>经租机电</v>
          </cell>
          <cell r="E31" t="str">
            <v>中企物业管理有限公司</v>
          </cell>
          <cell r="F31" t="str">
            <v>使用中</v>
          </cell>
          <cell r="G31" t="str">
            <v>长乐路</v>
          </cell>
          <cell r="H31">
            <v>36521</v>
          </cell>
          <cell r="I31" t="str">
            <v>其他增加</v>
          </cell>
          <cell r="J31" t="str">
            <v>平均年限法</v>
          </cell>
          <cell r="K31" t="str">
            <v>9</v>
          </cell>
          <cell r="L31">
            <v>825.65</v>
          </cell>
          <cell r="M31">
            <v>88.99</v>
          </cell>
          <cell r="N31">
            <v>736.66</v>
          </cell>
          <cell r="O31">
            <v>24.77</v>
          </cell>
          <cell r="P31">
            <v>825.65</v>
          </cell>
          <cell r="Q31">
            <v>9</v>
          </cell>
        </row>
        <row r="32">
          <cell r="A32" t="str">
            <v>JD522</v>
          </cell>
          <cell r="B32" t="str">
            <v>彩电</v>
          </cell>
          <cell r="C32" t="str">
            <v>索尼</v>
          </cell>
          <cell r="D32" t="str">
            <v>经租机电</v>
          </cell>
          <cell r="E32" t="str">
            <v>中企物业管理有限公司</v>
          </cell>
          <cell r="F32" t="str">
            <v>使用中</v>
          </cell>
          <cell r="G32" t="str">
            <v>长乐路</v>
          </cell>
          <cell r="H32">
            <v>36521</v>
          </cell>
          <cell r="I32" t="str">
            <v>其他增加</v>
          </cell>
          <cell r="J32" t="str">
            <v>平均年限法</v>
          </cell>
          <cell r="K32" t="str">
            <v>19</v>
          </cell>
          <cell r="L32">
            <v>8052</v>
          </cell>
          <cell r="M32">
            <v>411.08</v>
          </cell>
          <cell r="N32">
            <v>7640.92</v>
          </cell>
          <cell r="O32">
            <v>241.56</v>
          </cell>
          <cell r="P32">
            <v>8052</v>
          </cell>
          <cell r="Q32">
            <v>19</v>
          </cell>
        </row>
        <row r="33">
          <cell r="A33" t="str">
            <v>JD701</v>
          </cell>
          <cell r="B33" t="str">
            <v>彩电</v>
          </cell>
          <cell r="C33" t="str">
            <v>夏普二合一</v>
          </cell>
          <cell r="D33" t="str">
            <v>机电类</v>
          </cell>
          <cell r="E33" t="str">
            <v>科技发展部</v>
          </cell>
          <cell r="F33" t="str">
            <v>使用中</v>
          </cell>
          <cell r="G33" t="str">
            <v>企华</v>
          </cell>
          <cell r="H33">
            <v>34601</v>
          </cell>
          <cell r="I33" t="str">
            <v>购入</v>
          </cell>
          <cell r="J33" t="str">
            <v>平均年限法</v>
          </cell>
          <cell r="K33" t="str">
            <v>60</v>
          </cell>
          <cell r="L33">
            <v>8000</v>
          </cell>
          <cell r="M33">
            <v>7760</v>
          </cell>
          <cell r="N33">
            <v>240</v>
          </cell>
          <cell r="O33">
            <v>240</v>
          </cell>
          <cell r="P33">
            <v>8000</v>
          </cell>
          <cell r="Q33">
            <v>60</v>
          </cell>
        </row>
        <row r="34">
          <cell r="A34" t="str">
            <v>JDa001</v>
          </cell>
          <cell r="B34" t="str">
            <v>空调</v>
          </cell>
          <cell r="C34" t="str">
            <v>春兰</v>
          </cell>
          <cell r="D34" t="str">
            <v>经租机电</v>
          </cell>
          <cell r="E34" t="str">
            <v>企华置业有限公司</v>
          </cell>
          <cell r="F34" t="str">
            <v>使用中</v>
          </cell>
          <cell r="G34" t="str">
            <v>建国东路</v>
          </cell>
          <cell r="H34">
            <v>35188</v>
          </cell>
          <cell r="I34" t="str">
            <v>购入</v>
          </cell>
          <cell r="J34" t="str">
            <v>平均年限法</v>
          </cell>
          <cell r="K34" t="str">
            <v>60</v>
          </cell>
          <cell r="L34">
            <v>8341.75</v>
          </cell>
          <cell r="M34">
            <v>4300.2700000000004</v>
          </cell>
          <cell r="N34">
            <v>4041.48</v>
          </cell>
          <cell r="O34">
            <v>420</v>
          </cell>
          <cell r="P34">
            <v>14000</v>
          </cell>
          <cell r="Q34">
            <v>60</v>
          </cell>
        </row>
        <row r="35">
          <cell r="A35" t="str">
            <v>JJ501</v>
          </cell>
          <cell r="B35" t="str">
            <v>沙发</v>
          </cell>
          <cell r="D35" t="str">
            <v>家具类</v>
          </cell>
          <cell r="E35" t="str">
            <v>办公室</v>
          </cell>
          <cell r="F35" t="str">
            <v>使用中</v>
          </cell>
          <cell r="G35" t="str">
            <v>26,27大厅</v>
          </cell>
          <cell r="H35">
            <v>34669</v>
          </cell>
          <cell r="I35" t="str">
            <v>购入</v>
          </cell>
          <cell r="J35" t="str">
            <v>平均年限法</v>
          </cell>
          <cell r="K35" t="str">
            <v>60</v>
          </cell>
          <cell r="L35">
            <v>10440</v>
          </cell>
          <cell r="M35">
            <v>10126.799999999999</v>
          </cell>
          <cell r="N35">
            <v>313.2</v>
          </cell>
          <cell r="O35">
            <v>313.2</v>
          </cell>
          <cell r="P35">
            <v>10440</v>
          </cell>
          <cell r="Q35">
            <v>60</v>
          </cell>
        </row>
        <row r="36">
          <cell r="A36" t="str">
            <v>JJ502</v>
          </cell>
          <cell r="B36" t="str">
            <v>沙发茶几</v>
          </cell>
          <cell r="D36" t="str">
            <v>家具类</v>
          </cell>
          <cell r="E36" t="str">
            <v>经理室</v>
          </cell>
          <cell r="F36" t="str">
            <v>使用中</v>
          </cell>
          <cell r="G36" t="str">
            <v>董事长室</v>
          </cell>
          <cell r="H36">
            <v>34740</v>
          </cell>
          <cell r="I36" t="str">
            <v>购入</v>
          </cell>
          <cell r="J36" t="str">
            <v>平均年限法</v>
          </cell>
          <cell r="K36" t="str">
            <v>60</v>
          </cell>
          <cell r="L36">
            <v>2500</v>
          </cell>
          <cell r="M36">
            <v>2425</v>
          </cell>
          <cell r="N36">
            <v>75</v>
          </cell>
          <cell r="O36">
            <v>75</v>
          </cell>
          <cell r="P36">
            <v>2500</v>
          </cell>
          <cell r="Q36">
            <v>60</v>
          </cell>
        </row>
        <row r="37">
          <cell r="A37" t="str">
            <v>JJ503</v>
          </cell>
          <cell r="B37" t="str">
            <v>转椅,板台</v>
          </cell>
          <cell r="D37" t="str">
            <v>家具类</v>
          </cell>
          <cell r="E37" t="str">
            <v>经理室</v>
          </cell>
          <cell r="F37" t="str">
            <v>使用中</v>
          </cell>
          <cell r="H37">
            <v>32914</v>
          </cell>
          <cell r="I37" t="str">
            <v>盘盈</v>
          </cell>
          <cell r="J37" t="str">
            <v>平均年限法</v>
          </cell>
          <cell r="K37" t="str">
            <v>60</v>
          </cell>
          <cell r="L37">
            <v>30000</v>
          </cell>
          <cell r="M37">
            <v>29100</v>
          </cell>
          <cell r="N37">
            <v>900</v>
          </cell>
          <cell r="O37">
            <v>900</v>
          </cell>
          <cell r="P37">
            <v>30000</v>
          </cell>
          <cell r="Q37">
            <v>60</v>
          </cell>
        </row>
        <row r="38">
          <cell r="A38" t="str">
            <v>JJ504</v>
          </cell>
          <cell r="B38" t="str">
            <v>文件柜</v>
          </cell>
          <cell r="D38" t="str">
            <v>家具类</v>
          </cell>
          <cell r="E38" t="str">
            <v>工会</v>
          </cell>
          <cell r="F38" t="str">
            <v>使用中</v>
          </cell>
          <cell r="G38" t="str">
            <v>工会,阅览室</v>
          </cell>
          <cell r="H38">
            <v>34608</v>
          </cell>
          <cell r="I38" t="str">
            <v>购入</v>
          </cell>
          <cell r="J38" t="str">
            <v>平均年限法</v>
          </cell>
          <cell r="K38" t="str">
            <v>60</v>
          </cell>
          <cell r="L38">
            <v>3640</v>
          </cell>
          <cell r="M38">
            <v>3530.8</v>
          </cell>
          <cell r="N38">
            <v>109.2</v>
          </cell>
          <cell r="O38">
            <v>109.2</v>
          </cell>
          <cell r="P38">
            <v>3640</v>
          </cell>
          <cell r="Q38">
            <v>60</v>
          </cell>
        </row>
        <row r="39">
          <cell r="A39" t="str">
            <v>JJ505</v>
          </cell>
          <cell r="B39" t="str">
            <v>沙发</v>
          </cell>
          <cell r="C39" t="str">
            <v>单人</v>
          </cell>
          <cell r="D39" t="str">
            <v>家具类</v>
          </cell>
          <cell r="E39" t="str">
            <v>工会</v>
          </cell>
          <cell r="F39" t="str">
            <v>使用中</v>
          </cell>
          <cell r="G39" t="str">
            <v>董事长室</v>
          </cell>
          <cell r="H39">
            <v>34639</v>
          </cell>
          <cell r="I39" t="str">
            <v>购入</v>
          </cell>
          <cell r="J39" t="str">
            <v>平均年限法</v>
          </cell>
          <cell r="K39" t="str">
            <v>60</v>
          </cell>
          <cell r="L39">
            <v>6500</v>
          </cell>
          <cell r="M39">
            <v>6305</v>
          </cell>
          <cell r="N39">
            <v>195</v>
          </cell>
          <cell r="O39">
            <v>195</v>
          </cell>
          <cell r="P39">
            <v>6500</v>
          </cell>
          <cell r="Q39">
            <v>60</v>
          </cell>
        </row>
        <row r="40">
          <cell r="A40" t="str">
            <v>JJ506</v>
          </cell>
          <cell r="B40" t="str">
            <v>转椅</v>
          </cell>
          <cell r="C40" t="str">
            <v>G818A-1</v>
          </cell>
          <cell r="D40" t="str">
            <v>家具类</v>
          </cell>
          <cell r="E40" t="str">
            <v>经理室</v>
          </cell>
          <cell r="F40" t="str">
            <v>使用中</v>
          </cell>
          <cell r="G40" t="str">
            <v>2701孙勇使用</v>
          </cell>
          <cell r="H40">
            <v>36252</v>
          </cell>
          <cell r="I40" t="str">
            <v>购入</v>
          </cell>
          <cell r="J40" t="str">
            <v>平均年限法</v>
          </cell>
          <cell r="K40" t="str">
            <v>60</v>
          </cell>
          <cell r="L40">
            <v>3100</v>
          </cell>
          <cell r="M40">
            <v>400.96</v>
          </cell>
          <cell r="N40">
            <v>2699.04</v>
          </cell>
          <cell r="O40">
            <v>93</v>
          </cell>
          <cell r="P40">
            <v>3100</v>
          </cell>
          <cell r="Q40">
            <v>60</v>
          </cell>
        </row>
        <row r="41">
          <cell r="A41" t="str">
            <v>JJ507</v>
          </cell>
          <cell r="B41" t="str">
            <v>会议桌</v>
          </cell>
          <cell r="D41" t="str">
            <v>经租机电</v>
          </cell>
          <cell r="E41" t="str">
            <v>中企物业管理有限公司</v>
          </cell>
          <cell r="F41" t="str">
            <v>使用中</v>
          </cell>
          <cell r="G41" t="str">
            <v>7楼会议室</v>
          </cell>
          <cell r="H41">
            <v>36511</v>
          </cell>
          <cell r="I41" t="str">
            <v>购入</v>
          </cell>
          <cell r="J41" t="str">
            <v>平均年限法</v>
          </cell>
          <cell r="K41" t="str">
            <v>60</v>
          </cell>
          <cell r="L41">
            <v>3800</v>
          </cell>
          <cell r="M41">
            <v>0</v>
          </cell>
          <cell r="N41">
            <v>3800</v>
          </cell>
          <cell r="O41">
            <v>114</v>
          </cell>
          <cell r="P41">
            <v>3800</v>
          </cell>
          <cell r="Q41">
            <v>60</v>
          </cell>
        </row>
        <row r="42">
          <cell r="A42" t="str">
            <v>JJ508</v>
          </cell>
          <cell r="B42" t="str">
            <v>会议桌</v>
          </cell>
          <cell r="D42" t="str">
            <v>经租机电</v>
          </cell>
          <cell r="E42" t="str">
            <v>中企物业管理有限公司</v>
          </cell>
          <cell r="F42" t="str">
            <v>使用中</v>
          </cell>
          <cell r="G42" t="str">
            <v>7楼会议室</v>
          </cell>
          <cell r="H42">
            <v>36511</v>
          </cell>
          <cell r="I42" t="str">
            <v>购入</v>
          </cell>
          <cell r="J42" t="str">
            <v>平均年限法</v>
          </cell>
          <cell r="K42" t="str">
            <v>60</v>
          </cell>
          <cell r="L42">
            <v>5800</v>
          </cell>
          <cell r="M42">
            <v>0</v>
          </cell>
          <cell r="N42">
            <v>5800</v>
          </cell>
          <cell r="O42">
            <v>174</v>
          </cell>
          <cell r="P42">
            <v>5800</v>
          </cell>
          <cell r="Q42">
            <v>60</v>
          </cell>
        </row>
        <row r="43">
          <cell r="A43" t="str">
            <v>JT501</v>
          </cell>
          <cell r="B43" t="str">
            <v>移动电话</v>
          </cell>
          <cell r="C43" t="str">
            <v>爱立信GH388</v>
          </cell>
          <cell r="D43" t="str">
            <v>机电类</v>
          </cell>
          <cell r="E43" t="str">
            <v>经理室</v>
          </cell>
          <cell r="F43" t="str">
            <v>使用中</v>
          </cell>
          <cell r="G43" t="str">
            <v>盛总转滕国伟</v>
          </cell>
          <cell r="H43">
            <v>35318</v>
          </cell>
          <cell r="I43" t="str">
            <v>购入</v>
          </cell>
          <cell r="J43" t="str">
            <v>平均年限法</v>
          </cell>
          <cell r="K43" t="str">
            <v>60</v>
          </cell>
          <cell r="L43">
            <v>11010</v>
          </cell>
          <cell r="M43">
            <v>6942</v>
          </cell>
          <cell r="N43">
            <v>4068</v>
          </cell>
          <cell r="O43">
            <v>330.3</v>
          </cell>
          <cell r="P43">
            <v>11010</v>
          </cell>
          <cell r="Q43">
            <v>60</v>
          </cell>
        </row>
        <row r="44">
          <cell r="A44" t="str">
            <v>JT507</v>
          </cell>
          <cell r="B44" t="str">
            <v>移动电话</v>
          </cell>
          <cell r="C44" t="str">
            <v>诺基亚233</v>
          </cell>
          <cell r="D44" t="str">
            <v>机电类</v>
          </cell>
          <cell r="E44" t="str">
            <v>经理室</v>
          </cell>
          <cell r="F44" t="str">
            <v>使用中</v>
          </cell>
          <cell r="G44" t="str">
            <v>滕国伟转金爱薇</v>
          </cell>
          <cell r="H44">
            <v>35809</v>
          </cell>
          <cell r="I44" t="str">
            <v>购入</v>
          </cell>
          <cell r="J44" t="str">
            <v>平均年限法</v>
          </cell>
          <cell r="K44" t="str">
            <v>60</v>
          </cell>
          <cell r="L44">
            <v>3400</v>
          </cell>
          <cell r="M44">
            <v>1264.27</v>
          </cell>
          <cell r="N44">
            <v>2135.73</v>
          </cell>
          <cell r="O44">
            <v>102</v>
          </cell>
          <cell r="P44">
            <v>3400</v>
          </cell>
          <cell r="Q44">
            <v>60</v>
          </cell>
        </row>
        <row r="45">
          <cell r="A45" t="str">
            <v>JT508</v>
          </cell>
          <cell r="B45" t="str">
            <v>移动电话</v>
          </cell>
          <cell r="C45" t="str">
            <v>GH398</v>
          </cell>
          <cell r="D45" t="str">
            <v>机电类</v>
          </cell>
          <cell r="E45" t="str">
            <v>经理室</v>
          </cell>
          <cell r="F45" t="str">
            <v>使用中</v>
          </cell>
          <cell r="G45" t="str">
            <v>程良转印学青</v>
          </cell>
          <cell r="H45">
            <v>35899</v>
          </cell>
          <cell r="I45" t="str">
            <v>购入</v>
          </cell>
          <cell r="J45" t="str">
            <v>平均年限法</v>
          </cell>
          <cell r="K45" t="str">
            <v>60</v>
          </cell>
          <cell r="L45">
            <v>3880</v>
          </cell>
          <cell r="M45">
            <v>1254.56</v>
          </cell>
          <cell r="N45">
            <v>2625.44</v>
          </cell>
          <cell r="O45">
            <v>116.4</v>
          </cell>
          <cell r="P45">
            <v>3880</v>
          </cell>
          <cell r="Q45">
            <v>60</v>
          </cell>
        </row>
        <row r="46">
          <cell r="A46" t="str">
            <v>JT509</v>
          </cell>
          <cell r="B46" t="str">
            <v>移动电话</v>
          </cell>
          <cell r="C46" t="str">
            <v>爱立信GH398</v>
          </cell>
          <cell r="D46" t="str">
            <v>机电类</v>
          </cell>
          <cell r="E46" t="str">
            <v>经理室</v>
          </cell>
          <cell r="F46" t="str">
            <v>使用中</v>
          </cell>
          <cell r="G46" t="str">
            <v>夏超寅</v>
          </cell>
          <cell r="H46">
            <v>35899</v>
          </cell>
          <cell r="I46" t="str">
            <v>购入</v>
          </cell>
          <cell r="J46" t="str">
            <v>平均年限法</v>
          </cell>
          <cell r="K46" t="str">
            <v>60</v>
          </cell>
          <cell r="L46">
            <v>3880</v>
          </cell>
          <cell r="M46">
            <v>1254.56</v>
          </cell>
          <cell r="N46">
            <v>2625.44</v>
          </cell>
          <cell r="O46">
            <v>116.4</v>
          </cell>
          <cell r="P46">
            <v>3880</v>
          </cell>
          <cell r="Q46">
            <v>60</v>
          </cell>
        </row>
        <row r="47">
          <cell r="A47" t="str">
            <v>JT510</v>
          </cell>
          <cell r="B47" t="str">
            <v>移动电话</v>
          </cell>
          <cell r="C47" t="str">
            <v>GH398</v>
          </cell>
          <cell r="D47" t="str">
            <v>机电类</v>
          </cell>
          <cell r="E47" t="str">
            <v>经理室</v>
          </cell>
          <cell r="F47" t="str">
            <v>使用中</v>
          </cell>
          <cell r="G47" t="str">
            <v>张慧娟</v>
          </cell>
          <cell r="H47">
            <v>35957</v>
          </cell>
          <cell r="I47" t="str">
            <v>其他增加</v>
          </cell>
          <cell r="J47" t="str">
            <v>平均年限法</v>
          </cell>
          <cell r="K47" t="str">
            <v>60</v>
          </cell>
          <cell r="L47">
            <v>3880</v>
          </cell>
          <cell r="M47">
            <v>1129.1199999999999</v>
          </cell>
          <cell r="N47">
            <v>2750.88</v>
          </cell>
          <cell r="O47">
            <v>116.4</v>
          </cell>
          <cell r="P47">
            <v>3880</v>
          </cell>
          <cell r="Q47">
            <v>60</v>
          </cell>
        </row>
        <row r="48">
          <cell r="A48" t="str">
            <v>JT511</v>
          </cell>
          <cell r="B48" t="str">
            <v>移动电话</v>
          </cell>
          <cell r="C48" t="str">
            <v>GH398</v>
          </cell>
          <cell r="D48" t="str">
            <v>机电类</v>
          </cell>
          <cell r="E48" t="str">
            <v>经理室</v>
          </cell>
          <cell r="F48" t="str">
            <v>使用中</v>
          </cell>
          <cell r="G48" t="str">
            <v>朱建中</v>
          </cell>
          <cell r="H48">
            <v>35957</v>
          </cell>
          <cell r="I48" t="str">
            <v>其他增加</v>
          </cell>
          <cell r="J48" t="str">
            <v>平均年限法</v>
          </cell>
          <cell r="K48" t="str">
            <v>60</v>
          </cell>
          <cell r="L48">
            <v>3880</v>
          </cell>
          <cell r="M48">
            <v>1129.1199999999999</v>
          </cell>
          <cell r="N48">
            <v>2750.88</v>
          </cell>
          <cell r="O48">
            <v>116.4</v>
          </cell>
          <cell r="P48">
            <v>3880</v>
          </cell>
          <cell r="Q48">
            <v>60</v>
          </cell>
        </row>
        <row r="49">
          <cell r="A49" t="str">
            <v>JT512</v>
          </cell>
          <cell r="B49" t="str">
            <v>移动电话</v>
          </cell>
          <cell r="D49" t="str">
            <v>机电类</v>
          </cell>
          <cell r="E49" t="str">
            <v>办公室</v>
          </cell>
          <cell r="F49" t="str">
            <v>使用中</v>
          </cell>
          <cell r="G49" t="str">
            <v>陆永良</v>
          </cell>
          <cell r="H49">
            <v>32918</v>
          </cell>
          <cell r="I49" t="str">
            <v>其他增加</v>
          </cell>
          <cell r="J49" t="str">
            <v>平均年限法</v>
          </cell>
          <cell r="K49" t="str">
            <v>60</v>
          </cell>
          <cell r="L49">
            <v>13440</v>
          </cell>
          <cell r="M49">
            <v>13037</v>
          </cell>
          <cell r="N49">
            <v>403</v>
          </cell>
          <cell r="O49">
            <v>403.2</v>
          </cell>
          <cell r="P49">
            <v>13440</v>
          </cell>
          <cell r="Q49">
            <v>60</v>
          </cell>
        </row>
        <row r="50">
          <cell r="A50" t="str">
            <v>JT513</v>
          </cell>
          <cell r="B50" t="str">
            <v>移动电话</v>
          </cell>
          <cell r="D50" t="str">
            <v>机电类</v>
          </cell>
          <cell r="E50" t="str">
            <v>办公室</v>
          </cell>
          <cell r="F50" t="str">
            <v>使用中</v>
          </cell>
          <cell r="G50" t="str">
            <v>朱迎新</v>
          </cell>
          <cell r="H50">
            <v>32930</v>
          </cell>
          <cell r="I50" t="str">
            <v>其他增加</v>
          </cell>
          <cell r="J50" t="str">
            <v>平均年限法</v>
          </cell>
          <cell r="K50" t="str">
            <v>60</v>
          </cell>
          <cell r="L50">
            <v>13440</v>
          </cell>
          <cell r="M50">
            <v>13037</v>
          </cell>
          <cell r="N50">
            <v>403</v>
          </cell>
          <cell r="O50">
            <v>403.2</v>
          </cell>
          <cell r="P50">
            <v>13440</v>
          </cell>
          <cell r="Q50">
            <v>60</v>
          </cell>
        </row>
        <row r="51">
          <cell r="A51" t="str">
            <v>JT514</v>
          </cell>
          <cell r="B51" t="str">
            <v>摩托罗拉CD928</v>
          </cell>
          <cell r="D51" t="str">
            <v>机电类</v>
          </cell>
          <cell r="E51" t="str">
            <v>经理室</v>
          </cell>
          <cell r="F51" t="str">
            <v>使用中</v>
          </cell>
          <cell r="G51" t="str">
            <v>孙勇</v>
          </cell>
          <cell r="H51">
            <v>36227</v>
          </cell>
          <cell r="I51" t="str">
            <v>购入</v>
          </cell>
          <cell r="J51" t="str">
            <v>平均年限法</v>
          </cell>
          <cell r="K51" t="str">
            <v>60</v>
          </cell>
          <cell r="L51">
            <v>3200</v>
          </cell>
          <cell r="M51">
            <v>465.57</v>
          </cell>
          <cell r="N51">
            <v>2734.43</v>
          </cell>
          <cell r="O51">
            <v>96</v>
          </cell>
          <cell r="P51">
            <v>3200</v>
          </cell>
          <cell r="Q51">
            <v>60</v>
          </cell>
        </row>
        <row r="52">
          <cell r="A52" t="str">
            <v>JT515</v>
          </cell>
          <cell r="B52" t="str">
            <v>移动电话</v>
          </cell>
          <cell r="C52" t="str">
            <v>摩托罗拉928</v>
          </cell>
          <cell r="D52" t="str">
            <v>机电类</v>
          </cell>
          <cell r="E52" t="str">
            <v>经理室</v>
          </cell>
          <cell r="F52" t="str">
            <v>使用中</v>
          </cell>
          <cell r="G52" t="str">
            <v>朱胜杰</v>
          </cell>
          <cell r="H52">
            <v>36243</v>
          </cell>
          <cell r="I52" t="str">
            <v>购入</v>
          </cell>
          <cell r="J52" t="str">
            <v>平均年限法</v>
          </cell>
          <cell r="K52" t="str">
            <v>60</v>
          </cell>
          <cell r="L52">
            <v>3300</v>
          </cell>
          <cell r="M52">
            <v>480.15</v>
          </cell>
          <cell r="N52">
            <v>2819.85</v>
          </cell>
          <cell r="O52">
            <v>99</v>
          </cell>
          <cell r="P52">
            <v>3300</v>
          </cell>
          <cell r="Q52">
            <v>60</v>
          </cell>
        </row>
        <row r="53">
          <cell r="A53" t="str">
            <v>JT516</v>
          </cell>
          <cell r="B53" t="str">
            <v>移动电话</v>
          </cell>
          <cell r="C53" t="str">
            <v>诺基亚5110</v>
          </cell>
          <cell r="D53" t="str">
            <v>机电类</v>
          </cell>
          <cell r="E53" t="str">
            <v>总公司</v>
          </cell>
          <cell r="F53" t="str">
            <v>使用中</v>
          </cell>
          <cell r="G53" t="str">
            <v>陈惠忠2608</v>
          </cell>
          <cell r="H53">
            <v>36355</v>
          </cell>
          <cell r="I53" t="str">
            <v>购入</v>
          </cell>
          <cell r="J53" t="str">
            <v>平均年限法</v>
          </cell>
          <cell r="K53" t="str">
            <v>60</v>
          </cell>
          <cell r="L53">
            <v>1680</v>
          </cell>
          <cell r="M53">
            <v>135.80000000000001</v>
          </cell>
          <cell r="N53">
            <v>1544.2</v>
          </cell>
          <cell r="O53">
            <v>50.4</v>
          </cell>
          <cell r="P53">
            <v>1680</v>
          </cell>
          <cell r="Q53">
            <v>60</v>
          </cell>
        </row>
        <row r="54">
          <cell r="A54" t="str">
            <v>JT517</v>
          </cell>
          <cell r="B54" t="str">
            <v>无绳电话</v>
          </cell>
          <cell r="C54" t="str">
            <v>SONY8700</v>
          </cell>
          <cell r="D54" t="str">
            <v>经租机电</v>
          </cell>
          <cell r="E54" t="str">
            <v>中企物业管理有限公司</v>
          </cell>
          <cell r="F54" t="str">
            <v>使用中</v>
          </cell>
          <cell r="G54" t="str">
            <v>长乐路</v>
          </cell>
          <cell r="H54">
            <v>36521</v>
          </cell>
          <cell r="I54" t="str">
            <v>其他增加</v>
          </cell>
          <cell r="J54" t="str">
            <v>平均年限法</v>
          </cell>
          <cell r="K54" t="str">
            <v>9</v>
          </cell>
          <cell r="L54">
            <v>763.63</v>
          </cell>
          <cell r="M54">
            <v>0</v>
          </cell>
          <cell r="N54">
            <v>763.63</v>
          </cell>
          <cell r="O54">
            <v>22.91</v>
          </cell>
          <cell r="P54">
            <v>763.63</v>
          </cell>
          <cell r="Q54">
            <v>9</v>
          </cell>
        </row>
        <row r="55">
          <cell r="A55" t="str">
            <v>JT518</v>
          </cell>
          <cell r="B55" t="str">
            <v>无绳电话</v>
          </cell>
          <cell r="C55" t="str">
            <v>SONY8700</v>
          </cell>
          <cell r="D55" t="str">
            <v>经租机电</v>
          </cell>
          <cell r="E55" t="str">
            <v>中企物业管理有限公司</v>
          </cell>
          <cell r="F55" t="str">
            <v>使用中</v>
          </cell>
          <cell r="G55" t="str">
            <v>长乐路</v>
          </cell>
          <cell r="H55">
            <v>36521</v>
          </cell>
          <cell r="I55" t="str">
            <v>其他增加</v>
          </cell>
          <cell r="J55" t="str">
            <v>平均年限法</v>
          </cell>
          <cell r="K55" t="str">
            <v>9</v>
          </cell>
          <cell r="L55">
            <v>734.87</v>
          </cell>
          <cell r="M55">
            <v>79.2</v>
          </cell>
          <cell r="N55">
            <v>655.67</v>
          </cell>
          <cell r="O55">
            <v>22.05</v>
          </cell>
          <cell r="P55">
            <v>734.87</v>
          </cell>
          <cell r="Q55">
            <v>9</v>
          </cell>
        </row>
        <row r="56">
          <cell r="A56" t="str">
            <v>JT519</v>
          </cell>
          <cell r="B56" t="str">
            <v>电话总机</v>
          </cell>
          <cell r="C56" t="str">
            <v>KT-10</v>
          </cell>
          <cell r="D56" t="str">
            <v>经租机电</v>
          </cell>
          <cell r="E56" t="str">
            <v>中企物业管理有限公司</v>
          </cell>
          <cell r="F56" t="str">
            <v>使用中</v>
          </cell>
          <cell r="G56" t="str">
            <v>长乐路</v>
          </cell>
          <cell r="H56">
            <v>36521</v>
          </cell>
          <cell r="I56" t="str">
            <v>其他增加</v>
          </cell>
          <cell r="J56" t="str">
            <v>平均年限法</v>
          </cell>
          <cell r="K56" t="str">
            <v>11</v>
          </cell>
          <cell r="L56">
            <v>4611.32</v>
          </cell>
          <cell r="M56">
            <v>406.63</v>
          </cell>
          <cell r="N56">
            <v>4204.6899999999996</v>
          </cell>
          <cell r="O56">
            <v>138.34</v>
          </cell>
          <cell r="P56">
            <v>4611.32</v>
          </cell>
          <cell r="Q56">
            <v>11</v>
          </cell>
        </row>
        <row r="57">
          <cell r="A57" t="str">
            <v>JT520</v>
          </cell>
          <cell r="B57" t="str">
            <v>载波电话</v>
          </cell>
          <cell r="C57" t="str">
            <v>ETECH</v>
          </cell>
          <cell r="D57" t="str">
            <v>经租机电</v>
          </cell>
          <cell r="E57" t="str">
            <v>中企物业管理有限公司</v>
          </cell>
          <cell r="F57" t="str">
            <v>使用中</v>
          </cell>
          <cell r="G57" t="str">
            <v>长乐路</v>
          </cell>
          <cell r="H57">
            <v>36521</v>
          </cell>
          <cell r="I57" t="str">
            <v>其他增加</v>
          </cell>
          <cell r="J57" t="str">
            <v>平均年限法</v>
          </cell>
          <cell r="K57" t="str">
            <v>17</v>
          </cell>
          <cell r="L57">
            <v>7110.94</v>
          </cell>
          <cell r="M57">
            <v>405.74</v>
          </cell>
          <cell r="N57">
            <v>6705.2</v>
          </cell>
          <cell r="O57">
            <v>213.33</v>
          </cell>
          <cell r="P57">
            <v>7110.94</v>
          </cell>
          <cell r="Q57">
            <v>17</v>
          </cell>
        </row>
        <row r="58">
          <cell r="A58" t="str">
            <v>JT521</v>
          </cell>
          <cell r="B58" t="str">
            <v>移动电话</v>
          </cell>
          <cell r="C58" t="str">
            <v>摩托罗拉L2000</v>
          </cell>
          <cell r="D58" t="str">
            <v>机电类</v>
          </cell>
          <cell r="E58" t="str">
            <v>经理室</v>
          </cell>
          <cell r="F58" t="str">
            <v>使用中</v>
          </cell>
          <cell r="G58" t="str">
            <v>张慧娟</v>
          </cell>
          <cell r="H58">
            <v>36522</v>
          </cell>
          <cell r="I58" t="str">
            <v>购入</v>
          </cell>
          <cell r="J58" t="str">
            <v>平均年限法</v>
          </cell>
          <cell r="K58" t="str">
            <v>60</v>
          </cell>
          <cell r="L58">
            <v>2480</v>
          </cell>
          <cell r="M58">
            <v>0</v>
          </cell>
          <cell r="N58">
            <v>2480</v>
          </cell>
          <cell r="O58">
            <v>74.400000000000006</v>
          </cell>
          <cell r="P58">
            <v>2480</v>
          </cell>
          <cell r="Q58">
            <v>60</v>
          </cell>
        </row>
        <row r="59">
          <cell r="A59" t="str">
            <v>JT522</v>
          </cell>
          <cell r="B59" t="str">
            <v>移动电话</v>
          </cell>
          <cell r="C59" t="str">
            <v>摩托罗拉L2000</v>
          </cell>
          <cell r="D59" t="str">
            <v>机电类</v>
          </cell>
          <cell r="E59" t="str">
            <v>经理室</v>
          </cell>
          <cell r="F59" t="str">
            <v>使用中</v>
          </cell>
          <cell r="G59" t="str">
            <v>李敏</v>
          </cell>
          <cell r="H59">
            <v>36522</v>
          </cell>
          <cell r="I59" t="str">
            <v>购入</v>
          </cell>
          <cell r="J59" t="str">
            <v>平均年限法</v>
          </cell>
          <cell r="K59" t="str">
            <v>60</v>
          </cell>
          <cell r="L59">
            <v>2480</v>
          </cell>
          <cell r="M59">
            <v>0</v>
          </cell>
          <cell r="N59">
            <v>2480</v>
          </cell>
          <cell r="O59">
            <v>74.400000000000006</v>
          </cell>
          <cell r="P59">
            <v>2480</v>
          </cell>
          <cell r="Q59">
            <v>60</v>
          </cell>
        </row>
        <row r="60">
          <cell r="A60" t="str">
            <v>JT523</v>
          </cell>
          <cell r="B60" t="str">
            <v>移动电话</v>
          </cell>
          <cell r="C60" t="str">
            <v>摩托罗拉</v>
          </cell>
          <cell r="D60" t="str">
            <v>机电类</v>
          </cell>
          <cell r="E60" t="str">
            <v>经理室</v>
          </cell>
          <cell r="F60" t="str">
            <v>使用中</v>
          </cell>
          <cell r="G60" t="str">
            <v>滕国伟</v>
          </cell>
          <cell r="H60">
            <v>36522</v>
          </cell>
          <cell r="I60" t="str">
            <v>购入</v>
          </cell>
          <cell r="J60" t="str">
            <v>平均年限法</v>
          </cell>
          <cell r="K60" t="str">
            <v>60</v>
          </cell>
          <cell r="L60">
            <v>2480</v>
          </cell>
          <cell r="M60">
            <v>0</v>
          </cell>
          <cell r="N60">
            <v>2480</v>
          </cell>
          <cell r="O60">
            <v>74.400000000000006</v>
          </cell>
          <cell r="P60">
            <v>2480</v>
          </cell>
          <cell r="Q60">
            <v>60</v>
          </cell>
        </row>
        <row r="61">
          <cell r="A61" t="str">
            <v>JTa004</v>
          </cell>
          <cell r="B61" t="str">
            <v>移动电话</v>
          </cell>
          <cell r="C61" t="str">
            <v>8200C</v>
          </cell>
          <cell r="D61" t="str">
            <v>机电类</v>
          </cell>
          <cell r="E61" t="str">
            <v>办公室</v>
          </cell>
          <cell r="F61" t="str">
            <v>使用中</v>
          </cell>
          <cell r="H61">
            <v>35166</v>
          </cell>
          <cell r="I61" t="str">
            <v>其他增加</v>
          </cell>
          <cell r="J61" t="str">
            <v>平均年限法</v>
          </cell>
          <cell r="K61" t="str">
            <v>60</v>
          </cell>
          <cell r="L61">
            <v>6625.63</v>
          </cell>
          <cell r="M61">
            <v>3415.7</v>
          </cell>
          <cell r="N61">
            <v>3209.93</v>
          </cell>
          <cell r="O61">
            <v>333.6</v>
          </cell>
          <cell r="P61">
            <v>11120</v>
          </cell>
          <cell r="Q61">
            <v>60</v>
          </cell>
        </row>
        <row r="62">
          <cell r="A62" t="str">
            <v>JTa005</v>
          </cell>
          <cell r="B62" t="str">
            <v>电话产权</v>
          </cell>
          <cell r="D62" t="str">
            <v>经租机电</v>
          </cell>
          <cell r="E62" t="str">
            <v>企华置业有限公司</v>
          </cell>
          <cell r="F62" t="str">
            <v>使用中</v>
          </cell>
          <cell r="G62" t="str">
            <v>建国东路</v>
          </cell>
          <cell r="H62">
            <v>34945</v>
          </cell>
          <cell r="I62" t="str">
            <v>购入</v>
          </cell>
          <cell r="J62" t="str">
            <v>平均年限法</v>
          </cell>
          <cell r="K62" t="str">
            <v>60</v>
          </cell>
          <cell r="L62">
            <v>3620</v>
          </cell>
          <cell r="M62">
            <v>2303.75</v>
          </cell>
          <cell r="N62">
            <v>1316.25</v>
          </cell>
          <cell r="O62">
            <v>225</v>
          </cell>
          <cell r="P62">
            <v>7500</v>
          </cell>
          <cell r="Q62">
            <v>60</v>
          </cell>
        </row>
        <row r="63">
          <cell r="A63" t="str">
            <v>JTa006</v>
          </cell>
          <cell r="B63" t="str">
            <v>电话产权</v>
          </cell>
          <cell r="D63" t="str">
            <v>经租机电</v>
          </cell>
          <cell r="E63" t="str">
            <v>企华置业有限公司</v>
          </cell>
          <cell r="F63" t="str">
            <v>使用中</v>
          </cell>
          <cell r="G63" t="str">
            <v>建国东路</v>
          </cell>
          <cell r="H63">
            <v>34945</v>
          </cell>
          <cell r="I63" t="str">
            <v>购入</v>
          </cell>
          <cell r="J63" t="str">
            <v>平均年限法</v>
          </cell>
          <cell r="K63" t="str">
            <v>60</v>
          </cell>
          <cell r="L63">
            <v>3620</v>
          </cell>
          <cell r="M63">
            <v>2327.0300000000002</v>
          </cell>
          <cell r="N63">
            <v>1292.97</v>
          </cell>
          <cell r="O63">
            <v>108.6</v>
          </cell>
          <cell r="P63">
            <v>7500</v>
          </cell>
          <cell r="Q63">
            <v>60</v>
          </cell>
        </row>
        <row r="64">
          <cell r="A64" t="str">
            <v>JX502</v>
          </cell>
          <cell r="B64" t="str">
            <v>UPS</v>
          </cell>
          <cell r="C64" t="str">
            <v>山特500W</v>
          </cell>
          <cell r="D64" t="str">
            <v>电脑,打印机</v>
          </cell>
          <cell r="E64" t="str">
            <v>科技发展部</v>
          </cell>
          <cell r="F64" t="str">
            <v>使用中</v>
          </cell>
          <cell r="G64" t="str">
            <v>总工程师室2707</v>
          </cell>
          <cell r="H64">
            <v>34691</v>
          </cell>
          <cell r="I64" t="str">
            <v>购入</v>
          </cell>
          <cell r="J64" t="str">
            <v>平均年限法</v>
          </cell>
          <cell r="K64" t="str">
            <v>60</v>
          </cell>
          <cell r="L64">
            <v>1200</v>
          </cell>
          <cell r="M64">
            <v>1200</v>
          </cell>
          <cell r="N64">
            <v>0</v>
          </cell>
          <cell r="O64">
            <v>0</v>
          </cell>
          <cell r="P64">
            <v>1200</v>
          </cell>
          <cell r="Q64">
            <v>60</v>
          </cell>
        </row>
        <row r="65">
          <cell r="A65" t="str">
            <v>JX503</v>
          </cell>
          <cell r="B65" t="str">
            <v>电脑</v>
          </cell>
          <cell r="C65" t="str">
            <v>COMPAQ486/50</v>
          </cell>
          <cell r="D65" t="str">
            <v>电脑,打印机</v>
          </cell>
          <cell r="E65" t="str">
            <v>科技发展部</v>
          </cell>
          <cell r="F65" t="str">
            <v>使用中</v>
          </cell>
          <cell r="G65" t="str">
            <v>打印室</v>
          </cell>
          <cell r="H65">
            <v>34691</v>
          </cell>
          <cell r="I65" t="str">
            <v>购入</v>
          </cell>
          <cell r="J65" t="str">
            <v>平均年限法</v>
          </cell>
          <cell r="K65" t="str">
            <v>60</v>
          </cell>
          <cell r="L65">
            <v>18600</v>
          </cell>
          <cell r="M65">
            <v>18600</v>
          </cell>
          <cell r="N65">
            <v>0</v>
          </cell>
          <cell r="O65">
            <v>0</v>
          </cell>
          <cell r="P65">
            <v>18600</v>
          </cell>
          <cell r="Q65">
            <v>60</v>
          </cell>
        </row>
        <row r="66">
          <cell r="A66" t="str">
            <v>JX504</v>
          </cell>
          <cell r="B66" t="str">
            <v>电脑</v>
          </cell>
          <cell r="C66" t="str">
            <v>COMPAQ486/50</v>
          </cell>
          <cell r="D66" t="str">
            <v>电脑,打印机</v>
          </cell>
          <cell r="E66" t="str">
            <v>科技发展部</v>
          </cell>
          <cell r="F66" t="str">
            <v>使用中</v>
          </cell>
          <cell r="G66" t="str">
            <v>总工程师室</v>
          </cell>
          <cell r="H66">
            <v>34691</v>
          </cell>
          <cell r="I66" t="str">
            <v>购入</v>
          </cell>
          <cell r="J66" t="str">
            <v>平均年限法</v>
          </cell>
          <cell r="K66" t="str">
            <v>60</v>
          </cell>
          <cell r="L66">
            <v>19800</v>
          </cell>
          <cell r="M66">
            <v>19800</v>
          </cell>
          <cell r="N66">
            <v>0</v>
          </cell>
          <cell r="O66">
            <v>0</v>
          </cell>
          <cell r="P66">
            <v>19800</v>
          </cell>
          <cell r="Q66">
            <v>60</v>
          </cell>
        </row>
        <row r="67">
          <cell r="A67" t="str">
            <v>JX505</v>
          </cell>
          <cell r="B67" t="str">
            <v>UPS</v>
          </cell>
          <cell r="C67" t="str">
            <v>山特500W</v>
          </cell>
          <cell r="D67" t="str">
            <v>电脑,打印机</v>
          </cell>
          <cell r="E67" t="str">
            <v>科技发展部</v>
          </cell>
          <cell r="F67" t="str">
            <v>使用中</v>
          </cell>
          <cell r="G67" t="str">
            <v>董事长室2703</v>
          </cell>
          <cell r="H67">
            <v>34691</v>
          </cell>
          <cell r="I67" t="str">
            <v>购入</v>
          </cell>
          <cell r="J67" t="str">
            <v>平均年限法</v>
          </cell>
          <cell r="K67" t="str">
            <v>60</v>
          </cell>
          <cell r="L67">
            <v>1200</v>
          </cell>
          <cell r="M67">
            <v>1200</v>
          </cell>
          <cell r="N67">
            <v>0</v>
          </cell>
          <cell r="O67">
            <v>0</v>
          </cell>
          <cell r="P67">
            <v>1200</v>
          </cell>
          <cell r="Q67">
            <v>60</v>
          </cell>
        </row>
        <row r="68">
          <cell r="A68" t="str">
            <v>JX506</v>
          </cell>
          <cell r="B68" t="str">
            <v>电脑</v>
          </cell>
          <cell r="C68" t="str">
            <v>386DX/40</v>
          </cell>
          <cell r="D68" t="str">
            <v>电脑,打印机</v>
          </cell>
          <cell r="E68" t="str">
            <v>科技发展部</v>
          </cell>
          <cell r="F68" t="str">
            <v>使用中</v>
          </cell>
          <cell r="G68" t="str">
            <v>2708</v>
          </cell>
          <cell r="H68">
            <v>34326</v>
          </cell>
          <cell r="I68" t="str">
            <v>购入</v>
          </cell>
          <cell r="J68" t="str">
            <v>平均年限法</v>
          </cell>
          <cell r="K68" t="str">
            <v>60</v>
          </cell>
          <cell r="L68">
            <v>9650</v>
          </cell>
          <cell r="M68">
            <v>9650</v>
          </cell>
          <cell r="N68">
            <v>0</v>
          </cell>
          <cell r="O68">
            <v>0</v>
          </cell>
          <cell r="P68">
            <v>9650</v>
          </cell>
          <cell r="Q68">
            <v>60</v>
          </cell>
        </row>
        <row r="69">
          <cell r="A69" t="str">
            <v>JX507</v>
          </cell>
          <cell r="B69" t="str">
            <v>电脑</v>
          </cell>
          <cell r="C69" t="str">
            <v>EK586</v>
          </cell>
          <cell r="D69" t="str">
            <v>电脑,打印机</v>
          </cell>
          <cell r="E69" t="str">
            <v>科技发展部</v>
          </cell>
          <cell r="F69" t="str">
            <v>使用中</v>
          </cell>
          <cell r="G69" t="str">
            <v>人事部2710</v>
          </cell>
          <cell r="H69">
            <v>35341</v>
          </cell>
          <cell r="I69" t="str">
            <v>购入</v>
          </cell>
          <cell r="J69" t="str">
            <v>平均年限法</v>
          </cell>
          <cell r="K69" t="str">
            <v>60</v>
          </cell>
          <cell r="L69">
            <v>8500</v>
          </cell>
          <cell r="M69">
            <v>8500</v>
          </cell>
          <cell r="N69">
            <v>0</v>
          </cell>
          <cell r="O69">
            <v>0</v>
          </cell>
          <cell r="P69">
            <v>8500</v>
          </cell>
          <cell r="Q69">
            <v>60</v>
          </cell>
        </row>
        <row r="70">
          <cell r="A70" t="str">
            <v>JX508</v>
          </cell>
          <cell r="B70" t="str">
            <v>UPS</v>
          </cell>
          <cell r="C70" t="str">
            <v>山特500W</v>
          </cell>
          <cell r="D70" t="str">
            <v>电脑,打印机</v>
          </cell>
          <cell r="E70" t="str">
            <v>科技发展部</v>
          </cell>
          <cell r="F70" t="str">
            <v>使用中</v>
          </cell>
          <cell r="G70" t="str">
            <v>人事部2710</v>
          </cell>
          <cell r="H70">
            <v>34691</v>
          </cell>
          <cell r="I70" t="str">
            <v>购入</v>
          </cell>
          <cell r="J70" t="str">
            <v>平均年限法</v>
          </cell>
          <cell r="K70" t="str">
            <v>60</v>
          </cell>
          <cell r="L70">
            <v>1200</v>
          </cell>
          <cell r="M70">
            <v>1200</v>
          </cell>
          <cell r="N70">
            <v>0</v>
          </cell>
          <cell r="O70">
            <v>0</v>
          </cell>
          <cell r="P70">
            <v>1200</v>
          </cell>
          <cell r="Q70">
            <v>60</v>
          </cell>
        </row>
        <row r="71">
          <cell r="A71" t="str">
            <v>JX510</v>
          </cell>
          <cell r="B71" t="str">
            <v>电脑</v>
          </cell>
          <cell r="C71" t="str">
            <v>386DX/40</v>
          </cell>
          <cell r="D71" t="str">
            <v>电脑,打印机</v>
          </cell>
          <cell r="E71" t="str">
            <v>科技发展部</v>
          </cell>
          <cell r="F71" t="str">
            <v>使用中</v>
          </cell>
          <cell r="G71" t="str">
            <v>办公室</v>
          </cell>
          <cell r="H71">
            <v>34326</v>
          </cell>
          <cell r="I71" t="str">
            <v>购入</v>
          </cell>
          <cell r="J71" t="str">
            <v>平均年限法</v>
          </cell>
          <cell r="K71" t="str">
            <v>60</v>
          </cell>
          <cell r="L71">
            <v>9650</v>
          </cell>
          <cell r="M71">
            <v>9650</v>
          </cell>
          <cell r="N71">
            <v>0</v>
          </cell>
          <cell r="O71">
            <v>0</v>
          </cell>
          <cell r="P71">
            <v>9650</v>
          </cell>
          <cell r="Q71">
            <v>60</v>
          </cell>
        </row>
        <row r="72">
          <cell r="A72" t="str">
            <v>JX511</v>
          </cell>
          <cell r="B72" t="str">
            <v>电脑</v>
          </cell>
          <cell r="C72" t="str">
            <v>COMPAQ486/50</v>
          </cell>
          <cell r="D72" t="str">
            <v>电脑,打印机</v>
          </cell>
          <cell r="E72" t="str">
            <v>科技发展部</v>
          </cell>
          <cell r="F72" t="str">
            <v>使用中</v>
          </cell>
          <cell r="G72" t="str">
            <v>办公室2702</v>
          </cell>
          <cell r="H72">
            <v>34691</v>
          </cell>
          <cell r="I72" t="str">
            <v>购入</v>
          </cell>
          <cell r="J72" t="str">
            <v>平均年限法</v>
          </cell>
          <cell r="K72" t="str">
            <v>60</v>
          </cell>
          <cell r="L72">
            <v>18600</v>
          </cell>
          <cell r="M72">
            <v>18600</v>
          </cell>
          <cell r="N72">
            <v>0</v>
          </cell>
          <cell r="O72">
            <v>0</v>
          </cell>
          <cell r="P72">
            <v>18600</v>
          </cell>
          <cell r="Q72">
            <v>60</v>
          </cell>
        </row>
        <row r="73">
          <cell r="A73" t="str">
            <v>JX512</v>
          </cell>
          <cell r="B73" t="str">
            <v>电脑</v>
          </cell>
          <cell r="C73" t="str">
            <v>COMPAQ512</v>
          </cell>
          <cell r="D73" t="str">
            <v>电脑,打印机</v>
          </cell>
          <cell r="E73" t="str">
            <v>科技发展部</v>
          </cell>
          <cell r="F73" t="str">
            <v>使用中</v>
          </cell>
          <cell r="G73" t="str">
            <v>办公室</v>
          </cell>
          <cell r="H73">
            <v>34691</v>
          </cell>
          <cell r="I73" t="str">
            <v>购入</v>
          </cell>
          <cell r="J73" t="str">
            <v>平均年限法</v>
          </cell>
          <cell r="K73" t="str">
            <v>60</v>
          </cell>
          <cell r="L73">
            <v>18600</v>
          </cell>
          <cell r="M73">
            <v>18600</v>
          </cell>
          <cell r="N73">
            <v>0</v>
          </cell>
          <cell r="O73">
            <v>0</v>
          </cell>
          <cell r="P73">
            <v>18600</v>
          </cell>
          <cell r="Q73">
            <v>60</v>
          </cell>
        </row>
        <row r="74">
          <cell r="A74" t="str">
            <v>JX513</v>
          </cell>
          <cell r="B74" t="str">
            <v>打印机</v>
          </cell>
          <cell r="C74" t="str">
            <v>EPSON LQ-1600K</v>
          </cell>
          <cell r="D74" t="str">
            <v>电脑,打印机</v>
          </cell>
          <cell r="E74" t="str">
            <v>科技发展部</v>
          </cell>
          <cell r="F74" t="str">
            <v>使用中</v>
          </cell>
          <cell r="G74" t="str">
            <v>办公室2702</v>
          </cell>
          <cell r="H74">
            <v>34326</v>
          </cell>
          <cell r="I74" t="str">
            <v>购入</v>
          </cell>
          <cell r="J74" t="str">
            <v>平均年限法</v>
          </cell>
          <cell r="K74" t="str">
            <v>60</v>
          </cell>
          <cell r="L74">
            <v>4900</v>
          </cell>
          <cell r="M74">
            <v>4900</v>
          </cell>
          <cell r="N74">
            <v>0</v>
          </cell>
          <cell r="O74">
            <v>0</v>
          </cell>
          <cell r="P74">
            <v>4900</v>
          </cell>
          <cell r="Q74">
            <v>60</v>
          </cell>
        </row>
        <row r="75">
          <cell r="A75" t="str">
            <v>JX514</v>
          </cell>
          <cell r="B75" t="str">
            <v>打印机</v>
          </cell>
          <cell r="C75" t="str">
            <v>LQ-1900K</v>
          </cell>
          <cell r="D75" t="str">
            <v>电脑,打印机</v>
          </cell>
          <cell r="E75" t="str">
            <v>科技发展部</v>
          </cell>
          <cell r="F75" t="str">
            <v>使用中</v>
          </cell>
          <cell r="G75" t="str">
            <v>办公室</v>
          </cell>
          <cell r="H75">
            <v>34693</v>
          </cell>
          <cell r="I75" t="str">
            <v>购入</v>
          </cell>
          <cell r="J75" t="str">
            <v>平均年限法</v>
          </cell>
          <cell r="K75" t="str">
            <v>60</v>
          </cell>
          <cell r="L75">
            <v>6000</v>
          </cell>
          <cell r="M75">
            <v>6000</v>
          </cell>
          <cell r="N75">
            <v>0</v>
          </cell>
          <cell r="O75">
            <v>0</v>
          </cell>
          <cell r="P75">
            <v>6000</v>
          </cell>
          <cell r="Q75">
            <v>60</v>
          </cell>
        </row>
        <row r="76">
          <cell r="A76" t="str">
            <v>JX515</v>
          </cell>
          <cell r="B76" t="str">
            <v>激光打印机</v>
          </cell>
          <cell r="C76" t="str">
            <v>HP4</v>
          </cell>
          <cell r="D76" t="str">
            <v>电脑,打印机</v>
          </cell>
          <cell r="E76" t="str">
            <v>科技发展部</v>
          </cell>
          <cell r="F76" t="str">
            <v>使用中</v>
          </cell>
          <cell r="G76" t="str">
            <v>办公室</v>
          </cell>
          <cell r="H76">
            <v>34326</v>
          </cell>
          <cell r="I76" t="str">
            <v>购入</v>
          </cell>
          <cell r="J76" t="str">
            <v>平均年限法</v>
          </cell>
          <cell r="K76" t="str">
            <v>60</v>
          </cell>
          <cell r="L76">
            <v>18000</v>
          </cell>
          <cell r="M76">
            <v>18000</v>
          </cell>
          <cell r="N76">
            <v>0</v>
          </cell>
          <cell r="O76">
            <v>0</v>
          </cell>
          <cell r="P76">
            <v>18000</v>
          </cell>
          <cell r="Q76">
            <v>60</v>
          </cell>
        </row>
        <row r="77">
          <cell r="A77" t="str">
            <v>JX516</v>
          </cell>
          <cell r="B77" t="str">
            <v>UPS</v>
          </cell>
          <cell r="C77" t="str">
            <v>山特500W</v>
          </cell>
          <cell r="D77" t="str">
            <v>电脑,打印机</v>
          </cell>
          <cell r="E77" t="str">
            <v>科技发展部</v>
          </cell>
          <cell r="F77" t="str">
            <v>使用中</v>
          </cell>
          <cell r="G77" t="str">
            <v>办公室2702</v>
          </cell>
          <cell r="H77">
            <v>34691</v>
          </cell>
          <cell r="I77" t="str">
            <v>购入</v>
          </cell>
          <cell r="J77" t="str">
            <v>平均年限法</v>
          </cell>
          <cell r="K77" t="str">
            <v>60</v>
          </cell>
          <cell r="L77">
            <v>1200</v>
          </cell>
          <cell r="M77">
            <v>1200</v>
          </cell>
          <cell r="N77">
            <v>0</v>
          </cell>
          <cell r="O77">
            <v>0</v>
          </cell>
          <cell r="P77">
            <v>1200</v>
          </cell>
          <cell r="Q77">
            <v>60</v>
          </cell>
        </row>
        <row r="78">
          <cell r="A78" t="str">
            <v>JX517</v>
          </cell>
          <cell r="B78" t="str">
            <v>UPS</v>
          </cell>
          <cell r="C78" t="str">
            <v>山特500W</v>
          </cell>
          <cell r="D78" t="str">
            <v>电脑,打印机</v>
          </cell>
          <cell r="E78" t="str">
            <v>科技发展部</v>
          </cell>
          <cell r="F78" t="str">
            <v>使用中</v>
          </cell>
          <cell r="G78" t="str">
            <v>办公室2702</v>
          </cell>
          <cell r="H78">
            <v>34691</v>
          </cell>
          <cell r="I78" t="str">
            <v>购入</v>
          </cell>
          <cell r="J78" t="str">
            <v>平均年限法</v>
          </cell>
          <cell r="K78" t="str">
            <v>60</v>
          </cell>
          <cell r="L78">
            <v>1200</v>
          </cell>
          <cell r="M78">
            <v>1200</v>
          </cell>
          <cell r="N78">
            <v>0</v>
          </cell>
          <cell r="O78">
            <v>0</v>
          </cell>
          <cell r="P78">
            <v>1200</v>
          </cell>
          <cell r="Q78">
            <v>60</v>
          </cell>
        </row>
        <row r="79">
          <cell r="A79" t="str">
            <v>JX518</v>
          </cell>
          <cell r="B79" t="str">
            <v>UPS</v>
          </cell>
          <cell r="C79" t="str">
            <v>山特500W</v>
          </cell>
          <cell r="D79" t="str">
            <v>电脑,打印机</v>
          </cell>
          <cell r="E79" t="str">
            <v>科技发展部</v>
          </cell>
          <cell r="F79" t="str">
            <v>使用中</v>
          </cell>
          <cell r="G79" t="str">
            <v>办公室2702</v>
          </cell>
          <cell r="H79">
            <v>34691</v>
          </cell>
          <cell r="I79" t="str">
            <v>购入</v>
          </cell>
          <cell r="J79" t="str">
            <v>平均年限法</v>
          </cell>
          <cell r="K79" t="str">
            <v>60</v>
          </cell>
          <cell r="L79">
            <v>1200</v>
          </cell>
          <cell r="M79">
            <v>1200</v>
          </cell>
          <cell r="N79">
            <v>0</v>
          </cell>
          <cell r="O79">
            <v>0</v>
          </cell>
          <cell r="P79">
            <v>1200</v>
          </cell>
          <cell r="Q79">
            <v>60</v>
          </cell>
        </row>
        <row r="80">
          <cell r="A80" t="str">
            <v>JX519</v>
          </cell>
          <cell r="B80" t="str">
            <v>电脑</v>
          </cell>
          <cell r="C80" t="str">
            <v>COMPAQ486/50</v>
          </cell>
          <cell r="D80" t="str">
            <v>电脑,打印机</v>
          </cell>
          <cell r="E80" t="str">
            <v>科技发展部</v>
          </cell>
          <cell r="F80" t="str">
            <v>使用中</v>
          </cell>
          <cell r="G80" t="str">
            <v>投发部</v>
          </cell>
          <cell r="H80">
            <v>34691</v>
          </cell>
          <cell r="I80" t="str">
            <v>购入</v>
          </cell>
          <cell r="J80" t="str">
            <v>平均年限法</v>
          </cell>
          <cell r="K80" t="str">
            <v>60</v>
          </cell>
          <cell r="L80">
            <v>18600</v>
          </cell>
          <cell r="M80">
            <v>18600</v>
          </cell>
          <cell r="N80">
            <v>0</v>
          </cell>
          <cell r="O80">
            <v>0</v>
          </cell>
          <cell r="P80">
            <v>18600</v>
          </cell>
          <cell r="Q80">
            <v>60</v>
          </cell>
        </row>
        <row r="81">
          <cell r="A81" t="str">
            <v>JX520</v>
          </cell>
          <cell r="B81" t="str">
            <v>电脑</v>
          </cell>
          <cell r="C81" t="str">
            <v>COMPAQ486/50</v>
          </cell>
          <cell r="D81" t="str">
            <v>电脑,打印机</v>
          </cell>
          <cell r="E81" t="str">
            <v>科技发展部</v>
          </cell>
          <cell r="F81" t="str">
            <v>使用中</v>
          </cell>
          <cell r="G81" t="str">
            <v>投发部</v>
          </cell>
          <cell r="H81">
            <v>34691</v>
          </cell>
          <cell r="I81" t="str">
            <v>购入</v>
          </cell>
          <cell r="J81" t="str">
            <v>平均年限法</v>
          </cell>
          <cell r="K81" t="str">
            <v>60</v>
          </cell>
          <cell r="L81">
            <v>18600</v>
          </cell>
          <cell r="M81">
            <v>18600</v>
          </cell>
          <cell r="N81">
            <v>0</v>
          </cell>
          <cell r="O81">
            <v>0</v>
          </cell>
          <cell r="P81">
            <v>18600</v>
          </cell>
          <cell r="Q81">
            <v>60</v>
          </cell>
        </row>
        <row r="82">
          <cell r="A82" t="str">
            <v>JX522</v>
          </cell>
          <cell r="B82" t="str">
            <v>UPS</v>
          </cell>
          <cell r="D82" t="str">
            <v>电脑,打印机</v>
          </cell>
          <cell r="E82" t="str">
            <v>科技发展部</v>
          </cell>
          <cell r="F82" t="str">
            <v>使用中</v>
          </cell>
          <cell r="G82" t="str">
            <v>投发部2602</v>
          </cell>
          <cell r="H82">
            <v>34326</v>
          </cell>
          <cell r="I82" t="str">
            <v>购入</v>
          </cell>
          <cell r="J82" t="str">
            <v>平均年限法</v>
          </cell>
          <cell r="K82" t="str">
            <v>60</v>
          </cell>
          <cell r="L82">
            <v>1200</v>
          </cell>
          <cell r="M82">
            <v>1200</v>
          </cell>
          <cell r="N82">
            <v>0</v>
          </cell>
          <cell r="O82">
            <v>0</v>
          </cell>
          <cell r="P82">
            <v>1200</v>
          </cell>
          <cell r="Q82">
            <v>60</v>
          </cell>
        </row>
        <row r="83">
          <cell r="A83" t="str">
            <v>JX523</v>
          </cell>
          <cell r="B83" t="str">
            <v>UPS</v>
          </cell>
          <cell r="C83" t="str">
            <v>山特500W</v>
          </cell>
          <cell r="D83" t="str">
            <v>电脑,打印机</v>
          </cell>
          <cell r="E83" t="str">
            <v>科技发展部</v>
          </cell>
          <cell r="F83" t="str">
            <v>使用中</v>
          </cell>
          <cell r="G83" t="str">
            <v>投发部2602</v>
          </cell>
          <cell r="H83">
            <v>34326</v>
          </cell>
          <cell r="I83" t="str">
            <v>购入</v>
          </cell>
          <cell r="J83" t="str">
            <v>平均年限法</v>
          </cell>
          <cell r="K83" t="str">
            <v>60</v>
          </cell>
          <cell r="L83">
            <v>1200</v>
          </cell>
          <cell r="M83">
            <v>1200</v>
          </cell>
          <cell r="N83">
            <v>0</v>
          </cell>
          <cell r="O83">
            <v>0</v>
          </cell>
          <cell r="P83">
            <v>1200</v>
          </cell>
          <cell r="Q83">
            <v>60</v>
          </cell>
        </row>
        <row r="84">
          <cell r="A84" t="str">
            <v>JX524</v>
          </cell>
          <cell r="B84" t="str">
            <v>UPS</v>
          </cell>
          <cell r="C84" t="str">
            <v>山特500W</v>
          </cell>
          <cell r="D84" t="str">
            <v>电脑,打印机</v>
          </cell>
          <cell r="E84" t="str">
            <v>科技发展部</v>
          </cell>
          <cell r="F84" t="str">
            <v>使用中</v>
          </cell>
          <cell r="G84" t="str">
            <v>投发部2602</v>
          </cell>
          <cell r="H84">
            <v>34326</v>
          </cell>
          <cell r="I84" t="str">
            <v>购入</v>
          </cell>
          <cell r="J84" t="str">
            <v>平均年限法</v>
          </cell>
          <cell r="K84" t="str">
            <v>60</v>
          </cell>
          <cell r="L84">
            <v>1200</v>
          </cell>
          <cell r="M84">
            <v>1200</v>
          </cell>
          <cell r="N84">
            <v>0</v>
          </cell>
          <cell r="O84">
            <v>0</v>
          </cell>
          <cell r="P84">
            <v>1200</v>
          </cell>
          <cell r="Q84">
            <v>60</v>
          </cell>
        </row>
        <row r="85">
          <cell r="A85" t="str">
            <v>JX525</v>
          </cell>
          <cell r="B85" t="str">
            <v>打印机</v>
          </cell>
          <cell r="C85" t="str">
            <v>LQ-1900K</v>
          </cell>
          <cell r="D85" t="str">
            <v>电脑,打印机</v>
          </cell>
          <cell r="E85" t="str">
            <v>科技发展部</v>
          </cell>
          <cell r="F85" t="str">
            <v>使用中</v>
          </cell>
          <cell r="G85" t="str">
            <v>投发部</v>
          </cell>
          <cell r="H85">
            <v>34693</v>
          </cell>
          <cell r="I85" t="str">
            <v>购入</v>
          </cell>
          <cell r="J85" t="str">
            <v>平均年限法</v>
          </cell>
          <cell r="K85" t="str">
            <v>60</v>
          </cell>
          <cell r="L85">
            <v>6000</v>
          </cell>
          <cell r="M85">
            <v>6000</v>
          </cell>
          <cell r="N85">
            <v>0</v>
          </cell>
          <cell r="O85">
            <v>0</v>
          </cell>
          <cell r="P85">
            <v>6000</v>
          </cell>
          <cell r="Q85">
            <v>60</v>
          </cell>
        </row>
        <row r="86">
          <cell r="A86" t="str">
            <v>JX526</v>
          </cell>
          <cell r="B86" t="str">
            <v>打印机</v>
          </cell>
          <cell r="C86" t="str">
            <v>LQ-1900K</v>
          </cell>
          <cell r="D86" t="str">
            <v>电脑,打印机</v>
          </cell>
          <cell r="E86" t="str">
            <v>科技发展部</v>
          </cell>
          <cell r="F86" t="str">
            <v>使用中</v>
          </cell>
          <cell r="G86" t="str">
            <v>投发部</v>
          </cell>
          <cell r="H86">
            <v>34693</v>
          </cell>
          <cell r="I86" t="str">
            <v>购入</v>
          </cell>
          <cell r="J86" t="str">
            <v>平均年限法</v>
          </cell>
          <cell r="K86" t="str">
            <v>60</v>
          </cell>
          <cell r="L86">
            <v>6000</v>
          </cell>
          <cell r="M86">
            <v>6000</v>
          </cell>
          <cell r="N86">
            <v>0</v>
          </cell>
          <cell r="O86">
            <v>0</v>
          </cell>
          <cell r="P86">
            <v>6000</v>
          </cell>
          <cell r="Q86">
            <v>60</v>
          </cell>
        </row>
        <row r="87">
          <cell r="A87" t="str">
            <v>JX527</v>
          </cell>
          <cell r="B87" t="str">
            <v>打印机</v>
          </cell>
          <cell r="C87" t="str">
            <v>LQ-1900K</v>
          </cell>
          <cell r="D87" t="str">
            <v>电脑,打印机</v>
          </cell>
          <cell r="E87" t="str">
            <v>科技发展部</v>
          </cell>
          <cell r="F87" t="str">
            <v>使用中</v>
          </cell>
          <cell r="G87" t="str">
            <v>审计室</v>
          </cell>
          <cell r="H87">
            <v>34693</v>
          </cell>
          <cell r="I87" t="str">
            <v>购入</v>
          </cell>
          <cell r="J87" t="str">
            <v>平均年限法</v>
          </cell>
          <cell r="K87" t="str">
            <v>60</v>
          </cell>
          <cell r="L87">
            <v>6000</v>
          </cell>
          <cell r="M87">
            <v>6000</v>
          </cell>
          <cell r="N87">
            <v>0</v>
          </cell>
          <cell r="O87">
            <v>0</v>
          </cell>
          <cell r="P87">
            <v>6000</v>
          </cell>
          <cell r="Q87">
            <v>60</v>
          </cell>
        </row>
        <row r="88">
          <cell r="A88" t="str">
            <v>JX528</v>
          </cell>
          <cell r="B88" t="str">
            <v>UPS</v>
          </cell>
          <cell r="C88" t="str">
            <v>山特500W</v>
          </cell>
          <cell r="D88" t="str">
            <v>电脑,打印机</v>
          </cell>
          <cell r="E88" t="str">
            <v>科技发展部</v>
          </cell>
          <cell r="F88" t="str">
            <v>使用中</v>
          </cell>
          <cell r="G88" t="str">
            <v>财务部2605</v>
          </cell>
          <cell r="H88">
            <v>34692</v>
          </cell>
          <cell r="I88" t="str">
            <v>购入</v>
          </cell>
          <cell r="J88" t="str">
            <v>平均年限法</v>
          </cell>
          <cell r="K88" t="str">
            <v>60</v>
          </cell>
          <cell r="L88">
            <v>1200</v>
          </cell>
          <cell r="M88">
            <v>1200</v>
          </cell>
          <cell r="N88">
            <v>0</v>
          </cell>
          <cell r="O88">
            <v>0</v>
          </cell>
          <cell r="P88">
            <v>1200</v>
          </cell>
          <cell r="Q88">
            <v>60</v>
          </cell>
        </row>
        <row r="89">
          <cell r="A89" t="str">
            <v>JX529</v>
          </cell>
          <cell r="B89" t="str">
            <v>打印机</v>
          </cell>
          <cell r="C89" t="str">
            <v>EPSON LQ-1900K</v>
          </cell>
          <cell r="D89" t="str">
            <v>电脑,打印机</v>
          </cell>
          <cell r="E89" t="str">
            <v>科技发展部</v>
          </cell>
          <cell r="F89" t="str">
            <v>使用中</v>
          </cell>
          <cell r="G89" t="str">
            <v>科技发展部2603</v>
          </cell>
          <cell r="H89">
            <v>34874</v>
          </cell>
          <cell r="I89" t="str">
            <v>购入</v>
          </cell>
          <cell r="J89" t="str">
            <v>平均年限法</v>
          </cell>
          <cell r="K89" t="str">
            <v>60</v>
          </cell>
          <cell r="L89">
            <v>6000</v>
          </cell>
          <cell r="M89">
            <v>6000</v>
          </cell>
          <cell r="N89">
            <v>0</v>
          </cell>
          <cell r="O89">
            <v>0</v>
          </cell>
          <cell r="P89">
            <v>6000</v>
          </cell>
          <cell r="Q89">
            <v>60</v>
          </cell>
        </row>
        <row r="90">
          <cell r="A90" t="str">
            <v>JX531</v>
          </cell>
          <cell r="B90" t="str">
            <v>UPS</v>
          </cell>
          <cell r="C90" t="str">
            <v>山特500W</v>
          </cell>
          <cell r="D90" t="str">
            <v>电脑,打印机</v>
          </cell>
          <cell r="E90" t="str">
            <v>科技发展部</v>
          </cell>
          <cell r="F90" t="str">
            <v>使用中</v>
          </cell>
          <cell r="G90" t="str">
            <v>科技发展部2603</v>
          </cell>
          <cell r="H90">
            <v>34326</v>
          </cell>
          <cell r="I90" t="str">
            <v>购入</v>
          </cell>
          <cell r="J90" t="str">
            <v>平均年限法</v>
          </cell>
          <cell r="K90" t="str">
            <v>60</v>
          </cell>
          <cell r="L90">
            <v>1200</v>
          </cell>
          <cell r="M90">
            <v>1200</v>
          </cell>
          <cell r="N90">
            <v>0</v>
          </cell>
          <cell r="O90">
            <v>0</v>
          </cell>
          <cell r="P90">
            <v>1200</v>
          </cell>
          <cell r="Q90">
            <v>60</v>
          </cell>
        </row>
        <row r="91">
          <cell r="A91" t="str">
            <v>JX533</v>
          </cell>
          <cell r="B91" t="str">
            <v>打印机</v>
          </cell>
          <cell r="C91" t="str">
            <v>LQ-1900K</v>
          </cell>
          <cell r="D91" t="str">
            <v>电脑,打印机</v>
          </cell>
          <cell r="E91" t="str">
            <v>科技发展部</v>
          </cell>
          <cell r="F91" t="str">
            <v>使用中</v>
          </cell>
          <cell r="G91" t="str">
            <v>打印室</v>
          </cell>
          <cell r="H91">
            <v>34693</v>
          </cell>
          <cell r="I91" t="str">
            <v>购入</v>
          </cell>
          <cell r="J91" t="str">
            <v>平均年限法</v>
          </cell>
          <cell r="K91" t="str">
            <v>60</v>
          </cell>
          <cell r="L91">
            <v>6000</v>
          </cell>
          <cell r="M91">
            <v>6000</v>
          </cell>
          <cell r="N91">
            <v>0</v>
          </cell>
          <cell r="O91">
            <v>0</v>
          </cell>
          <cell r="P91">
            <v>6000</v>
          </cell>
          <cell r="Q91">
            <v>60</v>
          </cell>
        </row>
        <row r="92">
          <cell r="A92" t="str">
            <v>JX534</v>
          </cell>
          <cell r="B92" t="str">
            <v>UPS</v>
          </cell>
          <cell r="C92" t="str">
            <v>山特1K</v>
          </cell>
          <cell r="D92" t="str">
            <v>电脑,打印机</v>
          </cell>
          <cell r="E92" t="str">
            <v>科技发展部</v>
          </cell>
          <cell r="F92" t="str">
            <v>使用中</v>
          </cell>
          <cell r="G92" t="str">
            <v>科技发展部2604</v>
          </cell>
          <cell r="H92">
            <v>34326</v>
          </cell>
          <cell r="I92" t="str">
            <v>购入</v>
          </cell>
          <cell r="J92" t="str">
            <v>平均年限法</v>
          </cell>
          <cell r="K92" t="str">
            <v>60</v>
          </cell>
          <cell r="L92">
            <v>7400</v>
          </cell>
          <cell r="M92">
            <v>7400</v>
          </cell>
          <cell r="N92">
            <v>0</v>
          </cell>
          <cell r="O92">
            <v>0</v>
          </cell>
          <cell r="P92">
            <v>7400</v>
          </cell>
          <cell r="Q92">
            <v>60</v>
          </cell>
        </row>
        <row r="93">
          <cell r="A93" t="str">
            <v>JX536</v>
          </cell>
          <cell r="B93" t="str">
            <v>电脑</v>
          </cell>
          <cell r="C93" t="str">
            <v>兼容586/150</v>
          </cell>
          <cell r="D93" t="str">
            <v>电脑,打印机</v>
          </cell>
          <cell r="E93" t="str">
            <v>科技发展部</v>
          </cell>
          <cell r="F93" t="str">
            <v>使用中</v>
          </cell>
          <cell r="G93" t="str">
            <v>科技发展部</v>
          </cell>
          <cell r="H93">
            <v>35422</v>
          </cell>
          <cell r="I93" t="str">
            <v>购入</v>
          </cell>
          <cell r="J93" t="str">
            <v>平均年限法</v>
          </cell>
          <cell r="K93" t="str">
            <v>60</v>
          </cell>
          <cell r="L93">
            <v>15700</v>
          </cell>
          <cell r="M93">
            <v>15700</v>
          </cell>
          <cell r="N93">
            <v>0</v>
          </cell>
          <cell r="O93">
            <v>0</v>
          </cell>
          <cell r="P93">
            <v>15700</v>
          </cell>
          <cell r="Q93">
            <v>60</v>
          </cell>
        </row>
        <row r="94">
          <cell r="A94" t="str">
            <v>JX539</v>
          </cell>
          <cell r="B94" t="str">
            <v>激光打印机</v>
          </cell>
          <cell r="C94" t="str">
            <v>惠普LP-4PUS</v>
          </cell>
          <cell r="D94" t="str">
            <v>电脑,打印机</v>
          </cell>
          <cell r="E94" t="str">
            <v>科技发展部</v>
          </cell>
          <cell r="F94" t="str">
            <v>使用中</v>
          </cell>
          <cell r="G94" t="str">
            <v>科技发展部</v>
          </cell>
          <cell r="H94">
            <v>35006</v>
          </cell>
          <cell r="I94" t="str">
            <v>购入</v>
          </cell>
          <cell r="J94" t="str">
            <v>平均年限法</v>
          </cell>
          <cell r="K94" t="str">
            <v>60</v>
          </cell>
          <cell r="L94">
            <v>13480</v>
          </cell>
          <cell r="M94">
            <v>13480</v>
          </cell>
          <cell r="N94">
            <v>0</v>
          </cell>
          <cell r="O94">
            <v>0</v>
          </cell>
          <cell r="P94">
            <v>13480</v>
          </cell>
          <cell r="Q94">
            <v>60</v>
          </cell>
        </row>
        <row r="95">
          <cell r="A95" t="str">
            <v>JX541</v>
          </cell>
          <cell r="B95" t="str">
            <v>电脑</v>
          </cell>
          <cell r="C95" t="str">
            <v>386DX/40</v>
          </cell>
          <cell r="D95" t="str">
            <v>电脑,打印机</v>
          </cell>
          <cell r="E95" t="str">
            <v>科技发展部</v>
          </cell>
          <cell r="F95" t="str">
            <v>使用中</v>
          </cell>
          <cell r="G95" t="str">
            <v>总经理室2701</v>
          </cell>
          <cell r="H95">
            <v>34326</v>
          </cell>
          <cell r="I95" t="str">
            <v>购入</v>
          </cell>
          <cell r="J95" t="str">
            <v>平均年限法</v>
          </cell>
          <cell r="K95" t="str">
            <v>60</v>
          </cell>
          <cell r="L95">
            <v>9650</v>
          </cell>
          <cell r="M95">
            <v>9650</v>
          </cell>
          <cell r="N95">
            <v>0</v>
          </cell>
          <cell r="O95">
            <v>0</v>
          </cell>
          <cell r="P95">
            <v>9650</v>
          </cell>
          <cell r="Q95">
            <v>60</v>
          </cell>
        </row>
        <row r="96">
          <cell r="A96" t="str">
            <v>JX542</v>
          </cell>
          <cell r="B96" t="str">
            <v>电脑</v>
          </cell>
          <cell r="C96" t="str">
            <v>兼容586/150</v>
          </cell>
          <cell r="D96" t="str">
            <v>电脑,打印机</v>
          </cell>
          <cell r="E96" t="str">
            <v>科技发展部</v>
          </cell>
          <cell r="F96" t="str">
            <v>使用中</v>
          </cell>
          <cell r="G96" t="str">
            <v>财务部2605</v>
          </cell>
          <cell r="H96">
            <v>34327</v>
          </cell>
          <cell r="I96" t="str">
            <v>购入</v>
          </cell>
          <cell r="J96" t="str">
            <v>平均年限法</v>
          </cell>
          <cell r="K96" t="str">
            <v>60</v>
          </cell>
          <cell r="L96">
            <v>9650</v>
          </cell>
          <cell r="M96">
            <v>9650</v>
          </cell>
          <cell r="N96">
            <v>0</v>
          </cell>
          <cell r="O96">
            <v>0</v>
          </cell>
          <cell r="P96">
            <v>9650</v>
          </cell>
          <cell r="Q96">
            <v>60</v>
          </cell>
        </row>
        <row r="97">
          <cell r="A97" t="str">
            <v>JX543</v>
          </cell>
          <cell r="B97" t="str">
            <v>电脑</v>
          </cell>
          <cell r="C97" t="str">
            <v>HP586VL3/75</v>
          </cell>
          <cell r="D97" t="str">
            <v>电脑,打印机</v>
          </cell>
          <cell r="E97" t="str">
            <v>科技发展部</v>
          </cell>
          <cell r="F97" t="str">
            <v>使用中</v>
          </cell>
          <cell r="G97" t="str">
            <v>办公室</v>
          </cell>
          <cell r="H97">
            <v>34965</v>
          </cell>
          <cell r="I97" t="str">
            <v>购入</v>
          </cell>
          <cell r="J97" t="str">
            <v>平均年限法</v>
          </cell>
          <cell r="K97" t="str">
            <v>60</v>
          </cell>
          <cell r="L97">
            <v>22700</v>
          </cell>
          <cell r="M97">
            <v>22700</v>
          </cell>
          <cell r="N97">
            <v>0</v>
          </cell>
          <cell r="O97">
            <v>0</v>
          </cell>
          <cell r="P97">
            <v>22700</v>
          </cell>
          <cell r="Q97">
            <v>60</v>
          </cell>
        </row>
        <row r="98">
          <cell r="A98" t="str">
            <v>JX544</v>
          </cell>
          <cell r="B98" t="str">
            <v>电脑</v>
          </cell>
          <cell r="C98" t="str">
            <v>HP586/200服务器</v>
          </cell>
          <cell r="D98" t="str">
            <v>电脑,打印机</v>
          </cell>
          <cell r="E98" t="str">
            <v>科技发展部</v>
          </cell>
          <cell r="F98" t="str">
            <v>使用中</v>
          </cell>
          <cell r="G98" t="str">
            <v>财务部</v>
          </cell>
          <cell r="H98">
            <v>35696</v>
          </cell>
          <cell r="I98" t="str">
            <v>购入</v>
          </cell>
          <cell r="J98" t="str">
            <v>平均年限法</v>
          </cell>
          <cell r="K98" t="str">
            <v>60</v>
          </cell>
          <cell r="L98">
            <v>22000</v>
          </cell>
          <cell r="M98">
            <v>22000</v>
          </cell>
          <cell r="N98">
            <v>0</v>
          </cell>
          <cell r="O98">
            <v>0</v>
          </cell>
          <cell r="P98">
            <v>22000</v>
          </cell>
          <cell r="Q98">
            <v>60</v>
          </cell>
        </row>
        <row r="99">
          <cell r="A99" t="str">
            <v>JX545</v>
          </cell>
          <cell r="B99" t="str">
            <v>打印机</v>
          </cell>
          <cell r="C99" t="str">
            <v>EPSON1600K</v>
          </cell>
          <cell r="D99" t="str">
            <v>电脑,打印机</v>
          </cell>
          <cell r="E99" t="str">
            <v>科技发展部</v>
          </cell>
          <cell r="F99" t="str">
            <v>使用中</v>
          </cell>
          <cell r="G99" t="str">
            <v>财务部</v>
          </cell>
          <cell r="H99">
            <v>34326</v>
          </cell>
          <cell r="I99" t="str">
            <v>购入</v>
          </cell>
          <cell r="J99" t="str">
            <v>平均年限法</v>
          </cell>
          <cell r="K99" t="str">
            <v>60</v>
          </cell>
          <cell r="L99">
            <v>4900</v>
          </cell>
          <cell r="M99">
            <v>4900</v>
          </cell>
          <cell r="N99">
            <v>0</v>
          </cell>
          <cell r="O99">
            <v>0</v>
          </cell>
          <cell r="P99">
            <v>4900</v>
          </cell>
          <cell r="Q99">
            <v>60</v>
          </cell>
        </row>
        <row r="100">
          <cell r="A100" t="str">
            <v>JX546</v>
          </cell>
          <cell r="B100" t="str">
            <v>打印机</v>
          </cell>
          <cell r="C100" t="str">
            <v>EPSON1600K</v>
          </cell>
          <cell r="D100" t="str">
            <v>电脑,打印机</v>
          </cell>
          <cell r="E100" t="str">
            <v>科技发展部</v>
          </cell>
          <cell r="F100" t="str">
            <v>使用中</v>
          </cell>
          <cell r="G100" t="str">
            <v>财务部</v>
          </cell>
          <cell r="H100">
            <v>34326</v>
          </cell>
          <cell r="I100" t="str">
            <v>购入</v>
          </cell>
          <cell r="J100" t="str">
            <v>平均年限法</v>
          </cell>
          <cell r="K100" t="str">
            <v>60</v>
          </cell>
          <cell r="L100">
            <v>4900</v>
          </cell>
          <cell r="M100">
            <v>4900</v>
          </cell>
          <cell r="N100">
            <v>0</v>
          </cell>
          <cell r="O100">
            <v>0</v>
          </cell>
          <cell r="P100">
            <v>4900</v>
          </cell>
          <cell r="Q100">
            <v>60</v>
          </cell>
        </row>
        <row r="101">
          <cell r="A101" t="str">
            <v>JX548</v>
          </cell>
          <cell r="B101" t="str">
            <v>激光打印机</v>
          </cell>
          <cell r="C101" t="str">
            <v>HP6P</v>
          </cell>
          <cell r="D101" t="str">
            <v>电脑,打印机</v>
          </cell>
          <cell r="E101" t="str">
            <v>科技发展部</v>
          </cell>
          <cell r="F101" t="str">
            <v>使用中</v>
          </cell>
          <cell r="G101" t="str">
            <v>财务部</v>
          </cell>
          <cell r="H101">
            <v>35696</v>
          </cell>
          <cell r="I101" t="str">
            <v>购入</v>
          </cell>
          <cell r="J101" t="str">
            <v>平均年限法</v>
          </cell>
          <cell r="K101" t="str">
            <v>60</v>
          </cell>
          <cell r="L101">
            <v>7700</v>
          </cell>
          <cell r="M101">
            <v>7700</v>
          </cell>
          <cell r="N101">
            <v>0</v>
          </cell>
          <cell r="O101">
            <v>0</v>
          </cell>
          <cell r="P101">
            <v>7700</v>
          </cell>
          <cell r="Q101">
            <v>60</v>
          </cell>
        </row>
        <row r="102">
          <cell r="A102" t="str">
            <v>JX549</v>
          </cell>
          <cell r="B102" t="str">
            <v>UPS</v>
          </cell>
          <cell r="C102" t="str">
            <v>山特500W</v>
          </cell>
          <cell r="D102" t="str">
            <v>电脑,打印机</v>
          </cell>
          <cell r="E102" t="str">
            <v>科技发展部</v>
          </cell>
          <cell r="F102" t="str">
            <v>使用中</v>
          </cell>
          <cell r="G102" t="str">
            <v>财务部2605</v>
          </cell>
          <cell r="H102">
            <v>34691</v>
          </cell>
          <cell r="I102" t="str">
            <v>购入</v>
          </cell>
          <cell r="J102" t="str">
            <v>平均年限法</v>
          </cell>
          <cell r="K102" t="str">
            <v>60</v>
          </cell>
          <cell r="L102">
            <v>1200</v>
          </cell>
          <cell r="M102">
            <v>1200</v>
          </cell>
          <cell r="N102">
            <v>0</v>
          </cell>
          <cell r="O102">
            <v>0</v>
          </cell>
          <cell r="P102">
            <v>1200</v>
          </cell>
          <cell r="Q102">
            <v>60</v>
          </cell>
        </row>
        <row r="103">
          <cell r="A103" t="str">
            <v>JX550</v>
          </cell>
          <cell r="B103" t="str">
            <v>UPS</v>
          </cell>
          <cell r="C103" t="str">
            <v>山特500W</v>
          </cell>
          <cell r="D103" t="str">
            <v>电脑,打印机</v>
          </cell>
          <cell r="E103" t="str">
            <v>科技发展部</v>
          </cell>
          <cell r="F103" t="str">
            <v>使用中</v>
          </cell>
          <cell r="G103" t="str">
            <v>财务部2605</v>
          </cell>
          <cell r="H103">
            <v>34691</v>
          </cell>
          <cell r="I103" t="str">
            <v>购入</v>
          </cell>
          <cell r="J103" t="str">
            <v>平均年限法</v>
          </cell>
          <cell r="K103" t="str">
            <v>60</v>
          </cell>
          <cell r="L103">
            <v>1200</v>
          </cell>
          <cell r="M103">
            <v>1200</v>
          </cell>
          <cell r="N103">
            <v>0</v>
          </cell>
          <cell r="O103">
            <v>0</v>
          </cell>
          <cell r="P103">
            <v>1200</v>
          </cell>
          <cell r="Q103">
            <v>60</v>
          </cell>
        </row>
        <row r="104">
          <cell r="A104" t="str">
            <v>JX554</v>
          </cell>
          <cell r="B104" t="str">
            <v>电脑</v>
          </cell>
          <cell r="C104" t="str">
            <v>COMPAQ486/50</v>
          </cell>
          <cell r="D104" t="str">
            <v>电脑,打印机</v>
          </cell>
          <cell r="E104" t="str">
            <v>科技发展部</v>
          </cell>
          <cell r="F104" t="str">
            <v>使用中</v>
          </cell>
          <cell r="G104" t="str">
            <v>资产经营部</v>
          </cell>
          <cell r="H104">
            <v>34326</v>
          </cell>
          <cell r="I104" t="str">
            <v>购入</v>
          </cell>
          <cell r="J104" t="str">
            <v>平均年限法</v>
          </cell>
          <cell r="K104" t="str">
            <v>60</v>
          </cell>
          <cell r="L104">
            <v>46000</v>
          </cell>
          <cell r="M104">
            <v>46000</v>
          </cell>
          <cell r="N104">
            <v>0</v>
          </cell>
          <cell r="O104">
            <v>0</v>
          </cell>
          <cell r="P104">
            <v>46000</v>
          </cell>
          <cell r="Q104">
            <v>60</v>
          </cell>
        </row>
        <row r="105">
          <cell r="A105" t="str">
            <v>JX555</v>
          </cell>
          <cell r="B105" t="str">
            <v>电脑</v>
          </cell>
          <cell r="C105" t="str">
            <v>COMPAQ486/50</v>
          </cell>
          <cell r="D105" t="str">
            <v>电脑,打印机</v>
          </cell>
          <cell r="E105" t="str">
            <v>科技发展部</v>
          </cell>
          <cell r="F105" t="str">
            <v>使用中</v>
          </cell>
          <cell r="G105" t="str">
            <v>监事长室</v>
          </cell>
          <cell r="H105">
            <v>34691</v>
          </cell>
          <cell r="I105" t="str">
            <v>购入</v>
          </cell>
          <cell r="J105" t="str">
            <v>平均年限法</v>
          </cell>
          <cell r="K105" t="str">
            <v>60</v>
          </cell>
          <cell r="L105">
            <v>18600</v>
          </cell>
          <cell r="M105">
            <v>18600</v>
          </cell>
          <cell r="N105">
            <v>0</v>
          </cell>
          <cell r="O105">
            <v>0</v>
          </cell>
          <cell r="P105">
            <v>18600</v>
          </cell>
          <cell r="Q105">
            <v>60</v>
          </cell>
        </row>
        <row r="106">
          <cell r="A106" t="str">
            <v>JX556</v>
          </cell>
          <cell r="B106" t="str">
            <v>UPS</v>
          </cell>
          <cell r="C106" t="str">
            <v>山特500W</v>
          </cell>
          <cell r="D106" t="str">
            <v>电脑,打印机</v>
          </cell>
          <cell r="E106" t="str">
            <v>资产经营部</v>
          </cell>
          <cell r="F106" t="str">
            <v>使用中</v>
          </cell>
          <cell r="G106" t="str">
            <v>资产经营部</v>
          </cell>
          <cell r="H106">
            <v>35025</v>
          </cell>
          <cell r="I106" t="str">
            <v>购入</v>
          </cell>
          <cell r="J106" t="str">
            <v>平均年限法</v>
          </cell>
          <cell r="K106" t="str">
            <v>60</v>
          </cell>
          <cell r="L106">
            <v>900</v>
          </cell>
          <cell r="M106">
            <v>900</v>
          </cell>
          <cell r="N106">
            <v>0</v>
          </cell>
          <cell r="O106">
            <v>0</v>
          </cell>
          <cell r="P106">
            <v>900</v>
          </cell>
          <cell r="Q106">
            <v>60</v>
          </cell>
        </row>
        <row r="107">
          <cell r="A107" t="str">
            <v>JX557</v>
          </cell>
          <cell r="B107" t="str">
            <v>UPS</v>
          </cell>
          <cell r="C107" t="str">
            <v>山特500W</v>
          </cell>
          <cell r="D107" t="str">
            <v>电脑,打印机</v>
          </cell>
          <cell r="E107" t="str">
            <v>资产经营部</v>
          </cell>
          <cell r="F107" t="str">
            <v>使用中</v>
          </cell>
          <cell r="G107" t="str">
            <v>资产经营部</v>
          </cell>
          <cell r="H107">
            <v>33199</v>
          </cell>
          <cell r="I107" t="str">
            <v>购入</v>
          </cell>
          <cell r="J107" t="str">
            <v>平均年限法</v>
          </cell>
          <cell r="K107" t="str">
            <v>60</v>
          </cell>
          <cell r="L107">
            <v>1225</v>
          </cell>
          <cell r="M107">
            <v>1225</v>
          </cell>
          <cell r="N107">
            <v>0</v>
          </cell>
          <cell r="O107">
            <v>0</v>
          </cell>
          <cell r="P107">
            <v>1225</v>
          </cell>
          <cell r="Q107">
            <v>60</v>
          </cell>
        </row>
        <row r="108">
          <cell r="A108" t="str">
            <v>JX558</v>
          </cell>
          <cell r="B108" t="str">
            <v>打印机</v>
          </cell>
          <cell r="C108" t="str">
            <v>LQ-1900K</v>
          </cell>
          <cell r="D108" t="str">
            <v>电脑,打印机</v>
          </cell>
          <cell r="E108" t="str">
            <v>科技发展部</v>
          </cell>
          <cell r="F108" t="str">
            <v>使用中</v>
          </cell>
          <cell r="G108" t="str">
            <v>资产经营部</v>
          </cell>
          <cell r="H108">
            <v>34693</v>
          </cell>
          <cell r="I108" t="str">
            <v>购入</v>
          </cell>
          <cell r="J108" t="str">
            <v>平均年限法</v>
          </cell>
          <cell r="K108" t="str">
            <v>60</v>
          </cell>
          <cell r="L108">
            <v>6000</v>
          </cell>
          <cell r="M108">
            <v>6000</v>
          </cell>
          <cell r="N108">
            <v>0</v>
          </cell>
          <cell r="O108">
            <v>0</v>
          </cell>
          <cell r="P108">
            <v>6000</v>
          </cell>
          <cell r="Q108">
            <v>60</v>
          </cell>
        </row>
        <row r="109">
          <cell r="A109" t="str">
            <v>JX559</v>
          </cell>
          <cell r="B109" t="str">
            <v>粉碎机</v>
          </cell>
          <cell r="D109" t="str">
            <v>机电类</v>
          </cell>
          <cell r="E109" t="str">
            <v>办公室</v>
          </cell>
          <cell r="F109" t="str">
            <v>使用中</v>
          </cell>
          <cell r="H109">
            <v>34283</v>
          </cell>
          <cell r="I109" t="str">
            <v>购入</v>
          </cell>
          <cell r="J109" t="str">
            <v>平均年限法</v>
          </cell>
          <cell r="K109" t="str">
            <v>60</v>
          </cell>
          <cell r="L109">
            <v>2900</v>
          </cell>
          <cell r="M109">
            <v>2859.68</v>
          </cell>
          <cell r="N109">
            <v>40.32</v>
          </cell>
          <cell r="O109">
            <v>87</v>
          </cell>
          <cell r="P109">
            <v>2900</v>
          </cell>
          <cell r="Q109">
            <v>60</v>
          </cell>
        </row>
        <row r="110">
          <cell r="A110" t="str">
            <v>JX560</v>
          </cell>
          <cell r="B110" t="str">
            <v>传真机</v>
          </cell>
          <cell r="D110" t="str">
            <v>机电类</v>
          </cell>
          <cell r="E110" t="str">
            <v>办公室</v>
          </cell>
          <cell r="F110" t="str">
            <v>使用中</v>
          </cell>
          <cell r="H110">
            <v>34344</v>
          </cell>
          <cell r="I110" t="str">
            <v>购入</v>
          </cell>
          <cell r="J110" t="str">
            <v>平均年限法</v>
          </cell>
          <cell r="K110" t="str">
            <v>60</v>
          </cell>
          <cell r="L110">
            <v>15800</v>
          </cell>
          <cell r="M110">
            <v>15326</v>
          </cell>
          <cell r="N110">
            <v>474</v>
          </cell>
          <cell r="O110">
            <v>474</v>
          </cell>
          <cell r="P110">
            <v>15800</v>
          </cell>
          <cell r="Q110">
            <v>60</v>
          </cell>
        </row>
        <row r="111">
          <cell r="A111" t="str">
            <v>JX561</v>
          </cell>
          <cell r="B111" t="str">
            <v>复印机</v>
          </cell>
          <cell r="C111" t="str">
            <v>施乐5421</v>
          </cell>
          <cell r="D111" t="str">
            <v>机电类</v>
          </cell>
          <cell r="E111" t="str">
            <v>办公室</v>
          </cell>
          <cell r="F111" t="str">
            <v>使用中</v>
          </cell>
          <cell r="G111" t="str">
            <v>打印室</v>
          </cell>
          <cell r="H111">
            <v>34921</v>
          </cell>
          <cell r="I111" t="str">
            <v>购入</v>
          </cell>
          <cell r="J111" t="str">
            <v>平均年限法</v>
          </cell>
          <cell r="K111" t="str">
            <v>60</v>
          </cell>
          <cell r="L111">
            <v>28400</v>
          </cell>
          <cell r="M111">
            <v>23874.89</v>
          </cell>
          <cell r="N111">
            <v>4525.1099999999997</v>
          </cell>
          <cell r="O111">
            <v>852</v>
          </cell>
          <cell r="P111">
            <v>28400</v>
          </cell>
          <cell r="Q111">
            <v>60</v>
          </cell>
        </row>
        <row r="112">
          <cell r="A112" t="str">
            <v>JX562</v>
          </cell>
          <cell r="B112" t="str">
            <v>复印机</v>
          </cell>
          <cell r="C112" t="str">
            <v>施乐</v>
          </cell>
          <cell r="D112" t="str">
            <v>机电类</v>
          </cell>
          <cell r="E112" t="str">
            <v>办公室</v>
          </cell>
          <cell r="F112" t="str">
            <v>使用中</v>
          </cell>
          <cell r="G112" t="str">
            <v>打印室</v>
          </cell>
          <cell r="H112">
            <v>33983</v>
          </cell>
          <cell r="I112" t="str">
            <v>购入</v>
          </cell>
          <cell r="J112" t="str">
            <v>平均年限法</v>
          </cell>
          <cell r="K112" t="str">
            <v>60</v>
          </cell>
          <cell r="L112">
            <v>26880</v>
          </cell>
          <cell r="M112">
            <v>26073.599999999999</v>
          </cell>
          <cell r="N112">
            <v>806.4</v>
          </cell>
          <cell r="O112">
            <v>806.4</v>
          </cell>
          <cell r="P112">
            <v>26880</v>
          </cell>
          <cell r="Q112">
            <v>60</v>
          </cell>
        </row>
        <row r="113">
          <cell r="A113" t="str">
            <v>JX563</v>
          </cell>
          <cell r="B113" t="str">
            <v>油印机</v>
          </cell>
          <cell r="D113" t="str">
            <v>机电类</v>
          </cell>
          <cell r="E113" t="str">
            <v>办公室</v>
          </cell>
          <cell r="F113" t="str">
            <v>使用中</v>
          </cell>
          <cell r="G113" t="str">
            <v>打印室</v>
          </cell>
          <cell r="H113">
            <v>34313</v>
          </cell>
          <cell r="I113" t="str">
            <v>购入</v>
          </cell>
          <cell r="J113" t="str">
            <v>平均年限法</v>
          </cell>
          <cell r="K113" t="str">
            <v>60</v>
          </cell>
          <cell r="L113">
            <v>15500</v>
          </cell>
          <cell r="M113">
            <v>15035</v>
          </cell>
          <cell r="N113">
            <v>465</v>
          </cell>
          <cell r="O113">
            <v>465</v>
          </cell>
          <cell r="P113">
            <v>15500</v>
          </cell>
          <cell r="Q113">
            <v>60</v>
          </cell>
        </row>
        <row r="114">
          <cell r="A114" t="str">
            <v>JX564</v>
          </cell>
          <cell r="B114" t="str">
            <v>打字机</v>
          </cell>
          <cell r="C114" t="str">
            <v>MS-2401</v>
          </cell>
          <cell r="D114" t="str">
            <v>机电类</v>
          </cell>
          <cell r="E114" t="str">
            <v>办公室</v>
          </cell>
          <cell r="F114" t="str">
            <v>使用中</v>
          </cell>
          <cell r="G114" t="str">
            <v>打印室</v>
          </cell>
          <cell r="H114">
            <v>34313</v>
          </cell>
          <cell r="I114" t="str">
            <v>购入</v>
          </cell>
          <cell r="J114" t="str">
            <v>平均年限法</v>
          </cell>
          <cell r="K114" t="str">
            <v>60</v>
          </cell>
          <cell r="L114">
            <v>18919.95</v>
          </cell>
          <cell r="M114">
            <v>18919.95</v>
          </cell>
          <cell r="N114">
            <v>0</v>
          </cell>
          <cell r="O114">
            <v>0</v>
          </cell>
          <cell r="P114">
            <v>18919.95</v>
          </cell>
          <cell r="Q114">
            <v>60</v>
          </cell>
        </row>
        <row r="115">
          <cell r="A115" t="str">
            <v>JX565</v>
          </cell>
          <cell r="B115" t="str">
            <v>打字机</v>
          </cell>
          <cell r="D115" t="str">
            <v>机电类</v>
          </cell>
          <cell r="E115" t="str">
            <v>科技发展部</v>
          </cell>
          <cell r="F115" t="str">
            <v>使用中</v>
          </cell>
          <cell r="G115" t="str">
            <v>打印室</v>
          </cell>
          <cell r="H115">
            <v>34753</v>
          </cell>
          <cell r="I115" t="str">
            <v>购入</v>
          </cell>
          <cell r="J115" t="str">
            <v>平均年限法</v>
          </cell>
          <cell r="K115" t="str">
            <v>60</v>
          </cell>
          <cell r="L115">
            <v>15750</v>
          </cell>
          <cell r="M115">
            <v>15750</v>
          </cell>
          <cell r="N115">
            <v>0</v>
          </cell>
          <cell r="O115">
            <v>0</v>
          </cell>
          <cell r="P115">
            <v>15750</v>
          </cell>
          <cell r="Q115">
            <v>60</v>
          </cell>
        </row>
        <row r="116">
          <cell r="A116" t="str">
            <v>JX566</v>
          </cell>
          <cell r="B116" t="str">
            <v>点钞机</v>
          </cell>
          <cell r="D116" t="str">
            <v>机电类</v>
          </cell>
          <cell r="E116" t="str">
            <v>财务部</v>
          </cell>
          <cell r="F116" t="str">
            <v>使用中</v>
          </cell>
          <cell r="H116">
            <v>34587</v>
          </cell>
          <cell r="I116" t="str">
            <v>购入</v>
          </cell>
          <cell r="J116" t="str">
            <v>平均年限法</v>
          </cell>
          <cell r="K116" t="str">
            <v>60</v>
          </cell>
          <cell r="L116">
            <v>2380</v>
          </cell>
          <cell r="M116">
            <v>2308.6</v>
          </cell>
          <cell r="N116">
            <v>71.400000000000006</v>
          </cell>
          <cell r="O116">
            <v>71.400000000000006</v>
          </cell>
          <cell r="P116">
            <v>2380</v>
          </cell>
          <cell r="Q116">
            <v>60</v>
          </cell>
        </row>
        <row r="117">
          <cell r="A117" t="str">
            <v>JX567</v>
          </cell>
          <cell r="B117" t="str">
            <v>点钞机</v>
          </cell>
          <cell r="D117" t="str">
            <v>经租机电</v>
          </cell>
          <cell r="E117" t="str">
            <v>中企物业管理有限公司</v>
          </cell>
          <cell r="F117" t="str">
            <v>使用中</v>
          </cell>
          <cell r="G117" t="str">
            <v>长乐路</v>
          </cell>
          <cell r="H117">
            <v>36521</v>
          </cell>
          <cell r="I117" t="str">
            <v>其他增加</v>
          </cell>
          <cell r="J117" t="str">
            <v>平均年限法</v>
          </cell>
          <cell r="K117" t="str">
            <v>29</v>
          </cell>
          <cell r="L117">
            <v>745.14</v>
          </cell>
          <cell r="M117">
            <v>24.92</v>
          </cell>
          <cell r="N117">
            <v>720.22</v>
          </cell>
          <cell r="O117">
            <v>22.35</v>
          </cell>
          <cell r="P117">
            <v>745.14</v>
          </cell>
          <cell r="Q117">
            <v>29</v>
          </cell>
        </row>
        <row r="118">
          <cell r="A118" t="str">
            <v>JX569</v>
          </cell>
          <cell r="B118" t="str">
            <v>式跳线架</v>
          </cell>
          <cell r="C118" t="str">
            <v>AMP快接</v>
          </cell>
          <cell r="D118" t="str">
            <v>电脑,打印机</v>
          </cell>
          <cell r="E118" t="str">
            <v>科技发展部</v>
          </cell>
          <cell r="F118" t="str">
            <v>使用中</v>
          </cell>
          <cell r="G118" t="str">
            <v>科技发展部</v>
          </cell>
          <cell r="H118">
            <v>35757</v>
          </cell>
          <cell r="I118" t="str">
            <v>购入</v>
          </cell>
          <cell r="J118" t="str">
            <v>平均年限法</v>
          </cell>
          <cell r="K118" t="str">
            <v>60</v>
          </cell>
          <cell r="L118">
            <v>3750</v>
          </cell>
          <cell r="M118">
            <v>3750</v>
          </cell>
          <cell r="N118">
            <v>0</v>
          </cell>
          <cell r="O118">
            <v>0</v>
          </cell>
          <cell r="P118">
            <v>3750</v>
          </cell>
          <cell r="Q118">
            <v>60</v>
          </cell>
        </row>
        <row r="119">
          <cell r="A119" t="str">
            <v>JX570</v>
          </cell>
          <cell r="B119" t="str">
            <v>电脑</v>
          </cell>
          <cell r="C119" t="str">
            <v>COMPAQ P6/200MHZ</v>
          </cell>
          <cell r="D119" t="str">
            <v>电脑,打印机</v>
          </cell>
          <cell r="E119" t="str">
            <v>科技发展部</v>
          </cell>
          <cell r="F119" t="str">
            <v>使用中</v>
          </cell>
          <cell r="G119" t="str">
            <v>科技发展部2603</v>
          </cell>
          <cell r="H119">
            <v>35757</v>
          </cell>
          <cell r="I119" t="str">
            <v>购入</v>
          </cell>
          <cell r="J119" t="str">
            <v>平均年限法</v>
          </cell>
          <cell r="K119" t="str">
            <v>60</v>
          </cell>
          <cell r="L119">
            <v>44000</v>
          </cell>
          <cell r="M119">
            <v>44000</v>
          </cell>
          <cell r="N119">
            <v>0</v>
          </cell>
          <cell r="O119">
            <v>0</v>
          </cell>
          <cell r="P119">
            <v>44000</v>
          </cell>
          <cell r="Q119">
            <v>60</v>
          </cell>
        </row>
        <row r="120">
          <cell r="A120" t="str">
            <v>JX571</v>
          </cell>
          <cell r="B120" t="str">
            <v>HUB集线器</v>
          </cell>
          <cell r="C120" t="str">
            <v>AUTON</v>
          </cell>
          <cell r="D120" t="str">
            <v>电脑,打印机</v>
          </cell>
          <cell r="E120" t="str">
            <v>科技发展部</v>
          </cell>
          <cell r="F120" t="str">
            <v>使用中</v>
          </cell>
          <cell r="G120" t="str">
            <v>2604</v>
          </cell>
          <cell r="H120">
            <v>35757</v>
          </cell>
          <cell r="I120" t="str">
            <v>购入</v>
          </cell>
          <cell r="J120" t="str">
            <v>平均年限法</v>
          </cell>
          <cell r="K120" t="str">
            <v>60</v>
          </cell>
          <cell r="L120">
            <v>1900</v>
          </cell>
          <cell r="M120">
            <v>1900</v>
          </cell>
          <cell r="N120">
            <v>0</v>
          </cell>
          <cell r="O120">
            <v>0</v>
          </cell>
          <cell r="P120">
            <v>1900</v>
          </cell>
          <cell r="Q120">
            <v>60</v>
          </cell>
        </row>
        <row r="121">
          <cell r="A121" t="str">
            <v>JX572</v>
          </cell>
          <cell r="B121" t="str">
            <v>HUB集线器</v>
          </cell>
          <cell r="C121" t="str">
            <v>AUTON</v>
          </cell>
          <cell r="D121" t="str">
            <v>电脑,打印机</v>
          </cell>
          <cell r="E121" t="str">
            <v>科技发展部</v>
          </cell>
          <cell r="F121" t="str">
            <v>使用中</v>
          </cell>
          <cell r="G121" t="str">
            <v>2604</v>
          </cell>
          <cell r="H121">
            <v>35757</v>
          </cell>
          <cell r="I121" t="str">
            <v>购入</v>
          </cell>
          <cell r="J121" t="str">
            <v>平均年限法</v>
          </cell>
          <cell r="K121" t="str">
            <v>60</v>
          </cell>
          <cell r="L121">
            <v>1900</v>
          </cell>
          <cell r="M121">
            <v>1900</v>
          </cell>
          <cell r="N121">
            <v>0</v>
          </cell>
          <cell r="O121">
            <v>0</v>
          </cell>
          <cell r="P121">
            <v>1900</v>
          </cell>
          <cell r="Q121">
            <v>60</v>
          </cell>
        </row>
        <row r="122">
          <cell r="A122" t="str">
            <v>JX573</v>
          </cell>
          <cell r="B122" t="str">
            <v>电脑</v>
          </cell>
          <cell r="C122" t="str">
            <v>586MMX166</v>
          </cell>
          <cell r="D122" t="str">
            <v>电脑,打印机</v>
          </cell>
          <cell r="E122" t="str">
            <v>科技发展部</v>
          </cell>
          <cell r="F122" t="str">
            <v>使用中</v>
          </cell>
          <cell r="G122" t="str">
            <v>财务部</v>
          </cell>
          <cell r="H122">
            <v>35818</v>
          </cell>
          <cell r="I122" t="str">
            <v>购入</v>
          </cell>
          <cell r="J122" t="str">
            <v>平均年限法</v>
          </cell>
          <cell r="K122" t="str">
            <v>60</v>
          </cell>
          <cell r="L122">
            <v>8500</v>
          </cell>
          <cell r="M122">
            <v>8500</v>
          </cell>
          <cell r="N122">
            <v>0</v>
          </cell>
          <cell r="O122">
            <v>0</v>
          </cell>
          <cell r="P122">
            <v>8500</v>
          </cell>
          <cell r="Q122">
            <v>60</v>
          </cell>
        </row>
        <row r="123">
          <cell r="A123" t="str">
            <v>JX574</v>
          </cell>
          <cell r="B123" t="str">
            <v>电脑</v>
          </cell>
          <cell r="C123" t="str">
            <v>586MMX166</v>
          </cell>
          <cell r="D123" t="str">
            <v>电脑,打印机</v>
          </cell>
          <cell r="E123" t="str">
            <v>科技发展部</v>
          </cell>
          <cell r="F123" t="str">
            <v>使用中</v>
          </cell>
          <cell r="G123" t="str">
            <v>财务部</v>
          </cell>
          <cell r="H123">
            <v>35849</v>
          </cell>
          <cell r="I123" t="str">
            <v>购入</v>
          </cell>
          <cell r="J123" t="str">
            <v>平均年限法</v>
          </cell>
          <cell r="K123" t="str">
            <v>60</v>
          </cell>
          <cell r="L123">
            <v>8600</v>
          </cell>
          <cell r="M123">
            <v>8600</v>
          </cell>
          <cell r="N123">
            <v>0</v>
          </cell>
          <cell r="O123">
            <v>0</v>
          </cell>
          <cell r="P123">
            <v>8600</v>
          </cell>
          <cell r="Q123">
            <v>60</v>
          </cell>
        </row>
        <row r="124">
          <cell r="A124" t="str">
            <v>JX575</v>
          </cell>
          <cell r="B124" t="str">
            <v>UPS</v>
          </cell>
          <cell r="C124" t="str">
            <v>山特500W</v>
          </cell>
          <cell r="D124" t="str">
            <v>电脑,打印机</v>
          </cell>
          <cell r="E124" t="str">
            <v>科技发展部</v>
          </cell>
          <cell r="F124" t="str">
            <v>使用中</v>
          </cell>
          <cell r="G124" t="str">
            <v>总经理室2701</v>
          </cell>
          <cell r="H124">
            <v>35938</v>
          </cell>
          <cell r="I124" t="str">
            <v>购入</v>
          </cell>
          <cell r="J124" t="str">
            <v>平均年限法</v>
          </cell>
          <cell r="K124" t="str">
            <v>60</v>
          </cell>
          <cell r="L124">
            <v>750</v>
          </cell>
          <cell r="M124">
            <v>750</v>
          </cell>
          <cell r="N124">
            <v>0</v>
          </cell>
          <cell r="O124">
            <v>0</v>
          </cell>
          <cell r="P124">
            <v>750</v>
          </cell>
          <cell r="Q124">
            <v>60</v>
          </cell>
        </row>
        <row r="125">
          <cell r="A125" t="str">
            <v>JX576</v>
          </cell>
          <cell r="B125" t="str">
            <v>UPS</v>
          </cell>
          <cell r="C125" t="str">
            <v>山特500W</v>
          </cell>
          <cell r="D125" t="str">
            <v>电脑,打印机</v>
          </cell>
          <cell r="E125" t="str">
            <v>科技发展部</v>
          </cell>
          <cell r="F125" t="str">
            <v>使用中</v>
          </cell>
          <cell r="G125" t="str">
            <v>财务部2605</v>
          </cell>
          <cell r="H125">
            <v>35938</v>
          </cell>
          <cell r="I125" t="str">
            <v>购入</v>
          </cell>
          <cell r="J125" t="str">
            <v>平均年限法</v>
          </cell>
          <cell r="K125" t="str">
            <v>60</v>
          </cell>
          <cell r="L125">
            <v>750</v>
          </cell>
          <cell r="M125">
            <v>750</v>
          </cell>
          <cell r="N125">
            <v>0</v>
          </cell>
          <cell r="O125">
            <v>0</v>
          </cell>
          <cell r="P125">
            <v>750</v>
          </cell>
          <cell r="Q125">
            <v>60</v>
          </cell>
        </row>
        <row r="126">
          <cell r="A126" t="str">
            <v>JX577</v>
          </cell>
          <cell r="B126" t="str">
            <v>电脑</v>
          </cell>
          <cell r="C126" t="str">
            <v>奔腾233MHZ</v>
          </cell>
          <cell r="D126" t="str">
            <v>电脑,打印机</v>
          </cell>
          <cell r="E126" t="str">
            <v>科技发展部</v>
          </cell>
          <cell r="F126" t="str">
            <v>使用中</v>
          </cell>
          <cell r="G126" t="str">
            <v>2706</v>
          </cell>
          <cell r="H126">
            <v>35938</v>
          </cell>
          <cell r="I126" t="str">
            <v>购入</v>
          </cell>
          <cell r="J126" t="str">
            <v>平均年限法</v>
          </cell>
          <cell r="K126" t="str">
            <v>60</v>
          </cell>
          <cell r="L126">
            <v>7900</v>
          </cell>
          <cell r="M126">
            <v>7900</v>
          </cell>
          <cell r="N126">
            <v>0</v>
          </cell>
          <cell r="O126">
            <v>0</v>
          </cell>
          <cell r="P126">
            <v>7900</v>
          </cell>
          <cell r="Q126">
            <v>60</v>
          </cell>
        </row>
        <row r="127">
          <cell r="A127" t="str">
            <v>JX578</v>
          </cell>
          <cell r="B127" t="str">
            <v>电脑</v>
          </cell>
          <cell r="C127" t="str">
            <v>奔腾233MHZ</v>
          </cell>
          <cell r="D127" t="str">
            <v>电脑,打印机</v>
          </cell>
          <cell r="E127" t="str">
            <v>科技发展部</v>
          </cell>
          <cell r="F127" t="str">
            <v>使用中</v>
          </cell>
          <cell r="G127" t="str">
            <v>财务部</v>
          </cell>
          <cell r="H127">
            <v>35938</v>
          </cell>
          <cell r="I127" t="str">
            <v>购入</v>
          </cell>
          <cell r="J127" t="str">
            <v>平均年限法</v>
          </cell>
          <cell r="K127" t="str">
            <v>60</v>
          </cell>
          <cell r="L127">
            <v>7900</v>
          </cell>
          <cell r="M127">
            <v>7900</v>
          </cell>
          <cell r="N127">
            <v>0</v>
          </cell>
          <cell r="O127">
            <v>0</v>
          </cell>
          <cell r="P127">
            <v>7900</v>
          </cell>
          <cell r="Q127">
            <v>60</v>
          </cell>
        </row>
        <row r="128">
          <cell r="A128" t="str">
            <v>JX579</v>
          </cell>
          <cell r="B128" t="str">
            <v>电脑</v>
          </cell>
          <cell r="C128" t="str">
            <v>奔腾233MHZ</v>
          </cell>
          <cell r="D128" t="str">
            <v>电脑,打印机</v>
          </cell>
          <cell r="E128" t="str">
            <v>科技发展部</v>
          </cell>
          <cell r="F128" t="str">
            <v>使用中</v>
          </cell>
          <cell r="G128" t="str">
            <v>董事长室</v>
          </cell>
          <cell r="H128">
            <v>35938</v>
          </cell>
          <cell r="I128" t="str">
            <v>购入</v>
          </cell>
          <cell r="J128" t="str">
            <v>平均年限法</v>
          </cell>
          <cell r="K128" t="str">
            <v>60</v>
          </cell>
          <cell r="L128">
            <v>7900</v>
          </cell>
          <cell r="M128">
            <v>7900</v>
          </cell>
          <cell r="N128">
            <v>0</v>
          </cell>
          <cell r="O128">
            <v>0</v>
          </cell>
          <cell r="P128">
            <v>7900</v>
          </cell>
          <cell r="Q128">
            <v>60</v>
          </cell>
        </row>
        <row r="129">
          <cell r="A129" t="str">
            <v>JX580</v>
          </cell>
          <cell r="B129" t="str">
            <v>电脑</v>
          </cell>
          <cell r="C129" t="str">
            <v>奔腾586-233</v>
          </cell>
          <cell r="D129" t="str">
            <v>电脑,打印机</v>
          </cell>
          <cell r="E129" t="str">
            <v>科技发展部</v>
          </cell>
          <cell r="F129" t="str">
            <v>使用中</v>
          </cell>
          <cell r="G129" t="str">
            <v>投发部</v>
          </cell>
          <cell r="H129">
            <v>35949</v>
          </cell>
          <cell r="I129" t="str">
            <v>购入</v>
          </cell>
          <cell r="J129" t="str">
            <v>平均年限法</v>
          </cell>
          <cell r="K129" t="str">
            <v>60</v>
          </cell>
          <cell r="L129">
            <v>7800</v>
          </cell>
          <cell r="M129">
            <v>7800</v>
          </cell>
          <cell r="N129">
            <v>0</v>
          </cell>
          <cell r="O129">
            <v>0</v>
          </cell>
          <cell r="P129">
            <v>7800</v>
          </cell>
          <cell r="Q129">
            <v>60</v>
          </cell>
        </row>
        <row r="130">
          <cell r="A130" t="str">
            <v>JX581</v>
          </cell>
          <cell r="B130" t="str">
            <v>电脑</v>
          </cell>
          <cell r="C130" t="str">
            <v>奔腾Ⅱ266</v>
          </cell>
          <cell r="D130" t="str">
            <v>电脑,打印机</v>
          </cell>
          <cell r="E130" t="str">
            <v>科技发展部</v>
          </cell>
          <cell r="F130" t="str">
            <v>使用中</v>
          </cell>
          <cell r="G130" t="str">
            <v>2604</v>
          </cell>
          <cell r="H130">
            <v>35949</v>
          </cell>
          <cell r="I130" t="str">
            <v>购入</v>
          </cell>
          <cell r="J130" t="str">
            <v>平均年限法</v>
          </cell>
          <cell r="K130" t="str">
            <v>60</v>
          </cell>
          <cell r="L130">
            <v>11900</v>
          </cell>
          <cell r="M130">
            <v>11900</v>
          </cell>
          <cell r="N130">
            <v>0</v>
          </cell>
          <cell r="O130">
            <v>0</v>
          </cell>
          <cell r="P130">
            <v>11900</v>
          </cell>
          <cell r="Q130">
            <v>60</v>
          </cell>
        </row>
        <row r="131">
          <cell r="A131" t="str">
            <v>JX582</v>
          </cell>
          <cell r="B131" t="str">
            <v>电脑</v>
          </cell>
          <cell r="C131" t="str">
            <v>奔腾300</v>
          </cell>
          <cell r="D131" t="str">
            <v>电脑,打印机</v>
          </cell>
          <cell r="E131" t="str">
            <v>科技发展部</v>
          </cell>
          <cell r="F131" t="str">
            <v>使用中</v>
          </cell>
          <cell r="G131" t="str">
            <v>财务部</v>
          </cell>
          <cell r="H131">
            <v>36071</v>
          </cell>
          <cell r="I131" t="str">
            <v>购入</v>
          </cell>
          <cell r="J131" t="str">
            <v>平均年限法</v>
          </cell>
          <cell r="K131" t="str">
            <v>60</v>
          </cell>
          <cell r="L131">
            <v>8850</v>
          </cell>
          <cell r="M131">
            <v>8850</v>
          </cell>
          <cell r="N131">
            <v>0</v>
          </cell>
          <cell r="O131">
            <v>0</v>
          </cell>
          <cell r="P131">
            <v>8850</v>
          </cell>
          <cell r="Q131">
            <v>60</v>
          </cell>
        </row>
        <row r="132">
          <cell r="A132" t="str">
            <v>JX583</v>
          </cell>
          <cell r="B132" t="str">
            <v>打印机</v>
          </cell>
          <cell r="C132" t="str">
            <v>LQ-1900K</v>
          </cell>
          <cell r="D132" t="str">
            <v>电脑,打印机</v>
          </cell>
          <cell r="E132" t="str">
            <v>科技发展部</v>
          </cell>
          <cell r="F132" t="str">
            <v>使用中</v>
          </cell>
          <cell r="G132" t="str">
            <v>人事部</v>
          </cell>
          <cell r="H132">
            <v>34693</v>
          </cell>
          <cell r="I132" t="str">
            <v>购入</v>
          </cell>
          <cell r="J132" t="str">
            <v>平均年限法</v>
          </cell>
          <cell r="K132" t="str">
            <v>60</v>
          </cell>
          <cell r="L132">
            <v>6000</v>
          </cell>
          <cell r="M132">
            <v>6000</v>
          </cell>
          <cell r="N132">
            <v>0</v>
          </cell>
          <cell r="O132">
            <v>0</v>
          </cell>
          <cell r="P132">
            <v>6000</v>
          </cell>
          <cell r="Q132">
            <v>60</v>
          </cell>
        </row>
        <row r="133">
          <cell r="A133" t="str">
            <v>JX585</v>
          </cell>
          <cell r="B133" t="str">
            <v>UPS</v>
          </cell>
          <cell r="C133" t="str">
            <v>山特500W</v>
          </cell>
          <cell r="D133" t="str">
            <v>电脑,打印机</v>
          </cell>
          <cell r="E133" t="str">
            <v>科技发展部</v>
          </cell>
          <cell r="F133" t="str">
            <v>使用中</v>
          </cell>
          <cell r="G133" t="str">
            <v>审计部</v>
          </cell>
          <cell r="H133">
            <v>34326</v>
          </cell>
          <cell r="I133" t="str">
            <v>购入</v>
          </cell>
          <cell r="J133" t="str">
            <v>平均年限法</v>
          </cell>
          <cell r="K133" t="str">
            <v>60</v>
          </cell>
          <cell r="L133">
            <v>1200</v>
          </cell>
          <cell r="M133">
            <v>1200</v>
          </cell>
          <cell r="N133">
            <v>0</v>
          </cell>
          <cell r="O133">
            <v>0</v>
          </cell>
          <cell r="P133">
            <v>1200</v>
          </cell>
          <cell r="Q133">
            <v>60</v>
          </cell>
        </row>
        <row r="134">
          <cell r="A134" t="str">
            <v>JX586</v>
          </cell>
          <cell r="B134" t="str">
            <v>图象视频转换卡</v>
          </cell>
          <cell r="C134" t="str">
            <v>AVERMEDIA</v>
          </cell>
          <cell r="D134" t="str">
            <v>电脑,打印机</v>
          </cell>
          <cell r="E134" t="str">
            <v>科技发展部</v>
          </cell>
          <cell r="F134" t="str">
            <v>使用中</v>
          </cell>
          <cell r="G134" t="str">
            <v>2604</v>
          </cell>
          <cell r="H134">
            <v>36154</v>
          </cell>
          <cell r="I134" t="str">
            <v>购入</v>
          </cell>
          <cell r="J134" t="str">
            <v>平均年限法</v>
          </cell>
          <cell r="K134" t="str">
            <v>60</v>
          </cell>
          <cell r="L134">
            <v>6400</v>
          </cell>
          <cell r="M134">
            <v>6400</v>
          </cell>
          <cell r="N134">
            <v>0</v>
          </cell>
          <cell r="O134">
            <v>0</v>
          </cell>
          <cell r="P134">
            <v>0</v>
          </cell>
          <cell r="Q134">
            <v>58</v>
          </cell>
        </row>
        <row r="135">
          <cell r="A135" t="str">
            <v>JX587</v>
          </cell>
          <cell r="B135" t="str">
            <v>外置刻录机</v>
          </cell>
          <cell r="C135" t="str">
            <v>CRX100E-B</v>
          </cell>
          <cell r="D135" t="str">
            <v>电脑,打印机</v>
          </cell>
          <cell r="E135" t="str">
            <v>科技发展部</v>
          </cell>
          <cell r="F135" t="str">
            <v>使用中</v>
          </cell>
          <cell r="G135" t="str">
            <v>2604</v>
          </cell>
          <cell r="H135">
            <v>36154</v>
          </cell>
          <cell r="I135" t="str">
            <v>购入</v>
          </cell>
          <cell r="J135" t="str">
            <v>平均年限法</v>
          </cell>
          <cell r="K135" t="str">
            <v>60</v>
          </cell>
          <cell r="L135">
            <v>4900</v>
          </cell>
          <cell r="M135">
            <v>4900</v>
          </cell>
          <cell r="N135">
            <v>0</v>
          </cell>
          <cell r="O135">
            <v>0</v>
          </cell>
          <cell r="P135">
            <v>0</v>
          </cell>
          <cell r="Q135">
            <v>58</v>
          </cell>
        </row>
        <row r="136">
          <cell r="A136" t="str">
            <v>JX588-1</v>
          </cell>
          <cell r="B136" t="str">
            <v>电脑</v>
          </cell>
          <cell r="C136" t="str">
            <v>COMPAQ PⅡ300</v>
          </cell>
          <cell r="D136" t="str">
            <v>电脑,打印机</v>
          </cell>
          <cell r="E136" t="str">
            <v>科技发展部</v>
          </cell>
          <cell r="F136" t="str">
            <v>使用中</v>
          </cell>
          <cell r="G136" t="str">
            <v>科发部</v>
          </cell>
          <cell r="H136">
            <v>36123</v>
          </cell>
          <cell r="I136" t="str">
            <v>购入</v>
          </cell>
          <cell r="J136" t="str">
            <v>平均年限法</v>
          </cell>
          <cell r="K136" t="str">
            <v>60</v>
          </cell>
          <cell r="L136">
            <v>33500</v>
          </cell>
          <cell r="M136">
            <v>33500</v>
          </cell>
          <cell r="N136">
            <v>0</v>
          </cell>
          <cell r="O136">
            <v>0</v>
          </cell>
          <cell r="P136">
            <v>33500</v>
          </cell>
          <cell r="Q136">
            <v>60</v>
          </cell>
        </row>
        <row r="137">
          <cell r="A137" t="str">
            <v>JX589</v>
          </cell>
          <cell r="B137" t="str">
            <v>电脑</v>
          </cell>
          <cell r="C137" t="str">
            <v>USR服务器</v>
          </cell>
          <cell r="D137" t="str">
            <v>电脑,打印机</v>
          </cell>
          <cell r="E137" t="str">
            <v>科技发展部</v>
          </cell>
          <cell r="F137" t="str">
            <v>使用中</v>
          </cell>
          <cell r="G137" t="str">
            <v>科发部</v>
          </cell>
          <cell r="H137">
            <v>36123</v>
          </cell>
          <cell r="I137" t="str">
            <v>购入</v>
          </cell>
          <cell r="J137" t="str">
            <v>平均年限法</v>
          </cell>
          <cell r="K137" t="str">
            <v>60</v>
          </cell>
          <cell r="L137">
            <v>23000</v>
          </cell>
          <cell r="M137">
            <v>23000</v>
          </cell>
          <cell r="N137">
            <v>0</v>
          </cell>
          <cell r="O137">
            <v>0</v>
          </cell>
          <cell r="P137">
            <v>23000</v>
          </cell>
          <cell r="Q137">
            <v>60</v>
          </cell>
        </row>
        <row r="138">
          <cell r="A138" t="str">
            <v>JX590</v>
          </cell>
          <cell r="B138" t="str">
            <v>电脑</v>
          </cell>
          <cell r="C138" t="str">
            <v>奔腾PE333</v>
          </cell>
          <cell r="D138" t="str">
            <v>电脑,打印机</v>
          </cell>
          <cell r="E138" t="str">
            <v>科技发展部</v>
          </cell>
          <cell r="F138" t="str">
            <v>使用中</v>
          </cell>
          <cell r="G138" t="str">
            <v>2604</v>
          </cell>
          <cell r="H138">
            <v>36262</v>
          </cell>
          <cell r="I138" t="str">
            <v>购入</v>
          </cell>
          <cell r="J138" t="str">
            <v>平均年限法</v>
          </cell>
          <cell r="K138" t="str">
            <v>1</v>
          </cell>
          <cell r="L138">
            <v>8500</v>
          </cell>
          <cell r="M138">
            <v>8500</v>
          </cell>
          <cell r="N138">
            <v>0</v>
          </cell>
          <cell r="O138">
            <v>0</v>
          </cell>
          <cell r="P138">
            <v>8500</v>
          </cell>
          <cell r="Q138">
            <v>1</v>
          </cell>
        </row>
        <row r="139">
          <cell r="A139" t="str">
            <v>JX591</v>
          </cell>
          <cell r="B139" t="str">
            <v>电脑</v>
          </cell>
          <cell r="C139" t="str">
            <v>Acer SISTE 笔记本</v>
          </cell>
          <cell r="D139" t="str">
            <v>电脑,打印机</v>
          </cell>
          <cell r="E139" t="str">
            <v>经理室</v>
          </cell>
          <cell r="F139" t="str">
            <v>使用中</v>
          </cell>
          <cell r="G139" t="str">
            <v>2707</v>
          </cell>
          <cell r="H139">
            <v>36298</v>
          </cell>
          <cell r="I139" t="str">
            <v>购入</v>
          </cell>
          <cell r="J139" t="str">
            <v>平均年限法</v>
          </cell>
          <cell r="K139" t="str">
            <v>1</v>
          </cell>
          <cell r="L139">
            <v>22640</v>
          </cell>
          <cell r="M139">
            <v>22640</v>
          </cell>
          <cell r="N139">
            <v>0</v>
          </cell>
          <cell r="O139">
            <v>0</v>
          </cell>
          <cell r="P139">
            <v>22640</v>
          </cell>
          <cell r="Q139">
            <v>1</v>
          </cell>
        </row>
        <row r="140">
          <cell r="A140" t="str">
            <v>JX592</v>
          </cell>
          <cell r="B140" t="str">
            <v>电脑</v>
          </cell>
          <cell r="C140" t="str">
            <v>PⅡ300</v>
          </cell>
          <cell r="D140" t="str">
            <v>电脑,打印机</v>
          </cell>
          <cell r="E140" t="str">
            <v>财务部</v>
          </cell>
          <cell r="F140" t="str">
            <v>使用中</v>
          </cell>
          <cell r="G140" t="str">
            <v>2605</v>
          </cell>
          <cell r="H140">
            <v>36300</v>
          </cell>
          <cell r="I140" t="str">
            <v>购入</v>
          </cell>
          <cell r="J140" t="str">
            <v>平均年限法</v>
          </cell>
          <cell r="K140" t="str">
            <v>1</v>
          </cell>
          <cell r="L140">
            <v>7800</v>
          </cell>
          <cell r="M140">
            <v>7800</v>
          </cell>
          <cell r="N140">
            <v>0</v>
          </cell>
          <cell r="O140">
            <v>0</v>
          </cell>
          <cell r="P140">
            <v>7800</v>
          </cell>
          <cell r="Q140">
            <v>1</v>
          </cell>
        </row>
        <row r="141">
          <cell r="A141" t="str">
            <v>JX593</v>
          </cell>
          <cell r="B141" t="str">
            <v>电脑</v>
          </cell>
          <cell r="C141" t="str">
            <v>奔腾PE333</v>
          </cell>
          <cell r="D141" t="str">
            <v>电脑,打印机</v>
          </cell>
          <cell r="E141" t="str">
            <v>办公室</v>
          </cell>
          <cell r="F141" t="str">
            <v>使用中</v>
          </cell>
          <cell r="G141" t="str">
            <v>2702</v>
          </cell>
          <cell r="H141">
            <v>36262</v>
          </cell>
          <cell r="I141" t="str">
            <v>购入</v>
          </cell>
          <cell r="J141" t="str">
            <v>平均年限法</v>
          </cell>
          <cell r="K141" t="str">
            <v>1</v>
          </cell>
          <cell r="L141">
            <v>8500</v>
          </cell>
          <cell r="M141">
            <v>8500</v>
          </cell>
          <cell r="N141">
            <v>0</v>
          </cell>
          <cell r="O141">
            <v>0</v>
          </cell>
          <cell r="P141">
            <v>8500</v>
          </cell>
          <cell r="Q141">
            <v>1</v>
          </cell>
        </row>
        <row r="142">
          <cell r="A142" t="str">
            <v>JX594</v>
          </cell>
          <cell r="B142" t="str">
            <v>电脑</v>
          </cell>
          <cell r="C142" t="str">
            <v>PⅡ400</v>
          </cell>
          <cell r="D142" t="str">
            <v>电脑,打印机</v>
          </cell>
          <cell r="E142" t="str">
            <v>经理室</v>
          </cell>
          <cell r="F142" t="str">
            <v>使用中</v>
          </cell>
          <cell r="G142" t="str">
            <v>2708</v>
          </cell>
          <cell r="H142">
            <v>36333</v>
          </cell>
          <cell r="I142" t="str">
            <v>购入</v>
          </cell>
          <cell r="J142" t="str">
            <v>平均年限法</v>
          </cell>
          <cell r="K142" t="str">
            <v>1</v>
          </cell>
          <cell r="L142">
            <v>8000</v>
          </cell>
          <cell r="M142">
            <v>8000</v>
          </cell>
          <cell r="N142">
            <v>0</v>
          </cell>
          <cell r="O142">
            <v>0</v>
          </cell>
          <cell r="P142">
            <v>8000</v>
          </cell>
          <cell r="Q142">
            <v>1</v>
          </cell>
        </row>
        <row r="143">
          <cell r="A143" t="str">
            <v>JX595</v>
          </cell>
          <cell r="B143" t="str">
            <v>电脑</v>
          </cell>
          <cell r="C143" t="str">
            <v>PⅡ400</v>
          </cell>
          <cell r="D143" t="str">
            <v>电脑,打印机</v>
          </cell>
          <cell r="E143" t="str">
            <v>总公司</v>
          </cell>
          <cell r="F143" t="str">
            <v>使用中</v>
          </cell>
          <cell r="G143" t="str">
            <v>2705</v>
          </cell>
          <cell r="H143">
            <v>36358</v>
          </cell>
          <cell r="I143" t="str">
            <v>购入</v>
          </cell>
          <cell r="J143" t="str">
            <v>平均年限法</v>
          </cell>
          <cell r="K143" t="str">
            <v>1</v>
          </cell>
          <cell r="L143">
            <v>8000</v>
          </cell>
          <cell r="M143">
            <v>8000</v>
          </cell>
          <cell r="N143">
            <v>0</v>
          </cell>
          <cell r="O143">
            <v>0</v>
          </cell>
          <cell r="P143">
            <v>8000</v>
          </cell>
          <cell r="Q143">
            <v>1</v>
          </cell>
        </row>
        <row r="144">
          <cell r="A144" t="str">
            <v>JX596</v>
          </cell>
          <cell r="B144" t="str">
            <v>电子商务通</v>
          </cell>
          <cell r="D144" t="str">
            <v>电脑,打印机</v>
          </cell>
          <cell r="E144" t="str">
            <v>办公室</v>
          </cell>
          <cell r="F144" t="str">
            <v>使用中</v>
          </cell>
          <cell r="H144">
            <v>36377</v>
          </cell>
          <cell r="I144" t="str">
            <v>购入</v>
          </cell>
          <cell r="J144" t="str">
            <v>平均年限法</v>
          </cell>
          <cell r="K144" t="str">
            <v>1</v>
          </cell>
          <cell r="L144">
            <v>2180</v>
          </cell>
          <cell r="M144">
            <v>2180</v>
          </cell>
          <cell r="N144">
            <v>0</v>
          </cell>
          <cell r="O144">
            <v>0</v>
          </cell>
          <cell r="P144">
            <v>2180</v>
          </cell>
          <cell r="Q144">
            <v>1</v>
          </cell>
        </row>
        <row r="145">
          <cell r="A145" t="str">
            <v>JX597</v>
          </cell>
          <cell r="B145" t="str">
            <v>电脑</v>
          </cell>
          <cell r="C145" t="str">
            <v>奔腾Ⅳ450</v>
          </cell>
          <cell r="D145" t="str">
            <v>电脑,打印机</v>
          </cell>
          <cell r="E145" t="str">
            <v>投资发展部</v>
          </cell>
          <cell r="F145" t="str">
            <v>使用中</v>
          </cell>
          <cell r="G145" t="str">
            <v>2602</v>
          </cell>
          <cell r="H145">
            <v>36451</v>
          </cell>
          <cell r="I145" t="str">
            <v>购入</v>
          </cell>
          <cell r="J145" t="str">
            <v>平均年限法</v>
          </cell>
          <cell r="K145" t="str">
            <v>1</v>
          </cell>
          <cell r="L145">
            <v>9200</v>
          </cell>
          <cell r="M145">
            <v>9200</v>
          </cell>
          <cell r="N145">
            <v>0</v>
          </cell>
          <cell r="O145">
            <v>0</v>
          </cell>
          <cell r="P145">
            <v>9200</v>
          </cell>
          <cell r="Q145">
            <v>1</v>
          </cell>
        </row>
        <row r="146">
          <cell r="A146" t="str">
            <v>JX598</v>
          </cell>
          <cell r="B146" t="str">
            <v>电脑</v>
          </cell>
          <cell r="C146" t="str">
            <v>PⅢ450</v>
          </cell>
          <cell r="D146" t="str">
            <v>电脑,打印机</v>
          </cell>
          <cell r="E146" t="str">
            <v>总公司</v>
          </cell>
          <cell r="F146" t="str">
            <v>使用中</v>
          </cell>
          <cell r="G146" t="str">
            <v>2603</v>
          </cell>
          <cell r="H146">
            <v>36473</v>
          </cell>
          <cell r="I146" t="str">
            <v>购入</v>
          </cell>
          <cell r="J146" t="str">
            <v>平均年限法</v>
          </cell>
          <cell r="K146" t="str">
            <v>1</v>
          </cell>
          <cell r="L146">
            <v>9200</v>
          </cell>
          <cell r="M146">
            <v>9200</v>
          </cell>
          <cell r="N146">
            <v>0</v>
          </cell>
          <cell r="O146">
            <v>0</v>
          </cell>
          <cell r="P146">
            <v>9200</v>
          </cell>
          <cell r="Q146">
            <v>1</v>
          </cell>
        </row>
        <row r="147">
          <cell r="A147" t="str">
            <v>JX599</v>
          </cell>
          <cell r="B147" t="str">
            <v>音响</v>
          </cell>
          <cell r="C147" t="str">
            <v>见附属设备</v>
          </cell>
          <cell r="D147" t="str">
            <v>经租机电</v>
          </cell>
          <cell r="E147" t="str">
            <v>总公司</v>
          </cell>
          <cell r="F147" t="str">
            <v>使用中</v>
          </cell>
          <cell r="G147" t="str">
            <v>706</v>
          </cell>
          <cell r="H147">
            <v>36489</v>
          </cell>
          <cell r="I147" t="str">
            <v>购入</v>
          </cell>
          <cell r="J147" t="str">
            <v>平均年限法</v>
          </cell>
          <cell r="K147" t="str">
            <v>60</v>
          </cell>
          <cell r="L147">
            <v>85000</v>
          </cell>
          <cell r="M147">
            <v>1374.17</v>
          </cell>
          <cell r="N147">
            <v>83625.83</v>
          </cell>
          <cell r="O147">
            <v>2550</v>
          </cell>
          <cell r="P147">
            <v>85000</v>
          </cell>
          <cell r="Q147">
            <v>60</v>
          </cell>
        </row>
        <row r="148">
          <cell r="A148" t="str">
            <v>JX600</v>
          </cell>
          <cell r="B148" t="str">
            <v>电脑</v>
          </cell>
          <cell r="C148" t="str">
            <v>Acer 332CT</v>
          </cell>
          <cell r="D148" t="str">
            <v>电脑,打印机</v>
          </cell>
          <cell r="E148" t="str">
            <v>总公司</v>
          </cell>
          <cell r="F148" t="str">
            <v>使用中</v>
          </cell>
          <cell r="G148" t="str">
            <v>孙勇</v>
          </cell>
          <cell r="H148">
            <v>36494</v>
          </cell>
          <cell r="I148" t="str">
            <v>购入</v>
          </cell>
          <cell r="J148" t="str">
            <v>平均年限法</v>
          </cell>
          <cell r="K148" t="str">
            <v>1</v>
          </cell>
          <cell r="L148">
            <v>22800</v>
          </cell>
          <cell r="M148">
            <v>22800</v>
          </cell>
          <cell r="N148">
            <v>0</v>
          </cell>
          <cell r="O148">
            <v>0</v>
          </cell>
          <cell r="P148">
            <v>22800</v>
          </cell>
          <cell r="Q148">
            <v>60</v>
          </cell>
        </row>
        <row r="149">
          <cell r="A149" t="str">
            <v>JX601</v>
          </cell>
          <cell r="B149" t="str">
            <v>电脑</v>
          </cell>
          <cell r="C149" t="str">
            <v>Compag PL3000服务器</v>
          </cell>
          <cell r="D149" t="str">
            <v>电脑,打印机</v>
          </cell>
          <cell r="E149" t="str">
            <v>总公司</v>
          </cell>
          <cell r="F149" t="str">
            <v>使用中</v>
          </cell>
          <cell r="G149" t="str">
            <v>2604</v>
          </cell>
          <cell r="H149">
            <v>36504</v>
          </cell>
          <cell r="I149" t="str">
            <v>购入</v>
          </cell>
          <cell r="J149" t="str">
            <v>平均年限法</v>
          </cell>
          <cell r="K149" t="str">
            <v>1</v>
          </cell>
          <cell r="L149">
            <v>43080</v>
          </cell>
          <cell r="M149">
            <v>0</v>
          </cell>
          <cell r="N149">
            <v>43080</v>
          </cell>
          <cell r="O149">
            <v>0</v>
          </cell>
          <cell r="P149">
            <v>43080</v>
          </cell>
          <cell r="Q149">
            <v>60</v>
          </cell>
        </row>
        <row r="150">
          <cell r="A150" t="str">
            <v>JX602</v>
          </cell>
          <cell r="B150" t="str">
            <v>电脑</v>
          </cell>
          <cell r="C150" t="str">
            <v>康柏1926</v>
          </cell>
          <cell r="D150" t="str">
            <v>电脑,打印机</v>
          </cell>
          <cell r="E150" t="str">
            <v>总公司</v>
          </cell>
          <cell r="F150" t="str">
            <v>使用中</v>
          </cell>
          <cell r="G150" t="str">
            <v>张慧娟</v>
          </cell>
          <cell r="H150">
            <v>36524</v>
          </cell>
          <cell r="I150" t="str">
            <v>购入</v>
          </cell>
          <cell r="J150" t="str">
            <v>平均年限法</v>
          </cell>
          <cell r="K150" t="str">
            <v>1</v>
          </cell>
          <cell r="L150">
            <v>25600</v>
          </cell>
          <cell r="M150">
            <v>0</v>
          </cell>
          <cell r="N150">
            <v>25600</v>
          </cell>
          <cell r="O150">
            <v>0</v>
          </cell>
          <cell r="P150">
            <v>25600</v>
          </cell>
          <cell r="Q150">
            <v>60</v>
          </cell>
        </row>
        <row r="151">
          <cell r="A151" t="str">
            <v>JX701</v>
          </cell>
          <cell r="B151" t="str">
            <v>打印机</v>
          </cell>
          <cell r="C151" t="str">
            <v>EPSON LQ-1900K</v>
          </cell>
          <cell r="D151" t="str">
            <v>电脑,打印机</v>
          </cell>
          <cell r="E151" t="str">
            <v>科技发展部</v>
          </cell>
          <cell r="F151" t="str">
            <v>使用中</v>
          </cell>
          <cell r="G151" t="str">
            <v>物业</v>
          </cell>
          <cell r="H151">
            <v>34996</v>
          </cell>
          <cell r="I151" t="str">
            <v>购入</v>
          </cell>
          <cell r="J151" t="str">
            <v>平均年限法</v>
          </cell>
          <cell r="K151" t="str">
            <v>60</v>
          </cell>
          <cell r="L151">
            <v>5200</v>
          </cell>
          <cell r="M151">
            <v>5200</v>
          </cell>
          <cell r="N151">
            <v>0</v>
          </cell>
          <cell r="O151">
            <v>0</v>
          </cell>
          <cell r="P151">
            <v>5200</v>
          </cell>
          <cell r="Q151">
            <v>60</v>
          </cell>
        </row>
        <row r="152">
          <cell r="A152" t="str">
            <v>JX702</v>
          </cell>
          <cell r="B152" t="str">
            <v>电脑</v>
          </cell>
          <cell r="C152" t="str">
            <v>COMPAQ5/75</v>
          </cell>
          <cell r="D152" t="str">
            <v>电脑,打印机</v>
          </cell>
          <cell r="E152" t="str">
            <v>科技发展部</v>
          </cell>
          <cell r="F152" t="str">
            <v>使用中</v>
          </cell>
          <cell r="G152" t="str">
            <v>企华(中企大厦)</v>
          </cell>
          <cell r="H152">
            <v>35027</v>
          </cell>
          <cell r="I152" t="str">
            <v>购入</v>
          </cell>
          <cell r="J152" t="str">
            <v>平均年限法</v>
          </cell>
          <cell r="K152" t="str">
            <v>60</v>
          </cell>
          <cell r="L152">
            <v>19400</v>
          </cell>
          <cell r="M152">
            <v>19400</v>
          </cell>
          <cell r="N152">
            <v>0</v>
          </cell>
          <cell r="O152">
            <v>0</v>
          </cell>
          <cell r="P152">
            <v>19400</v>
          </cell>
          <cell r="Q152">
            <v>60</v>
          </cell>
        </row>
        <row r="153">
          <cell r="A153" t="str">
            <v>JX703</v>
          </cell>
          <cell r="B153" t="str">
            <v>UPS</v>
          </cell>
          <cell r="C153" t="str">
            <v>山特500W</v>
          </cell>
          <cell r="D153" t="str">
            <v>电脑,打印机</v>
          </cell>
          <cell r="E153" t="str">
            <v>科技发展部</v>
          </cell>
          <cell r="F153" t="str">
            <v>使用中</v>
          </cell>
          <cell r="G153" t="str">
            <v>物业</v>
          </cell>
          <cell r="H153">
            <v>32928</v>
          </cell>
          <cell r="I153" t="str">
            <v>购入</v>
          </cell>
          <cell r="J153" t="str">
            <v>平均年限法</v>
          </cell>
          <cell r="K153" t="str">
            <v>60</v>
          </cell>
          <cell r="L153">
            <v>1225</v>
          </cell>
          <cell r="M153">
            <v>1225</v>
          </cell>
          <cell r="N153">
            <v>0</v>
          </cell>
          <cell r="O153">
            <v>0</v>
          </cell>
          <cell r="P153">
            <v>1225</v>
          </cell>
          <cell r="Q153">
            <v>60</v>
          </cell>
        </row>
        <row r="154">
          <cell r="A154" t="str">
            <v>JX704</v>
          </cell>
          <cell r="B154" t="str">
            <v>扫描仪</v>
          </cell>
          <cell r="D154" t="str">
            <v>电脑,打印机</v>
          </cell>
          <cell r="E154" t="str">
            <v>科技发展部</v>
          </cell>
          <cell r="F154" t="str">
            <v>使用中</v>
          </cell>
          <cell r="G154" t="str">
            <v>企华</v>
          </cell>
          <cell r="H154">
            <v>34754</v>
          </cell>
          <cell r="I154" t="str">
            <v>购入</v>
          </cell>
          <cell r="J154" t="str">
            <v>平均年限法</v>
          </cell>
          <cell r="K154" t="str">
            <v>60</v>
          </cell>
          <cell r="L154">
            <v>10200</v>
          </cell>
          <cell r="M154">
            <v>10200</v>
          </cell>
          <cell r="N154">
            <v>0</v>
          </cell>
          <cell r="O154">
            <v>0</v>
          </cell>
          <cell r="P154">
            <v>10200</v>
          </cell>
          <cell r="Q154">
            <v>60</v>
          </cell>
        </row>
        <row r="155">
          <cell r="A155" t="str">
            <v>JX705</v>
          </cell>
          <cell r="B155" t="str">
            <v>打印机</v>
          </cell>
          <cell r="C155" t="str">
            <v>LQ-1600K</v>
          </cell>
          <cell r="D155" t="str">
            <v>电脑,打印机</v>
          </cell>
          <cell r="E155" t="str">
            <v>企华置业有限公司</v>
          </cell>
          <cell r="F155" t="str">
            <v>使用中</v>
          </cell>
          <cell r="G155" t="str">
            <v>中企大厦7楼</v>
          </cell>
          <cell r="H155">
            <v>35028</v>
          </cell>
          <cell r="I155" t="str">
            <v>购入</v>
          </cell>
          <cell r="J155" t="str">
            <v>平均年限法</v>
          </cell>
          <cell r="K155" t="str">
            <v>60</v>
          </cell>
          <cell r="L155">
            <v>4500</v>
          </cell>
          <cell r="M155">
            <v>4500</v>
          </cell>
          <cell r="N155">
            <v>0</v>
          </cell>
          <cell r="O155">
            <v>0</v>
          </cell>
          <cell r="P155">
            <v>4500</v>
          </cell>
          <cell r="Q155">
            <v>60</v>
          </cell>
        </row>
        <row r="156">
          <cell r="A156" t="str">
            <v>JX706</v>
          </cell>
          <cell r="B156" t="str">
            <v>传真机</v>
          </cell>
          <cell r="C156" t="str">
            <v>松下90B</v>
          </cell>
          <cell r="D156" t="str">
            <v>经租机电</v>
          </cell>
          <cell r="E156" t="str">
            <v>企华置业有限公司</v>
          </cell>
          <cell r="F156" t="str">
            <v>使用中</v>
          </cell>
          <cell r="G156" t="str">
            <v>石门二路</v>
          </cell>
          <cell r="H156">
            <v>34396</v>
          </cell>
          <cell r="I156" t="str">
            <v>购入</v>
          </cell>
          <cell r="J156" t="str">
            <v>平均年限法</v>
          </cell>
          <cell r="K156" t="str">
            <v>60</v>
          </cell>
          <cell r="L156">
            <v>9000</v>
          </cell>
          <cell r="M156">
            <v>8730</v>
          </cell>
          <cell r="N156">
            <v>270</v>
          </cell>
          <cell r="O156">
            <v>270</v>
          </cell>
          <cell r="P156">
            <v>9000</v>
          </cell>
          <cell r="Q156">
            <v>60</v>
          </cell>
        </row>
        <row r="157">
          <cell r="A157" t="str">
            <v>JX707</v>
          </cell>
          <cell r="B157" t="str">
            <v>激光打印机</v>
          </cell>
          <cell r="C157" t="str">
            <v>HPLASERJET4</v>
          </cell>
          <cell r="D157" t="str">
            <v>经租机电</v>
          </cell>
          <cell r="E157" t="str">
            <v>中企物业管理有限公司</v>
          </cell>
          <cell r="F157" t="str">
            <v>使用中</v>
          </cell>
          <cell r="G157" t="str">
            <v>长乐路</v>
          </cell>
          <cell r="H157">
            <v>36521</v>
          </cell>
          <cell r="I157" t="str">
            <v>其他增加</v>
          </cell>
          <cell r="J157" t="str">
            <v>平均年限法</v>
          </cell>
          <cell r="K157" t="str">
            <v>21648</v>
          </cell>
          <cell r="L157">
            <v>4512.5</v>
          </cell>
          <cell r="M157">
            <v>0.2</v>
          </cell>
          <cell r="N157">
            <v>4512.3</v>
          </cell>
          <cell r="O157">
            <v>135.38</v>
          </cell>
          <cell r="P157">
            <v>4512.5</v>
          </cell>
          <cell r="Q157">
            <v>21648</v>
          </cell>
        </row>
        <row r="158">
          <cell r="A158" t="str">
            <v>JX708</v>
          </cell>
          <cell r="B158" t="str">
            <v>复印机</v>
          </cell>
          <cell r="C158" t="str">
            <v>施乐</v>
          </cell>
          <cell r="D158" t="str">
            <v>经租机电</v>
          </cell>
          <cell r="E158" t="str">
            <v>中企物业管理有限公司</v>
          </cell>
          <cell r="F158" t="str">
            <v>使用中</v>
          </cell>
          <cell r="G158" t="str">
            <v>长乐路</v>
          </cell>
          <cell r="H158">
            <v>36521</v>
          </cell>
          <cell r="I158" t="str">
            <v>其他增加</v>
          </cell>
          <cell r="J158" t="str">
            <v>平均年限法</v>
          </cell>
          <cell r="K158" t="str">
            <v>9</v>
          </cell>
          <cell r="L158">
            <v>7536.18</v>
          </cell>
          <cell r="M158">
            <v>812.23</v>
          </cell>
          <cell r="N158">
            <v>6723.95</v>
          </cell>
          <cell r="O158">
            <v>226.09</v>
          </cell>
          <cell r="P158">
            <v>7536.18</v>
          </cell>
          <cell r="Q158">
            <v>9</v>
          </cell>
        </row>
        <row r="159">
          <cell r="A159" t="str">
            <v>JX709</v>
          </cell>
          <cell r="B159" t="str">
            <v>传真机</v>
          </cell>
          <cell r="C159" t="str">
            <v>CANON-490</v>
          </cell>
          <cell r="D159" t="str">
            <v>经租机电</v>
          </cell>
          <cell r="E159" t="str">
            <v>中企物业管理有限公司</v>
          </cell>
          <cell r="F159" t="str">
            <v>使用中</v>
          </cell>
          <cell r="G159" t="str">
            <v>长乐路</v>
          </cell>
          <cell r="H159">
            <v>36521</v>
          </cell>
          <cell r="I159" t="str">
            <v>其他增加</v>
          </cell>
          <cell r="J159" t="str">
            <v>平均年限法</v>
          </cell>
          <cell r="K159" t="str">
            <v>9</v>
          </cell>
          <cell r="L159">
            <v>4513.54</v>
          </cell>
          <cell r="M159">
            <v>486.46</v>
          </cell>
          <cell r="N159">
            <v>4027.08</v>
          </cell>
          <cell r="O159">
            <v>135.41</v>
          </cell>
          <cell r="P159">
            <v>4513.54</v>
          </cell>
          <cell r="Q159">
            <v>9</v>
          </cell>
        </row>
        <row r="160">
          <cell r="A160" t="str">
            <v>JX710</v>
          </cell>
          <cell r="B160" t="str">
            <v>电脑</v>
          </cell>
          <cell r="C160" t="str">
            <v>联想8850</v>
          </cell>
          <cell r="D160" t="str">
            <v>经租机电</v>
          </cell>
          <cell r="E160" t="str">
            <v>中企物业管理有限公司</v>
          </cell>
          <cell r="F160" t="str">
            <v>使用中</v>
          </cell>
          <cell r="G160" t="str">
            <v>长乐路</v>
          </cell>
          <cell r="H160">
            <v>36521</v>
          </cell>
          <cell r="I160" t="str">
            <v>其他增加</v>
          </cell>
          <cell r="J160" t="str">
            <v>平均年限法</v>
          </cell>
          <cell r="K160" t="str">
            <v>1</v>
          </cell>
          <cell r="L160">
            <v>11018.94</v>
          </cell>
          <cell r="M160">
            <v>10688.37</v>
          </cell>
          <cell r="N160">
            <v>330.57</v>
          </cell>
          <cell r="O160">
            <v>330.57</v>
          </cell>
          <cell r="P160">
            <v>11018.94</v>
          </cell>
          <cell r="Q160">
            <v>1</v>
          </cell>
        </row>
        <row r="161">
          <cell r="A161" t="str">
            <v>JX711</v>
          </cell>
          <cell r="B161" t="str">
            <v>电脑</v>
          </cell>
          <cell r="C161" t="str">
            <v>LEAPRO2000</v>
          </cell>
          <cell r="D161" t="str">
            <v>经租机电</v>
          </cell>
          <cell r="E161" t="str">
            <v>中企物业管理有限公司</v>
          </cell>
          <cell r="F161" t="str">
            <v>使用中</v>
          </cell>
          <cell r="G161" t="str">
            <v>长乐路</v>
          </cell>
          <cell r="H161">
            <v>36521</v>
          </cell>
          <cell r="I161" t="str">
            <v>其他增加</v>
          </cell>
          <cell r="J161" t="str">
            <v>平均年限法</v>
          </cell>
          <cell r="K161" t="str">
            <v>1</v>
          </cell>
          <cell r="L161">
            <v>5374.86</v>
          </cell>
          <cell r="M161">
            <v>5213.6099999999997</v>
          </cell>
          <cell r="N161">
            <v>161.25</v>
          </cell>
          <cell r="O161">
            <v>161.25</v>
          </cell>
          <cell r="P161">
            <v>5374.86</v>
          </cell>
          <cell r="Q161">
            <v>1</v>
          </cell>
        </row>
        <row r="162">
          <cell r="A162" t="str">
            <v>JXa001</v>
          </cell>
          <cell r="B162" t="str">
            <v>传真机</v>
          </cell>
          <cell r="D162" t="str">
            <v>机电类</v>
          </cell>
          <cell r="E162" t="str">
            <v>办公室</v>
          </cell>
          <cell r="F162" t="str">
            <v>使用中</v>
          </cell>
          <cell r="H162">
            <v>34435</v>
          </cell>
          <cell r="I162" t="str">
            <v>其他增加</v>
          </cell>
          <cell r="J162" t="str">
            <v>平均年限法</v>
          </cell>
          <cell r="K162" t="str">
            <v>60</v>
          </cell>
          <cell r="L162">
            <v>1870.5</v>
          </cell>
          <cell r="M162">
            <v>1600.5</v>
          </cell>
          <cell r="N162">
            <v>270</v>
          </cell>
          <cell r="O162">
            <v>270</v>
          </cell>
          <cell r="P162">
            <v>9000</v>
          </cell>
          <cell r="Q162">
            <v>60</v>
          </cell>
        </row>
        <row r="163">
          <cell r="A163" t="str">
            <v>JXa002</v>
          </cell>
          <cell r="B163" t="str">
            <v>复印机</v>
          </cell>
          <cell r="C163" t="str">
            <v>施乐</v>
          </cell>
          <cell r="D163" t="str">
            <v>机电类</v>
          </cell>
          <cell r="E163" t="str">
            <v>办公室</v>
          </cell>
          <cell r="F163" t="str">
            <v>使用中</v>
          </cell>
          <cell r="H163">
            <v>35441</v>
          </cell>
          <cell r="I163" t="str">
            <v>其他增加</v>
          </cell>
          <cell r="J163" t="str">
            <v>平均年限法</v>
          </cell>
          <cell r="K163" t="str">
            <v>60</v>
          </cell>
          <cell r="L163">
            <v>14826.72</v>
          </cell>
          <cell r="M163">
            <v>6143.37</v>
          </cell>
          <cell r="N163">
            <v>8683.35</v>
          </cell>
          <cell r="O163">
            <v>600</v>
          </cell>
          <cell r="P163">
            <v>20000</v>
          </cell>
          <cell r="Q163">
            <v>60</v>
          </cell>
        </row>
        <row r="164">
          <cell r="A164" t="str">
            <v>JXa003</v>
          </cell>
          <cell r="B164" t="str">
            <v>摄像机</v>
          </cell>
          <cell r="C164" t="str">
            <v>JVC</v>
          </cell>
          <cell r="D164" t="str">
            <v>机电类</v>
          </cell>
          <cell r="E164" t="str">
            <v>办公室</v>
          </cell>
          <cell r="F164" t="str">
            <v>使用中</v>
          </cell>
          <cell r="H164">
            <v>35896</v>
          </cell>
          <cell r="I164" t="str">
            <v>其他增加</v>
          </cell>
          <cell r="J164" t="str">
            <v>平均年限法</v>
          </cell>
          <cell r="K164" t="str">
            <v>60</v>
          </cell>
          <cell r="L164">
            <v>3442</v>
          </cell>
          <cell r="M164">
            <v>1843</v>
          </cell>
          <cell r="N164">
            <v>1599</v>
          </cell>
          <cell r="O164">
            <v>180</v>
          </cell>
          <cell r="P164">
            <v>6000</v>
          </cell>
          <cell r="Q164">
            <v>60</v>
          </cell>
        </row>
        <row r="165">
          <cell r="A165" t="str">
            <v>JY501</v>
          </cell>
          <cell r="B165" t="str">
            <v>照相机</v>
          </cell>
          <cell r="C165" t="str">
            <v>奥林巴斯</v>
          </cell>
          <cell r="D165" t="str">
            <v>机电类</v>
          </cell>
          <cell r="E165" t="str">
            <v>工会</v>
          </cell>
          <cell r="F165" t="str">
            <v>使用中</v>
          </cell>
          <cell r="H165">
            <v>34525</v>
          </cell>
          <cell r="I165" t="str">
            <v>购入</v>
          </cell>
          <cell r="J165" t="str">
            <v>平均年限法</v>
          </cell>
          <cell r="K165" t="str">
            <v>60</v>
          </cell>
          <cell r="L165">
            <v>6172</v>
          </cell>
          <cell r="M165">
            <v>5986.84</v>
          </cell>
          <cell r="N165">
            <v>185.16</v>
          </cell>
          <cell r="O165">
            <v>185.16</v>
          </cell>
          <cell r="P165">
            <v>6172</v>
          </cell>
          <cell r="Q165">
            <v>60</v>
          </cell>
        </row>
        <row r="166">
          <cell r="A166" t="str">
            <v>JY502</v>
          </cell>
          <cell r="B166" t="str">
            <v>照相机</v>
          </cell>
          <cell r="C166" t="str">
            <v>JY502</v>
          </cell>
          <cell r="D166" t="str">
            <v>经租机电</v>
          </cell>
          <cell r="E166" t="str">
            <v>中企物业管理有限公司</v>
          </cell>
          <cell r="F166" t="str">
            <v>使用中</v>
          </cell>
          <cell r="G166" t="str">
            <v>长乐路</v>
          </cell>
          <cell r="H166">
            <v>36521</v>
          </cell>
          <cell r="I166" t="str">
            <v>其他增加</v>
          </cell>
          <cell r="J166" t="str">
            <v>平均年限法</v>
          </cell>
          <cell r="K166" t="str">
            <v>12</v>
          </cell>
          <cell r="L166">
            <v>5389.83</v>
          </cell>
          <cell r="M166">
            <v>435.68</v>
          </cell>
          <cell r="N166">
            <v>4954.1499999999996</v>
          </cell>
          <cell r="O166">
            <v>161.69</v>
          </cell>
          <cell r="P166">
            <v>5389.83</v>
          </cell>
          <cell r="Q166">
            <v>12</v>
          </cell>
        </row>
        <row r="167">
          <cell r="A167" t="str">
            <v>K10</v>
          </cell>
          <cell r="B167" t="str">
            <v>窗式空调</v>
          </cell>
          <cell r="C167" t="str">
            <v>春兰KCD-31B</v>
          </cell>
          <cell r="D167" t="str">
            <v>经租机电</v>
          </cell>
          <cell r="E167" t="str">
            <v>中企物业管理有限公司</v>
          </cell>
          <cell r="F167" t="str">
            <v>使用中</v>
          </cell>
          <cell r="G167" t="str">
            <v>长乐路</v>
          </cell>
          <cell r="H167">
            <v>36521</v>
          </cell>
          <cell r="I167" t="str">
            <v>其他增加</v>
          </cell>
          <cell r="J167" t="str">
            <v>平均年限法</v>
          </cell>
          <cell r="K167" t="str">
            <v>19</v>
          </cell>
          <cell r="L167">
            <v>1387.24</v>
          </cell>
          <cell r="M167">
            <v>70.819999999999993</v>
          </cell>
          <cell r="N167">
            <v>1316.42</v>
          </cell>
          <cell r="O167">
            <v>41.62</v>
          </cell>
          <cell r="P167">
            <v>1387.24</v>
          </cell>
          <cell r="Q167">
            <v>19</v>
          </cell>
        </row>
        <row r="168">
          <cell r="A168" t="str">
            <v>K7</v>
          </cell>
          <cell r="B168" t="str">
            <v>空调</v>
          </cell>
          <cell r="C168" t="str">
            <v>春兰窗式</v>
          </cell>
          <cell r="D168" t="str">
            <v>机电类</v>
          </cell>
          <cell r="E168" t="str">
            <v>办公室</v>
          </cell>
          <cell r="F168" t="str">
            <v>使用中</v>
          </cell>
          <cell r="G168" t="str">
            <v>物业</v>
          </cell>
          <cell r="H168">
            <v>32927</v>
          </cell>
          <cell r="I168" t="str">
            <v>其他增加</v>
          </cell>
          <cell r="J168" t="str">
            <v>平均年限法</v>
          </cell>
          <cell r="K168" t="str">
            <v>60</v>
          </cell>
          <cell r="L168">
            <v>7900</v>
          </cell>
          <cell r="M168">
            <v>7663</v>
          </cell>
          <cell r="N168">
            <v>237</v>
          </cell>
          <cell r="O168">
            <v>237</v>
          </cell>
          <cell r="P168">
            <v>7900</v>
          </cell>
          <cell r="Q168">
            <v>60</v>
          </cell>
        </row>
        <row r="169">
          <cell r="A169" t="str">
            <v>K8</v>
          </cell>
          <cell r="B169" t="str">
            <v>空调</v>
          </cell>
          <cell r="C169" t="str">
            <v>春兰窗式</v>
          </cell>
          <cell r="D169" t="str">
            <v>机电类</v>
          </cell>
          <cell r="E169" t="str">
            <v>办公室</v>
          </cell>
          <cell r="F169" t="str">
            <v>使用中</v>
          </cell>
          <cell r="G169" t="str">
            <v>物业</v>
          </cell>
          <cell r="H169">
            <v>32927</v>
          </cell>
          <cell r="I169" t="str">
            <v>其他增加</v>
          </cell>
          <cell r="J169" t="str">
            <v>平均年限法</v>
          </cell>
          <cell r="K169" t="str">
            <v>60</v>
          </cell>
          <cell r="L169">
            <v>7900</v>
          </cell>
          <cell r="M169">
            <v>7663</v>
          </cell>
          <cell r="N169">
            <v>237</v>
          </cell>
          <cell r="O169">
            <v>237</v>
          </cell>
          <cell r="P169">
            <v>7900</v>
          </cell>
          <cell r="Q169">
            <v>60</v>
          </cell>
        </row>
        <row r="170">
          <cell r="A170" t="str">
            <v>K9</v>
          </cell>
          <cell r="B170" t="str">
            <v>窗式空调</v>
          </cell>
          <cell r="C170" t="str">
            <v>CARRY-32</v>
          </cell>
          <cell r="D170" t="str">
            <v>经租机电</v>
          </cell>
          <cell r="E170" t="str">
            <v>中企物业管理有限公司</v>
          </cell>
          <cell r="F170" t="str">
            <v>使用中</v>
          </cell>
          <cell r="G170" t="str">
            <v>长乐路</v>
          </cell>
          <cell r="H170">
            <v>36521</v>
          </cell>
          <cell r="I170" t="str">
            <v>其他增加</v>
          </cell>
          <cell r="J170" t="str">
            <v>平均年限法</v>
          </cell>
          <cell r="K170" t="str">
            <v>4</v>
          </cell>
          <cell r="L170">
            <v>2346.83</v>
          </cell>
          <cell r="M170">
            <v>569.11</v>
          </cell>
          <cell r="N170">
            <v>1777.72</v>
          </cell>
          <cell r="O170">
            <v>70.400000000000006</v>
          </cell>
          <cell r="P170">
            <v>2346.83</v>
          </cell>
          <cell r="Q170">
            <v>4</v>
          </cell>
        </row>
      </sheetData>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总估算"/>
      <sheetName val="水工建筑物"/>
      <sheetName val="量汇"/>
      <sheetName val="对比"/>
      <sheetName val="建筑(河床)"/>
      <sheetName val="临(河床)"/>
      <sheetName val="费用(河床)"/>
      <sheetName val="建筑(引水)"/>
      <sheetName val="临(引水)"/>
      <sheetName val="费用(引水)"/>
      <sheetName val="机电金结"/>
      <sheetName val="分年比例计算"/>
      <sheetName val="分年(河床)"/>
      <sheetName val="分年(引水)"/>
      <sheetName val="单汇"/>
      <sheetName val="机械土方"/>
      <sheetName val="机械石方"/>
      <sheetName val="一般土方"/>
      <sheetName val="一般石方"/>
      <sheetName val="石碴运输"/>
      <sheetName val="混凝土(河床)"/>
      <sheetName val="混凝土(引水)"/>
      <sheetName val="混凝土运输"/>
      <sheetName val="钻灌"/>
      <sheetName val="细部"/>
      <sheetName val="砼换算"/>
      <sheetName val="砼计算"/>
      <sheetName val="砼价差"/>
      <sheetName val="参数"/>
      <sheetName val="材运"/>
      <sheetName val="主材计"/>
      <sheetName val="电"/>
      <sheetName val="水"/>
      <sheetName val="砂石料工序单价"/>
      <sheetName val="砂石料计算"/>
      <sheetName val="台班费"/>
      <sheetName val="台班费汇总"/>
      <sheetName val="台班费价差"/>
      <sheetName val="组班费"/>
      <sheetName val="取费"/>
      <sheetName val="经济指标表"/>
      <sheetName val="泄水工程量"/>
      <sheetName val="砂石料"/>
      <sheetName val="total1"/>
      <sheetName val="风机业务"/>
      <sheetName val="C"/>
      <sheetName val="科目表"/>
      <sheetName val="报表层次重要性水平"/>
      <sheetName val="所有者权益(股东权益)变动表(未审)"/>
      <sheetName val="PV"/>
      <sheetName val="中山低值"/>
      <sheetName val="清单12.31"/>
      <sheetName val="Namelist"/>
      <sheetName val="A.3 SBX FMV to Tax BS 2007"/>
      <sheetName val="3.成本计算"/>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申定后财务报表 (比较表)"/>
      <sheetName val="申定后财务报表"/>
      <sheetName val="北流补充调整"/>
      <sheetName val="不认可大唐调整部分"/>
      <sheetName val="审定报表"/>
      <sheetName val="MAPS-BS"/>
      <sheetName val="MAPS-PL"/>
      <sheetName val="MAPS-比率趋势"/>
      <sheetName val="未审报表"/>
      <sheetName val="ASM-BS"/>
      <sheetName val="ASM-PL"/>
      <sheetName val="ASM-比率趋势"/>
      <sheetName val="年初数核对表"/>
      <sheetName val="2019年0831TB"/>
      <sheetName val="2018年TB"/>
      <sheetName val="2017年TB"/>
      <sheetName val="2015年TB"/>
      <sheetName val="2014年TB"/>
      <sheetName val="SAD"/>
      <sheetName val="CON"/>
      <sheetName val="SUD"/>
      <sheetName val="IND."/>
      <sheetName val="OTH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2">
          <cell r="A2" t="str">
            <v>G1000</v>
          </cell>
          <cell r="B2" t="str">
            <v>货币资金</v>
          </cell>
        </row>
        <row r="3">
          <cell r="A3" t="str">
            <v>K1000</v>
          </cell>
          <cell r="B3" t="str">
            <v>消耗性生物资产</v>
          </cell>
        </row>
        <row r="4">
          <cell r="A4" t="str">
            <v>X4000</v>
          </cell>
          <cell r="B4" t="str">
            <v>交易性金融资产</v>
          </cell>
        </row>
        <row r="5">
          <cell r="A5" t="str">
            <v>X1000</v>
          </cell>
          <cell r="B5" t="str">
            <v>以公允价值计量且其变动计入当期损益的金融资产</v>
          </cell>
        </row>
        <row r="6">
          <cell r="A6" t="str">
            <v>X2000</v>
          </cell>
          <cell r="B6" t="str">
            <v>衍生金融资产</v>
          </cell>
        </row>
        <row r="7">
          <cell r="A7" t="str">
            <v>H4000</v>
          </cell>
          <cell r="B7" t="str">
            <v>应收票据</v>
          </cell>
        </row>
        <row r="8">
          <cell r="A8" t="str">
            <v>H1000</v>
          </cell>
          <cell r="B8" t="str">
            <v>应收账款</v>
          </cell>
        </row>
        <row r="9">
          <cell r="A9" t="str">
            <v>H1001</v>
          </cell>
          <cell r="B9" t="str">
            <v>应收帐款坏帐准备</v>
          </cell>
        </row>
        <row r="10">
          <cell r="A10" t="str">
            <v>H3000</v>
          </cell>
          <cell r="B10" t="str">
            <v>预付账款</v>
          </cell>
        </row>
        <row r="11">
          <cell r="A11" t="str">
            <v>I1000</v>
          </cell>
          <cell r="B11" t="str">
            <v>应收股利</v>
          </cell>
        </row>
        <row r="12">
          <cell r="A12" t="str">
            <v>I2000</v>
          </cell>
          <cell r="B12" t="str">
            <v>应收利息</v>
          </cell>
        </row>
        <row r="13">
          <cell r="A13" t="str">
            <v>H2002</v>
          </cell>
          <cell r="B13" t="str">
            <v>内部往来</v>
          </cell>
        </row>
        <row r="14">
          <cell r="A14" t="str">
            <v>H2000</v>
          </cell>
          <cell r="B14" t="str">
            <v>其他应收款</v>
          </cell>
        </row>
        <row r="15">
          <cell r="A15" t="str">
            <v>H2001</v>
          </cell>
          <cell r="B15" t="str">
            <v>其他应收款坏帐准备</v>
          </cell>
        </row>
        <row r="16">
          <cell r="A16" t="str">
            <v>J1000</v>
          </cell>
          <cell r="B16" t="str">
            <v>存货</v>
          </cell>
        </row>
        <row r="17">
          <cell r="A17" t="str">
            <v>J1000-1</v>
          </cell>
          <cell r="B17" t="str">
            <v xml:space="preserve">  其中：原材料</v>
          </cell>
        </row>
        <row r="18">
          <cell r="A18" t="str">
            <v>J1000-2</v>
          </cell>
          <cell r="B18" t="str">
            <v xml:space="preserve">        库存商品（产成品）</v>
          </cell>
        </row>
        <row r="19">
          <cell r="A19" t="str">
            <v>J1001</v>
          </cell>
          <cell r="B19" t="str">
            <v>存货跌价准备</v>
          </cell>
        </row>
        <row r="20">
          <cell r="A20" t="str">
            <v>J1001-1</v>
          </cell>
          <cell r="B20" t="str">
            <v xml:space="preserve">  其中：原材料</v>
          </cell>
        </row>
        <row r="21">
          <cell r="A21" t="str">
            <v>J1001-2</v>
          </cell>
          <cell r="B21" t="str">
            <v xml:space="preserve">        库存商品（产成品）</v>
          </cell>
        </row>
        <row r="22">
          <cell r="A22" t="str">
            <v>X5000</v>
          </cell>
          <cell r="B22" t="str">
            <v>合同资产</v>
          </cell>
        </row>
        <row r="23">
          <cell r="A23" t="str">
            <v>X3000</v>
          </cell>
          <cell r="B23" t="str">
            <v>划分为持有待售的资产</v>
          </cell>
        </row>
        <row r="24">
          <cell r="A24" t="str">
            <v>I4000</v>
          </cell>
          <cell r="B24" t="str">
            <v>一年内到期的非流动资产</v>
          </cell>
        </row>
        <row r="25">
          <cell r="A25" t="str">
            <v>I3000</v>
          </cell>
          <cell r="B25" t="str">
            <v>其他流动资产</v>
          </cell>
        </row>
        <row r="26">
          <cell r="A26" t="str">
            <v>X6000</v>
          </cell>
          <cell r="B26" t="str">
            <v>债权投资</v>
          </cell>
        </row>
        <row r="27">
          <cell r="A27" t="str">
            <v>K2000</v>
          </cell>
          <cell r="B27" t="str">
            <v>可供出售金融资产</v>
          </cell>
        </row>
        <row r="28">
          <cell r="A28" t="str">
            <v>K2001</v>
          </cell>
          <cell r="B28" t="str">
            <v>减：可供出售金融资产减值准备</v>
          </cell>
        </row>
        <row r="29">
          <cell r="A29" t="str">
            <v>K3000</v>
          </cell>
          <cell r="B29" t="str">
            <v>持有至到期投资</v>
          </cell>
        </row>
        <row r="30">
          <cell r="A30" t="str">
            <v>K6000</v>
          </cell>
          <cell r="B30" t="str">
            <v>长期应收款</v>
          </cell>
        </row>
        <row r="31">
          <cell r="A31" t="str">
            <v>K4000</v>
          </cell>
          <cell r="B31" t="str">
            <v>长期股权投资</v>
          </cell>
        </row>
        <row r="32">
          <cell r="A32" t="str">
            <v>K4001</v>
          </cell>
          <cell r="B32" t="str">
            <v>长期股权投资减值准备</v>
          </cell>
        </row>
        <row r="33">
          <cell r="A33" t="str">
            <v>K5000</v>
          </cell>
          <cell r="B33" t="str">
            <v>拨付所属资金</v>
          </cell>
        </row>
        <row r="34">
          <cell r="A34" t="str">
            <v>X8000</v>
          </cell>
          <cell r="B34" t="str">
            <v>其他权益工具投资</v>
          </cell>
        </row>
        <row r="35">
          <cell r="A35" t="str">
            <v>X9000</v>
          </cell>
          <cell r="B35" t="str">
            <v>其他非流动金融资产</v>
          </cell>
        </row>
        <row r="36">
          <cell r="A36" t="str">
            <v>L1000</v>
          </cell>
          <cell r="B36" t="str">
            <v>投资性房地产原值</v>
          </cell>
        </row>
        <row r="37">
          <cell r="A37" t="str">
            <v>L1001</v>
          </cell>
          <cell r="B37" t="str">
            <v>投资性房地产累计折旧</v>
          </cell>
        </row>
        <row r="38">
          <cell r="A38" t="str">
            <v>L1002</v>
          </cell>
          <cell r="B38" t="str">
            <v>投资性房地产减值准备</v>
          </cell>
        </row>
        <row r="39">
          <cell r="A39" t="str">
            <v>L2000</v>
          </cell>
          <cell r="B39" t="str">
            <v>固定资产原价</v>
          </cell>
        </row>
        <row r="40">
          <cell r="A40" t="str">
            <v>L2001</v>
          </cell>
          <cell r="B40" t="str">
            <v>累计折旧</v>
          </cell>
        </row>
        <row r="41">
          <cell r="A41" t="str">
            <v>L2002</v>
          </cell>
          <cell r="B41" t="str">
            <v>固定资产减值准备</v>
          </cell>
        </row>
        <row r="42">
          <cell r="A42" t="str">
            <v>L5000</v>
          </cell>
          <cell r="B42" t="str">
            <v>工程物资</v>
          </cell>
        </row>
        <row r="43">
          <cell r="A43" t="str">
            <v>L4000</v>
          </cell>
          <cell r="B43" t="str">
            <v>在建工程</v>
          </cell>
        </row>
        <row r="44">
          <cell r="A44" t="str">
            <v>L4001</v>
          </cell>
          <cell r="B44" t="str">
            <v>在建工程减值准备</v>
          </cell>
        </row>
        <row r="45">
          <cell r="A45" t="str">
            <v>L3000</v>
          </cell>
          <cell r="B45" t="str">
            <v>固定资产清理</v>
          </cell>
        </row>
        <row r="46">
          <cell r="A46" t="str">
            <v>L6000</v>
          </cell>
          <cell r="B46" t="str">
            <v>生产性生物资产</v>
          </cell>
        </row>
        <row r="47">
          <cell r="A47" t="str">
            <v>L7000</v>
          </cell>
          <cell r="B47" t="str">
            <v>油气资产</v>
          </cell>
        </row>
        <row r="48">
          <cell r="A48" t="str">
            <v>M1000</v>
          </cell>
          <cell r="B48" t="str">
            <v>无形资产原价</v>
          </cell>
        </row>
        <row r="49">
          <cell r="A49" t="str">
            <v>M1001</v>
          </cell>
          <cell r="B49" t="str">
            <v>减：累计摊销</v>
          </cell>
        </row>
        <row r="50">
          <cell r="A50" t="str">
            <v>M1002</v>
          </cell>
          <cell r="B50" t="str">
            <v>减：无形资产减值准备</v>
          </cell>
        </row>
        <row r="51">
          <cell r="A51" t="str">
            <v>M2000</v>
          </cell>
          <cell r="B51" t="str">
            <v>开发支出</v>
          </cell>
        </row>
        <row r="52">
          <cell r="A52" t="str">
            <v>M3000</v>
          </cell>
          <cell r="B52" t="str">
            <v>商誉</v>
          </cell>
        </row>
        <row r="53">
          <cell r="A53" t="str">
            <v>M3001</v>
          </cell>
          <cell r="B53" t="str">
            <v>减：商誉减值准备</v>
          </cell>
        </row>
        <row r="54">
          <cell r="A54" t="str">
            <v>M4000</v>
          </cell>
          <cell r="B54" t="str">
            <v>长期待摊费用（递延资产）</v>
          </cell>
        </row>
        <row r="55">
          <cell r="A55" t="str">
            <v>P2000</v>
          </cell>
          <cell r="B55" t="str">
            <v>递延所得税资产</v>
          </cell>
        </row>
        <row r="56">
          <cell r="A56" t="str">
            <v>M5000</v>
          </cell>
          <cell r="B56" t="str">
            <v>其他非流动资产</v>
          </cell>
        </row>
        <row r="57">
          <cell r="A57" t="str">
            <v>M5000-1</v>
          </cell>
          <cell r="B57" t="str">
            <v xml:space="preserve">  其中：特准储备资产</v>
          </cell>
        </row>
        <row r="59">
          <cell r="A59" t="str">
            <v>N1000</v>
          </cell>
          <cell r="B59" t="str">
            <v>短期借款</v>
          </cell>
        </row>
        <row r="60">
          <cell r="A60" t="str">
            <v>N4000</v>
          </cell>
          <cell r="B60" t="str">
            <v>交易性金融负债</v>
          </cell>
        </row>
        <row r="61">
          <cell r="A61" t="str">
            <v>N3000</v>
          </cell>
          <cell r="B61" t="str">
            <v>以公允价值计量且其变动计入当期损益的金融负债</v>
          </cell>
        </row>
        <row r="62">
          <cell r="A62" t="str">
            <v>N3001</v>
          </cell>
          <cell r="B62" t="str">
            <v>衍生金融负债</v>
          </cell>
        </row>
        <row r="63">
          <cell r="A63" t="str">
            <v>O4000</v>
          </cell>
          <cell r="B63" t="str">
            <v>应付票据</v>
          </cell>
        </row>
        <row r="64">
          <cell r="A64" t="str">
            <v>O1000</v>
          </cell>
          <cell r="B64" t="str">
            <v>应付账款</v>
          </cell>
        </row>
        <row r="65">
          <cell r="A65" t="str">
            <v>O3000</v>
          </cell>
          <cell r="B65" t="str">
            <v>预收账款</v>
          </cell>
        </row>
        <row r="66">
          <cell r="A66" t="str">
            <v>O5000</v>
          </cell>
          <cell r="B66" t="str">
            <v>合同负债</v>
          </cell>
        </row>
        <row r="67">
          <cell r="A67" t="str">
            <v>Q1000</v>
          </cell>
          <cell r="B67" t="str">
            <v>应付职工薪酬</v>
          </cell>
        </row>
        <row r="68">
          <cell r="A68" t="str">
            <v>Q1000-1</v>
          </cell>
          <cell r="B68" t="str">
            <v xml:space="preserve">  其中：应付工资</v>
          </cell>
        </row>
        <row r="69">
          <cell r="A69" t="str">
            <v>Q1000-2</v>
          </cell>
          <cell r="B69" t="str">
            <v xml:space="preserve">       应付福利费</v>
          </cell>
        </row>
        <row r="70">
          <cell r="A70" t="str">
            <v>P1000</v>
          </cell>
          <cell r="B70" t="str">
            <v>应交税费</v>
          </cell>
        </row>
        <row r="71">
          <cell r="A71" t="str">
            <v>P1000-1</v>
          </cell>
          <cell r="B71" t="str">
            <v xml:space="preserve">  其中：应交税金</v>
          </cell>
        </row>
        <row r="72">
          <cell r="A72" t="str">
            <v>Q3000</v>
          </cell>
          <cell r="B72" t="str">
            <v>应付利息</v>
          </cell>
        </row>
        <row r="73">
          <cell r="A73" t="str">
            <v>Q2000</v>
          </cell>
          <cell r="B73" t="str">
            <v>应付股利（应付利润）</v>
          </cell>
        </row>
        <row r="74">
          <cell r="A74" t="str">
            <v>O2000</v>
          </cell>
          <cell r="B74" t="str">
            <v>其他应付款</v>
          </cell>
        </row>
        <row r="75">
          <cell r="A75" t="str">
            <v>Q6000</v>
          </cell>
          <cell r="B75" t="str">
            <v>划分为持有待售的负债</v>
          </cell>
        </row>
        <row r="76">
          <cell r="A76" t="str">
            <v>Q5000</v>
          </cell>
          <cell r="B76" t="str">
            <v>一年内到期的非流动负债</v>
          </cell>
        </row>
        <row r="77">
          <cell r="A77" t="str">
            <v>Q5001</v>
          </cell>
          <cell r="B77" t="str">
            <v>一年内摊销的递延收益</v>
          </cell>
        </row>
        <row r="78">
          <cell r="A78" t="str">
            <v>Q4000</v>
          </cell>
          <cell r="B78" t="str">
            <v>其他流动负债</v>
          </cell>
        </row>
        <row r="79">
          <cell r="A79" t="str">
            <v>N2000</v>
          </cell>
          <cell r="B79" t="str">
            <v>长期借款</v>
          </cell>
        </row>
        <row r="80">
          <cell r="A80" t="str">
            <v>R1000</v>
          </cell>
          <cell r="B80" t="str">
            <v>应付债券</v>
          </cell>
        </row>
        <row r="81">
          <cell r="A81" t="str">
            <v>R1000-1</v>
          </cell>
          <cell r="B81" t="str">
            <v>其中：应付债券-优先股</v>
          </cell>
        </row>
        <row r="82">
          <cell r="A82" t="str">
            <v>R1000-2</v>
          </cell>
          <cell r="B82" t="str">
            <v>其中：应付债券-永续债</v>
          </cell>
        </row>
        <row r="83">
          <cell r="A83" t="str">
            <v>R2000</v>
          </cell>
          <cell r="B83" t="str">
            <v>长期应付款</v>
          </cell>
        </row>
        <row r="84">
          <cell r="A84" t="str">
            <v>R3000</v>
          </cell>
          <cell r="B84" t="str">
            <v>专项应付款</v>
          </cell>
        </row>
        <row r="85">
          <cell r="A85" t="str">
            <v>R3000-1</v>
          </cell>
          <cell r="B85" t="str">
            <v xml:space="preserve">  其中：特准储备基金</v>
          </cell>
        </row>
        <row r="86">
          <cell r="A86" t="str">
            <v>R3001</v>
          </cell>
          <cell r="B86" t="str">
            <v>递延收益</v>
          </cell>
        </row>
        <row r="87">
          <cell r="A87" t="str">
            <v>R4000</v>
          </cell>
          <cell r="B87" t="str">
            <v>预计负债</v>
          </cell>
        </row>
        <row r="88">
          <cell r="A88" t="str">
            <v>P3000</v>
          </cell>
          <cell r="B88" t="str">
            <v>递延所得税负债</v>
          </cell>
        </row>
        <row r="89">
          <cell r="A89" t="str">
            <v>R5000</v>
          </cell>
          <cell r="B89" t="str">
            <v>其他非流动负债</v>
          </cell>
        </row>
        <row r="90">
          <cell r="A90" t="str">
            <v>R6000</v>
          </cell>
          <cell r="B90" t="str">
            <v>长期应付职工薪酬</v>
          </cell>
        </row>
        <row r="92">
          <cell r="A92" t="str">
            <v>S1000</v>
          </cell>
          <cell r="B92" t="str">
            <v>实收资本</v>
          </cell>
        </row>
        <row r="93">
          <cell r="A93" t="str">
            <v>S1000-1</v>
          </cell>
          <cell r="B93" t="str">
            <v xml:space="preserve">  国家资本</v>
          </cell>
        </row>
        <row r="94">
          <cell r="A94" t="str">
            <v>S1000-2</v>
          </cell>
          <cell r="B94" t="str">
            <v xml:space="preserve">  集体资本</v>
          </cell>
        </row>
        <row r="95">
          <cell r="A95" t="str">
            <v>S1000-3</v>
          </cell>
          <cell r="B95" t="str">
            <v xml:space="preserve">  法人资本</v>
          </cell>
        </row>
        <row r="96">
          <cell r="A96" t="str">
            <v>S1000-4</v>
          </cell>
          <cell r="B96" t="str">
            <v xml:space="preserve">    其中：国有法人资本</v>
          </cell>
        </row>
        <row r="97">
          <cell r="A97" t="str">
            <v>S1000-5</v>
          </cell>
          <cell r="B97" t="str">
            <v xml:space="preserve">         集体法人资本</v>
          </cell>
        </row>
        <row r="98">
          <cell r="A98" t="str">
            <v>S1000-6</v>
          </cell>
          <cell r="B98" t="str">
            <v xml:space="preserve">  个人资本</v>
          </cell>
        </row>
        <row r="99">
          <cell r="A99" t="str">
            <v>S1000-7</v>
          </cell>
          <cell r="B99" t="str">
            <v xml:space="preserve">  外商资本</v>
          </cell>
        </row>
        <row r="100">
          <cell r="A100" t="str">
            <v>S2000</v>
          </cell>
          <cell r="B100" t="str">
            <v>资本公积</v>
          </cell>
        </row>
        <row r="101">
          <cell r="A101" t="str">
            <v>S6000</v>
          </cell>
          <cell r="B101" t="str">
            <v>其他权益工具</v>
          </cell>
        </row>
        <row r="102">
          <cell r="A102" t="str">
            <v>S6000-1</v>
          </cell>
          <cell r="B102" t="str">
            <v>其中：其他权益工具-优先股</v>
          </cell>
        </row>
        <row r="103">
          <cell r="A103" t="str">
            <v>S6000-2</v>
          </cell>
          <cell r="B103" t="str">
            <v>其中：其他权益工具-永续债</v>
          </cell>
        </row>
        <row r="104">
          <cell r="A104" t="str">
            <v>S2000-1</v>
          </cell>
          <cell r="B104" t="str">
            <v>库存股</v>
          </cell>
        </row>
        <row r="105">
          <cell r="A105" t="str">
            <v>S2001</v>
          </cell>
          <cell r="B105" t="str">
            <v>上级拨入资金</v>
          </cell>
        </row>
        <row r="106">
          <cell r="A106" t="str">
            <v>S4001</v>
          </cell>
          <cell r="B106" t="str">
            <v>其他综合收益</v>
          </cell>
        </row>
        <row r="107">
          <cell r="A107" t="str">
            <v>S4001-1</v>
          </cell>
          <cell r="B107" t="str">
            <v>其中：外币报表折算差额</v>
          </cell>
        </row>
        <row r="108">
          <cell r="A108" t="str">
            <v>S3000</v>
          </cell>
          <cell r="B108" t="str">
            <v>盈余公积</v>
          </cell>
        </row>
        <row r="109">
          <cell r="A109" t="str">
            <v>S3001</v>
          </cell>
          <cell r="B109" t="str">
            <v xml:space="preserve">    其中：法定盈余公积</v>
          </cell>
        </row>
        <row r="110">
          <cell r="A110" t="str">
            <v>S3002</v>
          </cell>
          <cell r="B110" t="str">
            <v xml:space="preserve">          任意盈余公积</v>
          </cell>
        </row>
        <row r="111">
          <cell r="A111" t="str">
            <v>S7000</v>
          </cell>
          <cell r="B111" t="str">
            <v>一般风险准备</v>
          </cell>
        </row>
        <row r="112">
          <cell r="A112" t="str">
            <v>S3003</v>
          </cell>
          <cell r="B112" t="str">
            <v>专项储备</v>
          </cell>
        </row>
        <row r="113">
          <cell r="A113" t="str">
            <v>S4000</v>
          </cell>
          <cell r="B113" t="str">
            <v>未分配利润</v>
          </cell>
        </row>
        <row r="114">
          <cell r="A114" t="str">
            <v>S4000-1</v>
          </cell>
          <cell r="B114" t="str">
            <v xml:space="preserve">  其中：现金红利</v>
          </cell>
        </row>
        <row r="115">
          <cell r="A115" t="str">
            <v>S5000</v>
          </cell>
          <cell r="B115" t="str">
            <v>少数股东权益</v>
          </cell>
        </row>
        <row r="116">
          <cell r="A116" t="str">
            <v>S5001</v>
          </cell>
          <cell r="B116" t="str">
            <v>未处理财产损失</v>
          </cell>
        </row>
        <row r="118">
          <cell r="A118" t="str">
            <v>T1000</v>
          </cell>
          <cell r="B118" t="str">
            <v>主营业务收入</v>
          </cell>
        </row>
        <row r="119">
          <cell r="A119" t="str">
            <v>T2000</v>
          </cell>
          <cell r="B119" t="str">
            <v>主营业务成本</v>
          </cell>
        </row>
        <row r="120">
          <cell r="A120" t="str">
            <v>T3000</v>
          </cell>
          <cell r="B120" t="str">
            <v>其他业务收入</v>
          </cell>
        </row>
        <row r="121">
          <cell r="A121" t="str">
            <v>T4000</v>
          </cell>
          <cell r="B121" t="str">
            <v>其他业务成本</v>
          </cell>
        </row>
        <row r="122">
          <cell r="A122" t="str">
            <v>T5000</v>
          </cell>
          <cell r="B122" t="str">
            <v>税金及附加</v>
          </cell>
        </row>
        <row r="123">
          <cell r="A123" t="str">
            <v>U1000</v>
          </cell>
          <cell r="B123" t="str">
            <v>销售费用</v>
          </cell>
        </row>
        <row r="124">
          <cell r="A124" t="str">
            <v>U2000</v>
          </cell>
          <cell r="B124" t="str">
            <v>管理费用</v>
          </cell>
        </row>
        <row r="125">
          <cell r="A125" t="str">
            <v>U2000-1</v>
          </cell>
          <cell r="B125" t="str">
            <v>其中：党建工作经费</v>
          </cell>
        </row>
        <row r="126">
          <cell r="A126" t="str">
            <v>U4000</v>
          </cell>
          <cell r="B126" t="str">
            <v>研发费用</v>
          </cell>
        </row>
        <row r="127">
          <cell r="A127" t="str">
            <v>U3000</v>
          </cell>
          <cell r="B127" t="str">
            <v>财务费用</v>
          </cell>
        </row>
        <row r="128">
          <cell r="A128" t="str">
            <v>U3000-1</v>
          </cell>
          <cell r="B128" t="str">
            <v xml:space="preserve">  其中：利息支出</v>
          </cell>
        </row>
        <row r="129">
          <cell r="A129" t="str">
            <v>U3000-2</v>
          </cell>
          <cell r="B129" t="str">
            <v xml:space="preserve">       利息收入</v>
          </cell>
        </row>
        <row r="130">
          <cell r="A130" t="str">
            <v>U3000-3</v>
          </cell>
          <cell r="B130" t="str">
            <v xml:space="preserve">       汇兑净损失（汇兑净收益以“-”号填列）</v>
          </cell>
        </row>
        <row r="131">
          <cell r="A131" t="str">
            <v>V1000</v>
          </cell>
          <cell r="B131" t="str">
            <v>资产减值损失</v>
          </cell>
        </row>
        <row r="133">
          <cell r="A133" t="str">
            <v>V2000</v>
          </cell>
          <cell r="B133" t="str">
            <v>公允价值变动收益</v>
          </cell>
        </row>
        <row r="134">
          <cell r="A134" t="str">
            <v>V3000</v>
          </cell>
          <cell r="B134" t="str">
            <v>投资收益</v>
          </cell>
        </row>
        <row r="135">
          <cell r="A135" t="str">
            <v>V3001</v>
          </cell>
          <cell r="B135" t="str">
            <v>其中：对联营企业和合营企业的投资收益</v>
          </cell>
        </row>
        <row r="136">
          <cell r="A136" t="str">
            <v>V3100</v>
          </cell>
          <cell r="B136" t="str">
            <v>资产处置收益</v>
          </cell>
        </row>
        <row r="137">
          <cell r="A137" t="str">
            <v>V1100</v>
          </cell>
          <cell r="B137" t="str">
            <v>其他收益</v>
          </cell>
        </row>
        <row r="138">
          <cell r="A138" t="str">
            <v>V6000</v>
          </cell>
          <cell r="B138" t="str">
            <v>信用减值损失</v>
          </cell>
        </row>
        <row r="139">
          <cell r="A139" t="str">
            <v>V1400</v>
          </cell>
          <cell r="B139" t="str">
            <v>净敞口套期收益（损失以“-”号填列）</v>
          </cell>
        </row>
        <row r="140">
          <cell r="A140" t="str">
            <v>V4000</v>
          </cell>
          <cell r="B140" t="str">
            <v>营业外收入</v>
          </cell>
        </row>
        <row r="141">
          <cell r="A141" t="str">
            <v>V4000-1</v>
          </cell>
          <cell r="B141" t="str">
            <v xml:space="preserve">  其中：非流动资产处置利得</v>
          </cell>
        </row>
        <row r="142">
          <cell r="A142" t="str">
            <v>V4000-2</v>
          </cell>
          <cell r="B142" t="str">
            <v xml:space="preserve">       非货币性资产交换利得（非货币性交易收益）</v>
          </cell>
        </row>
        <row r="143">
          <cell r="A143" t="str">
            <v>V4000-3</v>
          </cell>
          <cell r="B143" t="str">
            <v xml:space="preserve">       政府补助（补贴收入）</v>
          </cell>
        </row>
        <row r="144">
          <cell r="A144" t="str">
            <v>V4000-4</v>
          </cell>
          <cell r="B144" t="str">
            <v xml:space="preserve">       债务重组利得</v>
          </cell>
        </row>
        <row r="145">
          <cell r="A145" t="str">
            <v>V5000</v>
          </cell>
          <cell r="B145" t="str">
            <v>营业外支出</v>
          </cell>
        </row>
        <row r="146">
          <cell r="A146" t="str">
            <v>V5000-1</v>
          </cell>
          <cell r="B146" t="str">
            <v xml:space="preserve">  其中：非流动资产处置损失</v>
          </cell>
        </row>
        <row r="147">
          <cell r="A147" t="str">
            <v>V5000-2</v>
          </cell>
          <cell r="B147" t="str">
            <v xml:space="preserve">       非货币性资产交换损失（非货币性交易损失）</v>
          </cell>
        </row>
        <row r="148">
          <cell r="A148" t="str">
            <v>V5000-3</v>
          </cell>
          <cell r="B148" t="str">
            <v xml:space="preserve">       债务重组损失</v>
          </cell>
        </row>
        <row r="149">
          <cell r="A149" t="str">
            <v>P4000</v>
          </cell>
          <cell r="B149" t="str">
            <v>所得税费用</v>
          </cell>
        </row>
        <row r="150">
          <cell r="A150" t="str">
            <v>V7000</v>
          </cell>
          <cell r="B150" t="str">
            <v>少数股东损益</v>
          </cell>
        </row>
        <row r="151">
          <cell r="A151" t="str">
            <v>V1200</v>
          </cell>
          <cell r="B151" t="str">
            <v>持续经营损益</v>
          </cell>
        </row>
        <row r="152">
          <cell r="A152" t="str">
            <v>V1300</v>
          </cell>
          <cell r="B152" t="str">
            <v>终止经营损益</v>
          </cell>
        </row>
        <row r="153">
          <cell r="A153" t="str">
            <v>W1000</v>
          </cell>
          <cell r="B153" t="str">
            <v>年初未分配利润</v>
          </cell>
        </row>
        <row r="154">
          <cell r="A154" t="str">
            <v>W1001</v>
          </cell>
          <cell r="B154" t="str">
            <v>盈余公积补亏</v>
          </cell>
        </row>
        <row r="155">
          <cell r="A155" t="str">
            <v>W1002</v>
          </cell>
          <cell r="B155" t="str">
            <v>其他调整因素</v>
          </cell>
        </row>
        <row r="156">
          <cell r="A156" t="str">
            <v>W1003</v>
          </cell>
          <cell r="B156" t="str">
            <v>提取法定盈余公积</v>
          </cell>
        </row>
        <row r="157">
          <cell r="A157" t="str">
            <v>W1004</v>
          </cell>
          <cell r="B157" t="str">
            <v>提取职工奖励及福利基金</v>
          </cell>
        </row>
        <row r="158">
          <cell r="A158" t="str">
            <v>W1005</v>
          </cell>
          <cell r="B158" t="str">
            <v>提取储备基金</v>
          </cell>
        </row>
        <row r="159">
          <cell r="A159" t="str">
            <v>W1006</v>
          </cell>
          <cell r="B159" t="str">
            <v>提取企业发展基金</v>
          </cell>
        </row>
        <row r="160">
          <cell r="A160" t="str">
            <v>W1007</v>
          </cell>
          <cell r="B160" t="str">
            <v>其他1</v>
          </cell>
        </row>
        <row r="161">
          <cell r="A161" t="str">
            <v>W1008</v>
          </cell>
          <cell r="B161" t="str">
            <v>提取任意盈余公积</v>
          </cell>
        </row>
        <row r="162">
          <cell r="A162" t="str">
            <v>W1009</v>
          </cell>
          <cell r="B162" t="str">
            <v>应付普通股股利</v>
          </cell>
        </row>
        <row r="163">
          <cell r="A163" t="str">
            <v>W1010</v>
          </cell>
          <cell r="B163" t="str">
            <v>转作股本的普通股股利</v>
          </cell>
        </row>
        <row r="164">
          <cell r="A164" t="str">
            <v>W1011</v>
          </cell>
          <cell r="B164" t="str">
            <v>可供投资者分配的利润--其他</v>
          </cell>
        </row>
        <row r="165">
          <cell r="A165" t="str">
            <v>W1012</v>
          </cell>
          <cell r="B165" t="str">
            <v>其他2</v>
          </cell>
        </row>
        <row r="167">
          <cell r="A167" t="str">
            <v>A101</v>
          </cell>
          <cell r="B167" t="str">
            <v xml:space="preserve">  销售商品、提供劳务收到的现金</v>
          </cell>
        </row>
        <row r="168">
          <cell r="A168" t="str">
            <v>A102</v>
          </cell>
          <cell r="B168" t="str">
            <v xml:space="preserve">  收到的税费返还</v>
          </cell>
        </row>
        <row r="169">
          <cell r="A169" t="str">
            <v>A103</v>
          </cell>
          <cell r="B169" t="str">
            <v xml:space="preserve">  收到的其他与经营活动有关的现金</v>
          </cell>
        </row>
        <row r="170">
          <cell r="A170" t="str">
            <v>A104</v>
          </cell>
          <cell r="B170" t="str">
            <v xml:space="preserve">  购买商品、接受劳务支付的现金</v>
          </cell>
        </row>
        <row r="171">
          <cell r="A171" t="str">
            <v>A105</v>
          </cell>
          <cell r="B171" t="str">
            <v xml:space="preserve">  支付给职工以及为职工支付的现金</v>
          </cell>
        </row>
        <row r="172">
          <cell r="A172" t="str">
            <v>A106</v>
          </cell>
          <cell r="B172" t="str">
            <v xml:space="preserve">  支付的各项税费</v>
          </cell>
        </row>
        <row r="173">
          <cell r="A173" t="str">
            <v>A107</v>
          </cell>
          <cell r="B173" t="str">
            <v xml:space="preserve">  支付的其他与经营活动有关的现金</v>
          </cell>
        </row>
        <row r="174">
          <cell r="A174" t="str">
            <v>A108</v>
          </cell>
          <cell r="B174" t="str">
            <v xml:space="preserve">  收回投资所收到的现金</v>
          </cell>
        </row>
        <row r="175">
          <cell r="A175" t="str">
            <v>A109</v>
          </cell>
          <cell r="B175" t="str">
            <v xml:space="preserve">  取得投资收益所收到的现金</v>
          </cell>
        </row>
        <row r="176">
          <cell r="A176" t="str">
            <v>A110</v>
          </cell>
          <cell r="B176" t="str">
            <v xml:space="preserve">  处置固定资产、无形资产和其他长期资产所收回的现金净额</v>
          </cell>
        </row>
        <row r="177">
          <cell r="A177" t="str">
            <v>A111</v>
          </cell>
          <cell r="B177" t="str">
            <v xml:space="preserve">  处置子公司及其他营业单位收到的现金净额</v>
          </cell>
        </row>
        <row r="178">
          <cell r="A178" t="str">
            <v>A112</v>
          </cell>
          <cell r="B178" t="str">
            <v xml:space="preserve">  收到的其他与投资活动有关的现金</v>
          </cell>
        </row>
        <row r="179">
          <cell r="A179" t="str">
            <v>A113</v>
          </cell>
          <cell r="B179" t="str">
            <v xml:space="preserve">  购建固定资产、无形资产和其他长期资产所支付的现金</v>
          </cell>
        </row>
        <row r="180">
          <cell r="A180" t="str">
            <v>A114</v>
          </cell>
          <cell r="B180" t="str">
            <v xml:space="preserve">  投资所支付的现金</v>
          </cell>
        </row>
        <row r="181">
          <cell r="A181" t="str">
            <v>A115</v>
          </cell>
          <cell r="B181" t="str">
            <v xml:space="preserve">  取得子公司及其他营业单位支付的现金净额</v>
          </cell>
        </row>
        <row r="182">
          <cell r="A182" t="str">
            <v>A116</v>
          </cell>
          <cell r="B182" t="str">
            <v xml:space="preserve">  支付的其他与投资活动有关的现金</v>
          </cell>
        </row>
        <row r="183">
          <cell r="A183" t="str">
            <v>A117</v>
          </cell>
          <cell r="B183" t="str">
            <v xml:space="preserve">  吸收投资所收到的现金</v>
          </cell>
        </row>
        <row r="184">
          <cell r="A184" t="str">
            <v>A117-1</v>
          </cell>
          <cell r="B184" t="str">
            <v xml:space="preserve">    其中：子公司吸收少数股东投资收到的现金</v>
          </cell>
        </row>
        <row r="185">
          <cell r="A185" t="str">
            <v>A118</v>
          </cell>
          <cell r="B185" t="str">
            <v xml:space="preserve">  借款所收到的现金</v>
          </cell>
        </row>
        <row r="186">
          <cell r="A186" t="str">
            <v>A149</v>
          </cell>
          <cell r="B186" t="str">
            <v>发行债券收到的现金</v>
          </cell>
        </row>
        <row r="187">
          <cell r="A187" t="str">
            <v>A119</v>
          </cell>
          <cell r="B187" t="str">
            <v xml:space="preserve">  收到的其他与筹资活动有关的现金</v>
          </cell>
        </row>
        <row r="188">
          <cell r="A188" t="str">
            <v>A120</v>
          </cell>
          <cell r="B188" t="str">
            <v xml:space="preserve">  偿还债务所支付的现金</v>
          </cell>
        </row>
        <row r="189">
          <cell r="A189" t="str">
            <v>A121</v>
          </cell>
          <cell r="B189" t="str">
            <v xml:space="preserve">  分配股利、利润或偿付利息所支付的现金</v>
          </cell>
        </row>
        <row r="190">
          <cell r="A190" t="str">
            <v>A121-1</v>
          </cell>
          <cell r="B190" t="str">
            <v xml:space="preserve">    其中：子公司支付少数股东的股利、利润</v>
          </cell>
        </row>
        <row r="191">
          <cell r="A191" t="str">
            <v>A122</v>
          </cell>
          <cell r="B191" t="str">
            <v xml:space="preserve">  支付的其他与筹资活动有关的现金</v>
          </cell>
        </row>
        <row r="192">
          <cell r="A192" t="str">
            <v>A123</v>
          </cell>
          <cell r="B192" t="str">
            <v xml:space="preserve">  汇率变动对现金的影响</v>
          </cell>
        </row>
        <row r="193">
          <cell r="A193" t="str">
            <v>A124</v>
          </cell>
          <cell r="B193" t="str">
            <v xml:space="preserve">  期初现金及现金等价物余额</v>
          </cell>
        </row>
        <row r="194">
          <cell r="A194" t="str">
            <v>A125</v>
          </cell>
          <cell r="B194" t="str">
            <v xml:space="preserve">  净利润</v>
          </cell>
        </row>
        <row r="195">
          <cell r="A195" t="str">
            <v>A126</v>
          </cell>
          <cell r="B195" t="str">
            <v xml:space="preserve">  加：计提的资产减值准备</v>
          </cell>
        </row>
        <row r="196">
          <cell r="A196" t="str">
            <v>A127</v>
          </cell>
          <cell r="B196" t="str">
            <v xml:space="preserve">      固定资产折旧、油气资产折耗、生产性生物资产折旧</v>
          </cell>
        </row>
        <row r="197">
          <cell r="A197" t="str">
            <v>A128</v>
          </cell>
          <cell r="B197" t="str">
            <v xml:space="preserve">      无形资产摊销</v>
          </cell>
        </row>
        <row r="198">
          <cell r="A198" t="str">
            <v>A129</v>
          </cell>
          <cell r="B198" t="str">
            <v xml:space="preserve">      长期待摊费用摊销</v>
          </cell>
        </row>
        <row r="199">
          <cell r="A199" t="str">
            <v>A130</v>
          </cell>
          <cell r="B199" t="str">
            <v xml:space="preserve">      处置固定资产、无形资产和其他长期资产的损失</v>
          </cell>
        </row>
        <row r="200">
          <cell r="A200" t="str">
            <v>A131</v>
          </cell>
          <cell r="B200" t="str">
            <v xml:space="preserve">      固定资产报废损失</v>
          </cell>
        </row>
        <row r="201">
          <cell r="A201" t="str">
            <v>A132</v>
          </cell>
          <cell r="B201" t="str">
            <v xml:space="preserve">      公允价值变动损失</v>
          </cell>
        </row>
        <row r="202">
          <cell r="A202" t="str">
            <v>A133</v>
          </cell>
          <cell r="B202" t="str">
            <v xml:space="preserve">      财务费用</v>
          </cell>
        </row>
        <row r="203">
          <cell r="A203" t="str">
            <v>A134</v>
          </cell>
          <cell r="B203" t="str">
            <v xml:space="preserve">      投资损失（减:收益）</v>
          </cell>
        </row>
        <row r="204">
          <cell r="A204" t="str">
            <v>A135</v>
          </cell>
          <cell r="B204" t="str">
            <v xml:space="preserve">      递延所得税资产减少（减:增加）</v>
          </cell>
        </row>
        <row r="205">
          <cell r="A205" t="str">
            <v>A136</v>
          </cell>
          <cell r="B205" t="str">
            <v xml:space="preserve">      递延所得税负债增加（减:减少）</v>
          </cell>
        </row>
        <row r="206">
          <cell r="A206" t="str">
            <v>A137</v>
          </cell>
          <cell r="B206" t="str">
            <v xml:space="preserve">      存货的减少（减:增加）</v>
          </cell>
        </row>
        <row r="207">
          <cell r="A207" t="str">
            <v>A138</v>
          </cell>
          <cell r="B207" t="str">
            <v xml:space="preserve">      经营性应收项目的减少（减:增加）</v>
          </cell>
        </row>
        <row r="208">
          <cell r="A208" t="str">
            <v>A139</v>
          </cell>
          <cell r="B208" t="str">
            <v xml:space="preserve">      经营性应付项目的增加（减:减少）</v>
          </cell>
        </row>
        <row r="209">
          <cell r="A209" t="str">
            <v>A140</v>
          </cell>
          <cell r="B209" t="str">
            <v xml:space="preserve">      其他</v>
          </cell>
        </row>
        <row r="210">
          <cell r="A210" t="str">
            <v>A141</v>
          </cell>
          <cell r="B210" t="str">
            <v xml:space="preserve">  债务转为资本</v>
          </cell>
        </row>
        <row r="211">
          <cell r="A211" t="str">
            <v>A142</v>
          </cell>
          <cell r="B211" t="str">
            <v xml:space="preserve">  一年内到期的可转换公司债券</v>
          </cell>
        </row>
        <row r="212">
          <cell r="A212" t="str">
            <v>A143</v>
          </cell>
          <cell r="B212" t="str">
            <v xml:space="preserve">  融资租入固定资产</v>
          </cell>
        </row>
        <row r="213">
          <cell r="A213" t="str">
            <v>A144</v>
          </cell>
          <cell r="B213" t="str">
            <v xml:space="preserve">  其他</v>
          </cell>
        </row>
        <row r="214">
          <cell r="A214" t="str">
            <v>A145</v>
          </cell>
          <cell r="B214" t="str">
            <v xml:space="preserve">  现金的期末余额</v>
          </cell>
        </row>
        <row r="215">
          <cell r="A215" t="str">
            <v>A146</v>
          </cell>
          <cell r="B215" t="str">
            <v xml:space="preserve">  现金的期初余额</v>
          </cell>
        </row>
        <row r="216">
          <cell r="A216" t="str">
            <v>A147</v>
          </cell>
          <cell r="B216" t="str">
            <v xml:space="preserve">  现金等价物的期末余额</v>
          </cell>
        </row>
        <row r="217">
          <cell r="A217" t="str">
            <v>A148</v>
          </cell>
          <cell r="B217" t="str">
            <v xml:space="preserve">  现金等价物的期初余额</v>
          </cell>
        </row>
      </sheetData>
      <sheetData sheetId="22"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索引"/>
      <sheetName val="应交税费实质性程序"/>
      <sheetName val="审定表汇总表"/>
      <sheetName val="应交税费审定表09"/>
      <sheetName val="应交税费审定表10"/>
      <sheetName val="应交税费明细表09"/>
      <sheetName val="应交税费明细表10"/>
      <sheetName val="申报表与账面数核对"/>
      <sheetName val="应交增值税明细表09"/>
      <sheetName val="进项税09"/>
      <sheetName val="应交增值税明细表10"/>
      <sheetName val="进项税10"/>
      <sheetName val="应交增值税销项税金测算表09"/>
      <sheetName val="应交所得税测算表"/>
      <sheetName val="应交增值税销项税金测算表10"/>
      <sheetName val="其他税金测算表09 "/>
      <sheetName val="其他税金测算表10 "/>
      <sheetName val="年初企业所得税调整"/>
      <sheetName val="所得税纳税调整表-2009"/>
      <sheetName val="所得税纳税调整表-2010"/>
      <sheetName val="应交税费检查情况表09"/>
      <sheetName val="应交税费检查情况表10"/>
      <sheetName val="标本-资产"/>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永久工程表"/>
      <sheetName val="水工建筑物"/>
      <sheetName val="总概算"/>
      <sheetName val="量汇"/>
      <sheetName val="建"/>
      <sheetName val="土单汇"/>
      <sheetName val="临"/>
      <sheetName val="费"/>
      <sheetName val="分年"/>
      <sheetName val="分年投资"/>
      <sheetName val="建贷利息"/>
      <sheetName val="台班汇"/>
      <sheetName val="台班费"/>
      <sheetName val="台班价差"/>
      <sheetName val="单价"/>
      <sheetName val="取费"/>
      <sheetName val="参数"/>
      <sheetName val="砂石料"/>
      <sheetName val="砼计算"/>
      <sheetName val="混凝土价差"/>
      <sheetName val="材运"/>
      <sheetName val="预算价"/>
      <sheetName val="主材汇总"/>
      <sheetName val="细部"/>
      <sheetName val="砼换算"/>
      <sheetName val="电"/>
      <sheetName val="风"/>
      <sheetName val="水"/>
      <sheetName val="工资"/>
      <sheetName val="经济指标表"/>
      <sheetName val="前期"/>
      <sheetName val="业主"/>
      <sheetName val="混凝土(河床)"/>
      <sheetName val="机械土方"/>
      <sheetName val="建筑"/>
      <sheetName val="附表-家具及办公用品配备表"/>
      <sheetName val="total1"/>
      <sheetName val="编制原则"/>
      <sheetName val="6BPRO"/>
      <sheetName val="表二"/>
      <sheetName val="表三"/>
      <sheetName val="科目表"/>
      <sheetName val="资产负债表"/>
      <sheetName val="汇总表 "/>
      <sheetName val="表六 "/>
      <sheetName val="表四"/>
      <sheetName val="一防钢结构防腐工程量"/>
      <sheetName val="电气费用"/>
      <sheetName val="综合概算"/>
      <sheetName val="基本数据"/>
      <sheetName val="工程量清单"/>
      <sheetName val="Cable Data"/>
      <sheetName val="sis.xlm"/>
      <sheetName val="13-List"/>
      <sheetName val="单价分析表"/>
      <sheetName val="2008-10"/>
      <sheetName val="取费系数表"/>
      <sheetName val="机械台时"/>
      <sheetName val="XLR_NoRangeSheet"/>
      <sheetName val="价格取值"/>
      <sheetName val="SAD"/>
      <sheetName val="IND."/>
      <sheetName val="W"/>
      <sheetName val="风机业务"/>
      <sheetName val="索引"/>
      <sheetName val="清单12.31"/>
      <sheetName val="tech data"/>
      <sheetName val="调价系数"/>
      <sheetName val="分组报价组成表"/>
      <sheetName val="Eq. Mobilization"/>
      <sheetName val="Currency"/>
      <sheetName val="산근"/>
      <sheetName val="材价"/>
      <sheetName val="设备分类"/>
      <sheetName val="成本计算"/>
      <sheetName val="基价库"/>
      <sheetName val="Sheet1"/>
      <sheetName val="LIMA-CAN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row r="8">
          <cell r="M8">
            <v>64.52</v>
          </cell>
        </row>
        <row r="16">
          <cell r="M16">
            <v>57.19</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录"/>
      <sheetName val="汇总表"/>
      <sheetName val="施工辅助"/>
      <sheetName val="建筑"/>
      <sheetName val="金结04"/>
      <sheetName val="机电04"/>
      <sheetName val="独立费用"/>
      <sheetName val="工资"/>
      <sheetName val="电"/>
      <sheetName val="风"/>
      <sheetName val="水"/>
      <sheetName val="主材运费"/>
      <sheetName val="材料预算价"/>
      <sheetName val="主材价汇总表 "/>
      <sheetName val="参数"/>
      <sheetName val="纯混凝土换算表"/>
      <sheetName val="纯混凝土计算"/>
      <sheetName val="各部位混凝土"/>
      <sheetName val="台时费计算表"/>
      <sheetName val="土方"/>
      <sheetName val="石方"/>
      <sheetName val="混凝土"/>
      <sheetName val="喷锚、钢筋"/>
      <sheetName val="钢管"/>
      <sheetName val="基础处理"/>
      <sheetName val="单价汇总"/>
      <sheetName val="费用标准"/>
      <sheetName val="细部结构指标计算"/>
      <sheetName val="插页"/>
      <sheetName val="砂石料"/>
      <sheetName val="IND."/>
      <sheetName val="资产负债表"/>
      <sheetName val="应收账款明细表"/>
      <sheetName val="期初帐龄辅助表MT"/>
      <sheetName val="坏账准备辅助表MT"/>
      <sheetName val="3.成本计算"/>
      <sheetName val="中山低值"/>
      <sheetName val="索引"/>
      <sheetName val="清单12.31"/>
      <sheetName val="sales"/>
      <sheetName val="成本计算"/>
    </sheetNames>
    <sheetDataSet>
      <sheetData sheetId="0"/>
      <sheetData sheetId="1"/>
      <sheetData sheetId="2"/>
      <sheetData sheetId="3" refreshError="1">
        <row r="4">
          <cell r="A4" t="str">
            <v>编号</v>
          </cell>
          <cell r="B4" t="str">
            <v>工程或费用名称</v>
          </cell>
          <cell r="C4" t="str">
            <v>单位</v>
          </cell>
          <cell r="D4" t="str">
            <v>方案一(心墙坝+右岸溢洪道+右岸泄洪洞+左岸地下厂房）</v>
          </cell>
          <cell r="G4" t="str">
            <v>方案二(心墙坝+右岸溢洪道+右岸泄洪洞+地面厂房）</v>
          </cell>
          <cell r="J4" t="str">
            <v>方案三(心墙坝+左岸溢洪道+左岸泄洪洞+右岸地下厂房）</v>
          </cell>
        </row>
        <row r="5">
          <cell r="D5" t="str">
            <v>数量</v>
          </cell>
          <cell r="E5" t="str">
            <v>单价(元)</v>
          </cell>
          <cell r="F5" t="str">
            <v>合价(万元)</v>
          </cell>
          <cell r="G5" t="str">
            <v>数量</v>
          </cell>
          <cell r="H5" t="str">
            <v>单价(元)</v>
          </cell>
          <cell r="I5" t="str">
            <v>合价(万元)</v>
          </cell>
          <cell r="J5" t="str">
            <v>数量</v>
          </cell>
          <cell r="K5" t="str">
            <v>单价(元)</v>
          </cell>
          <cell r="L5" t="str">
            <v>合价(万元)</v>
          </cell>
        </row>
        <row r="6">
          <cell r="B6" t="str">
            <v>第二部分 建筑工程</v>
          </cell>
          <cell r="F6">
            <v>204427.83</v>
          </cell>
          <cell r="I6">
            <v>366862.83</v>
          </cell>
          <cell r="L6">
            <v>369400.27</v>
          </cell>
        </row>
        <row r="7">
          <cell r="A7" t="str">
            <v>一</v>
          </cell>
          <cell r="B7" t="str">
            <v>主体建筑工程</v>
          </cell>
          <cell r="F7">
            <v>204427.83</v>
          </cell>
          <cell r="I7">
            <v>366862.83</v>
          </cell>
          <cell r="L7">
            <v>369400.27</v>
          </cell>
        </row>
        <row r="8">
          <cell r="A8" t="str">
            <v>㈠</v>
          </cell>
          <cell r="B8" t="str">
            <v>挡水工程</v>
          </cell>
          <cell r="F8">
            <v>0</v>
          </cell>
          <cell r="I8">
            <v>129835.40000000001</v>
          </cell>
          <cell r="L8">
            <v>131639.67000000001</v>
          </cell>
        </row>
        <row r="9">
          <cell r="A9">
            <v>1</v>
          </cell>
          <cell r="B9" t="str">
            <v>粘土心墙坝工程</v>
          </cell>
          <cell r="F9">
            <v>0</v>
          </cell>
          <cell r="I9">
            <v>129835.40000000001</v>
          </cell>
          <cell r="L9">
            <v>131639.67000000001</v>
          </cell>
        </row>
        <row r="10">
          <cell r="B10" t="str">
            <v>覆盖层开挖</v>
          </cell>
          <cell r="C10" t="str">
            <v>m3</v>
          </cell>
          <cell r="D10">
            <v>1616700</v>
          </cell>
          <cell r="F10">
            <v>0</v>
          </cell>
          <cell r="G10">
            <v>1606700</v>
          </cell>
          <cell r="H10">
            <v>18.010000000000002</v>
          </cell>
          <cell r="I10">
            <v>2893.67</v>
          </cell>
          <cell r="J10">
            <v>1646700</v>
          </cell>
          <cell r="K10">
            <v>18.010000000000002</v>
          </cell>
          <cell r="L10">
            <v>2965.71</v>
          </cell>
        </row>
        <row r="11">
          <cell r="B11" t="str">
            <v>强风化石方开挖</v>
          </cell>
          <cell r="C11" t="str">
            <v>m3</v>
          </cell>
          <cell r="D11">
            <v>1438000</v>
          </cell>
          <cell r="F11">
            <v>0</v>
          </cell>
          <cell r="G11">
            <v>1438000</v>
          </cell>
          <cell r="H11">
            <v>59.56</v>
          </cell>
          <cell r="I11">
            <v>8564.73</v>
          </cell>
          <cell r="J11">
            <v>1453200</v>
          </cell>
          <cell r="K11">
            <v>59.56</v>
          </cell>
          <cell r="L11">
            <v>8655.26</v>
          </cell>
        </row>
        <row r="12">
          <cell r="B12" t="str">
            <v>弱风化石方开挖</v>
          </cell>
          <cell r="C12" t="str">
            <v>m3</v>
          </cell>
          <cell r="D12">
            <v>631300</v>
          </cell>
          <cell r="G12">
            <v>631300</v>
          </cell>
          <cell r="J12">
            <v>652200</v>
          </cell>
        </row>
        <row r="13">
          <cell r="B13" t="str">
            <v>石方槽挖</v>
          </cell>
          <cell r="C13" t="str">
            <v>m3</v>
          </cell>
          <cell r="D13">
            <v>15000</v>
          </cell>
          <cell r="G13">
            <v>15000</v>
          </cell>
          <cell r="J13">
            <v>15000</v>
          </cell>
        </row>
        <row r="14">
          <cell r="B14" t="str">
            <v>石方洞挖</v>
          </cell>
          <cell r="C14" t="str">
            <v>m3</v>
          </cell>
          <cell r="D14">
            <v>7400</v>
          </cell>
          <cell r="G14">
            <v>7400</v>
          </cell>
          <cell r="H14">
            <v>248.79</v>
          </cell>
          <cell r="J14">
            <v>7400</v>
          </cell>
          <cell r="K14">
            <v>248.79</v>
          </cell>
        </row>
        <row r="15">
          <cell r="B15" t="str">
            <v xml:space="preserve">坝体填筑 (砾石土心墙)  </v>
          </cell>
          <cell r="C15" t="str">
            <v>ｍ3</v>
          </cell>
          <cell r="D15">
            <v>5420200</v>
          </cell>
          <cell r="F15">
            <v>0</v>
          </cell>
          <cell r="G15">
            <v>5420200</v>
          </cell>
          <cell r="H15">
            <v>40.49</v>
          </cell>
          <cell r="I15">
            <v>21946.39</v>
          </cell>
          <cell r="J15">
            <v>5430200</v>
          </cell>
          <cell r="K15">
            <v>40.49</v>
          </cell>
          <cell r="L15">
            <v>21986.880000000001</v>
          </cell>
        </row>
        <row r="16">
          <cell r="B16" t="str">
            <v xml:space="preserve">坝体填筑 (砂砾料)  </v>
          </cell>
          <cell r="C16" t="str">
            <v>m3</v>
          </cell>
          <cell r="D16">
            <v>16356400</v>
          </cell>
          <cell r="G16">
            <v>16356400</v>
          </cell>
          <cell r="H16">
            <v>32</v>
          </cell>
          <cell r="I16">
            <v>52340.480000000003</v>
          </cell>
          <cell r="J16">
            <v>16445200</v>
          </cell>
          <cell r="K16">
            <v>32</v>
          </cell>
          <cell r="L16">
            <v>52624.639999999999</v>
          </cell>
        </row>
        <row r="17">
          <cell r="B17" t="str">
            <v xml:space="preserve">坝体填筑 (堆石料)(直接上坝）  </v>
          </cell>
          <cell r="C17" t="str">
            <v>m3</v>
          </cell>
          <cell r="D17">
            <v>5189700</v>
          </cell>
          <cell r="F17">
            <v>0</v>
          </cell>
          <cell r="G17">
            <v>5189700</v>
          </cell>
          <cell r="H17">
            <v>34.678000000000004</v>
          </cell>
          <cell r="I17">
            <v>17996.84</v>
          </cell>
          <cell r="J17">
            <v>5291100</v>
          </cell>
          <cell r="K17">
            <v>34.678000000000004</v>
          </cell>
          <cell r="L17">
            <v>18348.48</v>
          </cell>
        </row>
        <row r="18">
          <cell r="B18" t="str">
            <v xml:space="preserve">坝体填筑 (堆石料)(二次倒运）  </v>
          </cell>
          <cell r="C18" t="str">
            <v>m3</v>
          </cell>
        </row>
        <row r="19">
          <cell r="B19" t="str">
            <v xml:space="preserve">坝体填筑 (反滤料)  </v>
          </cell>
          <cell r="C19" t="str">
            <v>m3</v>
          </cell>
          <cell r="D19">
            <v>1978300</v>
          </cell>
          <cell r="G19">
            <v>1978300</v>
          </cell>
          <cell r="H19">
            <v>63.17</v>
          </cell>
          <cell r="J19">
            <v>1995500</v>
          </cell>
          <cell r="K19">
            <v>63.17</v>
          </cell>
        </row>
        <row r="20">
          <cell r="B20" t="str">
            <v xml:space="preserve">坝体填筑 (石碴)   </v>
          </cell>
          <cell r="C20" t="str">
            <v>m3</v>
          </cell>
          <cell r="F20">
            <v>0</v>
          </cell>
          <cell r="H20">
            <v>23.26</v>
          </cell>
          <cell r="I20">
            <v>0</v>
          </cell>
          <cell r="K20">
            <v>23.26</v>
          </cell>
          <cell r="L20">
            <v>0</v>
          </cell>
        </row>
        <row r="21">
          <cell r="B21" t="str">
            <v xml:space="preserve">坝体填筑 (垫层过渡料) </v>
          </cell>
          <cell r="C21" t="str">
            <v>m3</v>
          </cell>
          <cell r="D21">
            <v>1853800</v>
          </cell>
          <cell r="F21">
            <v>0</v>
          </cell>
          <cell r="G21">
            <v>1853800</v>
          </cell>
          <cell r="H21">
            <v>76.150000000000006</v>
          </cell>
          <cell r="I21">
            <v>14116.69</v>
          </cell>
          <cell r="J21">
            <v>1859600</v>
          </cell>
          <cell r="K21">
            <v>76.150000000000006</v>
          </cell>
          <cell r="L21">
            <v>14160.85</v>
          </cell>
        </row>
        <row r="22">
          <cell r="B22" t="str">
            <v>上游铺盖（粉土）</v>
          </cell>
          <cell r="C22" t="str">
            <v>m3</v>
          </cell>
        </row>
        <row r="23">
          <cell r="B23" t="str">
            <v>盖重（堆石料）</v>
          </cell>
          <cell r="C23" t="str">
            <v>m3</v>
          </cell>
        </row>
        <row r="24">
          <cell r="B24" t="str">
            <v>干砌石护坡</v>
          </cell>
          <cell r="C24" t="str">
            <v>m3</v>
          </cell>
          <cell r="D24">
            <v>208600</v>
          </cell>
          <cell r="F24">
            <v>0</v>
          </cell>
          <cell r="G24">
            <v>208600</v>
          </cell>
          <cell r="J24">
            <v>222300</v>
          </cell>
        </row>
        <row r="25">
          <cell r="B25" t="str">
            <v>抛石护坡</v>
          </cell>
          <cell r="C25" t="str">
            <v>m3</v>
          </cell>
          <cell r="D25">
            <v>88700</v>
          </cell>
          <cell r="F25">
            <v>0</v>
          </cell>
          <cell r="G25">
            <v>88700</v>
          </cell>
          <cell r="J25">
            <v>95400</v>
          </cell>
        </row>
        <row r="26">
          <cell r="B26" t="str">
            <v>坝体填筑 (排水体)</v>
          </cell>
          <cell r="C26" t="str">
            <v>m3</v>
          </cell>
          <cell r="D26">
            <v>67800</v>
          </cell>
          <cell r="F26">
            <v>0</v>
          </cell>
          <cell r="G26">
            <v>67800</v>
          </cell>
          <cell r="H26">
            <v>95</v>
          </cell>
          <cell r="I26">
            <v>644.1</v>
          </cell>
          <cell r="J26">
            <v>67800</v>
          </cell>
          <cell r="K26">
            <v>95</v>
          </cell>
          <cell r="L26">
            <v>644.1</v>
          </cell>
        </row>
        <row r="27">
          <cell r="B27" t="str">
            <v>排水（砂砾石料）</v>
          </cell>
          <cell r="C27" t="str">
            <v>m3</v>
          </cell>
        </row>
        <row r="28">
          <cell r="B28" t="str">
            <v>心墙混凝土</v>
          </cell>
          <cell r="C28" t="str">
            <v>m3</v>
          </cell>
          <cell r="D28">
            <v>73100</v>
          </cell>
          <cell r="F28">
            <v>0</v>
          </cell>
          <cell r="G28">
            <v>73100</v>
          </cell>
          <cell r="H28">
            <v>600</v>
          </cell>
          <cell r="I28">
            <v>4386</v>
          </cell>
          <cell r="J28">
            <v>84300</v>
          </cell>
          <cell r="K28">
            <v>600</v>
          </cell>
          <cell r="L28">
            <v>5058</v>
          </cell>
        </row>
        <row r="29">
          <cell r="B29" t="str">
            <v>趾板混凝土</v>
          </cell>
          <cell r="C29" t="str">
            <v>m3</v>
          </cell>
        </row>
        <row r="30">
          <cell r="B30" t="str">
            <v>面板混凝土</v>
          </cell>
          <cell r="C30" t="str">
            <v>m3</v>
          </cell>
        </row>
        <row r="31">
          <cell r="B31" t="str">
            <v>防浪墙混凝土</v>
          </cell>
          <cell r="C31" t="str">
            <v>m3</v>
          </cell>
          <cell r="D31">
            <v>6300</v>
          </cell>
          <cell r="F31">
            <v>0</v>
          </cell>
          <cell r="G31">
            <v>6300</v>
          </cell>
          <cell r="J31">
            <v>7400</v>
          </cell>
        </row>
        <row r="32">
          <cell r="B32" t="str">
            <v>挡墙混凝土</v>
          </cell>
          <cell r="C32" t="str">
            <v>m3</v>
          </cell>
          <cell r="F32">
            <v>0</v>
          </cell>
          <cell r="H32">
            <v>590</v>
          </cell>
          <cell r="I32">
            <v>0</v>
          </cell>
          <cell r="K32">
            <v>590</v>
          </cell>
          <cell r="L32">
            <v>0</v>
          </cell>
        </row>
        <row r="33">
          <cell r="B33" t="str">
            <v>混凝土衬砌</v>
          </cell>
          <cell r="C33" t="str">
            <v>m3</v>
          </cell>
        </row>
        <row r="34">
          <cell r="B34" t="str">
            <v>喷混凝土   10cm</v>
          </cell>
          <cell r="C34" t="str">
            <v>m3</v>
          </cell>
          <cell r="D34">
            <v>332</v>
          </cell>
          <cell r="G34">
            <v>332</v>
          </cell>
          <cell r="J34">
            <v>363</v>
          </cell>
        </row>
        <row r="35">
          <cell r="B35" t="str">
            <v>帷幕灌浆造孔</v>
          </cell>
          <cell r="C35" t="str">
            <v>m</v>
          </cell>
          <cell r="D35">
            <v>62800</v>
          </cell>
          <cell r="F35">
            <v>0</v>
          </cell>
          <cell r="G35">
            <v>62800</v>
          </cell>
          <cell r="H35">
            <v>650</v>
          </cell>
          <cell r="I35">
            <v>4082</v>
          </cell>
          <cell r="J35">
            <v>63800</v>
          </cell>
          <cell r="K35">
            <v>650</v>
          </cell>
          <cell r="L35">
            <v>4147</v>
          </cell>
        </row>
        <row r="36">
          <cell r="B36" t="str">
            <v>帷幕灌浆</v>
          </cell>
          <cell r="C36" t="str">
            <v>t</v>
          </cell>
          <cell r="D36">
            <v>3140</v>
          </cell>
          <cell r="G36">
            <v>3140</v>
          </cell>
          <cell r="J36">
            <v>3190</v>
          </cell>
        </row>
        <row r="37">
          <cell r="B37" t="str">
            <v>压水试验</v>
          </cell>
          <cell r="C37" t="str">
            <v>试段</v>
          </cell>
          <cell r="D37">
            <v>1256</v>
          </cell>
          <cell r="G37">
            <v>1256</v>
          </cell>
          <cell r="J37">
            <v>1276</v>
          </cell>
        </row>
        <row r="38">
          <cell r="B38" t="str">
            <v>固结灌浆造孔</v>
          </cell>
          <cell r="C38" t="str">
            <v>m</v>
          </cell>
          <cell r="D38">
            <v>60200</v>
          </cell>
          <cell r="F38">
            <v>0</v>
          </cell>
          <cell r="G38">
            <v>60200</v>
          </cell>
          <cell r="H38">
            <v>450</v>
          </cell>
          <cell r="I38">
            <v>2709</v>
          </cell>
          <cell r="J38">
            <v>64200</v>
          </cell>
          <cell r="K38">
            <v>450</v>
          </cell>
          <cell r="L38">
            <v>2889</v>
          </cell>
        </row>
        <row r="39">
          <cell r="B39" t="str">
            <v>固结灌浆</v>
          </cell>
          <cell r="C39" t="str">
            <v>t</v>
          </cell>
          <cell r="D39">
            <v>2107</v>
          </cell>
          <cell r="G39">
            <v>2107</v>
          </cell>
          <cell r="J39">
            <v>2247</v>
          </cell>
        </row>
        <row r="40">
          <cell r="B40" t="str">
            <v>压水试验</v>
          </cell>
          <cell r="C40" t="str">
            <v>试段</v>
          </cell>
          <cell r="D40">
            <v>602</v>
          </cell>
          <cell r="G40">
            <v>602</v>
          </cell>
          <cell r="J40">
            <v>642</v>
          </cell>
        </row>
        <row r="41">
          <cell r="B41" t="str">
            <v>钢筋</v>
          </cell>
          <cell r="C41" t="str">
            <v>t</v>
          </cell>
          <cell r="D41">
            <v>220</v>
          </cell>
          <cell r="F41">
            <v>0</v>
          </cell>
          <cell r="G41">
            <v>220</v>
          </cell>
          <cell r="H41">
            <v>7068.39</v>
          </cell>
          <cell r="I41">
            <v>155.5</v>
          </cell>
          <cell r="J41">
            <v>226</v>
          </cell>
          <cell r="K41">
            <v>7068.39</v>
          </cell>
          <cell r="L41">
            <v>159.75</v>
          </cell>
        </row>
        <row r="42">
          <cell r="B42" t="str">
            <v>锚杆   φ25  L=3.5m</v>
          </cell>
          <cell r="C42" t="str">
            <v>根</v>
          </cell>
          <cell r="D42">
            <v>1186</v>
          </cell>
          <cell r="G42">
            <v>1186</v>
          </cell>
          <cell r="J42">
            <v>1205</v>
          </cell>
        </row>
        <row r="43">
          <cell r="B43" t="str">
            <v>锚杆   φ25  L=5m</v>
          </cell>
          <cell r="C43" t="str">
            <v>根</v>
          </cell>
          <cell r="D43">
            <v>545</v>
          </cell>
          <cell r="G43">
            <v>545</v>
          </cell>
          <cell r="J43">
            <v>653</v>
          </cell>
        </row>
        <row r="44">
          <cell r="B44" t="str">
            <v>橡胶止水</v>
          </cell>
          <cell r="D44">
            <v>15000</v>
          </cell>
          <cell r="G44">
            <v>15000</v>
          </cell>
          <cell r="J44">
            <v>15850</v>
          </cell>
        </row>
        <row r="45">
          <cell r="B45" t="str">
            <v>铜止水</v>
          </cell>
        </row>
        <row r="46">
          <cell r="B46" t="str">
            <v>柔性填料</v>
          </cell>
        </row>
        <row r="47">
          <cell r="B47" t="str">
            <v>其他工程</v>
          </cell>
          <cell r="F47">
            <v>0</v>
          </cell>
        </row>
        <row r="49">
          <cell r="A49">
            <v>2</v>
          </cell>
          <cell r="B49" t="str">
            <v>混凝土重力坝</v>
          </cell>
          <cell r="F49">
            <v>0</v>
          </cell>
          <cell r="I49">
            <v>0</v>
          </cell>
          <cell r="L49">
            <v>0</v>
          </cell>
        </row>
        <row r="50">
          <cell r="B50" t="str">
            <v>覆盖层开挖</v>
          </cell>
          <cell r="C50" t="str">
            <v>m3</v>
          </cell>
          <cell r="F50">
            <v>0</v>
          </cell>
          <cell r="I50">
            <v>0</v>
          </cell>
          <cell r="L50">
            <v>0</v>
          </cell>
        </row>
        <row r="51">
          <cell r="B51" t="str">
            <v>石方开挖</v>
          </cell>
          <cell r="C51" t="str">
            <v>m3</v>
          </cell>
          <cell r="F51">
            <v>0</v>
          </cell>
          <cell r="I51">
            <v>0</v>
          </cell>
          <cell r="L51">
            <v>0</v>
          </cell>
        </row>
        <row r="52">
          <cell r="B52" t="str">
            <v>石方洞挖         10-15m2</v>
          </cell>
          <cell r="C52" t="str">
            <v>m3</v>
          </cell>
          <cell r="F52">
            <v>0</v>
          </cell>
        </row>
        <row r="53">
          <cell r="B53" t="str">
            <v>坝体混凝土</v>
          </cell>
          <cell r="C53" t="str">
            <v>m3</v>
          </cell>
          <cell r="F53">
            <v>0</v>
          </cell>
        </row>
        <row r="54">
          <cell r="B54" t="str">
            <v xml:space="preserve">洞衬混凝土   </v>
          </cell>
          <cell r="C54" t="str">
            <v>m3</v>
          </cell>
          <cell r="F54">
            <v>0</v>
          </cell>
        </row>
        <row r="55">
          <cell r="B55" t="str">
            <v>帷幕灌浆造孔</v>
          </cell>
          <cell r="C55" t="str">
            <v>m3</v>
          </cell>
          <cell r="F55">
            <v>0</v>
          </cell>
        </row>
        <row r="56">
          <cell r="B56" t="str">
            <v>帷幕灌浆</v>
          </cell>
          <cell r="C56" t="str">
            <v>t</v>
          </cell>
        </row>
        <row r="57">
          <cell r="B57" t="str">
            <v>压水试验</v>
          </cell>
          <cell r="C57" t="str">
            <v>试段</v>
          </cell>
        </row>
        <row r="58">
          <cell r="B58" t="str">
            <v>固结灌浆造孔</v>
          </cell>
          <cell r="C58" t="str">
            <v>m</v>
          </cell>
          <cell r="F58">
            <v>0</v>
          </cell>
        </row>
        <row r="59">
          <cell r="B59" t="str">
            <v>固结灌浆</v>
          </cell>
          <cell r="C59" t="str">
            <v>t</v>
          </cell>
        </row>
        <row r="60">
          <cell r="B60" t="str">
            <v>压水试验</v>
          </cell>
          <cell r="C60" t="str">
            <v>试段</v>
          </cell>
        </row>
        <row r="61">
          <cell r="B61" t="str">
            <v>回填灌浆</v>
          </cell>
          <cell r="C61" t="str">
            <v>m2</v>
          </cell>
        </row>
        <row r="62">
          <cell r="B62" t="str">
            <v>接缝灌浆</v>
          </cell>
          <cell r="C62" t="str">
            <v>m2</v>
          </cell>
        </row>
        <row r="63">
          <cell r="B63" t="str">
            <v>钢筋</v>
          </cell>
          <cell r="C63" t="str">
            <v>t</v>
          </cell>
          <cell r="F63">
            <v>0</v>
          </cell>
          <cell r="I63">
            <v>0</v>
          </cell>
          <cell r="L63">
            <v>0</v>
          </cell>
        </row>
        <row r="64">
          <cell r="B64" t="str">
            <v>锚杆   Φ25       L=3.5m</v>
          </cell>
          <cell r="C64" t="str">
            <v>根</v>
          </cell>
          <cell r="F64">
            <v>0</v>
          </cell>
          <cell r="I64">
            <v>0</v>
          </cell>
          <cell r="L64">
            <v>0</v>
          </cell>
        </row>
        <row r="65">
          <cell r="B65" t="str">
            <v>锚筋桩  3φ32   L=15m</v>
          </cell>
          <cell r="C65" t="str">
            <v>根</v>
          </cell>
        </row>
        <row r="66">
          <cell r="B66" t="str">
            <v>喷混凝土（10CM）</v>
          </cell>
          <cell r="C66" t="str">
            <v>m3</v>
          </cell>
        </row>
        <row r="67">
          <cell r="B67" t="str">
            <v>锚索（100T）</v>
          </cell>
          <cell r="C67" t="str">
            <v>104m*T</v>
          </cell>
        </row>
        <row r="68">
          <cell r="B68" t="str">
            <v>排水孔</v>
          </cell>
          <cell r="C68" t="str">
            <v>m</v>
          </cell>
          <cell r="F68">
            <v>0</v>
          </cell>
          <cell r="I68">
            <v>0</v>
          </cell>
          <cell r="L68">
            <v>0</v>
          </cell>
        </row>
        <row r="69">
          <cell r="B69" t="str">
            <v>温控措施</v>
          </cell>
          <cell r="C69" t="str">
            <v>m3</v>
          </cell>
          <cell r="D69">
            <v>0</v>
          </cell>
          <cell r="F69">
            <v>0</v>
          </cell>
          <cell r="I69">
            <v>0</v>
          </cell>
          <cell r="L69">
            <v>0</v>
          </cell>
        </row>
        <row r="70">
          <cell r="B70" t="str">
            <v>其他工程</v>
          </cell>
          <cell r="D70">
            <v>0</v>
          </cell>
          <cell r="F70">
            <v>0</v>
          </cell>
          <cell r="I70">
            <v>0</v>
          </cell>
          <cell r="L70">
            <v>0</v>
          </cell>
        </row>
        <row r="72">
          <cell r="A72">
            <v>3</v>
          </cell>
          <cell r="B72" t="str">
            <v>左副坝</v>
          </cell>
          <cell r="F72">
            <v>0</v>
          </cell>
          <cell r="L72">
            <v>0</v>
          </cell>
        </row>
        <row r="73">
          <cell r="B73" t="str">
            <v>覆盖层开挖</v>
          </cell>
          <cell r="C73" t="str">
            <v>m3</v>
          </cell>
          <cell r="F73">
            <v>0</v>
          </cell>
          <cell r="L73">
            <v>0</v>
          </cell>
        </row>
        <row r="74">
          <cell r="B74" t="str">
            <v>石方开挖</v>
          </cell>
          <cell r="C74" t="str">
            <v>m3</v>
          </cell>
          <cell r="F74">
            <v>0</v>
          </cell>
          <cell r="L74">
            <v>0</v>
          </cell>
        </row>
        <row r="75">
          <cell r="B75" t="str">
            <v>石方洞挖</v>
          </cell>
          <cell r="C75" t="str">
            <v>m3</v>
          </cell>
          <cell r="F75">
            <v>0</v>
          </cell>
          <cell r="L75">
            <v>0</v>
          </cell>
        </row>
        <row r="76">
          <cell r="B76" t="str">
            <v>混凝土</v>
          </cell>
          <cell r="C76" t="str">
            <v>m3</v>
          </cell>
          <cell r="F76">
            <v>0</v>
          </cell>
          <cell r="L76">
            <v>0</v>
          </cell>
        </row>
        <row r="77">
          <cell r="B77" t="str">
            <v>衬砌混凝土</v>
          </cell>
          <cell r="C77" t="str">
            <v>m3</v>
          </cell>
          <cell r="F77">
            <v>0</v>
          </cell>
          <cell r="L77">
            <v>0</v>
          </cell>
        </row>
        <row r="78">
          <cell r="B78" t="str">
            <v>喷混凝土</v>
          </cell>
          <cell r="C78" t="str">
            <v>m3</v>
          </cell>
          <cell r="F78">
            <v>0</v>
          </cell>
          <cell r="L78">
            <v>0</v>
          </cell>
        </row>
        <row r="79">
          <cell r="B79" t="str">
            <v>帷幕灌浆</v>
          </cell>
          <cell r="C79" t="str">
            <v>m</v>
          </cell>
          <cell r="F79">
            <v>0</v>
          </cell>
          <cell r="L79">
            <v>0</v>
          </cell>
        </row>
        <row r="80">
          <cell r="B80" t="str">
            <v>固结灌浆</v>
          </cell>
          <cell r="C80" t="str">
            <v>m</v>
          </cell>
          <cell r="F80">
            <v>0</v>
          </cell>
          <cell r="L80">
            <v>0</v>
          </cell>
        </row>
        <row r="81">
          <cell r="B81" t="str">
            <v>回填灌浆</v>
          </cell>
          <cell r="C81" t="str">
            <v>m2</v>
          </cell>
          <cell r="F81">
            <v>0</v>
          </cell>
          <cell r="L81">
            <v>0</v>
          </cell>
        </row>
        <row r="82">
          <cell r="B82" t="str">
            <v>钢筋</v>
          </cell>
          <cell r="C82" t="str">
            <v>t</v>
          </cell>
          <cell r="F82">
            <v>0</v>
          </cell>
          <cell r="L82">
            <v>0</v>
          </cell>
        </row>
        <row r="83">
          <cell r="B83" t="str">
            <v>钢材</v>
          </cell>
          <cell r="C83" t="str">
            <v>t</v>
          </cell>
        </row>
        <row r="84">
          <cell r="B84" t="str">
            <v>锚杆   Φ25       L=4m</v>
          </cell>
          <cell r="C84" t="str">
            <v>根</v>
          </cell>
          <cell r="F84">
            <v>0</v>
          </cell>
          <cell r="L84">
            <v>0</v>
          </cell>
        </row>
        <row r="85">
          <cell r="B85" t="str">
            <v>排水孔（地质钻）</v>
          </cell>
          <cell r="C85" t="str">
            <v>m</v>
          </cell>
          <cell r="F85">
            <v>0</v>
          </cell>
          <cell r="L85">
            <v>0</v>
          </cell>
        </row>
        <row r="86">
          <cell r="B86" t="str">
            <v>温控措施</v>
          </cell>
          <cell r="C86" t="str">
            <v>m3</v>
          </cell>
          <cell r="F86">
            <v>0</v>
          </cell>
          <cell r="L86">
            <v>0</v>
          </cell>
        </row>
        <row r="87">
          <cell r="B87" t="str">
            <v>其他工程</v>
          </cell>
          <cell r="C87" t="str">
            <v>m3</v>
          </cell>
          <cell r="F87">
            <v>0</v>
          </cell>
          <cell r="L87">
            <v>0</v>
          </cell>
        </row>
        <row r="89">
          <cell r="A89">
            <v>4</v>
          </cell>
          <cell r="B89" t="str">
            <v>右副坝</v>
          </cell>
          <cell r="F89">
            <v>0</v>
          </cell>
          <cell r="L89">
            <v>0</v>
          </cell>
        </row>
        <row r="90">
          <cell r="B90" t="str">
            <v>覆盖层开挖</v>
          </cell>
          <cell r="C90" t="str">
            <v>m3</v>
          </cell>
          <cell r="F90">
            <v>0</v>
          </cell>
          <cell r="L90">
            <v>0</v>
          </cell>
        </row>
        <row r="91">
          <cell r="B91" t="str">
            <v>石方开挖</v>
          </cell>
          <cell r="C91" t="str">
            <v>m3</v>
          </cell>
          <cell r="F91">
            <v>0</v>
          </cell>
          <cell r="L91">
            <v>0</v>
          </cell>
        </row>
        <row r="92">
          <cell r="B92" t="str">
            <v>石方洞挖</v>
          </cell>
          <cell r="C92" t="str">
            <v>m3</v>
          </cell>
          <cell r="F92">
            <v>0</v>
          </cell>
          <cell r="L92">
            <v>0</v>
          </cell>
        </row>
        <row r="93">
          <cell r="B93" t="str">
            <v>混凝土</v>
          </cell>
          <cell r="C93" t="str">
            <v>m3</v>
          </cell>
          <cell r="F93">
            <v>0</v>
          </cell>
          <cell r="L93">
            <v>0</v>
          </cell>
        </row>
        <row r="94">
          <cell r="B94" t="str">
            <v>衬砌混凝土</v>
          </cell>
          <cell r="C94" t="str">
            <v>m3</v>
          </cell>
          <cell r="F94">
            <v>0</v>
          </cell>
          <cell r="L94">
            <v>0</v>
          </cell>
        </row>
        <row r="95">
          <cell r="B95" t="str">
            <v>喷混凝土</v>
          </cell>
          <cell r="C95" t="str">
            <v>m3</v>
          </cell>
          <cell r="F95">
            <v>0</v>
          </cell>
          <cell r="L95">
            <v>0</v>
          </cell>
        </row>
        <row r="96">
          <cell r="B96" t="str">
            <v>帷幕灌浆</v>
          </cell>
          <cell r="C96" t="str">
            <v>m</v>
          </cell>
          <cell r="F96">
            <v>0</v>
          </cell>
          <cell r="L96">
            <v>0</v>
          </cell>
        </row>
        <row r="97">
          <cell r="B97" t="str">
            <v>固结灌浆</v>
          </cell>
          <cell r="C97" t="str">
            <v>m</v>
          </cell>
          <cell r="F97">
            <v>0</v>
          </cell>
          <cell r="L97">
            <v>0</v>
          </cell>
        </row>
        <row r="98">
          <cell r="B98" t="str">
            <v>回填灌浆</v>
          </cell>
          <cell r="C98" t="str">
            <v>m2</v>
          </cell>
          <cell r="F98">
            <v>0</v>
          </cell>
          <cell r="L98">
            <v>0</v>
          </cell>
        </row>
        <row r="99">
          <cell r="B99" t="str">
            <v>钢筋</v>
          </cell>
          <cell r="C99" t="str">
            <v>t</v>
          </cell>
          <cell r="F99">
            <v>0</v>
          </cell>
          <cell r="L99">
            <v>0</v>
          </cell>
        </row>
        <row r="100">
          <cell r="B100" t="str">
            <v>钢材</v>
          </cell>
          <cell r="C100" t="str">
            <v>t</v>
          </cell>
        </row>
        <row r="101">
          <cell r="B101" t="str">
            <v>锚杆   Φ25       L=5m</v>
          </cell>
          <cell r="C101" t="str">
            <v>根</v>
          </cell>
          <cell r="F101">
            <v>0</v>
          </cell>
          <cell r="L101">
            <v>0</v>
          </cell>
        </row>
        <row r="102">
          <cell r="B102" t="str">
            <v>排水孔（地质钻）</v>
          </cell>
          <cell r="C102" t="str">
            <v>m</v>
          </cell>
          <cell r="F102">
            <v>0</v>
          </cell>
          <cell r="L102">
            <v>0</v>
          </cell>
        </row>
        <row r="103">
          <cell r="B103" t="str">
            <v>温控措施</v>
          </cell>
          <cell r="C103" t="str">
            <v>m3</v>
          </cell>
          <cell r="F103">
            <v>0</v>
          </cell>
          <cell r="L103">
            <v>0</v>
          </cell>
        </row>
        <row r="104">
          <cell r="B104" t="str">
            <v>其他工程</v>
          </cell>
          <cell r="C104" t="str">
            <v>m3</v>
          </cell>
          <cell r="F104">
            <v>0</v>
          </cell>
          <cell r="L104">
            <v>0</v>
          </cell>
        </row>
        <row r="106">
          <cell r="A106">
            <v>5</v>
          </cell>
          <cell r="B106" t="str">
            <v>滑坡处理</v>
          </cell>
          <cell r="F106">
            <v>0</v>
          </cell>
          <cell r="L106">
            <v>0</v>
          </cell>
        </row>
        <row r="107">
          <cell r="B107" t="str">
            <v>覆盖层开挖</v>
          </cell>
          <cell r="C107" t="str">
            <v>m3</v>
          </cell>
          <cell r="D107">
            <v>2118000</v>
          </cell>
          <cell r="F107">
            <v>0</v>
          </cell>
          <cell r="G107">
            <v>2118000</v>
          </cell>
          <cell r="J107">
            <v>1581200</v>
          </cell>
          <cell r="L107">
            <v>0</v>
          </cell>
        </row>
        <row r="108">
          <cell r="B108" t="str">
            <v>石方开挖</v>
          </cell>
          <cell r="C108" t="str">
            <v>m3</v>
          </cell>
          <cell r="D108">
            <v>8472000</v>
          </cell>
          <cell r="F108">
            <v>0</v>
          </cell>
          <cell r="G108">
            <v>8472000</v>
          </cell>
          <cell r="J108">
            <v>6324800</v>
          </cell>
          <cell r="L108">
            <v>0</v>
          </cell>
        </row>
        <row r="109">
          <cell r="B109" t="str">
            <v>护坡混凝土</v>
          </cell>
          <cell r="C109" t="str">
            <v>m3</v>
          </cell>
          <cell r="D109">
            <v>2644000</v>
          </cell>
          <cell r="F109">
            <v>0</v>
          </cell>
          <cell r="G109">
            <v>2644000</v>
          </cell>
          <cell r="J109">
            <v>446800</v>
          </cell>
          <cell r="L109">
            <v>0</v>
          </cell>
        </row>
        <row r="110">
          <cell r="B110" t="str">
            <v>喷混凝土</v>
          </cell>
          <cell r="C110" t="str">
            <v>m3</v>
          </cell>
          <cell r="D110">
            <v>17600</v>
          </cell>
          <cell r="F110">
            <v>0</v>
          </cell>
          <cell r="G110">
            <v>17600</v>
          </cell>
          <cell r="J110">
            <v>17600</v>
          </cell>
          <cell r="L110">
            <v>0</v>
          </cell>
        </row>
        <row r="111">
          <cell r="B111" t="str">
            <v>钢筋</v>
          </cell>
          <cell r="C111" t="str">
            <v>t</v>
          </cell>
          <cell r="D111">
            <v>5476</v>
          </cell>
          <cell r="F111">
            <v>0</v>
          </cell>
          <cell r="G111">
            <v>5476</v>
          </cell>
          <cell r="J111">
            <v>7212</v>
          </cell>
          <cell r="L111">
            <v>0</v>
          </cell>
        </row>
        <row r="112">
          <cell r="B112" t="str">
            <v>锚杆   Φ25       L=3.5m</v>
          </cell>
          <cell r="C112" t="str">
            <v>根</v>
          </cell>
          <cell r="D112">
            <v>6350</v>
          </cell>
          <cell r="F112">
            <v>0</v>
          </cell>
          <cell r="G112">
            <v>6350</v>
          </cell>
          <cell r="J112">
            <v>6350</v>
          </cell>
          <cell r="L112">
            <v>0</v>
          </cell>
        </row>
        <row r="113">
          <cell r="B113" t="str">
            <v>锚杆   Φ25       L=4.5m</v>
          </cell>
          <cell r="C113" t="str">
            <v>根</v>
          </cell>
        </row>
        <row r="114">
          <cell r="B114" t="str">
            <v>排水孔（地质钻）</v>
          </cell>
          <cell r="C114" t="str">
            <v>m</v>
          </cell>
          <cell r="D114">
            <v>198330</v>
          </cell>
          <cell r="F114">
            <v>0</v>
          </cell>
          <cell r="G114">
            <v>198330</v>
          </cell>
          <cell r="J114">
            <v>264300</v>
          </cell>
          <cell r="L114">
            <v>0</v>
          </cell>
        </row>
        <row r="115">
          <cell r="B115" t="str">
            <v>其他</v>
          </cell>
          <cell r="C115" t="str">
            <v>m3</v>
          </cell>
          <cell r="F115">
            <v>0</v>
          </cell>
          <cell r="L115">
            <v>0</v>
          </cell>
        </row>
        <row r="117">
          <cell r="A117" t="str">
            <v>㈡</v>
          </cell>
          <cell r="B117" t="str">
            <v>泄洪工程</v>
          </cell>
          <cell r="F117">
            <v>194064.40999999997</v>
          </cell>
          <cell r="I117">
            <v>52827.62</v>
          </cell>
          <cell r="L117">
            <v>88970.37</v>
          </cell>
        </row>
        <row r="118">
          <cell r="A118">
            <v>1</v>
          </cell>
          <cell r="B118" t="str">
            <v>溢洪道工程</v>
          </cell>
          <cell r="F118">
            <v>77955.549999999988</v>
          </cell>
        </row>
        <row r="119">
          <cell r="B119" t="str">
            <v>砂砾石开挖</v>
          </cell>
          <cell r="C119" t="str">
            <v>m3</v>
          </cell>
          <cell r="D119">
            <v>198802</v>
          </cell>
          <cell r="E119">
            <v>18.010000000000002</v>
          </cell>
          <cell r="F119">
            <v>358.04</v>
          </cell>
          <cell r="G119">
            <v>198802</v>
          </cell>
          <cell r="H119">
            <v>18.010000000000002</v>
          </cell>
          <cell r="I119">
            <v>358.04</v>
          </cell>
          <cell r="J119">
            <v>1705900</v>
          </cell>
          <cell r="K119">
            <v>18.010000000000002</v>
          </cell>
          <cell r="L119">
            <v>3072.33</v>
          </cell>
        </row>
        <row r="120">
          <cell r="B120" t="str">
            <v>石方开挖</v>
          </cell>
          <cell r="C120" t="str">
            <v>m3</v>
          </cell>
          <cell r="D120">
            <v>6352056</v>
          </cell>
          <cell r="E120">
            <v>59.56</v>
          </cell>
          <cell r="F120">
            <v>37832.85</v>
          </cell>
          <cell r="G120">
            <v>6352056</v>
          </cell>
          <cell r="H120">
            <v>59.56</v>
          </cell>
          <cell r="I120">
            <v>37832.85</v>
          </cell>
          <cell r="J120">
            <v>11816722</v>
          </cell>
          <cell r="K120">
            <v>59.56</v>
          </cell>
          <cell r="L120">
            <v>70380.399999999994</v>
          </cell>
        </row>
        <row r="121">
          <cell r="B121" t="str">
            <v>溢洪道混凝土</v>
          </cell>
          <cell r="C121" t="str">
            <v>m3</v>
          </cell>
          <cell r="D121">
            <v>397292</v>
          </cell>
          <cell r="E121">
            <v>650</v>
          </cell>
          <cell r="F121">
            <v>25823.98</v>
          </cell>
          <cell r="G121">
            <v>397292</v>
          </cell>
          <cell r="H121">
            <v>0</v>
          </cell>
          <cell r="J121">
            <v>356569</v>
          </cell>
        </row>
        <row r="122">
          <cell r="B122" t="str">
            <v>喷混凝土    10cm    有筋</v>
          </cell>
          <cell r="C122" t="str">
            <v>m3</v>
          </cell>
          <cell r="D122">
            <v>19920.600000000002</v>
          </cell>
          <cell r="E122">
            <v>910</v>
          </cell>
          <cell r="F122">
            <v>1812.77</v>
          </cell>
          <cell r="G122">
            <v>19920.600000000002</v>
          </cell>
          <cell r="H122">
            <v>910</v>
          </cell>
          <cell r="I122">
            <v>1812.77</v>
          </cell>
          <cell r="J122">
            <v>30088.9</v>
          </cell>
          <cell r="K122">
            <v>910</v>
          </cell>
          <cell r="L122">
            <v>2738.09</v>
          </cell>
        </row>
        <row r="123">
          <cell r="B123" t="str">
            <v>帷幕灌浆</v>
          </cell>
          <cell r="C123" t="str">
            <v>m</v>
          </cell>
          <cell r="D123">
            <v>468</v>
          </cell>
          <cell r="E123">
            <v>650</v>
          </cell>
          <cell r="F123">
            <v>30.42</v>
          </cell>
          <cell r="G123">
            <v>468</v>
          </cell>
          <cell r="H123">
            <v>650</v>
          </cell>
          <cell r="I123">
            <v>30.42</v>
          </cell>
          <cell r="J123">
            <v>468</v>
          </cell>
          <cell r="K123">
            <v>650</v>
          </cell>
          <cell r="L123">
            <v>30.42</v>
          </cell>
        </row>
        <row r="124">
          <cell r="B124" t="str">
            <v>帷幕灌浆</v>
          </cell>
          <cell r="C124" t="str">
            <v>t</v>
          </cell>
          <cell r="D124">
            <v>23</v>
          </cell>
          <cell r="G124">
            <v>23</v>
          </cell>
          <cell r="J124">
            <v>23</v>
          </cell>
        </row>
        <row r="125">
          <cell r="B125" t="str">
            <v>压水试验</v>
          </cell>
          <cell r="C125" t="str">
            <v>试段</v>
          </cell>
          <cell r="D125">
            <v>9</v>
          </cell>
          <cell r="G125">
            <v>9</v>
          </cell>
          <cell r="J125">
            <v>9</v>
          </cell>
        </row>
        <row r="126">
          <cell r="B126" t="str">
            <v>固结灌浆造孔</v>
          </cell>
          <cell r="C126" t="str">
            <v>m</v>
          </cell>
          <cell r="D126">
            <v>15728</v>
          </cell>
          <cell r="F126">
            <v>0</v>
          </cell>
          <cell r="G126">
            <v>15728</v>
          </cell>
          <cell r="H126">
            <v>450</v>
          </cell>
          <cell r="I126">
            <v>707.76</v>
          </cell>
          <cell r="J126">
            <v>12189</v>
          </cell>
          <cell r="K126">
            <v>450</v>
          </cell>
          <cell r="L126">
            <v>548.51</v>
          </cell>
        </row>
        <row r="127">
          <cell r="B127" t="str">
            <v>固结灌浆</v>
          </cell>
          <cell r="C127" t="str">
            <v>t</v>
          </cell>
          <cell r="D127">
            <v>550</v>
          </cell>
          <cell r="G127">
            <v>550</v>
          </cell>
          <cell r="J127">
            <v>427</v>
          </cell>
        </row>
        <row r="128">
          <cell r="B128" t="str">
            <v>压水试验</v>
          </cell>
          <cell r="C128" t="str">
            <v>试段</v>
          </cell>
          <cell r="D128">
            <v>157</v>
          </cell>
          <cell r="G128">
            <v>157</v>
          </cell>
          <cell r="J128">
            <v>122</v>
          </cell>
        </row>
        <row r="129">
          <cell r="B129" t="str">
            <v>钢筋</v>
          </cell>
          <cell r="C129" t="str">
            <v>t</v>
          </cell>
          <cell r="D129">
            <v>14173</v>
          </cell>
          <cell r="E129">
            <v>7068.39</v>
          </cell>
          <cell r="F129">
            <v>10018.030000000001</v>
          </cell>
          <cell r="G129">
            <v>14173</v>
          </cell>
          <cell r="H129">
            <v>7068.39</v>
          </cell>
          <cell r="I129">
            <v>10018.030000000001</v>
          </cell>
          <cell r="J129">
            <v>13680</v>
          </cell>
          <cell r="K129">
            <v>7068.39</v>
          </cell>
          <cell r="L129">
            <v>9669.56</v>
          </cell>
        </row>
        <row r="130">
          <cell r="B130" t="str">
            <v>锚杆   Φ25       L=4m</v>
          </cell>
          <cell r="C130" t="str">
            <v>根</v>
          </cell>
          <cell r="D130">
            <v>49801</v>
          </cell>
          <cell r="E130">
            <v>162.69999999999999</v>
          </cell>
          <cell r="F130">
            <v>810.26</v>
          </cell>
          <cell r="G130">
            <v>49081</v>
          </cell>
          <cell r="H130">
            <v>162.69999999999999</v>
          </cell>
          <cell r="I130">
            <v>798.55</v>
          </cell>
          <cell r="J130">
            <v>75222</v>
          </cell>
          <cell r="K130">
            <v>162.69999999999999</v>
          </cell>
          <cell r="L130">
            <v>1223.8599999999999</v>
          </cell>
        </row>
        <row r="131">
          <cell r="B131" t="str">
            <v xml:space="preserve">锚桩   3Φ36     L=15m  </v>
          </cell>
          <cell r="C131" t="str">
            <v>根</v>
          </cell>
          <cell r="D131">
            <v>450</v>
          </cell>
          <cell r="G131">
            <v>450</v>
          </cell>
          <cell r="J131">
            <v>450</v>
          </cell>
        </row>
        <row r="132">
          <cell r="B132" t="str">
            <v>排水孔（地质钻）</v>
          </cell>
          <cell r="C132" t="str">
            <v>m</v>
          </cell>
          <cell r="D132">
            <v>12544</v>
          </cell>
          <cell r="E132">
            <v>220</v>
          </cell>
          <cell r="F132">
            <v>275.97000000000003</v>
          </cell>
          <cell r="G132">
            <v>12544</v>
          </cell>
          <cell r="H132">
            <v>220</v>
          </cell>
          <cell r="I132">
            <v>275.97000000000003</v>
          </cell>
          <cell r="J132">
            <v>18899</v>
          </cell>
          <cell r="K132">
            <v>220</v>
          </cell>
          <cell r="L132">
            <v>415.78</v>
          </cell>
        </row>
        <row r="133">
          <cell r="B133" t="str">
            <v>温控措施</v>
          </cell>
          <cell r="C133" t="str">
            <v>m3</v>
          </cell>
          <cell r="D133">
            <v>397292</v>
          </cell>
          <cell r="E133">
            <v>10</v>
          </cell>
          <cell r="F133">
            <v>397.29</v>
          </cell>
          <cell r="G133">
            <v>397292</v>
          </cell>
          <cell r="H133">
            <v>10</v>
          </cell>
          <cell r="I133">
            <v>397.29</v>
          </cell>
          <cell r="J133">
            <v>356569</v>
          </cell>
          <cell r="K133">
            <v>10</v>
          </cell>
          <cell r="L133">
            <v>356.57</v>
          </cell>
        </row>
        <row r="134">
          <cell r="B134" t="str">
            <v>其他工程</v>
          </cell>
          <cell r="C134" t="str">
            <v>m3</v>
          </cell>
          <cell r="D134">
            <v>397292</v>
          </cell>
          <cell r="E134">
            <v>15</v>
          </cell>
          <cell r="F134">
            <v>595.94000000000005</v>
          </cell>
          <cell r="G134">
            <v>397292</v>
          </cell>
          <cell r="H134">
            <v>15</v>
          </cell>
          <cell r="I134">
            <v>595.94000000000005</v>
          </cell>
          <cell r="J134">
            <v>356569</v>
          </cell>
          <cell r="K134">
            <v>15</v>
          </cell>
          <cell r="L134">
            <v>534.85</v>
          </cell>
        </row>
        <row r="136">
          <cell r="A136">
            <v>2</v>
          </cell>
          <cell r="B136" t="str">
            <v>泄洪洞工程</v>
          </cell>
          <cell r="F136">
            <v>111858.19999999998</v>
          </cell>
        </row>
        <row r="137">
          <cell r="B137" t="str">
            <v>砂砾石开挖</v>
          </cell>
          <cell r="C137" t="str">
            <v>m3</v>
          </cell>
          <cell r="D137">
            <v>13200</v>
          </cell>
          <cell r="E137">
            <v>0</v>
          </cell>
          <cell r="F137">
            <v>0</v>
          </cell>
          <cell r="G137">
            <v>13200</v>
          </cell>
          <cell r="H137">
            <v>0</v>
          </cell>
          <cell r="I137">
            <v>0</v>
          </cell>
          <cell r="K137">
            <v>0</v>
          </cell>
          <cell r="L137">
            <v>0</v>
          </cell>
        </row>
        <row r="138">
          <cell r="B138" t="str">
            <v>石方开挖</v>
          </cell>
          <cell r="C138" t="str">
            <v>m3</v>
          </cell>
          <cell r="D138">
            <v>1605884</v>
          </cell>
          <cell r="E138">
            <v>651.42999999999995</v>
          </cell>
          <cell r="F138">
            <v>104612.1</v>
          </cell>
          <cell r="G138">
            <v>1605884</v>
          </cell>
          <cell r="H138">
            <v>651.42999999999995</v>
          </cell>
          <cell r="I138">
            <v>104612.1</v>
          </cell>
          <cell r="J138">
            <v>1485439</v>
          </cell>
          <cell r="K138">
            <v>651.42999999999995</v>
          </cell>
          <cell r="L138">
            <v>96765.95</v>
          </cell>
        </row>
        <row r="139">
          <cell r="B139" t="str">
            <v>石方洞挖</v>
          </cell>
          <cell r="C139" t="str">
            <v>m3</v>
          </cell>
          <cell r="D139">
            <v>83170</v>
          </cell>
          <cell r="G139">
            <v>83170</v>
          </cell>
          <cell r="J139">
            <v>108132</v>
          </cell>
          <cell r="K139">
            <v>554.54999999999995</v>
          </cell>
          <cell r="L139">
            <v>5996.46</v>
          </cell>
        </row>
        <row r="140">
          <cell r="B140" t="str">
            <v>进水塔混凝土</v>
          </cell>
          <cell r="C140" t="str">
            <v>m3</v>
          </cell>
          <cell r="D140">
            <v>24262</v>
          </cell>
          <cell r="E140">
            <v>630</v>
          </cell>
          <cell r="F140">
            <v>1528.51</v>
          </cell>
          <cell r="G140">
            <v>24262</v>
          </cell>
          <cell r="H140">
            <v>630</v>
          </cell>
          <cell r="I140">
            <v>1528.51</v>
          </cell>
          <cell r="J140">
            <v>22336</v>
          </cell>
          <cell r="K140">
            <v>630</v>
          </cell>
          <cell r="L140">
            <v>1407.17</v>
          </cell>
        </row>
        <row r="141">
          <cell r="B141" t="str">
            <v>泄槽混凝土</v>
          </cell>
          <cell r="C141" t="str">
            <v>m3</v>
          </cell>
          <cell r="D141">
            <v>65636</v>
          </cell>
          <cell r="E141">
            <v>630</v>
          </cell>
          <cell r="F141">
            <v>4135.07</v>
          </cell>
          <cell r="G141">
            <v>65636</v>
          </cell>
          <cell r="H141">
            <v>630</v>
          </cell>
          <cell r="I141">
            <v>4135.07</v>
          </cell>
          <cell r="J141">
            <v>39254</v>
          </cell>
          <cell r="K141">
            <v>630</v>
          </cell>
          <cell r="L141">
            <v>2473</v>
          </cell>
        </row>
        <row r="142">
          <cell r="B142" t="str">
            <v>衬砌混凝土</v>
          </cell>
          <cell r="C142" t="str">
            <v>m3</v>
          </cell>
          <cell r="D142">
            <v>32057</v>
          </cell>
          <cell r="G142">
            <v>32057</v>
          </cell>
          <cell r="J142">
            <v>48049</v>
          </cell>
          <cell r="K142">
            <v>1894.4524999999996</v>
          </cell>
          <cell r="L142">
            <v>9102.65</v>
          </cell>
        </row>
        <row r="143">
          <cell r="B143" t="str">
            <v xml:space="preserve">喷混凝土   露天    10cm </v>
          </cell>
          <cell r="C143" t="str">
            <v>m3</v>
          </cell>
          <cell r="D143">
            <v>6765.9000000000005</v>
          </cell>
          <cell r="E143">
            <v>910</v>
          </cell>
          <cell r="F143">
            <v>615.70000000000005</v>
          </cell>
          <cell r="G143">
            <v>6765.9000000000005</v>
          </cell>
          <cell r="H143">
            <v>910</v>
          </cell>
          <cell r="I143">
            <v>615.70000000000005</v>
          </cell>
          <cell r="J143">
            <v>2518.9</v>
          </cell>
          <cell r="K143">
            <v>910</v>
          </cell>
          <cell r="L143">
            <v>229.22</v>
          </cell>
        </row>
        <row r="144">
          <cell r="B144" t="str">
            <v xml:space="preserve">喷混凝土   洞内    10cm  </v>
          </cell>
          <cell r="C144" t="str">
            <v>m3</v>
          </cell>
          <cell r="D144">
            <v>3278.8</v>
          </cell>
          <cell r="E144">
            <v>910</v>
          </cell>
          <cell r="F144">
            <v>298.37</v>
          </cell>
          <cell r="G144">
            <v>3278.8</v>
          </cell>
          <cell r="H144">
            <v>910</v>
          </cell>
          <cell r="I144">
            <v>298.37</v>
          </cell>
          <cell r="J144">
            <v>4970.9000000000005</v>
          </cell>
          <cell r="K144">
            <v>910</v>
          </cell>
          <cell r="L144">
            <v>452.35</v>
          </cell>
        </row>
        <row r="145">
          <cell r="B145" t="str">
            <v>固结灌浆造孔</v>
          </cell>
          <cell r="C145" t="str">
            <v>m</v>
          </cell>
          <cell r="D145">
            <v>5767</v>
          </cell>
          <cell r="F145">
            <v>0</v>
          </cell>
          <cell r="G145">
            <v>5767</v>
          </cell>
          <cell r="H145">
            <v>450</v>
          </cell>
          <cell r="I145">
            <v>259.52</v>
          </cell>
          <cell r="J145">
            <v>815</v>
          </cell>
          <cell r="K145">
            <v>450</v>
          </cell>
          <cell r="L145">
            <v>36.68</v>
          </cell>
        </row>
        <row r="146">
          <cell r="B146" t="str">
            <v>固结灌浆</v>
          </cell>
          <cell r="C146" t="str">
            <v>t</v>
          </cell>
          <cell r="D146">
            <v>202</v>
          </cell>
          <cell r="G146">
            <v>202</v>
          </cell>
          <cell r="J146">
            <v>29</v>
          </cell>
        </row>
        <row r="147">
          <cell r="B147" t="str">
            <v>压水试验</v>
          </cell>
          <cell r="C147" t="str">
            <v>试段</v>
          </cell>
          <cell r="D147">
            <v>58</v>
          </cell>
          <cell r="G147">
            <v>58</v>
          </cell>
          <cell r="J147">
            <v>8</v>
          </cell>
        </row>
        <row r="148">
          <cell r="B148" t="str">
            <v>隧洞固结灌浆造孔</v>
          </cell>
          <cell r="C148" t="str">
            <v>m</v>
          </cell>
          <cell r="D148">
            <v>12314</v>
          </cell>
          <cell r="F148">
            <v>0</v>
          </cell>
          <cell r="G148">
            <v>12314</v>
          </cell>
          <cell r="H148">
            <v>450</v>
          </cell>
          <cell r="I148">
            <v>554.13</v>
          </cell>
          <cell r="J148">
            <v>13405</v>
          </cell>
          <cell r="K148">
            <v>450</v>
          </cell>
          <cell r="L148">
            <v>603.23</v>
          </cell>
        </row>
        <row r="149">
          <cell r="B149" t="str">
            <v>隧洞固结灌浆</v>
          </cell>
          <cell r="C149" t="str">
            <v>t</v>
          </cell>
          <cell r="D149">
            <v>431</v>
          </cell>
          <cell r="G149">
            <v>431</v>
          </cell>
          <cell r="J149">
            <v>469</v>
          </cell>
        </row>
        <row r="150">
          <cell r="B150" t="str">
            <v>压水试验</v>
          </cell>
          <cell r="C150" t="str">
            <v>试段</v>
          </cell>
          <cell r="D150">
            <v>123</v>
          </cell>
          <cell r="G150">
            <v>123</v>
          </cell>
          <cell r="J150">
            <v>134</v>
          </cell>
        </row>
        <row r="151">
          <cell r="B151" t="str">
            <v>回填灌浆</v>
          </cell>
          <cell r="C151" t="str">
            <v>m2</v>
          </cell>
        </row>
        <row r="152">
          <cell r="B152" t="str">
            <v>钢筋</v>
          </cell>
          <cell r="C152" t="str">
            <v>t</v>
          </cell>
          <cell r="D152">
            <v>7537</v>
          </cell>
          <cell r="E152">
            <v>0</v>
          </cell>
          <cell r="F152">
            <v>0</v>
          </cell>
          <cell r="G152">
            <v>7537</v>
          </cell>
          <cell r="H152">
            <v>0</v>
          </cell>
          <cell r="I152">
            <v>0</v>
          </cell>
          <cell r="J152">
            <v>7491</v>
          </cell>
          <cell r="K152">
            <v>0</v>
          </cell>
          <cell r="L152">
            <v>0</v>
          </cell>
        </row>
        <row r="153">
          <cell r="B153" t="str">
            <v>锚杆   Φ25     L=4m</v>
          </cell>
          <cell r="C153" t="str">
            <v>根</v>
          </cell>
          <cell r="D153">
            <v>16915</v>
          </cell>
          <cell r="E153">
            <v>162.69999999999999</v>
          </cell>
          <cell r="F153">
            <v>275.20999999999998</v>
          </cell>
          <cell r="G153">
            <v>16915</v>
          </cell>
          <cell r="H153">
            <v>162.69999999999999</v>
          </cell>
          <cell r="I153">
            <v>275.20999999999998</v>
          </cell>
          <cell r="J153">
            <v>6297</v>
          </cell>
          <cell r="K153">
            <v>162.69999999999999</v>
          </cell>
          <cell r="L153">
            <v>102.45</v>
          </cell>
        </row>
        <row r="154">
          <cell r="B154" t="str">
            <v>锚杆   Φ25     L=4m   洞内</v>
          </cell>
          <cell r="C154" t="str">
            <v>根</v>
          </cell>
          <cell r="D154">
            <v>7208</v>
          </cell>
          <cell r="E154">
            <v>162.69999999999999</v>
          </cell>
          <cell r="F154">
            <v>117.27</v>
          </cell>
          <cell r="G154">
            <v>7208</v>
          </cell>
          <cell r="H154">
            <v>162.69999999999999</v>
          </cell>
          <cell r="I154">
            <v>117.27</v>
          </cell>
          <cell r="J154">
            <v>12429</v>
          </cell>
          <cell r="K154">
            <v>162.69999999999999</v>
          </cell>
          <cell r="L154">
            <v>202.22</v>
          </cell>
        </row>
        <row r="155">
          <cell r="B155" t="str">
            <v xml:space="preserve">锚桩   3Φ36     L=15m  </v>
          </cell>
          <cell r="C155" t="str">
            <v>根</v>
          </cell>
          <cell r="D155">
            <v>120</v>
          </cell>
          <cell r="G155">
            <v>120</v>
          </cell>
          <cell r="J155">
            <v>120</v>
          </cell>
        </row>
        <row r="156">
          <cell r="B156" t="str">
            <v>排水孔（地质钻）</v>
          </cell>
          <cell r="C156" t="str">
            <v>m</v>
          </cell>
          <cell r="D156">
            <v>4229</v>
          </cell>
          <cell r="E156">
            <v>220</v>
          </cell>
          <cell r="F156">
            <v>93.04</v>
          </cell>
          <cell r="G156">
            <v>4229</v>
          </cell>
          <cell r="H156">
            <v>220</v>
          </cell>
          <cell r="I156">
            <v>93.04</v>
          </cell>
          <cell r="J156">
            <v>1574</v>
          </cell>
          <cell r="K156">
            <v>220</v>
          </cell>
          <cell r="L156">
            <v>34.630000000000003</v>
          </cell>
        </row>
        <row r="157">
          <cell r="B157" t="str">
            <v>其他工程</v>
          </cell>
          <cell r="C157" t="str">
            <v>m3</v>
          </cell>
          <cell r="D157">
            <v>121955</v>
          </cell>
          <cell r="E157">
            <v>15</v>
          </cell>
          <cell r="F157">
            <v>182.93</v>
          </cell>
          <cell r="G157">
            <v>121955</v>
          </cell>
          <cell r="H157">
            <v>15</v>
          </cell>
          <cell r="I157">
            <v>182.93</v>
          </cell>
          <cell r="J157">
            <v>109639</v>
          </cell>
          <cell r="K157">
            <v>15</v>
          </cell>
          <cell r="L157">
            <v>164.46</v>
          </cell>
        </row>
        <row r="159">
          <cell r="A159">
            <v>3</v>
          </cell>
          <cell r="B159" t="str">
            <v>左岸泄洪中孔</v>
          </cell>
        </row>
        <row r="160">
          <cell r="B160" t="str">
            <v>砂砾石开挖</v>
          </cell>
          <cell r="C160" t="str">
            <v>m3</v>
          </cell>
          <cell r="I160">
            <v>0</v>
          </cell>
        </row>
        <row r="161">
          <cell r="B161" t="str">
            <v>石方开挖</v>
          </cell>
          <cell r="C161" t="str">
            <v>m3</v>
          </cell>
          <cell r="I161">
            <v>0</v>
          </cell>
        </row>
        <row r="162">
          <cell r="B162" t="str">
            <v>闸墩混凝土</v>
          </cell>
        </row>
        <row r="163">
          <cell r="B163" t="str">
            <v>泄槽混凝土</v>
          </cell>
        </row>
        <row r="164">
          <cell r="B164" t="str">
            <v xml:space="preserve">喷混凝土   露天    10cm </v>
          </cell>
        </row>
        <row r="165">
          <cell r="B165" t="str">
            <v>固结灌浆造孔</v>
          </cell>
          <cell r="C165" t="str">
            <v>m</v>
          </cell>
        </row>
        <row r="166">
          <cell r="B166" t="str">
            <v>固结灌浆</v>
          </cell>
          <cell r="C166" t="str">
            <v>t</v>
          </cell>
        </row>
        <row r="167">
          <cell r="B167" t="str">
            <v>压水试验</v>
          </cell>
          <cell r="C167" t="str">
            <v>试段</v>
          </cell>
        </row>
        <row r="168">
          <cell r="B168" t="str">
            <v>钢筋</v>
          </cell>
          <cell r="C168" t="str">
            <v>t</v>
          </cell>
        </row>
        <row r="169">
          <cell r="B169" t="str">
            <v>锚杆   Φ25     L=4m</v>
          </cell>
          <cell r="C169" t="str">
            <v>根</v>
          </cell>
        </row>
        <row r="170">
          <cell r="B170" t="str">
            <v xml:space="preserve">锚桩   3Φ36     L=15m  </v>
          </cell>
          <cell r="C170" t="str">
            <v>根</v>
          </cell>
        </row>
        <row r="171">
          <cell r="B171" t="str">
            <v>预应力岩锚100t级  L=30m</v>
          </cell>
        </row>
        <row r="172">
          <cell r="B172" t="str">
            <v>排水孔（地质钻）</v>
          </cell>
          <cell r="C172" t="str">
            <v>m</v>
          </cell>
        </row>
        <row r="173">
          <cell r="B173" t="str">
            <v>其他工程</v>
          </cell>
          <cell r="C173" t="str">
            <v>m3</v>
          </cell>
        </row>
        <row r="175">
          <cell r="A175">
            <v>4</v>
          </cell>
          <cell r="B175" t="str">
            <v>右岸泄洪深孔</v>
          </cell>
        </row>
        <row r="176">
          <cell r="B176" t="str">
            <v>砂砾石开挖</v>
          </cell>
          <cell r="C176" t="str">
            <v>m3</v>
          </cell>
          <cell r="I176">
            <v>0</v>
          </cell>
        </row>
        <row r="177">
          <cell r="B177" t="str">
            <v>石方开挖</v>
          </cell>
          <cell r="C177" t="str">
            <v>m3</v>
          </cell>
          <cell r="I177">
            <v>0</v>
          </cell>
        </row>
        <row r="178">
          <cell r="B178" t="str">
            <v>闸墩混凝土</v>
          </cell>
        </row>
        <row r="179">
          <cell r="B179" t="str">
            <v>泄槽混凝土</v>
          </cell>
        </row>
        <row r="180">
          <cell r="B180" t="str">
            <v xml:space="preserve">喷混凝土   露天    10cm </v>
          </cell>
        </row>
        <row r="181">
          <cell r="B181" t="str">
            <v>固结灌浆造孔</v>
          </cell>
          <cell r="C181" t="str">
            <v>m</v>
          </cell>
        </row>
        <row r="182">
          <cell r="B182" t="str">
            <v>固结灌浆</v>
          </cell>
          <cell r="C182" t="str">
            <v>t</v>
          </cell>
        </row>
        <row r="183">
          <cell r="B183" t="str">
            <v>压水试验</v>
          </cell>
          <cell r="C183" t="str">
            <v>试段</v>
          </cell>
        </row>
        <row r="184">
          <cell r="B184" t="str">
            <v>钢筋</v>
          </cell>
          <cell r="C184" t="str">
            <v>t</v>
          </cell>
        </row>
        <row r="185">
          <cell r="B185" t="str">
            <v>锚杆   Φ25     L=4m</v>
          </cell>
          <cell r="C185" t="str">
            <v>根</v>
          </cell>
        </row>
        <row r="186">
          <cell r="B186" t="str">
            <v xml:space="preserve">锚桩   3Φ36     L=15m  </v>
          </cell>
          <cell r="C186" t="str">
            <v>根</v>
          </cell>
        </row>
        <row r="187">
          <cell r="B187" t="str">
            <v>预应力岩锚100t级  L=30m</v>
          </cell>
        </row>
        <row r="188">
          <cell r="B188" t="str">
            <v>排水孔（地质钻）</v>
          </cell>
          <cell r="C188" t="str">
            <v>m</v>
          </cell>
        </row>
        <row r="189">
          <cell r="B189" t="str">
            <v>其他工程</v>
          </cell>
          <cell r="C189" t="str">
            <v>m3</v>
          </cell>
        </row>
        <row r="191">
          <cell r="A191">
            <v>5</v>
          </cell>
          <cell r="B191" t="str">
            <v>下游防护工程</v>
          </cell>
          <cell r="F191">
            <v>4250.6600000000008</v>
          </cell>
        </row>
        <row r="192">
          <cell r="B192" t="str">
            <v>砂砾石开挖</v>
          </cell>
          <cell r="C192" t="str">
            <v>m3</v>
          </cell>
          <cell r="E192">
            <v>125.89</v>
          </cell>
          <cell r="F192">
            <v>0</v>
          </cell>
          <cell r="H192">
            <v>125.89</v>
          </cell>
          <cell r="I192">
            <v>0</v>
          </cell>
          <cell r="K192">
            <v>125.89</v>
          </cell>
          <cell r="L192">
            <v>0</v>
          </cell>
        </row>
        <row r="193">
          <cell r="B193" t="str">
            <v>石方开挖</v>
          </cell>
          <cell r="C193" t="str">
            <v>m3</v>
          </cell>
          <cell r="D193">
            <v>62480</v>
          </cell>
          <cell r="E193">
            <v>305.38</v>
          </cell>
          <cell r="F193">
            <v>1908.01</v>
          </cell>
          <cell r="G193">
            <v>62480</v>
          </cell>
          <cell r="H193">
            <v>305.38</v>
          </cell>
          <cell r="I193">
            <v>1908.01</v>
          </cell>
          <cell r="J193">
            <v>62480</v>
          </cell>
          <cell r="K193">
            <v>305.38</v>
          </cell>
          <cell r="L193">
            <v>1908.01</v>
          </cell>
        </row>
        <row r="194">
          <cell r="B194" t="str">
            <v>石方槽挖</v>
          </cell>
        </row>
        <row r="195">
          <cell r="B195" t="str">
            <v>溢洪道混凝土</v>
          </cell>
          <cell r="C195" t="str">
            <v>m3</v>
          </cell>
          <cell r="D195">
            <v>32146</v>
          </cell>
          <cell r="E195">
            <v>650</v>
          </cell>
          <cell r="F195">
            <v>2089.4899999999998</v>
          </cell>
          <cell r="G195">
            <v>32146</v>
          </cell>
          <cell r="H195">
            <v>650</v>
          </cell>
          <cell r="I195">
            <v>2089.4899999999998</v>
          </cell>
          <cell r="J195">
            <v>32146</v>
          </cell>
        </row>
        <row r="196">
          <cell r="B196" t="str">
            <v>喷混凝土    10cm    有筋</v>
          </cell>
          <cell r="C196" t="str">
            <v>m3</v>
          </cell>
          <cell r="D196">
            <v>1167.7</v>
          </cell>
          <cell r="E196">
            <v>910</v>
          </cell>
          <cell r="F196">
            <v>106.26</v>
          </cell>
          <cell r="G196">
            <v>1167.7</v>
          </cell>
          <cell r="H196">
            <v>910</v>
          </cell>
          <cell r="I196">
            <v>106.26</v>
          </cell>
          <cell r="J196">
            <v>1167.7</v>
          </cell>
          <cell r="K196">
            <v>910</v>
          </cell>
          <cell r="L196">
            <v>106.26</v>
          </cell>
        </row>
        <row r="197">
          <cell r="B197" t="str">
            <v>固结灌浆造孔</v>
          </cell>
          <cell r="C197" t="str">
            <v>m</v>
          </cell>
          <cell r="F197">
            <v>0</v>
          </cell>
          <cell r="K197">
            <v>450</v>
          </cell>
          <cell r="L197">
            <v>0</v>
          </cell>
        </row>
        <row r="198">
          <cell r="B198" t="str">
            <v>固结灌浆</v>
          </cell>
          <cell r="C198" t="str">
            <v>t</v>
          </cell>
        </row>
        <row r="199">
          <cell r="B199" t="str">
            <v>压水试验</v>
          </cell>
          <cell r="C199" t="str">
            <v>试段</v>
          </cell>
        </row>
        <row r="200">
          <cell r="B200" t="str">
            <v>钢筋</v>
          </cell>
          <cell r="C200" t="str">
            <v>t</v>
          </cell>
          <cell r="D200">
            <v>1025</v>
          </cell>
          <cell r="E200">
            <v>0</v>
          </cell>
          <cell r="F200">
            <v>0</v>
          </cell>
          <cell r="G200">
            <v>1025</v>
          </cell>
          <cell r="H200">
            <v>0</v>
          </cell>
          <cell r="I200">
            <v>0</v>
          </cell>
          <cell r="J200">
            <v>1025</v>
          </cell>
          <cell r="K200">
            <v>0</v>
          </cell>
          <cell r="L200">
            <v>0</v>
          </cell>
        </row>
        <row r="201">
          <cell r="B201" t="str">
            <v>锚杆   Φ25       L=4m</v>
          </cell>
          <cell r="C201" t="str">
            <v>根</v>
          </cell>
          <cell r="D201">
            <v>2919</v>
          </cell>
          <cell r="E201">
            <v>162.69999999999999</v>
          </cell>
          <cell r="F201">
            <v>47.49</v>
          </cell>
          <cell r="G201">
            <v>2919</v>
          </cell>
          <cell r="H201">
            <v>162.69999999999999</v>
          </cell>
          <cell r="I201">
            <v>47.49</v>
          </cell>
          <cell r="J201">
            <v>2919</v>
          </cell>
          <cell r="K201">
            <v>162.69999999999999</v>
          </cell>
          <cell r="L201">
            <v>47.49</v>
          </cell>
        </row>
        <row r="202">
          <cell r="B202" t="str">
            <v xml:space="preserve">锚桩   3Φ36     L=15m  </v>
          </cell>
          <cell r="C202" t="str">
            <v>根</v>
          </cell>
          <cell r="D202">
            <v>220</v>
          </cell>
          <cell r="G202">
            <v>220</v>
          </cell>
          <cell r="J202">
            <v>220</v>
          </cell>
        </row>
        <row r="203">
          <cell r="B203" t="str">
            <v>排水孔（地质钻）</v>
          </cell>
          <cell r="C203" t="str">
            <v>m</v>
          </cell>
          <cell r="D203">
            <v>730</v>
          </cell>
          <cell r="E203">
            <v>220</v>
          </cell>
          <cell r="F203">
            <v>16.059999999999999</v>
          </cell>
          <cell r="G203">
            <v>730</v>
          </cell>
          <cell r="H203">
            <v>220</v>
          </cell>
          <cell r="I203">
            <v>16.059999999999999</v>
          </cell>
          <cell r="J203">
            <v>730</v>
          </cell>
          <cell r="K203">
            <v>220</v>
          </cell>
          <cell r="L203">
            <v>16.059999999999999</v>
          </cell>
        </row>
        <row r="204">
          <cell r="B204" t="str">
            <v>其他</v>
          </cell>
          <cell r="C204" t="str">
            <v>项</v>
          </cell>
          <cell r="D204">
            <v>1</v>
          </cell>
          <cell r="E204">
            <v>833462.00000000012</v>
          </cell>
          <cell r="F204">
            <v>83.35</v>
          </cell>
          <cell r="G204">
            <v>1</v>
          </cell>
          <cell r="H204">
            <v>833462.00000000012</v>
          </cell>
          <cell r="I204">
            <v>83.35</v>
          </cell>
          <cell r="J204">
            <v>1</v>
          </cell>
          <cell r="K204">
            <v>415563.99999999994</v>
          </cell>
          <cell r="L204">
            <v>41.56</v>
          </cell>
        </row>
        <row r="205">
          <cell r="H205">
            <v>0</v>
          </cell>
        </row>
        <row r="206">
          <cell r="A206" t="str">
            <v>㈢</v>
          </cell>
          <cell r="B206" t="str">
            <v>引水工程</v>
          </cell>
          <cell r="F206">
            <v>10363.420000000002</v>
          </cell>
          <cell r="H206">
            <v>0</v>
          </cell>
        </row>
        <row r="207">
          <cell r="A207">
            <v>1</v>
          </cell>
          <cell r="B207" t="str">
            <v>进水口工程</v>
          </cell>
          <cell r="F207">
            <v>10363.420000000002</v>
          </cell>
          <cell r="L207">
            <v>0</v>
          </cell>
        </row>
        <row r="208">
          <cell r="B208" t="str">
            <v>砂砾石开挖</v>
          </cell>
          <cell r="C208" t="str">
            <v>m3</v>
          </cell>
          <cell r="D208">
            <v>46102</v>
          </cell>
          <cell r="E208">
            <v>0</v>
          </cell>
          <cell r="F208">
            <v>0</v>
          </cell>
          <cell r="I208">
            <v>0</v>
          </cell>
          <cell r="L208">
            <v>0</v>
          </cell>
        </row>
        <row r="209">
          <cell r="B209" t="str">
            <v>石方开挖</v>
          </cell>
          <cell r="C209" t="str">
            <v>m3</v>
          </cell>
          <cell r="D209">
            <v>1434471</v>
          </cell>
          <cell r="E209">
            <v>135.69</v>
          </cell>
          <cell r="G209">
            <v>1587056</v>
          </cell>
          <cell r="H209">
            <v>135.69</v>
          </cell>
          <cell r="J209">
            <v>710174</v>
          </cell>
          <cell r="K209">
            <v>135.69</v>
          </cell>
        </row>
        <row r="210">
          <cell r="B210" t="str">
            <v>回填碎石土</v>
          </cell>
          <cell r="C210" t="str">
            <v>m3</v>
          </cell>
          <cell r="E210">
            <v>650</v>
          </cell>
          <cell r="F210">
            <v>0</v>
          </cell>
          <cell r="H210">
            <v>650</v>
          </cell>
          <cell r="I210">
            <v>0</v>
          </cell>
          <cell r="K210">
            <v>650</v>
          </cell>
          <cell r="L210">
            <v>0</v>
          </cell>
        </row>
        <row r="211">
          <cell r="B211" t="str">
            <v>混凝土</v>
          </cell>
          <cell r="C211" t="str">
            <v>m3</v>
          </cell>
          <cell r="D211">
            <v>68650</v>
          </cell>
          <cell r="E211">
            <v>580</v>
          </cell>
          <cell r="F211">
            <v>3981.7</v>
          </cell>
          <cell r="G211">
            <v>55560</v>
          </cell>
          <cell r="H211">
            <v>580</v>
          </cell>
          <cell r="I211">
            <v>3222.48</v>
          </cell>
          <cell r="J211">
            <v>63590</v>
          </cell>
          <cell r="K211">
            <v>580</v>
          </cell>
          <cell r="L211">
            <v>3688.22</v>
          </cell>
        </row>
        <row r="212">
          <cell r="B212" t="str">
            <v>混凝土（C20 三）</v>
          </cell>
          <cell r="C212" t="str">
            <v>m3</v>
          </cell>
          <cell r="D212">
            <v>12461</v>
          </cell>
          <cell r="E212">
            <v>605</v>
          </cell>
          <cell r="F212">
            <v>753.89</v>
          </cell>
          <cell r="G212">
            <v>13971</v>
          </cell>
          <cell r="H212">
            <v>605</v>
          </cell>
          <cell r="I212">
            <v>845.25</v>
          </cell>
          <cell r="J212">
            <v>7401</v>
          </cell>
          <cell r="K212">
            <v>605</v>
          </cell>
          <cell r="L212">
            <v>447.76</v>
          </cell>
        </row>
        <row r="213">
          <cell r="B213" t="str">
            <v>混凝土（C25 二）</v>
          </cell>
          <cell r="C213" t="str">
            <v>m3</v>
          </cell>
          <cell r="D213">
            <v>56189</v>
          </cell>
          <cell r="E213">
            <v>910</v>
          </cell>
          <cell r="F213">
            <v>5113.2</v>
          </cell>
          <cell r="G213">
            <v>41589</v>
          </cell>
          <cell r="H213">
            <v>910</v>
          </cell>
          <cell r="I213">
            <v>3784.6</v>
          </cell>
          <cell r="J213">
            <v>56189</v>
          </cell>
          <cell r="K213">
            <v>910</v>
          </cell>
          <cell r="L213">
            <v>5113.2</v>
          </cell>
        </row>
        <row r="214">
          <cell r="B214" t="str">
            <v>喷混凝土  地面   10cm</v>
          </cell>
          <cell r="C214" t="str">
            <v>m3</v>
          </cell>
          <cell r="D214">
            <v>3947</v>
          </cell>
          <cell r="E214">
            <v>650</v>
          </cell>
          <cell r="F214">
            <v>256.56</v>
          </cell>
          <cell r="G214">
            <v>3947</v>
          </cell>
          <cell r="H214">
            <v>650</v>
          </cell>
          <cell r="I214">
            <v>256.56</v>
          </cell>
          <cell r="J214">
            <v>2153</v>
          </cell>
          <cell r="K214">
            <v>650</v>
          </cell>
          <cell r="L214">
            <v>139.94999999999999</v>
          </cell>
        </row>
        <row r="215">
          <cell r="B215" t="str">
            <v>帷幕灌浆钻孔（岩石）</v>
          </cell>
          <cell r="C215" t="str">
            <v>ｍ</v>
          </cell>
          <cell r="D215">
            <v>0</v>
          </cell>
          <cell r="F215">
            <v>0</v>
          </cell>
        </row>
        <row r="216">
          <cell r="B216" t="str">
            <v>帷幕灌浆</v>
          </cell>
          <cell r="C216" t="str">
            <v>t</v>
          </cell>
          <cell r="D216">
            <v>0</v>
          </cell>
          <cell r="E216">
            <v>7068.39</v>
          </cell>
          <cell r="F216">
            <v>0</v>
          </cell>
          <cell r="H216">
            <v>7068.39</v>
          </cell>
          <cell r="I216">
            <v>0</v>
          </cell>
          <cell r="K216">
            <v>7068.39</v>
          </cell>
          <cell r="L216">
            <v>0</v>
          </cell>
        </row>
        <row r="217">
          <cell r="B217" t="str">
            <v>压水试验（帷幕）</v>
          </cell>
          <cell r="C217" t="str">
            <v>试段</v>
          </cell>
          <cell r="D217">
            <v>0</v>
          </cell>
          <cell r="E217">
            <v>199.51</v>
          </cell>
          <cell r="F217">
            <v>0</v>
          </cell>
          <cell r="H217">
            <v>199.51</v>
          </cell>
          <cell r="I217">
            <v>0</v>
          </cell>
          <cell r="K217">
            <v>199.51</v>
          </cell>
          <cell r="L217">
            <v>0</v>
          </cell>
        </row>
        <row r="218">
          <cell r="B218" t="str">
            <v>固结灌浆钻孔（岩石）</v>
          </cell>
          <cell r="C218" t="str">
            <v>ｍ</v>
          </cell>
          <cell r="D218">
            <v>1288</v>
          </cell>
          <cell r="E218">
            <v>220</v>
          </cell>
          <cell r="F218">
            <v>28.34</v>
          </cell>
          <cell r="G218">
            <v>987</v>
          </cell>
          <cell r="H218">
            <v>220</v>
          </cell>
          <cell r="I218">
            <v>21.71</v>
          </cell>
          <cell r="J218">
            <v>1288</v>
          </cell>
          <cell r="K218">
            <v>220</v>
          </cell>
          <cell r="L218">
            <v>28.34</v>
          </cell>
        </row>
        <row r="219">
          <cell r="B219" t="str">
            <v>固结灌浆</v>
          </cell>
          <cell r="C219" t="str">
            <v>t</v>
          </cell>
          <cell r="D219">
            <v>45</v>
          </cell>
          <cell r="E219">
            <v>15</v>
          </cell>
          <cell r="F219">
            <v>7.0000000000000007E-2</v>
          </cell>
          <cell r="G219">
            <v>35</v>
          </cell>
          <cell r="H219">
            <v>15</v>
          </cell>
          <cell r="I219">
            <v>0.05</v>
          </cell>
          <cell r="J219">
            <v>45</v>
          </cell>
          <cell r="K219">
            <v>15</v>
          </cell>
          <cell r="L219">
            <v>7.0000000000000007E-2</v>
          </cell>
        </row>
        <row r="220">
          <cell r="B220" t="str">
            <v>压水试验（固结）</v>
          </cell>
          <cell r="C220" t="str">
            <v>试段</v>
          </cell>
          <cell r="D220">
            <v>13</v>
          </cell>
          <cell r="G220">
            <v>10</v>
          </cell>
          <cell r="H220">
            <v>0</v>
          </cell>
          <cell r="J220">
            <v>13</v>
          </cell>
        </row>
        <row r="221">
          <cell r="B221" t="str">
            <v>排水孔   4.5m</v>
          </cell>
          <cell r="C221" t="str">
            <v>m</v>
          </cell>
          <cell r="D221">
            <v>8729</v>
          </cell>
          <cell r="F221">
            <v>114.83</v>
          </cell>
          <cell r="G221">
            <v>6692</v>
          </cell>
          <cell r="H221">
            <v>0</v>
          </cell>
          <cell r="I221">
            <v>184199.81</v>
          </cell>
          <cell r="J221">
            <v>4761</v>
          </cell>
          <cell r="L221">
            <v>148790.23000000001</v>
          </cell>
        </row>
        <row r="222">
          <cell r="B222" t="str">
            <v>钢筋</v>
          </cell>
          <cell r="C222" t="str">
            <v>t</v>
          </cell>
          <cell r="D222">
            <v>4878</v>
          </cell>
          <cell r="E222">
            <v>18.010000000000002</v>
          </cell>
          <cell r="F222">
            <v>8.7899999999999991</v>
          </cell>
          <cell r="G222">
            <v>3729</v>
          </cell>
          <cell r="H222">
            <v>18.010000000000002</v>
          </cell>
          <cell r="I222">
            <v>6.72</v>
          </cell>
          <cell r="J222">
            <v>4736</v>
          </cell>
          <cell r="K222">
            <v>18.010000000000002</v>
          </cell>
          <cell r="L222">
            <v>8.5299999999999994</v>
          </cell>
        </row>
        <row r="223">
          <cell r="B223" t="str">
            <v>钢材</v>
          </cell>
          <cell r="C223" t="str">
            <v>t</v>
          </cell>
          <cell r="E223">
            <v>59.56</v>
          </cell>
          <cell r="F223">
            <v>0</v>
          </cell>
          <cell r="H223">
            <v>59.56</v>
          </cell>
          <cell r="I223">
            <v>0</v>
          </cell>
          <cell r="K223">
            <v>59.56</v>
          </cell>
          <cell r="L223">
            <v>0</v>
          </cell>
        </row>
        <row r="224">
          <cell r="B224" t="str">
            <v>锚杆 φ28  L=4.5m</v>
          </cell>
          <cell r="C224" t="str">
            <v>根</v>
          </cell>
          <cell r="D224">
            <v>3321</v>
          </cell>
          <cell r="G224">
            <v>3321</v>
          </cell>
          <cell r="J224">
            <v>1811</v>
          </cell>
        </row>
        <row r="225">
          <cell r="B225" t="str">
            <v>锚筋桩  3φ32   L=15m</v>
          </cell>
          <cell r="C225" t="str">
            <v>根</v>
          </cell>
          <cell r="D225">
            <v>531</v>
          </cell>
          <cell r="E225">
            <v>871.53</v>
          </cell>
          <cell r="F225">
            <v>46.28</v>
          </cell>
          <cell r="G225">
            <v>520</v>
          </cell>
          <cell r="H225">
            <v>871.53</v>
          </cell>
          <cell r="I225">
            <v>45.32</v>
          </cell>
          <cell r="J225">
            <v>290</v>
          </cell>
          <cell r="K225">
            <v>871.53</v>
          </cell>
          <cell r="L225">
            <v>25.27</v>
          </cell>
        </row>
        <row r="226">
          <cell r="B226" t="str">
            <v>预应力岩锚1750kN级  L=25m</v>
          </cell>
          <cell r="C226" t="str">
            <v>束</v>
          </cell>
          <cell r="D226">
            <v>830</v>
          </cell>
          <cell r="E226">
            <v>720</v>
          </cell>
          <cell r="F226">
            <v>59.76</v>
          </cell>
          <cell r="G226">
            <v>830</v>
          </cell>
          <cell r="H226">
            <v>720</v>
          </cell>
          <cell r="I226">
            <v>59.76</v>
          </cell>
          <cell r="J226">
            <v>453</v>
          </cell>
          <cell r="K226">
            <v>720</v>
          </cell>
          <cell r="L226">
            <v>32.619999999999997</v>
          </cell>
        </row>
        <row r="227">
          <cell r="B227" t="str">
            <v>细部结构</v>
          </cell>
          <cell r="C227" t="str">
            <v>m3</v>
          </cell>
          <cell r="D227">
            <v>68650</v>
          </cell>
          <cell r="G227">
            <v>55560</v>
          </cell>
          <cell r="J227">
            <v>63590</v>
          </cell>
        </row>
        <row r="228">
          <cell r="F228">
            <v>0</v>
          </cell>
          <cell r="I228">
            <v>0</v>
          </cell>
          <cell r="L228">
            <v>0</v>
          </cell>
        </row>
        <row r="229">
          <cell r="A229">
            <v>2</v>
          </cell>
          <cell r="B229" t="str">
            <v>引水隧洞工程</v>
          </cell>
          <cell r="F229">
            <v>0</v>
          </cell>
          <cell r="I229">
            <v>0</v>
          </cell>
          <cell r="L229">
            <v>0</v>
          </cell>
        </row>
        <row r="230">
          <cell r="B230" t="str">
            <v>石方洞挖</v>
          </cell>
          <cell r="C230" t="str">
            <v>m3</v>
          </cell>
          <cell r="D230">
            <v>136020</v>
          </cell>
          <cell r="F230">
            <v>0</v>
          </cell>
          <cell r="G230">
            <v>245429</v>
          </cell>
          <cell r="H230">
            <v>7500</v>
          </cell>
          <cell r="I230">
            <v>184071.75</v>
          </cell>
          <cell r="J230">
            <v>198290</v>
          </cell>
          <cell r="K230">
            <v>7500</v>
          </cell>
          <cell r="L230">
            <v>148717.5</v>
          </cell>
        </row>
        <row r="231">
          <cell r="B231" t="str">
            <v>石方井挖</v>
          </cell>
          <cell r="C231" t="str">
            <v>m3</v>
          </cell>
          <cell r="D231">
            <v>71198</v>
          </cell>
          <cell r="J231">
            <v>64659</v>
          </cell>
        </row>
        <row r="232">
          <cell r="B232" t="str">
            <v>隧洞衬砌混凝土   C25  D=13m</v>
          </cell>
          <cell r="C232" t="str">
            <v>m3</v>
          </cell>
          <cell r="D232">
            <v>10972</v>
          </cell>
          <cell r="G232">
            <v>61121</v>
          </cell>
          <cell r="H232">
            <v>0</v>
          </cell>
          <cell r="J232">
            <v>10972</v>
          </cell>
        </row>
        <row r="233">
          <cell r="B233" t="str">
            <v>竖井衬砌混凝土   C25</v>
          </cell>
          <cell r="C233" t="str">
            <v>m3</v>
          </cell>
          <cell r="D233">
            <v>12710</v>
          </cell>
          <cell r="H233">
            <v>0</v>
          </cell>
          <cell r="J233">
            <v>12710</v>
          </cell>
        </row>
        <row r="234">
          <cell r="B234" t="str">
            <v>喷混凝土  洞内   10cm</v>
          </cell>
          <cell r="C234" t="str">
            <v>m3</v>
          </cell>
          <cell r="D234">
            <v>2539</v>
          </cell>
          <cell r="G234">
            <v>7242</v>
          </cell>
          <cell r="J234">
            <v>2539</v>
          </cell>
        </row>
        <row r="235">
          <cell r="B235" t="str">
            <v>固结灌浆钻孔（岩石）</v>
          </cell>
          <cell r="C235" t="str">
            <v>ｍ</v>
          </cell>
          <cell r="D235">
            <v>24953</v>
          </cell>
          <cell r="F235">
            <v>0</v>
          </cell>
          <cell r="G235">
            <v>64371</v>
          </cell>
          <cell r="H235">
            <v>0</v>
          </cell>
          <cell r="J235">
            <v>24953</v>
          </cell>
        </row>
        <row r="236">
          <cell r="B236" t="str">
            <v>隧洞固结灌浆</v>
          </cell>
          <cell r="C236" t="str">
            <v>t</v>
          </cell>
          <cell r="D236">
            <v>873</v>
          </cell>
          <cell r="F236">
            <v>0</v>
          </cell>
          <cell r="G236">
            <v>2253</v>
          </cell>
          <cell r="H236">
            <v>15</v>
          </cell>
          <cell r="I236">
            <v>3.38</v>
          </cell>
          <cell r="J236">
            <v>873</v>
          </cell>
          <cell r="K236">
            <v>15</v>
          </cell>
          <cell r="L236">
            <v>1.31</v>
          </cell>
        </row>
        <row r="237">
          <cell r="B237" t="str">
            <v>压水试验（固结）</v>
          </cell>
          <cell r="C237" t="str">
            <v>试段</v>
          </cell>
          <cell r="D237">
            <v>250</v>
          </cell>
          <cell r="F237">
            <v>0</v>
          </cell>
          <cell r="G237">
            <v>644</v>
          </cell>
          <cell r="H237">
            <v>200</v>
          </cell>
          <cell r="I237">
            <v>12.88</v>
          </cell>
          <cell r="J237">
            <v>250</v>
          </cell>
          <cell r="K237">
            <v>200</v>
          </cell>
          <cell r="L237">
            <v>5</v>
          </cell>
        </row>
        <row r="238">
          <cell r="B238" t="str">
            <v>回填灌浆</v>
          </cell>
          <cell r="C238" t="str">
            <v>m2</v>
          </cell>
          <cell r="D238">
            <v>8110</v>
          </cell>
          <cell r="G238">
            <v>20921</v>
          </cell>
          <cell r="J238">
            <v>8110</v>
          </cell>
        </row>
        <row r="239">
          <cell r="B239" t="str">
            <v>接触灌浆</v>
          </cell>
          <cell r="C239" t="str">
            <v>m2</v>
          </cell>
          <cell r="L239">
            <v>0</v>
          </cell>
        </row>
        <row r="240">
          <cell r="B240" t="str">
            <v>钢筋</v>
          </cell>
          <cell r="C240" t="str">
            <v>t</v>
          </cell>
          <cell r="D240">
            <v>1932</v>
          </cell>
          <cell r="G240">
            <v>4991</v>
          </cell>
          <cell r="J240">
            <v>1932</v>
          </cell>
        </row>
        <row r="241">
          <cell r="B241" t="str">
            <v>钢材</v>
          </cell>
          <cell r="C241" t="str">
            <v>t</v>
          </cell>
          <cell r="D241">
            <v>80</v>
          </cell>
          <cell r="G241">
            <v>80</v>
          </cell>
          <cell r="J241">
            <v>80</v>
          </cell>
        </row>
        <row r="242">
          <cell r="B242" t="str">
            <v>锚杆 φ28  L=4.5m （洞内）</v>
          </cell>
          <cell r="C242" t="str">
            <v>根</v>
          </cell>
          <cell r="D242">
            <v>3204</v>
          </cell>
          <cell r="G242">
            <v>8265</v>
          </cell>
          <cell r="J242">
            <v>3204</v>
          </cell>
        </row>
        <row r="243">
          <cell r="B243" t="str">
            <v>锚杆 φ28  L=6m （洞内）</v>
          </cell>
          <cell r="C243" t="str">
            <v>根</v>
          </cell>
          <cell r="D243">
            <v>3204</v>
          </cell>
          <cell r="G243">
            <v>8265</v>
          </cell>
          <cell r="J243">
            <v>3204</v>
          </cell>
        </row>
        <row r="244">
          <cell r="B244" t="str">
            <v>细部结构</v>
          </cell>
          <cell r="C244" t="str">
            <v>m3</v>
          </cell>
          <cell r="D244">
            <v>23682</v>
          </cell>
          <cell r="F244">
            <v>0</v>
          </cell>
          <cell r="G244">
            <v>61121</v>
          </cell>
          <cell r="I244">
            <v>0</v>
          </cell>
          <cell r="J244">
            <v>23682</v>
          </cell>
          <cell r="L244">
            <v>0</v>
          </cell>
        </row>
        <row r="246">
          <cell r="A246">
            <v>3</v>
          </cell>
          <cell r="B246" t="str">
            <v>高压管道工程</v>
          </cell>
          <cell r="H246">
            <v>0</v>
          </cell>
          <cell r="I246">
            <v>0</v>
          </cell>
          <cell r="K246">
            <v>0</v>
          </cell>
          <cell r="L246">
            <v>0</v>
          </cell>
        </row>
        <row r="247">
          <cell r="B247" t="str">
            <v>石方洞挖</v>
          </cell>
          <cell r="C247" t="str">
            <v>m3</v>
          </cell>
          <cell r="F247">
            <v>0</v>
          </cell>
          <cell r="G247">
            <v>130159</v>
          </cell>
          <cell r="H247">
            <v>7500</v>
          </cell>
          <cell r="I247">
            <v>97619.25</v>
          </cell>
          <cell r="K247">
            <v>7500</v>
          </cell>
          <cell r="L247">
            <v>0</v>
          </cell>
        </row>
        <row r="248">
          <cell r="B248" t="str">
            <v>石方井挖</v>
          </cell>
          <cell r="C248" t="str">
            <v>m3</v>
          </cell>
          <cell r="G248">
            <v>51053</v>
          </cell>
        </row>
        <row r="249">
          <cell r="B249" t="str">
            <v>高压管道混凝土   C25 D=7.8</v>
          </cell>
          <cell r="C249" t="str">
            <v>m3</v>
          </cell>
          <cell r="D249">
            <v>29590</v>
          </cell>
          <cell r="G249">
            <v>45204</v>
          </cell>
          <cell r="H249">
            <v>0</v>
          </cell>
          <cell r="J249">
            <v>43461</v>
          </cell>
        </row>
        <row r="250">
          <cell r="B250" t="str">
            <v>竖井衬砌混凝土   C25</v>
          </cell>
          <cell r="C250" t="str">
            <v>m3</v>
          </cell>
          <cell r="D250">
            <v>1792</v>
          </cell>
          <cell r="G250">
            <v>22660</v>
          </cell>
          <cell r="H250">
            <v>0</v>
          </cell>
          <cell r="J250">
            <v>1792</v>
          </cell>
        </row>
        <row r="251">
          <cell r="B251" t="str">
            <v>喷混凝土  洞内   10cm</v>
          </cell>
          <cell r="C251" t="str">
            <v>m3</v>
          </cell>
          <cell r="D251">
            <v>3397</v>
          </cell>
          <cell r="G251">
            <v>8356</v>
          </cell>
          <cell r="J251">
            <v>4884</v>
          </cell>
        </row>
        <row r="252">
          <cell r="B252" t="str">
            <v>帷幕灌浆钻孔（岩石）</v>
          </cell>
          <cell r="C252" t="str">
            <v>ｍ</v>
          </cell>
          <cell r="D252">
            <v>3115</v>
          </cell>
          <cell r="F252">
            <v>0</v>
          </cell>
          <cell r="I252">
            <v>0</v>
          </cell>
          <cell r="J252">
            <v>4976</v>
          </cell>
          <cell r="L252">
            <v>0</v>
          </cell>
        </row>
        <row r="253">
          <cell r="B253" t="str">
            <v>帷幕灌浆</v>
          </cell>
          <cell r="C253" t="str">
            <v>t</v>
          </cell>
          <cell r="D253">
            <v>156</v>
          </cell>
          <cell r="E253">
            <v>910</v>
          </cell>
          <cell r="F253">
            <v>14.2</v>
          </cell>
          <cell r="H253">
            <v>910</v>
          </cell>
          <cell r="I253">
            <v>0</v>
          </cell>
          <cell r="J253">
            <v>249</v>
          </cell>
          <cell r="K253">
            <v>910</v>
          </cell>
          <cell r="L253">
            <v>22.66</v>
          </cell>
        </row>
        <row r="254">
          <cell r="B254" t="str">
            <v>压水试验（帷幕）</v>
          </cell>
          <cell r="C254" t="str">
            <v>试段</v>
          </cell>
          <cell r="D254">
            <v>62</v>
          </cell>
          <cell r="E254">
            <v>0</v>
          </cell>
          <cell r="F254">
            <v>0</v>
          </cell>
          <cell r="H254">
            <v>0</v>
          </cell>
          <cell r="I254">
            <v>0</v>
          </cell>
          <cell r="J254">
            <v>100</v>
          </cell>
          <cell r="K254">
            <v>0</v>
          </cell>
          <cell r="L254">
            <v>0</v>
          </cell>
        </row>
        <row r="255">
          <cell r="B255" t="str">
            <v>固结灌浆钻孔（岩石）</v>
          </cell>
          <cell r="C255" t="str">
            <v>ｍ</v>
          </cell>
          <cell r="D255">
            <v>30044</v>
          </cell>
          <cell r="F255">
            <v>0</v>
          </cell>
          <cell r="G255">
            <v>46421</v>
          </cell>
          <cell r="H255">
            <v>0</v>
          </cell>
          <cell r="J255">
            <v>44660</v>
          </cell>
        </row>
        <row r="256">
          <cell r="B256" t="str">
            <v>隧洞固结灌浆</v>
          </cell>
          <cell r="C256" t="str">
            <v>t</v>
          </cell>
          <cell r="D256">
            <v>1052</v>
          </cell>
          <cell r="F256">
            <v>0</v>
          </cell>
          <cell r="G256">
            <v>1625</v>
          </cell>
          <cell r="H256">
            <v>15</v>
          </cell>
          <cell r="I256">
            <v>2.44</v>
          </cell>
          <cell r="J256">
            <v>1563</v>
          </cell>
          <cell r="K256">
            <v>15</v>
          </cell>
          <cell r="L256">
            <v>2.34</v>
          </cell>
        </row>
        <row r="257">
          <cell r="B257" t="str">
            <v>压水试验（固结）</v>
          </cell>
          <cell r="C257" t="str">
            <v>试段</v>
          </cell>
          <cell r="D257">
            <v>300</v>
          </cell>
          <cell r="F257">
            <v>0</v>
          </cell>
          <cell r="G257">
            <v>464</v>
          </cell>
          <cell r="H257">
            <v>200</v>
          </cell>
          <cell r="I257">
            <v>9.2799999999999994</v>
          </cell>
          <cell r="J257">
            <v>447</v>
          </cell>
          <cell r="K257">
            <v>200</v>
          </cell>
          <cell r="L257">
            <v>8.94</v>
          </cell>
        </row>
        <row r="258">
          <cell r="B258" t="str">
            <v>回填灌浆</v>
          </cell>
          <cell r="C258" t="str">
            <v>m2</v>
          </cell>
          <cell r="D258">
            <v>10615</v>
          </cell>
          <cell r="F258">
            <v>0</v>
          </cell>
          <cell r="G258">
            <v>16055</v>
          </cell>
          <cell r="J258">
            <v>15365</v>
          </cell>
        </row>
        <row r="259">
          <cell r="B259" t="str">
            <v>接触灌浆</v>
          </cell>
          <cell r="C259" t="str">
            <v>m2</v>
          </cell>
          <cell r="D259">
            <v>7951</v>
          </cell>
          <cell r="F259">
            <v>0</v>
          </cell>
          <cell r="G259">
            <v>16055</v>
          </cell>
          <cell r="J259">
            <v>12701</v>
          </cell>
          <cell r="L259">
            <v>0</v>
          </cell>
        </row>
        <row r="260">
          <cell r="B260" t="str">
            <v>钢筋</v>
          </cell>
          <cell r="C260" t="str">
            <v>t</v>
          </cell>
          <cell r="D260">
            <v>2560</v>
          </cell>
          <cell r="F260">
            <v>0</v>
          </cell>
          <cell r="G260">
            <v>5543</v>
          </cell>
          <cell r="J260">
            <v>3691</v>
          </cell>
        </row>
        <row r="261">
          <cell r="B261" t="str">
            <v>钢材（WDB620钢板）</v>
          </cell>
          <cell r="C261" t="str">
            <v>t</v>
          </cell>
          <cell r="D261">
            <v>13810</v>
          </cell>
          <cell r="F261">
            <v>0</v>
          </cell>
          <cell r="G261">
            <v>11954</v>
          </cell>
          <cell r="J261">
            <v>22312</v>
          </cell>
        </row>
        <row r="262">
          <cell r="B262" t="str">
            <v>钢材（Q345钢板）</v>
          </cell>
        </row>
        <row r="263">
          <cell r="B263" t="str">
            <v>锚杆 φ28  L=4.5m （洞内）</v>
          </cell>
          <cell r="C263" t="str">
            <v>根</v>
          </cell>
          <cell r="D263">
            <v>5433</v>
          </cell>
          <cell r="F263">
            <v>0</v>
          </cell>
          <cell r="G263">
            <v>9536</v>
          </cell>
          <cell r="J263">
            <v>7310</v>
          </cell>
        </row>
        <row r="264">
          <cell r="B264" t="str">
            <v>锚杆 φ28  L=6m （洞内）</v>
          </cell>
          <cell r="C264" t="str">
            <v>根</v>
          </cell>
          <cell r="D264">
            <v>3141</v>
          </cell>
          <cell r="F264">
            <v>0</v>
          </cell>
          <cell r="G264">
            <v>9536</v>
          </cell>
          <cell r="J264">
            <v>5018</v>
          </cell>
        </row>
        <row r="265">
          <cell r="B265" t="str">
            <v>细部结构</v>
          </cell>
          <cell r="C265" t="str">
            <v>m3</v>
          </cell>
          <cell r="D265">
            <v>31382</v>
          </cell>
          <cell r="F265">
            <v>0</v>
          </cell>
          <cell r="G265">
            <v>67864</v>
          </cell>
          <cell r="J265">
            <v>45253</v>
          </cell>
        </row>
        <row r="267">
          <cell r="A267" t="str">
            <v>（四）</v>
          </cell>
          <cell r="B267" t="str">
            <v>发电工程</v>
          </cell>
          <cell r="F267">
            <v>0</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短期投资实质性程序表"/>
      <sheetName val="短期投资导引表"/>
      <sheetName val="短期投资审核表"/>
      <sheetName val="短期投资细节测试底稿（一）"/>
      <sheetName val="短期投资细节测试底稿(二)"/>
      <sheetName val="货币资金实质性程序表 (25)"/>
      <sheetName val="货币资金导引表 (25)"/>
      <sheetName val="货币资金审核表 (25)"/>
      <sheetName val="货币资金细节测试底稿（一） (25)"/>
      <sheetName val="货币资金细节测试底稿(二) (25)"/>
      <sheetName val="封面"/>
      <sheetName val="应收补贴款实质性程序表"/>
      <sheetName val="应收补贴款导引表"/>
      <sheetName val="应收补贴款审核表"/>
      <sheetName val="应收补贴款细节测试底稿（一）"/>
      <sheetName val="应收补贴款细节测试底稿(二)"/>
      <sheetName val="代理业务资产实质性程序表"/>
      <sheetName val="代理业务资产导引表"/>
      <sheetName val="代理业务资产审核表"/>
      <sheetName val="代理业务资产细节测试底稿（一）"/>
      <sheetName val="代理业务资产细节测试底稿(二)"/>
      <sheetName val="待摊费用实质性程序表"/>
      <sheetName val="待摊费用导引表"/>
      <sheetName val="待摊费用审核表"/>
      <sheetName val="待摊费用细节测试底稿（一）"/>
      <sheetName val="待摊费用细节测试底稿(二)"/>
      <sheetName val="其他流动资产实质性程序表"/>
      <sheetName val="其他流动资产导引表"/>
      <sheetName val="其他流动资产审核表"/>
      <sheetName val="其他流动资产细节测试底稿（一）"/>
      <sheetName val="其他流动资产细节测试底稿(二)"/>
      <sheetName val="未实现融资收益实质性程序表"/>
      <sheetName val="未实现融资收益导引表"/>
      <sheetName val="未实现融资收益审核表"/>
      <sheetName val="未实现融资收益细节测试底稿（一）"/>
      <sheetName val="未实现融资收益细节测试底稿(二)"/>
      <sheetName val="股权分置流通权实质性程序表"/>
      <sheetName val="股权分置流通权导引表"/>
      <sheetName val="股权分置流通权审核表"/>
      <sheetName val="股权分置流通权细节测试底稿（一）"/>
      <sheetName val="股权分置流通权细节测试底稿(二)"/>
      <sheetName val="融资租赁资产实质性程序表"/>
      <sheetName val="融资租赁资产导引表"/>
      <sheetName val="融资租赁资产审核表"/>
      <sheetName val="融资租赁资产细节测试底稿（一）"/>
      <sheetName val="融资租赁资产细节测试底稿(二)"/>
      <sheetName val="未担保余值实质性程序表"/>
      <sheetName val="未担保余值导引表"/>
      <sheetName val="未担保余值审核表"/>
      <sheetName val="未担保余值细节测试底稿（一）"/>
      <sheetName val="未担保余值细节测试底稿(二)"/>
      <sheetName val="待处理财产损溢实质性程序表"/>
      <sheetName val="待处理财产损溢导引表"/>
      <sheetName val="待处理财产损溢审核表"/>
      <sheetName val="待处理财产损溢细节测试底稿（一）"/>
      <sheetName val="待处理财产损溢细节测试底稿(二)"/>
      <sheetName val="B"/>
      <sheetName val="建筑"/>
      <sheetName val="混凝土(河床)"/>
      <sheetName val="机械土方"/>
      <sheetName val="索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P02_경비"/>
      <sheetName val="Final Collection "/>
      <sheetName val="By Cost Center"/>
      <sheetName val="ALC11"/>
      <sheetName val="Namelist"/>
      <sheetName val="选择报表"/>
      <sheetName val="混凝土(河床)"/>
      <sheetName val="机械土方"/>
    </sheetNames>
    <definedNames>
      <definedName name="매크로3"/>
    </definedNames>
    <sheetDataSet>
      <sheetData sheetId="0"/>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未审资产负债表"/>
      <sheetName val="未审计利润表"/>
      <sheetName val="购买固定资产往来"/>
      <sheetName val="其他现金流"/>
      <sheetName val="财务费用"/>
      <sheetName val="未审现金流量表"/>
      <sheetName val="未审报表"/>
      <sheetName val="后补凭证"/>
      <sheetName val="审定报表"/>
      <sheetName val="MAPS-BS"/>
      <sheetName val="MAPS-PL"/>
      <sheetName val="MAPS-比率趋势"/>
      <sheetName val="ASM-BS"/>
      <sheetName val="ASM-PL"/>
      <sheetName val="ASM-比率趋势"/>
      <sheetName val="年初数核对表"/>
      <sheetName val="11TB"/>
      <sheetName val="现金流量表复核"/>
      <sheetName val="12TB"/>
      <sheetName val="SAD"/>
      <sheetName val="maps"/>
      <sheetName val="期初数调整影响额"/>
      <sheetName val="所得税费用"/>
      <sheetName val="现金流内部交易"/>
      <sheetName val="重要性水平"/>
      <sheetName val="所得税重算"/>
      <sheetName val="现金流量表调整"/>
      <sheetName val="期初数调整检查"/>
      <sheetName val="2011SAD"/>
      <sheetName val="CON."/>
      <sheetName val="SUD"/>
      <sheetName val="IND."/>
      <sheetName val="OTHER"/>
      <sheetName val="Sheet1"/>
      <sheetName val="Namelist"/>
      <sheetName val="选择报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ow r="2">
          <cell r="B2" t="str">
            <v>货币资金</v>
          </cell>
        </row>
        <row r="3">
          <cell r="B3" t="str">
            <v>交易性金融资产</v>
          </cell>
        </row>
        <row r="4">
          <cell r="B4" t="str">
            <v>应收票据</v>
          </cell>
        </row>
        <row r="5">
          <cell r="B5" t="str">
            <v>应收账款</v>
          </cell>
        </row>
        <row r="6">
          <cell r="B6" t="str">
            <v>应收帐款坏帐准备</v>
          </cell>
        </row>
        <row r="7">
          <cell r="B7" t="str">
            <v>预付账款</v>
          </cell>
        </row>
        <row r="8">
          <cell r="B8" t="str">
            <v>应收股利</v>
          </cell>
        </row>
        <row r="9">
          <cell r="B9" t="str">
            <v>应收利息</v>
          </cell>
        </row>
        <row r="10">
          <cell r="B10" t="str">
            <v>内部往来</v>
          </cell>
        </row>
        <row r="11">
          <cell r="B11" t="str">
            <v>其他应收款</v>
          </cell>
        </row>
        <row r="12">
          <cell r="B12" t="str">
            <v>其他应收款坏帐准备</v>
          </cell>
        </row>
        <row r="13">
          <cell r="B13" t="str">
            <v>存货</v>
          </cell>
        </row>
        <row r="14">
          <cell r="B14" t="str">
            <v xml:space="preserve">  其中：原材料</v>
          </cell>
        </row>
        <row r="15">
          <cell r="B15" t="str">
            <v xml:space="preserve">        库存商品（产成品）</v>
          </cell>
        </row>
        <row r="16">
          <cell r="B16" t="str">
            <v>存货跌价准备</v>
          </cell>
        </row>
        <row r="17">
          <cell r="B17" t="str">
            <v xml:space="preserve">  其中：原材料</v>
          </cell>
        </row>
        <row r="18">
          <cell r="B18" t="str">
            <v xml:space="preserve">        库存商品（产成品）</v>
          </cell>
        </row>
        <row r="19">
          <cell r="B19" t="str">
            <v>一年内到期的非流动资产</v>
          </cell>
        </row>
        <row r="20">
          <cell r="B20" t="str">
            <v>其他流动资产</v>
          </cell>
        </row>
        <row r="21">
          <cell r="B21" t="str">
            <v>可供出售金融资产</v>
          </cell>
        </row>
        <row r="22">
          <cell r="B22" t="str">
            <v>持有至到期投资</v>
          </cell>
        </row>
        <row r="23">
          <cell r="B23" t="str">
            <v>长期应收款</v>
          </cell>
        </row>
        <row r="24">
          <cell r="B24" t="str">
            <v>长期股权投资</v>
          </cell>
        </row>
        <row r="25">
          <cell r="B25" t="str">
            <v>长期股权投资减值准备</v>
          </cell>
        </row>
        <row r="26">
          <cell r="B26" t="str">
            <v>拨付所属资金</v>
          </cell>
        </row>
        <row r="27">
          <cell r="B27" t="str">
            <v>投资性房地产原值</v>
          </cell>
        </row>
        <row r="28">
          <cell r="B28" t="str">
            <v>投资性房地产累计折旧</v>
          </cell>
        </row>
        <row r="29">
          <cell r="B29" t="str">
            <v>投资性房地产减值准备</v>
          </cell>
        </row>
        <row r="30">
          <cell r="B30" t="str">
            <v>固定资产原价</v>
          </cell>
        </row>
        <row r="31">
          <cell r="B31" t="str">
            <v>累计折旧</v>
          </cell>
        </row>
        <row r="32">
          <cell r="B32" t="str">
            <v>固定资产减值准备</v>
          </cell>
        </row>
        <row r="33">
          <cell r="B33" t="str">
            <v>工程物资</v>
          </cell>
        </row>
        <row r="34">
          <cell r="B34" t="str">
            <v>在建工程</v>
          </cell>
        </row>
        <row r="35">
          <cell r="B35" t="str">
            <v>在建工程减值准备</v>
          </cell>
        </row>
        <row r="36">
          <cell r="B36" t="str">
            <v>固定资产清理</v>
          </cell>
        </row>
        <row r="37">
          <cell r="B37" t="str">
            <v>生产性生物资产</v>
          </cell>
        </row>
        <row r="38">
          <cell r="B38" t="str">
            <v>油气资产</v>
          </cell>
        </row>
        <row r="39">
          <cell r="B39" t="str">
            <v>无形资产原价</v>
          </cell>
        </row>
        <row r="40">
          <cell r="B40" t="str">
            <v>减：累计摊销</v>
          </cell>
        </row>
        <row r="41">
          <cell r="B41" t="str">
            <v>减：无形资产减值准备</v>
          </cell>
        </row>
        <row r="42">
          <cell r="B42" t="str">
            <v>开发支出</v>
          </cell>
        </row>
        <row r="43">
          <cell r="B43" t="str">
            <v>商誉</v>
          </cell>
        </row>
        <row r="44">
          <cell r="B44" t="str">
            <v>长期待摊费用（递延资产）</v>
          </cell>
        </row>
        <row r="45">
          <cell r="B45" t="str">
            <v>递延所得税资产</v>
          </cell>
        </row>
        <row r="46">
          <cell r="B46" t="str">
            <v>其他非流动资产</v>
          </cell>
        </row>
        <row r="47">
          <cell r="B47" t="str">
            <v xml:space="preserve">  其中：特准储备资产</v>
          </cell>
        </row>
        <row r="49">
          <cell r="B49" t="str">
            <v>短期借款</v>
          </cell>
        </row>
        <row r="50">
          <cell r="B50" t="str">
            <v>交易性金融负债</v>
          </cell>
        </row>
        <row r="51">
          <cell r="B51" t="str">
            <v>短期融资券</v>
          </cell>
        </row>
        <row r="52">
          <cell r="B52" t="str">
            <v>应付票据</v>
          </cell>
        </row>
        <row r="53">
          <cell r="B53" t="str">
            <v>应付账款</v>
          </cell>
        </row>
        <row r="54">
          <cell r="B54" t="str">
            <v>预收账款</v>
          </cell>
        </row>
        <row r="55">
          <cell r="B55" t="str">
            <v>应付职工薪酬</v>
          </cell>
        </row>
        <row r="56">
          <cell r="B56" t="str">
            <v xml:space="preserve">  其中：应付工资</v>
          </cell>
        </row>
        <row r="57">
          <cell r="B57" t="str">
            <v xml:space="preserve">       应付福利费</v>
          </cell>
        </row>
        <row r="58">
          <cell r="B58" t="str">
            <v>应交税费</v>
          </cell>
        </row>
        <row r="59">
          <cell r="B59" t="str">
            <v xml:space="preserve">  其中：应交税金</v>
          </cell>
        </row>
        <row r="60">
          <cell r="B60" t="str">
            <v>应付利息</v>
          </cell>
        </row>
        <row r="61">
          <cell r="B61" t="str">
            <v>应付股利（应付利润）</v>
          </cell>
        </row>
        <row r="62">
          <cell r="B62" t="str">
            <v>其他应付款</v>
          </cell>
        </row>
        <row r="63">
          <cell r="B63" t="str">
            <v>一年内到期的非流动负债</v>
          </cell>
        </row>
        <row r="64">
          <cell r="B64" t="str">
            <v>一年内摊销的递延收益</v>
          </cell>
        </row>
        <row r="65">
          <cell r="B65" t="str">
            <v>其他流动负债</v>
          </cell>
        </row>
        <row r="66">
          <cell r="B66" t="str">
            <v>长期借款</v>
          </cell>
        </row>
        <row r="67">
          <cell r="B67" t="str">
            <v>应付债券</v>
          </cell>
        </row>
        <row r="68">
          <cell r="B68" t="str">
            <v>长期应付款</v>
          </cell>
        </row>
        <row r="69">
          <cell r="B69" t="str">
            <v>专项应付款</v>
          </cell>
        </row>
        <row r="70">
          <cell r="B70" t="str">
            <v xml:space="preserve">  其中：特准储备基金</v>
          </cell>
        </row>
        <row r="71">
          <cell r="B71" t="str">
            <v>递延收益</v>
          </cell>
        </row>
        <row r="72">
          <cell r="B72" t="str">
            <v>预计负债</v>
          </cell>
        </row>
        <row r="73">
          <cell r="B73" t="str">
            <v>递延所得税负债</v>
          </cell>
        </row>
        <row r="74">
          <cell r="B74" t="str">
            <v>其他非流动负债</v>
          </cell>
        </row>
        <row r="75">
          <cell r="B75" t="str">
            <v xml:space="preserve">  其中：特准储备基金</v>
          </cell>
        </row>
        <row r="77">
          <cell r="B77" t="str">
            <v>实收资本</v>
          </cell>
        </row>
        <row r="78">
          <cell r="B78" t="str">
            <v xml:space="preserve">  国家资本</v>
          </cell>
        </row>
        <row r="79">
          <cell r="B79" t="str">
            <v xml:space="preserve">  集体资本</v>
          </cell>
        </row>
        <row r="80">
          <cell r="B80" t="str">
            <v xml:space="preserve">  法人资本</v>
          </cell>
        </row>
        <row r="81">
          <cell r="B81" t="str">
            <v xml:space="preserve">    其中：国有法人资本</v>
          </cell>
        </row>
        <row r="82">
          <cell r="B82" t="str">
            <v xml:space="preserve">         集体法人资本</v>
          </cell>
        </row>
        <row r="83">
          <cell r="B83" t="str">
            <v xml:space="preserve">  个人资本</v>
          </cell>
        </row>
        <row r="84">
          <cell r="B84" t="str">
            <v xml:space="preserve">  外商资本</v>
          </cell>
        </row>
        <row r="85">
          <cell r="B85" t="str">
            <v>资本公积</v>
          </cell>
        </row>
        <row r="86">
          <cell r="B86" t="str">
            <v>库存股</v>
          </cell>
        </row>
        <row r="87">
          <cell r="B87" t="str">
            <v>上级拨入资金</v>
          </cell>
        </row>
        <row r="88">
          <cell r="B88" t="str">
            <v>盈余公积</v>
          </cell>
        </row>
        <row r="89">
          <cell r="B89" t="str">
            <v xml:space="preserve">    其中：法定盈余公积</v>
          </cell>
        </row>
        <row r="90">
          <cell r="B90" t="str">
            <v xml:space="preserve">          任意盈余公积</v>
          </cell>
        </row>
        <row r="91">
          <cell r="B91" t="str">
            <v>一般风险准备</v>
          </cell>
        </row>
        <row r="92">
          <cell r="B92" t="str">
            <v>未分配利润</v>
          </cell>
        </row>
        <row r="93">
          <cell r="B93" t="str">
            <v xml:space="preserve">  其中：现金红利</v>
          </cell>
        </row>
        <row r="94">
          <cell r="B94" t="str">
            <v>外币报表折算差额</v>
          </cell>
        </row>
        <row r="95">
          <cell r="B95" t="str">
            <v>少数股东权益</v>
          </cell>
        </row>
        <row r="96">
          <cell r="B96" t="str">
            <v>未处理财产损失</v>
          </cell>
        </row>
        <row r="98">
          <cell r="B98" t="str">
            <v>主营业务收入</v>
          </cell>
        </row>
        <row r="99">
          <cell r="B99" t="str">
            <v>主营业务成本</v>
          </cell>
        </row>
        <row r="100">
          <cell r="B100" t="str">
            <v>其他业务收入</v>
          </cell>
        </row>
        <row r="101">
          <cell r="B101" t="str">
            <v>其他业务成本</v>
          </cell>
        </row>
        <row r="102">
          <cell r="B102" t="str">
            <v>主营税金及附加</v>
          </cell>
        </row>
        <row r="103">
          <cell r="B103" t="str">
            <v>销售费用</v>
          </cell>
        </row>
        <row r="104">
          <cell r="B104" t="str">
            <v>管理费用</v>
          </cell>
        </row>
        <row r="105">
          <cell r="B105" t="str">
            <v xml:space="preserve">  其中：业务招待费</v>
          </cell>
        </row>
        <row r="106">
          <cell r="B106" t="str">
            <v xml:space="preserve">       研究与开发费</v>
          </cell>
        </row>
        <row r="107">
          <cell r="B107" t="str">
            <v>财务费用</v>
          </cell>
        </row>
        <row r="108">
          <cell r="B108" t="str">
            <v xml:space="preserve">  其中：利息支出</v>
          </cell>
        </row>
        <row r="109">
          <cell r="B109" t="str">
            <v xml:space="preserve">       利息收入</v>
          </cell>
        </row>
        <row r="110">
          <cell r="B110" t="str">
            <v xml:space="preserve">       汇兑净损失（汇兑净收益以“-”号填列）</v>
          </cell>
        </row>
        <row r="111">
          <cell r="B111" t="str">
            <v>资产减值损失</v>
          </cell>
        </row>
        <row r="112">
          <cell r="B112" t="str">
            <v>其他</v>
          </cell>
        </row>
        <row r="113">
          <cell r="B113" t="str">
            <v>公允价值变动收益</v>
          </cell>
        </row>
        <row r="114">
          <cell r="B114" t="str">
            <v>投资收益</v>
          </cell>
        </row>
        <row r="115">
          <cell r="B115" t="str">
            <v xml:space="preserve">  其中：对联营企业和合营企业的投资收益</v>
          </cell>
        </row>
        <row r="116">
          <cell r="B116" t="str">
            <v>营业外收入</v>
          </cell>
        </row>
        <row r="117">
          <cell r="B117" t="str">
            <v xml:space="preserve">  其中：非流动资产处置利得</v>
          </cell>
        </row>
        <row r="118">
          <cell r="B118" t="str">
            <v xml:space="preserve">       非货币性资产交换利得（非货币性交易收益）</v>
          </cell>
        </row>
        <row r="119">
          <cell r="B119" t="str">
            <v xml:space="preserve">       政府补助（补贴收入）</v>
          </cell>
        </row>
        <row r="120">
          <cell r="B120" t="str">
            <v xml:space="preserve">       债务重组利得</v>
          </cell>
        </row>
        <row r="121">
          <cell r="B121" t="str">
            <v>营业外支出</v>
          </cell>
        </row>
        <row r="122">
          <cell r="B122" t="str">
            <v xml:space="preserve">  其中：非流动资产处置损失</v>
          </cell>
        </row>
        <row r="123">
          <cell r="B123" t="str">
            <v xml:space="preserve">       非货币性资产交换损失（非货币性交易损失）</v>
          </cell>
        </row>
        <row r="124">
          <cell r="B124" t="str">
            <v xml:space="preserve">       债务重组损失</v>
          </cell>
        </row>
        <row r="125">
          <cell r="B125" t="str">
            <v>所得税费用</v>
          </cell>
        </row>
        <row r="126">
          <cell r="B126" t="str">
            <v>少数股东损益</v>
          </cell>
        </row>
        <row r="127">
          <cell r="B127" t="str">
            <v>年初未分配利润</v>
          </cell>
        </row>
        <row r="128">
          <cell r="B128" t="str">
            <v>盈余公积补亏</v>
          </cell>
        </row>
        <row r="129">
          <cell r="B129" t="str">
            <v>其他调整因素</v>
          </cell>
        </row>
        <row r="130">
          <cell r="B130" t="str">
            <v>提取法定盈余公积</v>
          </cell>
        </row>
        <row r="131">
          <cell r="B131" t="str">
            <v>提取职工奖励及福利基金</v>
          </cell>
        </row>
        <row r="132">
          <cell r="B132" t="str">
            <v>提取储备基金</v>
          </cell>
        </row>
        <row r="133">
          <cell r="B133" t="str">
            <v>提取企业发展基金</v>
          </cell>
        </row>
        <row r="134">
          <cell r="B134" t="str">
            <v>其他</v>
          </cell>
        </row>
        <row r="135">
          <cell r="B135" t="str">
            <v>提取任意盈余公积</v>
          </cell>
        </row>
        <row r="136">
          <cell r="B136" t="str">
            <v>应付普通股股利</v>
          </cell>
        </row>
        <row r="137">
          <cell r="B137" t="str">
            <v>转作股本的普通股股利</v>
          </cell>
        </row>
        <row r="138">
          <cell r="B138" t="str">
            <v>可供投资者分配的利润--其他</v>
          </cell>
        </row>
        <row r="140">
          <cell r="B140" t="str">
            <v xml:space="preserve">  销售商品、提供劳务收到的现金</v>
          </cell>
        </row>
        <row r="141">
          <cell r="B141" t="str">
            <v xml:space="preserve">  收到的税费返还</v>
          </cell>
        </row>
        <row r="142">
          <cell r="B142" t="str">
            <v xml:space="preserve">  收到的其他与经营活动有关的现金</v>
          </cell>
        </row>
        <row r="143">
          <cell r="B143" t="str">
            <v xml:space="preserve">  购买商品、接受劳务支付的现金</v>
          </cell>
        </row>
        <row r="144">
          <cell r="B144" t="str">
            <v xml:space="preserve">  支付给职工以及为职工支付的现金</v>
          </cell>
        </row>
        <row r="145">
          <cell r="B145" t="str">
            <v xml:space="preserve">  支付的各项税费</v>
          </cell>
        </row>
        <row r="146">
          <cell r="B146" t="str">
            <v xml:space="preserve">  支付的其他与经营活动有关的现金</v>
          </cell>
        </row>
        <row r="147">
          <cell r="B147" t="str">
            <v xml:space="preserve">  收回投资所收到的现金</v>
          </cell>
        </row>
        <row r="148">
          <cell r="B148" t="str">
            <v xml:space="preserve">  取得投资收益所收到的现金</v>
          </cell>
        </row>
        <row r="149">
          <cell r="B149" t="str">
            <v xml:space="preserve">  处置固定资产、无形资产和其他长期资产所收回的现金净额</v>
          </cell>
        </row>
        <row r="150">
          <cell r="B150" t="str">
            <v xml:space="preserve">  处置子公司及其他营业单位收到的现金净额</v>
          </cell>
        </row>
        <row r="151">
          <cell r="B151" t="str">
            <v xml:space="preserve">  收到的其他与投资活动有关的现金</v>
          </cell>
        </row>
        <row r="152">
          <cell r="B152" t="str">
            <v xml:space="preserve">  购建固定资产、无形资产和其他长期资产所支付的现金</v>
          </cell>
        </row>
        <row r="153">
          <cell r="B153" t="str">
            <v xml:space="preserve">  投资所支付的现金</v>
          </cell>
        </row>
        <row r="154">
          <cell r="B154" t="str">
            <v xml:space="preserve">  取得子公司及其他营业单位支付的现金净额</v>
          </cell>
        </row>
        <row r="155">
          <cell r="B155" t="str">
            <v xml:space="preserve">  支付的其他与投资活动有关的现金</v>
          </cell>
        </row>
        <row r="156">
          <cell r="B156" t="str">
            <v xml:space="preserve">  吸收投资所收到的现金</v>
          </cell>
        </row>
        <row r="157">
          <cell r="B157" t="str">
            <v xml:space="preserve">    其中：子公司吸收少数股东投资收到的现金</v>
          </cell>
        </row>
        <row r="158">
          <cell r="B158" t="str">
            <v xml:space="preserve">  借款所收到的现金</v>
          </cell>
        </row>
        <row r="159">
          <cell r="B159" t="str">
            <v xml:space="preserve">  收到的其他与筹资活动有关的现金</v>
          </cell>
        </row>
        <row r="160">
          <cell r="B160" t="str">
            <v xml:space="preserve">  偿还债务所支付的现金</v>
          </cell>
        </row>
        <row r="161">
          <cell r="B161" t="str">
            <v xml:space="preserve">  分配股利、利润或偿付利息所支付的现金</v>
          </cell>
        </row>
        <row r="162">
          <cell r="B162" t="str">
            <v xml:space="preserve">    其中：子公司支付少数股东的股利、利润</v>
          </cell>
        </row>
        <row r="163">
          <cell r="B163" t="str">
            <v xml:space="preserve">  支付的其他与筹资活动有关的现金</v>
          </cell>
        </row>
        <row r="164">
          <cell r="B164" t="str">
            <v xml:space="preserve">  汇率变动对现金的影响</v>
          </cell>
        </row>
        <row r="165">
          <cell r="B165" t="str">
            <v xml:space="preserve">  期初现金及现金等价物余额</v>
          </cell>
        </row>
        <row r="166">
          <cell r="B166" t="str">
            <v xml:space="preserve">  净利润</v>
          </cell>
        </row>
        <row r="167">
          <cell r="B167" t="str">
            <v xml:space="preserve">  加：计提的资产减值准备</v>
          </cell>
        </row>
        <row r="168">
          <cell r="B168" t="str">
            <v xml:space="preserve">      固定资产折旧、油气资产折耗、生产性生物资产折旧</v>
          </cell>
        </row>
        <row r="169">
          <cell r="B169" t="str">
            <v xml:space="preserve">      无形资产摊销</v>
          </cell>
        </row>
        <row r="170">
          <cell r="B170" t="str">
            <v xml:space="preserve">      长期待摊费用摊销</v>
          </cell>
        </row>
        <row r="171">
          <cell r="B171" t="str">
            <v xml:space="preserve">      处置固定资产、无形资产和其他长期资产的损失</v>
          </cell>
        </row>
        <row r="172">
          <cell r="B172" t="str">
            <v xml:space="preserve">      固定资产报废损失</v>
          </cell>
        </row>
        <row r="173">
          <cell r="B173" t="str">
            <v xml:space="preserve">      公允价值变动损失</v>
          </cell>
        </row>
        <row r="174">
          <cell r="B174" t="str">
            <v xml:space="preserve">      财务费用</v>
          </cell>
        </row>
        <row r="175">
          <cell r="B175" t="str">
            <v xml:space="preserve">      投资损失（减:收益）</v>
          </cell>
        </row>
        <row r="176">
          <cell r="B176" t="str">
            <v xml:space="preserve">      递延所得税资产减少（减:增加）</v>
          </cell>
        </row>
        <row r="177">
          <cell r="B177" t="str">
            <v xml:space="preserve">      递延所得税负债增加（减:减少）</v>
          </cell>
        </row>
        <row r="178">
          <cell r="B178" t="str">
            <v xml:space="preserve">      存货的减少（减:增加）</v>
          </cell>
        </row>
        <row r="179">
          <cell r="B179" t="str">
            <v xml:space="preserve">      经营性应收项目的减少（减:增加）</v>
          </cell>
        </row>
        <row r="180">
          <cell r="B180" t="str">
            <v xml:space="preserve">      经营性应付项目的增加（减:减少）</v>
          </cell>
        </row>
        <row r="181">
          <cell r="B181" t="str">
            <v xml:space="preserve">      其他</v>
          </cell>
        </row>
        <row r="182">
          <cell r="B182" t="str">
            <v xml:space="preserve">  债务转为资本</v>
          </cell>
        </row>
        <row r="183">
          <cell r="B183" t="str">
            <v xml:space="preserve">  一年内到期的可转换公司债券</v>
          </cell>
        </row>
        <row r="184">
          <cell r="B184" t="str">
            <v xml:space="preserve">  融资租入固定资产</v>
          </cell>
        </row>
        <row r="185">
          <cell r="B185" t="str">
            <v xml:space="preserve">  其他</v>
          </cell>
        </row>
        <row r="186">
          <cell r="B186" t="str">
            <v xml:space="preserve">  现金的期末余额</v>
          </cell>
        </row>
        <row r="187">
          <cell r="B187" t="str">
            <v xml:space="preserve">  现金的期初余额</v>
          </cell>
        </row>
        <row r="188">
          <cell r="B188" t="str">
            <v xml:space="preserve">  现金等价物的期末余额</v>
          </cell>
        </row>
        <row r="189">
          <cell r="B189" t="str">
            <v xml:space="preserve">  现金等价物的期初余额</v>
          </cell>
        </row>
      </sheetData>
      <sheetData sheetId="32" refreshError="1"/>
      <sheetData sheetId="33" refreshError="1"/>
      <sheetData sheetId="34" refreshError="1"/>
      <sheetData sheetId="35"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货币资金-现金"/>
      <sheetName val="库存现金盘点表"/>
      <sheetName val="5-货币资金——银行存款"/>
      <sheetName val="11-应收帐款"/>
      <sheetName val="14-预付帐款"/>
      <sheetName val="15-应收补贴款"/>
      <sheetName val="16-其他应收款"/>
      <sheetName val="17-存货汇总"/>
      <sheetName val="18-存货——原材料"/>
      <sheetName val="存货-辅助材料"/>
      <sheetName val="19-存货-材料采购（在途物资）"/>
      <sheetName val="19-存货-材料采购（外购半成品） (2)"/>
      <sheetName val="20-存货—低耗在库"/>
      <sheetName val="21-存货—包装物"/>
      <sheetName val="23-存货—产成品（库存商品）"/>
      <sheetName val="24-存货—在产品（自制半成品）"/>
      <sheetName val="29-待摊费用"/>
      <sheetName val="49-无形资产--其他资产"/>
      <sheetName val="55-短期借款"/>
      <sheetName val="56-应付票据"/>
      <sheetName val="57-应付帐款"/>
      <sheetName val="58-预收帐款"/>
      <sheetName val="60-其他应付款"/>
      <sheetName val="61-应付工资"/>
      <sheetName val="61-职工奖励及福利"/>
      <sheetName val="62-未交税金"/>
      <sheetName val="64-其他应交款"/>
      <sheetName val="65-预提费用"/>
      <sheetName val="索引"/>
      <sheetName val="标本-资产"/>
    </sheetNames>
    <sheetDataSet>
      <sheetData sheetId="0">
        <row r="2">
          <cell r="B2" t="str">
            <v>财务部</v>
          </cell>
          <cell r="C2" t="str">
            <v>人民币</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索引"/>
      <sheetName val="1-资产汇总 "/>
      <sheetName val="2-资产分类汇总"/>
      <sheetName val="3-流动资产汇总"/>
      <sheetName val="4-货币资金-现金"/>
      <sheetName val="库存现金盘点表 (2)"/>
      <sheetName val="5-货币资金——银行存款"/>
      <sheetName val="6-货币资金——其他货币"/>
      <sheetName val="7-应收帐款"/>
      <sheetName val="8-预付帐款 (2)"/>
      <sheetName val="16-其他应收款"/>
      <sheetName val="9-存货汇总"/>
      <sheetName val="10-存货——原材料"/>
      <sheetName val="11存货-辅助材料"/>
      <sheetName val="12-存货-外购商品"/>
      <sheetName val="13-存货-材料采购（外购半成品）"/>
      <sheetName val="14-存货—低耗在库"/>
      <sheetName val="15-存货—包装物"/>
      <sheetName val="17-存货—产成品（库存商品）"/>
      <sheetName val="18-存货—在产品（自制半成品）"/>
      <sheetName val="19-存货—低耗在用"/>
      <sheetName val="20-待摊费用"/>
      <sheetName val="21-无形资产--土地"/>
      <sheetName val="22-无形资产--其他资产"/>
      <sheetName val="23-流动负债汇总"/>
      <sheetName val="24-短期借款"/>
      <sheetName val="25-应付帐款"/>
      <sheetName val="26-其他应付款"/>
      <sheetName val="27-应付工资 (2)"/>
      <sheetName val="28-职工奖励及福利"/>
      <sheetName val="29-未交税金"/>
      <sheetName val="30-预提费用"/>
      <sheetName val="库存现金盘点表"/>
      <sheetName val="7-短期投资汇总"/>
      <sheetName val="8-短期投资－股票"/>
      <sheetName val="9-短期投资——债券"/>
      <sheetName val="10-应收票据"/>
      <sheetName val="11-应收帐款"/>
      <sheetName val="12-应收股利（应收利润）"/>
      <sheetName val="13-应收利息"/>
      <sheetName val="14-预付帐款"/>
      <sheetName val="15-应收补贴款"/>
      <sheetName val="17-存货汇总"/>
      <sheetName val="18-存货——原材料"/>
      <sheetName val="存货-辅助材料"/>
      <sheetName val="19-存货-材料采购（在途物资）"/>
      <sheetName val="19-存货-材料采购（外购半成品） (2)"/>
      <sheetName val="20-存货—低耗在库"/>
      <sheetName val="21-存货—包装物"/>
      <sheetName val="22-存货—委托加工材料"/>
      <sheetName val="23-存货—产成品（库存商品）"/>
      <sheetName val="24-存货—在产品（自制半成品）"/>
      <sheetName val="25-存货—分期收款发出商品"/>
      <sheetName val="26-存货—低耗在用"/>
      <sheetName val="27-存货—委托代销商品"/>
      <sheetName val="28-存货－受托代销商品"/>
      <sheetName val="29-待摊费用"/>
      <sheetName val="30-待处理流动资产净损失"/>
      <sheetName val="31-一年内到期长期债券投资"/>
      <sheetName val="32-其他流动资产"/>
      <sheetName val="33-长期投资汇总"/>
      <sheetName val="34-长期投资—股票"/>
      <sheetName val="35-长期投资—债券"/>
      <sheetName val="36-长期投资—其他投资"/>
      <sheetName val="37-固定资产汇总"/>
      <sheetName val="38-房屋建筑物"/>
      <sheetName val="40-管道和沟槽"/>
      <sheetName val="39-构筑物及其他辅助设施"/>
      <sheetName val="41-机器设备"/>
      <sheetName val="42-运输设备"/>
      <sheetName val="43-工程物资"/>
      <sheetName val="44-在建工程(房屋)"/>
      <sheetName val="45-在建工程（机器设备）"/>
      <sheetName val="46-固定资产清理"/>
      <sheetName val="47-待处理固定资产净损失"/>
      <sheetName val="48-无形资产--土地"/>
      <sheetName val="49-无形资产--其他资产"/>
      <sheetName val="50-开办费"/>
      <sheetName val="51-长期待摊费用"/>
      <sheetName val="52-其他长期资产"/>
      <sheetName val="53-递延税款借项"/>
      <sheetName val="54-流动负债汇总"/>
      <sheetName val="55-短期借款"/>
      <sheetName val="56-应付票据"/>
      <sheetName val="57-应付帐款"/>
      <sheetName val="58-预收帐款"/>
      <sheetName val="59-代销商品款"/>
      <sheetName val="60-其他应付款"/>
      <sheetName val="61-应付工资 (2)"/>
      <sheetName val="61-职工奖励及福利"/>
      <sheetName val="62-未交税金"/>
      <sheetName val="63-应付利润"/>
      <sheetName val="64-其他应交款"/>
      <sheetName val="65-预提费用"/>
      <sheetName val="66-一年到期长期负债"/>
      <sheetName val="67-其他流动负债"/>
      <sheetName val="68-长期负债汇总"/>
      <sheetName val="69-长期借款"/>
      <sheetName val="70-应付债券"/>
      <sheetName val="71-长期应付款"/>
      <sheetName val="72-住房周转金"/>
      <sheetName val="73-其他长期负债"/>
      <sheetName val="74-递延税款贷项"/>
      <sheetName val="中山低值"/>
    </sheetNames>
    <sheetDataSet>
      <sheetData sheetId="0"/>
      <sheetData sheetId="1"/>
      <sheetData sheetId="2"/>
      <sheetData sheetId="3"/>
      <sheetData sheetId="4">
        <row r="2">
          <cell r="B2" t="str">
            <v>财务部</v>
          </cell>
          <cell r="C2" t="str">
            <v>人民币</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选择报表"/>
    </sheetNames>
    <sheetDataSet>
      <sheetData sheetId="0"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02月BS"/>
      <sheetName val="02月PL"/>
      <sheetName val="销项明细"/>
      <sheetName val="进项明细"/>
      <sheetName val="所得税明细"/>
      <sheetName val="印花税明细"/>
      <sheetName val="Ref 1_202502_Summary"/>
      <sheetName val="Ref 2_202502 增值税销项 （样式）"/>
      <sheetName val="Ref 3_202502 增值税进项认证清单"/>
      <sheetName val="Ref 4_202502 增值税变动表"/>
      <sheetName val="未开票数监控"/>
      <sheetName val="伊金悦盛项目累计申报"/>
      <sheetName val="伊金悦盛项目累计缴纳"/>
    </sheetNames>
    <sheetDataSet>
      <sheetData sheetId="0">
        <row r="58">
          <cell r="I58">
            <v>-190560359.09999999</v>
          </cell>
        </row>
      </sheetData>
      <sheetData sheetId="1">
        <row r="6">
          <cell r="D6">
            <v>18613556.690000001</v>
          </cell>
        </row>
        <row r="8">
          <cell r="D8">
            <v>0</v>
          </cell>
        </row>
        <row r="36">
          <cell r="D36">
            <v>15885356.75</v>
          </cell>
        </row>
        <row r="37">
          <cell r="D37">
            <v>15885356.75</v>
          </cell>
        </row>
      </sheetData>
      <sheetData sheetId="2">
        <row r="10">
          <cell r="N10">
            <v>-2065096.3800000001</v>
          </cell>
        </row>
      </sheetData>
      <sheetData sheetId="3">
        <row r="28">
          <cell r="N28">
            <v>142670.13999999998</v>
          </cell>
        </row>
      </sheetData>
      <sheetData sheetId="4" refreshError="1"/>
      <sheetData sheetId="5" refreshError="1"/>
      <sheetData sheetId="6" refreshError="1"/>
      <sheetData sheetId="7" refreshError="1"/>
      <sheetData sheetId="8">
        <row r="22">
          <cell r="K22">
            <v>1979092.2</v>
          </cell>
          <cell r="L22">
            <v>142670.14000000001</v>
          </cell>
        </row>
      </sheetData>
      <sheetData sheetId="9">
        <row r="4">
          <cell r="F4">
            <v>0</v>
          </cell>
        </row>
        <row r="5">
          <cell r="F5">
            <v>0</v>
          </cell>
        </row>
        <row r="6">
          <cell r="F6">
            <v>0</v>
          </cell>
        </row>
        <row r="15">
          <cell r="F15">
            <v>2219434.04</v>
          </cell>
        </row>
        <row r="16">
          <cell r="F16">
            <v>190263351.30000001</v>
          </cell>
        </row>
        <row r="17">
          <cell r="F17">
            <v>2209566.06</v>
          </cell>
        </row>
        <row r="18">
          <cell r="F18">
            <v>188350793.03999999</v>
          </cell>
        </row>
      </sheetData>
      <sheetData sheetId="10" refreshError="1"/>
      <sheetData sheetId="11" refreshError="1"/>
      <sheetData sheetId="12"/>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累计税金汇总表"/>
      <sheetName val="累计项目税收明细表202512"/>
      <sheetName val="累计项目税收明细表2017-202302"/>
      <sheetName val="增值税表一 累计销项"/>
      <sheetName val="账税差异监控"/>
      <sheetName val="12月BS"/>
      <sheetName val="12月PL"/>
      <sheetName val="09月CL"/>
      <sheetName val="收入"/>
      <sheetName val="销项明细"/>
      <sheetName val="进项明细"/>
      <sheetName val="所得税明细"/>
      <sheetName val="印花税明细"/>
      <sheetName val="Ref 1_202512_Summary"/>
      <sheetName val="Ref 2_202512增值税销项 （样式）"/>
      <sheetName val="Ref 3_202512增值税进项认证清单"/>
      <sheetName val="Ref 4_202512增值税变动表"/>
      <sheetName val="预开票收入计提及冲回统计（导入）"/>
      <sheetName val="未开票数监控"/>
      <sheetName val="睿景项目累计申报"/>
      <sheetName val="睿景项目累计缴纳"/>
    </sheetNames>
    <sheetDataSet>
      <sheetData sheetId="0">
        <row r="4">
          <cell r="L4">
            <v>140167334.72999999</v>
          </cell>
        </row>
      </sheetData>
      <sheetData sheetId="1"/>
      <sheetData sheetId="2">
        <row r="355">
          <cell r="G355">
            <v>11960885335.572201</v>
          </cell>
          <cell r="H355">
            <v>11569548939.0158</v>
          </cell>
        </row>
      </sheetData>
      <sheetData sheetId="3">
        <row r="4">
          <cell r="C4">
            <v>477778946.55000001</v>
          </cell>
          <cell r="J4">
            <v>52598438.985299997</v>
          </cell>
        </row>
        <row r="5">
          <cell r="C5">
            <v>282430242.26999998</v>
          </cell>
          <cell r="J5">
            <v>2048090.6717999999</v>
          </cell>
        </row>
        <row r="6">
          <cell r="C6">
            <v>20327407.879999999</v>
          </cell>
          <cell r="J6">
            <v>228353.8884</v>
          </cell>
        </row>
        <row r="7">
          <cell r="C7">
            <v>441484567.69999999</v>
          </cell>
          <cell r="J7">
            <v>44503174.523599997</v>
          </cell>
        </row>
        <row r="8">
          <cell r="C8">
            <v>65474783.409999996</v>
          </cell>
          <cell r="J8">
            <v>408109.18310000002</v>
          </cell>
        </row>
        <row r="9">
          <cell r="C9">
            <v>19242330.690000001</v>
          </cell>
          <cell r="J9">
            <v>523045.34539999999</v>
          </cell>
        </row>
        <row r="10">
          <cell r="J10">
            <v>1204297.78</v>
          </cell>
        </row>
        <row r="11">
          <cell r="J11">
            <v>3221328.6568</v>
          </cell>
        </row>
        <row r="12">
          <cell r="J12">
            <v>225586.09</v>
          </cell>
        </row>
        <row r="13">
          <cell r="J13">
            <v>2772099.51095</v>
          </cell>
        </row>
        <row r="14">
          <cell r="J14">
            <v>6110973.7873999998</v>
          </cell>
        </row>
        <row r="15">
          <cell r="J15">
            <v>489517.92060000001</v>
          </cell>
        </row>
        <row r="16">
          <cell r="J16">
            <v>3722160.8215999999</v>
          </cell>
        </row>
        <row r="17">
          <cell r="J17">
            <v>-1351971.2999</v>
          </cell>
        </row>
        <row r="18">
          <cell r="J18">
            <v>2236449.9714000002</v>
          </cell>
        </row>
        <row r="19">
          <cell r="J19">
            <v>678242.59230000002</v>
          </cell>
        </row>
        <row r="20">
          <cell r="J20">
            <v>9689351.7160999998</v>
          </cell>
        </row>
        <row r="21">
          <cell r="J21">
            <v>530360.44140000001</v>
          </cell>
        </row>
        <row r="22">
          <cell r="J22">
            <v>1368527.7068</v>
          </cell>
        </row>
        <row r="23">
          <cell r="J23">
            <v>7547343.8749000002</v>
          </cell>
        </row>
        <row r="24">
          <cell r="J24">
            <v>985966.46680000005</v>
          </cell>
        </row>
        <row r="25">
          <cell r="J25">
            <v>22260538.652100001</v>
          </cell>
        </row>
        <row r="26">
          <cell r="J26">
            <v>10890767.52</v>
          </cell>
        </row>
        <row r="27">
          <cell r="J27">
            <v>1360187.38</v>
          </cell>
        </row>
        <row r="28">
          <cell r="J28">
            <v>4947782.96</v>
          </cell>
        </row>
        <row r="29">
          <cell r="J29">
            <v>10594209.9871</v>
          </cell>
        </row>
        <row r="30">
          <cell r="J30">
            <v>1119171.017</v>
          </cell>
        </row>
        <row r="31">
          <cell r="J31">
            <v>25853792.59</v>
          </cell>
        </row>
        <row r="32">
          <cell r="J32">
            <v>4829363.03</v>
          </cell>
        </row>
        <row r="33">
          <cell r="J33">
            <v>796504.86</v>
          </cell>
        </row>
        <row r="34">
          <cell r="J34">
            <v>175882250.96000001</v>
          </cell>
        </row>
        <row r="35">
          <cell r="J35">
            <v>11296130.689999999</v>
          </cell>
        </row>
        <row r="36">
          <cell r="J36">
            <v>-1362698.59</v>
          </cell>
        </row>
      </sheetData>
      <sheetData sheetId="4">
        <row r="4">
          <cell r="J4">
            <v>431165837.97000003</v>
          </cell>
        </row>
        <row r="5">
          <cell r="J5">
            <v>355584080.39999998</v>
          </cell>
        </row>
        <row r="6">
          <cell r="J6">
            <v>48816137.859999999</v>
          </cell>
        </row>
        <row r="7">
          <cell r="J7">
            <v>97382183.185000002</v>
          </cell>
        </row>
        <row r="8">
          <cell r="J8">
            <v>50884269.899999999</v>
          </cell>
        </row>
        <row r="9">
          <cell r="J9">
            <v>121716054.69</v>
          </cell>
        </row>
        <row r="10">
          <cell r="J10">
            <v>110819286.25</v>
          </cell>
        </row>
        <row r="11">
          <cell r="J11">
            <v>314913230.89999998</v>
          </cell>
        </row>
        <row r="12">
          <cell r="J12">
            <v>174426163.13999999</v>
          </cell>
        </row>
      </sheetData>
      <sheetData sheetId="5"/>
      <sheetData sheetId="6">
        <row r="5">
          <cell r="E5">
            <v>431165837.97000003</v>
          </cell>
        </row>
        <row r="39">
          <cell r="D39">
            <v>355584080.39999998</v>
          </cell>
        </row>
      </sheetData>
      <sheetData sheetId="7"/>
      <sheetData sheetId="8"/>
      <sheetData sheetId="9"/>
      <sheetData sheetId="10"/>
      <sheetData sheetId="11"/>
      <sheetData sheetId="12"/>
      <sheetData sheetId="13"/>
      <sheetData sheetId="14"/>
      <sheetData sheetId="15"/>
      <sheetData sheetId="16"/>
      <sheetData sheetId="17"/>
      <sheetData sheetId="18"/>
      <sheetData sheetId="19">
        <row r="9">
          <cell r="P9">
            <v>29662867.27</v>
          </cell>
        </row>
        <row r="12">
          <cell r="P12">
            <v>25924728.489999998</v>
          </cell>
        </row>
      </sheetData>
      <sheetData sheetId="20"/>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印花税税目汇总"/>
      <sheetName val="填写说明"/>
      <sheetName val="合同印花税明细台账"/>
    </sheetNames>
    <sheetDataSet>
      <sheetData sheetId="0">
        <row r="1">
          <cell r="B1" t="str">
            <v>税目</v>
          </cell>
          <cell r="C1" t="str">
            <v>征税范围</v>
          </cell>
          <cell r="D1" t="str">
            <v>现行税率</v>
          </cell>
        </row>
        <row r="2">
          <cell r="B2" t="str">
            <v>借款合同</v>
          </cell>
          <cell r="C2" t="str">
            <v>金融机构与借款人之间的借款合同（包括银行借款），即不包括关联借款合同</v>
          </cell>
          <cell r="D2">
            <v>5.0000000000000002E-5</v>
          </cell>
        </row>
        <row r="3">
          <cell r="B3" t="str">
            <v>融资租赁合同</v>
          </cell>
          <cell r="C3" t="str">
            <v>融资租赁、售后回租合同</v>
          </cell>
          <cell r="D3">
            <v>5.0000000000000002E-5</v>
          </cell>
        </row>
        <row r="4">
          <cell r="B4" t="str">
            <v>买卖合同
（动产买卖合同，不包括个人书立）</v>
          </cell>
          <cell r="C4" t="str">
            <v>风机、塔筒、锚栓、箱变、高压电缆、主变、AIS/GIS、SVG、升压站设备采购合同
发电厂与电网之间、电网与电网之间书立的购售电合同</v>
          </cell>
          <cell r="D4">
            <v>2.9999999999999997E-4</v>
          </cell>
        </row>
        <row r="5">
          <cell r="B5" t="str">
            <v>承揽合同</v>
          </cell>
          <cell r="C5" t="str">
            <v>测绘、测试(功率调节测试，无功补偿性能测试，电能质量测试、系统带电测试)、设备抢修、道路维修(护)、设备抢修</v>
          </cell>
          <cell r="D5">
            <v>2.9999999999999997E-4</v>
          </cell>
        </row>
        <row r="6">
          <cell r="B6" t="str">
            <v>建设工程合同</v>
          </cell>
          <cell r="C6" t="str">
            <v>工程总包合同、机组吊装、堆场倒运、风机基础及接地、道路施工、升压站建安</v>
          </cell>
          <cell r="D6">
            <v>2.9999999999999997E-4</v>
          </cell>
        </row>
        <row r="7">
          <cell r="B7" t="str">
            <v>运输合同</v>
          </cell>
          <cell r="C7" t="str">
            <v>货运合同、多式联运合同（不包括管道运输合同）</v>
          </cell>
          <cell r="D7">
            <v>2.9999999999999997E-4</v>
          </cell>
        </row>
        <row r="8">
          <cell r="B8" t="str">
            <v>技术合同</v>
          </cell>
          <cell r="C8" t="str">
            <v>包括技术开发、技术转让、技术咨询、技术服务等合同（以常规手段或者为生产经营目的进行一般加工、修理、修缮、广告、印刷、测绘、标准化测试以及勘察、设计等所书立的合同，不属于技术服务合同）
不包括法律、法规、会计、审计、外包人力资源咨询费用
不包括专利权、专有技术使用权转让书据</v>
          </cell>
          <cell r="D8">
            <v>2.9999999999999997E-4</v>
          </cell>
        </row>
        <row r="9">
          <cell r="B9" t="str">
            <v>租赁合同</v>
          </cell>
          <cell r="C9" t="str">
            <v>土地租赁合同、租房合同、租车合同</v>
          </cell>
          <cell r="D9">
            <v>1E-3</v>
          </cell>
        </row>
        <row r="10">
          <cell r="B10" t="str">
            <v>保管合同</v>
          </cell>
          <cell r="C10" t="str">
            <v>/</v>
          </cell>
          <cell r="D10">
            <v>1E-3</v>
          </cell>
        </row>
        <row r="11">
          <cell r="B11" t="str">
            <v>仓储合同</v>
          </cell>
          <cell r="C11" t="str">
            <v>/</v>
          </cell>
          <cell r="D11">
            <v>1E-3</v>
          </cell>
        </row>
        <row r="12">
          <cell r="B12" t="str">
            <v>财产保险合同</v>
          </cell>
          <cell r="C12" t="str">
            <v>公众责任险、财产一切险、机器损坏险、 营业中断险（财产险）、营业中断险（机损险），不包括再保险合同</v>
          </cell>
          <cell r="D12">
            <v>1E-3</v>
          </cell>
        </row>
        <row r="13">
          <cell r="B13" t="str">
            <v>产权转移书据</v>
          </cell>
          <cell r="C13" t="str">
            <v>土地使用权出让书据（土地使用权出让合同、土地使用权转让合同）、土地使用权、房屋等建筑物和构筑物所有权转让书据（不包括土地承包经营权和土地经营权转移）、股转转让书据（股权转让合同）、不包括应缴纳证券交易印花税）</v>
          </cell>
          <cell r="D13">
            <v>5.0000000000000001E-4</v>
          </cell>
        </row>
        <row r="14">
          <cell r="B14" t="str">
            <v>产权转移书据（专利、著作）</v>
          </cell>
          <cell r="C14" t="str">
            <v>商标专用权、著作权、专利权、专有技术使用权转让书据</v>
          </cell>
          <cell r="D14">
            <v>2.9999999999999997E-4</v>
          </cell>
        </row>
        <row r="15">
          <cell r="B15" t="str">
            <v>营业账簿</v>
          </cell>
          <cell r="C15" t="str">
            <v>实收资本（股本）+资本公积</v>
          </cell>
          <cell r="D15">
            <v>2.5000000000000001E-4</v>
          </cell>
        </row>
        <row r="16">
          <cell r="B16" t="str">
            <v>证券交易</v>
          </cell>
          <cell r="D16">
            <v>1E-3</v>
          </cell>
        </row>
      </sheetData>
      <sheetData sheetId="1" refreshError="1"/>
      <sheetData sheetId="2"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汇总表&gt;&gt;"/>
      <sheetName val="账面应交税费金额"/>
      <sheetName val="项目收入"/>
      <sheetName val="报税"/>
      <sheetName val="项目开票"/>
      <sheetName val="报税 (历史累计数据)"/>
      <sheetName val="项目开票（历史累计数）"/>
      <sheetName val="取数明细&gt;&gt;"/>
      <sheetName val="2.公司清单"/>
      <sheetName val="分录data"/>
      <sheetName val="报税data"/>
      <sheetName val="开票data"/>
      <sheetName val="透视明细&gt;&gt;"/>
      <sheetName val="Sheet1"/>
      <sheetName val="分录-透视"/>
      <sheetName val="报税-透视"/>
      <sheetName val="开票-透视"/>
      <sheetName val="账面数据测算&amp;markup测算"/>
    </sheetNames>
    <sheetDataSet>
      <sheetData sheetId="0"/>
      <sheetData sheetId="1">
        <row r="8">
          <cell r="F8">
            <v>19724935.390000001</v>
          </cell>
        </row>
      </sheetData>
      <sheetData sheetId="2">
        <row r="56">
          <cell r="C56">
            <v>142289677.04999998</v>
          </cell>
          <cell r="D56">
            <v>208614891.27999997</v>
          </cell>
          <cell r="E56">
            <v>19724935.390000001</v>
          </cell>
        </row>
      </sheetData>
      <sheetData sheetId="3"/>
      <sheetData sheetId="4">
        <row r="1">
          <cell r="A1" t="str">
            <v>1、取自：开票pt（筛选：月份、For项目财务中"是"的）</v>
          </cell>
        </row>
        <row r="3">
          <cell r="F3" t="str">
            <v>设计服务</v>
          </cell>
          <cell r="I3" t="str">
            <v>咨询服务-在建</v>
          </cell>
          <cell r="L3" t="str">
            <v>设备</v>
          </cell>
        </row>
        <row r="4">
          <cell r="A4" t="str">
            <v>行标签</v>
          </cell>
          <cell r="F4" t="str">
            <v>求和项:求和项:金额</v>
          </cell>
          <cell r="G4" t="str">
            <v>求和项:求和项:税额</v>
          </cell>
          <cell r="I4" t="str">
            <v>求和项:求和项:金额</v>
          </cell>
          <cell r="J4" t="str">
            <v>求和项:求和项:税额</v>
          </cell>
          <cell r="L4" t="str">
            <v>求和项:求和项:金额</v>
          </cell>
          <cell r="M4" t="str">
            <v>求和项:求和项:税额</v>
          </cell>
        </row>
        <row r="5">
          <cell r="A5" t="str">
            <v>通榆二期</v>
          </cell>
          <cell r="F5">
            <v>12034932.49</v>
          </cell>
          <cell r="G5">
            <v>722095.95000000007</v>
          </cell>
        </row>
        <row r="6">
          <cell r="A6" t="str">
            <v>二连浩特20万风电治沙项目</v>
          </cell>
        </row>
        <row r="7">
          <cell r="A7" t="str">
            <v>上海越秀-河北沧县开元</v>
          </cell>
          <cell r="L7">
            <v>181327433.52000004</v>
          </cell>
          <cell r="M7">
            <v>23572566.480000004</v>
          </cell>
        </row>
        <row r="8">
          <cell r="A8" t="str">
            <v>富鸿资本-四子王旗储能</v>
          </cell>
          <cell r="L8">
            <v>18938053.09</v>
          </cell>
          <cell r="M8">
            <v>2461946.91</v>
          </cell>
        </row>
        <row r="9">
          <cell r="A9" t="str">
            <v>苏尼特右旗独立储能</v>
          </cell>
          <cell r="F9">
            <v>3533001.0800000005</v>
          </cell>
          <cell r="G9">
            <v>211980.08000000002</v>
          </cell>
          <cell r="L9">
            <v>8368220.1200000001</v>
          </cell>
          <cell r="M9">
            <v>1087868.5999999999</v>
          </cell>
        </row>
        <row r="27">
          <cell r="A27" t="str">
            <v>总计</v>
          </cell>
          <cell r="C27">
            <v>90583173.320000023</v>
          </cell>
          <cell r="F27">
            <v>15567933.57</v>
          </cell>
          <cell r="G27">
            <v>934076.03</v>
          </cell>
          <cell r="I27">
            <v>0</v>
          </cell>
          <cell r="J27">
            <v>0</v>
          </cell>
          <cell r="L27">
            <v>208633706.73000005</v>
          </cell>
          <cell r="M27">
            <v>27122381.990000006</v>
          </cell>
          <cell r="O27">
            <v>314784813.62000006</v>
          </cell>
          <cell r="P27">
            <v>36208943.609999999</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persons/person.xml><?xml version="1.0" encoding="utf-8"?>
<personList xmlns="http://schemas.microsoft.com/office/spreadsheetml/2018/threadedcomments" xmlns:x="http://schemas.openxmlformats.org/spreadsheetml/2006/main">
  <person displayName="Yaozhi Hu(Outsourcing)" id="{2B62A98D-5E8C-4EA5-BC7F-6D56417ED68C}" userId="S::yaozhi.hu1@envision-energy.com::d0335f89-d0f4-4e24-b94f-70257f2012c2" providerId="AD"/>
  <person displayName="Ying Zhou(Outsourcing)" id="{D1781265-7D57-48A9-A50E-CC650FC5DE2A}" userId="S::ying.zhou5@envision-energy.com::1f03a9c8-ea2d-4ade-8fe5-715ae546f3fa" providerId="AD"/>
</personList>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J25" dT="2025-04-18T10:27:26.05" personId="{2B62A98D-5E8C-4EA5-BC7F-6D56417ED68C}" id="{5DE17323-7350-4CFB-BE92-709E4B02DF99}">
    <text>如果有所得税还需去掉所得税金额</text>
  </threadedComment>
</ThreadedComments>
</file>

<file path=xl/threadedComments/threadedComment2.xml><?xml version="1.0" encoding="utf-8"?>
<ThreadedComments xmlns="http://schemas.microsoft.com/office/spreadsheetml/2018/threadedcomments" xmlns:x="http://schemas.openxmlformats.org/spreadsheetml/2006/main">
  <threadedComment ref="J25" dT="2025-04-18T10:27:26.05" personId="{2B62A98D-5E8C-4EA5-BC7F-6D56417ED68C}" id="{851FD512-E0D7-403E-87CD-9B6E047234DF}">
    <text>如果有所得税还需去掉所得税金额</text>
  </threadedComment>
</ThreadedComments>
</file>

<file path=xl/threadedComments/threadedComment3.xml><?xml version="1.0" encoding="utf-8"?>
<ThreadedComments xmlns="http://schemas.microsoft.com/office/spreadsheetml/2018/threadedcomments" xmlns:x="http://schemas.openxmlformats.org/spreadsheetml/2006/main">
  <threadedComment ref="A2" dT="2024-03-07T06:21:10.06" personId="{D1781265-7D57-48A9-A50E-CC650FC5DE2A}" id="{340C63DF-20E6-4443-B4D8-FF18137603A9}">
    <text>注意项目已开票数据，要显示此表</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21.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22.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2.bin"/><Relationship Id="rId4" Type="http://schemas.microsoft.com/office/2017/10/relationships/threadedComment" Target="../threadedComments/threadedComment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67964-F2E2-4E6A-9D3A-573B046D0E63}">
  <sheetPr>
    <tabColor theme="1" tint="0.34998626667073579"/>
    <pageSetUpPr fitToPage="1"/>
  </sheetPr>
  <dimension ref="A1:OD49"/>
  <sheetViews>
    <sheetView zoomScale="85" zoomScaleNormal="85" workbookViewId="0">
      <selection activeCell="B4" sqref="B4:B16"/>
    </sheetView>
  </sheetViews>
  <sheetFormatPr defaultColWidth="9" defaultRowHeight="14.25"/>
  <cols>
    <col min="1" max="1" width="3.75" style="173" customWidth="1"/>
    <col min="2" max="2" width="21.125" style="173" customWidth="1"/>
    <col min="3" max="3" width="32" customWidth="1"/>
    <col min="4" max="4" width="23.375" customWidth="1"/>
    <col min="5" max="5" width="18.75" customWidth="1"/>
    <col min="6" max="6" width="14.75" style="173" customWidth="1"/>
    <col min="7" max="7" width="12.125" customWidth="1"/>
    <col min="8" max="8" width="19.375" style="174" customWidth="1"/>
    <col min="9" max="9" width="20.75" style="174" customWidth="1"/>
    <col min="10" max="10" width="19.125" style="174" customWidth="1"/>
    <col min="11" max="11" width="17.375" style="174" customWidth="1"/>
    <col min="12" max="12" width="46.25" customWidth="1"/>
    <col min="13" max="13" width="12.375" style="152" customWidth="1"/>
    <col min="14" max="14" width="45.75" customWidth="1"/>
  </cols>
  <sheetData>
    <row r="1" spans="1:13" ht="60" customHeight="1" thickBot="1">
      <c r="A1" s="832" t="s">
        <v>0</v>
      </c>
      <c r="B1" s="833"/>
      <c r="C1" s="833"/>
      <c r="D1" s="833"/>
      <c r="E1" s="833"/>
      <c r="F1" s="833"/>
      <c r="G1" s="833"/>
      <c r="H1" s="833"/>
      <c r="I1" s="833"/>
      <c r="J1" s="833"/>
      <c r="K1" s="833"/>
      <c r="L1" s="833"/>
      <c r="M1" s="833"/>
    </row>
    <row r="2" spans="1:13" s="3" customFormat="1" ht="26.25" customHeight="1" thickBot="1">
      <c r="A2" s="1"/>
      <c r="B2" s="2"/>
      <c r="C2" s="2"/>
      <c r="D2" s="2"/>
      <c r="E2" s="2"/>
      <c r="F2" s="2"/>
      <c r="G2" s="2"/>
      <c r="H2" s="834">
        <v>45689</v>
      </c>
      <c r="I2" s="835"/>
      <c r="J2" s="835"/>
      <c r="K2" s="835"/>
      <c r="L2" s="835"/>
      <c r="M2" s="836"/>
    </row>
    <row r="3" spans="1:13" s="3" customFormat="1" ht="31.5" customHeight="1">
      <c r="A3" s="4" t="s">
        <v>1</v>
      </c>
      <c r="B3" s="5" t="s">
        <v>2</v>
      </c>
      <c r="C3" s="5" t="s">
        <v>3</v>
      </c>
      <c r="D3" s="6" t="s">
        <v>4</v>
      </c>
      <c r="E3" s="7" t="s">
        <v>5</v>
      </c>
      <c r="F3" s="5" t="s">
        <v>6</v>
      </c>
      <c r="G3" s="5" t="s">
        <v>7</v>
      </c>
      <c r="H3" s="5" t="s">
        <v>8</v>
      </c>
      <c r="I3" s="8" t="s">
        <v>9</v>
      </c>
      <c r="J3" s="8" t="s">
        <v>10</v>
      </c>
      <c r="K3" s="8" t="s">
        <v>11</v>
      </c>
      <c r="L3" s="9" t="s">
        <v>12</v>
      </c>
      <c r="M3" s="10" t="s">
        <v>13</v>
      </c>
    </row>
    <row r="4" spans="1:13" s="3" customFormat="1" ht="33" customHeight="1">
      <c r="A4" s="837"/>
      <c r="B4" s="839" t="s">
        <v>14</v>
      </c>
      <c r="C4" s="11" t="s">
        <v>15</v>
      </c>
      <c r="D4" s="12" t="s">
        <v>16</v>
      </c>
      <c r="E4" s="13">
        <v>0</v>
      </c>
      <c r="F4" s="14">
        <v>1</v>
      </c>
      <c r="G4" s="15">
        <v>2.9999999999999997E-4</v>
      </c>
      <c r="H4" s="13">
        <f>ROUND(E4*F4*G4,2)</f>
        <v>0</v>
      </c>
      <c r="I4" s="16">
        <f>'[112]02月PL'!D6</f>
        <v>18613556.690000001</v>
      </c>
      <c r="J4" s="17">
        <f>'[112]02月PL'!D37</f>
        <v>15885356.75</v>
      </c>
      <c r="K4" s="17">
        <f>'[112]02月PL'!D69</f>
        <v>0</v>
      </c>
      <c r="L4" s="18"/>
      <c r="M4" s="19" t="s">
        <v>17</v>
      </c>
    </row>
    <row r="5" spans="1:13" s="3" customFormat="1">
      <c r="A5" s="838"/>
      <c r="B5" s="840"/>
      <c r="C5" s="20" t="s">
        <v>18</v>
      </c>
      <c r="D5" s="841" t="s">
        <v>19</v>
      </c>
      <c r="E5" s="17"/>
      <c r="F5" s="21">
        <v>1</v>
      </c>
      <c r="G5" s="15">
        <v>5.0000000000000002E-5</v>
      </c>
      <c r="H5" s="13">
        <f t="shared" ref="H5:H16" si="0">ROUND(E5*F5*G5,2)</f>
        <v>0</v>
      </c>
      <c r="I5" s="22"/>
      <c r="J5" s="17"/>
      <c r="K5" s="17"/>
      <c r="L5" s="18"/>
      <c r="M5" s="19" t="s">
        <v>20</v>
      </c>
    </row>
    <row r="6" spans="1:13" s="3" customFormat="1">
      <c r="A6" s="838"/>
      <c r="B6" s="840"/>
      <c r="C6" s="20" t="s">
        <v>21</v>
      </c>
      <c r="D6" s="842"/>
      <c r="E6" s="17"/>
      <c r="F6" s="21">
        <v>1</v>
      </c>
      <c r="G6" s="15">
        <v>5.0000000000000002E-5</v>
      </c>
      <c r="H6" s="13">
        <f t="shared" si="0"/>
        <v>0</v>
      </c>
      <c r="I6" s="22"/>
      <c r="J6" s="17"/>
      <c r="K6" s="17"/>
      <c r="L6" s="18"/>
      <c r="M6" s="19" t="s">
        <v>20</v>
      </c>
    </row>
    <row r="7" spans="1:13" s="3" customFormat="1">
      <c r="A7" s="838"/>
      <c r="B7" s="840"/>
      <c r="C7" s="20" t="s">
        <v>22</v>
      </c>
      <c r="D7" s="842"/>
      <c r="E7" s="17">
        <v>0</v>
      </c>
      <c r="F7" s="21">
        <v>1</v>
      </c>
      <c r="G7" s="15">
        <v>2.9999999999999997E-4</v>
      </c>
      <c r="H7" s="13">
        <f t="shared" si="0"/>
        <v>0</v>
      </c>
      <c r="I7" s="22"/>
      <c r="J7" s="17"/>
      <c r="K7" s="17"/>
      <c r="L7" s="18"/>
      <c r="M7" s="19" t="s">
        <v>20</v>
      </c>
    </row>
    <row r="8" spans="1:13" s="3" customFormat="1">
      <c r="A8" s="838"/>
      <c r="B8" s="840"/>
      <c r="C8" s="20" t="s">
        <v>23</v>
      </c>
      <c r="D8" s="842"/>
      <c r="E8" s="17">
        <v>0</v>
      </c>
      <c r="F8" s="21">
        <v>1</v>
      </c>
      <c r="G8" s="15">
        <v>2.9999999999999997E-4</v>
      </c>
      <c r="H8" s="13">
        <f t="shared" si="0"/>
        <v>0</v>
      </c>
      <c r="I8" s="22"/>
      <c r="J8" s="17"/>
      <c r="K8" s="17"/>
      <c r="L8" s="18"/>
      <c r="M8" s="19" t="s">
        <v>20</v>
      </c>
    </row>
    <row r="9" spans="1:13" s="3" customFormat="1">
      <c r="A9" s="838"/>
      <c r="B9" s="840"/>
      <c r="C9" s="20" t="s">
        <v>24</v>
      </c>
      <c r="D9" s="842"/>
      <c r="E9" s="17"/>
      <c r="F9" s="21">
        <v>1</v>
      </c>
      <c r="G9" s="15">
        <v>2.9999999999999997E-4</v>
      </c>
      <c r="H9" s="13">
        <f t="shared" si="0"/>
        <v>0</v>
      </c>
      <c r="I9" s="22"/>
      <c r="J9" s="17"/>
      <c r="K9" s="17"/>
      <c r="L9" s="18"/>
      <c r="M9" s="19" t="s">
        <v>20</v>
      </c>
    </row>
    <row r="10" spans="1:13" s="3" customFormat="1">
      <c r="A10" s="838"/>
      <c r="B10" s="840"/>
      <c r="C10" s="20" t="s">
        <v>25</v>
      </c>
      <c r="D10" s="842"/>
      <c r="E10" s="17">
        <v>0</v>
      </c>
      <c r="F10" s="21">
        <v>1</v>
      </c>
      <c r="G10" s="15">
        <v>2.9999999999999997E-4</v>
      </c>
      <c r="H10" s="13">
        <f t="shared" si="0"/>
        <v>0</v>
      </c>
      <c r="I10" s="22"/>
      <c r="J10" s="17"/>
      <c r="K10" s="17"/>
      <c r="L10" s="18"/>
      <c r="M10" s="19" t="s">
        <v>20</v>
      </c>
    </row>
    <row r="11" spans="1:13" s="3" customFormat="1">
      <c r="A11" s="838"/>
      <c r="B11" s="840"/>
      <c r="C11" s="20" t="s">
        <v>26</v>
      </c>
      <c r="D11" s="842"/>
      <c r="E11" s="17">
        <v>0</v>
      </c>
      <c r="F11" s="21">
        <v>1</v>
      </c>
      <c r="G11" s="15">
        <v>1E-3</v>
      </c>
      <c r="H11" s="13">
        <f t="shared" si="0"/>
        <v>0</v>
      </c>
      <c r="I11" s="22"/>
      <c r="J11" s="17"/>
      <c r="K11" s="17"/>
      <c r="L11" s="18"/>
      <c r="M11" s="19" t="s">
        <v>20</v>
      </c>
    </row>
    <row r="12" spans="1:13" s="3" customFormat="1">
      <c r="A12" s="838"/>
      <c r="B12" s="840"/>
      <c r="C12" s="23" t="s">
        <v>27</v>
      </c>
      <c r="D12" s="842"/>
      <c r="E12" s="17"/>
      <c r="F12" s="21">
        <v>1</v>
      </c>
      <c r="G12" s="15">
        <v>1E-3</v>
      </c>
      <c r="H12" s="13">
        <f t="shared" si="0"/>
        <v>0</v>
      </c>
      <c r="I12" s="22"/>
      <c r="J12" s="17"/>
      <c r="K12" s="17"/>
      <c r="L12" s="18"/>
      <c r="M12" s="19" t="s">
        <v>20</v>
      </c>
    </row>
    <row r="13" spans="1:13" s="3" customFormat="1">
      <c r="A13" s="838"/>
      <c r="B13" s="840"/>
      <c r="C13" s="23" t="s">
        <v>28</v>
      </c>
      <c r="D13" s="842"/>
      <c r="E13" s="17"/>
      <c r="F13" s="21">
        <v>1</v>
      </c>
      <c r="G13" s="15">
        <v>1E-3</v>
      </c>
      <c r="H13" s="13">
        <f t="shared" si="0"/>
        <v>0</v>
      </c>
      <c r="I13" s="22"/>
      <c r="J13" s="17"/>
      <c r="K13" s="17"/>
      <c r="L13" s="18"/>
      <c r="M13" s="19" t="s">
        <v>20</v>
      </c>
    </row>
    <row r="14" spans="1:13" s="3" customFormat="1">
      <c r="A14" s="838"/>
      <c r="B14" s="840"/>
      <c r="C14" s="23" t="s">
        <v>29</v>
      </c>
      <c r="D14" s="842"/>
      <c r="E14" s="17"/>
      <c r="F14" s="21">
        <v>1</v>
      </c>
      <c r="G14" s="15">
        <v>1E-3</v>
      </c>
      <c r="H14" s="13">
        <f t="shared" si="0"/>
        <v>0</v>
      </c>
      <c r="I14" s="22"/>
      <c r="J14" s="17"/>
      <c r="K14" s="17"/>
      <c r="L14" s="18"/>
      <c r="M14" s="19" t="s">
        <v>20</v>
      </c>
    </row>
    <row r="15" spans="1:13" s="3" customFormat="1">
      <c r="A15" s="838"/>
      <c r="B15" s="840"/>
      <c r="C15" s="20" t="s">
        <v>30</v>
      </c>
      <c r="D15" s="843"/>
      <c r="E15" s="17"/>
      <c r="F15" s="21">
        <v>1</v>
      </c>
      <c r="G15" s="15">
        <v>2.5000000000000001E-4</v>
      </c>
      <c r="H15" s="13">
        <f t="shared" si="0"/>
        <v>0</v>
      </c>
      <c r="I15" s="22"/>
      <c r="J15" s="17"/>
      <c r="K15" s="17"/>
      <c r="L15" s="18"/>
      <c r="M15" s="19" t="s">
        <v>20</v>
      </c>
    </row>
    <row r="16" spans="1:13" s="3" customFormat="1">
      <c r="A16" s="838"/>
      <c r="B16" s="840"/>
      <c r="C16" s="23" t="s">
        <v>31</v>
      </c>
      <c r="D16" s="843"/>
      <c r="E16" s="17"/>
      <c r="F16" s="21">
        <v>1</v>
      </c>
      <c r="G16" s="15">
        <v>5.0000000000000001E-4</v>
      </c>
      <c r="H16" s="13">
        <f t="shared" si="0"/>
        <v>0</v>
      </c>
      <c r="I16" s="22"/>
      <c r="J16" s="17"/>
      <c r="K16" s="17"/>
      <c r="L16" s="18"/>
      <c r="M16" s="19"/>
    </row>
    <row r="17" spans="1:394" s="32" customFormat="1" ht="36" customHeight="1">
      <c r="A17" s="24">
        <v>1</v>
      </c>
      <c r="B17" s="25" t="s">
        <v>32</v>
      </c>
      <c r="C17" s="25"/>
      <c r="D17" s="26"/>
      <c r="E17" s="27">
        <f>SUM(E4:E16)</f>
        <v>0</v>
      </c>
      <c r="F17" s="25"/>
      <c r="G17" s="28"/>
      <c r="H17" s="27">
        <f>SUM(H4:H16)</f>
        <v>0</v>
      </c>
      <c r="I17" s="29" t="s">
        <v>33</v>
      </c>
      <c r="J17" s="27"/>
      <c r="K17" s="27">
        <f>H17-J17</f>
        <v>0</v>
      </c>
      <c r="L17" s="30"/>
      <c r="M17" s="31"/>
      <c r="N17" s="32" t="s">
        <v>34</v>
      </c>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M17" s="3"/>
      <c r="DN17" s="3"/>
      <c r="DO17" s="3"/>
      <c r="DP17" s="3"/>
      <c r="DQ17" s="3"/>
      <c r="DR17" s="3"/>
      <c r="DS17" s="3"/>
      <c r="DT17" s="3"/>
      <c r="DU17" s="3"/>
      <c r="DV17" s="3"/>
      <c r="DW17" s="3"/>
      <c r="DX17" s="3"/>
      <c r="DY17" s="3"/>
      <c r="DZ17" s="3"/>
      <c r="EA17" s="3"/>
      <c r="EB17" s="3"/>
      <c r="EC17" s="3"/>
      <c r="ED17" s="3"/>
      <c r="EE17" s="3"/>
      <c r="EF17" s="3"/>
      <c r="EG17" s="3"/>
      <c r="EH17" s="3"/>
      <c r="EI17" s="3"/>
      <c r="EJ17" s="3"/>
      <c r="EK17" s="3"/>
      <c r="EL17" s="3"/>
      <c r="EM17" s="3"/>
      <c r="EN17" s="3"/>
      <c r="EO17" s="3"/>
      <c r="EP17" s="3"/>
      <c r="EQ17" s="3"/>
      <c r="ER17" s="3"/>
      <c r="ES17" s="3"/>
      <c r="ET17" s="3"/>
      <c r="EU17" s="3"/>
      <c r="EV17" s="3"/>
      <c r="EW17" s="3"/>
      <c r="EX17" s="3"/>
      <c r="EY17" s="3"/>
      <c r="EZ17" s="3"/>
      <c r="FA17" s="3"/>
      <c r="FB17" s="3"/>
      <c r="FC17" s="3"/>
      <c r="FD17" s="3"/>
      <c r="FE17" s="3"/>
      <c r="FF17" s="3"/>
      <c r="FG17" s="3"/>
      <c r="FH17" s="3"/>
      <c r="FI17" s="3"/>
      <c r="FJ17" s="3"/>
      <c r="FK17" s="3"/>
      <c r="FL17" s="3"/>
      <c r="FM17" s="3"/>
      <c r="FN17" s="3"/>
      <c r="FO17" s="3"/>
      <c r="FP17" s="3"/>
      <c r="FQ17" s="3"/>
      <c r="FR17" s="3"/>
      <c r="FS17" s="3"/>
      <c r="FT17" s="3"/>
      <c r="FU17" s="3"/>
      <c r="FV17" s="3"/>
      <c r="FW17" s="3"/>
      <c r="FX17" s="3"/>
      <c r="FY17" s="3"/>
      <c r="FZ17" s="3"/>
      <c r="GA17" s="3"/>
      <c r="GB17" s="3"/>
      <c r="GC17" s="3"/>
      <c r="GD17" s="3"/>
      <c r="GE17" s="3"/>
      <c r="GF17" s="3"/>
      <c r="GG17" s="3"/>
      <c r="GH17" s="3"/>
      <c r="GI17" s="3"/>
      <c r="GJ17" s="3"/>
      <c r="GK17" s="3"/>
      <c r="GL17" s="3"/>
      <c r="GM17" s="3"/>
      <c r="GN17" s="3"/>
      <c r="GO17" s="3"/>
      <c r="GP17" s="3"/>
      <c r="GQ17" s="3"/>
      <c r="GR17" s="3"/>
      <c r="GS17" s="3"/>
      <c r="GT17" s="3"/>
      <c r="GU17" s="3"/>
      <c r="GV17" s="3"/>
      <c r="GW17" s="3"/>
      <c r="GX17" s="3"/>
      <c r="GY17" s="3"/>
      <c r="GZ17" s="3"/>
      <c r="HA17" s="3"/>
      <c r="HB17" s="3"/>
      <c r="HC17" s="3"/>
      <c r="HD17" s="3"/>
      <c r="HE17" s="3"/>
      <c r="HF17" s="3"/>
      <c r="HG17" s="3"/>
      <c r="HH17" s="3"/>
      <c r="HI17" s="3"/>
      <c r="HJ17" s="3"/>
      <c r="HK17" s="3"/>
      <c r="HL17" s="3"/>
      <c r="HM17" s="3"/>
      <c r="HN17" s="3"/>
      <c r="HO17" s="3"/>
      <c r="HP17" s="3"/>
      <c r="HQ17" s="3"/>
      <c r="HR17" s="3"/>
      <c r="HS17" s="3"/>
      <c r="HT17" s="3"/>
      <c r="HU17" s="3"/>
      <c r="HV17" s="3"/>
      <c r="HW17" s="3"/>
      <c r="HX17" s="3"/>
      <c r="HY17" s="3"/>
      <c r="HZ17" s="3"/>
      <c r="IA17" s="3"/>
      <c r="IB17" s="3"/>
      <c r="IC17" s="3"/>
      <c r="ID17" s="3"/>
      <c r="IE17" s="3"/>
      <c r="IF17" s="3"/>
      <c r="IG17" s="3"/>
      <c r="IH17" s="3"/>
      <c r="II17" s="3"/>
      <c r="IJ17" s="3"/>
      <c r="IK17" s="3"/>
      <c r="IL17" s="3"/>
      <c r="IM17" s="3"/>
      <c r="IN17" s="3"/>
      <c r="IO17" s="3"/>
      <c r="IP17" s="3"/>
      <c r="IQ17" s="3"/>
      <c r="IR17" s="3"/>
      <c r="IS17" s="3"/>
      <c r="IT17" s="3"/>
      <c r="IU17" s="3"/>
      <c r="IV17" s="3"/>
      <c r="IW17" s="3"/>
      <c r="IX17" s="3"/>
      <c r="IY17" s="3"/>
      <c r="IZ17" s="3"/>
      <c r="JA17" s="3"/>
      <c r="JB17" s="3"/>
      <c r="JC17" s="3"/>
      <c r="JD17" s="3"/>
      <c r="JE17" s="3"/>
      <c r="JF17" s="3"/>
      <c r="JG17" s="3"/>
      <c r="JH17" s="3"/>
      <c r="JI17" s="3"/>
      <c r="JJ17" s="3"/>
      <c r="JK17" s="3"/>
      <c r="JL17" s="3"/>
      <c r="JM17" s="3"/>
      <c r="JN17" s="3"/>
      <c r="JO17" s="3"/>
      <c r="JP17" s="3"/>
      <c r="JQ17" s="3"/>
      <c r="JR17" s="3"/>
      <c r="JS17" s="3"/>
      <c r="JT17" s="3"/>
      <c r="JU17" s="3"/>
      <c r="JV17" s="3"/>
      <c r="JW17" s="3"/>
      <c r="JX17" s="3"/>
      <c r="JY17" s="3"/>
      <c r="JZ17" s="3"/>
      <c r="KA17" s="3"/>
      <c r="KB17" s="3"/>
      <c r="KC17" s="3"/>
      <c r="KD17" s="3"/>
      <c r="KE17" s="3"/>
      <c r="KF17" s="3"/>
      <c r="KG17" s="3"/>
      <c r="KH17" s="3"/>
      <c r="KI17" s="3"/>
      <c r="KJ17" s="3"/>
      <c r="KK17" s="3"/>
      <c r="KL17" s="3"/>
      <c r="KM17" s="3"/>
      <c r="KN17" s="3"/>
      <c r="KO17" s="3"/>
      <c r="KP17" s="3"/>
      <c r="KQ17" s="3"/>
      <c r="KR17" s="3"/>
      <c r="KS17" s="3"/>
      <c r="KT17" s="3"/>
      <c r="KU17" s="3"/>
      <c r="KV17" s="3"/>
      <c r="KW17" s="3"/>
      <c r="KX17" s="3"/>
      <c r="KY17" s="3"/>
      <c r="KZ17" s="3"/>
      <c r="LA17" s="3"/>
      <c r="LB17" s="3"/>
      <c r="LC17" s="3"/>
      <c r="LD17" s="3"/>
      <c r="LE17" s="3"/>
      <c r="LF17" s="3"/>
      <c r="LG17" s="3"/>
      <c r="LH17" s="3"/>
      <c r="LI17" s="3"/>
      <c r="LJ17" s="3"/>
      <c r="LK17" s="3"/>
      <c r="LL17" s="3"/>
      <c r="LM17" s="3"/>
      <c r="LN17" s="3"/>
      <c r="LO17" s="3"/>
      <c r="LP17" s="3"/>
      <c r="LQ17" s="3"/>
      <c r="LR17" s="3"/>
      <c r="LS17" s="3"/>
      <c r="LT17" s="3"/>
      <c r="LU17" s="3"/>
      <c r="LV17" s="3"/>
      <c r="LW17" s="3"/>
      <c r="LX17" s="3"/>
      <c r="LY17" s="3"/>
      <c r="LZ17" s="3"/>
      <c r="MA17" s="3"/>
      <c r="MB17" s="3"/>
      <c r="MC17" s="3"/>
      <c r="MD17" s="3"/>
      <c r="ME17" s="3"/>
      <c r="MF17" s="3"/>
      <c r="MG17" s="3"/>
      <c r="MH17" s="3"/>
      <c r="MI17" s="3"/>
      <c r="MJ17" s="3"/>
      <c r="MK17" s="3"/>
      <c r="ML17" s="3"/>
      <c r="MM17" s="3"/>
      <c r="MN17" s="3"/>
      <c r="MO17" s="3"/>
      <c r="MP17" s="3"/>
      <c r="MQ17" s="3"/>
      <c r="MR17" s="3"/>
      <c r="MS17" s="3"/>
      <c r="MT17" s="3"/>
      <c r="MU17" s="3"/>
      <c r="MV17" s="3"/>
      <c r="MW17" s="3"/>
      <c r="MX17" s="3"/>
      <c r="MY17" s="3"/>
      <c r="MZ17" s="3"/>
      <c r="NA17" s="3"/>
      <c r="NB17" s="3"/>
      <c r="NC17" s="3"/>
      <c r="ND17" s="3"/>
      <c r="NE17" s="3"/>
      <c r="NF17" s="3"/>
      <c r="NG17" s="3"/>
      <c r="NH17" s="3"/>
      <c r="NI17" s="3"/>
      <c r="NJ17" s="3"/>
      <c r="NK17" s="3"/>
      <c r="NL17" s="3"/>
      <c r="NM17" s="3"/>
      <c r="NN17" s="3"/>
      <c r="NO17" s="3"/>
      <c r="NP17" s="3"/>
      <c r="NQ17" s="3"/>
      <c r="NR17" s="3"/>
      <c r="NS17" s="3"/>
      <c r="NT17" s="3"/>
      <c r="NU17" s="3"/>
      <c r="NV17" s="3"/>
      <c r="NW17" s="3"/>
      <c r="NX17" s="3"/>
      <c r="NY17" s="3"/>
      <c r="NZ17" s="3"/>
      <c r="OA17" s="3"/>
      <c r="OB17" s="3"/>
      <c r="OC17" s="3"/>
      <c r="OD17" s="3"/>
    </row>
    <row r="18" spans="1:394" s="32" customFormat="1" ht="36" customHeight="1">
      <c r="A18" s="4" t="s">
        <v>35</v>
      </c>
      <c r="B18" s="5" t="s">
        <v>36</v>
      </c>
      <c r="C18" s="5" t="s">
        <v>37</v>
      </c>
      <c r="D18" s="6" t="s">
        <v>38</v>
      </c>
      <c r="E18" s="7" t="s">
        <v>39</v>
      </c>
      <c r="F18" s="5" t="s">
        <v>40</v>
      </c>
      <c r="G18" s="5" t="s">
        <v>41</v>
      </c>
      <c r="H18" s="5" t="s">
        <v>42</v>
      </c>
      <c r="I18" s="8" t="s">
        <v>43</v>
      </c>
      <c r="J18" s="8" t="s">
        <v>44</v>
      </c>
      <c r="K18" s="8" t="s">
        <v>45</v>
      </c>
      <c r="L18" s="9" t="s">
        <v>46</v>
      </c>
      <c r="M18" s="10"/>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M18" s="3"/>
      <c r="DN18" s="3"/>
      <c r="DO18" s="3"/>
      <c r="DP18" s="3"/>
      <c r="DQ18" s="3"/>
      <c r="DR18" s="3"/>
      <c r="DS18" s="3"/>
      <c r="DT18" s="3"/>
      <c r="DU18" s="3"/>
      <c r="DV18" s="3"/>
      <c r="DW18" s="3"/>
      <c r="DX18" s="3"/>
      <c r="DY18" s="3"/>
      <c r="DZ18" s="3"/>
      <c r="EA18" s="3"/>
      <c r="EB18" s="3"/>
      <c r="EC18" s="3"/>
      <c r="ED18" s="3"/>
      <c r="EE18" s="3"/>
      <c r="EF18" s="3"/>
      <c r="EG18" s="3"/>
      <c r="EH18" s="3"/>
      <c r="EI18" s="3"/>
      <c r="EJ18" s="3"/>
      <c r="EK18" s="3"/>
      <c r="EL18" s="3"/>
      <c r="EM18" s="3"/>
      <c r="EN18" s="3"/>
      <c r="EO18" s="3"/>
      <c r="EP18" s="3"/>
      <c r="EQ18" s="3"/>
      <c r="ER18" s="3"/>
      <c r="ES18" s="3"/>
      <c r="ET18" s="3"/>
      <c r="EU18" s="3"/>
      <c r="EV18" s="3"/>
      <c r="EW18" s="3"/>
      <c r="EX18" s="3"/>
      <c r="EY18" s="3"/>
      <c r="EZ18" s="3"/>
      <c r="FA18" s="3"/>
      <c r="FB18" s="3"/>
      <c r="FC18" s="3"/>
      <c r="FD18" s="3"/>
      <c r="FE18" s="3"/>
      <c r="FF18" s="3"/>
      <c r="FG18" s="3"/>
      <c r="FH18" s="3"/>
      <c r="FI18" s="3"/>
      <c r="FJ18" s="3"/>
      <c r="FK18" s="3"/>
      <c r="FL18" s="3"/>
      <c r="FM18" s="3"/>
      <c r="FN18" s="3"/>
      <c r="FO18" s="3"/>
      <c r="FP18" s="3"/>
      <c r="FQ18" s="3"/>
      <c r="FR18" s="3"/>
      <c r="FS18" s="3"/>
      <c r="FT18" s="3"/>
      <c r="FU18" s="3"/>
      <c r="FV18" s="3"/>
      <c r="FW18" s="3"/>
      <c r="FX18" s="3"/>
      <c r="FY18" s="3"/>
      <c r="FZ18" s="3"/>
      <c r="GA18" s="3"/>
      <c r="GB18" s="3"/>
      <c r="GC18" s="3"/>
      <c r="GD18" s="3"/>
      <c r="GE18" s="3"/>
      <c r="GF18" s="3"/>
      <c r="GG18" s="3"/>
      <c r="GH18" s="3"/>
      <c r="GI18" s="3"/>
      <c r="GJ18" s="3"/>
      <c r="GK18" s="3"/>
      <c r="GL18" s="3"/>
      <c r="GM18" s="3"/>
      <c r="GN18" s="3"/>
      <c r="GO18" s="3"/>
      <c r="GP18" s="3"/>
      <c r="GQ18" s="3"/>
      <c r="GR18" s="3"/>
      <c r="GS18" s="3"/>
      <c r="GT18" s="3"/>
      <c r="GU18" s="3"/>
      <c r="GV18" s="3"/>
      <c r="GW18" s="3"/>
      <c r="GX18" s="3"/>
      <c r="GY18" s="3"/>
      <c r="GZ18" s="3"/>
      <c r="HA18" s="3"/>
      <c r="HB18" s="3"/>
      <c r="HC18" s="3"/>
      <c r="HD18" s="3"/>
      <c r="HE18" s="3"/>
      <c r="HF18" s="3"/>
      <c r="HG18" s="3"/>
      <c r="HH18" s="3"/>
      <c r="HI18" s="3"/>
      <c r="HJ18" s="3"/>
      <c r="HK18" s="3"/>
      <c r="HL18" s="3"/>
      <c r="HM18" s="3"/>
      <c r="HN18" s="3"/>
      <c r="HO18" s="3"/>
      <c r="HP18" s="3"/>
      <c r="HQ18" s="3"/>
      <c r="HR18" s="3"/>
      <c r="HS18" s="3"/>
      <c r="HT18" s="3"/>
      <c r="HU18" s="3"/>
      <c r="HV18" s="3"/>
      <c r="HW18" s="3"/>
      <c r="HX18" s="3"/>
      <c r="HY18" s="3"/>
      <c r="HZ18" s="3"/>
      <c r="IA18" s="3"/>
      <c r="IB18" s="3"/>
      <c r="IC18" s="3"/>
      <c r="ID18" s="3"/>
      <c r="IE18" s="3"/>
      <c r="IF18" s="3"/>
      <c r="IG18" s="3"/>
      <c r="IH18" s="3"/>
      <c r="II18" s="3"/>
      <c r="IJ18" s="3"/>
      <c r="IK18" s="3"/>
      <c r="IL18" s="3"/>
      <c r="IM18" s="3"/>
      <c r="IN18" s="3"/>
      <c r="IO18" s="3"/>
      <c r="IP18" s="3"/>
      <c r="IQ18" s="3"/>
      <c r="IR18" s="3"/>
      <c r="IS18" s="3"/>
      <c r="IT18" s="3"/>
      <c r="IU18" s="3"/>
      <c r="IV18" s="3"/>
      <c r="IW18" s="3"/>
      <c r="IX18" s="3"/>
      <c r="IY18" s="3"/>
      <c r="IZ18" s="3"/>
      <c r="JA18" s="3"/>
      <c r="JB18" s="3"/>
      <c r="JC18" s="3"/>
      <c r="JD18" s="3"/>
      <c r="JE18" s="3"/>
      <c r="JF18" s="3"/>
      <c r="JG18" s="3"/>
      <c r="JH18" s="3"/>
      <c r="JI18" s="3"/>
      <c r="JJ18" s="3"/>
      <c r="JK18" s="3"/>
      <c r="JL18" s="3"/>
      <c r="JM18" s="3"/>
      <c r="JN18" s="3"/>
      <c r="JO18" s="3"/>
      <c r="JP18" s="3"/>
      <c r="JQ18" s="3"/>
      <c r="JR18" s="3"/>
      <c r="JS18" s="3"/>
      <c r="JT18" s="3"/>
      <c r="JU18" s="3"/>
      <c r="JV18" s="3"/>
      <c r="JW18" s="3"/>
      <c r="JX18" s="3"/>
      <c r="JY18" s="3"/>
      <c r="JZ18" s="3"/>
      <c r="KA18" s="3"/>
      <c r="KB18" s="3"/>
      <c r="KC18" s="3"/>
      <c r="KD18" s="3"/>
      <c r="KE18" s="3"/>
      <c r="KF18" s="3"/>
      <c r="KG18" s="3"/>
      <c r="KH18" s="3"/>
      <c r="KI18" s="3"/>
      <c r="KJ18" s="3"/>
      <c r="KK18" s="3"/>
      <c r="KL18" s="3"/>
      <c r="KM18" s="3"/>
      <c r="KN18" s="3"/>
      <c r="KO18" s="3"/>
      <c r="KP18" s="3"/>
      <c r="KQ18" s="3"/>
      <c r="KR18" s="3"/>
      <c r="KS18" s="3"/>
      <c r="KT18" s="3"/>
      <c r="KU18" s="3"/>
      <c r="KV18" s="3"/>
      <c r="KW18" s="3"/>
      <c r="KX18" s="3"/>
      <c r="KY18" s="3"/>
      <c r="KZ18" s="3"/>
      <c r="LA18" s="3"/>
      <c r="LB18" s="3"/>
      <c r="LC18" s="3"/>
      <c r="LD18" s="3"/>
      <c r="LE18" s="3"/>
      <c r="LF18" s="3"/>
      <c r="LG18" s="3"/>
      <c r="LH18" s="3"/>
      <c r="LI18" s="3"/>
      <c r="LJ18" s="3"/>
      <c r="LK18" s="3"/>
      <c r="LL18" s="3"/>
      <c r="LM18" s="3"/>
      <c r="LN18" s="3"/>
      <c r="LO18" s="3"/>
      <c r="LP18" s="3"/>
      <c r="LQ18" s="3"/>
      <c r="LR18" s="3"/>
      <c r="LS18" s="3"/>
      <c r="LT18" s="3"/>
      <c r="LU18" s="3"/>
      <c r="LV18" s="3"/>
      <c r="LW18" s="3"/>
      <c r="LX18" s="3"/>
      <c r="LY18" s="3"/>
      <c r="LZ18" s="3"/>
      <c r="MA18" s="3"/>
      <c r="MB18" s="3"/>
      <c r="MC18" s="3"/>
      <c r="MD18" s="3"/>
      <c r="ME18" s="3"/>
      <c r="MF18" s="3"/>
      <c r="MG18" s="3"/>
      <c r="MH18" s="3"/>
      <c r="MI18" s="3"/>
      <c r="MJ18" s="3"/>
      <c r="MK18" s="3"/>
      <c r="ML18" s="3"/>
      <c r="MM18" s="3"/>
      <c r="MN18" s="3"/>
      <c r="MO18" s="3"/>
      <c r="MP18" s="3"/>
      <c r="MQ18" s="3"/>
      <c r="MR18" s="3"/>
      <c r="MS18" s="3"/>
      <c r="MT18" s="3"/>
      <c r="MU18" s="3"/>
      <c r="MV18" s="3"/>
      <c r="MW18" s="3"/>
      <c r="MX18" s="3"/>
      <c r="MY18" s="3"/>
      <c r="MZ18" s="3"/>
      <c r="NA18" s="3"/>
      <c r="NB18" s="3"/>
      <c r="NC18" s="3"/>
      <c r="ND18" s="3"/>
      <c r="NE18" s="3"/>
      <c r="NF18" s="3"/>
      <c r="NG18" s="3"/>
      <c r="NH18" s="3"/>
      <c r="NI18" s="3"/>
      <c r="NJ18" s="3"/>
      <c r="NK18" s="3"/>
      <c r="NL18" s="3"/>
      <c r="NM18" s="3"/>
      <c r="NN18" s="3"/>
      <c r="NO18" s="3"/>
      <c r="NP18" s="3"/>
      <c r="NQ18" s="3"/>
      <c r="NR18" s="3"/>
      <c r="NS18" s="3"/>
      <c r="NT18" s="3"/>
      <c r="NU18" s="3"/>
      <c r="NV18" s="3"/>
      <c r="NW18" s="3"/>
      <c r="NX18" s="3"/>
      <c r="NY18" s="3"/>
      <c r="NZ18" s="3"/>
      <c r="OA18" s="3"/>
      <c r="OB18" s="3"/>
      <c r="OC18" s="3"/>
      <c r="OD18" s="3"/>
    </row>
    <row r="19" spans="1:394" s="3" customFormat="1" ht="32.1" customHeight="1">
      <c r="A19" s="826"/>
      <c r="B19" s="829" t="s">
        <v>47</v>
      </c>
      <c r="C19" s="33" t="s">
        <v>48</v>
      </c>
      <c r="D19" s="34" t="s">
        <v>49</v>
      </c>
      <c r="E19" s="35">
        <f>'[112]02月PL'!D36</f>
        <v>15885356.75</v>
      </c>
      <c r="F19" s="36">
        <v>1</v>
      </c>
      <c r="G19" s="36">
        <v>0.13</v>
      </c>
      <c r="H19" s="37">
        <f>ROUND(E19*G19,2)</f>
        <v>2065096.38</v>
      </c>
      <c r="I19" s="38" t="s">
        <v>50</v>
      </c>
      <c r="J19" s="37">
        <f>-[112]销项明细!N10</f>
        <v>2065096.3800000001</v>
      </c>
      <c r="K19" s="37">
        <f>H19-J19</f>
        <v>0</v>
      </c>
      <c r="L19" s="39" t="s">
        <v>51</v>
      </c>
      <c r="M19" s="40" t="s">
        <v>17</v>
      </c>
    </row>
    <row r="20" spans="1:394" s="3" customFormat="1" ht="20.100000000000001" customHeight="1">
      <c r="A20" s="827"/>
      <c r="B20" s="830"/>
      <c r="C20" s="34" t="s">
        <v>52</v>
      </c>
      <c r="D20" s="34" t="s">
        <v>53</v>
      </c>
      <c r="E20" s="35">
        <f>'[112]Ref 4_202502 增值税变动表'!F4</f>
        <v>0</v>
      </c>
      <c r="F20" s="36">
        <v>1</v>
      </c>
      <c r="G20" s="36">
        <v>0.09</v>
      </c>
      <c r="H20" s="37">
        <f>E20*G20</f>
        <v>0</v>
      </c>
      <c r="I20" s="41"/>
      <c r="J20" s="37"/>
      <c r="K20" s="37"/>
      <c r="L20" s="42"/>
      <c r="M20" s="43"/>
    </row>
    <row r="21" spans="1:394" s="3" customFormat="1" ht="20.100000000000001" customHeight="1">
      <c r="A21" s="827"/>
      <c r="B21" s="830"/>
      <c r="C21" s="34" t="s">
        <v>54</v>
      </c>
      <c r="D21" s="34" t="s">
        <v>55</v>
      </c>
      <c r="E21" s="35">
        <f>'[112]Ref 4_202502 增值税变动表'!F5</f>
        <v>0</v>
      </c>
      <c r="F21" s="36">
        <v>1</v>
      </c>
      <c r="G21" s="36">
        <v>0.06</v>
      </c>
      <c r="H21" s="37">
        <f t="shared" ref="H21:H22" si="1">E21*G21</f>
        <v>0</v>
      </c>
      <c r="I21" s="41"/>
      <c r="J21" s="37"/>
      <c r="K21" s="37"/>
      <c r="L21" s="42"/>
      <c r="M21" s="43"/>
    </row>
    <row r="22" spans="1:394" s="3" customFormat="1" ht="20.100000000000001" customHeight="1">
      <c r="A22" s="827"/>
      <c r="B22" s="830"/>
      <c r="C22" s="34" t="s">
        <v>56</v>
      </c>
      <c r="D22" s="34" t="s">
        <v>57</v>
      </c>
      <c r="E22" s="35">
        <f>'[112]Ref 4_202502 增值税变动表'!F6</f>
        <v>0</v>
      </c>
      <c r="F22" s="36">
        <v>1</v>
      </c>
      <c r="G22" s="36">
        <v>0.06</v>
      </c>
      <c r="H22" s="37">
        <f t="shared" si="1"/>
        <v>0</v>
      </c>
      <c r="I22" s="41"/>
      <c r="J22" s="37"/>
      <c r="K22" s="37"/>
      <c r="L22" s="42"/>
      <c r="M22" s="43"/>
    </row>
    <row r="23" spans="1:394" s="3" customFormat="1" ht="21.95" customHeight="1">
      <c r="A23" s="827"/>
      <c r="B23" s="830"/>
      <c r="C23" s="44" t="s">
        <v>58</v>
      </c>
      <c r="D23" s="16" t="s">
        <v>59</v>
      </c>
      <c r="E23" s="13">
        <f>'[112]Ref 3_202502 增值税进项认证清单'!K22</f>
        <v>1979092.2</v>
      </c>
      <c r="F23" s="14">
        <v>1</v>
      </c>
      <c r="G23" s="45" t="s">
        <v>60</v>
      </c>
      <c r="H23" s="46">
        <f>'[112]Ref 3_202502 增值税进项认证清单'!L22</f>
        <v>142670.14000000001</v>
      </c>
      <c r="I23" s="47" t="s">
        <v>61</v>
      </c>
      <c r="J23" s="13">
        <f>[112]进项明细!N28</f>
        <v>142670.13999999998</v>
      </c>
      <c r="K23" s="13">
        <f>H23-J23</f>
        <v>0</v>
      </c>
      <c r="L23" s="48"/>
      <c r="M23" s="40" t="s">
        <v>62</v>
      </c>
      <c r="N23" s="49" t="s">
        <v>63</v>
      </c>
      <c r="R23" s="50">
        <v>0.09</v>
      </c>
    </row>
    <row r="24" spans="1:394" s="3" customFormat="1" ht="21.95" customHeight="1">
      <c r="A24" s="827"/>
      <c r="B24" s="830"/>
      <c r="C24" s="51" t="s">
        <v>64</v>
      </c>
      <c r="D24" s="16" t="s">
        <v>65</v>
      </c>
      <c r="E24" s="13"/>
      <c r="F24" s="14">
        <v>1</v>
      </c>
      <c r="G24" s="45"/>
      <c r="H24" s="46">
        <f>'[112]Ref 4_202502 增值税变动表'!F15+'[112]Ref 4_202502 增值税变动表'!F16</f>
        <v>192482785.34</v>
      </c>
      <c r="I24" s="47"/>
      <c r="J24" s="13"/>
      <c r="K24" s="13"/>
      <c r="L24" s="52"/>
      <c r="M24" s="40" t="s">
        <v>66</v>
      </c>
      <c r="R24" s="50"/>
    </row>
    <row r="25" spans="1:394" ht="51" customHeight="1">
      <c r="A25" s="828"/>
      <c r="B25" s="831"/>
      <c r="C25" s="44" t="s">
        <v>67</v>
      </c>
      <c r="D25" s="16" t="s">
        <v>65</v>
      </c>
      <c r="E25" s="13"/>
      <c r="F25" s="14">
        <v>1</v>
      </c>
      <c r="G25" s="45" t="s">
        <v>60</v>
      </c>
      <c r="H25" s="46">
        <f>'[112]Ref 4_202502 增值税变动表'!F17+'[112]Ref 4_202502 增值税变动表'!F18</f>
        <v>190560359.09999999</v>
      </c>
      <c r="I25" s="53"/>
      <c r="J25" s="46">
        <f>-'[112]02月BS'!I58</f>
        <v>190560359.09999999</v>
      </c>
      <c r="K25" s="46">
        <f>H25-J25</f>
        <v>0</v>
      </c>
      <c r="L25" s="54"/>
      <c r="M25" s="40" t="s">
        <v>66</v>
      </c>
      <c r="N25" s="55"/>
    </row>
    <row r="26" spans="1:394" s="65" customFormat="1" ht="30.75" customHeight="1">
      <c r="A26" s="56">
        <v>2</v>
      </c>
      <c r="B26" s="57" t="s">
        <v>68</v>
      </c>
      <c r="C26" s="57"/>
      <c r="D26" s="58"/>
      <c r="E26" s="59"/>
      <c r="F26" s="57"/>
      <c r="G26" s="60"/>
      <c r="H26" s="59">
        <v>0</v>
      </c>
      <c r="I26" s="61" t="s">
        <v>69</v>
      </c>
      <c r="J26" s="59"/>
      <c r="K26" s="59"/>
      <c r="L26" s="62"/>
      <c r="M26" s="63"/>
      <c r="N26" s="64"/>
      <c r="O26" s="64"/>
      <c r="P26" s="64"/>
      <c r="Q26" s="64"/>
      <c r="R26" s="64"/>
      <c r="S26" s="64"/>
      <c r="T26" s="64"/>
      <c r="U26" s="64"/>
      <c r="V26" s="64"/>
      <c r="W26" s="64"/>
      <c r="X26" s="64"/>
      <c r="Y26" s="64"/>
      <c r="Z26" s="64"/>
      <c r="AA26" s="64"/>
      <c r="AB26" s="64"/>
      <c r="AC26" s="64"/>
      <c r="AD26" s="64"/>
      <c r="AE26" s="64"/>
      <c r="AF26" s="64"/>
      <c r="AG26" s="64"/>
      <c r="AH26" s="64"/>
      <c r="AI26" s="64"/>
      <c r="AJ26" s="64"/>
      <c r="AK26" s="64"/>
      <c r="AL26" s="64"/>
      <c r="AM26" s="64"/>
      <c r="AN26" s="64"/>
      <c r="AO26" s="64"/>
      <c r="AP26" s="64"/>
      <c r="AQ26" s="64"/>
      <c r="AR26" s="64"/>
      <c r="AS26" s="64"/>
      <c r="AT26" s="64"/>
      <c r="AU26" s="64"/>
      <c r="AV26" s="64"/>
      <c r="AW26" s="64"/>
      <c r="AX26" s="64"/>
      <c r="AY26" s="64"/>
      <c r="AZ26" s="64"/>
      <c r="BA26" s="64"/>
      <c r="BB26" s="64"/>
      <c r="BC26" s="64"/>
      <c r="BD26" s="64"/>
      <c r="BE26" s="64"/>
      <c r="BF26" s="64"/>
      <c r="BG26" s="64"/>
      <c r="BH26" s="64"/>
      <c r="BI26" s="64"/>
      <c r="BJ26" s="64"/>
      <c r="BK26" s="64"/>
      <c r="BL26" s="64"/>
      <c r="BM26" s="64"/>
      <c r="BN26" s="64"/>
      <c r="BO26" s="64"/>
      <c r="BP26" s="64"/>
      <c r="BQ26" s="64"/>
      <c r="BR26" s="64"/>
      <c r="BS26" s="64"/>
      <c r="BT26" s="64"/>
      <c r="BU26" s="64"/>
      <c r="BV26" s="64"/>
      <c r="BW26" s="64"/>
      <c r="BX26" s="64"/>
      <c r="BY26" s="64"/>
      <c r="BZ26" s="64"/>
      <c r="CA26" s="64"/>
      <c r="CB26" s="64"/>
      <c r="CC26" s="64"/>
      <c r="CD26" s="64"/>
      <c r="CE26" s="64"/>
      <c r="CF26" s="64"/>
      <c r="CG26" s="64"/>
      <c r="CH26" s="64"/>
      <c r="CI26" s="64"/>
      <c r="CJ26" s="64"/>
      <c r="CK26" s="64"/>
      <c r="CL26" s="64"/>
      <c r="CM26" s="64"/>
      <c r="CN26" s="64"/>
      <c r="CO26" s="64"/>
      <c r="CP26" s="64"/>
      <c r="CQ26" s="64"/>
      <c r="CR26" s="64"/>
      <c r="CS26" s="64"/>
      <c r="CT26" s="64"/>
      <c r="CU26" s="64"/>
      <c r="CV26" s="64"/>
      <c r="CW26" s="64"/>
      <c r="CX26" s="64"/>
      <c r="CY26" s="64"/>
      <c r="CZ26" s="64"/>
      <c r="DA26" s="64"/>
      <c r="DB26" s="64"/>
      <c r="DC26" s="64"/>
      <c r="DD26" s="64"/>
      <c r="DE26" s="64"/>
      <c r="DF26" s="64"/>
      <c r="DG26" s="64"/>
      <c r="DH26" s="64"/>
      <c r="DI26" s="64"/>
      <c r="DJ26" s="64"/>
      <c r="DK26" s="64"/>
      <c r="DL26" s="64"/>
      <c r="DM26" s="64"/>
      <c r="DN26" s="64"/>
      <c r="DO26" s="64"/>
      <c r="DP26" s="64"/>
      <c r="DQ26" s="64"/>
      <c r="DR26" s="64"/>
      <c r="DS26" s="64"/>
      <c r="DT26" s="64"/>
      <c r="DU26" s="64"/>
      <c r="DV26" s="64"/>
      <c r="DW26" s="64"/>
      <c r="DX26" s="64"/>
      <c r="DY26" s="64"/>
      <c r="DZ26" s="64"/>
      <c r="EA26" s="64"/>
      <c r="EB26" s="64"/>
      <c r="EC26" s="64"/>
      <c r="ED26" s="64"/>
      <c r="EE26" s="64"/>
      <c r="EF26" s="64"/>
      <c r="EG26" s="64"/>
      <c r="EH26" s="64"/>
      <c r="EI26" s="64"/>
      <c r="EJ26" s="64"/>
      <c r="EK26" s="64"/>
      <c r="EL26" s="64"/>
      <c r="EM26" s="64"/>
      <c r="EN26" s="64"/>
      <c r="EO26" s="64"/>
      <c r="EP26" s="64"/>
      <c r="EQ26" s="64"/>
      <c r="ER26" s="64"/>
      <c r="ES26" s="64"/>
      <c r="ET26" s="64"/>
      <c r="EU26" s="64"/>
      <c r="EV26" s="64"/>
      <c r="EW26" s="64"/>
      <c r="EX26" s="64"/>
      <c r="EY26" s="64"/>
      <c r="EZ26" s="64"/>
      <c r="FA26" s="64"/>
      <c r="FB26" s="64"/>
      <c r="FC26" s="64"/>
      <c r="FD26" s="64"/>
      <c r="FE26" s="64"/>
      <c r="FF26" s="64"/>
      <c r="FG26" s="64"/>
      <c r="FH26" s="64"/>
      <c r="FI26" s="64"/>
      <c r="FJ26" s="64"/>
      <c r="FK26" s="64"/>
      <c r="FL26" s="64"/>
      <c r="FM26" s="64"/>
      <c r="FN26" s="64"/>
      <c r="FO26" s="64"/>
      <c r="FP26" s="64"/>
      <c r="FQ26" s="64"/>
      <c r="FR26" s="64"/>
      <c r="FS26" s="64"/>
      <c r="FT26" s="64"/>
      <c r="FU26" s="64"/>
      <c r="FV26" s="64"/>
      <c r="FW26" s="64"/>
      <c r="FX26" s="64"/>
      <c r="FY26" s="64"/>
      <c r="FZ26" s="64"/>
      <c r="GA26" s="64"/>
      <c r="GB26" s="64"/>
      <c r="GC26" s="64"/>
      <c r="GD26" s="64"/>
      <c r="GE26" s="64"/>
      <c r="GF26" s="64"/>
      <c r="GG26" s="64"/>
      <c r="GH26" s="64"/>
      <c r="GI26" s="64"/>
      <c r="GJ26" s="64"/>
      <c r="GK26" s="64"/>
      <c r="GL26" s="64"/>
      <c r="GM26" s="64"/>
      <c r="GN26" s="64"/>
      <c r="GO26" s="64"/>
      <c r="GP26" s="64"/>
      <c r="GQ26" s="64"/>
      <c r="GR26" s="64"/>
      <c r="GS26" s="64"/>
      <c r="GT26" s="64"/>
      <c r="GU26" s="64"/>
      <c r="GV26" s="64"/>
      <c r="GW26" s="64"/>
      <c r="GX26" s="64"/>
      <c r="GY26" s="64"/>
      <c r="GZ26" s="64"/>
      <c r="HA26" s="64"/>
      <c r="HB26" s="64"/>
      <c r="HC26" s="64"/>
      <c r="HD26" s="64"/>
      <c r="HE26" s="64"/>
      <c r="HF26" s="64"/>
      <c r="HG26" s="64"/>
      <c r="HH26" s="64"/>
      <c r="HI26" s="64"/>
      <c r="HJ26" s="64"/>
      <c r="HK26" s="64"/>
      <c r="HL26" s="64"/>
      <c r="HM26" s="64"/>
      <c r="HN26" s="64"/>
      <c r="HO26" s="64"/>
      <c r="HP26" s="64"/>
      <c r="HQ26" s="64"/>
      <c r="HR26" s="64"/>
      <c r="HS26" s="64"/>
      <c r="HT26" s="64"/>
      <c r="HU26" s="64"/>
      <c r="HV26" s="64"/>
      <c r="HW26" s="64"/>
      <c r="HX26" s="64"/>
      <c r="HY26" s="64"/>
      <c r="HZ26" s="64"/>
      <c r="IA26" s="64"/>
      <c r="IB26" s="64"/>
      <c r="IC26" s="64"/>
      <c r="ID26" s="64"/>
      <c r="IE26" s="64"/>
      <c r="IF26" s="64"/>
      <c r="IG26" s="64"/>
      <c r="IH26" s="64"/>
      <c r="II26" s="64"/>
      <c r="IJ26" s="64"/>
      <c r="IK26" s="64"/>
      <c r="IL26" s="64"/>
      <c r="IM26" s="64"/>
      <c r="IN26" s="64"/>
      <c r="IO26" s="64"/>
      <c r="IP26" s="64"/>
      <c r="IQ26" s="64"/>
      <c r="IR26" s="64"/>
      <c r="IS26" s="64"/>
      <c r="IT26" s="64"/>
      <c r="IU26" s="64"/>
      <c r="IV26" s="64"/>
      <c r="IW26" s="64"/>
      <c r="IX26" s="64"/>
      <c r="IY26" s="64"/>
      <c r="IZ26" s="64"/>
      <c r="JA26" s="64"/>
      <c r="JB26" s="64"/>
      <c r="JC26" s="64"/>
      <c r="JD26" s="64"/>
      <c r="JE26" s="64"/>
      <c r="JF26" s="64"/>
      <c r="JG26" s="64"/>
      <c r="JH26" s="64"/>
      <c r="JI26" s="64"/>
      <c r="JJ26" s="64"/>
      <c r="JK26" s="64"/>
      <c r="JL26" s="64"/>
      <c r="JM26" s="64"/>
      <c r="JN26" s="64"/>
      <c r="JO26" s="64"/>
      <c r="JP26" s="64"/>
      <c r="JQ26" s="64"/>
      <c r="JR26" s="64"/>
      <c r="JS26" s="64"/>
      <c r="JT26" s="64"/>
      <c r="JU26" s="64"/>
      <c r="JV26" s="64"/>
      <c r="JW26" s="64"/>
      <c r="JX26" s="64"/>
      <c r="JY26" s="64"/>
      <c r="JZ26" s="64"/>
      <c r="KA26" s="64"/>
      <c r="KB26" s="64"/>
      <c r="KC26" s="64"/>
      <c r="KD26" s="64"/>
      <c r="KE26" s="64"/>
      <c r="KF26" s="64"/>
      <c r="KG26" s="64"/>
      <c r="KH26" s="64"/>
      <c r="KI26" s="64"/>
      <c r="KJ26" s="64"/>
      <c r="KK26" s="64"/>
      <c r="KL26" s="64"/>
      <c r="KM26" s="64"/>
      <c r="KN26" s="64"/>
      <c r="KO26" s="64"/>
      <c r="KP26" s="64"/>
      <c r="KQ26" s="64"/>
      <c r="KR26" s="64"/>
      <c r="KS26" s="64"/>
      <c r="KT26" s="64"/>
      <c r="KU26" s="64"/>
      <c r="KV26" s="64"/>
      <c r="KW26" s="64"/>
      <c r="KX26" s="64"/>
      <c r="KY26" s="64"/>
      <c r="KZ26" s="64"/>
      <c r="LA26" s="64"/>
      <c r="LB26" s="64"/>
      <c r="LC26" s="64"/>
      <c r="LD26" s="64"/>
      <c r="LE26" s="64"/>
      <c r="LF26" s="64"/>
      <c r="LG26" s="64"/>
      <c r="LH26" s="64"/>
      <c r="LI26" s="64"/>
      <c r="LJ26" s="64"/>
      <c r="LK26" s="64"/>
      <c r="LL26" s="64"/>
      <c r="LM26" s="64"/>
      <c r="LN26" s="64"/>
      <c r="LO26" s="64"/>
      <c r="LP26" s="64"/>
      <c r="LQ26" s="64"/>
      <c r="LR26" s="64"/>
      <c r="LS26" s="64"/>
      <c r="LT26" s="64"/>
      <c r="LU26" s="64"/>
      <c r="LV26" s="64"/>
      <c r="LW26" s="64"/>
      <c r="LX26" s="64"/>
      <c r="LY26" s="64"/>
      <c r="LZ26" s="64"/>
      <c r="MA26" s="64"/>
      <c r="MB26" s="64"/>
      <c r="MC26" s="64"/>
      <c r="MD26" s="64"/>
      <c r="ME26" s="64"/>
      <c r="MF26" s="64"/>
      <c r="MG26" s="64"/>
      <c r="MH26" s="64"/>
      <c r="MI26" s="64"/>
      <c r="MJ26" s="64"/>
      <c r="MK26" s="64"/>
      <c r="ML26" s="64"/>
      <c r="MM26" s="64"/>
      <c r="MN26" s="64"/>
      <c r="MO26" s="64"/>
      <c r="MP26" s="64"/>
      <c r="MQ26" s="64"/>
      <c r="MR26" s="64"/>
      <c r="MS26" s="64"/>
      <c r="MT26" s="64"/>
      <c r="MU26" s="64"/>
      <c r="MV26" s="64"/>
      <c r="MW26" s="64"/>
      <c r="MX26" s="64"/>
      <c r="MY26" s="64"/>
      <c r="MZ26" s="64"/>
      <c r="NA26" s="64"/>
      <c r="NB26" s="64"/>
      <c r="NC26" s="64"/>
      <c r="ND26" s="64"/>
      <c r="NE26" s="64"/>
      <c r="NF26" s="64"/>
      <c r="NG26" s="64"/>
      <c r="NH26" s="64"/>
      <c r="NI26" s="64"/>
      <c r="NJ26" s="64"/>
      <c r="NK26" s="64"/>
      <c r="NL26" s="64"/>
      <c r="NM26" s="64"/>
      <c r="NN26" s="64"/>
      <c r="NO26" s="64"/>
      <c r="NP26" s="64"/>
      <c r="NQ26" s="64"/>
      <c r="NR26" s="64"/>
      <c r="NS26" s="64"/>
      <c r="NT26" s="64"/>
      <c r="NU26" s="64"/>
      <c r="NV26" s="64"/>
      <c r="NW26" s="64"/>
      <c r="NX26" s="64"/>
      <c r="NY26" s="64"/>
      <c r="NZ26" s="64"/>
      <c r="OA26" s="64"/>
      <c r="OB26" s="64"/>
      <c r="OC26" s="64"/>
      <c r="OD26" s="64"/>
    </row>
    <row r="27" spans="1:394" s="3" customFormat="1" ht="15">
      <c r="A27" s="812"/>
      <c r="B27" s="814" t="s">
        <v>70</v>
      </c>
      <c r="C27" s="66" t="s">
        <v>71</v>
      </c>
      <c r="D27" s="66" t="s">
        <v>72</v>
      </c>
      <c r="E27" s="67" t="s">
        <v>73</v>
      </c>
      <c r="F27" s="68" t="s">
        <v>74</v>
      </c>
      <c r="G27" s="69" t="s">
        <v>75</v>
      </c>
      <c r="H27" s="67" t="s">
        <v>76</v>
      </c>
      <c r="I27" s="67" t="s">
        <v>77</v>
      </c>
      <c r="J27" s="67" t="s">
        <v>78</v>
      </c>
      <c r="K27" s="67" t="s">
        <v>79</v>
      </c>
      <c r="L27" s="70"/>
      <c r="M27" s="71"/>
    </row>
    <row r="28" spans="1:394" s="3" customFormat="1" ht="15">
      <c r="A28" s="813"/>
      <c r="B28" s="815"/>
      <c r="C28" s="72" t="s">
        <v>80</v>
      </c>
      <c r="D28" s="72" t="s">
        <v>81</v>
      </c>
      <c r="E28" s="73">
        <f>'[112]02月PL'!E91</f>
        <v>0</v>
      </c>
      <c r="F28" s="74">
        <f>25%</f>
        <v>0.25</v>
      </c>
      <c r="G28" s="75">
        <f>E28*F28*0</f>
        <v>0</v>
      </c>
      <c r="H28" s="73">
        <v>0</v>
      </c>
      <c r="I28" s="76">
        <f>G28-H28</f>
        <v>0</v>
      </c>
      <c r="J28" s="67"/>
      <c r="K28" s="67"/>
      <c r="L28" s="70"/>
      <c r="M28" s="71"/>
    </row>
    <row r="29" spans="1:394" s="65" customFormat="1" ht="27.75" customHeight="1">
      <c r="A29" s="77">
        <v>3</v>
      </c>
      <c r="B29" s="78" t="s">
        <v>82</v>
      </c>
      <c r="C29" s="78"/>
      <c r="D29" s="78"/>
      <c r="E29" s="79">
        <f>SUM(E28:E28)</f>
        <v>0</v>
      </c>
      <c r="F29" s="80"/>
      <c r="G29" s="81">
        <f>SUM(G28:G28)</f>
        <v>0</v>
      </c>
      <c r="H29" s="79">
        <f>I28</f>
        <v>0</v>
      </c>
      <c r="I29" s="82" t="s">
        <v>83</v>
      </c>
      <c r="J29" s="79"/>
      <c r="K29" s="79"/>
      <c r="L29" s="83"/>
      <c r="M29" s="71"/>
      <c r="N29" s="64"/>
      <c r="O29" s="64"/>
      <c r="P29" s="64"/>
      <c r="Q29" s="64"/>
      <c r="R29" s="64"/>
      <c r="S29" s="64"/>
      <c r="T29" s="64"/>
      <c r="U29" s="64"/>
      <c r="V29" s="64"/>
      <c r="W29" s="64"/>
      <c r="X29" s="64"/>
      <c r="Y29" s="64"/>
      <c r="Z29" s="64"/>
      <c r="AA29" s="64"/>
      <c r="AB29" s="64"/>
      <c r="AC29" s="64"/>
      <c r="AD29" s="64"/>
      <c r="AE29" s="64"/>
      <c r="AF29" s="64"/>
      <c r="AG29" s="64"/>
      <c r="AH29" s="64"/>
      <c r="AI29" s="64"/>
      <c r="AJ29" s="64"/>
      <c r="AK29" s="64"/>
      <c r="AL29" s="64"/>
      <c r="AM29" s="64"/>
      <c r="AN29" s="64"/>
      <c r="AO29" s="64"/>
      <c r="AP29" s="64"/>
      <c r="AQ29" s="64"/>
      <c r="AR29" s="64"/>
      <c r="AS29" s="64"/>
      <c r="AT29" s="64"/>
      <c r="AU29" s="64"/>
      <c r="AV29" s="64"/>
      <c r="AW29" s="64"/>
      <c r="AX29" s="64"/>
      <c r="AY29" s="64"/>
      <c r="AZ29" s="64"/>
      <c r="BA29" s="64"/>
      <c r="BB29" s="64"/>
      <c r="BC29" s="64"/>
      <c r="BD29" s="64"/>
      <c r="BE29" s="64"/>
      <c r="BF29" s="64"/>
      <c r="BG29" s="64"/>
      <c r="BH29" s="64"/>
      <c r="BI29" s="64"/>
      <c r="BJ29" s="64"/>
      <c r="BK29" s="64"/>
      <c r="BL29" s="64"/>
      <c r="BM29" s="64"/>
      <c r="BN29" s="64"/>
      <c r="BO29" s="64"/>
      <c r="BP29" s="64"/>
      <c r="BQ29" s="64"/>
      <c r="BR29" s="64"/>
      <c r="BS29" s="64"/>
      <c r="BT29" s="64"/>
      <c r="BU29" s="64"/>
      <c r="BV29" s="64"/>
      <c r="BW29" s="64"/>
      <c r="BX29" s="64"/>
      <c r="BY29" s="64"/>
      <c r="BZ29" s="64"/>
      <c r="CA29" s="64"/>
      <c r="CB29" s="64"/>
      <c r="CC29" s="64"/>
      <c r="CD29" s="64"/>
      <c r="CE29" s="64"/>
      <c r="CF29" s="64"/>
      <c r="CG29" s="64"/>
      <c r="CH29" s="64"/>
      <c r="CI29" s="64"/>
      <c r="CJ29" s="64"/>
      <c r="CK29" s="64"/>
      <c r="CL29" s="64"/>
      <c r="CM29" s="64"/>
      <c r="CN29" s="64"/>
      <c r="CO29" s="64"/>
      <c r="CP29" s="64"/>
      <c r="CQ29" s="64"/>
      <c r="CR29" s="64"/>
      <c r="CS29" s="64"/>
      <c r="CT29" s="64"/>
      <c r="CU29" s="64"/>
      <c r="CV29" s="64"/>
      <c r="CW29" s="64"/>
      <c r="CX29" s="64"/>
      <c r="CY29" s="64"/>
      <c r="CZ29" s="64"/>
      <c r="DA29" s="64"/>
      <c r="DB29" s="64"/>
      <c r="DC29" s="64"/>
      <c r="DD29" s="64"/>
      <c r="DE29" s="64"/>
      <c r="DF29" s="64"/>
      <c r="DG29" s="64"/>
      <c r="DH29" s="64"/>
      <c r="DI29" s="64"/>
      <c r="DJ29" s="64"/>
      <c r="DK29" s="64"/>
      <c r="DL29" s="64"/>
      <c r="DM29" s="64"/>
      <c r="DN29" s="64"/>
      <c r="DO29" s="64"/>
      <c r="DP29" s="64"/>
      <c r="DQ29" s="64"/>
      <c r="DR29" s="64"/>
      <c r="DS29" s="64"/>
      <c r="DT29" s="64"/>
      <c r="DU29" s="64"/>
      <c r="DV29" s="64"/>
      <c r="DW29" s="64"/>
      <c r="DX29" s="64"/>
      <c r="DY29" s="64"/>
      <c r="DZ29" s="64"/>
      <c r="EA29" s="64"/>
      <c r="EB29" s="64"/>
      <c r="EC29" s="64"/>
      <c r="ED29" s="64"/>
      <c r="EE29" s="64"/>
      <c r="EF29" s="64"/>
      <c r="EG29" s="64"/>
      <c r="EH29" s="64"/>
      <c r="EI29" s="64"/>
      <c r="EJ29" s="64"/>
      <c r="EK29" s="64"/>
      <c r="EL29" s="64"/>
      <c r="EM29" s="64"/>
      <c r="EN29" s="64"/>
      <c r="EO29" s="64"/>
      <c r="EP29" s="64"/>
      <c r="EQ29" s="64"/>
      <c r="ER29" s="64"/>
      <c r="ES29" s="64"/>
      <c r="ET29" s="64"/>
      <c r="EU29" s="64"/>
      <c r="EV29" s="64"/>
      <c r="EW29" s="64"/>
      <c r="EX29" s="64"/>
      <c r="EY29" s="64"/>
      <c r="EZ29" s="64"/>
      <c r="FA29" s="64"/>
      <c r="FB29" s="64"/>
      <c r="FC29" s="64"/>
      <c r="FD29" s="64"/>
      <c r="FE29" s="64"/>
      <c r="FF29" s="64"/>
      <c r="FG29" s="64"/>
      <c r="FH29" s="64"/>
      <c r="FI29" s="64"/>
      <c r="FJ29" s="64"/>
      <c r="FK29" s="64"/>
      <c r="FL29" s="64"/>
      <c r="FM29" s="64"/>
      <c r="FN29" s="64"/>
      <c r="FO29" s="64"/>
      <c r="FP29" s="64"/>
      <c r="FQ29" s="64"/>
      <c r="FR29" s="64"/>
      <c r="FS29" s="64"/>
      <c r="FT29" s="64"/>
      <c r="FU29" s="64"/>
      <c r="FV29" s="64"/>
      <c r="FW29" s="64"/>
      <c r="FX29" s="64"/>
      <c r="FY29" s="64"/>
      <c r="FZ29" s="64"/>
      <c r="GA29" s="64"/>
      <c r="GB29" s="64"/>
      <c r="GC29" s="64"/>
      <c r="GD29" s="64"/>
      <c r="GE29" s="64"/>
      <c r="GF29" s="64"/>
      <c r="GG29" s="64"/>
      <c r="GH29" s="64"/>
      <c r="GI29" s="64"/>
      <c r="GJ29" s="64"/>
      <c r="GK29" s="64"/>
      <c r="GL29" s="64"/>
      <c r="GM29" s="64"/>
      <c r="GN29" s="64"/>
      <c r="GO29" s="64"/>
      <c r="GP29" s="64"/>
      <c r="GQ29" s="64"/>
      <c r="GR29" s="64"/>
      <c r="GS29" s="64"/>
      <c r="GT29" s="64"/>
      <c r="GU29" s="64"/>
      <c r="GV29" s="64"/>
      <c r="GW29" s="64"/>
      <c r="GX29" s="64"/>
      <c r="GY29" s="64"/>
      <c r="GZ29" s="64"/>
      <c r="HA29" s="64"/>
      <c r="HB29" s="64"/>
      <c r="HC29" s="64"/>
      <c r="HD29" s="64"/>
      <c r="HE29" s="64"/>
      <c r="HF29" s="64"/>
      <c r="HG29" s="64"/>
      <c r="HH29" s="64"/>
      <c r="HI29" s="64"/>
      <c r="HJ29" s="64"/>
      <c r="HK29" s="64"/>
      <c r="HL29" s="64"/>
      <c r="HM29" s="64"/>
      <c r="HN29" s="64"/>
      <c r="HO29" s="64"/>
      <c r="HP29" s="64"/>
      <c r="HQ29" s="64"/>
      <c r="HR29" s="64"/>
      <c r="HS29" s="64"/>
      <c r="HT29" s="64"/>
      <c r="HU29" s="64"/>
      <c r="HV29" s="64"/>
      <c r="HW29" s="64"/>
      <c r="HX29" s="64"/>
      <c r="HY29" s="64"/>
      <c r="HZ29" s="64"/>
      <c r="IA29" s="64"/>
      <c r="IB29" s="64"/>
      <c r="IC29" s="64"/>
      <c r="ID29" s="64"/>
      <c r="IE29" s="64"/>
      <c r="IF29" s="64"/>
      <c r="IG29" s="64"/>
      <c r="IH29" s="64"/>
      <c r="II29" s="64"/>
      <c r="IJ29" s="64"/>
      <c r="IK29" s="64"/>
      <c r="IL29" s="64"/>
      <c r="IM29" s="64"/>
      <c r="IN29" s="64"/>
      <c r="IO29" s="64"/>
      <c r="IP29" s="64"/>
      <c r="IQ29" s="64"/>
      <c r="IR29" s="64"/>
      <c r="IS29" s="64"/>
      <c r="IT29" s="64"/>
      <c r="IU29" s="64"/>
      <c r="IV29" s="64"/>
      <c r="IW29" s="64"/>
      <c r="IX29" s="64"/>
      <c r="IY29" s="64"/>
      <c r="IZ29" s="64"/>
      <c r="JA29" s="64"/>
      <c r="JB29" s="64"/>
      <c r="JC29" s="64"/>
      <c r="JD29" s="64"/>
      <c r="JE29" s="64"/>
      <c r="JF29" s="64"/>
      <c r="JG29" s="64"/>
      <c r="JH29" s="64"/>
      <c r="JI29" s="64"/>
      <c r="JJ29" s="64"/>
      <c r="JK29" s="64"/>
      <c r="JL29" s="64"/>
      <c r="JM29" s="64"/>
      <c r="JN29" s="64"/>
      <c r="JO29" s="64"/>
      <c r="JP29" s="64"/>
      <c r="JQ29" s="64"/>
      <c r="JR29" s="64"/>
      <c r="JS29" s="64"/>
      <c r="JT29" s="64"/>
      <c r="JU29" s="64"/>
      <c r="JV29" s="64"/>
      <c r="JW29" s="64"/>
      <c r="JX29" s="64"/>
      <c r="JY29" s="64"/>
      <c r="JZ29" s="64"/>
      <c r="KA29" s="64"/>
      <c r="KB29" s="64"/>
      <c r="KC29" s="64"/>
      <c r="KD29" s="64"/>
      <c r="KE29" s="64"/>
      <c r="KF29" s="64"/>
      <c r="KG29" s="64"/>
      <c r="KH29" s="64"/>
      <c r="KI29" s="64"/>
      <c r="KJ29" s="64"/>
      <c r="KK29" s="64"/>
      <c r="KL29" s="64"/>
      <c r="KM29" s="64"/>
      <c r="KN29" s="64"/>
      <c r="KO29" s="64"/>
      <c r="KP29" s="64"/>
      <c r="KQ29" s="64"/>
      <c r="KR29" s="64"/>
      <c r="KS29" s="64"/>
      <c r="KT29" s="64"/>
      <c r="KU29" s="64"/>
      <c r="KV29" s="64"/>
      <c r="KW29" s="64"/>
      <c r="KX29" s="64"/>
      <c r="KY29" s="64"/>
      <c r="KZ29" s="64"/>
      <c r="LA29" s="64"/>
      <c r="LB29" s="64"/>
      <c r="LC29" s="64"/>
      <c r="LD29" s="64"/>
      <c r="LE29" s="64"/>
      <c r="LF29" s="64"/>
      <c r="LG29" s="64"/>
      <c r="LH29" s="64"/>
      <c r="LI29" s="64"/>
      <c r="LJ29" s="64"/>
      <c r="LK29" s="64"/>
      <c r="LL29" s="64"/>
      <c r="LM29" s="64"/>
      <c r="LN29" s="64"/>
      <c r="LO29" s="64"/>
      <c r="LP29" s="64"/>
      <c r="LQ29" s="64"/>
      <c r="LR29" s="64"/>
      <c r="LS29" s="64"/>
      <c r="LT29" s="64"/>
      <c r="LU29" s="64"/>
      <c r="LV29" s="64"/>
      <c r="LW29" s="64"/>
      <c r="LX29" s="64"/>
      <c r="LY29" s="64"/>
      <c r="LZ29" s="64"/>
      <c r="MA29" s="64"/>
      <c r="MB29" s="64"/>
      <c r="MC29" s="64"/>
      <c r="MD29" s="64"/>
      <c r="ME29" s="64"/>
      <c r="MF29" s="64"/>
      <c r="MG29" s="64"/>
      <c r="MH29" s="64"/>
      <c r="MI29" s="64"/>
      <c r="MJ29" s="64"/>
      <c r="MK29" s="64"/>
      <c r="ML29" s="64"/>
      <c r="MM29" s="64"/>
      <c r="MN29" s="64"/>
      <c r="MO29" s="64"/>
      <c r="MP29" s="64"/>
      <c r="MQ29" s="64"/>
      <c r="MR29" s="64"/>
      <c r="MS29" s="64"/>
      <c r="MT29" s="64"/>
      <c r="MU29" s="64"/>
      <c r="MV29" s="64"/>
      <c r="MW29" s="64"/>
      <c r="MX29" s="64"/>
      <c r="MY29" s="64"/>
      <c r="MZ29" s="64"/>
      <c r="NA29" s="64"/>
      <c r="NB29" s="64"/>
      <c r="NC29" s="64"/>
      <c r="ND29" s="64"/>
      <c r="NE29" s="64"/>
      <c r="NF29" s="64"/>
      <c r="NG29" s="64"/>
      <c r="NH29" s="64"/>
      <c r="NI29" s="64"/>
      <c r="NJ29" s="64"/>
      <c r="NK29" s="64"/>
      <c r="NL29" s="64"/>
      <c r="NM29" s="64"/>
      <c r="NN29" s="64"/>
      <c r="NO29" s="64"/>
      <c r="NP29" s="64"/>
      <c r="NQ29" s="64"/>
      <c r="NR29" s="64"/>
      <c r="NS29" s="64"/>
      <c r="NT29" s="64"/>
      <c r="NU29" s="64"/>
      <c r="NV29" s="64"/>
      <c r="NW29" s="64"/>
      <c r="NX29" s="64"/>
      <c r="NY29" s="64"/>
      <c r="NZ29" s="64"/>
      <c r="OA29" s="64"/>
      <c r="OB29" s="64"/>
      <c r="OC29" s="64"/>
      <c r="OD29" s="64"/>
    </row>
    <row r="30" spans="1:394" s="65" customFormat="1" ht="21" customHeight="1">
      <c r="A30" s="84">
        <v>4</v>
      </c>
      <c r="B30" s="85" t="s">
        <v>84</v>
      </c>
      <c r="C30" s="86" t="s">
        <v>85</v>
      </c>
      <c r="D30" s="85" t="s">
        <v>86</v>
      </c>
      <c r="E30" s="87"/>
      <c r="F30" s="88" t="s">
        <v>87</v>
      </c>
      <c r="G30" s="89">
        <v>2.4</v>
      </c>
      <c r="H30" s="87">
        <f>(E30*G30/12*6)</f>
        <v>0</v>
      </c>
      <c r="I30" s="90" t="s">
        <v>88</v>
      </c>
      <c r="J30" s="91"/>
      <c r="K30" s="87">
        <f>H30-J30</f>
        <v>0</v>
      </c>
      <c r="L30" s="92"/>
      <c r="M30" s="71"/>
      <c r="N30" s="64"/>
      <c r="O30" s="64"/>
      <c r="P30" s="64"/>
      <c r="Q30" s="64"/>
      <c r="R30" s="64"/>
      <c r="S30" s="64"/>
      <c r="T30" s="64"/>
      <c r="U30" s="64"/>
      <c r="V30" s="64"/>
      <c r="W30" s="64"/>
      <c r="X30" s="64"/>
      <c r="Y30" s="64"/>
      <c r="Z30" s="64"/>
      <c r="AA30" s="64"/>
      <c r="AB30" s="64"/>
      <c r="AC30" s="64"/>
      <c r="AD30" s="64"/>
      <c r="AE30" s="64"/>
      <c r="AF30" s="64"/>
      <c r="AG30" s="64"/>
      <c r="AH30" s="64"/>
      <c r="AI30" s="64"/>
      <c r="AJ30" s="64"/>
      <c r="AK30" s="64"/>
      <c r="AL30" s="64"/>
      <c r="AM30" s="64"/>
      <c r="AN30" s="64"/>
      <c r="AO30" s="64"/>
      <c r="AP30" s="64"/>
      <c r="AQ30" s="64"/>
      <c r="AR30" s="64"/>
      <c r="AS30" s="64"/>
      <c r="AT30" s="64"/>
      <c r="AU30" s="64"/>
      <c r="AV30" s="64"/>
      <c r="AW30" s="64"/>
      <c r="AX30" s="64"/>
      <c r="AY30" s="64"/>
      <c r="AZ30" s="64"/>
      <c r="BA30" s="64"/>
      <c r="BB30" s="64"/>
      <c r="BC30" s="64"/>
      <c r="BD30" s="64"/>
      <c r="BE30" s="64"/>
      <c r="BF30" s="64"/>
      <c r="BG30" s="64"/>
      <c r="BH30" s="64"/>
      <c r="BI30" s="64"/>
      <c r="BJ30" s="64"/>
      <c r="BK30" s="64"/>
      <c r="BL30" s="64"/>
      <c r="BM30" s="64"/>
      <c r="BN30" s="64"/>
      <c r="BO30" s="64"/>
      <c r="BP30" s="64"/>
      <c r="BQ30" s="64"/>
      <c r="BR30" s="64"/>
      <c r="BS30" s="64"/>
      <c r="BT30" s="64"/>
      <c r="BU30" s="64"/>
      <c r="BV30" s="64"/>
      <c r="BW30" s="64"/>
      <c r="BX30" s="64"/>
      <c r="BY30" s="64"/>
      <c r="BZ30" s="64"/>
      <c r="CA30" s="64"/>
      <c r="CB30" s="64"/>
      <c r="CC30" s="64"/>
      <c r="CD30" s="64"/>
      <c r="CE30" s="64"/>
      <c r="CF30" s="64"/>
      <c r="CG30" s="64"/>
      <c r="CH30" s="64"/>
      <c r="CI30" s="64"/>
      <c r="CJ30" s="64"/>
      <c r="CK30" s="64"/>
      <c r="CL30" s="64"/>
      <c r="CM30" s="64"/>
      <c r="CN30" s="64"/>
      <c r="CO30" s="64"/>
      <c r="CP30" s="64"/>
      <c r="CQ30" s="64"/>
      <c r="CR30" s="64"/>
      <c r="CS30" s="64"/>
      <c r="CT30" s="64"/>
      <c r="CU30" s="64"/>
      <c r="CV30" s="64"/>
      <c r="CW30" s="64"/>
      <c r="CX30" s="64"/>
      <c r="CY30" s="64"/>
      <c r="CZ30" s="64"/>
      <c r="DA30" s="64"/>
      <c r="DB30" s="64"/>
      <c r="DC30" s="64"/>
      <c r="DD30" s="64"/>
      <c r="DE30" s="64"/>
      <c r="DF30" s="64"/>
      <c r="DG30" s="64"/>
      <c r="DH30" s="64"/>
      <c r="DI30" s="64"/>
      <c r="DJ30" s="64"/>
      <c r="DK30" s="64"/>
      <c r="DL30" s="64"/>
      <c r="DM30" s="64"/>
      <c r="DN30" s="64"/>
      <c r="DO30" s="64"/>
      <c r="DP30" s="64"/>
      <c r="DQ30" s="64"/>
      <c r="DR30" s="64"/>
      <c r="DS30" s="64"/>
      <c r="DT30" s="64"/>
      <c r="DU30" s="64"/>
      <c r="DV30" s="64"/>
      <c r="DW30" s="64"/>
      <c r="DX30" s="64"/>
      <c r="DY30" s="64"/>
      <c r="DZ30" s="64"/>
      <c r="EA30" s="64"/>
      <c r="EB30" s="64"/>
      <c r="EC30" s="64"/>
      <c r="ED30" s="64"/>
      <c r="EE30" s="64"/>
      <c r="EF30" s="64"/>
      <c r="EG30" s="64"/>
      <c r="EH30" s="64"/>
      <c r="EI30" s="64"/>
      <c r="EJ30" s="64"/>
      <c r="EK30" s="64"/>
      <c r="EL30" s="64"/>
      <c r="EM30" s="64"/>
      <c r="EN30" s="64"/>
      <c r="EO30" s="64"/>
      <c r="EP30" s="64"/>
      <c r="EQ30" s="64"/>
      <c r="ER30" s="64"/>
      <c r="ES30" s="64"/>
      <c r="ET30" s="64"/>
      <c r="EU30" s="64"/>
      <c r="EV30" s="64"/>
      <c r="EW30" s="64"/>
      <c r="EX30" s="64"/>
      <c r="EY30" s="64"/>
      <c r="EZ30" s="64"/>
      <c r="FA30" s="64"/>
      <c r="FB30" s="64"/>
      <c r="FC30" s="64"/>
      <c r="FD30" s="64"/>
      <c r="FE30" s="64"/>
      <c r="FF30" s="64"/>
      <c r="FG30" s="64"/>
      <c r="FH30" s="64"/>
      <c r="FI30" s="64"/>
      <c r="FJ30" s="64"/>
      <c r="FK30" s="64"/>
      <c r="FL30" s="64"/>
      <c r="FM30" s="64"/>
      <c r="FN30" s="64"/>
      <c r="FO30" s="64"/>
      <c r="FP30" s="64"/>
      <c r="FQ30" s="64"/>
      <c r="FR30" s="64"/>
      <c r="FS30" s="64"/>
      <c r="FT30" s="64"/>
      <c r="FU30" s="64"/>
      <c r="FV30" s="64"/>
      <c r="FW30" s="64"/>
      <c r="FX30" s="64"/>
      <c r="FY30" s="64"/>
      <c r="FZ30" s="64"/>
      <c r="GA30" s="64"/>
      <c r="GB30" s="64"/>
      <c r="GC30" s="64"/>
      <c r="GD30" s="64"/>
      <c r="GE30" s="64"/>
      <c r="GF30" s="64"/>
      <c r="GG30" s="64"/>
      <c r="GH30" s="64"/>
      <c r="GI30" s="64"/>
      <c r="GJ30" s="64"/>
      <c r="GK30" s="64"/>
      <c r="GL30" s="64"/>
      <c r="GM30" s="64"/>
      <c r="GN30" s="64"/>
      <c r="GO30" s="64"/>
      <c r="GP30" s="64"/>
      <c r="GQ30" s="64"/>
      <c r="GR30" s="64"/>
      <c r="GS30" s="64"/>
      <c r="GT30" s="64"/>
      <c r="GU30" s="64"/>
      <c r="GV30" s="64"/>
      <c r="GW30" s="64"/>
      <c r="GX30" s="64"/>
      <c r="GY30" s="64"/>
      <c r="GZ30" s="64"/>
      <c r="HA30" s="64"/>
      <c r="HB30" s="64"/>
      <c r="HC30" s="64"/>
      <c r="HD30" s="64"/>
      <c r="HE30" s="64"/>
      <c r="HF30" s="64"/>
      <c r="HG30" s="64"/>
      <c r="HH30" s="64"/>
      <c r="HI30" s="64"/>
      <c r="HJ30" s="64"/>
      <c r="HK30" s="64"/>
      <c r="HL30" s="64"/>
      <c r="HM30" s="64"/>
      <c r="HN30" s="64"/>
      <c r="HO30" s="64"/>
      <c r="HP30" s="64"/>
      <c r="HQ30" s="64"/>
      <c r="HR30" s="64"/>
      <c r="HS30" s="64"/>
      <c r="HT30" s="64"/>
      <c r="HU30" s="64"/>
      <c r="HV30" s="64"/>
      <c r="HW30" s="64"/>
      <c r="HX30" s="64"/>
      <c r="HY30" s="64"/>
      <c r="HZ30" s="64"/>
      <c r="IA30" s="64"/>
      <c r="IB30" s="64"/>
      <c r="IC30" s="64"/>
      <c r="ID30" s="64"/>
      <c r="IE30" s="64"/>
      <c r="IF30" s="64"/>
      <c r="IG30" s="64"/>
      <c r="IH30" s="64"/>
      <c r="II30" s="64"/>
      <c r="IJ30" s="64"/>
      <c r="IK30" s="64"/>
      <c r="IL30" s="64"/>
      <c r="IM30" s="64"/>
      <c r="IN30" s="64"/>
      <c r="IO30" s="64"/>
      <c r="IP30" s="64"/>
      <c r="IQ30" s="64"/>
      <c r="IR30" s="64"/>
      <c r="IS30" s="64"/>
      <c r="IT30" s="64"/>
      <c r="IU30" s="64"/>
      <c r="IV30" s="64"/>
      <c r="IW30" s="64"/>
      <c r="IX30" s="64"/>
      <c r="IY30" s="64"/>
      <c r="IZ30" s="64"/>
      <c r="JA30" s="64"/>
      <c r="JB30" s="64"/>
      <c r="JC30" s="64"/>
      <c r="JD30" s="64"/>
      <c r="JE30" s="64"/>
      <c r="JF30" s="64"/>
      <c r="JG30" s="64"/>
      <c r="JH30" s="64"/>
      <c r="JI30" s="64"/>
      <c r="JJ30" s="64"/>
      <c r="JK30" s="64"/>
      <c r="JL30" s="64"/>
      <c r="JM30" s="64"/>
      <c r="JN30" s="64"/>
      <c r="JO30" s="64"/>
      <c r="JP30" s="64"/>
      <c r="JQ30" s="64"/>
      <c r="JR30" s="64"/>
      <c r="JS30" s="64"/>
      <c r="JT30" s="64"/>
      <c r="JU30" s="64"/>
      <c r="JV30" s="64"/>
      <c r="JW30" s="64"/>
      <c r="JX30" s="64"/>
      <c r="JY30" s="64"/>
      <c r="JZ30" s="64"/>
      <c r="KA30" s="64"/>
      <c r="KB30" s="64"/>
      <c r="KC30" s="64"/>
      <c r="KD30" s="64"/>
      <c r="KE30" s="64"/>
      <c r="KF30" s="64"/>
      <c r="KG30" s="64"/>
      <c r="KH30" s="64"/>
      <c r="KI30" s="64"/>
      <c r="KJ30" s="64"/>
      <c r="KK30" s="64"/>
      <c r="KL30" s="64"/>
      <c r="KM30" s="64"/>
      <c r="KN30" s="64"/>
      <c r="KO30" s="64"/>
      <c r="KP30" s="64"/>
      <c r="KQ30" s="64"/>
      <c r="KR30" s="64"/>
      <c r="KS30" s="64"/>
      <c r="KT30" s="64"/>
      <c r="KU30" s="64"/>
      <c r="KV30" s="64"/>
      <c r="KW30" s="64"/>
      <c r="KX30" s="64"/>
      <c r="KY30" s="64"/>
      <c r="KZ30" s="64"/>
      <c r="LA30" s="64"/>
      <c r="LB30" s="64"/>
      <c r="LC30" s="64"/>
      <c r="LD30" s="64"/>
      <c r="LE30" s="64"/>
      <c r="LF30" s="64"/>
      <c r="LG30" s="64"/>
      <c r="LH30" s="64"/>
      <c r="LI30" s="64"/>
      <c r="LJ30" s="64"/>
      <c r="LK30" s="64"/>
      <c r="LL30" s="64"/>
      <c r="LM30" s="64"/>
      <c r="LN30" s="64"/>
      <c r="LO30" s="64"/>
      <c r="LP30" s="64"/>
      <c r="LQ30" s="64"/>
      <c r="LR30" s="64"/>
      <c r="LS30" s="64"/>
      <c r="LT30" s="64"/>
      <c r="LU30" s="64"/>
      <c r="LV30" s="64"/>
      <c r="LW30" s="64"/>
      <c r="LX30" s="64"/>
      <c r="LY30" s="64"/>
      <c r="LZ30" s="64"/>
      <c r="MA30" s="64"/>
      <c r="MB30" s="64"/>
      <c r="MC30" s="64"/>
      <c r="MD30" s="64"/>
      <c r="ME30" s="64"/>
      <c r="MF30" s="64"/>
      <c r="MG30" s="64"/>
      <c r="MH30" s="64"/>
      <c r="MI30" s="64"/>
      <c r="MJ30" s="64"/>
      <c r="MK30" s="64"/>
      <c r="ML30" s="64"/>
      <c r="MM30" s="64"/>
      <c r="MN30" s="64"/>
      <c r="MO30" s="64"/>
      <c r="MP30" s="64"/>
      <c r="MQ30" s="64"/>
      <c r="MR30" s="64"/>
      <c r="MS30" s="64"/>
      <c r="MT30" s="64"/>
      <c r="MU30" s="64"/>
      <c r="MV30" s="64"/>
      <c r="MW30" s="64"/>
      <c r="MX30" s="64"/>
      <c r="MY30" s="64"/>
      <c r="MZ30" s="64"/>
      <c r="NA30" s="64"/>
      <c r="NB30" s="64"/>
      <c r="NC30" s="64"/>
      <c r="ND30" s="64"/>
      <c r="NE30" s="64"/>
      <c r="NF30" s="64"/>
      <c r="NG30" s="64"/>
      <c r="NH30" s="64"/>
      <c r="NI30" s="64"/>
      <c r="NJ30" s="64"/>
      <c r="NK30" s="64"/>
      <c r="NL30" s="64"/>
      <c r="NM30" s="64"/>
      <c r="NN30" s="64"/>
      <c r="NO30" s="64"/>
      <c r="NP30" s="64"/>
      <c r="NQ30" s="64"/>
      <c r="NR30" s="64"/>
      <c r="NS30" s="64"/>
      <c r="NT30" s="64"/>
      <c r="NU30" s="64"/>
      <c r="NV30" s="64"/>
      <c r="NW30" s="64"/>
      <c r="NX30" s="64"/>
      <c r="NY30" s="64"/>
      <c r="NZ30" s="64"/>
      <c r="OA30" s="64"/>
      <c r="OB30" s="64"/>
      <c r="OC30" s="64"/>
      <c r="OD30" s="64"/>
    </row>
    <row r="31" spans="1:394" s="3" customFormat="1" ht="18.95" customHeight="1">
      <c r="A31" s="93">
        <v>5</v>
      </c>
      <c r="B31" s="94" t="s">
        <v>89</v>
      </c>
      <c r="C31" s="94" t="s">
        <v>90</v>
      </c>
      <c r="D31" s="95" t="s">
        <v>91</v>
      </c>
      <c r="E31" s="96"/>
      <c r="F31" s="97"/>
      <c r="G31" s="98"/>
      <c r="H31" s="96"/>
      <c r="I31" s="99" t="s">
        <v>92</v>
      </c>
      <c r="J31" s="96"/>
      <c r="K31" s="96"/>
      <c r="L31" s="100"/>
      <c r="M31" s="101"/>
    </row>
    <row r="32" spans="1:394" s="3" customFormat="1" ht="15">
      <c r="A32" s="816"/>
      <c r="B32" s="820" t="s">
        <v>93</v>
      </c>
      <c r="C32" s="102"/>
      <c r="D32" s="103" t="s">
        <v>94</v>
      </c>
      <c r="E32" s="104"/>
      <c r="F32" s="105"/>
      <c r="G32" s="102"/>
      <c r="H32" s="104"/>
      <c r="I32" s="106"/>
      <c r="J32" s="107"/>
      <c r="K32" s="107"/>
      <c r="M32" s="108"/>
    </row>
    <row r="33" spans="1:13" s="3" customFormat="1" ht="15">
      <c r="A33" s="817"/>
      <c r="B33" s="821"/>
      <c r="C33" s="51" t="s">
        <v>95</v>
      </c>
      <c r="D33" s="109"/>
      <c r="E33" s="110"/>
      <c r="F33" s="111">
        <v>0.8</v>
      </c>
      <c r="G33" s="21">
        <v>0.2</v>
      </c>
      <c r="H33" s="110">
        <f>ROUND(IF(D33&lt;=800,0,IF(D33&lt;=3360,(D33-800)/4,IF(D33&lt;=21000,0.16*D33/0.84,IF(D33&lt;=49500,(0.24*D33-2000)/0.76,(0.32*D33-7000)/0.68)))),2)</f>
        <v>0</v>
      </c>
      <c r="I33" s="112">
        <v>6600020002</v>
      </c>
      <c r="J33" s="113">
        <v>0</v>
      </c>
      <c r="K33" s="113">
        <f>H33-J33</f>
        <v>0</v>
      </c>
      <c r="L33" s="114"/>
      <c r="M33" s="108"/>
    </row>
    <row r="34" spans="1:13" s="3" customFormat="1" ht="16.5">
      <c r="A34" s="818"/>
      <c r="B34" s="822"/>
      <c r="C34" s="51" t="s">
        <v>96</v>
      </c>
      <c r="D34" s="110"/>
      <c r="E34" s="110">
        <f>ROUND(IF(D34&lt;=800,0,IF(D34&lt;=3360,(D34-800)/4,IF(D34&lt;=21000,0.16*D34/0.84,IF(D34&lt;=49500,(0.24*D34-2000)/0.76,(0.32*D34-7000)/0.68)))),2)+D34</f>
        <v>0</v>
      </c>
      <c r="F34" s="111">
        <v>0.8</v>
      </c>
      <c r="G34" s="21">
        <v>0.4</v>
      </c>
      <c r="H34" s="110">
        <f>IF(AND(E34=0),0,IF(AND(E34&lt;=4000),E34-800,IF(AND(E34&gt;4000),E34*F34*G34-7000)))</f>
        <v>0</v>
      </c>
      <c r="I34" s="112">
        <v>6600020002</v>
      </c>
      <c r="J34" s="113">
        <v>0</v>
      </c>
      <c r="K34" s="113"/>
      <c r="L34" s="115"/>
      <c r="M34" s="101"/>
    </row>
    <row r="35" spans="1:13" s="3" customFormat="1" ht="15">
      <c r="A35" s="817"/>
      <c r="B35" s="821"/>
      <c r="C35" s="116" t="s">
        <v>97</v>
      </c>
      <c r="D35" s="109"/>
      <c r="E35" s="110"/>
      <c r="F35" s="111">
        <v>0.8</v>
      </c>
      <c r="G35" s="21">
        <v>0.2</v>
      </c>
      <c r="H35" s="110"/>
      <c r="I35" s="117"/>
      <c r="J35" s="118"/>
      <c r="K35" s="118"/>
      <c r="L35" s="119"/>
      <c r="M35" s="108"/>
    </row>
    <row r="36" spans="1:13" s="3" customFormat="1" ht="15">
      <c r="A36" s="819"/>
      <c r="B36" s="823"/>
      <c r="C36" s="116" t="s">
        <v>98</v>
      </c>
      <c r="D36" s="120"/>
      <c r="E36" s="110"/>
      <c r="F36" s="121">
        <v>0.8</v>
      </c>
      <c r="G36" s="122">
        <v>0.2</v>
      </c>
      <c r="H36" s="110"/>
      <c r="I36" s="117"/>
      <c r="J36" s="118"/>
      <c r="K36" s="118"/>
      <c r="L36" s="123"/>
      <c r="M36" s="108"/>
    </row>
    <row r="37" spans="1:13" s="3" customFormat="1" ht="28.5" customHeight="1">
      <c r="A37" s="124">
        <v>6</v>
      </c>
      <c r="B37" s="125" t="str">
        <f>B32</f>
        <v>个人所得税</v>
      </c>
      <c r="C37" s="126"/>
      <c r="D37" s="127"/>
      <c r="E37" s="128"/>
      <c r="F37" s="129"/>
      <c r="G37" s="130"/>
      <c r="H37" s="131"/>
      <c r="I37" s="132" t="s">
        <v>99</v>
      </c>
      <c r="J37" s="128"/>
      <c r="K37" s="133"/>
      <c r="L37" s="134"/>
      <c r="M37" s="135"/>
    </row>
    <row r="38" spans="1:13" s="3" customFormat="1" ht="28.5" customHeight="1">
      <c r="A38" s="136">
        <v>7</v>
      </c>
      <c r="B38" s="137" t="s">
        <v>100</v>
      </c>
      <c r="C38" s="138" t="s">
        <v>101</v>
      </c>
      <c r="D38" s="139"/>
      <c r="E38" s="140">
        <f>[112]伊金悦盛项目累计缴纳!D5</f>
        <v>0</v>
      </c>
      <c r="F38" s="141"/>
      <c r="G38" s="142">
        <v>0.01</v>
      </c>
      <c r="H38" s="140">
        <f>E38*G38</f>
        <v>0</v>
      </c>
      <c r="I38" s="143"/>
      <c r="J38" s="140"/>
      <c r="K38" s="140"/>
      <c r="L38" s="140"/>
      <c r="M38" s="135"/>
    </row>
    <row r="39" spans="1:13" s="3" customFormat="1" ht="28.5" customHeight="1">
      <c r="A39" s="144">
        <v>8</v>
      </c>
      <c r="B39" s="145" t="s">
        <v>102</v>
      </c>
      <c r="C39" s="146" t="s">
        <v>103</v>
      </c>
      <c r="D39" s="147"/>
      <c r="E39" s="147"/>
      <c r="F39" s="148">
        <v>1</v>
      </c>
      <c r="G39" s="149">
        <v>27</v>
      </c>
      <c r="H39" s="150"/>
      <c r="I39" s="151"/>
      <c r="J39" s="150"/>
      <c r="K39" s="150"/>
      <c r="L39" s="150"/>
      <c r="M39" s="152"/>
    </row>
    <row r="40" spans="1:13" s="3" customFormat="1" ht="28.5" customHeight="1">
      <c r="A40" s="153">
        <v>9</v>
      </c>
      <c r="B40" s="154" t="s">
        <v>104</v>
      </c>
      <c r="C40" s="155" t="s">
        <v>105</v>
      </c>
      <c r="D40" s="156"/>
      <c r="E40" s="156"/>
      <c r="F40" s="157">
        <v>1</v>
      </c>
      <c r="G40" s="158">
        <v>0.03</v>
      </c>
      <c r="H40" s="159"/>
      <c r="I40" s="160"/>
      <c r="J40" s="159"/>
      <c r="K40" s="159"/>
      <c r="L40" s="159"/>
      <c r="M40" s="152"/>
    </row>
    <row r="41" spans="1:13" ht="29.45" customHeight="1" thickBot="1">
      <c r="A41" s="824" t="s">
        <v>106</v>
      </c>
      <c r="B41" s="825"/>
      <c r="C41" s="161"/>
      <c r="D41" s="162"/>
      <c r="E41" s="163"/>
      <c r="F41" s="161"/>
      <c r="G41" s="161"/>
      <c r="H41" s="164">
        <f>H17+H26+H29+H30+H31+H37+H38+H39+H40</f>
        <v>0</v>
      </c>
      <c r="I41" s="165"/>
      <c r="J41" s="164">
        <f>J17+J26+J29+J30+J31+J37+J38</f>
        <v>0</v>
      </c>
      <c r="K41" s="166"/>
      <c r="L41" s="166"/>
    </row>
    <row r="42" spans="1:13">
      <c r="A42" s="167"/>
      <c r="B42" s="167"/>
      <c r="C42" s="167"/>
      <c r="D42" s="167"/>
      <c r="E42" s="167"/>
      <c r="F42" s="167"/>
      <c r="G42" s="167"/>
      <c r="H42" s="168"/>
      <c r="I42" s="168"/>
      <c r="J42" s="168"/>
      <c r="K42" s="168"/>
      <c r="L42" s="167"/>
    </row>
    <row r="43" spans="1:13">
      <c r="A43" s="167"/>
      <c r="B43" s="167"/>
      <c r="C43" s="167"/>
      <c r="D43" s="167"/>
      <c r="E43" s="169"/>
      <c r="F43" s="167"/>
      <c r="G43" s="170"/>
      <c r="H43" s="168"/>
      <c r="I43" s="168"/>
      <c r="J43" s="168"/>
      <c r="K43" s="168"/>
      <c r="L43" s="167"/>
    </row>
    <row r="44" spans="1:13">
      <c r="A44" s="167"/>
      <c r="B44" s="171"/>
      <c r="C44" s="167"/>
      <c r="D44" s="167"/>
      <c r="E44" s="167"/>
      <c r="F44" s="167"/>
      <c r="G44" s="167"/>
      <c r="H44" s="168"/>
      <c r="I44" s="168"/>
      <c r="J44" s="168"/>
      <c r="K44" s="168"/>
      <c r="L44" s="167"/>
    </row>
    <row r="45" spans="1:13" ht="15.75" customHeight="1">
      <c r="A45" s="167"/>
      <c r="B45" s="167"/>
      <c r="C45" s="167"/>
      <c r="D45" s="167"/>
      <c r="E45" s="167"/>
      <c r="F45" s="167"/>
      <c r="G45" s="167"/>
      <c r="H45" s="168"/>
      <c r="I45" s="168"/>
      <c r="J45" s="168"/>
      <c r="K45" s="168"/>
      <c r="L45" s="167"/>
    </row>
    <row r="46" spans="1:13" ht="29.25" customHeight="1">
      <c r="A46" s="167"/>
      <c r="B46" s="167"/>
      <c r="C46" s="167"/>
      <c r="D46" s="167"/>
      <c r="E46" s="167"/>
      <c r="F46" s="167"/>
      <c r="G46" s="172"/>
      <c r="H46" s="168"/>
      <c r="I46" s="168"/>
      <c r="J46" s="168"/>
      <c r="K46" s="168"/>
      <c r="L46" s="167"/>
    </row>
    <row r="47" spans="1:13">
      <c r="A47" s="167"/>
      <c r="B47" s="167"/>
      <c r="C47" s="167"/>
      <c r="D47" s="167"/>
      <c r="E47" s="167"/>
      <c r="F47" s="167"/>
      <c r="G47" s="172"/>
      <c r="H47" s="168"/>
      <c r="I47" s="168"/>
      <c r="J47" s="168"/>
      <c r="K47" s="168"/>
      <c r="L47" s="172"/>
    </row>
    <row r="48" spans="1:13">
      <c r="A48" s="167"/>
      <c r="B48" s="167"/>
      <c r="C48" s="167"/>
      <c r="D48" s="167"/>
      <c r="E48" s="167"/>
      <c r="F48" s="167"/>
      <c r="G48" s="172"/>
      <c r="H48" s="168"/>
      <c r="I48" s="168"/>
      <c r="J48" s="168"/>
      <c r="K48" s="168"/>
      <c r="L48" s="167"/>
    </row>
    <row r="49" spans="1:12">
      <c r="A49" s="167"/>
      <c r="B49" s="167"/>
      <c r="C49" s="167"/>
      <c r="D49" s="167"/>
      <c r="E49" s="167"/>
      <c r="F49" s="167"/>
      <c r="G49" s="167"/>
      <c r="H49" s="168"/>
      <c r="I49" s="168"/>
      <c r="J49" s="168"/>
      <c r="K49" s="168"/>
      <c r="L49" s="167"/>
    </row>
  </sheetData>
  <mergeCells count="12">
    <mergeCell ref="A19:A25"/>
    <mergeCell ref="B19:B25"/>
    <mergeCell ref="A1:M1"/>
    <mergeCell ref="H2:M2"/>
    <mergeCell ref="A4:A16"/>
    <mergeCell ref="B4:B16"/>
    <mergeCell ref="D5:D16"/>
    <mergeCell ref="A27:A28"/>
    <mergeCell ref="B27:B28"/>
    <mergeCell ref="A32:A36"/>
    <mergeCell ref="B32:B36"/>
    <mergeCell ref="A41:B41"/>
  </mergeCells>
  <phoneticPr fontId="7" type="noConversion"/>
  <dataValidations count="2">
    <dataValidation type="list" allowBlank="1" showInputMessage="1" showErrorMessage="1" sqref="G19:G22" xr:uid="{BB61B8A9-8B79-4CD3-8DC7-BDD578533097}">
      <formula1>$R$23:$R$23</formula1>
    </dataValidation>
    <dataValidation type="list" allowBlank="1" showInputMessage="1" showErrorMessage="1" sqref="D28" xr:uid="{5D21394B-99B3-4BBC-A371-582C0B40755A}">
      <formula1>"减免期,减半期"</formula1>
    </dataValidation>
  </dataValidations>
  <pageMargins left="0.7" right="0.7" top="0.75" bottom="0.75" header="0.3" footer="0.3"/>
  <pageSetup paperSize="9" scale="42"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FB005-879C-4C19-A0C9-A4ABA9F02C8F}">
  <sheetPr>
    <tabColor theme="0"/>
  </sheetPr>
  <dimension ref="A1:M22"/>
  <sheetViews>
    <sheetView workbookViewId="0">
      <selection activeCell="C28" sqref="C28"/>
    </sheetView>
  </sheetViews>
  <sheetFormatPr defaultRowHeight="14.25"/>
  <cols>
    <col min="1" max="1" width="8.625" style="655"/>
    <col min="2" max="2" width="24.75" style="655" customWidth="1"/>
    <col min="3" max="3" width="39.875" style="655" customWidth="1"/>
    <col min="4" max="4" width="30.75" style="655" customWidth="1"/>
    <col min="5" max="5" width="16.875" style="655" customWidth="1"/>
    <col min="6" max="6" width="14.375" style="655" customWidth="1"/>
  </cols>
  <sheetData>
    <row r="1" spans="1:13">
      <c r="A1" s="658" t="s">
        <v>694</v>
      </c>
      <c r="B1" s="658" t="s">
        <v>695</v>
      </c>
      <c r="C1" s="658" t="s">
        <v>696</v>
      </c>
      <c r="D1" s="658" t="s">
        <v>382</v>
      </c>
      <c r="E1" s="658" t="s">
        <v>697</v>
      </c>
      <c r="F1" s="658" t="s">
        <v>1066</v>
      </c>
      <c r="L1" s="223" t="s">
        <v>183</v>
      </c>
      <c r="M1" t="s">
        <v>184</v>
      </c>
    </row>
    <row r="2" spans="1:13">
      <c r="A2" s="482">
        <v>1</v>
      </c>
      <c r="B2" s="675" t="s">
        <v>1004</v>
      </c>
      <c r="D2" s="677" t="s">
        <v>1042</v>
      </c>
      <c r="E2" s="655" t="s">
        <v>1005</v>
      </c>
      <c r="L2" s="224" t="s">
        <v>185</v>
      </c>
      <c r="M2" t="s">
        <v>190</v>
      </c>
    </row>
    <row r="3" spans="1:13">
      <c r="A3" s="482">
        <v>2</v>
      </c>
      <c r="B3" s="659" t="s">
        <v>1043</v>
      </c>
      <c r="D3" s="655" t="s">
        <v>1011</v>
      </c>
      <c r="E3" s="655" t="s">
        <v>1005</v>
      </c>
      <c r="L3" s="227" t="s">
        <v>186</v>
      </c>
      <c r="M3" t="s">
        <v>187</v>
      </c>
    </row>
    <row r="4" spans="1:13">
      <c r="A4" s="482">
        <v>3</v>
      </c>
      <c r="B4" s="675" t="s">
        <v>1006</v>
      </c>
      <c r="D4" s="677" t="s">
        <v>1042</v>
      </c>
      <c r="E4" s="655" t="s">
        <v>1005</v>
      </c>
      <c r="L4" s="225" t="s">
        <v>188</v>
      </c>
      <c r="M4" t="s">
        <v>189</v>
      </c>
    </row>
    <row r="5" spans="1:13">
      <c r="A5" s="482">
        <v>4</v>
      </c>
      <c r="B5" s="675" t="s">
        <v>1007</v>
      </c>
      <c r="D5" s="677" t="s">
        <v>1042</v>
      </c>
      <c r="E5" s="655" t="s">
        <v>1005</v>
      </c>
      <c r="L5" s="234" t="s">
        <v>343</v>
      </c>
      <c r="M5" t="s">
        <v>344</v>
      </c>
    </row>
    <row r="6" spans="1:13">
      <c r="A6" s="482">
        <v>5</v>
      </c>
      <c r="B6" s="659" t="s">
        <v>1008</v>
      </c>
      <c r="C6" s="655" t="s">
        <v>1012</v>
      </c>
      <c r="D6" s="655" t="s">
        <v>1041</v>
      </c>
      <c r="E6" s="655" t="s">
        <v>1010</v>
      </c>
    </row>
    <row r="7" spans="1:13">
      <c r="A7" s="482">
        <v>6</v>
      </c>
      <c r="B7" s="675" t="s">
        <v>1009</v>
      </c>
      <c r="D7" s="655" t="s">
        <v>1060</v>
      </c>
      <c r="E7" s="655" t="s">
        <v>1010</v>
      </c>
    </row>
    <row r="8" spans="1:13">
      <c r="A8" s="482">
        <v>7</v>
      </c>
      <c r="B8" s="676" t="s">
        <v>1044</v>
      </c>
      <c r="E8" s="655" t="s">
        <v>1010</v>
      </c>
    </row>
    <row r="9" spans="1:13">
      <c r="A9" s="482">
        <v>8</v>
      </c>
      <c r="B9" s="676" t="s">
        <v>1045</v>
      </c>
      <c r="E9" s="655" t="s">
        <v>1010</v>
      </c>
    </row>
    <row r="10" spans="1:13">
      <c r="A10" s="482">
        <v>9</v>
      </c>
      <c r="B10" s="676" t="s">
        <v>1046</v>
      </c>
      <c r="E10" s="655" t="s">
        <v>1010</v>
      </c>
    </row>
    <row r="11" spans="1:13">
      <c r="A11" s="482">
        <v>10</v>
      </c>
      <c r="B11" s="675" t="s">
        <v>1047</v>
      </c>
      <c r="E11" s="655" t="s">
        <v>1010</v>
      </c>
    </row>
    <row r="12" spans="1:13">
      <c r="A12" s="482">
        <v>11</v>
      </c>
      <c r="B12" s="675" t="s">
        <v>1048</v>
      </c>
      <c r="C12" s="655" t="s">
        <v>1049</v>
      </c>
      <c r="E12" s="655" t="s">
        <v>1010</v>
      </c>
    </row>
    <row r="13" spans="1:13">
      <c r="A13" s="482">
        <v>12</v>
      </c>
      <c r="B13" s="659" t="s">
        <v>1050</v>
      </c>
      <c r="C13" s="655" t="s">
        <v>1052</v>
      </c>
      <c r="E13" s="655" t="s">
        <v>1010</v>
      </c>
    </row>
    <row r="14" spans="1:13">
      <c r="A14" s="482">
        <v>13</v>
      </c>
      <c r="B14" s="659" t="s">
        <v>1051</v>
      </c>
      <c r="C14" s="655" t="s">
        <v>1053</v>
      </c>
      <c r="E14" s="655" t="s">
        <v>1010</v>
      </c>
    </row>
    <row r="15" spans="1:13">
      <c r="A15" s="482">
        <v>14</v>
      </c>
      <c r="B15" s="675" t="s">
        <v>1054</v>
      </c>
      <c r="C15" s="655" t="s">
        <v>1055</v>
      </c>
      <c r="D15" s="655" t="s">
        <v>1069</v>
      </c>
      <c r="E15" s="655" t="s">
        <v>1010</v>
      </c>
    </row>
    <row r="16" spans="1:13">
      <c r="A16" s="482">
        <v>15</v>
      </c>
      <c r="B16" s="227" t="s">
        <v>1056</v>
      </c>
      <c r="E16" s="655" t="s">
        <v>1005</v>
      </c>
    </row>
    <row r="17" spans="1:6">
      <c r="A17" s="482">
        <v>16</v>
      </c>
      <c r="B17" s="675" t="s">
        <v>1057</v>
      </c>
      <c r="D17" s="677" t="s">
        <v>1042</v>
      </c>
      <c r="E17" s="655" t="s">
        <v>1010</v>
      </c>
    </row>
    <row r="18" spans="1:6">
      <c r="A18" s="482">
        <v>17</v>
      </c>
      <c r="B18" s="675" t="s">
        <v>1058</v>
      </c>
      <c r="D18" s="677" t="s">
        <v>1042</v>
      </c>
      <c r="E18" s="114" t="s">
        <v>1010</v>
      </c>
    </row>
    <row r="19" spans="1:6">
      <c r="A19" s="482">
        <v>18</v>
      </c>
      <c r="B19" s="675" t="s">
        <v>1059</v>
      </c>
      <c r="D19" s="677" t="s">
        <v>1042</v>
      </c>
      <c r="E19" s="655" t="s">
        <v>1010</v>
      </c>
    </row>
    <row r="20" spans="1:6">
      <c r="A20" s="482">
        <v>19</v>
      </c>
      <c r="B20" s="659" t="s">
        <v>1350</v>
      </c>
      <c r="F20" s="655" t="s">
        <v>1061</v>
      </c>
    </row>
    <row r="21" spans="1:6">
      <c r="A21" s="482">
        <v>20</v>
      </c>
      <c r="B21" s="676" t="s">
        <v>1077</v>
      </c>
      <c r="C21" s="307"/>
      <c r="D21" s="307"/>
      <c r="E21" s="307"/>
      <c r="F21" s="655" t="s">
        <v>1078</v>
      </c>
    </row>
    <row r="22" spans="1:6">
      <c r="A22" s="482">
        <v>21</v>
      </c>
      <c r="B22" s="659" t="s">
        <v>1313</v>
      </c>
      <c r="C22" s="307"/>
      <c r="D22" s="307"/>
      <c r="E22" s="307"/>
      <c r="F22" s="655" t="s">
        <v>1078</v>
      </c>
    </row>
  </sheetData>
  <phoneticPr fontId="29"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63086-3AA9-405C-8B7B-80FC5F5F74C5}">
  <sheetPr>
    <tabColor rgb="FFFFFF00"/>
  </sheetPr>
  <dimension ref="B1:M44"/>
  <sheetViews>
    <sheetView tabSelected="1" topLeftCell="D3" zoomScaleNormal="100" workbookViewId="0">
      <selection activeCell="H3" sqref="H3"/>
    </sheetView>
  </sheetViews>
  <sheetFormatPr defaultColWidth="9" defaultRowHeight="14.25"/>
  <cols>
    <col min="2" max="2" width="14.75" customWidth="1"/>
    <col min="3" max="3" width="16.625" customWidth="1"/>
    <col min="4" max="4" width="30.875" customWidth="1"/>
    <col min="5" max="5" width="23.75" style="220" customWidth="1"/>
    <col min="6" max="6" width="26.25" style="220" customWidth="1"/>
    <col min="7" max="7" width="24.125" style="220" customWidth="1"/>
    <col min="8" max="8" width="69.875" style="220" customWidth="1"/>
    <col min="9" max="9" width="10.125" customWidth="1"/>
    <col min="10" max="10" width="18.875" customWidth="1"/>
    <col min="13" max="13" width="17.375" customWidth="1"/>
  </cols>
  <sheetData>
    <row r="1" spans="2:10">
      <c r="B1" s="209" t="s">
        <v>154</v>
      </c>
      <c r="C1" s="209" t="s">
        <v>155</v>
      </c>
      <c r="D1" s="209" t="s">
        <v>156</v>
      </c>
      <c r="E1" s="209" t="s">
        <v>157</v>
      </c>
      <c r="F1" s="209" t="s">
        <v>561</v>
      </c>
      <c r="G1" s="209" t="s">
        <v>158</v>
      </c>
      <c r="H1" s="210" t="s">
        <v>159</v>
      </c>
    </row>
    <row r="2" spans="2:10">
      <c r="B2" s="211" t="s">
        <v>160</v>
      </c>
      <c r="C2" s="211" t="s">
        <v>160</v>
      </c>
      <c r="D2" s="211" t="s">
        <v>161</v>
      </c>
      <c r="E2" s="211" t="s">
        <v>161</v>
      </c>
      <c r="F2" s="211" t="s">
        <v>161</v>
      </c>
      <c r="G2" s="211" t="s">
        <v>161</v>
      </c>
      <c r="H2" s="211" t="s">
        <v>161</v>
      </c>
    </row>
    <row r="3" spans="2:10" ht="209.45" customHeight="1">
      <c r="B3" s="211" t="s">
        <v>162</v>
      </c>
      <c r="C3" s="211" t="s">
        <v>163</v>
      </c>
      <c r="D3" s="211" t="s">
        <v>1071</v>
      </c>
      <c r="E3" s="211" t="s">
        <v>164</v>
      </c>
      <c r="F3" s="211" t="s">
        <v>1072</v>
      </c>
      <c r="G3" s="703" t="s">
        <v>1097</v>
      </c>
      <c r="H3" s="211" t="s">
        <v>1351</v>
      </c>
    </row>
    <row r="4" spans="2:10">
      <c r="B4" s="307"/>
      <c r="C4" s="307"/>
      <c r="D4" s="212" t="s">
        <v>165</v>
      </c>
      <c r="E4" s="213"/>
      <c r="F4" s="213"/>
      <c r="G4" s="214"/>
      <c r="H4" s="215"/>
    </row>
    <row r="5" spans="2:10">
      <c r="B5" s="307"/>
      <c r="C5" s="307"/>
      <c r="D5" s="212" t="s">
        <v>166</v>
      </c>
      <c r="E5" s="213"/>
      <c r="F5" s="213"/>
      <c r="G5" s="214"/>
      <c r="H5" s="215"/>
    </row>
    <row r="6" spans="2:10">
      <c r="B6" s="307"/>
      <c r="C6" s="307"/>
      <c r="D6" s="216" t="s">
        <v>167</v>
      </c>
      <c r="E6" s="217"/>
      <c r="F6" s="214"/>
      <c r="G6" s="214"/>
      <c r="H6" s="214"/>
    </row>
    <row r="7" spans="2:10">
      <c r="B7" s="307"/>
      <c r="C7" s="307"/>
      <c r="D7" s="216" t="s">
        <v>168</v>
      </c>
      <c r="E7" s="213"/>
      <c r="F7" s="214"/>
      <c r="G7" s="214"/>
      <c r="H7" s="214"/>
    </row>
    <row r="8" spans="2:10">
      <c r="B8" s="307"/>
      <c r="C8" s="307"/>
      <c r="D8" s="216" t="s">
        <v>169</v>
      </c>
      <c r="E8" s="213"/>
      <c r="F8" s="214"/>
      <c r="G8" s="214"/>
      <c r="H8" s="214"/>
    </row>
    <row r="9" spans="2:10">
      <c r="B9" s="307"/>
      <c r="C9" s="307"/>
      <c r="D9" s="114"/>
      <c r="E9" s="213"/>
      <c r="F9" s="214"/>
      <c r="G9" s="214"/>
      <c r="H9" s="214"/>
    </row>
    <row r="10" spans="2:10">
      <c r="B10" s="307"/>
      <c r="C10" s="307"/>
      <c r="D10" s="218" t="s">
        <v>170</v>
      </c>
      <c r="E10" s="215"/>
      <c r="F10" s="215"/>
      <c r="G10" s="215"/>
      <c r="H10" s="215"/>
    </row>
    <row r="11" spans="2:10">
      <c r="B11" s="307"/>
      <c r="C11" s="307"/>
      <c r="D11" s="219" t="s">
        <v>171</v>
      </c>
      <c r="E11" s="215"/>
      <c r="F11" s="215"/>
      <c r="G11" s="215"/>
      <c r="H11" s="215"/>
    </row>
    <row r="12" spans="2:10">
      <c r="B12" s="307"/>
      <c r="C12" s="307"/>
      <c r="D12" s="212" t="s">
        <v>172</v>
      </c>
      <c r="E12" s="215"/>
      <c r="F12" s="214"/>
      <c r="G12" s="214"/>
      <c r="H12" s="215"/>
    </row>
    <row r="13" spans="2:10">
      <c r="B13" s="307"/>
      <c r="C13" s="307"/>
      <c r="D13" s="218" t="s">
        <v>173</v>
      </c>
      <c r="E13" s="215"/>
      <c r="F13" s="214"/>
      <c r="G13" s="214"/>
      <c r="H13" s="215"/>
      <c r="J13" s="220"/>
    </row>
    <row r="14" spans="2:10">
      <c r="B14" s="307"/>
      <c r="C14" s="307"/>
      <c r="D14" s="218" t="s">
        <v>174</v>
      </c>
      <c r="E14" s="215"/>
      <c r="F14" s="214"/>
      <c r="G14" s="214"/>
      <c r="H14" s="215"/>
      <c r="J14" s="220"/>
    </row>
    <row r="15" spans="2:10">
      <c r="B15" s="307"/>
      <c r="C15" s="307"/>
      <c r="D15" s="221" t="s">
        <v>175</v>
      </c>
      <c r="E15" s="215"/>
      <c r="F15" s="214"/>
      <c r="G15" s="214"/>
      <c r="H15" s="681" t="s">
        <v>1073</v>
      </c>
      <c r="J15" s="220"/>
    </row>
    <row r="16" spans="2:10">
      <c r="B16" s="307"/>
      <c r="C16" s="307"/>
      <c r="D16" s="221" t="s">
        <v>176</v>
      </c>
      <c r="F16" s="214"/>
      <c r="G16" s="214"/>
      <c r="H16" s="215"/>
      <c r="J16" s="220"/>
    </row>
    <row r="17" spans="2:10">
      <c r="B17" s="307"/>
      <c r="C17" s="307"/>
      <c r="D17" s="221" t="s">
        <v>177</v>
      </c>
      <c r="E17" s="215"/>
      <c r="F17" s="214"/>
      <c r="G17" s="214"/>
      <c r="H17" s="215"/>
      <c r="I17" s="222"/>
      <c r="J17" s="220"/>
    </row>
    <row r="18" spans="2:10">
      <c r="B18" s="307"/>
      <c r="C18" s="307"/>
      <c r="D18" s="221" t="s">
        <v>178</v>
      </c>
      <c r="E18" s="215"/>
      <c r="F18" s="214"/>
      <c r="G18" s="214"/>
      <c r="H18" s="215"/>
      <c r="I18" s="222"/>
      <c r="J18" s="220"/>
    </row>
    <row r="19" spans="2:10">
      <c r="B19" s="307"/>
      <c r="C19" s="307"/>
      <c r="D19" s="221" t="s">
        <v>179</v>
      </c>
      <c r="E19" s="215"/>
      <c r="F19" s="215"/>
      <c r="G19" s="215"/>
      <c r="H19" s="215"/>
      <c r="I19" s="222"/>
    </row>
    <row r="20" spans="2:10">
      <c r="B20" s="307"/>
      <c r="C20" s="307"/>
      <c r="D20" s="221" t="s">
        <v>180</v>
      </c>
      <c r="E20" s="215"/>
      <c r="F20" s="215"/>
      <c r="G20" s="215"/>
      <c r="H20" s="215"/>
      <c r="I20" s="222"/>
    </row>
    <row r="21" spans="2:10">
      <c r="B21" s="307"/>
      <c r="C21" s="307"/>
      <c r="D21" s="221" t="s">
        <v>181</v>
      </c>
      <c r="E21" s="215"/>
      <c r="F21" s="215"/>
      <c r="G21" s="215"/>
      <c r="H21" s="215"/>
    </row>
    <row r="22" spans="2:10">
      <c r="B22" s="307"/>
      <c r="C22" s="307"/>
      <c r="D22" s="221" t="s">
        <v>182</v>
      </c>
      <c r="E22" s="214"/>
      <c r="F22" s="214"/>
      <c r="G22" s="214"/>
      <c r="H22" s="214"/>
    </row>
    <row r="40" spans="13:13">
      <c r="M40" s="174"/>
    </row>
    <row r="41" spans="13:13">
      <c r="M41" s="174"/>
    </row>
    <row r="44" spans="13:13">
      <c r="M44" s="174"/>
    </row>
  </sheetData>
  <phoneticPr fontId="29" type="noConversion"/>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DE546-A808-4E62-9E3E-95DA30259FE1}">
  <sheetPr>
    <tabColor rgb="FFFFFF00"/>
    <pageSetUpPr fitToPage="1"/>
  </sheetPr>
  <dimension ref="A1:OD53"/>
  <sheetViews>
    <sheetView topLeftCell="A35" zoomScale="85" zoomScaleNormal="85" workbookViewId="0">
      <selection activeCell="C49" sqref="C49"/>
    </sheetView>
  </sheetViews>
  <sheetFormatPr defaultColWidth="9" defaultRowHeight="14.25"/>
  <cols>
    <col min="1" max="1" width="5.5" style="173" customWidth="1"/>
    <col min="2" max="2" width="21.125" style="173" customWidth="1"/>
    <col min="3" max="3" width="42.25" customWidth="1"/>
    <col min="4" max="4" width="23.375" customWidth="1"/>
    <col min="5" max="5" width="32" customWidth="1"/>
    <col min="6" max="6" width="19.625" style="173" customWidth="1"/>
    <col min="7" max="7" width="24.125" customWidth="1"/>
    <col min="8" max="8" width="19.375" style="174" customWidth="1"/>
    <col min="9" max="9" width="23.25" style="174" customWidth="1"/>
    <col min="10" max="10" width="30.875" style="174" customWidth="1"/>
    <col min="11" max="11" width="27.375" style="174" customWidth="1"/>
    <col min="12" max="12" width="46.25" customWidth="1"/>
    <col min="13" max="13" width="12.375" style="152" customWidth="1"/>
    <col min="14" max="14" width="45.75" customWidth="1"/>
  </cols>
  <sheetData>
    <row r="1" spans="1:14" ht="60" customHeight="1" thickBot="1">
      <c r="A1" s="832" t="s">
        <v>0</v>
      </c>
      <c r="B1" s="833"/>
      <c r="C1" s="833"/>
      <c r="D1" s="833"/>
      <c r="E1" s="833"/>
      <c r="F1" s="833"/>
      <c r="G1" s="833"/>
      <c r="H1" s="833"/>
      <c r="I1" s="833"/>
      <c r="J1" s="833"/>
      <c r="K1" s="833"/>
      <c r="L1" s="833"/>
      <c r="M1" s="833"/>
      <c r="N1" s="456" t="s">
        <v>559</v>
      </c>
    </row>
    <row r="2" spans="1:14" s="3" customFormat="1" ht="105" customHeight="1" thickBot="1">
      <c r="A2" s="1"/>
      <c r="B2" s="188" t="s">
        <v>518</v>
      </c>
      <c r="C2" s="2"/>
      <c r="D2" s="2"/>
      <c r="E2" s="2"/>
      <c r="F2" s="2"/>
      <c r="G2" s="2"/>
      <c r="H2" s="834">
        <v>45689</v>
      </c>
      <c r="I2" s="835"/>
      <c r="J2" s="835"/>
      <c r="K2" s="835"/>
      <c r="L2" s="835"/>
      <c r="M2" s="836"/>
    </row>
    <row r="3" spans="1:14" s="3" customFormat="1" ht="31.5" customHeight="1">
      <c r="A3" s="4" t="s">
        <v>1</v>
      </c>
      <c r="B3" s="5" t="s">
        <v>2</v>
      </c>
      <c r="C3" s="5" t="s">
        <v>3</v>
      </c>
      <c r="D3" s="6" t="s">
        <v>4</v>
      </c>
      <c r="E3" s="7" t="s">
        <v>5</v>
      </c>
      <c r="F3" s="5" t="s">
        <v>6</v>
      </c>
      <c r="G3" s="5" t="s">
        <v>7</v>
      </c>
      <c r="H3" s="5" t="s">
        <v>8</v>
      </c>
      <c r="I3" s="8" t="s">
        <v>111</v>
      </c>
      <c r="J3" s="8" t="s">
        <v>10</v>
      </c>
      <c r="K3" s="8" t="s">
        <v>11</v>
      </c>
      <c r="L3" s="9" t="s">
        <v>12</v>
      </c>
      <c r="M3" s="10" t="s">
        <v>13</v>
      </c>
    </row>
    <row r="4" spans="1:14" s="3" customFormat="1" ht="108.6" customHeight="1">
      <c r="A4" s="837"/>
      <c r="B4" s="839" t="s">
        <v>14</v>
      </c>
      <c r="C4" s="175" t="s">
        <v>107</v>
      </c>
      <c r="D4" s="176" t="s">
        <v>108</v>
      </c>
      <c r="E4" s="661" t="s">
        <v>1302</v>
      </c>
      <c r="F4" s="176" t="s">
        <v>109</v>
      </c>
      <c r="G4" s="176" t="s">
        <v>110</v>
      </c>
      <c r="H4" s="177" t="s">
        <v>118</v>
      </c>
      <c r="I4" s="850" t="s">
        <v>519</v>
      </c>
      <c r="J4" s="851"/>
      <c r="K4" s="852"/>
      <c r="L4" s="18"/>
      <c r="M4" s="359"/>
    </row>
    <row r="5" spans="1:14" s="3" customFormat="1">
      <c r="A5" s="838"/>
      <c r="B5" s="840"/>
      <c r="C5" s="20" t="s">
        <v>18</v>
      </c>
      <c r="D5" s="841" t="s">
        <v>19</v>
      </c>
      <c r="E5" s="17"/>
      <c r="F5" s="21">
        <v>1</v>
      </c>
      <c r="G5" s="15">
        <v>5.0000000000000002E-5</v>
      </c>
      <c r="H5" s="13">
        <f t="shared" ref="H5:H16" si="0">ROUND(E5*F5*G5,2)</f>
        <v>0</v>
      </c>
      <c r="I5" s="22"/>
      <c r="J5" s="17"/>
      <c r="K5" s="17"/>
      <c r="L5" s="18"/>
      <c r="M5" s="359"/>
    </row>
    <row r="6" spans="1:14" s="3" customFormat="1">
      <c r="A6" s="838"/>
      <c r="B6" s="840"/>
      <c r="C6" s="20" t="s">
        <v>21</v>
      </c>
      <c r="D6" s="842"/>
      <c r="E6" s="17"/>
      <c r="F6" s="21">
        <v>1</v>
      </c>
      <c r="G6" s="15">
        <v>5.0000000000000002E-5</v>
      </c>
      <c r="H6" s="13">
        <f>ROUND(E6*F6*G6,2)</f>
        <v>0</v>
      </c>
      <c r="I6" s="16">
        <f>'[112]02月PL'!D8</f>
        <v>0</v>
      </c>
      <c r="J6" s="17"/>
      <c r="K6" s="17"/>
      <c r="L6" s="18"/>
      <c r="M6" s="359"/>
    </row>
    <row r="7" spans="1:14" s="3" customFormat="1">
      <c r="A7" s="838"/>
      <c r="B7" s="840"/>
      <c r="C7" s="20" t="s">
        <v>22</v>
      </c>
      <c r="D7" s="842"/>
      <c r="E7" s="17">
        <v>0</v>
      </c>
      <c r="F7" s="21">
        <v>1</v>
      </c>
      <c r="G7" s="15">
        <v>2.9999999999999997E-4</v>
      </c>
      <c r="H7" s="13">
        <f t="shared" si="0"/>
        <v>0</v>
      </c>
      <c r="I7" s="22"/>
      <c r="J7" s="17"/>
      <c r="K7" s="17"/>
      <c r="L7" s="18"/>
      <c r="M7" s="359"/>
    </row>
    <row r="8" spans="1:14" s="3" customFormat="1">
      <c r="A8" s="838"/>
      <c r="B8" s="840"/>
      <c r="C8" s="20" t="s">
        <v>23</v>
      </c>
      <c r="D8" s="842"/>
      <c r="E8" s="17">
        <v>0</v>
      </c>
      <c r="F8" s="21">
        <v>1</v>
      </c>
      <c r="G8" s="15">
        <v>2.9999999999999997E-4</v>
      </c>
      <c r="H8" s="13">
        <f t="shared" si="0"/>
        <v>0</v>
      </c>
      <c r="I8" s="22"/>
      <c r="J8" s="17"/>
      <c r="K8" s="17"/>
      <c r="L8" s="18"/>
      <c r="M8" s="359"/>
    </row>
    <row r="9" spans="1:14" s="3" customFormat="1">
      <c r="A9" s="838"/>
      <c r="B9" s="840"/>
      <c r="C9" s="20" t="s">
        <v>24</v>
      </c>
      <c r="D9" s="842"/>
      <c r="E9" s="17"/>
      <c r="F9" s="21">
        <v>1</v>
      </c>
      <c r="G9" s="15">
        <v>2.9999999999999997E-4</v>
      </c>
      <c r="H9" s="13">
        <f t="shared" si="0"/>
        <v>0</v>
      </c>
      <c r="I9" s="22"/>
      <c r="J9" s="17"/>
      <c r="K9" s="17"/>
      <c r="L9" s="18"/>
      <c r="M9" s="359"/>
    </row>
    <row r="10" spans="1:14" s="3" customFormat="1">
      <c r="A10" s="838"/>
      <c r="B10" s="840"/>
      <c r="C10" s="20" t="s">
        <v>25</v>
      </c>
      <c r="D10" s="842"/>
      <c r="E10" s="17">
        <v>0</v>
      </c>
      <c r="F10" s="21">
        <v>1</v>
      </c>
      <c r="G10" s="15">
        <v>2.9999999999999997E-4</v>
      </c>
      <c r="H10" s="13">
        <f t="shared" si="0"/>
        <v>0</v>
      </c>
      <c r="I10" s="22"/>
      <c r="J10" s="17"/>
      <c r="K10" s="17"/>
      <c r="L10" s="18"/>
      <c r="M10" s="359"/>
    </row>
    <row r="11" spans="1:14" s="3" customFormat="1">
      <c r="A11" s="838"/>
      <c r="B11" s="840"/>
      <c r="C11" s="20" t="s">
        <v>26</v>
      </c>
      <c r="D11" s="842"/>
      <c r="E11" s="17">
        <v>0</v>
      </c>
      <c r="F11" s="21">
        <v>1</v>
      </c>
      <c r="G11" s="15">
        <v>1E-3</v>
      </c>
      <c r="H11" s="13">
        <f>ROUND(E11*F11*G11,2)</f>
        <v>0</v>
      </c>
      <c r="I11" s="22"/>
      <c r="J11" s="17"/>
      <c r="K11" s="17"/>
      <c r="L11" s="18"/>
      <c r="M11" s="359"/>
    </row>
    <row r="12" spans="1:14" s="3" customFormat="1">
      <c r="A12" s="838"/>
      <c r="B12" s="840"/>
      <c r="C12" s="23" t="s">
        <v>27</v>
      </c>
      <c r="D12" s="842"/>
      <c r="E12" s="17"/>
      <c r="F12" s="21">
        <v>1</v>
      </c>
      <c r="G12" s="15">
        <v>1E-3</v>
      </c>
      <c r="H12" s="13">
        <f t="shared" si="0"/>
        <v>0</v>
      </c>
      <c r="I12" s="22"/>
      <c r="J12" s="17"/>
      <c r="K12" s="17"/>
      <c r="L12" s="18"/>
      <c r="M12" s="359"/>
    </row>
    <row r="13" spans="1:14" s="3" customFormat="1">
      <c r="A13" s="838"/>
      <c r="B13" s="840"/>
      <c r="C13" s="23" t="s">
        <v>28</v>
      </c>
      <c r="D13" s="842"/>
      <c r="E13" s="17"/>
      <c r="F13" s="21">
        <v>1</v>
      </c>
      <c r="G13" s="15">
        <v>1E-3</v>
      </c>
      <c r="H13" s="13"/>
      <c r="I13" s="22"/>
      <c r="J13" s="17"/>
      <c r="K13" s="17"/>
      <c r="L13" s="18"/>
      <c r="M13" s="359"/>
    </row>
    <row r="14" spans="1:14" s="3" customFormat="1">
      <c r="A14" s="838"/>
      <c r="B14" s="840"/>
      <c r="C14" s="23" t="s">
        <v>29</v>
      </c>
      <c r="D14" s="842"/>
      <c r="E14" s="17"/>
      <c r="F14" s="21">
        <v>1</v>
      </c>
      <c r="G14" s="15">
        <v>1E-3</v>
      </c>
      <c r="H14" s="13">
        <f>ROUND(E14*F14*G14,2)</f>
        <v>0</v>
      </c>
      <c r="I14" s="22"/>
      <c r="J14" s="17"/>
      <c r="K14" s="17"/>
      <c r="L14" s="18"/>
      <c r="M14" s="359"/>
    </row>
    <row r="15" spans="1:14" s="3" customFormat="1">
      <c r="A15" s="838"/>
      <c r="B15" s="840"/>
      <c r="C15" s="20" t="s">
        <v>30</v>
      </c>
      <c r="D15" s="843"/>
      <c r="E15" s="17"/>
      <c r="F15" s="21">
        <v>1</v>
      </c>
      <c r="G15" s="15">
        <v>2.5000000000000001E-4</v>
      </c>
      <c r="H15" s="13">
        <f t="shared" si="0"/>
        <v>0</v>
      </c>
      <c r="I15" s="22"/>
      <c r="J15" s="17"/>
      <c r="K15" s="17"/>
      <c r="L15" s="18"/>
      <c r="M15" s="359"/>
    </row>
    <row r="16" spans="1:14" s="3" customFormat="1">
      <c r="A16" s="838"/>
      <c r="B16" s="840"/>
      <c r="C16" s="23" t="s">
        <v>31</v>
      </c>
      <c r="D16" s="843"/>
      <c r="E16" s="17"/>
      <c r="F16" s="21">
        <v>1</v>
      </c>
      <c r="G16" s="15">
        <v>5.0000000000000001E-4</v>
      </c>
      <c r="H16" s="13">
        <f t="shared" si="0"/>
        <v>0</v>
      </c>
      <c r="I16" s="22"/>
      <c r="J16" s="17"/>
      <c r="K16" s="17"/>
      <c r="L16" s="18"/>
      <c r="M16" s="359"/>
    </row>
    <row r="17" spans="1:394" s="32" customFormat="1" ht="45.95" customHeight="1">
      <c r="A17" s="318">
        <v>1</v>
      </c>
      <c r="B17" s="316" t="s">
        <v>32</v>
      </c>
      <c r="C17" s="316"/>
      <c r="D17" s="319"/>
      <c r="E17" s="316"/>
      <c r="F17" s="316"/>
      <c r="G17" s="317"/>
      <c r="H17" s="178" t="s">
        <v>112</v>
      </c>
      <c r="I17" s="314"/>
      <c r="J17" s="314"/>
      <c r="K17" s="314"/>
      <c r="L17" s="315"/>
      <c r="M17" s="360"/>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M17" s="3"/>
      <c r="DN17" s="3"/>
      <c r="DO17" s="3"/>
      <c r="DP17" s="3"/>
      <c r="DQ17" s="3"/>
      <c r="DR17" s="3"/>
      <c r="DS17" s="3"/>
      <c r="DT17" s="3"/>
      <c r="DU17" s="3"/>
      <c r="DV17" s="3"/>
      <c r="DW17" s="3"/>
      <c r="DX17" s="3"/>
      <c r="DY17" s="3"/>
      <c r="DZ17" s="3"/>
      <c r="EA17" s="3"/>
      <c r="EB17" s="3"/>
      <c r="EC17" s="3"/>
      <c r="ED17" s="3"/>
      <c r="EE17" s="3"/>
      <c r="EF17" s="3"/>
      <c r="EG17" s="3"/>
      <c r="EH17" s="3"/>
      <c r="EI17" s="3"/>
      <c r="EJ17" s="3"/>
      <c r="EK17" s="3"/>
      <c r="EL17" s="3"/>
      <c r="EM17" s="3"/>
      <c r="EN17" s="3"/>
      <c r="EO17" s="3"/>
      <c r="EP17" s="3"/>
      <c r="EQ17" s="3"/>
      <c r="ER17" s="3"/>
      <c r="ES17" s="3"/>
      <c r="ET17" s="3"/>
      <c r="EU17" s="3"/>
      <c r="EV17" s="3"/>
      <c r="EW17" s="3"/>
      <c r="EX17" s="3"/>
      <c r="EY17" s="3"/>
      <c r="EZ17" s="3"/>
      <c r="FA17" s="3"/>
      <c r="FB17" s="3"/>
      <c r="FC17" s="3"/>
      <c r="FD17" s="3"/>
      <c r="FE17" s="3"/>
      <c r="FF17" s="3"/>
      <c r="FG17" s="3"/>
      <c r="FH17" s="3"/>
      <c r="FI17" s="3"/>
      <c r="FJ17" s="3"/>
      <c r="FK17" s="3"/>
      <c r="FL17" s="3"/>
      <c r="FM17" s="3"/>
      <c r="FN17" s="3"/>
      <c r="FO17" s="3"/>
      <c r="FP17" s="3"/>
      <c r="FQ17" s="3"/>
      <c r="FR17" s="3"/>
      <c r="FS17" s="3"/>
      <c r="FT17" s="3"/>
      <c r="FU17" s="3"/>
      <c r="FV17" s="3"/>
      <c r="FW17" s="3"/>
      <c r="FX17" s="3"/>
      <c r="FY17" s="3"/>
      <c r="FZ17" s="3"/>
      <c r="GA17" s="3"/>
      <c r="GB17" s="3"/>
      <c r="GC17" s="3"/>
      <c r="GD17" s="3"/>
      <c r="GE17" s="3"/>
      <c r="GF17" s="3"/>
      <c r="GG17" s="3"/>
      <c r="GH17" s="3"/>
      <c r="GI17" s="3"/>
      <c r="GJ17" s="3"/>
      <c r="GK17" s="3"/>
      <c r="GL17" s="3"/>
      <c r="GM17" s="3"/>
      <c r="GN17" s="3"/>
      <c r="GO17" s="3"/>
      <c r="GP17" s="3"/>
      <c r="GQ17" s="3"/>
      <c r="GR17" s="3"/>
      <c r="GS17" s="3"/>
      <c r="GT17" s="3"/>
      <c r="GU17" s="3"/>
      <c r="GV17" s="3"/>
      <c r="GW17" s="3"/>
      <c r="GX17" s="3"/>
      <c r="GY17" s="3"/>
      <c r="GZ17" s="3"/>
      <c r="HA17" s="3"/>
      <c r="HB17" s="3"/>
      <c r="HC17" s="3"/>
      <c r="HD17" s="3"/>
      <c r="HE17" s="3"/>
      <c r="HF17" s="3"/>
      <c r="HG17" s="3"/>
      <c r="HH17" s="3"/>
      <c r="HI17" s="3"/>
      <c r="HJ17" s="3"/>
      <c r="HK17" s="3"/>
      <c r="HL17" s="3"/>
      <c r="HM17" s="3"/>
      <c r="HN17" s="3"/>
      <c r="HO17" s="3"/>
      <c r="HP17" s="3"/>
      <c r="HQ17" s="3"/>
      <c r="HR17" s="3"/>
      <c r="HS17" s="3"/>
      <c r="HT17" s="3"/>
      <c r="HU17" s="3"/>
      <c r="HV17" s="3"/>
      <c r="HW17" s="3"/>
      <c r="HX17" s="3"/>
      <c r="HY17" s="3"/>
      <c r="HZ17" s="3"/>
      <c r="IA17" s="3"/>
      <c r="IB17" s="3"/>
      <c r="IC17" s="3"/>
      <c r="ID17" s="3"/>
      <c r="IE17" s="3"/>
      <c r="IF17" s="3"/>
      <c r="IG17" s="3"/>
      <c r="IH17" s="3"/>
      <c r="II17" s="3"/>
      <c r="IJ17" s="3"/>
      <c r="IK17" s="3"/>
      <c r="IL17" s="3"/>
      <c r="IM17" s="3"/>
      <c r="IN17" s="3"/>
      <c r="IO17" s="3"/>
      <c r="IP17" s="3"/>
      <c r="IQ17" s="3"/>
      <c r="IR17" s="3"/>
      <c r="IS17" s="3"/>
      <c r="IT17" s="3"/>
      <c r="IU17" s="3"/>
      <c r="IV17" s="3"/>
      <c r="IW17" s="3"/>
      <c r="IX17" s="3"/>
      <c r="IY17" s="3"/>
      <c r="IZ17" s="3"/>
      <c r="JA17" s="3"/>
      <c r="JB17" s="3"/>
      <c r="JC17" s="3"/>
      <c r="JD17" s="3"/>
      <c r="JE17" s="3"/>
      <c r="JF17" s="3"/>
      <c r="JG17" s="3"/>
      <c r="JH17" s="3"/>
      <c r="JI17" s="3"/>
      <c r="JJ17" s="3"/>
      <c r="JK17" s="3"/>
      <c r="JL17" s="3"/>
      <c r="JM17" s="3"/>
      <c r="JN17" s="3"/>
      <c r="JO17" s="3"/>
      <c r="JP17" s="3"/>
      <c r="JQ17" s="3"/>
      <c r="JR17" s="3"/>
      <c r="JS17" s="3"/>
      <c r="JT17" s="3"/>
      <c r="JU17" s="3"/>
      <c r="JV17" s="3"/>
      <c r="JW17" s="3"/>
      <c r="JX17" s="3"/>
      <c r="JY17" s="3"/>
      <c r="JZ17" s="3"/>
      <c r="KA17" s="3"/>
      <c r="KB17" s="3"/>
      <c r="KC17" s="3"/>
      <c r="KD17" s="3"/>
      <c r="KE17" s="3"/>
      <c r="KF17" s="3"/>
      <c r="KG17" s="3"/>
      <c r="KH17" s="3"/>
      <c r="KI17" s="3"/>
      <c r="KJ17" s="3"/>
      <c r="KK17" s="3"/>
      <c r="KL17" s="3"/>
      <c r="KM17" s="3"/>
      <c r="KN17" s="3"/>
      <c r="KO17" s="3"/>
      <c r="KP17" s="3"/>
      <c r="KQ17" s="3"/>
      <c r="KR17" s="3"/>
      <c r="KS17" s="3"/>
      <c r="KT17" s="3"/>
      <c r="KU17" s="3"/>
      <c r="KV17" s="3"/>
      <c r="KW17" s="3"/>
      <c r="KX17" s="3"/>
      <c r="KY17" s="3"/>
      <c r="KZ17" s="3"/>
      <c r="LA17" s="3"/>
      <c r="LB17" s="3"/>
      <c r="LC17" s="3"/>
      <c r="LD17" s="3"/>
      <c r="LE17" s="3"/>
      <c r="LF17" s="3"/>
      <c r="LG17" s="3"/>
      <c r="LH17" s="3"/>
      <c r="LI17" s="3"/>
      <c r="LJ17" s="3"/>
      <c r="LK17" s="3"/>
      <c r="LL17" s="3"/>
      <c r="LM17" s="3"/>
      <c r="LN17" s="3"/>
      <c r="LO17" s="3"/>
      <c r="LP17" s="3"/>
      <c r="LQ17" s="3"/>
      <c r="LR17" s="3"/>
      <c r="LS17" s="3"/>
      <c r="LT17" s="3"/>
      <c r="LU17" s="3"/>
      <c r="LV17" s="3"/>
      <c r="LW17" s="3"/>
      <c r="LX17" s="3"/>
      <c r="LY17" s="3"/>
      <c r="LZ17" s="3"/>
      <c r="MA17" s="3"/>
      <c r="MB17" s="3"/>
      <c r="MC17" s="3"/>
      <c r="MD17" s="3"/>
      <c r="ME17" s="3"/>
      <c r="MF17" s="3"/>
      <c r="MG17" s="3"/>
      <c r="MH17" s="3"/>
      <c r="MI17" s="3"/>
      <c r="MJ17" s="3"/>
      <c r="MK17" s="3"/>
      <c r="ML17" s="3"/>
      <c r="MM17" s="3"/>
      <c r="MN17" s="3"/>
      <c r="MO17" s="3"/>
      <c r="MP17" s="3"/>
      <c r="MQ17" s="3"/>
      <c r="MR17" s="3"/>
      <c r="MS17" s="3"/>
      <c r="MT17" s="3"/>
      <c r="MU17" s="3"/>
      <c r="MV17" s="3"/>
      <c r="MW17" s="3"/>
      <c r="MX17" s="3"/>
      <c r="MY17" s="3"/>
      <c r="MZ17" s="3"/>
      <c r="NA17" s="3"/>
      <c r="NB17" s="3"/>
      <c r="NC17" s="3"/>
      <c r="ND17" s="3"/>
      <c r="NE17" s="3"/>
      <c r="NF17" s="3"/>
      <c r="NG17" s="3"/>
      <c r="NH17" s="3"/>
      <c r="NI17" s="3"/>
      <c r="NJ17" s="3"/>
      <c r="NK17" s="3"/>
      <c r="NL17" s="3"/>
      <c r="NM17" s="3"/>
      <c r="NN17" s="3"/>
      <c r="NO17" s="3"/>
      <c r="NP17" s="3"/>
      <c r="NQ17" s="3"/>
      <c r="NR17" s="3"/>
      <c r="NS17" s="3"/>
      <c r="NT17" s="3"/>
      <c r="NU17" s="3"/>
      <c r="NV17" s="3"/>
      <c r="NW17" s="3"/>
      <c r="NX17" s="3"/>
      <c r="NY17" s="3"/>
      <c r="NZ17" s="3"/>
      <c r="OA17" s="3"/>
      <c r="OB17" s="3"/>
      <c r="OC17" s="3"/>
      <c r="OD17" s="3"/>
    </row>
    <row r="18" spans="1:394" s="32" customFormat="1" ht="36" customHeight="1">
      <c r="A18" s="4" t="s">
        <v>35</v>
      </c>
      <c r="B18" s="5" t="s">
        <v>36</v>
      </c>
      <c r="C18" s="5" t="s">
        <v>37</v>
      </c>
      <c r="D18" s="6" t="s">
        <v>38</v>
      </c>
      <c r="E18" s="7" t="s">
        <v>39</v>
      </c>
      <c r="F18" s="5" t="s">
        <v>40</v>
      </c>
      <c r="G18" s="5" t="s">
        <v>41</v>
      </c>
      <c r="H18" s="5" t="s">
        <v>42</v>
      </c>
      <c r="I18" s="8" t="s">
        <v>43</v>
      </c>
      <c r="J18" s="8" t="s">
        <v>44</v>
      </c>
      <c r="K18" s="8" t="s">
        <v>45</v>
      </c>
      <c r="L18" s="9" t="s">
        <v>46</v>
      </c>
      <c r="M18" s="10" t="s">
        <v>13</v>
      </c>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M18" s="3"/>
      <c r="DN18" s="3"/>
      <c r="DO18" s="3"/>
      <c r="DP18" s="3"/>
      <c r="DQ18" s="3"/>
      <c r="DR18" s="3"/>
      <c r="DS18" s="3"/>
      <c r="DT18" s="3"/>
      <c r="DU18" s="3"/>
      <c r="DV18" s="3"/>
      <c r="DW18" s="3"/>
      <c r="DX18" s="3"/>
      <c r="DY18" s="3"/>
      <c r="DZ18" s="3"/>
      <c r="EA18" s="3"/>
      <c r="EB18" s="3"/>
      <c r="EC18" s="3"/>
      <c r="ED18" s="3"/>
      <c r="EE18" s="3"/>
      <c r="EF18" s="3"/>
      <c r="EG18" s="3"/>
      <c r="EH18" s="3"/>
      <c r="EI18" s="3"/>
      <c r="EJ18" s="3"/>
      <c r="EK18" s="3"/>
      <c r="EL18" s="3"/>
      <c r="EM18" s="3"/>
      <c r="EN18" s="3"/>
      <c r="EO18" s="3"/>
      <c r="EP18" s="3"/>
      <c r="EQ18" s="3"/>
      <c r="ER18" s="3"/>
      <c r="ES18" s="3"/>
      <c r="ET18" s="3"/>
      <c r="EU18" s="3"/>
      <c r="EV18" s="3"/>
      <c r="EW18" s="3"/>
      <c r="EX18" s="3"/>
      <c r="EY18" s="3"/>
      <c r="EZ18" s="3"/>
      <c r="FA18" s="3"/>
      <c r="FB18" s="3"/>
      <c r="FC18" s="3"/>
      <c r="FD18" s="3"/>
      <c r="FE18" s="3"/>
      <c r="FF18" s="3"/>
      <c r="FG18" s="3"/>
      <c r="FH18" s="3"/>
      <c r="FI18" s="3"/>
      <c r="FJ18" s="3"/>
      <c r="FK18" s="3"/>
      <c r="FL18" s="3"/>
      <c r="FM18" s="3"/>
      <c r="FN18" s="3"/>
      <c r="FO18" s="3"/>
      <c r="FP18" s="3"/>
      <c r="FQ18" s="3"/>
      <c r="FR18" s="3"/>
      <c r="FS18" s="3"/>
      <c r="FT18" s="3"/>
      <c r="FU18" s="3"/>
      <c r="FV18" s="3"/>
      <c r="FW18" s="3"/>
      <c r="FX18" s="3"/>
      <c r="FY18" s="3"/>
      <c r="FZ18" s="3"/>
      <c r="GA18" s="3"/>
      <c r="GB18" s="3"/>
      <c r="GC18" s="3"/>
      <c r="GD18" s="3"/>
      <c r="GE18" s="3"/>
      <c r="GF18" s="3"/>
      <c r="GG18" s="3"/>
      <c r="GH18" s="3"/>
      <c r="GI18" s="3"/>
      <c r="GJ18" s="3"/>
      <c r="GK18" s="3"/>
      <c r="GL18" s="3"/>
      <c r="GM18" s="3"/>
      <c r="GN18" s="3"/>
      <c r="GO18" s="3"/>
      <c r="GP18" s="3"/>
      <c r="GQ18" s="3"/>
      <c r="GR18" s="3"/>
      <c r="GS18" s="3"/>
      <c r="GT18" s="3"/>
      <c r="GU18" s="3"/>
      <c r="GV18" s="3"/>
      <c r="GW18" s="3"/>
      <c r="GX18" s="3"/>
      <c r="GY18" s="3"/>
      <c r="GZ18" s="3"/>
      <c r="HA18" s="3"/>
      <c r="HB18" s="3"/>
      <c r="HC18" s="3"/>
      <c r="HD18" s="3"/>
      <c r="HE18" s="3"/>
      <c r="HF18" s="3"/>
      <c r="HG18" s="3"/>
      <c r="HH18" s="3"/>
      <c r="HI18" s="3"/>
      <c r="HJ18" s="3"/>
      <c r="HK18" s="3"/>
      <c r="HL18" s="3"/>
      <c r="HM18" s="3"/>
      <c r="HN18" s="3"/>
      <c r="HO18" s="3"/>
      <c r="HP18" s="3"/>
      <c r="HQ18" s="3"/>
      <c r="HR18" s="3"/>
      <c r="HS18" s="3"/>
      <c r="HT18" s="3"/>
      <c r="HU18" s="3"/>
      <c r="HV18" s="3"/>
      <c r="HW18" s="3"/>
      <c r="HX18" s="3"/>
      <c r="HY18" s="3"/>
      <c r="HZ18" s="3"/>
      <c r="IA18" s="3"/>
      <c r="IB18" s="3"/>
      <c r="IC18" s="3"/>
      <c r="ID18" s="3"/>
      <c r="IE18" s="3"/>
      <c r="IF18" s="3"/>
      <c r="IG18" s="3"/>
      <c r="IH18" s="3"/>
      <c r="II18" s="3"/>
      <c r="IJ18" s="3"/>
      <c r="IK18" s="3"/>
      <c r="IL18" s="3"/>
      <c r="IM18" s="3"/>
      <c r="IN18" s="3"/>
      <c r="IO18" s="3"/>
      <c r="IP18" s="3"/>
      <c r="IQ18" s="3"/>
      <c r="IR18" s="3"/>
      <c r="IS18" s="3"/>
      <c r="IT18" s="3"/>
      <c r="IU18" s="3"/>
      <c r="IV18" s="3"/>
      <c r="IW18" s="3"/>
      <c r="IX18" s="3"/>
      <c r="IY18" s="3"/>
      <c r="IZ18" s="3"/>
      <c r="JA18" s="3"/>
      <c r="JB18" s="3"/>
      <c r="JC18" s="3"/>
      <c r="JD18" s="3"/>
      <c r="JE18" s="3"/>
      <c r="JF18" s="3"/>
      <c r="JG18" s="3"/>
      <c r="JH18" s="3"/>
      <c r="JI18" s="3"/>
      <c r="JJ18" s="3"/>
      <c r="JK18" s="3"/>
      <c r="JL18" s="3"/>
      <c r="JM18" s="3"/>
      <c r="JN18" s="3"/>
      <c r="JO18" s="3"/>
      <c r="JP18" s="3"/>
      <c r="JQ18" s="3"/>
      <c r="JR18" s="3"/>
      <c r="JS18" s="3"/>
      <c r="JT18" s="3"/>
      <c r="JU18" s="3"/>
      <c r="JV18" s="3"/>
      <c r="JW18" s="3"/>
      <c r="JX18" s="3"/>
      <c r="JY18" s="3"/>
      <c r="JZ18" s="3"/>
      <c r="KA18" s="3"/>
      <c r="KB18" s="3"/>
      <c r="KC18" s="3"/>
      <c r="KD18" s="3"/>
      <c r="KE18" s="3"/>
      <c r="KF18" s="3"/>
      <c r="KG18" s="3"/>
      <c r="KH18" s="3"/>
      <c r="KI18" s="3"/>
      <c r="KJ18" s="3"/>
      <c r="KK18" s="3"/>
      <c r="KL18" s="3"/>
      <c r="KM18" s="3"/>
      <c r="KN18" s="3"/>
      <c r="KO18" s="3"/>
      <c r="KP18" s="3"/>
      <c r="KQ18" s="3"/>
      <c r="KR18" s="3"/>
      <c r="KS18" s="3"/>
      <c r="KT18" s="3"/>
      <c r="KU18" s="3"/>
      <c r="KV18" s="3"/>
      <c r="KW18" s="3"/>
      <c r="KX18" s="3"/>
      <c r="KY18" s="3"/>
      <c r="KZ18" s="3"/>
      <c r="LA18" s="3"/>
      <c r="LB18" s="3"/>
      <c r="LC18" s="3"/>
      <c r="LD18" s="3"/>
      <c r="LE18" s="3"/>
      <c r="LF18" s="3"/>
      <c r="LG18" s="3"/>
      <c r="LH18" s="3"/>
      <c r="LI18" s="3"/>
      <c r="LJ18" s="3"/>
      <c r="LK18" s="3"/>
      <c r="LL18" s="3"/>
      <c r="LM18" s="3"/>
      <c r="LN18" s="3"/>
      <c r="LO18" s="3"/>
      <c r="LP18" s="3"/>
      <c r="LQ18" s="3"/>
      <c r="LR18" s="3"/>
      <c r="LS18" s="3"/>
      <c r="LT18" s="3"/>
      <c r="LU18" s="3"/>
      <c r="LV18" s="3"/>
      <c r="LW18" s="3"/>
      <c r="LX18" s="3"/>
      <c r="LY18" s="3"/>
      <c r="LZ18" s="3"/>
      <c r="MA18" s="3"/>
      <c r="MB18" s="3"/>
      <c r="MC18" s="3"/>
      <c r="MD18" s="3"/>
      <c r="ME18" s="3"/>
      <c r="MF18" s="3"/>
      <c r="MG18" s="3"/>
      <c r="MH18" s="3"/>
      <c r="MI18" s="3"/>
      <c r="MJ18" s="3"/>
      <c r="MK18" s="3"/>
      <c r="ML18" s="3"/>
      <c r="MM18" s="3"/>
      <c r="MN18" s="3"/>
      <c r="MO18" s="3"/>
      <c r="MP18" s="3"/>
      <c r="MQ18" s="3"/>
      <c r="MR18" s="3"/>
      <c r="MS18" s="3"/>
      <c r="MT18" s="3"/>
      <c r="MU18" s="3"/>
      <c r="MV18" s="3"/>
      <c r="MW18" s="3"/>
      <c r="MX18" s="3"/>
      <c r="MY18" s="3"/>
      <c r="MZ18" s="3"/>
      <c r="NA18" s="3"/>
      <c r="NB18" s="3"/>
      <c r="NC18" s="3"/>
      <c r="ND18" s="3"/>
      <c r="NE18" s="3"/>
      <c r="NF18" s="3"/>
      <c r="NG18" s="3"/>
      <c r="NH18" s="3"/>
      <c r="NI18" s="3"/>
      <c r="NJ18" s="3"/>
      <c r="NK18" s="3"/>
      <c r="NL18" s="3"/>
      <c r="NM18" s="3"/>
      <c r="NN18" s="3"/>
      <c r="NO18" s="3"/>
      <c r="NP18" s="3"/>
      <c r="NQ18" s="3"/>
      <c r="NR18" s="3"/>
      <c r="NS18" s="3"/>
      <c r="NT18" s="3"/>
      <c r="NU18" s="3"/>
      <c r="NV18" s="3"/>
      <c r="NW18" s="3"/>
      <c r="NX18" s="3"/>
      <c r="NY18" s="3"/>
      <c r="NZ18" s="3"/>
      <c r="OA18" s="3"/>
      <c r="OB18" s="3"/>
      <c r="OC18" s="3"/>
      <c r="OD18" s="3"/>
    </row>
    <row r="19" spans="1:394" s="3" customFormat="1" ht="99.95" customHeight="1">
      <c r="A19" s="826"/>
      <c r="B19" s="829" t="s">
        <v>47</v>
      </c>
      <c r="C19" s="175" t="s">
        <v>690</v>
      </c>
      <c r="D19" s="176" t="s">
        <v>691</v>
      </c>
      <c r="E19" s="506" t="s">
        <v>1303</v>
      </c>
      <c r="F19" s="176" t="s">
        <v>692</v>
      </c>
      <c r="G19" s="176" t="s">
        <v>693</v>
      </c>
      <c r="H19" s="507" t="s">
        <v>1304</v>
      </c>
      <c r="I19" s="457" t="s">
        <v>560</v>
      </c>
      <c r="J19" s="734" t="s">
        <v>1305</v>
      </c>
      <c r="K19" s="181" t="s">
        <v>120</v>
      </c>
      <c r="L19" s="39" t="s">
        <v>51</v>
      </c>
      <c r="M19" s="361"/>
    </row>
    <row r="20" spans="1:394" s="3" customFormat="1" ht="20.100000000000001" customHeight="1">
      <c r="A20" s="827"/>
      <c r="B20" s="830"/>
      <c r="C20" s="179" t="s">
        <v>113</v>
      </c>
      <c r="D20" s="34" t="s">
        <v>53</v>
      </c>
      <c r="E20" s="35">
        <f>'[112]Ref 4_202502 增值税变动表'!F4</f>
        <v>0</v>
      </c>
      <c r="F20" s="36">
        <v>1</v>
      </c>
      <c r="G20" s="36">
        <v>0.09</v>
      </c>
      <c r="H20" s="37">
        <f>E20*G20</f>
        <v>0</v>
      </c>
      <c r="I20" s="41"/>
      <c r="K20" s="37"/>
      <c r="L20" s="42"/>
      <c r="M20" s="111"/>
    </row>
    <row r="21" spans="1:394" s="3" customFormat="1" ht="20.100000000000001" customHeight="1">
      <c r="A21" s="827"/>
      <c r="B21" s="830"/>
      <c r="C21" s="179" t="s">
        <v>114</v>
      </c>
      <c r="D21" s="34" t="s">
        <v>55</v>
      </c>
      <c r="E21" s="35">
        <f>'[112]Ref 4_202502 增值税变动表'!F5</f>
        <v>0</v>
      </c>
      <c r="F21" s="36">
        <v>1</v>
      </c>
      <c r="G21" s="36">
        <v>0.06</v>
      </c>
      <c r="H21" s="37">
        <f t="shared" ref="H21:H22" si="1">E21*G21</f>
        <v>0</v>
      </c>
      <c r="I21" s="41"/>
      <c r="J21" s="37"/>
      <c r="K21" s="37"/>
      <c r="L21" s="42"/>
      <c r="M21" s="111"/>
    </row>
    <row r="22" spans="1:394" s="3" customFormat="1" ht="20.100000000000001" customHeight="1">
      <c r="A22" s="827"/>
      <c r="B22" s="830"/>
      <c r="C22" s="179" t="s">
        <v>115</v>
      </c>
      <c r="D22" s="34" t="s">
        <v>57</v>
      </c>
      <c r="E22" s="35">
        <f>'[112]Ref 4_202502 增值税变动表'!F6</f>
        <v>0</v>
      </c>
      <c r="F22" s="36">
        <v>1</v>
      </c>
      <c r="G22" s="36">
        <v>0.06</v>
      </c>
      <c r="H22" s="37">
        <f t="shared" si="1"/>
        <v>0</v>
      </c>
      <c r="I22" s="41"/>
      <c r="J22" s="37"/>
      <c r="K22" s="37"/>
      <c r="L22" s="42"/>
      <c r="M22" s="111"/>
    </row>
    <row r="23" spans="1:394" s="3" customFormat="1" ht="21.95" customHeight="1">
      <c r="A23" s="827"/>
      <c r="B23" s="830"/>
      <c r="C23" s="180" t="s">
        <v>116</v>
      </c>
      <c r="D23" s="16" t="s">
        <v>59</v>
      </c>
      <c r="E23" s="13">
        <f>'[112]Ref 3_202502 增值税进项认证清单'!K22</f>
        <v>1979092.2</v>
      </c>
      <c r="F23" s="14">
        <v>1</v>
      </c>
      <c r="G23" s="45" t="s">
        <v>60</v>
      </c>
      <c r="H23" s="46">
        <f>'[112]Ref 3_202502 增值税进项认证清单'!L22</f>
        <v>142670.14000000001</v>
      </c>
      <c r="I23" s="47" t="s">
        <v>61</v>
      </c>
      <c r="J23" s="13">
        <f>[112]进项明细!N28</f>
        <v>142670.13999999998</v>
      </c>
      <c r="K23" s="13">
        <f>H23-J23</f>
        <v>0</v>
      </c>
      <c r="L23" s="48"/>
      <c r="M23" s="361"/>
      <c r="N23" s="49"/>
      <c r="R23" s="50"/>
    </row>
    <row r="24" spans="1:394" s="3" customFormat="1" ht="21.95" customHeight="1">
      <c r="A24" s="827"/>
      <c r="B24" s="830"/>
      <c r="C24" s="51" t="s">
        <v>117</v>
      </c>
      <c r="D24" s="16" t="s">
        <v>65</v>
      </c>
      <c r="F24" s="14">
        <v>1</v>
      </c>
      <c r="G24" s="45"/>
      <c r="H24" s="46">
        <f>'[112]Ref 4_202502 增值税变动表'!F15+'[112]Ref 4_202502 增值税变动表'!F16</f>
        <v>192482785.34</v>
      </c>
      <c r="I24" s="47"/>
      <c r="J24" s="13"/>
      <c r="K24" s="13"/>
      <c r="L24" s="52"/>
      <c r="M24" s="361"/>
      <c r="R24" s="50"/>
    </row>
    <row r="25" spans="1:394" ht="51" customHeight="1">
      <c r="A25" s="828"/>
      <c r="B25" s="831"/>
      <c r="C25" s="180" t="s">
        <v>119</v>
      </c>
      <c r="D25" s="16" t="s">
        <v>65</v>
      </c>
      <c r="E25" s="13"/>
      <c r="F25" s="14">
        <v>1</v>
      </c>
      <c r="G25" s="45" t="s">
        <v>60</v>
      </c>
      <c r="H25" s="46">
        <f>'[112]Ref 4_202502 增值税变动表'!F17+'[112]Ref 4_202502 增值税变动表'!F18</f>
        <v>190560359.09999999</v>
      </c>
      <c r="I25" s="53"/>
      <c r="J25" s="46">
        <f>-'[112]02月BS'!I58</f>
        <v>190560359.09999999</v>
      </c>
      <c r="K25" s="46">
        <f>H25-J25</f>
        <v>0</v>
      </c>
      <c r="L25" s="54"/>
      <c r="M25" s="361"/>
      <c r="N25" s="55"/>
    </row>
    <row r="26" spans="1:394" s="65" customFormat="1" ht="67.5" customHeight="1">
      <c r="A26" s="310">
        <v>2</v>
      </c>
      <c r="B26" s="311" t="s">
        <v>68</v>
      </c>
      <c r="C26" s="311"/>
      <c r="D26" s="312"/>
      <c r="E26" s="308"/>
      <c r="F26" s="311"/>
      <c r="G26" s="313"/>
      <c r="H26" s="182" t="s">
        <v>1309</v>
      </c>
      <c r="I26" s="308"/>
      <c r="J26" s="308"/>
      <c r="K26" s="308"/>
      <c r="L26" s="309"/>
      <c r="M26" s="362"/>
      <c r="N26" s="64"/>
      <c r="O26" s="64"/>
      <c r="P26" s="64"/>
      <c r="Q26" s="64"/>
      <c r="R26" s="64"/>
      <c r="S26" s="64"/>
      <c r="T26" s="64"/>
      <c r="U26" s="64"/>
      <c r="V26" s="64"/>
      <c r="W26" s="64"/>
      <c r="X26" s="64"/>
      <c r="Y26" s="64"/>
      <c r="Z26" s="64"/>
      <c r="AA26" s="64"/>
      <c r="AB26" s="64"/>
      <c r="AC26" s="64"/>
      <c r="AD26" s="64"/>
      <c r="AE26" s="64"/>
      <c r="AF26" s="64"/>
      <c r="AG26" s="64"/>
      <c r="AH26" s="64"/>
      <c r="AI26" s="64"/>
      <c r="AJ26" s="64"/>
      <c r="AK26" s="64"/>
      <c r="AL26" s="64"/>
      <c r="AM26" s="64"/>
      <c r="AN26" s="64"/>
      <c r="AO26" s="64"/>
      <c r="AP26" s="64"/>
      <c r="AQ26" s="64"/>
      <c r="AR26" s="64"/>
      <c r="AS26" s="64"/>
      <c r="AT26" s="64"/>
      <c r="AU26" s="64"/>
      <c r="AV26" s="64"/>
      <c r="AW26" s="64"/>
      <c r="AX26" s="64"/>
      <c r="AY26" s="64"/>
      <c r="AZ26" s="64"/>
      <c r="BA26" s="64"/>
      <c r="BB26" s="64"/>
      <c r="BC26" s="64"/>
      <c r="BD26" s="64"/>
      <c r="BE26" s="64"/>
      <c r="BF26" s="64"/>
      <c r="BG26" s="64"/>
      <c r="BH26" s="64"/>
      <c r="BI26" s="64"/>
      <c r="BJ26" s="64"/>
      <c r="BK26" s="64"/>
      <c r="BL26" s="64"/>
      <c r="BM26" s="64"/>
      <c r="BN26" s="64"/>
      <c r="BO26" s="64"/>
      <c r="BP26" s="64"/>
      <c r="BQ26" s="64"/>
      <c r="BR26" s="64"/>
      <c r="BS26" s="64"/>
      <c r="BT26" s="64"/>
      <c r="BU26" s="64"/>
      <c r="BV26" s="64"/>
      <c r="BW26" s="64"/>
      <c r="BX26" s="64"/>
      <c r="BY26" s="64"/>
      <c r="BZ26" s="64"/>
      <c r="CA26" s="64"/>
      <c r="CB26" s="64"/>
      <c r="CC26" s="64"/>
      <c r="CD26" s="64"/>
      <c r="CE26" s="64"/>
      <c r="CF26" s="64"/>
      <c r="CG26" s="64"/>
      <c r="CH26" s="64"/>
      <c r="CI26" s="64"/>
      <c r="CJ26" s="64"/>
      <c r="CK26" s="64"/>
      <c r="CL26" s="64"/>
      <c r="CM26" s="64"/>
      <c r="CN26" s="64"/>
      <c r="CO26" s="64"/>
      <c r="CP26" s="64"/>
      <c r="CQ26" s="64"/>
      <c r="CR26" s="64"/>
      <c r="CS26" s="64"/>
      <c r="CT26" s="64"/>
      <c r="CU26" s="64"/>
      <c r="CV26" s="64"/>
      <c r="CW26" s="64"/>
      <c r="CX26" s="64"/>
      <c r="CY26" s="64"/>
      <c r="CZ26" s="64"/>
      <c r="DA26" s="64"/>
      <c r="DB26" s="64"/>
      <c r="DC26" s="64"/>
      <c r="DD26" s="64"/>
      <c r="DE26" s="64"/>
      <c r="DF26" s="64"/>
      <c r="DG26" s="64"/>
      <c r="DH26" s="64"/>
      <c r="DI26" s="64"/>
      <c r="DJ26" s="64"/>
      <c r="DK26" s="64"/>
      <c r="DL26" s="64"/>
      <c r="DM26" s="64"/>
      <c r="DN26" s="64"/>
      <c r="DO26" s="64"/>
      <c r="DP26" s="64"/>
      <c r="DQ26" s="64"/>
      <c r="DR26" s="64"/>
      <c r="DS26" s="64"/>
      <c r="DT26" s="64"/>
      <c r="DU26" s="64"/>
      <c r="DV26" s="64"/>
      <c r="DW26" s="64"/>
      <c r="DX26" s="64"/>
      <c r="DY26" s="64"/>
      <c r="DZ26" s="64"/>
      <c r="EA26" s="64"/>
      <c r="EB26" s="64"/>
      <c r="EC26" s="64"/>
      <c r="ED26" s="64"/>
      <c r="EE26" s="64"/>
      <c r="EF26" s="64"/>
      <c r="EG26" s="64"/>
      <c r="EH26" s="64"/>
      <c r="EI26" s="64"/>
      <c r="EJ26" s="64"/>
      <c r="EK26" s="64"/>
      <c r="EL26" s="64"/>
      <c r="EM26" s="64"/>
      <c r="EN26" s="64"/>
      <c r="EO26" s="64"/>
      <c r="EP26" s="64"/>
      <c r="EQ26" s="64"/>
      <c r="ER26" s="64"/>
      <c r="ES26" s="64"/>
      <c r="ET26" s="64"/>
      <c r="EU26" s="64"/>
      <c r="EV26" s="64"/>
      <c r="EW26" s="64"/>
      <c r="EX26" s="64"/>
      <c r="EY26" s="64"/>
      <c r="EZ26" s="64"/>
      <c r="FA26" s="64"/>
      <c r="FB26" s="64"/>
      <c r="FC26" s="64"/>
      <c r="FD26" s="64"/>
      <c r="FE26" s="64"/>
      <c r="FF26" s="64"/>
      <c r="FG26" s="64"/>
      <c r="FH26" s="64"/>
      <c r="FI26" s="64"/>
      <c r="FJ26" s="64"/>
      <c r="FK26" s="64"/>
      <c r="FL26" s="64"/>
      <c r="FM26" s="64"/>
      <c r="FN26" s="64"/>
      <c r="FO26" s="64"/>
      <c r="FP26" s="64"/>
      <c r="FQ26" s="64"/>
      <c r="FR26" s="64"/>
      <c r="FS26" s="64"/>
      <c r="FT26" s="64"/>
      <c r="FU26" s="64"/>
      <c r="FV26" s="64"/>
      <c r="FW26" s="64"/>
      <c r="FX26" s="64"/>
      <c r="FY26" s="64"/>
      <c r="FZ26" s="64"/>
      <c r="GA26" s="64"/>
      <c r="GB26" s="64"/>
      <c r="GC26" s="64"/>
      <c r="GD26" s="64"/>
      <c r="GE26" s="64"/>
      <c r="GF26" s="64"/>
      <c r="GG26" s="64"/>
      <c r="GH26" s="64"/>
      <c r="GI26" s="64"/>
      <c r="GJ26" s="64"/>
      <c r="GK26" s="64"/>
      <c r="GL26" s="64"/>
      <c r="GM26" s="64"/>
      <c r="GN26" s="64"/>
      <c r="GO26" s="64"/>
      <c r="GP26" s="64"/>
      <c r="GQ26" s="64"/>
      <c r="GR26" s="64"/>
      <c r="GS26" s="64"/>
      <c r="GT26" s="64"/>
      <c r="GU26" s="64"/>
      <c r="GV26" s="64"/>
      <c r="GW26" s="64"/>
      <c r="GX26" s="64"/>
      <c r="GY26" s="64"/>
      <c r="GZ26" s="64"/>
      <c r="HA26" s="64"/>
      <c r="HB26" s="64"/>
      <c r="HC26" s="64"/>
      <c r="HD26" s="64"/>
      <c r="HE26" s="64"/>
      <c r="HF26" s="64"/>
      <c r="HG26" s="64"/>
      <c r="HH26" s="64"/>
      <c r="HI26" s="64"/>
      <c r="HJ26" s="64"/>
      <c r="HK26" s="64"/>
      <c r="HL26" s="64"/>
      <c r="HM26" s="64"/>
      <c r="HN26" s="64"/>
      <c r="HO26" s="64"/>
      <c r="HP26" s="64"/>
      <c r="HQ26" s="64"/>
      <c r="HR26" s="64"/>
      <c r="HS26" s="64"/>
      <c r="HT26" s="64"/>
      <c r="HU26" s="64"/>
      <c r="HV26" s="64"/>
      <c r="HW26" s="64"/>
      <c r="HX26" s="64"/>
      <c r="HY26" s="64"/>
      <c r="HZ26" s="64"/>
      <c r="IA26" s="64"/>
      <c r="IB26" s="64"/>
      <c r="IC26" s="64"/>
      <c r="ID26" s="64"/>
      <c r="IE26" s="64"/>
      <c r="IF26" s="64"/>
      <c r="IG26" s="64"/>
      <c r="IH26" s="64"/>
      <c r="II26" s="64"/>
      <c r="IJ26" s="64"/>
      <c r="IK26" s="64"/>
      <c r="IL26" s="64"/>
      <c r="IM26" s="64"/>
      <c r="IN26" s="64"/>
      <c r="IO26" s="64"/>
      <c r="IP26" s="64"/>
      <c r="IQ26" s="64"/>
      <c r="IR26" s="64"/>
      <c r="IS26" s="64"/>
      <c r="IT26" s="64"/>
      <c r="IU26" s="64"/>
      <c r="IV26" s="64"/>
      <c r="IW26" s="64"/>
      <c r="IX26" s="64"/>
      <c r="IY26" s="64"/>
      <c r="IZ26" s="64"/>
      <c r="JA26" s="64"/>
      <c r="JB26" s="64"/>
      <c r="JC26" s="64"/>
      <c r="JD26" s="64"/>
      <c r="JE26" s="64"/>
      <c r="JF26" s="64"/>
      <c r="JG26" s="64"/>
      <c r="JH26" s="64"/>
      <c r="JI26" s="64"/>
      <c r="JJ26" s="64"/>
      <c r="JK26" s="64"/>
      <c r="JL26" s="64"/>
      <c r="JM26" s="64"/>
      <c r="JN26" s="64"/>
      <c r="JO26" s="64"/>
      <c r="JP26" s="64"/>
      <c r="JQ26" s="64"/>
      <c r="JR26" s="64"/>
      <c r="JS26" s="64"/>
      <c r="JT26" s="64"/>
      <c r="JU26" s="64"/>
      <c r="JV26" s="64"/>
      <c r="JW26" s="64"/>
      <c r="JX26" s="64"/>
      <c r="JY26" s="64"/>
      <c r="JZ26" s="64"/>
      <c r="KA26" s="64"/>
      <c r="KB26" s="64"/>
      <c r="KC26" s="64"/>
      <c r="KD26" s="64"/>
      <c r="KE26" s="64"/>
      <c r="KF26" s="64"/>
      <c r="KG26" s="64"/>
      <c r="KH26" s="64"/>
      <c r="KI26" s="64"/>
      <c r="KJ26" s="64"/>
      <c r="KK26" s="64"/>
      <c r="KL26" s="64"/>
      <c r="KM26" s="64"/>
      <c r="KN26" s="64"/>
      <c r="KO26" s="64"/>
      <c r="KP26" s="64"/>
      <c r="KQ26" s="64"/>
      <c r="KR26" s="64"/>
      <c r="KS26" s="64"/>
      <c r="KT26" s="64"/>
      <c r="KU26" s="64"/>
      <c r="KV26" s="64"/>
      <c r="KW26" s="64"/>
      <c r="KX26" s="64"/>
      <c r="KY26" s="64"/>
      <c r="KZ26" s="64"/>
      <c r="LA26" s="64"/>
      <c r="LB26" s="64"/>
      <c r="LC26" s="64"/>
      <c r="LD26" s="64"/>
      <c r="LE26" s="64"/>
      <c r="LF26" s="64"/>
      <c r="LG26" s="64"/>
      <c r="LH26" s="64"/>
      <c r="LI26" s="64"/>
      <c r="LJ26" s="64"/>
      <c r="LK26" s="64"/>
      <c r="LL26" s="64"/>
      <c r="LM26" s="64"/>
      <c r="LN26" s="64"/>
      <c r="LO26" s="64"/>
      <c r="LP26" s="64"/>
      <c r="LQ26" s="64"/>
      <c r="LR26" s="64"/>
      <c r="LS26" s="64"/>
      <c r="LT26" s="64"/>
      <c r="LU26" s="64"/>
      <c r="LV26" s="64"/>
      <c r="LW26" s="64"/>
      <c r="LX26" s="64"/>
      <c r="LY26" s="64"/>
      <c r="LZ26" s="64"/>
      <c r="MA26" s="64"/>
      <c r="MB26" s="64"/>
      <c r="MC26" s="64"/>
      <c r="MD26" s="64"/>
      <c r="ME26" s="64"/>
      <c r="MF26" s="64"/>
      <c r="MG26" s="64"/>
      <c r="MH26" s="64"/>
      <c r="MI26" s="64"/>
      <c r="MJ26" s="64"/>
      <c r="MK26" s="64"/>
      <c r="ML26" s="64"/>
      <c r="MM26" s="64"/>
      <c r="MN26" s="64"/>
      <c r="MO26" s="64"/>
      <c r="MP26" s="64"/>
      <c r="MQ26" s="64"/>
      <c r="MR26" s="64"/>
      <c r="MS26" s="64"/>
      <c r="MT26" s="64"/>
      <c r="MU26" s="64"/>
      <c r="MV26" s="64"/>
      <c r="MW26" s="64"/>
      <c r="MX26" s="64"/>
      <c r="MY26" s="64"/>
      <c r="MZ26" s="64"/>
      <c r="NA26" s="64"/>
      <c r="NB26" s="64"/>
      <c r="NC26" s="64"/>
      <c r="ND26" s="64"/>
      <c r="NE26" s="64"/>
      <c r="NF26" s="64"/>
      <c r="NG26" s="64"/>
      <c r="NH26" s="64"/>
      <c r="NI26" s="64"/>
      <c r="NJ26" s="64"/>
      <c r="NK26" s="64"/>
      <c r="NL26" s="64"/>
      <c r="NM26" s="64"/>
      <c r="NN26" s="64"/>
      <c r="NO26" s="64"/>
      <c r="NP26" s="64"/>
      <c r="NQ26" s="64"/>
      <c r="NR26" s="64"/>
      <c r="NS26" s="64"/>
      <c r="NT26" s="64"/>
      <c r="NU26" s="64"/>
      <c r="NV26" s="64"/>
      <c r="NW26" s="64"/>
      <c r="NX26" s="64"/>
      <c r="NY26" s="64"/>
      <c r="NZ26" s="64"/>
      <c r="OA26" s="64"/>
      <c r="OB26" s="64"/>
      <c r="OC26" s="64"/>
      <c r="OD26" s="64"/>
    </row>
    <row r="27" spans="1:394" s="64" customFormat="1" ht="18" customHeight="1">
      <c r="A27" s="684"/>
      <c r="B27" s="847" t="s">
        <v>1079</v>
      </c>
      <c r="C27" s="486" t="s">
        <v>715</v>
      </c>
      <c r="D27" s="685"/>
      <c r="E27" s="107"/>
      <c r="F27" s="102"/>
      <c r="G27" s="686"/>
      <c r="H27" s="182" t="s">
        <v>1306</v>
      </c>
      <c r="I27" s="107"/>
      <c r="J27" s="107"/>
      <c r="K27" s="107"/>
      <c r="L27" s="687"/>
      <c r="M27" s="362"/>
    </row>
    <row r="28" spans="1:394" s="64" customFormat="1" ht="21.6" customHeight="1">
      <c r="A28" s="684"/>
      <c r="B28" s="848"/>
      <c r="C28" s="486" t="s">
        <v>717</v>
      </c>
      <c r="D28" s="685"/>
      <c r="E28" s="107"/>
      <c r="F28" s="102"/>
      <c r="G28" s="686"/>
      <c r="H28" s="182" t="s">
        <v>1307</v>
      </c>
      <c r="I28" s="107"/>
      <c r="J28" s="107"/>
      <c r="K28" s="107"/>
      <c r="L28" s="687"/>
      <c r="M28" s="362"/>
    </row>
    <row r="29" spans="1:394" s="64" customFormat="1" ht="27.6" customHeight="1">
      <c r="A29" s="684"/>
      <c r="B29" s="849"/>
      <c r="C29" s="486" t="s">
        <v>719</v>
      </c>
      <c r="D29" s="685"/>
      <c r="E29" s="107"/>
      <c r="F29" s="102"/>
      <c r="G29" s="686"/>
      <c r="H29" s="182" t="s">
        <v>1308</v>
      </c>
      <c r="I29" s="107"/>
      <c r="J29" s="107"/>
      <c r="K29" s="107"/>
      <c r="L29" s="687"/>
      <c r="M29" s="362"/>
    </row>
    <row r="30" spans="1:394" s="692" customFormat="1" ht="27.6" customHeight="1">
      <c r="A30" s="683"/>
      <c r="B30" s="689" t="s">
        <v>1081</v>
      </c>
      <c r="C30" s="690"/>
      <c r="D30" s="312"/>
      <c r="E30" s="308"/>
      <c r="F30" s="311"/>
      <c r="G30" s="313"/>
      <c r="H30" s="693" t="s">
        <v>1082</v>
      </c>
      <c r="I30" s="308"/>
      <c r="J30" s="308"/>
      <c r="K30" s="308"/>
      <c r="L30" s="309"/>
      <c r="M30" s="691"/>
    </row>
    <row r="31" spans="1:394" s="3" customFormat="1" ht="15">
      <c r="A31" s="812"/>
      <c r="B31" s="814" t="s">
        <v>70</v>
      </c>
      <c r="C31" s="66" t="s">
        <v>71</v>
      </c>
      <c r="D31" s="66" t="s">
        <v>72</v>
      </c>
      <c r="E31" s="67" t="s">
        <v>73</v>
      </c>
      <c r="F31" s="68" t="s">
        <v>74</v>
      </c>
      <c r="G31" s="69" t="s">
        <v>75</v>
      </c>
      <c r="H31" s="67" t="s">
        <v>76</v>
      </c>
      <c r="I31" s="67" t="s">
        <v>77</v>
      </c>
      <c r="J31" s="67" t="s">
        <v>78</v>
      </c>
      <c r="K31" s="67" t="s">
        <v>79</v>
      </c>
      <c r="L31" s="70"/>
      <c r="M31" s="363"/>
    </row>
    <row r="32" spans="1:394" s="3" customFormat="1" ht="81.599999999999994" customHeight="1">
      <c r="A32" s="813"/>
      <c r="B32" s="844"/>
      <c r="C32" s="183" t="s">
        <v>121</v>
      </c>
      <c r="D32" s="183" t="s">
        <v>122</v>
      </c>
      <c r="E32" s="189" t="s">
        <v>129</v>
      </c>
      <c r="F32" s="176" t="s">
        <v>123</v>
      </c>
      <c r="G32" s="184" t="s">
        <v>124</v>
      </c>
      <c r="H32" s="185" t="s">
        <v>1096</v>
      </c>
      <c r="I32" s="186" t="s">
        <v>125</v>
      </c>
      <c r="J32" s="186" t="s">
        <v>126</v>
      </c>
      <c r="K32" s="186" t="s">
        <v>127</v>
      </c>
      <c r="L32" s="698"/>
      <c r="M32" s="363"/>
    </row>
    <row r="33" spans="1:394" s="65" customFormat="1" ht="51.6" customHeight="1">
      <c r="A33" s="320">
        <v>3</v>
      </c>
      <c r="B33" s="321" t="s">
        <v>82</v>
      </c>
      <c r="C33" s="321"/>
      <c r="D33" s="321"/>
      <c r="E33" s="187" t="s">
        <v>128</v>
      </c>
      <c r="F33" s="322"/>
      <c r="G33" s="322"/>
      <c r="H33" s="661" t="s">
        <v>1022</v>
      </c>
      <c r="I33" s="662"/>
      <c r="J33" s="662"/>
      <c r="K33" s="662"/>
      <c r="L33" s="315"/>
      <c r="M33" s="363"/>
      <c r="N33" s="64"/>
      <c r="O33" s="64"/>
      <c r="P33" s="64"/>
      <c r="Q33" s="64"/>
      <c r="R33" s="64"/>
      <c r="S33" s="64"/>
      <c r="T33" s="64"/>
      <c r="U33" s="64"/>
      <c r="V33" s="64"/>
      <c r="W33" s="64"/>
      <c r="X33" s="64"/>
      <c r="Y33" s="64"/>
      <c r="Z33" s="64"/>
      <c r="AA33" s="64"/>
      <c r="AB33" s="64"/>
      <c r="AC33" s="64"/>
      <c r="AD33" s="64"/>
      <c r="AE33" s="64"/>
      <c r="AF33" s="64"/>
      <c r="AG33" s="64"/>
      <c r="AH33" s="64"/>
      <c r="AI33" s="64"/>
      <c r="AJ33" s="64"/>
      <c r="AK33" s="64"/>
      <c r="AL33" s="64"/>
      <c r="AM33" s="64"/>
      <c r="AN33" s="64"/>
      <c r="AO33" s="64"/>
      <c r="AP33" s="64"/>
      <c r="AQ33" s="64"/>
      <c r="AR33" s="64"/>
      <c r="AS33" s="64"/>
      <c r="AT33" s="64"/>
      <c r="AU33" s="64"/>
      <c r="AV33" s="64"/>
      <c r="AW33" s="64"/>
      <c r="AX33" s="64"/>
      <c r="AY33" s="64"/>
      <c r="AZ33" s="64"/>
      <c r="BA33" s="64"/>
      <c r="BB33" s="64"/>
      <c r="BC33" s="64"/>
      <c r="BD33" s="64"/>
      <c r="BE33" s="64"/>
      <c r="BF33" s="64"/>
      <c r="BG33" s="64"/>
      <c r="BH33" s="64"/>
      <c r="BI33" s="64"/>
      <c r="BJ33" s="64"/>
      <c r="BK33" s="64"/>
      <c r="BL33" s="64"/>
      <c r="BM33" s="64"/>
      <c r="BN33" s="64"/>
      <c r="BO33" s="64"/>
      <c r="BP33" s="64"/>
      <c r="BQ33" s="64"/>
      <c r="BR33" s="64"/>
      <c r="BS33" s="64"/>
      <c r="BT33" s="64"/>
      <c r="BU33" s="64"/>
      <c r="BV33" s="64"/>
      <c r="BW33" s="64"/>
      <c r="BX33" s="64"/>
      <c r="BY33" s="64"/>
      <c r="BZ33" s="64"/>
      <c r="CA33" s="64"/>
      <c r="CB33" s="64"/>
      <c r="CC33" s="64"/>
      <c r="CD33" s="64"/>
      <c r="CE33" s="64"/>
      <c r="CF33" s="64"/>
      <c r="CG33" s="64"/>
      <c r="CH33" s="64"/>
      <c r="CI33" s="64"/>
      <c r="CJ33" s="64"/>
      <c r="CK33" s="64"/>
      <c r="CL33" s="64"/>
      <c r="CM33" s="64"/>
      <c r="CN33" s="64"/>
      <c r="CO33" s="64"/>
      <c r="CP33" s="64"/>
      <c r="CQ33" s="64"/>
      <c r="CR33" s="64"/>
      <c r="CS33" s="64"/>
      <c r="CT33" s="64"/>
      <c r="CU33" s="64"/>
      <c r="CV33" s="64"/>
      <c r="CW33" s="64"/>
      <c r="CX33" s="64"/>
      <c r="CY33" s="64"/>
      <c r="CZ33" s="64"/>
      <c r="DA33" s="64"/>
      <c r="DB33" s="64"/>
      <c r="DC33" s="64"/>
      <c r="DD33" s="64"/>
      <c r="DE33" s="64"/>
      <c r="DF33" s="64"/>
      <c r="DG33" s="64"/>
      <c r="DH33" s="64"/>
      <c r="DI33" s="64"/>
      <c r="DJ33" s="64"/>
      <c r="DK33" s="64"/>
      <c r="DL33" s="64"/>
      <c r="DM33" s="64"/>
      <c r="DN33" s="64"/>
      <c r="DO33" s="64"/>
      <c r="DP33" s="64"/>
      <c r="DQ33" s="64"/>
      <c r="DR33" s="64"/>
      <c r="DS33" s="64"/>
      <c r="DT33" s="64"/>
      <c r="DU33" s="64"/>
      <c r="DV33" s="64"/>
      <c r="DW33" s="64"/>
      <c r="DX33" s="64"/>
      <c r="DY33" s="64"/>
      <c r="DZ33" s="64"/>
      <c r="EA33" s="64"/>
      <c r="EB33" s="64"/>
      <c r="EC33" s="64"/>
      <c r="ED33" s="64"/>
      <c r="EE33" s="64"/>
      <c r="EF33" s="64"/>
      <c r="EG33" s="64"/>
      <c r="EH33" s="64"/>
      <c r="EI33" s="64"/>
      <c r="EJ33" s="64"/>
      <c r="EK33" s="64"/>
      <c r="EL33" s="64"/>
      <c r="EM33" s="64"/>
      <c r="EN33" s="64"/>
      <c r="EO33" s="64"/>
      <c r="EP33" s="64"/>
      <c r="EQ33" s="64"/>
      <c r="ER33" s="64"/>
      <c r="ES33" s="64"/>
      <c r="ET33" s="64"/>
      <c r="EU33" s="64"/>
      <c r="EV33" s="64"/>
      <c r="EW33" s="64"/>
      <c r="EX33" s="64"/>
      <c r="EY33" s="64"/>
      <c r="EZ33" s="64"/>
      <c r="FA33" s="64"/>
      <c r="FB33" s="64"/>
      <c r="FC33" s="64"/>
      <c r="FD33" s="64"/>
      <c r="FE33" s="64"/>
      <c r="FF33" s="64"/>
      <c r="FG33" s="64"/>
      <c r="FH33" s="64"/>
      <c r="FI33" s="64"/>
      <c r="FJ33" s="64"/>
      <c r="FK33" s="64"/>
      <c r="FL33" s="64"/>
      <c r="FM33" s="64"/>
      <c r="FN33" s="64"/>
      <c r="FO33" s="64"/>
      <c r="FP33" s="64"/>
      <c r="FQ33" s="64"/>
      <c r="FR33" s="64"/>
      <c r="FS33" s="64"/>
      <c r="FT33" s="64"/>
      <c r="FU33" s="64"/>
      <c r="FV33" s="64"/>
      <c r="FW33" s="64"/>
      <c r="FX33" s="64"/>
      <c r="FY33" s="64"/>
      <c r="FZ33" s="64"/>
      <c r="GA33" s="64"/>
      <c r="GB33" s="64"/>
      <c r="GC33" s="64"/>
      <c r="GD33" s="64"/>
      <c r="GE33" s="64"/>
      <c r="GF33" s="64"/>
      <c r="GG33" s="64"/>
      <c r="GH33" s="64"/>
      <c r="GI33" s="64"/>
      <c r="GJ33" s="64"/>
      <c r="GK33" s="64"/>
      <c r="GL33" s="64"/>
      <c r="GM33" s="64"/>
      <c r="GN33" s="64"/>
      <c r="GO33" s="64"/>
      <c r="GP33" s="64"/>
      <c r="GQ33" s="64"/>
      <c r="GR33" s="64"/>
      <c r="GS33" s="64"/>
      <c r="GT33" s="64"/>
      <c r="GU33" s="64"/>
      <c r="GV33" s="64"/>
      <c r="GW33" s="64"/>
      <c r="GX33" s="64"/>
      <c r="GY33" s="64"/>
      <c r="GZ33" s="64"/>
      <c r="HA33" s="64"/>
      <c r="HB33" s="64"/>
      <c r="HC33" s="64"/>
      <c r="HD33" s="64"/>
      <c r="HE33" s="64"/>
      <c r="HF33" s="64"/>
      <c r="HG33" s="64"/>
      <c r="HH33" s="64"/>
      <c r="HI33" s="64"/>
      <c r="HJ33" s="64"/>
      <c r="HK33" s="64"/>
      <c r="HL33" s="64"/>
      <c r="HM33" s="64"/>
      <c r="HN33" s="64"/>
      <c r="HO33" s="64"/>
      <c r="HP33" s="64"/>
      <c r="HQ33" s="64"/>
      <c r="HR33" s="64"/>
      <c r="HS33" s="64"/>
      <c r="HT33" s="64"/>
      <c r="HU33" s="64"/>
      <c r="HV33" s="64"/>
      <c r="HW33" s="64"/>
      <c r="HX33" s="64"/>
      <c r="HY33" s="64"/>
      <c r="HZ33" s="64"/>
      <c r="IA33" s="64"/>
      <c r="IB33" s="64"/>
      <c r="IC33" s="64"/>
      <c r="ID33" s="64"/>
      <c r="IE33" s="64"/>
      <c r="IF33" s="64"/>
      <c r="IG33" s="64"/>
      <c r="IH33" s="64"/>
      <c r="II33" s="64"/>
      <c r="IJ33" s="64"/>
      <c r="IK33" s="64"/>
      <c r="IL33" s="64"/>
      <c r="IM33" s="64"/>
      <c r="IN33" s="64"/>
      <c r="IO33" s="64"/>
      <c r="IP33" s="64"/>
      <c r="IQ33" s="64"/>
      <c r="IR33" s="64"/>
      <c r="IS33" s="64"/>
      <c r="IT33" s="64"/>
      <c r="IU33" s="64"/>
      <c r="IV33" s="64"/>
      <c r="IW33" s="64"/>
      <c r="IX33" s="64"/>
      <c r="IY33" s="64"/>
      <c r="IZ33" s="64"/>
      <c r="JA33" s="64"/>
      <c r="JB33" s="64"/>
      <c r="JC33" s="64"/>
      <c r="JD33" s="64"/>
      <c r="JE33" s="64"/>
      <c r="JF33" s="64"/>
      <c r="JG33" s="64"/>
      <c r="JH33" s="64"/>
      <c r="JI33" s="64"/>
      <c r="JJ33" s="64"/>
      <c r="JK33" s="64"/>
      <c r="JL33" s="64"/>
      <c r="JM33" s="64"/>
      <c r="JN33" s="64"/>
      <c r="JO33" s="64"/>
      <c r="JP33" s="64"/>
      <c r="JQ33" s="64"/>
      <c r="JR33" s="64"/>
      <c r="JS33" s="64"/>
      <c r="JT33" s="64"/>
      <c r="JU33" s="64"/>
      <c r="JV33" s="64"/>
      <c r="JW33" s="64"/>
      <c r="JX33" s="64"/>
      <c r="JY33" s="64"/>
      <c r="JZ33" s="64"/>
      <c r="KA33" s="64"/>
      <c r="KB33" s="64"/>
      <c r="KC33" s="64"/>
      <c r="KD33" s="64"/>
      <c r="KE33" s="64"/>
      <c r="KF33" s="64"/>
      <c r="KG33" s="64"/>
      <c r="KH33" s="64"/>
      <c r="KI33" s="64"/>
      <c r="KJ33" s="64"/>
      <c r="KK33" s="64"/>
      <c r="KL33" s="64"/>
      <c r="KM33" s="64"/>
      <c r="KN33" s="64"/>
      <c r="KO33" s="64"/>
      <c r="KP33" s="64"/>
      <c r="KQ33" s="64"/>
      <c r="KR33" s="64"/>
      <c r="KS33" s="64"/>
      <c r="KT33" s="64"/>
      <c r="KU33" s="64"/>
      <c r="KV33" s="64"/>
      <c r="KW33" s="64"/>
      <c r="KX33" s="64"/>
      <c r="KY33" s="64"/>
      <c r="KZ33" s="64"/>
      <c r="LA33" s="64"/>
      <c r="LB33" s="64"/>
      <c r="LC33" s="64"/>
      <c r="LD33" s="64"/>
      <c r="LE33" s="64"/>
      <c r="LF33" s="64"/>
      <c r="LG33" s="64"/>
      <c r="LH33" s="64"/>
      <c r="LI33" s="64"/>
      <c r="LJ33" s="64"/>
      <c r="LK33" s="64"/>
      <c r="LL33" s="64"/>
      <c r="LM33" s="64"/>
      <c r="LN33" s="64"/>
      <c r="LO33" s="64"/>
      <c r="LP33" s="64"/>
      <c r="LQ33" s="64"/>
      <c r="LR33" s="64"/>
      <c r="LS33" s="64"/>
      <c r="LT33" s="64"/>
      <c r="LU33" s="64"/>
      <c r="LV33" s="64"/>
      <c r="LW33" s="64"/>
      <c r="LX33" s="64"/>
      <c r="LY33" s="64"/>
      <c r="LZ33" s="64"/>
      <c r="MA33" s="64"/>
      <c r="MB33" s="64"/>
      <c r="MC33" s="64"/>
      <c r="MD33" s="64"/>
      <c r="ME33" s="64"/>
      <c r="MF33" s="64"/>
      <c r="MG33" s="64"/>
      <c r="MH33" s="64"/>
      <c r="MI33" s="64"/>
      <c r="MJ33" s="64"/>
      <c r="MK33" s="64"/>
      <c r="ML33" s="64"/>
      <c r="MM33" s="64"/>
      <c r="MN33" s="64"/>
      <c r="MO33" s="64"/>
      <c r="MP33" s="64"/>
      <c r="MQ33" s="64"/>
      <c r="MR33" s="64"/>
      <c r="MS33" s="64"/>
      <c r="MT33" s="64"/>
      <c r="MU33" s="64"/>
      <c r="MV33" s="64"/>
      <c r="MW33" s="64"/>
      <c r="MX33" s="64"/>
      <c r="MY33" s="64"/>
      <c r="MZ33" s="64"/>
      <c r="NA33" s="64"/>
      <c r="NB33" s="64"/>
      <c r="NC33" s="64"/>
      <c r="ND33" s="64"/>
      <c r="NE33" s="64"/>
      <c r="NF33" s="64"/>
      <c r="NG33" s="64"/>
      <c r="NH33" s="64"/>
      <c r="NI33" s="64"/>
      <c r="NJ33" s="64"/>
      <c r="NK33" s="64"/>
      <c r="NL33" s="64"/>
      <c r="NM33" s="64"/>
      <c r="NN33" s="64"/>
      <c r="NO33" s="64"/>
      <c r="NP33" s="64"/>
      <c r="NQ33" s="64"/>
      <c r="NR33" s="64"/>
      <c r="NS33" s="64"/>
      <c r="NT33" s="64"/>
      <c r="NU33" s="64"/>
      <c r="NV33" s="64"/>
      <c r="NW33" s="64"/>
      <c r="NX33" s="64"/>
      <c r="NY33" s="64"/>
      <c r="NZ33" s="64"/>
      <c r="OA33" s="64"/>
      <c r="OB33" s="64"/>
      <c r="OC33" s="64"/>
      <c r="OD33" s="64"/>
    </row>
    <row r="34" spans="1:394" s="65" customFormat="1" ht="76.5" customHeight="1">
      <c r="A34" s="323">
        <v>4</v>
      </c>
      <c r="B34" s="324" t="s">
        <v>1026</v>
      </c>
      <c r="C34" s="325" t="s">
        <v>85</v>
      </c>
      <c r="D34" s="324" t="s">
        <v>86</v>
      </c>
      <c r="E34" s="699" t="s">
        <v>1085</v>
      </c>
      <c r="F34" s="695" t="s">
        <v>1083</v>
      </c>
      <c r="G34" s="327">
        <v>2.4</v>
      </c>
      <c r="H34" s="694" t="s">
        <v>1084</v>
      </c>
      <c r="I34" s="328"/>
      <c r="J34" s="308"/>
      <c r="K34" s="326" t="e">
        <f>H34-J34</f>
        <v>#VALUE!</v>
      </c>
      <c r="L34" s="329"/>
      <c r="M34" s="363"/>
      <c r="N34" s="64"/>
      <c r="O34" s="64"/>
      <c r="P34" s="64"/>
      <c r="Q34" s="64"/>
      <c r="R34" s="64"/>
      <c r="S34" s="64"/>
      <c r="T34" s="64"/>
      <c r="U34" s="64"/>
      <c r="V34" s="64"/>
      <c r="W34" s="64"/>
      <c r="X34" s="64"/>
      <c r="Y34" s="64"/>
      <c r="Z34" s="64"/>
      <c r="AA34" s="64"/>
      <c r="AB34" s="64"/>
      <c r="AC34" s="64"/>
      <c r="AD34" s="64"/>
      <c r="AE34" s="64"/>
      <c r="AF34" s="64"/>
      <c r="AG34" s="64"/>
      <c r="AH34" s="64"/>
      <c r="AI34" s="64"/>
      <c r="AJ34" s="64"/>
      <c r="AK34" s="64"/>
      <c r="AL34" s="64"/>
      <c r="AM34" s="64"/>
      <c r="AN34" s="64"/>
      <c r="AO34" s="64"/>
      <c r="AP34" s="64"/>
      <c r="AQ34" s="64"/>
      <c r="AR34" s="64"/>
      <c r="AS34" s="64"/>
      <c r="AT34" s="64"/>
      <c r="AU34" s="64"/>
      <c r="AV34" s="64"/>
      <c r="AW34" s="64"/>
      <c r="AX34" s="64"/>
      <c r="AY34" s="64"/>
      <c r="AZ34" s="64"/>
      <c r="BA34" s="64"/>
      <c r="BB34" s="64"/>
      <c r="BC34" s="64"/>
      <c r="BD34" s="64"/>
      <c r="BE34" s="64"/>
      <c r="BF34" s="64"/>
      <c r="BG34" s="64"/>
      <c r="BH34" s="64"/>
      <c r="BI34" s="64"/>
      <c r="BJ34" s="64"/>
      <c r="BK34" s="64"/>
      <c r="BL34" s="64"/>
      <c r="BM34" s="64"/>
      <c r="BN34" s="64"/>
      <c r="BO34" s="64"/>
      <c r="BP34" s="64"/>
      <c r="BQ34" s="64"/>
      <c r="BR34" s="64"/>
      <c r="BS34" s="64"/>
      <c r="BT34" s="64"/>
      <c r="BU34" s="64"/>
      <c r="BV34" s="64"/>
      <c r="BW34" s="64"/>
      <c r="BX34" s="64"/>
      <c r="BY34" s="64"/>
      <c r="BZ34" s="64"/>
      <c r="CA34" s="64"/>
      <c r="CB34" s="64"/>
      <c r="CC34" s="64"/>
      <c r="CD34" s="64"/>
      <c r="CE34" s="64"/>
      <c r="CF34" s="64"/>
      <c r="CG34" s="64"/>
      <c r="CH34" s="64"/>
      <c r="CI34" s="64"/>
      <c r="CJ34" s="64"/>
      <c r="CK34" s="64"/>
      <c r="CL34" s="64"/>
      <c r="CM34" s="64"/>
      <c r="CN34" s="64"/>
      <c r="CO34" s="64"/>
      <c r="CP34" s="64"/>
      <c r="CQ34" s="64"/>
      <c r="CR34" s="64"/>
      <c r="CS34" s="64"/>
      <c r="CT34" s="64"/>
      <c r="CU34" s="64"/>
      <c r="CV34" s="64"/>
      <c r="CW34" s="64"/>
      <c r="CX34" s="64"/>
      <c r="CY34" s="64"/>
      <c r="CZ34" s="64"/>
      <c r="DA34" s="64"/>
      <c r="DB34" s="64"/>
      <c r="DC34" s="64"/>
      <c r="DD34" s="64"/>
      <c r="DE34" s="64"/>
      <c r="DF34" s="64"/>
      <c r="DG34" s="64"/>
      <c r="DH34" s="64"/>
      <c r="DI34" s="64"/>
      <c r="DJ34" s="64"/>
      <c r="DK34" s="64"/>
      <c r="DL34" s="64"/>
      <c r="DM34" s="64"/>
      <c r="DN34" s="64"/>
      <c r="DO34" s="64"/>
      <c r="DP34" s="64"/>
      <c r="DQ34" s="64"/>
      <c r="DR34" s="64"/>
      <c r="DS34" s="64"/>
      <c r="DT34" s="64"/>
      <c r="DU34" s="64"/>
      <c r="DV34" s="64"/>
      <c r="DW34" s="64"/>
      <c r="DX34" s="64"/>
      <c r="DY34" s="64"/>
      <c r="DZ34" s="64"/>
      <c r="EA34" s="64"/>
      <c r="EB34" s="64"/>
      <c r="EC34" s="64"/>
      <c r="ED34" s="64"/>
      <c r="EE34" s="64"/>
      <c r="EF34" s="64"/>
      <c r="EG34" s="64"/>
      <c r="EH34" s="64"/>
      <c r="EI34" s="64"/>
      <c r="EJ34" s="64"/>
      <c r="EK34" s="64"/>
      <c r="EL34" s="64"/>
      <c r="EM34" s="64"/>
      <c r="EN34" s="64"/>
      <c r="EO34" s="64"/>
      <c r="EP34" s="64"/>
      <c r="EQ34" s="64"/>
      <c r="ER34" s="64"/>
      <c r="ES34" s="64"/>
      <c r="ET34" s="64"/>
      <c r="EU34" s="64"/>
      <c r="EV34" s="64"/>
      <c r="EW34" s="64"/>
      <c r="EX34" s="64"/>
      <c r="EY34" s="64"/>
      <c r="EZ34" s="64"/>
      <c r="FA34" s="64"/>
      <c r="FB34" s="64"/>
      <c r="FC34" s="64"/>
      <c r="FD34" s="64"/>
      <c r="FE34" s="64"/>
      <c r="FF34" s="64"/>
      <c r="FG34" s="64"/>
      <c r="FH34" s="64"/>
      <c r="FI34" s="64"/>
      <c r="FJ34" s="64"/>
      <c r="FK34" s="64"/>
      <c r="FL34" s="64"/>
      <c r="FM34" s="64"/>
      <c r="FN34" s="64"/>
      <c r="FO34" s="64"/>
      <c r="FP34" s="64"/>
      <c r="FQ34" s="64"/>
      <c r="FR34" s="64"/>
      <c r="FS34" s="64"/>
      <c r="FT34" s="64"/>
      <c r="FU34" s="64"/>
      <c r="FV34" s="64"/>
      <c r="FW34" s="64"/>
      <c r="FX34" s="64"/>
      <c r="FY34" s="64"/>
      <c r="FZ34" s="64"/>
      <c r="GA34" s="64"/>
      <c r="GB34" s="64"/>
      <c r="GC34" s="64"/>
      <c r="GD34" s="64"/>
      <c r="GE34" s="64"/>
      <c r="GF34" s="64"/>
      <c r="GG34" s="64"/>
      <c r="GH34" s="64"/>
      <c r="GI34" s="64"/>
      <c r="GJ34" s="64"/>
      <c r="GK34" s="64"/>
      <c r="GL34" s="64"/>
      <c r="GM34" s="64"/>
      <c r="GN34" s="64"/>
      <c r="GO34" s="64"/>
      <c r="GP34" s="64"/>
      <c r="GQ34" s="64"/>
      <c r="GR34" s="64"/>
      <c r="GS34" s="64"/>
      <c r="GT34" s="64"/>
      <c r="GU34" s="64"/>
      <c r="GV34" s="64"/>
      <c r="GW34" s="64"/>
      <c r="GX34" s="64"/>
      <c r="GY34" s="64"/>
      <c r="GZ34" s="64"/>
      <c r="HA34" s="64"/>
      <c r="HB34" s="64"/>
      <c r="HC34" s="64"/>
      <c r="HD34" s="64"/>
      <c r="HE34" s="64"/>
      <c r="HF34" s="64"/>
      <c r="HG34" s="64"/>
      <c r="HH34" s="64"/>
      <c r="HI34" s="64"/>
      <c r="HJ34" s="64"/>
      <c r="HK34" s="64"/>
      <c r="HL34" s="64"/>
      <c r="HM34" s="64"/>
      <c r="HN34" s="64"/>
      <c r="HO34" s="64"/>
      <c r="HP34" s="64"/>
      <c r="HQ34" s="64"/>
      <c r="HR34" s="64"/>
      <c r="HS34" s="64"/>
      <c r="HT34" s="64"/>
      <c r="HU34" s="64"/>
      <c r="HV34" s="64"/>
      <c r="HW34" s="64"/>
      <c r="HX34" s="64"/>
      <c r="HY34" s="64"/>
      <c r="HZ34" s="64"/>
      <c r="IA34" s="64"/>
      <c r="IB34" s="64"/>
      <c r="IC34" s="64"/>
      <c r="ID34" s="64"/>
      <c r="IE34" s="64"/>
      <c r="IF34" s="64"/>
      <c r="IG34" s="64"/>
      <c r="IH34" s="64"/>
      <c r="II34" s="64"/>
      <c r="IJ34" s="64"/>
      <c r="IK34" s="64"/>
      <c r="IL34" s="64"/>
      <c r="IM34" s="64"/>
      <c r="IN34" s="64"/>
      <c r="IO34" s="64"/>
      <c r="IP34" s="64"/>
      <c r="IQ34" s="64"/>
      <c r="IR34" s="64"/>
      <c r="IS34" s="64"/>
      <c r="IT34" s="64"/>
      <c r="IU34" s="64"/>
      <c r="IV34" s="64"/>
      <c r="IW34" s="64"/>
      <c r="IX34" s="64"/>
      <c r="IY34" s="64"/>
      <c r="IZ34" s="64"/>
      <c r="JA34" s="64"/>
      <c r="JB34" s="64"/>
      <c r="JC34" s="64"/>
      <c r="JD34" s="64"/>
      <c r="JE34" s="64"/>
      <c r="JF34" s="64"/>
      <c r="JG34" s="64"/>
      <c r="JH34" s="64"/>
      <c r="JI34" s="64"/>
      <c r="JJ34" s="64"/>
      <c r="JK34" s="64"/>
      <c r="JL34" s="64"/>
      <c r="JM34" s="64"/>
      <c r="JN34" s="64"/>
      <c r="JO34" s="64"/>
      <c r="JP34" s="64"/>
      <c r="JQ34" s="64"/>
      <c r="JR34" s="64"/>
      <c r="JS34" s="64"/>
      <c r="JT34" s="64"/>
      <c r="JU34" s="64"/>
      <c r="JV34" s="64"/>
      <c r="JW34" s="64"/>
      <c r="JX34" s="64"/>
      <c r="JY34" s="64"/>
      <c r="JZ34" s="64"/>
      <c r="KA34" s="64"/>
      <c r="KB34" s="64"/>
      <c r="KC34" s="64"/>
      <c r="KD34" s="64"/>
      <c r="KE34" s="64"/>
      <c r="KF34" s="64"/>
      <c r="KG34" s="64"/>
      <c r="KH34" s="64"/>
      <c r="KI34" s="64"/>
      <c r="KJ34" s="64"/>
      <c r="KK34" s="64"/>
      <c r="KL34" s="64"/>
      <c r="KM34" s="64"/>
      <c r="KN34" s="64"/>
      <c r="KO34" s="64"/>
      <c r="KP34" s="64"/>
      <c r="KQ34" s="64"/>
      <c r="KR34" s="64"/>
      <c r="KS34" s="64"/>
      <c r="KT34" s="64"/>
      <c r="KU34" s="64"/>
      <c r="KV34" s="64"/>
      <c r="KW34" s="64"/>
      <c r="KX34" s="64"/>
      <c r="KY34" s="64"/>
      <c r="KZ34" s="64"/>
      <c r="LA34" s="64"/>
      <c r="LB34" s="64"/>
      <c r="LC34" s="64"/>
      <c r="LD34" s="64"/>
      <c r="LE34" s="64"/>
      <c r="LF34" s="64"/>
      <c r="LG34" s="64"/>
      <c r="LH34" s="64"/>
      <c r="LI34" s="64"/>
      <c r="LJ34" s="64"/>
      <c r="LK34" s="64"/>
      <c r="LL34" s="64"/>
      <c r="LM34" s="64"/>
      <c r="LN34" s="64"/>
      <c r="LO34" s="64"/>
      <c r="LP34" s="64"/>
      <c r="LQ34" s="64"/>
      <c r="LR34" s="64"/>
      <c r="LS34" s="64"/>
      <c r="LT34" s="64"/>
      <c r="LU34" s="64"/>
      <c r="LV34" s="64"/>
      <c r="LW34" s="64"/>
      <c r="LX34" s="64"/>
      <c r="LY34" s="64"/>
      <c r="LZ34" s="64"/>
      <c r="MA34" s="64"/>
      <c r="MB34" s="64"/>
      <c r="MC34" s="64"/>
      <c r="MD34" s="64"/>
      <c r="ME34" s="64"/>
      <c r="MF34" s="64"/>
      <c r="MG34" s="64"/>
      <c r="MH34" s="64"/>
      <c r="MI34" s="64"/>
      <c r="MJ34" s="64"/>
      <c r="MK34" s="64"/>
      <c r="ML34" s="64"/>
      <c r="MM34" s="64"/>
      <c r="MN34" s="64"/>
      <c r="MO34" s="64"/>
      <c r="MP34" s="64"/>
      <c r="MQ34" s="64"/>
      <c r="MR34" s="64"/>
      <c r="MS34" s="64"/>
      <c r="MT34" s="64"/>
      <c r="MU34" s="64"/>
      <c r="MV34" s="64"/>
      <c r="MW34" s="64"/>
      <c r="MX34" s="64"/>
      <c r="MY34" s="64"/>
      <c r="MZ34" s="64"/>
      <c r="NA34" s="64"/>
      <c r="NB34" s="64"/>
      <c r="NC34" s="64"/>
      <c r="ND34" s="64"/>
      <c r="NE34" s="64"/>
      <c r="NF34" s="64"/>
      <c r="NG34" s="64"/>
      <c r="NH34" s="64"/>
      <c r="NI34" s="64"/>
      <c r="NJ34" s="64"/>
      <c r="NK34" s="64"/>
      <c r="NL34" s="64"/>
      <c r="NM34" s="64"/>
      <c r="NN34" s="64"/>
      <c r="NO34" s="64"/>
      <c r="NP34" s="64"/>
      <c r="NQ34" s="64"/>
      <c r="NR34" s="64"/>
      <c r="NS34" s="64"/>
      <c r="NT34" s="64"/>
      <c r="NU34" s="64"/>
      <c r="NV34" s="64"/>
      <c r="NW34" s="64"/>
      <c r="NX34" s="64"/>
      <c r="NY34" s="64"/>
      <c r="NZ34" s="64"/>
      <c r="OA34" s="64"/>
      <c r="OB34" s="64"/>
      <c r="OC34" s="64"/>
      <c r="OD34" s="64"/>
    </row>
    <row r="35" spans="1:394" s="3" customFormat="1" ht="18.95" customHeight="1">
      <c r="A35" s="320">
        <v>5</v>
      </c>
      <c r="B35" s="316" t="s">
        <v>89</v>
      </c>
      <c r="C35" s="321" t="s">
        <v>130</v>
      </c>
      <c r="D35" s="330" t="s">
        <v>91</v>
      </c>
      <c r="E35" s="699" t="s">
        <v>1085</v>
      </c>
      <c r="F35" s="331"/>
      <c r="G35" s="332"/>
      <c r="H35" s="702" t="s">
        <v>1092</v>
      </c>
      <c r="I35" s="333"/>
      <c r="J35" s="314"/>
      <c r="K35" s="314"/>
      <c r="L35" s="315"/>
      <c r="M35" s="135"/>
    </row>
    <row r="36" spans="1:394" s="3" customFormat="1" ht="15.6" customHeight="1">
      <c r="A36" s="816"/>
      <c r="B36" s="820" t="s">
        <v>93</v>
      </c>
      <c r="C36" s="102"/>
      <c r="D36" s="103" t="s">
        <v>94</v>
      </c>
      <c r="E36" s="699" t="s">
        <v>1085</v>
      </c>
      <c r="F36" s="105"/>
      <c r="G36" s="102"/>
      <c r="H36" s="699" t="s">
        <v>1085</v>
      </c>
      <c r="I36" s="106"/>
      <c r="J36" s="107"/>
      <c r="K36" s="107"/>
      <c r="M36" s="135"/>
    </row>
    <row r="37" spans="1:394" s="3" customFormat="1" ht="15">
      <c r="A37" s="817"/>
      <c r="B37" s="821"/>
      <c r="C37" s="51" t="s">
        <v>95</v>
      </c>
      <c r="D37" s="109"/>
      <c r="E37" s="699" t="s">
        <v>1085</v>
      </c>
      <c r="F37" s="111">
        <v>0.8</v>
      </c>
      <c r="G37" s="21">
        <v>0.2</v>
      </c>
      <c r="H37" s="699" t="s">
        <v>1085</v>
      </c>
      <c r="I37" s="112">
        <v>6600020002</v>
      </c>
      <c r="J37" s="113">
        <v>0</v>
      </c>
      <c r="K37" s="113" t="e">
        <f>H37-J37</f>
        <v>#VALUE!</v>
      </c>
      <c r="L37" s="114"/>
      <c r="M37" s="135"/>
    </row>
    <row r="38" spans="1:394" s="3" customFormat="1" ht="16.5">
      <c r="A38" s="818"/>
      <c r="B38" s="822"/>
      <c r="C38" s="51" t="s">
        <v>96</v>
      </c>
      <c r="D38" s="110"/>
      <c r="E38" s="699" t="s">
        <v>1085</v>
      </c>
      <c r="F38" s="111">
        <v>0.8</v>
      </c>
      <c r="G38" s="21">
        <v>0.4</v>
      </c>
      <c r="H38" s="699" t="s">
        <v>1085</v>
      </c>
      <c r="I38" s="112">
        <v>6600020002</v>
      </c>
      <c r="J38" s="113">
        <v>0</v>
      </c>
      <c r="K38" s="113"/>
      <c r="L38" s="115"/>
      <c r="M38" s="135"/>
    </row>
    <row r="39" spans="1:394" s="3" customFormat="1" ht="15">
      <c r="A39" s="817"/>
      <c r="B39" s="821"/>
      <c r="C39" s="116" t="s">
        <v>97</v>
      </c>
      <c r="D39" s="109"/>
      <c r="E39" s="699" t="s">
        <v>1085</v>
      </c>
      <c r="F39" s="111">
        <v>0.8</v>
      </c>
      <c r="G39" s="21">
        <v>0.2</v>
      </c>
      <c r="H39" s="699" t="s">
        <v>1085</v>
      </c>
      <c r="I39" s="117"/>
      <c r="J39" s="118"/>
      <c r="K39" s="118"/>
      <c r="L39" s="119"/>
      <c r="M39" s="135"/>
    </row>
    <row r="40" spans="1:394" s="3" customFormat="1" ht="15">
      <c r="A40" s="819"/>
      <c r="B40" s="823"/>
      <c r="C40" s="116" t="s">
        <v>98</v>
      </c>
      <c r="D40" s="120"/>
      <c r="E40" s="699" t="s">
        <v>1085</v>
      </c>
      <c r="F40" s="121">
        <v>0.8</v>
      </c>
      <c r="G40" s="122">
        <v>0.2</v>
      </c>
      <c r="H40" s="699" t="s">
        <v>1085</v>
      </c>
      <c r="I40" s="117"/>
      <c r="J40" s="118"/>
      <c r="K40" s="118"/>
      <c r="L40" s="123"/>
      <c r="M40" s="135"/>
    </row>
    <row r="41" spans="1:394" s="3" customFormat="1" ht="28.5" customHeight="1">
      <c r="A41" s="334">
        <v>6</v>
      </c>
      <c r="B41" s="335" t="str">
        <f>B36</f>
        <v>个人所得税</v>
      </c>
      <c r="C41" s="336"/>
      <c r="D41" s="337"/>
      <c r="E41" s="700" t="s">
        <v>1090</v>
      </c>
      <c r="F41" s="339"/>
      <c r="G41" s="340"/>
      <c r="H41" s="701" t="s">
        <v>1091</v>
      </c>
      <c r="I41" s="341" t="s">
        <v>99</v>
      </c>
      <c r="J41" s="338"/>
      <c r="K41" s="342"/>
      <c r="L41" s="326"/>
      <c r="M41" s="135"/>
    </row>
    <row r="42" spans="1:394" s="3" customFormat="1" ht="28.5" customHeight="1">
      <c r="A42" s="350">
        <v>7</v>
      </c>
      <c r="B42" s="351" t="s">
        <v>100</v>
      </c>
      <c r="C42" s="352" t="s">
        <v>101</v>
      </c>
      <c r="D42" s="353"/>
      <c r="E42" s="697" t="s">
        <v>1088</v>
      </c>
      <c r="F42" s="355"/>
      <c r="G42" s="356">
        <v>0.01</v>
      </c>
      <c r="H42" s="696" t="s">
        <v>1089</v>
      </c>
      <c r="I42" s="357"/>
      <c r="J42" s="354"/>
      <c r="K42" s="354"/>
      <c r="L42" s="354"/>
      <c r="M42" s="135"/>
    </row>
    <row r="43" spans="1:394" s="3" customFormat="1" ht="28.5" customHeight="1">
      <c r="A43" s="334">
        <v>8</v>
      </c>
      <c r="B43" s="343" t="s">
        <v>102</v>
      </c>
      <c r="C43" s="344" t="s">
        <v>103</v>
      </c>
      <c r="D43" s="345"/>
      <c r="E43" s="176" t="s">
        <v>1085</v>
      </c>
      <c r="F43" s="346">
        <v>1</v>
      </c>
      <c r="G43" s="347">
        <v>27</v>
      </c>
      <c r="H43" s="696" t="s">
        <v>1086</v>
      </c>
      <c r="I43" s="349"/>
      <c r="J43" s="348"/>
      <c r="K43" s="348"/>
      <c r="L43" s="348"/>
      <c r="M43" s="135"/>
    </row>
    <row r="44" spans="1:394" s="3" customFormat="1" ht="28.5" customHeight="1">
      <c r="A44" s="350">
        <v>9</v>
      </c>
      <c r="B44" s="351" t="s">
        <v>104</v>
      </c>
      <c r="C44" s="352" t="s">
        <v>105</v>
      </c>
      <c r="D44" s="353"/>
      <c r="E44" s="176" t="s">
        <v>1085</v>
      </c>
      <c r="F44" s="355">
        <v>1</v>
      </c>
      <c r="G44" s="358">
        <v>0.03</v>
      </c>
      <c r="H44" s="696" t="s">
        <v>1087</v>
      </c>
      <c r="I44" s="357"/>
      <c r="J44" s="354"/>
      <c r="K44" s="354"/>
      <c r="L44" s="354"/>
      <c r="M44" s="135"/>
    </row>
    <row r="45" spans="1:394" ht="29.45" customHeight="1" thickBot="1">
      <c r="A45" s="845" t="s">
        <v>1312</v>
      </c>
      <c r="B45" s="846"/>
      <c r="C45" s="161"/>
      <c r="D45" s="162"/>
      <c r="E45" s="163"/>
      <c r="F45" s="161"/>
      <c r="G45" s="161"/>
      <c r="H45" s="735" t="s">
        <v>1310</v>
      </c>
      <c r="I45" s="165"/>
      <c r="J45" s="735" t="s">
        <v>1311</v>
      </c>
      <c r="K45" s="166"/>
      <c r="L45" s="166"/>
      <c r="M45" s="135"/>
    </row>
    <row r="46" spans="1:394">
      <c r="A46" s="167"/>
      <c r="B46" s="167"/>
      <c r="C46" s="167"/>
      <c r="D46" s="167"/>
      <c r="E46" s="167"/>
      <c r="F46" s="167"/>
      <c r="G46" s="167"/>
      <c r="H46" s="168"/>
      <c r="I46" s="168"/>
      <c r="J46" s="168"/>
      <c r="K46" s="168"/>
      <c r="L46" s="167"/>
    </row>
    <row r="47" spans="1:394">
      <c r="A47" s="167"/>
      <c r="B47" s="167"/>
      <c r="C47" s="167"/>
      <c r="D47" s="167"/>
      <c r="E47" s="169"/>
      <c r="F47" s="167"/>
      <c r="G47" s="170"/>
      <c r="H47" s="168"/>
      <c r="I47" s="168"/>
      <c r="J47" s="168"/>
      <c r="K47" s="168"/>
      <c r="L47" s="167"/>
    </row>
    <row r="48" spans="1:394">
      <c r="A48" s="167"/>
      <c r="B48" s="171"/>
      <c r="C48" s="167"/>
      <c r="D48" s="167"/>
      <c r="E48" s="167"/>
      <c r="F48" s="167"/>
      <c r="G48" s="167"/>
      <c r="H48" s="168"/>
      <c r="I48" s="168"/>
      <c r="J48" s="168"/>
      <c r="K48" s="168"/>
      <c r="L48" s="167"/>
    </row>
    <row r="49" spans="1:12" ht="15.75" customHeight="1">
      <c r="A49" s="167"/>
      <c r="B49" s="167"/>
      <c r="C49" s="167"/>
      <c r="D49" s="167"/>
      <c r="E49" s="167"/>
      <c r="F49" s="167"/>
      <c r="G49" s="167"/>
      <c r="H49" s="168"/>
      <c r="I49" s="168"/>
      <c r="J49" s="168"/>
      <c r="K49" s="168"/>
      <c r="L49" s="167"/>
    </row>
    <row r="50" spans="1:12" ht="29.25" customHeight="1">
      <c r="A50" s="167"/>
      <c r="B50" s="167"/>
      <c r="C50" s="167"/>
      <c r="D50" s="167"/>
      <c r="E50" s="167"/>
      <c r="F50" s="167"/>
      <c r="G50" s="172"/>
      <c r="H50" s="168"/>
      <c r="I50" s="168"/>
      <c r="J50" s="168"/>
      <c r="K50" s="168"/>
      <c r="L50" s="167"/>
    </row>
    <row r="51" spans="1:12">
      <c r="A51" s="167"/>
      <c r="B51" s="167"/>
      <c r="C51" s="167"/>
      <c r="D51" s="167"/>
      <c r="E51" s="167"/>
      <c r="F51" s="167"/>
      <c r="G51" s="172"/>
      <c r="H51" s="168"/>
      <c r="I51" s="168"/>
      <c r="J51" s="168"/>
      <c r="K51" s="168"/>
      <c r="L51" s="172"/>
    </row>
    <row r="52" spans="1:12">
      <c r="A52" s="167"/>
      <c r="B52" s="167"/>
      <c r="C52" s="167"/>
      <c r="D52" s="167"/>
      <c r="E52" s="167"/>
      <c r="F52" s="167"/>
      <c r="G52" s="172"/>
      <c r="H52" s="168"/>
      <c r="I52" s="168"/>
      <c r="J52" s="168"/>
      <c r="K52" s="168"/>
      <c r="L52" s="167"/>
    </row>
    <row r="53" spans="1:12">
      <c r="A53" s="167"/>
      <c r="B53" s="167"/>
      <c r="C53" s="167"/>
      <c r="D53" s="167"/>
      <c r="E53" s="167"/>
      <c r="F53" s="167"/>
      <c r="G53" s="167"/>
      <c r="H53" s="168"/>
      <c r="I53" s="168"/>
      <c r="J53" s="168"/>
      <c r="K53" s="168"/>
      <c r="L53" s="167"/>
    </row>
  </sheetData>
  <mergeCells count="14">
    <mergeCell ref="B27:B29"/>
    <mergeCell ref="A19:A25"/>
    <mergeCell ref="B19:B25"/>
    <mergeCell ref="I4:K4"/>
    <mergeCell ref="A1:M1"/>
    <mergeCell ref="H2:M2"/>
    <mergeCell ref="A4:A16"/>
    <mergeCell ref="B4:B16"/>
    <mergeCell ref="D5:D16"/>
    <mergeCell ref="A31:A32"/>
    <mergeCell ref="B31:B32"/>
    <mergeCell ref="A36:A40"/>
    <mergeCell ref="B36:B40"/>
    <mergeCell ref="A45:B45"/>
  </mergeCells>
  <phoneticPr fontId="29" type="noConversion"/>
  <dataValidations count="1">
    <dataValidation type="list" allowBlank="1" showInputMessage="1" showErrorMessage="1" sqref="G20:G22" xr:uid="{1480BCA8-7DC1-4F46-AEB7-817DACBE247A}">
      <formula1>$R$23:$R$23</formula1>
    </dataValidation>
  </dataValidations>
  <pageMargins left="0.7" right="0.7" top="0.75" bottom="0.75" header="0.3" footer="0.3"/>
  <pageSetup paperSize="9" scale="42" orientation="landscape"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C64CB-23E1-43DE-91B1-18435D098B3E}">
  <sheetPr>
    <tabColor theme="2" tint="-9.9978637043366805E-2"/>
    <pageSetUpPr fitToPage="1"/>
  </sheetPr>
  <dimension ref="A1:OD49"/>
  <sheetViews>
    <sheetView topLeftCell="A12" zoomScale="55" zoomScaleNormal="55" workbookViewId="0">
      <selection activeCell="O29" sqref="O29"/>
    </sheetView>
  </sheetViews>
  <sheetFormatPr defaultColWidth="9" defaultRowHeight="14.25"/>
  <cols>
    <col min="1" max="1" width="3.75" style="173" customWidth="1"/>
    <col min="2" max="2" width="21.125" style="173" customWidth="1"/>
    <col min="3" max="3" width="32" customWidth="1"/>
    <col min="4" max="4" width="43.375" customWidth="1"/>
    <col min="5" max="5" width="18.75" customWidth="1"/>
    <col min="6" max="6" width="24.375" style="173" customWidth="1"/>
    <col min="7" max="7" width="19.875" customWidth="1"/>
    <col min="8" max="8" width="23.375" style="174" customWidth="1"/>
    <col min="9" max="9" width="35" style="174" customWidth="1"/>
    <col min="10" max="10" width="19.125" style="174" customWidth="1"/>
    <col min="11" max="11" width="17.375" style="174" customWidth="1"/>
    <col min="12" max="12" width="46.25" customWidth="1"/>
    <col min="13" max="13" width="12.375" style="152" customWidth="1"/>
    <col min="14" max="14" width="45.75" customWidth="1"/>
  </cols>
  <sheetData>
    <row r="1" spans="1:13" ht="60" customHeight="1">
      <c r="A1" s="860" t="s">
        <v>554</v>
      </c>
      <c r="B1" s="861"/>
      <c r="C1" s="861"/>
      <c r="D1" s="861"/>
      <c r="E1" s="861"/>
      <c r="F1" s="861"/>
      <c r="G1" s="861"/>
      <c r="H1" s="861"/>
      <c r="I1" s="861"/>
      <c r="J1" s="861"/>
      <c r="K1" s="861"/>
      <c r="L1" s="861"/>
      <c r="M1" s="861"/>
    </row>
    <row r="2" spans="1:13" s="3" customFormat="1" ht="26.25" customHeight="1">
      <c r="A2" s="859">
        <v>45689</v>
      </c>
      <c r="B2" s="859"/>
      <c r="C2" s="859"/>
      <c r="D2" s="859"/>
      <c r="E2" s="859"/>
      <c r="F2" s="859"/>
      <c r="G2" s="859"/>
      <c r="H2" s="859"/>
      <c r="I2" s="859"/>
      <c r="J2" s="859"/>
      <c r="K2" s="859"/>
      <c r="L2" s="859"/>
      <c r="M2" s="859"/>
    </row>
    <row r="3" spans="1:13" s="3" customFormat="1" ht="31.5" customHeight="1">
      <c r="A3" s="386" t="s">
        <v>198</v>
      </c>
      <c r="B3" s="386" t="s">
        <v>520</v>
      </c>
      <c r="C3" s="386" t="s">
        <v>466</v>
      </c>
      <c r="D3" s="453" t="s">
        <v>525</v>
      </c>
      <c r="E3" s="386" t="s">
        <v>528</v>
      </c>
      <c r="F3" s="386" t="s">
        <v>529</v>
      </c>
      <c r="G3" s="386" t="s">
        <v>530</v>
      </c>
      <c r="H3" s="386" t="s">
        <v>531</v>
      </c>
      <c r="I3" s="452" t="s">
        <v>9</v>
      </c>
      <c r="J3" s="452" t="s">
        <v>10</v>
      </c>
      <c r="K3" s="452" t="s">
        <v>11</v>
      </c>
      <c r="L3" s="386" t="s">
        <v>532</v>
      </c>
      <c r="M3" s="386" t="s">
        <v>533</v>
      </c>
    </row>
    <row r="4" spans="1:13" s="3" customFormat="1" ht="33" customHeight="1">
      <c r="A4" s="862"/>
      <c r="B4" s="858" t="s">
        <v>449</v>
      </c>
      <c r="C4" s="364" t="s">
        <v>15</v>
      </c>
      <c r="D4" s="368" t="s">
        <v>16</v>
      </c>
      <c r="E4" s="379"/>
      <c r="F4" s="380">
        <v>1</v>
      </c>
      <c r="G4" s="381">
        <v>2.9999999999999997E-4</v>
      </c>
      <c r="H4" s="379"/>
      <c r="I4" s="368"/>
      <c r="J4" s="382"/>
      <c r="K4" s="382"/>
      <c r="L4" s="368"/>
      <c r="M4" s="383"/>
    </row>
    <row r="5" spans="1:13" s="3" customFormat="1">
      <c r="A5" s="862"/>
      <c r="B5" s="858"/>
      <c r="C5" s="365" t="s">
        <v>18</v>
      </c>
      <c r="D5" s="858" t="s">
        <v>19</v>
      </c>
      <c r="E5" s="382"/>
      <c r="F5" s="384">
        <v>1</v>
      </c>
      <c r="G5" s="381">
        <v>5.0000000000000002E-5</v>
      </c>
      <c r="H5" s="379"/>
      <c r="I5" s="385"/>
      <c r="J5" s="382"/>
      <c r="K5" s="382"/>
      <c r="L5" s="368"/>
      <c r="M5" s="383"/>
    </row>
    <row r="6" spans="1:13" s="3" customFormat="1">
      <c r="A6" s="862"/>
      <c r="B6" s="858"/>
      <c r="C6" s="365" t="s">
        <v>21</v>
      </c>
      <c r="D6" s="858"/>
      <c r="E6" s="382"/>
      <c r="F6" s="384">
        <v>1</v>
      </c>
      <c r="G6" s="381">
        <v>5.0000000000000002E-5</v>
      </c>
      <c r="H6" s="379"/>
      <c r="I6" s="385"/>
      <c r="J6" s="382"/>
      <c r="K6" s="382"/>
      <c r="L6" s="368"/>
      <c r="M6" s="383"/>
    </row>
    <row r="7" spans="1:13" s="3" customFormat="1">
      <c r="A7" s="862"/>
      <c r="B7" s="858"/>
      <c r="C7" s="365" t="s">
        <v>22</v>
      </c>
      <c r="D7" s="858"/>
      <c r="E7" s="382"/>
      <c r="F7" s="384">
        <v>1</v>
      </c>
      <c r="G7" s="381">
        <v>2.9999999999999997E-4</v>
      </c>
      <c r="H7" s="379"/>
      <c r="I7" s="385"/>
      <c r="J7" s="382"/>
      <c r="K7" s="382"/>
      <c r="L7" s="368"/>
      <c r="M7" s="383"/>
    </row>
    <row r="8" spans="1:13" s="3" customFormat="1">
      <c r="A8" s="862"/>
      <c r="B8" s="858"/>
      <c r="C8" s="365" t="s">
        <v>23</v>
      </c>
      <c r="D8" s="858"/>
      <c r="E8" s="382"/>
      <c r="F8" s="384">
        <v>1</v>
      </c>
      <c r="G8" s="381">
        <v>2.9999999999999997E-4</v>
      </c>
      <c r="H8" s="379"/>
      <c r="I8" s="385"/>
      <c r="J8" s="382"/>
      <c r="K8" s="382"/>
      <c r="L8" s="368"/>
      <c r="M8" s="383"/>
    </row>
    <row r="9" spans="1:13" s="3" customFormat="1">
      <c r="A9" s="862"/>
      <c r="B9" s="858"/>
      <c r="C9" s="365" t="s">
        <v>24</v>
      </c>
      <c r="D9" s="858"/>
      <c r="E9" s="382"/>
      <c r="F9" s="384">
        <v>1</v>
      </c>
      <c r="G9" s="381">
        <v>2.9999999999999997E-4</v>
      </c>
      <c r="H9" s="379"/>
      <c r="I9" s="385"/>
      <c r="J9" s="382"/>
      <c r="K9" s="382"/>
      <c r="L9" s="368"/>
      <c r="M9" s="383"/>
    </row>
    <row r="10" spans="1:13" s="3" customFormat="1">
      <c r="A10" s="862"/>
      <c r="B10" s="858"/>
      <c r="C10" s="365" t="s">
        <v>25</v>
      </c>
      <c r="D10" s="858"/>
      <c r="E10" s="382"/>
      <c r="F10" s="384">
        <v>1</v>
      </c>
      <c r="G10" s="381">
        <v>2.9999999999999997E-4</v>
      </c>
      <c r="H10" s="379"/>
      <c r="I10" s="385"/>
      <c r="J10" s="382"/>
      <c r="K10" s="382"/>
      <c r="L10" s="368"/>
      <c r="M10" s="383"/>
    </row>
    <row r="11" spans="1:13" s="3" customFormat="1">
      <c r="A11" s="862"/>
      <c r="B11" s="858"/>
      <c r="C11" s="365" t="s">
        <v>26</v>
      </c>
      <c r="D11" s="858"/>
      <c r="E11" s="382"/>
      <c r="F11" s="384">
        <v>1</v>
      </c>
      <c r="G11" s="381">
        <v>1E-3</v>
      </c>
      <c r="H11" s="379"/>
      <c r="I11" s="385"/>
      <c r="J11" s="382"/>
      <c r="K11" s="382"/>
      <c r="L11" s="368"/>
      <c r="M11" s="383"/>
    </row>
    <row r="12" spans="1:13" s="3" customFormat="1">
      <c r="A12" s="862"/>
      <c r="B12" s="858"/>
      <c r="C12" s="365" t="s">
        <v>27</v>
      </c>
      <c r="D12" s="858"/>
      <c r="E12" s="382"/>
      <c r="F12" s="384">
        <v>1</v>
      </c>
      <c r="G12" s="381">
        <v>1E-3</v>
      </c>
      <c r="H12" s="379"/>
      <c r="I12" s="385"/>
      <c r="J12" s="382"/>
      <c r="K12" s="382"/>
      <c r="L12" s="368"/>
      <c r="M12" s="383"/>
    </row>
    <row r="13" spans="1:13" s="3" customFormat="1">
      <c r="A13" s="862"/>
      <c r="B13" s="858"/>
      <c r="C13" s="365" t="s">
        <v>28</v>
      </c>
      <c r="D13" s="858"/>
      <c r="E13" s="382"/>
      <c r="F13" s="384">
        <v>1</v>
      </c>
      <c r="G13" s="381">
        <v>1E-3</v>
      </c>
      <c r="H13" s="379"/>
      <c r="I13" s="385"/>
      <c r="J13" s="382"/>
      <c r="K13" s="382"/>
      <c r="L13" s="368"/>
      <c r="M13" s="383"/>
    </row>
    <row r="14" spans="1:13" s="3" customFormat="1">
      <c r="A14" s="862"/>
      <c r="B14" s="858"/>
      <c r="C14" s="365" t="s">
        <v>29</v>
      </c>
      <c r="D14" s="858"/>
      <c r="E14" s="382"/>
      <c r="F14" s="384">
        <v>1</v>
      </c>
      <c r="G14" s="381">
        <v>1E-3</v>
      </c>
      <c r="H14" s="379"/>
      <c r="I14" s="385"/>
      <c r="J14" s="382"/>
      <c r="K14" s="382"/>
      <c r="L14" s="368"/>
      <c r="M14" s="383"/>
    </row>
    <row r="15" spans="1:13" s="3" customFormat="1">
      <c r="A15" s="862"/>
      <c r="B15" s="858"/>
      <c r="C15" s="365" t="s">
        <v>30</v>
      </c>
      <c r="D15" s="858"/>
      <c r="E15" s="382"/>
      <c r="F15" s="384">
        <v>1</v>
      </c>
      <c r="G15" s="381">
        <v>2.5000000000000001E-4</v>
      </c>
      <c r="H15" s="379"/>
      <c r="I15" s="385"/>
      <c r="J15" s="382"/>
      <c r="K15" s="382"/>
      <c r="L15" s="368"/>
      <c r="M15" s="383"/>
    </row>
    <row r="16" spans="1:13" s="3" customFormat="1">
      <c r="A16" s="862"/>
      <c r="B16" s="858"/>
      <c r="C16" s="365" t="s">
        <v>31</v>
      </c>
      <c r="D16" s="858"/>
      <c r="E16" s="382"/>
      <c r="F16" s="384">
        <v>1</v>
      </c>
      <c r="G16" s="381">
        <v>5.0000000000000001E-4</v>
      </c>
      <c r="H16" s="379"/>
      <c r="I16" s="385"/>
      <c r="J16" s="382"/>
      <c r="K16" s="382"/>
      <c r="L16" s="368"/>
      <c r="M16" s="383"/>
    </row>
    <row r="17" spans="1:394" s="32" customFormat="1" ht="36" customHeight="1">
      <c r="A17" s="431">
        <v>1</v>
      </c>
      <c r="B17" s="371" t="s">
        <v>513</v>
      </c>
      <c r="C17" s="371"/>
      <c r="D17" s="372"/>
      <c r="E17" s="405"/>
      <c r="F17" s="371"/>
      <c r="G17" s="406"/>
      <c r="H17" s="405"/>
      <c r="I17" s="407"/>
      <c r="J17" s="405"/>
      <c r="K17" s="405"/>
      <c r="L17" s="432"/>
      <c r="M17" s="429"/>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M17" s="3"/>
      <c r="DN17" s="3"/>
      <c r="DO17" s="3"/>
      <c r="DP17" s="3"/>
      <c r="DQ17" s="3"/>
      <c r="DR17" s="3"/>
      <c r="DS17" s="3"/>
      <c r="DT17" s="3"/>
      <c r="DU17" s="3"/>
      <c r="DV17" s="3"/>
      <c r="DW17" s="3"/>
      <c r="DX17" s="3"/>
      <c r="DY17" s="3"/>
      <c r="DZ17" s="3"/>
      <c r="EA17" s="3"/>
      <c r="EB17" s="3"/>
      <c r="EC17" s="3"/>
      <c r="ED17" s="3"/>
      <c r="EE17" s="3"/>
      <c r="EF17" s="3"/>
      <c r="EG17" s="3"/>
      <c r="EH17" s="3"/>
      <c r="EI17" s="3"/>
      <c r="EJ17" s="3"/>
      <c r="EK17" s="3"/>
      <c r="EL17" s="3"/>
      <c r="EM17" s="3"/>
      <c r="EN17" s="3"/>
      <c r="EO17" s="3"/>
      <c r="EP17" s="3"/>
      <c r="EQ17" s="3"/>
      <c r="ER17" s="3"/>
      <c r="ES17" s="3"/>
      <c r="ET17" s="3"/>
      <c r="EU17" s="3"/>
      <c r="EV17" s="3"/>
      <c r="EW17" s="3"/>
      <c r="EX17" s="3"/>
      <c r="EY17" s="3"/>
      <c r="EZ17" s="3"/>
      <c r="FA17" s="3"/>
      <c r="FB17" s="3"/>
      <c r="FC17" s="3"/>
      <c r="FD17" s="3"/>
      <c r="FE17" s="3"/>
      <c r="FF17" s="3"/>
      <c r="FG17" s="3"/>
      <c r="FH17" s="3"/>
      <c r="FI17" s="3"/>
      <c r="FJ17" s="3"/>
      <c r="FK17" s="3"/>
      <c r="FL17" s="3"/>
      <c r="FM17" s="3"/>
      <c r="FN17" s="3"/>
      <c r="FO17" s="3"/>
      <c r="FP17" s="3"/>
      <c r="FQ17" s="3"/>
      <c r="FR17" s="3"/>
      <c r="FS17" s="3"/>
      <c r="FT17" s="3"/>
      <c r="FU17" s="3"/>
      <c r="FV17" s="3"/>
      <c r="FW17" s="3"/>
      <c r="FX17" s="3"/>
      <c r="FY17" s="3"/>
      <c r="FZ17" s="3"/>
      <c r="GA17" s="3"/>
      <c r="GB17" s="3"/>
      <c r="GC17" s="3"/>
      <c r="GD17" s="3"/>
      <c r="GE17" s="3"/>
      <c r="GF17" s="3"/>
      <c r="GG17" s="3"/>
      <c r="GH17" s="3"/>
      <c r="GI17" s="3"/>
      <c r="GJ17" s="3"/>
      <c r="GK17" s="3"/>
      <c r="GL17" s="3"/>
      <c r="GM17" s="3"/>
      <c r="GN17" s="3"/>
      <c r="GO17" s="3"/>
      <c r="GP17" s="3"/>
      <c r="GQ17" s="3"/>
      <c r="GR17" s="3"/>
      <c r="GS17" s="3"/>
      <c r="GT17" s="3"/>
      <c r="GU17" s="3"/>
      <c r="GV17" s="3"/>
      <c r="GW17" s="3"/>
      <c r="GX17" s="3"/>
      <c r="GY17" s="3"/>
      <c r="GZ17" s="3"/>
      <c r="HA17" s="3"/>
      <c r="HB17" s="3"/>
      <c r="HC17" s="3"/>
      <c r="HD17" s="3"/>
      <c r="HE17" s="3"/>
      <c r="HF17" s="3"/>
      <c r="HG17" s="3"/>
      <c r="HH17" s="3"/>
      <c r="HI17" s="3"/>
      <c r="HJ17" s="3"/>
      <c r="HK17" s="3"/>
      <c r="HL17" s="3"/>
      <c r="HM17" s="3"/>
      <c r="HN17" s="3"/>
      <c r="HO17" s="3"/>
      <c r="HP17" s="3"/>
      <c r="HQ17" s="3"/>
      <c r="HR17" s="3"/>
      <c r="HS17" s="3"/>
      <c r="HT17" s="3"/>
      <c r="HU17" s="3"/>
      <c r="HV17" s="3"/>
      <c r="HW17" s="3"/>
      <c r="HX17" s="3"/>
      <c r="HY17" s="3"/>
      <c r="HZ17" s="3"/>
      <c r="IA17" s="3"/>
      <c r="IB17" s="3"/>
      <c r="IC17" s="3"/>
      <c r="ID17" s="3"/>
      <c r="IE17" s="3"/>
      <c r="IF17" s="3"/>
      <c r="IG17" s="3"/>
      <c r="IH17" s="3"/>
      <c r="II17" s="3"/>
      <c r="IJ17" s="3"/>
      <c r="IK17" s="3"/>
      <c r="IL17" s="3"/>
      <c r="IM17" s="3"/>
      <c r="IN17" s="3"/>
      <c r="IO17" s="3"/>
      <c r="IP17" s="3"/>
      <c r="IQ17" s="3"/>
      <c r="IR17" s="3"/>
      <c r="IS17" s="3"/>
      <c r="IT17" s="3"/>
      <c r="IU17" s="3"/>
      <c r="IV17" s="3"/>
      <c r="IW17" s="3"/>
      <c r="IX17" s="3"/>
      <c r="IY17" s="3"/>
      <c r="IZ17" s="3"/>
      <c r="JA17" s="3"/>
      <c r="JB17" s="3"/>
      <c r="JC17" s="3"/>
      <c r="JD17" s="3"/>
      <c r="JE17" s="3"/>
      <c r="JF17" s="3"/>
      <c r="JG17" s="3"/>
      <c r="JH17" s="3"/>
      <c r="JI17" s="3"/>
      <c r="JJ17" s="3"/>
      <c r="JK17" s="3"/>
      <c r="JL17" s="3"/>
      <c r="JM17" s="3"/>
      <c r="JN17" s="3"/>
      <c r="JO17" s="3"/>
      <c r="JP17" s="3"/>
      <c r="JQ17" s="3"/>
      <c r="JR17" s="3"/>
      <c r="JS17" s="3"/>
      <c r="JT17" s="3"/>
      <c r="JU17" s="3"/>
      <c r="JV17" s="3"/>
      <c r="JW17" s="3"/>
      <c r="JX17" s="3"/>
      <c r="JY17" s="3"/>
      <c r="JZ17" s="3"/>
      <c r="KA17" s="3"/>
      <c r="KB17" s="3"/>
      <c r="KC17" s="3"/>
      <c r="KD17" s="3"/>
      <c r="KE17" s="3"/>
      <c r="KF17" s="3"/>
      <c r="KG17" s="3"/>
      <c r="KH17" s="3"/>
      <c r="KI17" s="3"/>
      <c r="KJ17" s="3"/>
      <c r="KK17" s="3"/>
      <c r="KL17" s="3"/>
      <c r="KM17" s="3"/>
      <c r="KN17" s="3"/>
      <c r="KO17" s="3"/>
      <c r="KP17" s="3"/>
      <c r="KQ17" s="3"/>
      <c r="KR17" s="3"/>
      <c r="KS17" s="3"/>
      <c r="KT17" s="3"/>
      <c r="KU17" s="3"/>
      <c r="KV17" s="3"/>
      <c r="KW17" s="3"/>
      <c r="KX17" s="3"/>
      <c r="KY17" s="3"/>
      <c r="KZ17" s="3"/>
      <c r="LA17" s="3"/>
      <c r="LB17" s="3"/>
      <c r="LC17" s="3"/>
      <c r="LD17" s="3"/>
      <c r="LE17" s="3"/>
      <c r="LF17" s="3"/>
      <c r="LG17" s="3"/>
      <c r="LH17" s="3"/>
      <c r="LI17" s="3"/>
      <c r="LJ17" s="3"/>
      <c r="LK17" s="3"/>
      <c r="LL17" s="3"/>
      <c r="LM17" s="3"/>
      <c r="LN17" s="3"/>
      <c r="LO17" s="3"/>
      <c r="LP17" s="3"/>
      <c r="LQ17" s="3"/>
      <c r="LR17" s="3"/>
      <c r="LS17" s="3"/>
      <c r="LT17" s="3"/>
      <c r="LU17" s="3"/>
      <c r="LV17" s="3"/>
      <c r="LW17" s="3"/>
      <c r="LX17" s="3"/>
      <c r="LY17" s="3"/>
      <c r="LZ17" s="3"/>
      <c r="MA17" s="3"/>
      <c r="MB17" s="3"/>
      <c r="MC17" s="3"/>
      <c r="MD17" s="3"/>
      <c r="ME17" s="3"/>
      <c r="MF17" s="3"/>
      <c r="MG17" s="3"/>
      <c r="MH17" s="3"/>
      <c r="MI17" s="3"/>
      <c r="MJ17" s="3"/>
      <c r="MK17" s="3"/>
      <c r="ML17" s="3"/>
      <c r="MM17" s="3"/>
      <c r="MN17" s="3"/>
      <c r="MO17" s="3"/>
      <c r="MP17" s="3"/>
      <c r="MQ17" s="3"/>
      <c r="MR17" s="3"/>
      <c r="MS17" s="3"/>
      <c r="MT17" s="3"/>
      <c r="MU17" s="3"/>
      <c r="MV17" s="3"/>
      <c r="MW17" s="3"/>
      <c r="MX17" s="3"/>
      <c r="MY17" s="3"/>
      <c r="MZ17" s="3"/>
      <c r="NA17" s="3"/>
      <c r="NB17" s="3"/>
      <c r="NC17" s="3"/>
      <c r="ND17" s="3"/>
      <c r="NE17" s="3"/>
      <c r="NF17" s="3"/>
      <c r="NG17" s="3"/>
      <c r="NH17" s="3"/>
      <c r="NI17" s="3"/>
      <c r="NJ17" s="3"/>
      <c r="NK17" s="3"/>
      <c r="NL17" s="3"/>
      <c r="NM17" s="3"/>
      <c r="NN17" s="3"/>
      <c r="NO17" s="3"/>
      <c r="NP17" s="3"/>
      <c r="NQ17" s="3"/>
      <c r="NR17" s="3"/>
      <c r="NS17" s="3"/>
      <c r="NT17" s="3"/>
      <c r="NU17" s="3"/>
      <c r="NV17" s="3"/>
      <c r="NW17" s="3"/>
      <c r="NX17" s="3"/>
      <c r="NY17" s="3"/>
      <c r="NZ17" s="3"/>
      <c r="OA17" s="3"/>
      <c r="OB17" s="3"/>
      <c r="OC17" s="3"/>
      <c r="OD17" s="3"/>
    </row>
    <row r="18" spans="1:394" s="32" customFormat="1" ht="36" customHeight="1">
      <c r="A18" s="386" t="s">
        <v>522</v>
      </c>
      <c r="B18" s="386" t="s">
        <v>523</v>
      </c>
      <c r="C18" s="386" t="s">
        <v>524</v>
      </c>
      <c r="D18" s="453" t="s">
        <v>526</v>
      </c>
      <c r="E18" s="386" t="s">
        <v>541</v>
      </c>
      <c r="F18" s="386" t="s">
        <v>542</v>
      </c>
      <c r="G18" s="386" t="s">
        <v>543</v>
      </c>
      <c r="H18" s="386" t="s">
        <v>544</v>
      </c>
      <c r="I18" s="452" t="s">
        <v>43</v>
      </c>
      <c r="J18" s="452" t="s">
        <v>545</v>
      </c>
      <c r="K18" s="452" t="s">
        <v>546</v>
      </c>
      <c r="L18" s="386" t="s">
        <v>547</v>
      </c>
      <c r="M18" s="386" t="s">
        <v>533</v>
      </c>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M18" s="3"/>
      <c r="DN18" s="3"/>
      <c r="DO18" s="3"/>
      <c r="DP18" s="3"/>
      <c r="DQ18" s="3"/>
      <c r="DR18" s="3"/>
      <c r="DS18" s="3"/>
      <c r="DT18" s="3"/>
      <c r="DU18" s="3"/>
      <c r="DV18" s="3"/>
      <c r="DW18" s="3"/>
      <c r="DX18" s="3"/>
      <c r="DY18" s="3"/>
      <c r="DZ18" s="3"/>
      <c r="EA18" s="3"/>
      <c r="EB18" s="3"/>
      <c r="EC18" s="3"/>
      <c r="ED18" s="3"/>
      <c r="EE18" s="3"/>
      <c r="EF18" s="3"/>
      <c r="EG18" s="3"/>
      <c r="EH18" s="3"/>
      <c r="EI18" s="3"/>
      <c r="EJ18" s="3"/>
      <c r="EK18" s="3"/>
      <c r="EL18" s="3"/>
      <c r="EM18" s="3"/>
      <c r="EN18" s="3"/>
      <c r="EO18" s="3"/>
      <c r="EP18" s="3"/>
      <c r="EQ18" s="3"/>
      <c r="ER18" s="3"/>
      <c r="ES18" s="3"/>
      <c r="ET18" s="3"/>
      <c r="EU18" s="3"/>
      <c r="EV18" s="3"/>
      <c r="EW18" s="3"/>
      <c r="EX18" s="3"/>
      <c r="EY18" s="3"/>
      <c r="EZ18" s="3"/>
      <c r="FA18" s="3"/>
      <c r="FB18" s="3"/>
      <c r="FC18" s="3"/>
      <c r="FD18" s="3"/>
      <c r="FE18" s="3"/>
      <c r="FF18" s="3"/>
      <c r="FG18" s="3"/>
      <c r="FH18" s="3"/>
      <c r="FI18" s="3"/>
      <c r="FJ18" s="3"/>
      <c r="FK18" s="3"/>
      <c r="FL18" s="3"/>
      <c r="FM18" s="3"/>
      <c r="FN18" s="3"/>
      <c r="FO18" s="3"/>
      <c r="FP18" s="3"/>
      <c r="FQ18" s="3"/>
      <c r="FR18" s="3"/>
      <c r="FS18" s="3"/>
      <c r="FT18" s="3"/>
      <c r="FU18" s="3"/>
      <c r="FV18" s="3"/>
      <c r="FW18" s="3"/>
      <c r="FX18" s="3"/>
      <c r="FY18" s="3"/>
      <c r="FZ18" s="3"/>
      <c r="GA18" s="3"/>
      <c r="GB18" s="3"/>
      <c r="GC18" s="3"/>
      <c r="GD18" s="3"/>
      <c r="GE18" s="3"/>
      <c r="GF18" s="3"/>
      <c r="GG18" s="3"/>
      <c r="GH18" s="3"/>
      <c r="GI18" s="3"/>
      <c r="GJ18" s="3"/>
      <c r="GK18" s="3"/>
      <c r="GL18" s="3"/>
      <c r="GM18" s="3"/>
      <c r="GN18" s="3"/>
      <c r="GO18" s="3"/>
      <c r="GP18" s="3"/>
      <c r="GQ18" s="3"/>
      <c r="GR18" s="3"/>
      <c r="GS18" s="3"/>
      <c r="GT18" s="3"/>
      <c r="GU18" s="3"/>
      <c r="GV18" s="3"/>
      <c r="GW18" s="3"/>
      <c r="GX18" s="3"/>
      <c r="GY18" s="3"/>
      <c r="GZ18" s="3"/>
      <c r="HA18" s="3"/>
      <c r="HB18" s="3"/>
      <c r="HC18" s="3"/>
      <c r="HD18" s="3"/>
      <c r="HE18" s="3"/>
      <c r="HF18" s="3"/>
      <c r="HG18" s="3"/>
      <c r="HH18" s="3"/>
      <c r="HI18" s="3"/>
      <c r="HJ18" s="3"/>
      <c r="HK18" s="3"/>
      <c r="HL18" s="3"/>
      <c r="HM18" s="3"/>
      <c r="HN18" s="3"/>
      <c r="HO18" s="3"/>
      <c r="HP18" s="3"/>
      <c r="HQ18" s="3"/>
      <c r="HR18" s="3"/>
      <c r="HS18" s="3"/>
      <c r="HT18" s="3"/>
      <c r="HU18" s="3"/>
      <c r="HV18" s="3"/>
      <c r="HW18" s="3"/>
      <c r="HX18" s="3"/>
      <c r="HY18" s="3"/>
      <c r="HZ18" s="3"/>
      <c r="IA18" s="3"/>
      <c r="IB18" s="3"/>
      <c r="IC18" s="3"/>
      <c r="ID18" s="3"/>
      <c r="IE18" s="3"/>
      <c r="IF18" s="3"/>
      <c r="IG18" s="3"/>
      <c r="IH18" s="3"/>
      <c r="II18" s="3"/>
      <c r="IJ18" s="3"/>
      <c r="IK18" s="3"/>
      <c r="IL18" s="3"/>
      <c r="IM18" s="3"/>
      <c r="IN18" s="3"/>
      <c r="IO18" s="3"/>
      <c r="IP18" s="3"/>
      <c r="IQ18" s="3"/>
      <c r="IR18" s="3"/>
      <c r="IS18" s="3"/>
      <c r="IT18" s="3"/>
      <c r="IU18" s="3"/>
      <c r="IV18" s="3"/>
      <c r="IW18" s="3"/>
      <c r="IX18" s="3"/>
      <c r="IY18" s="3"/>
      <c r="IZ18" s="3"/>
      <c r="JA18" s="3"/>
      <c r="JB18" s="3"/>
      <c r="JC18" s="3"/>
      <c r="JD18" s="3"/>
      <c r="JE18" s="3"/>
      <c r="JF18" s="3"/>
      <c r="JG18" s="3"/>
      <c r="JH18" s="3"/>
      <c r="JI18" s="3"/>
      <c r="JJ18" s="3"/>
      <c r="JK18" s="3"/>
      <c r="JL18" s="3"/>
      <c r="JM18" s="3"/>
      <c r="JN18" s="3"/>
      <c r="JO18" s="3"/>
      <c r="JP18" s="3"/>
      <c r="JQ18" s="3"/>
      <c r="JR18" s="3"/>
      <c r="JS18" s="3"/>
      <c r="JT18" s="3"/>
      <c r="JU18" s="3"/>
      <c r="JV18" s="3"/>
      <c r="JW18" s="3"/>
      <c r="JX18" s="3"/>
      <c r="JY18" s="3"/>
      <c r="JZ18" s="3"/>
      <c r="KA18" s="3"/>
      <c r="KB18" s="3"/>
      <c r="KC18" s="3"/>
      <c r="KD18" s="3"/>
      <c r="KE18" s="3"/>
      <c r="KF18" s="3"/>
      <c r="KG18" s="3"/>
      <c r="KH18" s="3"/>
      <c r="KI18" s="3"/>
      <c r="KJ18" s="3"/>
      <c r="KK18" s="3"/>
      <c r="KL18" s="3"/>
      <c r="KM18" s="3"/>
      <c r="KN18" s="3"/>
      <c r="KO18" s="3"/>
      <c r="KP18" s="3"/>
      <c r="KQ18" s="3"/>
      <c r="KR18" s="3"/>
      <c r="KS18" s="3"/>
      <c r="KT18" s="3"/>
      <c r="KU18" s="3"/>
      <c r="KV18" s="3"/>
      <c r="KW18" s="3"/>
      <c r="KX18" s="3"/>
      <c r="KY18" s="3"/>
      <c r="KZ18" s="3"/>
      <c r="LA18" s="3"/>
      <c r="LB18" s="3"/>
      <c r="LC18" s="3"/>
      <c r="LD18" s="3"/>
      <c r="LE18" s="3"/>
      <c r="LF18" s="3"/>
      <c r="LG18" s="3"/>
      <c r="LH18" s="3"/>
      <c r="LI18" s="3"/>
      <c r="LJ18" s="3"/>
      <c r="LK18" s="3"/>
      <c r="LL18" s="3"/>
      <c r="LM18" s="3"/>
      <c r="LN18" s="3"/>
      <c r="LO18" s="3"/>
      <c r="LP18" s="3"/>
      <c r="LQ18" s="3"/>
      <c r="LR18" s="3"/>
      <c r="LS18" s="3"/>
      <c r="LT18" s="3"/>
      <c r="LU18" s="3"/>
      <c r="LV18" s="3"/>
      <c r="LW18" s="3"/>
      <c r="LX18" s="3"/>
      <c r="LY18" s="3"/>
      <c r="LZ18" s="3"/>
      <c r="MA18" s="3"/>
      <c r="MB18" s="3"/>
      <c r="MC18" s="3"/>
      <c r="MD18" s="3"/>
      <c r="ME18" s="3"/>
      <c r="MF18" s="3"/>
      <c r="MG18" s="3"/>
      <c r="MH18" s="3"/>
      <c r="MI18" s="3"/>
      <c r="MJ18" s="3"/>
      <c r="MK18" s="3"/>
      <c r="ML18" s="3"/>
      <c r="MM18" s="3"/>
      <c r="MN18" s="3"/>
      <c r="MO18" s="3"/>
      <c r="MP18" s="3"/>
      <c r="MQ18" s="3"/>
      <c r="MR18" s="3"/>
      <c r="MS18" s="3"/>
      <c r="MT18" s="3"/>
      <c r="MU18" s="3"/>
      <c r="MV18" s="3"/>
      <c r="MW18" s="3"/>
      <c r="MX18" s="3"/>
      <c r="MY18" s="3"/>
      <c r="MZ18" s="3"/>
      <c r="NA18" s="3"/>
      <c r="NB18" s="3"/>
      <c r="NC18" s="3"/>
      <c r="ND18" s="3"/>
      <c r="NE18" s="3"/>
      <c r="NF18" s="3"/>
      <c r="NG18" s="3"/>
      <c r="NH18" s="3"/>
      <c r="NI18" s="3"/>
      <c r="NJ18" s="3"/>
      <c r="NK18" s="3"/>
      <c r="NL18" s="3"/>
      <c r="NM18" s="3"/>
      <c r="NN18" s="3"/>
      <c r="NO18" s="3"/>
      <c r="NP18" s="3"/>
      <c r="NQ18" s="3"/>
      <c r="NR18" s="3"/>
      <c r="NS18" s="3"/>
      <c r="NT18" s="3"/>
      <c r="NU18" s="3"/>
      <c r="NV18" s="3"/>
      <c r="NW18" s="3"/>
      <c r="NX18" s="3"/>
      <c r="NY18" s="3"/>
      <c r="NZ18" s="3"/>
      <c r="OA18" s="3"/>
      <c r="OB18" s="3"/>
      <c r="OC18" s="3"/>
      <c r="OD18" s="3"/>
    </row>
    <row r="19" spans="1:394" s="3" customFormat="1" ht="32.1" customHeight="1">
      <c r="A19" s="858"/>
      <c r="B19" s="858" t="s">
        <v>447</v>
      </c>
      <c r="C19" s="366" t="s">
        <v>48</v>
      </c>
      <c r="D19" s="366" t="s">
        <v>49</v>
      </c>
      <c r="E19" s="387"/>
      <c r="F19" s="388">
        <v>1</v>
      </c>
      <c r="G19" s="388">
        <v>0.13</v>
      </c>
      <c r="H19" s="389"/>
      <c r="I19" s="390" t="s">
        <v>50</v>
      </c>
      <c r="J19" s="389"/>
      <c r="K19" s="389"/>
      <c r="L19" s="430"/>
      <c r="M19" s="430"/>
    </row>
    <row r="20" spans="1:394" s="3" customFormat="1" ht="20.100000000000001" customHeight="1">
      <c r="A20" s="858"/>
      <c r="B20" s="858"/>
      <c r="C20" s="366" t="s">
        <v>482</v>
      </c>
      <c r="D20" s="366" t="s">
        <v>527</v>
      </c>
      <c r="E20" s="387"/>
      <c r="F20" s="388">
        <v>1</v>
      </c>
      <c r="G20" s="388">
        <v>0.09</v>
      </c>
      <c r="H20" s="389"/>
      <c r="I20" s="392"/>
      <c r="J20" s="389"/>
      <c r="K20" s="389"/>
      <c r="L20" s="433"/>
      <c r="M20" s="430"/>
    </row>
    <row r="21" spans="1:394" s="3" customFormat="1" ht="20.100000000000001" customHeight="1">
      <c r="A21" s="858"/>
      <c r="B21" s="858"/>
      <c r="C21" s="366" t="s">
        <v>484</v>
      </c>
      <c r="D21" s="366" t="s">
        <v>55</v>
      </c>
      <c r="E21" s="387"/>
      <c r="F21" s="388">
        <v>1</v>
      </c>
      <c r="G21" s="388">
        <v>0.06</v>
      </c>
      <c r="H21" s="389"/>
      <c r="I21" s="392"/>
      <c r="J21" s="389"/>
      <c r="K21" s="389"/>
      <c r="L21" s="433"/>
      <c r="M21" s="430"/>
    </row>
    <row r="22" spans="1:394" s="3" customFormat="1" ht="20.100000000000001" customHeight="1">
      <c r="A22" s="858"/>
      <c r="B22" s="858"/>
      <c r="C22" s="366" t="s">
        <v>487</v>
      </c>
      <c r="D22" s="366" t="s">
        <v>57</v>
      </c>
      <c r="E22" s="387"/>
      <c r="F22" s="388">
        <v>1</v>
      </c>
      <c r="G22" s="388">
        <v>0.06</v>
      </c>
      <c r="H22" s="389"/>
      <c r="I22" s="392"/>
      <c r="J22" s="389"/>
      <c r="K22" s="389"/>
      <c r="L22" s="433"/>
      <c r="M22" s="430"/>
    </row>
    <row r="23" spans="1:394" s="3" customFormat="1" ht="21.95" customHeight="1">
      <c r="A23" s="858"/>
      <c r="B23" s="858"/>
      <c r="C23" s="367" t="s">
        <v>58</v>
      </c>
      <c r="D23" s="368" t="s">
        <v>59</v>
      </c>
      <c r="E23" s="379"/>
      <c r="F23" s="380">
        <v>1</v>
      </c>
      <c r="G23" s="379" t="s">
        <v>60</v>
      </c>
      <c r="H23" s="394"/>
      <c r="I23" s="395" t="s">
        <v>61</v>
      </c>
      <c r="J23" s="379"/>
      <c r="K23" s="379"/>
      <c r="L23" s="408"/>
      <c r="M23" s="391"/>
      <c r="N23" s="55"/>
      <c r="R23"/>
    </row>
    <row r="24" spans="1:394" s="3" customFormat="1" ht="21.95" customHeight="1">
      <c r="A24" s="858"/>
      <c r="B24" s="858"/>
      <c r="C24" s="367" t="s">
        <v>64</v>
      </c>
      <c r="D24" s="368" t="s">
        <v>65</v>
      </c>
      <c r="E24" s="379"/>
      <c r="F24" s="380">
        <v>1</v>
      </c>
      <c r="G24" s="379"/>
      <c r="H24" s="394"/>
      <c r="I24" s="395"/>
      <c r="J24" s="379"/>
      <c r="K24" s="379"/>
      <c r="L24" s="434"/>
      <c r="M24" s="391"/>
      <c r="R24" s="50"/>
    </row>
    <row r="25" spans="1:394" ht="51" customHeight="1">
      <c r="A25" s="858"/>
      <c r="B25" s="858"/>
      <c r="C25" s="367" t="s">
        <v>67</v>
      </c>
      <c r="D25" s="368" t="s">
        <v>65</v>
      </c>
      <c r="E25" s="379"/>
      <c r="F25" s="380">
        <v>1</v>
      </c>
      <c r="G25" s="379" t="s">
        <v>60</v>
      </c>
      <c r="H25" s="394"/>
      <c r="I25" s="396"/>
      <c r="J25" s="394"/>
      <c r="K25" s="394"/>
      <c r="L25" s="409"/>
      <c r="M25" s="391"/>
      <c r="N25" s="55"/>
    </row>
    <row r="26" spans="1:394" s="65" customFormat="1" ht="30.75" customHeight="1">
      <c r="A26" s="435">
        <v>2</v>
      </c>
      <c r="B26" s="373" t="s">
        <v>515</v>
      </c>
      <c r="C26" s="373"/>
      <c r="D26" s="374"/>
      <c r="E26" s="410"/>
      <c r="F26" s="373"/>
      <c r="G26" s="411"/>
      <c r="H26" s="410"/>
      <c r="I26" s="412"/>
      <c r="J26" s="410"/>
      <c r="K26" s="410"/>
      <c r="L26" s="436"/>
      <c r="M26" s="424"/>
      <c r="N26" s="64"/>
      <c r="O26" s="64"/>
      <c r="P26" s="64"/>
      <c r="Q26" s="64"/>
      <c r="R26" s="64"/>
      <c r="S26" s="64"/>
      <c r="T26" s="64"/>
      <c r="U26" s="64"/>
      <c r="V26" s="64"/>
      <c r="W26" s="64"/>
      <c r="X26" s="64"/>
      <c r="Y26" s="64"/>
      <c r="Z26" s="64"/>
      <c r="AA26" s="64"/>
      <c r="AB26" s="64"/>
      <c r="AC26" s="64"/>
      <c r="AD26" s="64"/>
      <c r="AE26" s="64"/>
      <c r="AF26" s="64"/>
      <c r="AG26" s="64"/>
      <c r="AH26" s="64"/>
      <c r="AI26" s="64"/>
      <c r="AJ26" s="64"/>
      <c r="AK26" s="64"/>
      <c r="AL26" s="64"/>
      <c r="AM26" s="64"/>
      <c r="AN26" s="64"/>
      <c r="AO26" s="64"/>
      <c r="AP26" s="64"/>
      <c r="AQ26" s="64"/>
      <c r="AR26" s="64"/>
      <c r="AS26" s="64"/>
      <c r="AT26" s="64"/>
      <c r="AU26" s="64"/>
      <c r="AV26" s="64"/>
      <c r="AW26" s="64"/>
      <c r="AX26" s="64"/>
      <c r="AY26" s="64"/>
      <c r="AZ26" s="64"/>
      <c r="BA26" s="64"/>
      <c r="BB26" s="64"/>
      <c r="BC26" s="64"/>
      <c r="BD26" s="64"/>
      <c r="BE26" s="64"/>
      <c r="BF26" s="64"/>
      <c r="BG26" s="64"/>
      <c r="BH26" s="64"/>
      <c r="BI26" s="64"/>
      <c r="BJ26" s="64"/>
      <c r="BK26" s="64"/>
      <c r="BL26" s="64"/>
      <c r="BM26" s="64"/>
      <c r="BN26" s="64"/>
      <c r="BO26" s="64"/>
      <c r="BP26" s="64"/>
      <c r="BQ26" s="64"/>
      <c r="BR26" s="64"/>
      <c r="BS26" s="64"/>
      <c r="BT26" s="64"/>
      <c r="BU26" s="64"/>
      <c r="BV26" s="64"/>
      <c r="BW26" s="64"/>
      <c r="BX26" s="64"/>
      <c r="BY26" s="64"/>
      <c r="BZ26" s="64"/>
      <c r="CA26" s="64"/>
      <c r="CB26" s="64"/>
      <c r="CC26" s="64"/>
      <c r="CD26" s="64"/>
      <c r="CE26" s="64"/>
      <c r="CF26" s="64"/>
      <c r="CG26" s="64"/>
      <c r="CH26" s="64"/>
      <c r="CI26" s="64"/>
      <c r="CJ26" s="64"/>
      <c r="CK26" s="64"/>
      <c r="CL26" s="64"/>
      <c r="CM26" s="64"/>
      <c r="CN26" s="64"/>
      <c r="CO26" s="64"/>
      <c r="CP26" s="64"/>
      <c r="CQ26" s="64"/>
      <c r="CR26" s="64"/>
      <c r="CS26" s="64"/>
      <c r="CT26" s="64"/>
      <c r="CU26" s="64"/>
      <c r="CV26" s="64"/>
      <c r="CW26" s="64"/>
      <c r="CX26" s="64"/>
      <c r="CY26" s="64"/>
      <c r="CZ26" s="64"/>
      <c r="DA26" s="64"/>
      <c r="DB26" s="64"/>
      <c r="DC26" s="64"/>
      <c r="DD26" s="64"/>
      <c r="DE26" s="64"/>
      <c r="DF26" s="64"/>
      <c r="DG26" s="64"/>
      <c r="DH26" s="64"/>
      <c r="DI26" s="64"/>
      <c r="DJ26" s="64"/>
      <c r="DK26" s="64"/>
      <c r="DL26" s="64"/>
      <c r="DM26" s="64"/>
      <c r="DN26" s="64"/>
      <c r="DO26" s="64"/>
      <c r="DP26" s="64"/>
      <c r="DQ26" s="64"/>
      <c r="DR26" s="64"/>
      <c r="DS26" s="64"/>
      <c r="DT26" s="64"/>
      <c r="DU26" s="64"/>
      <c r="DV26" s="64"/>
      <c r="DW26" s="64"/>
      <c r="DX26" s="64"/>
      <c r="DY26" s="64"/>
      <c r="DZ26" s="64"/>
      <c r="EA26" s="64"/>
      <c r="EB26" s="64"/>
      <c r="EC26" s="64"/>
      <c r="ED26" s="64"/>
      <c r="EE26" s="64"/>
      <c r="EF26" s="64"/>
      <c r="EG26" s="64"/>
      <c r="EH26" s="64"/>
      <c r="EI26" s="64"/>
      <c r="EJ26" s="64"/>
      <c r="EK26" s="64"/>
      <c r="EL26" s="64"/>
      <c r="EM26" s="64"/>
      <c r="EN26" s="64"/>
      <c r="EO26" s="64"/>
      <c r="EP26" s="64"/>
      <c r="EQ26" s="64"/>
      <c r="ER26" s="64"/>
      <c r="ES26" s="64"/>
      <c r="ET26" s="64"/>
      <c r="EU26" s="64"/>
      <c r="EV26" s="64"/>
      <c r="EW26" s="64"/>
      <c r="EX26" s="64"/>
      <c r="EY26" s="64"/>
      <c r="EZ26" s="64"/>
      <c r="FA26" s="64"/>
      <c r="FB26" s="64"/>
      <c r="FC26" s="64"/>
      <c r="FD26" s="64"/>
      <c r="FE26" s="64"/>
      <c r="FF26" s="64"/>
      <c r="FG26" s="64"/>
      <c r="FH26" s="64"/>
      <c r="FI26" s="64"/>
      <c r="FJ26" s="64"/>
      <c r="FK26" s="64"/>
      <c r="FL26" s="64"/>
      <c r="FM26" s="64"/>
      <c r="FN26" s="64"/>
      <c r="FO26" s="64"/>
      <c r="FP26" s="64"/>
      <c r="FQ26" s="64"/>
      <c r="FR26" s="64"/>
      <c r="FS26" s="64"/>
      <c r="FT26" s="64"/>
      <c r="FU26" s="64"/>
      <c r="FV26" s="64"/>
      <c r="FW26" s="64"/>
      <c r="FX26" s="64"/>
      <c r="FY26" s="64"/>
      <c r="FZ26" s="64"/>
      <c r="GA26" s="64"/>
      <c r="GB26" s="64"/>
      <c r="GC26" s="64"/>
      <c r="GD26" s="64"/>
      <c r="GE26" s="64"/>
      <c r="GF26" s="64"/>
      <c r="GG26" s="64"/>
      <c r="GH26" s="64"/>
      <c r="GI26" s="64"/>
      <c r="GJ26" s="64"/>
      <c r="GK26" s="64"/>
      <c r="GL26" s="64"/>
      <c r="GM26" s="64"/>
      <c r="GN26" s="64"/>
      <c r="GO26" s="64"/>
      <c r="GP26" s="64"/>
      <c r="GQ26" s="64"/>
      <c r="GR26" s="64"/>
      <c r="GS26" s="64"/>
      <c r="GT26" s="64"/>
      <c r="GU26" s="64"/>
      <c r="GV26" s="64"/>
      <c r="GW26" s="64"/>
      <c r="GX26" s="64"/>
      <c r="GY26" s="64"/>
      <c r="GZ26" s="64"/>
      <c r="HA26" s="64"/>
      <c r="HB26" s="64"/>
      <c r="HC26" s="64"/>
      <c r="HD26" s="64"/>
      <c r="HE26" s="64"/>
      <c r="HF26" s="64"/>
      <c r="HG26" s="64"/>
      <c r="HH26" s="64"/>
      <c r="HI26" s="64"/>
      <c r="HJ26" s="64"/>
      <c r="HK26" s="64"/>
      <c r="HL26" s="64"/>
      <c r="HM26" s="64"/>
      <c r="HN26" s="64"/>
      <c r="HO26" s="64"/>
      <c r="HP26" s="64"/>
      <c r="HQ26" s="64"/>
      <c r="HR26" s="64"/>
      <c r="HS26" s="64"/>
      <c r="HT26" s="64"/>
      <c r="HU26" s="64"/>
      <c r="HV26" s="64"/>
      <c r="HW26" s="64"/>
      <c r="HX26" s="64"/>
      <c r="HY26" s="64"/>
      <c r="HZ26" s="64"/>
      <c r="IA26" s="64"/>
      <c r="IB26" s="64"/>
      <c r="IC26" s="64"/>
      <c r="ID26" s="64"/>
      <c r="IE26" s="64"/>
      <c r="IF26" s="64"/>
      <c r="IG26" s="64"/>
      <c r="IH26" s="64"/>
      <c r="II26" s="64"/>
      <c r="IJ26" s="64"/>
      <c r="IK26" s="64"/>
      <c r="IL26" s="64"/>
      <c r="IM26" s="64"/>
      <c r="IN26" s="64"/>
      <c r="IO26" s="64"/>
      <c r="IP26" s="64"/>
      <c r="IQ26" s="64"/>
      <c r="IR26" s="64"/>
      <c r="IS26" s="64"/>
      <c r="IT26" s="64"/>
      <c r="IU26" s="64"/>
      <c r="IV26" s="64"/>
      <c r="IW26" s="64"/>
      <c r="IX26" s="64"/>
      <c r="IY26" s="64"/>
      <c r="IZ26" s="64"/>
      <c r="JA26" s="64"/>
      <c r="JB26" s="64"/>
      <c r="JC26" s="64"/>
      <c r="JD26" s="64"/>
      <c r="JE26" s="64"/>
      <c r="JF26" s="64"/>
      <c r="JG26" s="64"/>
      <c r="JH26" s="64"/>
      <c r="JI26" s="64"/>
      <c r="JJ26" s="64"/>
      <c r="JK26" s="64"/>
      <c r="JL26" s="64"/>
      <c r="JM26" s="64"/>
      <c r="JN26" s="64"/>
      <c r="JO26" s="64"/>
      <c r="JP26" s="64"/>
      <c r="JQ26" s="64"/>
      <c r="JR26" s="64"/>
      <c r="JS26" s="64"/>
      <c r="JT26" s="64"/>
      <c r="JU26" s="64"/>
      <c r="JV26" s="64"/>
      <c r="JW26" s="64"/>
      <c r="JX26" s="64"/>
      <c r="JY26" s="64"/>
      <c r="JZ26" s="64"/>
      <c r="KA26" s="64"/>
      <c r="KB26" s="64"/>
      <c r="KC26" s="64"/>
      <c r="KD26" s="64"/>
      <c r="KE26" s="64"/>
      <c r="KF26" s="64"/>
      <c r="KG26" s="64"/>
      <c r="KH26" s="64"/>
      <c r="KI26" s="64"/>
      <c r="KJ26" s="64"/>
      <c r="KK26" s="64"/>
      <c r="KL26" s="64"/>
      <c r="KM26" s="64"/>
      <c r="KN26" s="64"/>
      <c r="KO26" s="64"/>
      <c r="KP26" s="64"/>
      <c r="KQ26" s="64"/>
      <c r="KR26" s="64"/>
      <c r="KS26" s="64"/>
      <c r="KT26" s="64"/>
      <c r="KU26" s="64"/>
      <c r="KV26" s="64"/>
      <c r="KW26" s="64"/>
      <c r="KX26" s="64"/>
      <c r="KY26" s="64"/>
      <c r="KZ26" s="64"/>
      <c r="LA26" s="64"/>
      <c r="LB26" s="64"/>
      <c r="LC26" s="64"/>
      <c r="LD26" s="64"/>
      <c r="LE26" s="64"/>
      <c r="LF26" s="64"/>
      <c r="LG26" s="64"/>
      <c r="LH26" s="64"/>
      <c r="LI26" s="64"/>
      <c r="LJ26" s="64"/>
      <c r="LK26" s="64"/>
      <c r="LL26" s="64"/>
      <c r="LM26" s="64"/>
      <c r="LN26" s="64"/>
      <c r="LO26" s="64"/>
      <c r="LP26" s="64"/>
      <c r="LQ26" s="64"/>
      <c r="LR26" s="64"/>
      <c r="LS26" s="64"/>
      <c r="LT26" s="64"/>
      <c r="LU26" s="64"/>
      <c r="LV26" s="64"/>
      <c r="LW26" s="64"/>
      <c r="LX26" s="64"/>
      <c r="LY26" s="64"/>
      <c r="LZ26" s="64"/>
      <c r="MA26" s="64"/>
      <c r="MB26" s="64"/>
      <c r="MC26" s="64"/>
      <c r="MD26" s="64"/>
      <c r="ME26" s="64"/>
      <c r="MF26" s="64"/>
      <c r="MG26" s="64"/>
      <c r="MH26" s="64"/>
      <c r="MI26" s="64"/>
      <c r="MJ26" s="64"/>
      <c r="MK26" s="64"/>
      <c r="ML26" s="64"/>
      <c r="MM26" s="64"/>
      <c r="MN26" s="64"/>
      <c r="MO26" s="64"/>
      <c r="MP26" s="64"/>
      <c r="MQ26" s="64"/>
      <c r="MR26" s="64"/>
      <c r="MS26" s="64"/>
      <c r="MT26" s="64"/>
      <c r="MU26" s="64"/>
      <c r="MV26" s="64"/>
      <c r="MW26" s="64"/>
      <c r="MX26" s="64"/>
      <c r="MY26" s="64"/>
      <c r="MZ26" s="64"/>
      <c r="NA26" s="64"/>
      <c r="NB26" s="64"/>
      <c r="NC26" s="64"/>
      <c r="ND26" s="64"/>
      <c r="NE26" s="64"/>
      <c r="NF26" s="64"/>
      <c r="NG26" s="64"/>
      <c r="NH26" s="64"/>
      <c r="NI26" s="64"/>
      <c r="NJ26" s="64"/>
      <c r="NK26" s="64"/>
      <c r="NL26" s="64"/>
      <c r="NM26" s="64"/>
      <c r="NN26" s="64"/>
      <c r="NO26" s="64"/>
      <c r="NP26" s="64"/>
      <c r="NQ26" s="64"/>
      <c r="NR26" s="64"/>
      <c r="NS26" s="64"/>
      <c r="NT26" s="64"/>
      <c r="NU26" s="64"/>
      <c r="NV26" s="64"/>
      <c r="NW26" s="64"/>
      <c r="NX26" s="64"/>
      <c r="NY26" s="64"/>
      <c r="NZ26" s="64"/>
      <c r="OA26" s="64"/>
      <c r="OB26" s="64"/>
      <c r="OC26" s="64"/>
      <c r="OD26" s="64"/>
    </row>
    <row r="27" spans="1:394" s="3" customFormat="1">
      <c r="A27" s="853"/>
      <c r="B27" s="854" t="s">
        <v>70</v>
      </c>
      <c r="C27" s="369" t="s">
        <v>71</v>
      </c>
      <c r="D27" s="369" t="s">
        <v>72</v>
      </c>
      <c r="E27" s="398" t="s">
        <v>73</v>
      </c>
      <c r="F27" s="413" t="s">
        <v>534</v>
      </c>
      <c r="G27" s="414" t="s">
        <v>535</v>
      </c>
      <c r="H27" s="398" t="s">
        <v>536</v>
      </c>
      <c r="I27" s="398" t="s">
        <v>537</v>
      </c>
      <c r="J27" s="398" t="s">
        <v>538</v>
      </c>
      <c r="K27" s="398" t="s">
        <v>539</v>
      </c>
      <c r="L27" s="422"/>
      <c r="M27" s="397"/>
    </row>
    <row r="28" spans="1:394" s="3" customFormat="1">
      <c r="A28" s="853"/>
      <c r="B28" s="854"/>
      <c r="C28" s="369"/>
      <c r="D28" s="369"/>
      <c r="E28" s="398"/>
      <c r="F28" s="399">
        <f>25%</f>
        <v>0.25</v>
      </c>
      <c r="G28" s="369"/>
      <c r="H28" s="398"/>
      <c r="I28" s="369"/>
      <c r="J28" s="398"/>
      <c r="K28" s="398"/>
      <c r="L28" s="422"/>
      <c r="M28" s="397"/>
    </row>
    <row r="29" spans="1:394" s="65" customFormat="1" ht="27.75" customHeight="1">
      <c r="A29" s="437">
        <v>3</v>
      </c>
      <c r="B29" s="371" t="s">
        <v>82</v>
      </c>
      <c r="C29" s="371"/>
      <c r="D29" s="371"/>
      <c r="E29" s="405"/>
      <c r="F29" s="415"/>
      <c r="G29" s="416"/>
      <c r="H29" s="405"/>
      <c r="I29" s="417" t="s">
        <v>83</v>
      </c>
      <c r="J29" s="405"/>
      <c r="K29" s="405"/>
      <c r="L29" s="432"/>
      <c r="M29" s="427"/>
      <c r="N29" s="64"/>
      <c r="O29" s="64"/>
      <c r="P29" s="64"/>
      <c r="Q29" s="64"/>
      <c r="R29" s="64"/>
      <c r="S29" s="64"/>
      <c r="T29" s="64"/>
      <c r="U29" s="64"/>
      <c r="V29" s="64"/>
      <c r="W29" s="64"/>
      <c r="X29" s="64"/>
      <c r="Y29" s="64"/>
      <c r="Z29" s="64"/>
      <c r="AA29" s="64"/>
      <c r="AB29" s="64"/>
      <c r="AC29" s="64"/>
      <c r="AD29" s="64"/>
      <c r="AE29" s="64"/>
      <c r="AF29" s="64"/>
      <c r="AG29" s="64"/>
      <c r="AH29" s="64"/>
      <c r="AI29" s="64"/>
      <c r="AJ29" s="64"/>
      <c r="AK29" s="64"/>
      <c r="AL29" s="64"/>
      <c r="AM29" s="64"/>
      <c r="AN29" s="64"/>
      <c r="AO29" s="64"/>
      <c r="AP29" s="64"/>
      <c r="AQ29" s="64"/>
      <c r="AR29" s="64"/>
      <c r="AS29" s="64"/>
      <c r="AT29" s="64"/>
      <c r="AU29" s="64"/>
      <c r="AV29" s="64"/>
      <c r="AW29" s="64"/>
      <c r="AX29" s="64"/>
      <c r="AY29" s="64"/>
      <c r="AZ29" s="64"/>
      <c r="BA29" s="64"/>
      <c r="BB29" s="64"/>
      <c r="BC29" s="64"/>
      <c r="BD29" s="64"/>
      <c r="BE29" s="64"/>
      <c r="BF29" s="64"/>
      <c r="BG29" s="64"/>
      <c r="BH29" s="64"/>
      <c r="BI29" s="64"/>
      <c r="BJ29" s="64"/>
      <c r="BK29" s="64"/>
      <c r="BL29" s="64"/>
      <c r="BM29" s="64"/>
      <c r="BN29" s="64"/>
      <c r="BO29" s="64"/>
      <c r="BP29" s="64"/>
      <c r="BQ29" s="64"/>
      <c r="BR29" s="64"/>
      <c r="BS29" s="64"/>
      <c r="BT29" s="64"/>
      <c r="BU29" s="64"/>
      <c r="BV29" s="64"/>
      <c r="BW29" s="64"/>
      <c r="BX29" s="64"/>
      <c r="BY29" s="64"/>
      <c r="BZ29" s="64"/>
      <c r="CA29" s="64"/>
      <c r="CB29" s="64"/>
      <c r="CC29" s="64"/>
      <c r="CD29" s="64"/>
      <c r="CE29" s="64"/>
      <c r="CF29" s="64"/>
      <c r="CG29" s="64"/>
      <c r="CH29" s="64"/>
      <c r="CI29" s="64"/>
      <c r="CJ29" s="64"/>
      <c r="CK29" s="64"/>
      <c r="CL29" s="64"/>
      <c r="CM29" s="64"/>
      <c r="CN29" s="64"/>
      <c r="CO29" s="64"/>
      <c r="CP29" s="64"/>
      <c r="CQ29" s="64"/>
      <c r="CR29" s="64"/>
      <c r="CS29" s="64"/>
      <c r="CT29" s="64"/>
      <c r="CU29" s="64"/>
      <c r="CV29" s="64"/>
      <c r="CW29" s="64"/>
      <c r="CX29" s="64"/>
      <c r="CY29" s="64"/>
      <c r="CZ29" s="64"/>
      <c r="DA29" s="64"/>
      <c r="DB29" s="64"/>
      <c r="DC29" s="64"/>
      <c r="DD29" s="64"/>
      <c r="DE29" s="64"/>
      <c r="DF29" s="64"/>
      <c r="DG29" s="64"/>
      <c r="DH29" s="64"/>
      <c r="DI29" s="64"/>
      <c r="DJ29" s="64"/>
      <c r="DK29" s="64"/>
      <c r="DL29" s="64"/>
      <c r="DM29" s="64"/>
      <c r="DN29" s="64"/>
      <c r="DO29" s="64"/>
      <c r="DP29" s="64"/>
      <c r="DQ29" s="64"/>
      <c r="DR29" s="64"/>
      <c r="DS29" s="64"/>
      <c r="DT29" s="64"/>
      <c r="DU29" s="64"/>
      <c r="DV29" s="64"/>
      <c r="DW29" s="64"/>
      <c r="DX29" s="64"/>
      <c r="DY29" s="64"/>
      <c r="DZ29" s="64"/>
      <c r="EA29" s="64"/>
      <c r="EB29" s="64"/>
      <c r="EC29" s="64"/>
      <c r="ED29" s="64"/>
      <c r="EE29" s="64"/>
      <c r="EF29" s="64"/>
      <c r="EG29" s="64"/>
      <c r="EH29" s="64"/>
      <c r="EI29" s="64"/>
      <c r="EJ29" s="64"/>
      <c r="EK29" s="64"/>
      <c r="EL29" s="64"/>
      <c r="EM29" s="64"/>
      <c r="EN29" s="64"/>
      <c r="EO29" s="64"/>
      <c r="EP29" s="64"/>
      <c r="EQ29" s="64"/>
      <c r="ER29" s="64"/>
      <c r="ES29" s="64"/>
      <c r="ET29" s="64"/>
      <c r="EU29" s="64"/>
      <c r="EV29" s="64"/>
      <c r="EW29" s="64"/>
      <c r="EX29" s="64"/>
      <c r="EY29" s="64"/>
      <c r="EZ29" s="64"/>
      <c r="FA29" s="64"/>
      <c r="FB29" s="64"/>
      <c r="FC29" s="64"/>
      <c r="FD29" s="64"/>
      <c r="FE29" s="64"/>
      <c r="FF29" s="64"/>
      <c r="FG29" s="64"/>
      <c r="FH29" s="64"/>
      <c r="FI29" s="64"/>
      <c r="FJ29" s="64"/>
      <c r="FK29" s="64"/>
      <c r="FL29" s="64"/>
      <c r="FM29" s="64"/>
      <c r="FN29" s="64"/>
      <c r="FO29" s="64"/>
      <c r="FP29" s="64"/>
      <c r="FQ29" s="64"/>
      <c r="FR29" s="64"/>
      <c r="FS29" s="64"/>
      <c r="FT29" s="64"/>
      <c r="FU29" s="64"/>
      <c r="FV29" s="64"/>
      <c r="FW29" s="64"/>
      <c r="FX29" s="64"/>
      <c r="FY29" s="64"/>
      <c r="FZ29" s="64"/>
      <c r="GA29" s="64"/>
      <c r="GB29" s="64"/>
      <c r="GC29" s="64"/>
      <c r="GD29" s="64"/>
      <c r="GE29" s="64"/>
      <c r="GF29" s="64"/>
      <c r="GG29" s="64"/>
      <c r="GH29" s="64"/>
      <c r="GI29" s="64"/>
      <c r="GJ29" s="64"/>
      <c r="GK29" s="64"/>
      <c r="GL29" s="64"/>
      <c r="GM29" s="64"/>
      <c r="GN29" s="64"/>
      <c r="GO29" s="64"/>
      <c r="GP29" s="64"/>
      <c r="GQ29" s="64"/>
      <c r="GR29" s="64"/>
      <c r="GS29" s="64"/>
      <c r="GT29" s="64"/>
      <c r="GU29" s="64"/>
      <c r="GV29" s="64"/>
      <c r="GW29" s="64"/>
      <c r="GX29" s="64"/>
      <c r="GY29" s="64"/>
      <c r="GZ29" s="64"/>
      <c r="HA29" s="64"/>
      <c r="HB29" s="64"/>
      <c r="HC29" s="64"/>
      <c r="HD29" s="64"/>
      <c r="HE29" s="64"/>
      <c r="HF29" s="64"/>
      <c r="HG29" s="64"/>
      <c r="HH29" s="64"/>
      <c r="HI29" s="64"/>
      <c r="HJ29" s="64"/>
      <c r="HK29" s="64"/>
      <c r="HL29" s="64"/>
      <c r="HM29" s="64"/>
      <c r="HN29" s="64"/>
      <c r="HO29" s="64"/>
      <c r="HP29" s="64"/>
      <c r="HQ29" s="64"/>
      <c r="HR29" s="64"/>
      <c r="HS29" s="64"/>
      <c r="HT29" s="64"/>
      <c r="HU29" s="64"/>
      <c r="HV29" s="64"/>
      <c r="HW29" s="64"/>
      <c r="HX29" s="64"/>
      <c r="HY29" s="64"/>
      <c r="HZ29" s="64"/>
      <c r="IA29" s="64"/>
      <c r="IB29" s="64"/>
      <c r="IC29" s="64"/>
      <c r="ID29" s="64"/>
      <c r="IE29" s="64"/>
      <c r="IF29" s="64"/>
      <c r="IG29" s="64"/>
      <c r="IH29" s="64"/>
      <c r="II29" s="64"/>
      <c r="IJ29" s="64"/>
      <c r="IK29" s="64"/>
      <c r="IL29" s="64"/>
      <c r="IM29" s="64"/>
      <c r="IN29" s="64"/>
      <c r="IO29" s="64"/>
      <c r="IP29" s="64"/>
      <c r="IQ29" s="64"/>
      <c r="IR29" s="64"/>
      <c r="IS29" s="64"/>
      <c r="IT29" s="64"/>
      <c r="IU29" s="64"/>
      <c r="IV29" s="64"/>
      <c r="IW29" s="64"/>
      <c r="IX29" s="64"/>
      <c r="IY29" s="64"/>
      <c r="IZ29" s="64"/>
      <c r="JA29" s="64"/>
      <c r="JB29" s="64"/>
      <c r="JC29" s="64"/>
      <c r="JD29" s="64"/>
      <c r="JE29" s="64"/>
      <c r="JF29" s="64"/>
      <c r="JG29" s="64"/>
      <c r="JH29" s="64"/>
      <c r="JI29" s="64"/>
      <c r="JJ29" s="64"/>
      <c r="JK29" s="64"/>
      <c r="JL29" s="64"/>
      <c r="JM29" s="64"/>
      <c r="JN29" s="64"/>
      <c r="JO29" s="64"/>
      <c r="JP29" s="64"/>
      <c r="JQ29" s="64"/>
      <c r="JR29" s="64"/>
      <c r="JS29" s="64"/>
      <c r="JT29" s="64"/>
      <c r="JU29" s="64"/>
      <c r="JV29" s="64"/>
      <c r="JW29" s="64"/>
      <c r="JX29" s="64"/>
      <c r="JY29" s="64"/>
      <c r="JZ29" s="64"/>
      <c r="KA29" s="64"/>
      <c r="KB29" s="64"/>
      <c r="KC29" s="64"/>
      <c r="KD29" s="64"/>
      <c r="KE29" s="64"/>
      <c r="KF29" s="64"/>
      <c r="KG29" s="64"/>
      <c r="KH29" s="64"/>
      <c r="KI29" s="64"/>
      <c r="KJ29" s="64"/>
      <c r="KK29" s="64"/>
      <c r="KL29" s="64"/>
      <c r="KM29" s="64"/>
      <c r="KN29" s="64"/>
      <c r="KO29" s="64"/>
      <c r="KP29" s="64"/>
      <c r="KQ29" s="64"/>
      <c r="KR29" s="64"/>
      <c r="KS29" s="64"/>
      <c r="KT29" s="64"/>
      <c r="KU29" s="64"/>
      <c r="KV29" s="64"/>
      <c r="KW29" s="64"/>
      <c r="KX29" s="64"/>
      <c r="KY29" s="64"/>
      <c r="KZ29" s="64"/>
      <c r="LA29" s="64"/>
      <c r="LB29" s="64"/>
      <c r="LC29" s="64"/>
      <c r="LD29" s="64"/>
      <c r="LE29" s="64"/>
      <c r="LF29" s="64"/>
      <c r="LG29" s="64"/>
      <c r="LH29" s="64"/>
      <c r="LI29" s="64"/>
      <c r="LJ29" s="64"/>
      <c r="LK29" s="64"/>
      <c r="LL29" s="64"/>
      <c r="LM29" s="64"/>
      <c r="LN29" s="64"/>
      <c r="LO29" s="64"/>
      <c r="LP29" s="64"/>
      <c r="LQ29" s="64"/>
      <c r="LR29" s="64"/>
      <c r="LS29" s="64"/>
      <c r="LT29" s="64"/>
      <c r="LU29" s="64"/>
      <c r="LV29" s="64"/>
      <c r="LW29" s="64"/>
      <c r="LX29" s="64"/>
      <c r="LY29" s="64"/>
      <c r="LZ29" s="64"/>
      <c r="MA29" s="64"/>
      <c r="MB29" s="64"/>
      <c r="MC29" s="64"/>
      <c r="MD29" s="64"/>
      <c r="ME29" s="64"/>
      <c r="MF29" s="64"/>
      <c r="MG29" s="64"/>
      <c r="MH29" s="64"/>
      <c r="MI29" s="64"/>
      <c r="MJ29" s="64"/>
      <c r="MK29" s="64"/>
      <c r="ML29" s="64"/>
      <c r="MM29" s="64"/>
      <c r="MN29" s="64"/>
      <c r="MO29" s="64"/>
      <c r="MP29" s="64"/>
      <c r="MQ29" s="64"/>
      <c r="MR29" s="64"/>
      <c r="MS29" s="64"/>
      <c r="MT29" s="64"/>
      <c r="MU29" s="64"/>
      <c r="MV29" s="64"/>
      <c r="MW29" s="64"/>
      <c r="MX29" s="64"/>
      <c r="MY29" s="64"/>
      <c r="MZ29" s="64"/>
      <c r="NA29" s="64"/>
      <c r="NB29" s="64"/>
      <c r="NC29" s="64"/>
      <c r="ND29" s="64"/>
      <c r="NE29" s="64"/>
      <c r="NF29" s="64"/>
      <c r="NG29" s="64"/>
      <c r="NH29" s="64"/>
      <c r="NI29" s="64"/>
      <c r="NJ29" s="64"/>
      <c r="NK29" s="64"/>
      <c r="NL29" s="64"/>
      <c r="NM29" s="64"/>
      <c r="NN29" s="64"/>
      <c r="NO29" s="64"/>
      <c r="NP29" s="64"/>
      <c r="NQ29" s="64"/>
      <c r="NR29" s="64"/>
      <c r="NS29" s="64"/>
      <c r="NT29" s="64"/>
      <c r="NU29" s="64"/>
      <c r="NV29" s="64"/>
      <c r="NW29" s="64"/>
      <c r="NX29" s="64"/>
      <c r="NY29" s="64"/>
      <c r="NZ29" s="64"/>
      <c r="OA29" s="64"/>
      <c r="OB29" s="64"/>
      <c r="OC29" s="64"/>
      <c r="OD29" s="64"/>
    </row>
    <row r="30" spans="1:394" s="65" customFormat="1" ht="21" customHeight="1">
      <c r="A30" s="438">
        <v>4</v>
      </c>
      <c r="B30" s="375" t="s">
        <v>84</v>
      </c>
      <c r="C30" s="376" t="s">
        <v>85</v>
      </c>
      <c r="D30" s="375" t="s">
        <v>86</v>
      </c>
      <c r="E30" s="418"/>
      <c r="F30" s="376" t="s">
        <v>540</v>
      </c>
      <c r="G30" s="419">
        <v>2.4</v>
      </c>
      <c r="H30" s="418"/>
      <c r="I30" s="420"/>
      <c r="J30" s="410"/>
      <c r="K30" s="418"/>
      <c r="L30" s="439"/>
      <c r="M30" s="425"/>
      <c r="N30" s="64"/>
      <c r="O30" s="64"/>
      <c r="P30" s="64"/>
      <c r="Q30" s="64"/>
      <c r="R30" s="64"/>
      <c r="S30" s="64"/>
      <c r="T30" s="64"/>
      <c r="U30" s="64"/>
      <c r="V30" s="64"/>
      <c r="W30" s="64"/>
      <c r="X30" s="64"/>
      <c r="Y30" s="64"/>
      <c r="Z30" s="64"/>
      <c r="AA30" s="64"/>
      <c r="AB30" s="64"/>
      <c r="AC30" s="64"/>
      <c r="AD30" s="64"/>
      <c r="AE30" s="64"/>
      <c r="AF30" s="64"/>
      <c r="AG30" s="64"/>
      <c r="AH30" s="64"/>
      <c r="AI30" s="64"/>
      <c r="AJ30" s="64"/>
      <c r="AK30" s="64"/>
      <c r="AL30" s="64"/>
      <c r="AM30" s="64"/>
      <c r="AN30" s="64"/>
      <c r="AO30" s="64"/>
      <c r="AP30" s="64"/>
      <c r="AQ30" s="64"/>
      <c r="AR30" s="64"/>
      <c r="AS30" s="64"/>
      <c r="AT30" s="64"/>
      <c r="AU30" s="64"/>
      <c r="AV30" s="64"/>
      <c r="AW30" s="64"/>
      <c r="AX30" s="64"/>
      <c r="AY30" s="64"/>
      <c r="AZ30" s="64"/>
      <c r="BA30" s="64"/>
      <c r="BB30" s="64"/>
      <c r="BC30" s="64"/>
      <c r="BD30" s="64"/>
      <c r="BE30" s="64"/>
      <c r="BF30" s="64"/>
      <c r="BG30" s="64"/>
      <c r="BH30" s="64"/>
      <c r="BI30" s="64"/>
      <c r="BJ30" s="64"/>
      <c r="BK30" s="64"/>
      <c r="BL30" s="64"/>
      <c r="BM30" s="64"/>
      <c r="BN30" s="64"/>
      <c r="BO30" s="64"/>
      <c r="BP30" s="64"/>
      <c r="BQ30" s="64"/>
      <c r="BR30" s="64"/>
      <c r="BS30" s="64"/>
      <c r="BT30" s="64"/>
      <c r="BU30" s="64"/>
      <c r="BV30" s="64"/>
      <c r="BW30" s="64"/>
      <c r="BX30" s="64"/>
      <c r="BY30" s="64"/>
      <c r="BZ30" s="64"/>
      <c r="CA30" s="64"/>
      <c r="CB30" s="64"/>
      <c r="CC30" s="64"/>
      <c r="CD30" s="64"/>
      <c r="CE30" s="64"/>
      <c r="CF30" s="64"/>
      <c r="CG30" s="64"/>
      <c r="CH30" s="64"/>
      <c r="CI30" s="64"/>
      <c r="CJ30" s="64"/>
      <c r="CK30" s="64"/>
      <c r="CL30" s="64"/>
      <c r="CM30" s="64"/>
      <c r="CN30" s="64"/>
      <c r="CO30" s="64"/>
      <c r="CP30" s="64"/>
      <c r="CQ30" s="64"/>
      <c r="CR30" s="64"/>
      <c r="CS30" s="64"/>
      <c r="CT30" s="64"/>
      <c r="CU30" s="64"/>
      <c r="CV30" s="64"/>
      <c r="CW30" s="64"/>
      <c r="CX30" s="64"/>
      <c r="CY30" s="64"/>
      <c r="CZ30" s="64"/>
      <c r="DA30" s="64"/>
      <c r="DB30" s="64"/>
      <c r="DC30" s="64"/>
      <c r="DD30" s="64"/>
      <c r="DE30" s="64"/>
      <c r="DF30" s="64"/>
      <c r="DG30" s="64"/>
      <c r="DH30" s="64"/>
      <c r="DI30" s="64"/>
      <c r="DJ30" s="64"/>
      <c r="DK30" s="64"/>
      <c r="DL30" s="64"/>
      <c r="DM30" s="64"/>
      <c r="DN30" s="64"/>
      <c r="DO30" s="64"/>
      <c r="DP30" s="64"/>
      <c r="DQ30" s="64"/>
      <c r="DR30" s="64"/>
      <c r="DS30" s="64"/>
      <c r="DT30" s="64"/>
      <c r="DU30" s="64"/>
      <c r="DV30" s="64"/>
      <c r="DW30" s="64"/>
      <c r="DX30" s="64"/>
      <c r="DY30" s="64"/>
      <c r="DZ30" s="64"/>
      <c r="EA30" s="64"/>
      <c r="EB30" s="64"/>
      <c r="EC30" s="64"/>
      <c r="ED30" s="64"/>
      <c r="EE30" s="64"/>
      <c r="EF30" s="64"/>
      <c r="EG30" s="64"/>
      <c r="EH30" s="64"/>
      <c r="EI30" s="64"/>
      <c r="EJ30" s="64"/>
      <c r="EK30" s="64"/>
      <c r="EL30" s="64"/>
      <c r="EM30" s="64"/>
      <c r="EN30" s="64"/>
      <c r="EO30" s="64"/>
      <c r="EP30" s="64"/>
      <c r="EQ30" s="64"/>
      <c r="ER30" s="64"/>
      <c r="ES30" s="64"/>
      <c r="ET30" s="64"/>
      <c r="EU30" s="64"/>
      <c r="EV30" s="64"/>
      <c r="EW30" s="64"/>
      <c r="EX30" s="64"/>
      <c r="EY30" s="64"/>
      <c r="EZ30" s="64"/>
      <c r="FA30" s="64"/>
      <c r="FB30" s="64"/>
      <c r="FC30" s="64"/>
      <c r="FD30" s="64"/>
      <c r="FE30" s="64"/>
      <c r="FF30" s="64"/>
      <c r="FG30" s="64"/>
      <c r="FH30" s="64"/>
      <c r="FI30" s="64"/>
      <c r="FJ30" s="64"/>
      <c r="FK30" s="64"/>
      <c r="FL30" s="64"/>
      <c r="FM30" s="64"/>
      <c r="FN30" s="64"/>
      <c r="FO30" s="64"/>
      <c r="FP30" s="64"/>
      <c r="FQ30" s="64"/>
      <c r="FR30" s="64"/>
      <c r="FS30" s="64"/>
      <c r="FT30" s="64"/>
      <c r="FU30" s="64"/>
      <c r="FV30" s="64"/>
      <c r="FW30" s="64"/>
      <c r="FX30" s="64"/>
      <c r="FY30" s="64"/>
      <c r="FZ30" s="64"/>
      <c r="GA30" s="64"/>
      <c r="GB30" s="64"/>
      <c r="GC30" s="64"/>
      <c r="GD30" s="64"/>
      <c r="GE30" s="64"/>
      <c r="GF30" s="64"/>
      <c r="GG30" s="64"/>
      <c r="GH30" s="64"/>
      <c r="GI30" s="64"/>
      <c r="GJ30" s="64"/>
      <c r="GK30" s="64"/>
      <c r="GL30" s="64"/>
      <c r="GM30" s="64"/>
      <c r="GN30" s="64"/>
      <c r="GO30" s="64"/>
      <c r="GP30" s="64"/>
      <c r="GQ30" s="64"/>
      <c r="GR30" s="64"/>
      <c r="GS30" s="64"/>
      <c r="GT30" s="64"/>
      <c r="GU30" s="64"/>
      <c r="GV30" s="64"/>
      <c r="GW30" s="64"/>
      <c r="GX30" s="64"/>
      <c r="GY30" s="64"/>
      <c r="GZ30" s="64"/>
      <c r="HA30" s="64"/>
      <c r="HB30" s="64"/>
      <c r="HC30" s="64"/>
      <c r="HD30" s="64"/>
      <c r="HE30" s="64"/>
      <c r="HF30" s="64"/>
      <c r="HG30" s="64"/>
      <c r="HH30" s="64"/>
      <c r="HI30" s="64"/>
      <c r="HJ30" s="64"/>
      <c r="HK30" s="64"/>
      <c r="HL30" s="64"/>
      <c r="HM30" s="64"/>
      <c r="HN30" s="64"/>
      <c r="HO30" s="64"/>
      <c r="HP30" s="64"/>
      <c r="HQ30" s="64"/>
      <c r="HR30" s="64"/>
      <c r="HS30" s="64"/>
      <c r="HT30" s="64"/>
      <c r="HU30" s="64"/>
      <c r="HV30" s="64"/>
      <c r="HW30" s="64"/>
      <c r="HX30" s="64"/>
      <c r="HY30" s="64"/>
      <c r="HZ30" s="64"/>
      <c r="IA30" s="64"/>
      <c r="IB30" s="64"/>
      <c r="IC30" s="64"/>
      <c r="ID30" s="64"/>
      <c r="IE30" s="64"/>
      <c r="IF30" s="64"/>
      <c r="IG30" s="64"/>
      <c r="IH30" s="64"/>
      <c r="II30" s="64"/>
      <c r="IJ30" s="64"/>
      <c r="IK30" s="64"/>
      <c r="IL30" s="64"/>
      <c r="IM30" s="64"/>
      <c r="IN30" s="64"/>
      <c r="IO30" s="64"/>
      <c r="IP30" s="64"/>
      <c r="IQ30" s="64"/>
      <c r="IR30" s="64"/>
      <c r="IS30" s="64"/>
      <c r="IT30" s="64"/>
      <c r="IU30" s="64"/>
      <c r="IV30" s="64"/>
      <c r="IW30" s="64"/>
      <c r="IX30" s="64"/>
      <c r="IY30" s="64"/>
      <c r="IZ30" s="64"/>
      <c r="JA30" s="64"/>
      <c r="JB30" s="64"/>
      <c r="JC30" s="64"/>
      <c r="JD30" s="64"/>
      <c r="JE30" s="64"/>
      <c r="JF30" s="64"/>
      <c r="JG30" s="64"/>
      <c r="JH30" s="64"/>
      <c r="JI30" s="64"/>
      <c r="JJ30" s="64"/>
      <c r="JK30" s="64"/>
      <c r="JL30" s="64"/>
      <c r="JM30" s="64"/>
      <c r="JN30" s="64"/>
      <c r="JO30" s="64"/>
      <c r="JP30" s="64"/>
      <c r="JQ30" s="64"/>
      <c r="JR30" s="64"/>
      <c r="JS30" s="64"/>
      <c r="JT30" s="64"/>
      <c r="JU30" s="64"/>
      <c r="JV30" s="64"/>
      <c r="JW30" s="64"/>
      <c r="JX30" s="64"/>
      <c r="JY30" s="64"/>
      <c r="JZ30" s="64"/>
      <c r="KA30" s="64"/>
      <c r="KB30" s="64"/>
      <c r="KC30" s="64"/>
      <c r="KD30" s="64"/>
      <c r="KE30" s="64"/>
      <c r="KF30" s="64"/>
      <c r="KG30" s="64"/>
      <c r="KH30" s="64"/>
      <c r="KI30" s="64"/>
      <c r="KJ30" s="64"/>
      <c r="KK30" s="64"/>
      <c r="KL30" s="64"/>
      <c r="KM30" s="64"/>
      <c r="KN30" s="64"/>
      <c r="KO30" s="64"/>
      <c r="KP30" s="64"/>
      <c r="KQ30" s="64"/>
      <c r="KR30" s="64"/>
      <c r="KS30" s="64"/>
      <c r="KT30" s="64"/>
      <c r="KU30" s="64"/>
      <c r="KV30" s="64"/>
      <c r="KW30" s="64"/>
      <c r="KX30" s="64"/>
      <c r="KY30" s="64"/>
      <c r="KZ30" s="64"/>
      <c r="LA30" s="64"/>
      <c r="LB30" s="64"/>
      <c r="LC30" s="64"/>
      <c r="LD30" s="64"/>
      <c r="LE30" s="64"/>
      <c r="LF30" s="64"/>
      <c r="LG30" s="64"/>
      <c r="LH30" s="64"/>
      <c r="LI30" s="64"/>
      <c r="LJ30" s="64"/>
      <c r="LK30" s="64"/>
      <c r="LL30" s="64"/>
      <c r="LM30" s="64"/>
      <c r="LN30" s="64"/>
      <c r="LO30" s="64"/>
      <c r="LP30" s="64"/>
      <c r="LQ30" s="64"/>
      <c r="LR30" s="64"/>
      <c r="LS30" s="64"/>
      <c r="LT30" s="64"/>
      <c r="LU30" s="64"/>
      <c r="LV30" s="64"/>
      <c r="LW30" s="64"/>
      <c r="LX30" s="64"/>
      <c r="LY30" s="64"/>
      <c r="LZ30" s="64"/>
      <c r="MA30" s="64"/>
      <c r="MB30" s="64"/>
      <c r="MC30" s="64"/>
      <c r="MD30" s="64"/>
      <c r="ME30" s="64"/>
      <c r="MF30" s="64"/>
      <c r="MG30" s="64"/>
      <c r="MH30" s="64"/>
      <c r="MI30" s="64"/>
      <c r="MJ30" s="64"/>
      <c r="MK30" s="64"/>
      <c r="ML30" s="64"/>
      <c r="MM30" s="64"/>
      <c r="MN30" s="64"/>
      <c r="MO30" s="64"/>
      <c r="MP30" s="64"/>
      <c r="MQ30" s="64"/>
      <c r="MR30" s="64"/>
      <c r="MS30" s="64"/>
      <c r="MT30" s="64"/>
      <c r="MU30" s="64"/>
      <c r="MV30" s="64"/>
      <c r="MW30" s="64"/>
      <c r="MX30" s="64"/>
      <c r="MY30" s="64"/>
      <c r="MZ30" s="64"/>
      <c r="NA30" s="64"/>
      <c r="NB30" s="64"/>
      <c r="NC30" s="64"/>
      <c r="ND30" s="64"/>
      <c r="NE30" s="64"/>
      <c r="NF30" s="64"/>
      <c r="NG30" s="64"/>
      <c r="NH30" s="64"/>
      <c r="NI30" s="64"/>
      <c r="NJ30" s="64"/>
      <c r="NK30" s="64"/>
      <c r="NL30" s="64"/>
      <c r="NM30" s="64"/>
      <c r="NN30" s="64"/>
      <c r="NO30" s="64"/>
      <c r="NP30" s="64"/>
      <c r="NQ30" s="64"/>
      <c r="NR30" s="64"/>
      <c r="NS30" s="64"/>
      <c r="NT30" s="64"/>
      <c r="NU30" s="64"/>
      <c r="NV30" s="64"/>
      <c r="NW30" s="64"/>
      <c r="NX30" s="64"/>
      <c r="NY30" s="64"/>
      <c r="NZ30" s="64"/>
      <c r="OA30" s="64"/>
      <c r="OB30" s="64"/>
      <c r="OC30" s="64"/>
      <c r="OD30" s="64"/>
    </row>
    <row r="31" spans="1:394" s="3" customFormat="1" ht="18.95" customHeight="1">
      <c r="A31" s="437">
        <v>5</v>
      </c>
      <c r="B31" s="371" t="s">
        <v>451</v>
      </c>
      <c r="C31" s="371" t="s">
        <v>521</v>
      </c>
      <c r="D31" s="377" t="s">
        <v>91</v>
      </c>
      <c r="E31" s="405"/>
      <c r="F31" s="377"/>
      <c r="G31" s="421"/>
      <c r="H31" s="405"/>
      <c r="I31" s="407"/>
      <c r="J31" s="405"/>
      <c r="K31" s="405"/>
      <c r="L31" s="432"/>
      <c r="M31" s="428"/>
    </row>
    <row r="32" spans="1:394" s="3" customFormat="1">
      <c r="A32" s="855"/>
      <c r="B32" s="856" t="s">
        <v>93</v>
      </c>
      <c r="C32" s="378"/>
      <c r="D32" s="378" t="s">
        <v>94</v>
      </c>
      <c r="E32" s="394"/>
      <c r="F32" s="422"/>
      <c r="G32" s="378"/>
      <c r="H32" s="394"/>
      <c r="I32" s="423"/>
      <c r="J32" s="394"/>
      <c r="K32" s="394"/>
      <c r="L32" s="402"/>
      <c r="M32" s="400"/>
    </row>
    <row r="33" spans="1:13" s="3" customFormat="1">
      <c r="A33" s="855"/>
      <c r="B33" s="856"/>
      <c r="C33" s="367" t="s">
        <v>95</v>
      </c>
      <c r="D33" s="370"/>
      <c r="E33" s="379"/>
      <c r="F33" s="393">
        <v>0.8</v>
      </c>
      <c r="G33" s="384">
        <v>0.2</v>
      </c>
      <c r="H33" s="379"/>
      <c r="I33" s="395"/>
      <c r="J33" s="379"/>
      <c r="K33" s="379"/>
      <c r="L33" s="401"/>
      <c r="M33" s="400"/>
    </row>
    <row r="34" spans="1:13" s="3" customFormat="1">
      <c r="A34" s="855"/>
      <c r="B34" s="856"/>
      <c r="C34" s="367" t="s">
        <v>96</v>
      </c>
      <c r="D34" s="379"/>
      <c r="E34" s="379"/>
      <c r="F34" s="393">
        <v>0.8</v>
      </c>
      <c r="G34" s="384">
        <v>0.4</v>
      </c>
      <c r="H34" s="379"/>
      <c r="I34" s="395"/>
      <c r="J34" s="379"/>
      <c r="K34" s="379"/>
      <c r="L34" s="440"/>
      <c r="M34" s="400"/>
    </row>
    <row r="35" spans="1:13" s="3" customFormat="1">
      <c r="A35" s="855"/>
      <c r="B35" s="856"/>
      <c r="C35" s="367" t="s">
        <v>97</v>
      </c>
      <c r="D35" s="370"/>
      <c r="E35" s="379"/>
      <c r="F35" s="393">
        <v>0.8</v>
      </c>
      <c r="G35" s="384">
        <v>0.2</v>
      </c>
      <c r="H35" s="379"/>
      <c r="I35" s="395"/>
      <c r="J35" s="379"/>
      <c r="K35" s="379"/>
      <c r="L35" s="402"/>
      <c r="M35" s="400"/>
    </row>
    <row r="36" spans="1:13" s="3" customFormat="1">
      <c r="A36" s="855"/>
      <c r="B36" s="856"/>
      <c r="C36" s="367" t="s">
        <v>98</v>
      </c>
      <c r="D36" s="370"/>
      <c r="E36" s="379"/>
      <c r="F36" s="393">
        <v>0.8</v>
      </c>
      <c r="G36" s="384">
        <v>0.2</v>
      </c>
      <c r="H36" s="379"/>
      <c r="I36" s="395"/>
      <c r="J36" s="379"/>
      <c r="K36" s="379"/>
      <c r="L36" s="403"/>
      <c r="M36" s="400"/>
    </row>
    <row r="37" spans="1:13" s="3" customFormat="1" ht="28.5" customHeight="1">
      <c r="A37" s="435">
        <v>6</v>
      </c>
      <c r="B37" s="375" t="str">
        <f>B32</f>
        <v>个人所得税</v>
      </c>
      <c r="C37" s="375"/>
      <c r="D37" s="441"/>
      <c r="E37" s="418"/>
      <c r="F37" s="424"/>
      <c r="G37" s="442"/>
      <c r="H37" s="418"/>
      <c r="I37" s="420" t="s">
        <v>99</v>
      </c>
      <c r="J37" s="418"/>
      <c r="K37" s="418"/>
      <c r="L37" s="418"/>
      <c r="M37" s="426"/>
    </row>
    <row r="38" spans="1:13" s="3" customFormat="1" ht="28.5" customHeight="1">
      <c r="A38" s="437">
        <v>7</v>
      </c>
      <c r="B38" s="443" t="s">
        <v>100</v>
      </c>
      <c r="C38" s="443" t="s">
        <v>101</v>
      </c>
      <c r="D38" s="444"/>
      <c r="E38" s="445"/>
      <c r="F38" s="446"/>
      <c r="G38" s="447">
        <v>0.01</v>
      </c>
      <c r="H38" s="445"/>
      <c r="I38" s="448"/>
      <c r="J38" s="445"/>
      <c r="K38" s="445"/>
      <c r="L38" s="445"/>
      <c r="M38" s="428"/>
    </row>
    <row r="39" spans="1:13" s="3" customFormat="1" ht="28.5" customHeight="1">
      <c r="A39" s="435">
        <v>8</v>
      </c>
      <c r="B39" s="375" t="s">
        <v>102</v>
      </c>
      <c r="C39" s="375" t="s">
        <v>103</v>
      </c>
      <c r="D39" s="376"/>
      <c r="E39" s="376"/>
      <c r="F39" s="424">
        <v>1</v>
      </c>
      <c r="G39" s="449">
        <v>27</v>
      </c>
      <c r="H39" s="418"/>
      <c r="I39" s="420"/>
      <c r="J39" s="418"/>
      <c r="K39" s="418"/>
      <c r="L39" s="418"/>
      <c r="M39" s="426"/>
    </row>
    <row r="40" spans="1:13" s="3" customFormat="1" ht="28.5" customHeight="1">
      <c r="A40" s="437">
        <v>9</v>
      </c>
      <c r="B40" s="443" t="s">
        <v>104</v>
      </c>
      <c r="C40" s="443" t="s">
        <v>105</v>
      </c>
      <c r="D40" s="444"/>
      <c r="E40" s="444"/>
      <c r="F40" s="446">
        <v>1</v>
      </c>
      <c r="G40" s="450">
        <v>0.03</v>
      </c>
      <c r="H40" s="445"/>
      <c r="I40" s="448"/>
      <c r="J40" s="445"/>
      <c r="K40" s="445"/>
      <c r="L40" s="445"/>
      <c r="M40" s="428"/>
    </row>
    <row r="41" spans="1:13" ht="29.45" customHeight="1">
      <c r="A41" s="857" t="s">
        <v>106</v>
      </c>
      <c r="B41" s="857"/>
      <c r="C41" s="386"/>
      <c r="D41" s="451"/>
      <c r="E41" s="404"/>
      <c r="F41" s="386"/>
      <c r="G41" s="386"/>
      <c r="H41" s="404">
        <f>H17+H26+H29+H30+H31+H37+H38+H39+H40</f>
        <v>0</v>
      </c>
      <c r="I41" s="452"/>
      <c r="J41" s="404">
        <f>J17+J26+J29+J30+J31+J37+J38+J39+J40</f>
        <v>0</v>
      </c>
      <c r="K41" s="404"/>
      <c r="L41" s="404"/>
      <c r="M41" s="404"/>
    </row>
    <row r="42" spans="1:13">
      <c r="A42" s="167"/>
      <c r="B42" s="167"/>
      <c r="C42" s="167"/>
      <c r="D42" s="167"/>
      <c r="E42" s="167"/>
      <c r="F42" s="167"/>
      <c r="G42" s="167"/>
      <c r="H42" s="168"/>
      <c r="I42" s="168"/>
      <c r="J42" s="168"/>
      <c r="K42" s="168"/>
      <c r="L42" s="167"/>
    </row>
    <row r="43" spans="1:13">
      <c r="A43" s="167"/>
      <c r="B43" s="167"/>
      <c r="C43" s="167"/>
      <c r="D43" s="167"/>
      <c r="E43" s="169"/>
      <c r="F43" s="167"/>
      <c r="G43" s="170"/>
      <c r="H43" s="168"/>
      <c r="I43" s="168"/>
      <c r="J43" s="168"/>
      <c r="K43" s="168"/>
      <c r="L43" s="167"/>
    </row>
    <row r="44" spans="1:13">
      <c r="A44" s="167"/>
      <c r="B44" s="171"/>
      <c r="C44" s="167"/>
      <c r="D44" s="167"/>
      <c r="E44" s="167"/>
      <c r="F44" s="167"/>
      <c r="G44" s="167"/>
      <c r="H44" s="168"/>
      <c r="I44" s="168"/>
      <c r="J44" s="168"/>
      <c r="K44" s="168"/>
      <c r="L44" s="167"/>
    </row>
    <row r="45" spans="1:13" ht="15.75" customHeight="1">
      <c r="A45" s="167"/>
      <c r="B45" s="167"/>
      <c r="C45" s="167"/>
      <c r="D45" s="167"/>
      <c r="E45" s="167"/>
      <c r="F45" s="167"/>
      <c r="G45" s="167"/>
      <c r="H45" s="168"/>
      <c r="I45" s="168"/>
      <c r="J45" s="168"/>
      <c r="K45" s="168"/>
      <c r="L45" s="167"/>
    </row>
    <row r="46" spans="1:13" ht="29.25" customHeight="1">
      <c r="A46" s="167"/>
      <c r="B46" s="167"/>
      <c r="C46" s="167"/>
      <c r="D46" s="167"/>
      <c r="E46" s="167"/>
      <c r="F46" s="167"/>
      <c r="G46" s="172"/>
      <c r="H46" s="168"/>
      <c r="I46" s="168"/>
      <c r="J46" s="168"/>
      <c r="K46" s="168"/>
      <c r="L46" s="167"/>
    </row>
    <row r="47" spans="1:13">
      <c r="A47" s="167"/>
      <c r="B47" s="167"/>
      <c r="C47" s="167"/>
      <c r="D47" s="167"/>
      <c r="E47" s="167"/>
      <c r="F47" s="167"/>
      <c r="G47" s="172"/>
      <c r="H47" s="168"/>
      <c r="I47" s="168"/>
      <c r="J47" s="168"/>
      <c r="K47" s="168"/>
      <c r="L47" s="172"/>
    </row>
    <row r="48" spans="1:13">
      <c r="A48" s="167"/>
      <c r="B48" s="167"/>
      <c r="C48" s="167"/>
      <c r="D48" s="167"/>
      <c r="E48" s="167"/>
      <c r="F48" s="167"/>
      <c r="G48" s="172"/>
      <c r="H48" s="168"/>
      <c r="I48" s="168"/>
      <c r="J48" s="168"/>
      <c r="K48" s="168"/>
      <c r="L48" s="167"/>
    </row>
    <row r="49" spans="1:12">
      <c r="A49" s="167"/>
      <c r="B49" s="167"/>
      <c r="C49" s="167"/>
      <c r="D49" s="167"/>
      <c r="E49" s="167"/>
      <c r="F49" s="167"/>
      <c r="G49" s="167"/>
      <c r="H49" s="168"/>
      <c r="I49" s="168"/>
      <c r="J49" s="168"/>
      <c r="K49" s="168"/>
      <c r="L49" s="167"/>
    </row>
  </sheetData>
  <mergeCells count="12">
    <mergeCell ref="A19:A25"/>
    <mergeCell ref="B19:B25"/>
    <mergeCell ref="A2:M2"/>
    <mergeCell ref="A1:M1"/>
    <mergeCell ref="A4:A16"/>
    <mergeCell ref="B4:B16"/>
    <mergeCell ref="D5:D16"/>
    <mergeCell ref="A27:A28"/>
    <mergeCell ref="B27:B28"/>
    <mergeCell ref="A32:A36"/>
    <mergeCell ref="B32:B36"/>
    <mergeCell ref="A41:B41"/>
  </mergeCells>
  <phoneticPr fontId="29" type="noConversion"/>
  <dataValidations count="2">
    <dataValidation type="list" allowBlank="1" showInputMessage="1" showErrorMessage="1" sqref="G19:G22" xr:uid="{8EE1EC36-9913-4867-8CF5-40196C0ABE58}">
      <formula1>$R$23:$R$23</formula1>
    </dataValidation>
    <dataValidation type="list" allowBlank="1" showInputMessage="1" showErrorMessage="1" sqref="D28" xr:uid="{1FA412B6-5E75-4E80-8637-8D74FD265C0A}">
      <formula1>"减免期,减半期"</formula1>
    </dataValidation>
  </dataValidations>
  <pageMargins left="0.7" right="0.7" top="0.75" bottom="0.75" header="0.3" footer="0.3"/>
  <pageSetup paperSize="9" scale="42" orientation="landscape"/>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DC782-F621-4AE3-807E-154986A4C06C}">
  <sheetPr>
    <tabColor rgb="FFFFFF00"/>
  </sheetPr>
  <dimension ref="A1:K19"/>
  <sheetViews>
    <sheetView topLeftCell="A2" workbookViewId="0">
      <selection activeCell="I3" sqref="E3:I3"/>
    </sheetView>
  </sheetViews>
  <sheetFormatPr defaultColWidth="9" defaultRowHeight="14.25"/>
  <cols>
    <col min="1" max="1" width="9" style="3"/>
    <col min="2" max="2" width="18.375" style="3" customWidth="1"/>
    <col min="3" max="4" width="9" style="3"/>
    <col min="5" max="5" width="11.875" style="3" customWidth="1"/>
    <col min="6" max="6" width="20.5" style="3" customWidth="1"/>
    <col min="7" max="7" width="21.25" style="3" customWidth="1"/>
    <col min="8" max="8" width="14.25" style="3" customWidth="1"/>
    <col min="9" max="9" width="12.625" style="3" customWidth="1"/>
    <col min="10" max="16384" width="9" style="3"/>
  </cols>
  <sheetData>
    <row r="1" spans="1:11">
      <c r="A1" s="863" t="s">
        <v>131</v>
      </c>
      <c r="B1" s="865" t="s">
        <v>132</v>
      </c>
      <c r="C1" s="865"/>
      <c r="D1" s="865"/>
      <c r="E1" s="865"/>
      <c r="F1" s="865" t="s">
        <v>133</v>
      </c>
      <c r="G1" s="865"/>
      <c r="H1" s="865" t="s">
        <v>134</v>
      </c>
      <c r="I1" s="866"/>
    </row>
    <row r="2" spans="1:11" ht="18">
      <c r="A2" s="864"/>
      <c r="B2" s="191" t="s">
        <v>135</v>
      </c>
      <c r="C2" s="191" t="s">
        <v>55</v>
      </c>
      <c r="D2" s="191" t="s">
        <v>136</v>
      </c>
      <c r="E2" s="191" t="s">
        <v>137</v>
      </c>
      <c r="F2" s="191" t="s">
        <v>138</v>
      </c>
      <c r="G2" s="191" t="s">
        <v>137</v>
      </c>
      <c r="H2" s="191" t="s">
        <v>138</v>
      </c>
      <c r="I2" s="192" t="s">
        <v>137</v>
      </c>
      <c r="K2" s="306" t="s">
        <v>506</v>
      </c>
    </row>
    <row r="3" spans="1:11" ht="85.5">
      <c r="A3" s="190"/>
      <c r="B3" s="193" t="s">
        <v>507</v>
      </c>
      <c r="C3" s="193" t="s">
        <v>1075</v>
      </c>
      <c r="D3" s="193" t="s">
        <v>1076</v>
      </c>
      <c r="E3" s="193" t="s">
        <v>1074</v>
      </c>
      <c r="F3" s="193" t="s">
        <v>508</v>
      </c>
      <c r="G3" s="193" t="s">
        <v>509</v>
      </c>
      <c r="H3" s="194" t="s">
        <v>139</v>
      </c>
      <c r="I3" s="195" t="s">
        <v>140</v>
      </c>
    </row>
    <row r="4" spans="1:11">
      <c r="A4" s="196" t="s">
        <v>141</v>
      </c>
      <c r="B4" s="197">
        <v>18613556.690000001</v>
      </c>
      <c r="C4" s="198"/>
      <c r="D4" s="198"/>
      <c r="E4" s="198">
        <v>2419762.38</v>
      </c>
      <c r="F4" s="198"/>
      <c r="G4" s="198"/>
      <c r="H4" s="198">
        <f>B4+C4+D4-F4</f>
        <v>18613556.690000001</v>
      </c>
      <c r="I4" s="199">
        <f t="shared" ref="I4:I15" si="0">E4-G4</f>
        <v>2419762.38</v>
      </c>
    </row>
    <row r="5" spans="1:11">
      <c r="A5" s="200" t="s">
        <v>142</v>
      </c>
      <c r="B5" s="201">
        <v>15885356.75</v>
      </c>
      <c r="C5" s="201"/>
      <c r="D5" s="201"/>
      <c r="E5" s="201">
        <v>2065096.38</v>
      </c>
      <c r="F5" s="201"/>
      <c r="G5" s="201"/>
      <c r="H5" s="201">
        <f t="shared" ref="H5:H15" si="1">B5+C5+D5-F5</f>
        <v>15885356.75</v>
      </c>
      <c r="I5" s="202">
        <f t="shared" si="0"/>
        <v>2065096.38</v>
      </c>
    </row>
    <row r="6" spans="1:11">
      <c r="A6" s="196" t="s">
        <v>143</v>
      </c>
      <c r="B6" s="201"/>
      <c r="C6" s="201"/>
      <c r="D6" s="201"/>
      <c r="E6" s="201"/>
      <c r="F6" s="201"/>
      <c r="G6" s="201"/>
      <c r="H6" s="201">
        <f t="shared" si="1"/>
        <v>0</v>
      </c>
      <c r="I6" s="202">
        <f t="shared" si="0"/>
        <v>0</v>
      </c>
    </row>
    <row r="7" spans="1:11">
      <c r="A7" s="200" t="s">
        <v>144</v>
      </c>
      <c r="B7" s="201"/>
      <c r="C7" s="201"/>
      <c r="D7" s="201"/>
      <c r="E7" s="201"/>
      <c r="F7" s="201"/>
      <c r="G7" s="201"/>
      <c r="H7" s="201">
        <f t="shared" si="1"/>
        <v>0</v>
      </c>
      <c r="I7" s="202">
        <f t="shared" si="0"/>
        <v>0</v>
      </c>
    </row>
    <row r="8" spans="1:11">
      <c r="A8" s="196" t="s">
        <v>145</v>
      </c>
      <c r="B8" s="201"/>
      <c r="C8" s="201"/>
      <c r="D8" s="201"/>
      <c r="E8" s="201"/>
      <c r="F8" s="201"/>
      <c r="G8" s="201"/>
      <c r="H8" s="201">
        <f t="shared" si="1"/>
        <v>0</v>
      </c>
      <c r="I8" s="202">
        <f t="shared" si="0"/>
        <v>0</v>
      </c>
    </row>
    <row r="9" spans="1:11">
      <c r="A9" s="200" t="s">
        <v>146</v>
      </c>
      <c r="B9" s="203"/>
      <c r="C9" s="201"/>
      <c r="D9" s="201"/>
      <c r="E9" s="201"/>
      <c r="F9" s="201"/>
      <c r="G9" s="201"/>
      <c r="H9" s="201">
        <f t="shared" si="1"/>
        <v>0</v>
      </c>
      <c r="I9" s="202">
        <f t="shared" si="0"/>
        <v>0</v>
      </c>
    </row>
    <row r="10" spans="1:11">
      <c r="A10" s="196" t="s">
        <v>147</v>
      </c>
      <c r="B10" s="201"/>
      <c r="C10" s="201"/>
      <c r="D10" s="201"/>
      <c r="E10" s="204"/>
      <c r="F10" s="201"/>
      <c r="G10" s="201"/>
      <c r="H10" s="201">
        <f t="shared" si="1"/>
        <v>0</v>
      </c>
      <c r="I10" s="202">
        <f t="shared" si="0"/>
        <v>0</v>
      </c>
    </row>
    <row r="11" spans="1:11">
      <c r="A11" s="200" t="s">
        <v>148</v>
      </c>
      <c r="B11" s="201"/>
      <c r="C11" s="201"/>
      <c r="D11" s="201"/>
      <c r="E11" s="201"/>
      <c r="F11" s="119"/>
      <c r="H11" s="201">
        <f t="shared" si="1"/>
        <v>0</v>
      </c>
      <c r="I11" s="202">
        <f t="shared" si="0"/>
        <v>0</v>
      </c>
    </row>
    <row r="12" spans="1:11">
      <c r="A12" s="196" t="s">
        <v>149</v>
      </c>
      <c r="B12" s="201"/>
      <c r="C12" s="201"/>
      <c r="D12" s="201"/>
      <c r="E12" s="201"/>
      <c r="F12" s="201"/>
      <c r="G12" s="201"/>
      <c r="H12" s="201">
        <f t="shared" si="1"/>
        <v>0</v>
      </c>
      <c r="I12" s="202">
        <f t="shared" si="0"/>
        <v>0</v>
      </c>
    </row>
    <row r="13" spans="1:11">
      <c r="A13" s="200" t="s">
        <v>150</v>
      </c>
      <c r="B13" s="201"/>
      <c r="C13" s="201"/>
      <c r="D13" s="201"/>
      <c r="E13" s="205"/>
      <c r="F13" s="201"/>
      <c r="G13" s="201"/>
      <c r="H13" s="201">
        <f t="shared" si="1"/>
        <v>0</v>
      </c>
      <c r="I13" s="202">
        <f t="shared" si="0"/>
        <v>0</v>
      </c>
    </row>
    <row r="14" spans="1:11">
      <c r="A14" s="196" t="s">
        <v>151</v>
      </c>
      <c r="B14" s="201"/>
      <c r="C14" s="201"/>
      <c r="D14" s="201"/>
      <c r="E14" s="201"/>
      <c r="F14" s="201"/>
      <c r="G14" s="201"/>
      <c r="H14" s="201">
        <f t="shared" si="1"/>
        <v>0</v>
      </c>
      <c r="I14" s="202">
        <f t="shared" si="0"/>
        <v>0</v>
      </c>
    </row>
    <row r="15" spans="1:11">
      <c r="A15" s="200" t="s">
        <v>152</v>
      </c>
      <c r="B15" s="201"/>
      <c r="C15" s="201"/>
      <c r="D15" s="201"/>
      <c r="E15" s="201"/>
      <c r="F15" s="205"/>
      <c r="G15" s="205"/>
      <c r="H15" s="201">
        <f t="shared" si="1"/>
        <v>0</v>
      </c>
      <c r="I15" s="202">
        <f t="shared" si="0"/>
        <v>0</v>
      </c>
    </row>
    <row r="16" spans="1:11" ht="15" thickBot="1">
      <c r="A16" s="206" t="s">
        <v>153</v>
      </c>
      <c r="B16" s="207">
        <f t="shared" ref="B16:I16" si="2">SUM(B4:B15)</f>
        <v>34498913.439999998</v>
      </c>
      <c r="C16" s="207">
        <f t="shared" si="2"/>
        <v>0</v>
      </c>
      <c r="D16" s="207">
        <f t="shared" si="2"/>
        <v>0</v>
      </c>
      <c r="E16" s="207">
        <f t="shared" si="2"/>
        <v>4484858.76</v>
      </c>
      <c r="F16" s="207">
        <f t="shared" si="2"/>
        <v>0</v>
      </c>
      <c r="G16" s="207">
        <f t="shared" si="2"/>
        <v>0</v>
      </c>
      <c r="H16" s="207">
        <f t="shared" si="2"/>
        <v>34498913.439999998</v>
      </c>
      <c r="I16" s="208">
        <f t="shared" si="2"/>
        <v>4484858.76</v>
      </c>
    </row>
    <row r="19" spans="5:5">
      <c r="E19" s="204"/>
    </row>
  </sheetData>
  <mergeCells count="4">
    <mergeCell ref="A1:A2"/>
    <mergeCell ref="B1:E1"/>
    <mergeCell ref="F1:G1"/>
    <mergeCell ref="H1:I1"/>
  </mergeCells>
  <phoneticPr fontId="29"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7ABA8-3CBE-4CFC-A33A-6BDA3B8308E6}">
  <sheetPr>
    <tabColor rgb="FFFFFF00"/>
  </sheetPr>
  <dimension ref="A2:E21"/>
  <sheetViews>
    <sheetView workbookViewId="0">
      <selection activeCell="E21" sqref="E21"/>
    </sheetView>
  </sheetViews>
  <sheetFormatPr defaultColWidth="8.625" defaultRowHeight="14.25"/>
  <cols>
    <col min="1" max="1" width="16.75" style="249" customWidth="1"/>
    <col min="2" max="2" width="16.875" style="249" customWidth="1"/>
    <col min="3" max="3" width="14.625" style="249" customWidth="1"/>
    <col min="4" max="4" width="16.125" style="249" customWidth="1"/>
    <col min="5" max="5" width="22.875" style="249" customWidth="1"/>
    <col min="6" max="16384" width="8.625" style="249"/>
  </cols>
  <sheetData>
    <row r="2" spans="1:5" s="246" customFormat="1">
      <c r="A2" s="246" t="s">
        <v>388</v>
      </c>
    </row>
    <row r="3" spans="1:5">
      <c r="A3" s="458" t="s">
        <v>155</v>
      </c>
      <c r="B3" s="460" t="s">
        <v>389</v>
      </c>
      <c r="C3" s="460" t="s">
        <v>390</v>
      </c>
      <c r="D3" s="460" t="s">
        <v>391</v>
      </c>
      <c r="E3" s="460" t="s">
        <v>392</v>
      </c>
    </row>
    <row r="4" spans="1:5">
      <c r="A4" s="250" t="s">
        <v>393</v>
      </c>
      <c r="B4" s="251" t="s">
        <v>574</v>
      </c>
      <c r="C4" s="252" t="s">
        <v>575</v>
      </c>
      <c r="D4" s="461" t="s">
        <v>568</v>
      </c>
      <c r="E4" s="461" t="s">
        <v>571</v>
      </c>
    </row>
    <row r="5" spans="1:5">
      <c r="A5" s="250" t="s">
        <v>394</v>
      </c>
      <c r="B5" s="251" t="s">
        <v>574</v>
      </c>
      <c r="C5" s="252" t="s">
        <v>575</v>
      </c>
      <c r="D5" s="461" t="s">
        <v>569</v>
      </c>
      <c r="E5" s="461" t="s">
        <v>572</v>
      </c>
    </row>
    <row r="6" spans="1:5">
      <c r="A6" s="250" t="s">
        <v>395</v>
      </c>
      <c r="B6" s="251" t="s">
        <v>574</v>
      </c>
      <c r="C6" s="252" t="s">
        <v>575</v>
      </c>
      <c r="D6" s="461" t="s">
        <v>570</v>
      </c>
      <c r="E6" s="461" t="s">
        <v>573</v>
      </c>
    </row>
    <row r="7" spans="1:5">
      <c r="A7" s="743" t="s">
        <v>396</v>
      </c>
      <c r="B7" s="251"/>
      <c r="C7" s="252"/>
      <c r="D7" s="253"/>
      <c r="E7" s="253"/>
    </row>
    <row r="8" spans="1:5">
      <c r="A8" s="743" t="s">
        <v>397</v>
      </c>
      <c r="B8" s="251"/>
      <c r="C8" s="252"/>
      <c r="D8" s="253"/>
      <c r="E8" s="253"/>
    </row>
    <row r="9" spans="1:5">
      <c r="A9" s="250" t="s">
        <v>398</v>
      </c>
      <c r="B9" s="251"/>
      <c r="C9" s="252"/>
      <c r="D9" s="253"/>
      <c r="E9" s="253"/>
    </row>
    <row r="10" spans="1:5">
      <c r="A10" s="248"/>
      <c r="B10" s="254">
        <f>SUM(B4:B9)</f>
        <v>0</v>
      </c>
      <c r="C10" s="254">
        <f t="shared" ref="C10:E10" si="0">SUM(C4:C9)</f>
        <v>0</v>
      </c>
      <c r="D10" s="254">
        <f t="shared" si="0"/>
        <v>0</v>
      </c>
      <c r="E10" s="254">
        <f t="shared" si="0"/>
        <v>0</v>
      </c>
    </row>
    <row r="11" spans="1:5">
      <c r="A11" s="255"/>
      <c r="B11" s="255"/>
      <c r="C11" s="255"/>
      <c r="D11" s="255"/>
      <c r="E11" s="255"/>
    </row>
    <row r="12" spans="1:5">
      <c r="A12" s="255"/>
      <c r="B12" s="255"/>
      <c r="C12" s="255"/>
      <c r="D12" s="255"/>
      <c r="E12" s="255"/>
    </row>
    <row r="13" spans="1:5">
      <c r="A13" s="255"/>
      <c r="B13" s="255"/>
      <c r="C13" s="256"/>
      <c r="D13" s="255"/>
      <c r="E13" s="255"/>
    </row>
    <row r="14" spans="1:5">
      <c r="A14" s="458" t="s">
        <v>155</v>
      </c>
      <c r="B14" s="459" t="s">
        <v>510</v>
      </c>
      <c r="C14" s="459" t="s">
        <v>511</v>
      </c>
      <c r="D14" s="255"/>
      <c r="E14" s="255"/>
    </row>
    <row r="15" spans="1:5">
      <c r="A15" s="250" t="s">
        <v>393</v>
      </c>
      <c r="B15" s="461" t="s">
        <v>562</v>
      </c>
      <c r="C15" s="461" t="s">
        <v>565</v>
      </c>
      <c r="D15" s="257"/>
      <c r="E15" s="257"/>
    </row>
    <row r="16" spans="1:5">
      <c r="A16" s="250" t="s">
        <v>394</v>
      </c>
      <c r="B16" s="461" t="s">
        <v>563</v>
      </c>
      <c r="C16" s="461" t="s">
        <v>566</v>
      </c>
      <c r="D16" s="257"/>
      <c r="E16" s="257"/>
    </row>
    <row r="17" spans="1:5">
      <c r="A17" s="250" t="s">
        <v>395</v>
      </c>
      <c r="B17" s="678" t="s">
        <v>564</v>
      </c>
      <c r="C17" s="461" t="s">
        <v>567</v>
      </c>
      <c r="D17" s="257"/>
      <c r="E17" s="257"/>
    </row>
    <row r="18" spans="1:5">
      <c r="A18" s="743" t="s">
        <v>396</v>
      </c>
      <c r="B18" s="257"/>
      <c r="C18" s="257"/>
      <c r="D18" s="257"/>
      <c r="E18" s="257"/>
    </row>
    <row r="19" spans="1:5">
      <c r="A19" s="743" t="s">
        <v>397</v>
      </c>
      <c r="B19" s="257"/>
      <c r="C19" s="257"/>
    </row>
    <row r="20" spans="1:5">
      <c r="A20" s="250" t="s">
        <v>398</v>
      </c>
      <c r="B20" s="257"/>
      <c r="C20" s="257"/>
    </row>
    <row r="21" spans="1:5">
      <c r="A21" s="255" t="s">
        <v>399</v>
      </c>
      <c r="B21" s="257">
        <f>SUM(B15:B20)</f>
        <v>0</v>
      </c>
      <c r="C21" s="257">
        <f>SUM(C15:C20)</f>
        <v>0</v>
      </c>
    </row>
  </sheetData>
  <phoneticPr fontId="29"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49422-BEF2-4ACE-8F17-DE850F260FB0}">
  <sheetPr>
    <tabColor rgb="FFFFFF00"/>
  </sheetPr>
  <dimension ref="A1:R50"/>
  <sheetViews>
    <sheetView topLeftCell="A4" zoomScale="80" zoomScaleNormal="80" workbookViewId="0">
      <selection activeCell="Q7" sqref="Q7"/>
    </sheetView>
  </sheetViews>
  <sheetFormatPr defaultColWidth="9" defaultRowHeight="14.25"/>
  <cols>
    <col min="2" max="2" width="22.375" customWidth="1"/>
    <col min="3" max="3" width="14.75" customWidth="1"/>
    <col min="4" max="4" width="16.875" customWidth="1"/>
    <col min="5" max="5" width="15" customWidth="1"/>
    <col min="6" max="6" width="14.375" customWidth="1"/>
    <col min="7" max="7" width="14.75" customWidth="1"/>
    <col min="8" max="8" width="13.75" customWidth="1"/>
    <col min="9" max="9" width="13.125" style="220" customWidth="1"/>
    <col min="10" max="10" width="14.5" customWidth="1"/>
    <col min="11" max="11" width="14.375" style="220" customWidth="1"/>
    <col min="12" max="12" width="15.375" customWidth="1"/>
    <col min="13" max="13" width="13.75" customWidth="1"/>
    <col min="14" max="14" width="14.375" customWidth="1"/>
    <col min="15" max="15" width="15.125" customWidth="1"/>
    <col min="16" max="16" width="29.875" customWidth="1"/>
  </cols>
  <sheetData>
    <row r="1" spans="1:18">
      <c r="A1" s="867" t="s">
        <v>698</v>
      </c>
      <c r="B1" s="868"/>
      <c r="C1" s="508" t="s">
        <v>699</v>
      </c>
      <c r="D1" s="509">
        <v>202412</v>
      </c>
      <c r="E1" s="509">
        <v>202501</v>
      </c>
      <c r="F1" s="509">
        <v>202502</v>
      </c>
      <c r="G1" s="509">
        <v>202503</v>
      </c>
      <c r="H1" s="509">
        <v>202504</v>
      </c>
      <c r="I1" s="509">
        <v>202505</v>
      </c>
      <c r="J1" s="509">
        <v>202506</v>
      </c>
      <c r="K1" s="509">
        <v>202507</v>
      </c>
      <c r="L1" s="509">
        <v>202508</v>
      </c>
      <c r="M1" s="509">
        <v>202509</v>
      </c>
      <c r="N1" s="509">
        <v>202510</v>
      </c>
      <c r="O1" s="509">
        <v>202511</v>
      </c>
      <c r="P1" s="509">
        <v>202512</v>
      </c>
    </row>
    <row r="2" spans="1:18" ht="51.6" customHeight="1">
      <c r="A2" s="869" t="s">
        <v>700</v>
      </c>
      <c r="B2" s="510" t="s">
        <v>701</v>
      </c>
      <c r="C2" s="510"/>
      <c r="D2" s="511">
        <v>1512649050.3800001</v>
      </c>
      <c r="E2" s="511">
        <v>431165837.97000003</v>
      </c>
      <c r="F2" s="214">
        <v>355584080.39999998</v>
      </c>
      <c r="G2" s="214">
        <v>48816137.859999999</v>
      </c>
      <c r="H2" s="214">
        <v>97382183.185000002</v>
      </c>
      <c r="I2" s="214">
        <v>50884269.899999999</v>
      </c>
      <c r="J2" s="214">
        <v>121716054.69</v>
      </c>
      <c r="K2" s="486">
        <v>110819286.25</v>
      </c>
      <c r="L2" s="486">
        <v>179583690.52000001</v>
      </c>
      <c r="M2" s="486">
        <v>174426163.13999999</v>
      </c>
      <c r="N2" s="486">
        <v>117094624.44</v>
      </c>
      <c r="O2" s="486">
        <v>1739318190.04</v>
      </c>
      <c r="P2" s="660" t="s">
        <v>1013</v>
      </c>
      <c r="R2" s="306" t="s">
        <v>506</v>
      </c>
    </row>
    <row r="3" spans="1:18" ht="17.25">
      <c r="A3" s="869"/>
      <c r="B3" s="510" t="s">
        <v>136</v>
      </c>
      <c r="C3" s="510"/>
      <c r="D3" s="214"/>
      <c r="E3" s="214"/>
      <c r="F3" s="214"/>
      <c r="G3" s="214"/>
      <c r="H3" s="214"/>
      <c r="I3" s="214"/>
      <c r="J3" s="214"/>
      <c r="K3" s="486"/>
      <c r="L3" s="214"/>
      <c r="M3" s="214"/>
      <c r="N3" s="214"/>
      <c r="O3" s="214"/>
      <c r="P3" s="682" t="s">
        <v>1076</v>
      </c>
    </row>
    <row r="4" spans="1:18" ht="44.25">
      <c r="A4" s="869"/>
      <c r="B4" s="510" t="s">
        <v>702</v>
      </c>
      <c r="C4" s="510"/>
      <c r="D4" s="205">
        <v>1126259821.73</v>
      </c>
      <c r="E4" s="205">
        <v>780536596.70000005</v>
      </c>
      <c r="F4" s="205">
        <v>526201681.80000001</v>
      </c>
      <c r="G4" s="205">
        <v>476086943.89999998</v>
      </c>
      <c r="H4" s="205">
        <v>78604518.969999999</v>
      </c>
      <c r="I4" s="205">
        <v>37974760.670000002</v>
      </c>
      <c r="J4" s="205">
        <v>236840482.66999999</v>
      </c>
      <c r="K4" s="512">
        <v>109147812.59999999</v>
      </c>
      <c r="L4" s="205">
        <v>140167334.72999999</v>
      </c>
      <c r="M4" s="205">
        <v>239799327.74000001</v>
      </c>
      <c r="N4" s="205">
        <v>313899048.50999999</v>
      </c>
      <c r="O4" s="205">
        <v>1013212112.96</v>
      </c>
      <c r="P4" s="660" t="s">
        <v>1015</v>
      </c>
    </row>
    <row r="5" spans="1:18" ht="17.25">
      <c r="A5" s="869"/>
      <c r="B5" s="510" t="s">
        <v>703</v>
      </c>
      <c r="C5" s="510"/>
      <c r="D5" s="214"/>
      <c r="E5" s="214"/>
      <c r="F5" s="214"/>
      <c r="G5" s="214"/>
      <c r="H5" s="214"/>
      <c r="I5" s="214"/>
      <c r="J5" s="214"/>
      <c r="K5" s="486"/>
      <c r="L5" s="214"/>
      <c r="M5" s="214"/>
      <c r="N5" s="214"/>
      <c r="O5" s="214"/>
      <c r="P5" s="682" t="s">
        <v>1075</v>
      </c>
    </row>
    <row r="6" spans="1:18" ht="54" customHeight="1">
      <c r="A6" s="869"/>
      <c r="B6" s="510" t="s">
        <v>137</v>
      </c>
      <c r="C6" s="510" t="s">
        <v>704</v>
      </c>
      <c r="D6" s="205">
        <v>153357247.69999999</v>
      </c>
      <c r="E6" s="205">
        <v>54874883.549999997</v>
      </c>
      <c r="F6" s="205">
        <v>45434329.052100003</v>
      </c>
      <c r="G6" s="205">
        <v>4651212.5268000001</v>
      </c>
      <c r="H6" s="205">
        <v>9372591.2200000007</v>
      </c>
      <c r="I6" s="205">
        <v>4606639.49</v>
      </c>
      <c r="J6" s="205">
        <v>10897954.75</v>
      </c>
      <c r="K6" s="512">
        <v>9901838.0500000007</v>
      </c>
      <c r="L6" s="512">
        <v>12579094.890000001</v>
      </c>
      <c r="M6" s="512">
        <v>16661163.960000001</v>
      </c>
      <c r="N6" s="512">
        <v>12198025.390000001</v>
      </c>
      <c r="O6" s="512">
        <v>222629313.72</v>
      </c>
      <c r="P6" s="660" t="s">
        <v>1014</v>
      </c>
    </row>
    <row r="7" spans="1:18" ht="44.25">
      <c r="A7" s="869"/>
      <c r="B7" s="510" t="s">
        <v>705</v>
      </c>
      <c r="C7" s="510" t="s">
        <v>706</v>
      </c>
      <c r="D7" s="214">
        <v>67835873.359999999</v>
      </c>
      <c r="E7" s="214">
        <v>72025451.760000005</v>
      </c>
      <c r="F7" s="214">
        <v>60425054.759999998</v>
      </c>
      <c r="G7" s="214">
        <v>7987426.7800000003</v>
      </c>
      <c r="H7" s="214">
        <v>7347644.3099999996</v>
      </c>
      <c r="I7" s="214">
        <v>7003174.4100000001</v>
      </c>
      <c r="J7" s="214">
        <v>4385018.6900000004</v>
      </c>
      <c r="K7" s="486">
        <v>6626261.7800000003</v>
      </c>
      <c r="L7" s="486">
        <v>22887594.289999999</v>
      </c>
      <c r="M7" s="486">
        <v>18893309.350000001</v>
      </c>
      <c r="N7" s="486">
        <v>18347859.670000002</v>
      </c>
      <c r="O7" s="486">
        <v>184798391.15000001</v>
      </c>
      <c r="P7" s="660" t="s">
        <v>1016</v>
      </c>
    </row>
    <row r="8" spans="1:18" ht="30">
      <c r="A8" s="869"/>
      <c r="B8" s="510" t="s">
        <v>707</v>
      </c>
      <c r="C8" s="510" t="s">
        <v>708</v>
      </c>
      <c r="D8" s="214"/>
      <c r="E8" s="214"/>
      <c r="F8" s="214"/>
      <c r="G8" s="214"/>
      <c r="H8" s="214"/>
      <c r="I8" s="214"/>
      <c r="J8" s="214"/>
      <c r="K8" s="486"/>
      <c r="L8" s="214"/>
      <c r="M8" s="214"/>
      <c r="N8" s="214"/>
      <c r="O8" s="214">
        <v>2228173.48</v>
      </c>
      <c r="P8" s="660" t="s">
        <v>1017</v>
      </c>
    </row>
    <row r="9" spans="1:18" ht="30">
      <c r="A9" s="869"/>
      <c r="B9" s="510" t="s">
        <v>709</v>
      </c>
      <c r="C9" s="510" t="s">
        <v>710</v>
      </c>
      <c r="D9" s="214"/>
      <c r="E9" s="214">
        <v>14956.1</v>
      </c>
      <c r="F9" s="214">
        <v>3542.11</v>
      </c>
      <c r="G9" s="214">
        <v>595805.06999999995</v>
      </c>
      <c r="H9" s="214">
        <v>22641.51</v>
      </c>
      <c r="I9" s="214"/>
      <c r="J9" s="214">
        <v>272019.39</v>
      </c>
      <c r="K9" s="486">
        <v>43475.46</v>
      </c>
      <c r="L9" s="214">
        <v>267177.46999999997</v>
      </c>
      <c r="M9" s="214">
        <v>82568.81</v>
      </c>
      <c r="N9" s="214"/>
      <c r="O9" s="214"/>
      <c r="P9" s="660" t="s">
        <v>1018</v>
      </c>
    </row>
    <row r="10" spans="1:18" ht="30">
      <c r="A10" s="869"/>
      <c r="B10" s="510" t="s">
        <v>711</v>
      </c>
      <c r="C10" s="510" t="s">
        <v>712</v>
      </c>
      <c r="D10" s="214">
        <v>11847360.67</v>
      </c>
      <c r="E10" s="214"/>
      <c r="F10" s="214"/>
      <c r="G10" s="214">
        <v>29781.96</v>
      </c>
      <c r="H10" s="214">
        <v>2217866.5</v>
      </c>
      <c r="I10" s="214">
        <v>655226.71</v>
      </c>
      <c r="J10" s="214">
        <v>382841.63</v>
      </c>
      <c r="K10" s="214"/>
      <c r="L10" s="214">
        <v>116982.96</v>
      </c>
      <c r="M10" s="214">
        <v>2762668.29</v>
      </c>
      <c r="N10" s="214"/>
      <c r="O10" s="214"/>
      <c r="P10" s="660" t="s">
        <v>1019</v>
      </c>
    </row>
    <row r="11" spans="1:18" ht="30.75" thickBot="1">
      <c r="A11" s="870"/>
      <c r="B11" s="513" t="s">
        <v>713</v>
      </c>
      <c r="C11" s="513" t="s">
        <v>714</v>
      </c>
      <c r="D11" s="514">
        <v>73674013.670000002</v>
      </c>
      <c r="E11" s="514"/>
      <c r="F11" s="514"/>
      <c r="G11" s="514"/>
      <c r="H11" s="515"/>
      <c r="I11" s="516"/>
      <c r="J11" s="516"/>
      <c r="K11" s="516"/>
      <c r="L11" s="516"/>
      <c r="M11" s="516"/>
      <c r="N11" s="516"/>
      <c r="O11" s="516"/>
      <c r="P11" s="660" t="s">
        <v>1020</v>
      </c>
    </row>
    <row r="12" spans="1:18">
      <c r="A12" s="871"/>
      <c r="B12" s="517" t="s">
        <v>447</v>
      </c>
      <c r="C12" s="517"/>
      <c r="D12" s="518">
        <v>73674013.670000002</v>
      </c>
      <c r="E12" s="518">
        <f t="shared" ref="E12:G12" si="0">E11</f>
        <v>0</v>
      </c>
      <c r="F12" s="518">
        <f t="shared" si="0"/>
        <v>0</v>
      </c>
      <c r="G12" s="518">
        <f t="shared" si="0"/>
        <v>0</v>
      </c>
      <c r="H12" s="518">
        <v>0</v>
      </c>
      <c r="I12" s="518">
        <f t="shared" ref="I12:O12" si="1">I11</f>
        <v>0</v>
      </c>
      <c r="J12" s="518">
        <f t="shared" si="1"/>
        <v>0</v>
      </c>
      <c r="K12" s="518">
        <f t="shared" si="1"/>
        <v>0</v>
      </c>
      <c r="L12" s="518">
        <f t="shared" si="1"/>
        <v>0</v>
      </c>
      <c r="M12" s="518">
        <f t="shared" si="1"/>
        <v>0</v>
      </c>
      <c r="N12" s="518">
        <f t="shared" si="1"/>
        <v>0</v>
      </c>
      <c r="O12" s="518">
        <f t="shared" si="1"/>
        <v>0</v>
      </c>
      <c r="P12" s="664" t="s">
        <v>1021</v>
      </c>
    </row>
    <row r="13" spans="1:18" ht="28.5">
      <c r="A13" s="872"/>
      <c r="B13" s="519" t="s">
        <v>449</v>
      </c>
      <c r="C13" s="519"/>
      <c r="D13" s="214">
        <v>1051983.42</v>
      </c>
      <c r="E13" s="214"/>
      <c r="F13" s="214"/>
      <c r="G13" s="214"/>
      <c r="H13" s="214"/>
      <c r="I13" s="214"/>
      <c r="J13" s="214">
        <v>330365.58</v>
      </c>
      <c r="K13" s="214"/>
      <c r="L13" s="214"/>
      <c r="M13" s="214"/>
      <c r="N13" s="214"/>
      <c r="O13" s="214"/>
      <c r="P13" s="660" t="s">
        <v>1024</v>
      </c>
    </row>
    <row r="14" spans="1:18">
      <c r="A14" s="872"/>
      <c r="B14" s="519" t="s">
        <v>715</v>
      </c>
      <c r="C14" s="519" t="s">
        <v>716</v>
      </c>
      <c r="D14" s="214">
        <v>5157180.9568999996</v>
      </c>
      <c r="E14" s="214">
        <f t="shared" ref="E14:O14" si="2">E12*0.07</f>
        <v>0</v>
      </c>
      <c r="F14" s="214">
        <f t="shared" si="2"/>
        <v>0</v>
      </c>
      <c r="G14" s="214">
        <f t="shared" si="2"/>
        <v>0</v>
      </c>
      <c r="H14" s="214">
        <f t="shared" si="2"/>
        <v>0</v>
      </c>
      <c r="I14" s="214">
        <f t="shared" si="2"/>
        <v>0</v>
      </c>
      <c r="J14" s="214">
        <f t="shared" si="2"/>
        <v>0</v>
      </c>
      <c r="K14" s="214">
        <f t="shared" si="2"/>
        <v>0</v>
      </c>
      <c r="L14" s="214">
        <f t="shared" si="2"/>
        <v>0</v>
      </c>
      <c r="M14" s="214">
        <f t="shared" si="2"/>
        <v>0</v>
      </c>
      <c r="N14" s="214">
        <f t="shared" si="2"/>
        <v>0</v>
      </c>
      <c r="O14" s="214">
        <f t="shared" si="2"/>
        <v>0</v>
      </c>
      <c r="P14" s="663" t="s">
        <v>1317</v>
      </c>
      <c r="Q14" s="688"/>
    </row>
    <row r="15" spans="1:18">
      <c r="A15" s="872"/>
      <c r="B15" s="519" t="s">
        <v>717</v>
      </c>
      <c r="C15" s="519" t="s">
        <v>718</v>
      </c>
      <c r="D15" s="214">
        <v>2210220.4101</v>
      </c>
      <c r="E15" s="214">
        <f t="shared" ref="E15:O15" si="3">E12*0.03</f>
        <v>0</v>
      </c>
      <c r="F15" s="214">
        <f t="shared" si="3"/>
        <v>0</v>
      </c>
      <c r="G15" s="214">
        <f t="shared" si="3"/>
        <v>0</v>
      </c>
      <c r="H15" s="214">
        <f t="shared" si="3"/>
        <v>0</v>
      </c>
      <c r="I15" s="214">
        <f t="shared" si="3"/>
        <v>0</v>
      </c>
      <c r="J15" s="214">
        <f t="shared" si="3"/>
        <v>0</v>
      </c>
      <c r="K15" s="214">
        <f t="shared" si="3"/>
        <v>0</v>
      </c>
      <c r="L15" s="214">
        <f t="shared" si="3"/>
        <v>0</v>
      </c>
      <c r="M15" s="214">
        <f t="shared" si="3"/>
        <v>0</v>
      </c>
      <c r="N15" s="214">
        <f t="shared" si="3"/>
        <v>0</v>
      </c>
      <c r="O15" s="214">
        <f t="shared" si="3"/>
        <v>0</v>
      </c>
      <c r="P15" s="663" t="s">
        <v>1317</v>
      </c>
      <c r="Q15" s="688"/>
    </row>
    <row r="16" spans="1:18">
      <c r="A16" s="872"/>
      <c r="B16" s="519" t="s">
        <v>719</v>
      </c>
      <c r="C16" s="519" t="s">
        <v>720</v>
      </c>
      <c r="D16" s="214">
        <v>1473480.2734000001</v>
      </c>
      <c r="E16" s="214">
        <f t="shared" ref="E16:O16" si="4">E12*0.02</f>
        <v>0</v>
      </c>
      <c r="F16" s="214">
        <f t="shared" si="4"/>
        <v>0</v>
      </c>
      <c r="G16" s="214">
        <f t="shared" si="4"/>
        <v>0</v>
      </c>
      <c r="H16" s="214">
        <f t="shared" si="4"/>
        <v>0</v>
      </c>
      <c r="I16" s="214">
        <f t="shared" si="4"/>
        <v>0</v>
      </c>
      <c r="J16" s="214">
        <f t="shared" si="4"/>
        <v>0</v>
      </c>
      <c r="K16" s="214">
        <f t="shared" si="4"/>
        <v>0</v>
      </c>
      <c r="L16" s="214">
        <f t="shared" si="4"/>
        <v>0</v>
      </c>
      <c r="M16" s="214">
        <f t="shared" si="4"/>
        <v>0</v>
      </c>
      <c r="N16" s="214">
        <f t="shared" si="4"/>
        <v>0</v>
      </c>
      <c r="O16" s="214">
        <f t="shared" si="4"/>
        <v>0</v>
      </c>
      <c r="P16" s="663" t="s">
        <v>1317</v>
      </c>
      <c r="Q16" s="688"/>
    </row>
    <row r="17" spans="1:16" ht="28.5">
      <c r="A17" s="872"/>
      <c r="B17" s="519" t="s">
        <v>451</v>
      </c>
      <c r="C17" s="519"/>
      <c r="D17" s="214"/>
      <c r="E17" s="214"/>
      <c r="F17" s="214"/>
      <c r="G17" s="214"/>
      <c r="H17" s="214"/>
      <c r="I17" s="214"/>
      <c r="J17" s="214"/>
      <c r="K17" s="214"/>
      <c r="L17" s="214"/>
      <c r="M17" s="214"/>
      <c r="N17" s="214"/>
      <c r="O17" s="214"/>
      <c r="P17" s="660" t="s">
        <v>1025</v>
      </c>
    </row>
    <row r="18" spans="1:16" ht="28.5">
      <c r="A18" s="872"/>
      <c r="B18" s="519" t="s">
        <v>721</v>
      </c>
      <c r="C18" s="519"/>
      <c r="D18" s="214"/>
      <c r="E18" s="214"/>
      <c r="F18" s="214"/>
      <c r="G18" s="214"/>
      <c r="H18" s="214"/>
      <c r="I18" s="214"/>
      <c r="J18" s="214"/>
      <c r="K18" s="214"/>
      <c r="L18" s="214"/>
      <c r="M18" s="214"/>
      <c r="N18" s="214"/>
      <c r="O18" s="214"/>
      <c r="P18" s="660" t="s">
        <v>1027</v>
      </c>
    </row>
    <row r="19" spans="1:16" ht="28.5">
      <c r="A19" s="872"/>
      <c r="B19" s="519" t="s">
        <v>471</v>
      </c>
      <c r="C19" s="519"/>
      <c r="D19" s="214">
        <v>380017882.53799701</v>
      </c>
      <c r="E19" s="214"/>
      <c r="F19" s="214"/>
      <c r="G19" s="214"/>
      <c r="H19" s="214"/>
      <c r="I19" s="214"/>
      <c r="J19" s="214">
        <v>29332501.690000001</v>
      </c>
      <c r="K19" s="214"/>
      <c r="L19" s="214"/>
      <c r="M19" s="214">
        <v>25579908.920000002</v>
      </c>
      <c r="N19" s="214"/>
      <c r="O19" s="214"/>
      <c r="P19" s="660" t="s">
        <v>1023</v>
      </c>
    </row>
    <row r="20" spans="1:16" ht="28.5">
      <c r="A20" s="873"/>
      <c r="B20" s="519" t="s">
        <v>722</v>
      </c>
      <c r="C20" s="521"/>
      <c r="D20" s="522"/>
      <c r="E20" s="522"/>
      <c r="F20" s="522"/>
      <c r="G20" s="522"/>
      <c r="H20" s="522"/>
      <c r="I20" s="522"/>
      <c r="J20" s="522"/>
      <c r="K20" s="522"/>
      <c r="L20" s="522"/>
      <c r="M20" s="522"/>
      <c r="N20" s="522"/>
      <c r="O20" s="522"/>
      <c r="P20" s="660" t="s">
        <v>1027</v>
      </c>
    </row>
    <row r="21" spans="1:16" ht="29.25" thickBot="1">
      <c r="A21" s="874"/>
      <c r="B21" s="523" t="s">
        <v>472</v>
      </c>
      <c r="C21" s="523"/>
      <c r="D21" s="514"/>
      <c r="E21" s="514"/>
      <c r="F21" s="514"/>
      <c r="G21" s="514"/>
      <c r="H21" s="514"/>
      <c r="I21" s="514"/>
      <c r="J21" s="514"/>
      <c r="K21" s="514">
        <v>181635.35</v>
      </c>
      <c r="L21" s="514"/>
      <c r="M21" s="514"/>
      <c r="N21" s="514"/>
      <c r="O21" s="514"/>
      <c r="P21" s="660" t="s">
        <v>1028</v>
      </c>
    </row>
    <row r="22" spans="1:16">
      <c r="A22" s="524"/>
      <c r="B22" s="524" t="s">
        <v>159</v>
      </c>
      <c r="C22" s="524"/>
      <c r="D22" s="525">
        <f t="shared" ref="D22:O22" si="5">SUM(D12:D21)</f>
        <v>463584761.26839697</v>
      </c>
      <c r="E22" s="525">
        <f t="shared" si="5"/>
        <v>0</v>
      </c>
      <c r="F22" s="525">
        <f t="shared" si="5"/>
        <v>0</v>
      </c>
      <c r="G22" s="525">
        <f t="shared" si="5"/>
        <v>0</v>
      </c>
      <c r="H22" s="525">
        <f t="shared" si="5"/>
        <v>0</v>
      </c>
      <c r="I22" s="525">
        <f t="shared" si="5"/>
        <v>0</v>
      </c>
      <c r="J22" s="525">
        <f t="shared" si="5"/>
        <v>29662867.27</v>
      </c>
      <c r="K22" s="525">
        <f t="shared" si="5"/>
        <v>181635.35</v>
      </c>
      <c r="L22" s="525">
        <f t="shared" si="5"/>
        <v>0</v>
      </c>
      <c r="M22" s="525">
        <f t="shared" si="5"/>
        <v>25579908.920000002</v>
      </c>
      <c r="N22" s="525">
        <f t="shared" si="5"/>
        <v>0</v>
      </c>
      <c r="O22" s="525">
        <f t="shared" si="5"/>
        <v>0</v>
      </c>
      <c r="P22" s="525">
        <f>SUM(P12:P21)</f>
        <v>0</v>
      </c>
    </row>
    <row r="26" spans="1:16">
      <c r="D26" s="665"/>
      <c r="E26" s="665"/>
      <c r="F26" s="665" t="s">
        <v>723</v>
      </c>
      <c r="G26" s="665"/>
      <c r="H26" s="665" t="s">
        <v>723</v>
      </c>
      <c r="I26" s="666" t="s">
        <v>471</v>
      </c>
      <c r="J26" s="665"/>
      <c r="K26" s="666"/>
    </row>
    <row r="27" spans="1:16">
      <c r="D27" s="665"/>
      <c r="E27" s="665"/>
      <c r="F27" s="665" t="s">
        <v>593</v>
      </c>
      <c r="G27" s="666"/>
      <c r="H27" s="665" t="s">
        <v>724</v>
      </c>
      <c r="I27" s="666"/>
      <c r="J27" s="665"/>
      <c r="K27" s="666"/>
    </row>
    <row r="28" spans="1:16">
      <c r="D28" s="665"/>
      <c r="E28" s="665"/>
      <c r="F28" s="665" t="s">
        <v>597</v>
      </c>
      <c r="G28" s="666"/>
      <c r="H28" s="665" t="s">
        <v>725</v>
      </c>
      <c r="I28" s="666"/>
      <c r="J28" s="665"/>
      <c r="K28" s="666"/>
    </row>
    <row r="29" spans="1:16">
      <c r="D29" s="665"/>
      <c r="E29" s="665"/>
      <c r="F29" s="665" t="s">
        <v>197</v>
      </c>
      <c r="G29" s="666"/>
      <c r="H29" s="665" t="s">
        <v>726</v>
      </c>
      <c r="I29" s="666">
        <v>450039.33</v>
      </c>
      <c r="J29" s="665"/>
      <c r="K29" s="666"/>
    </row>
    <row r="30" spans="1:16">
      <c r="D30" s="665"/>
      <c r="E30" s="665"/>
      <c r="F30" s="665"/>
      <c r="G30" s="667"/>
      <c r="H30" s="665" t="s">
        <v>727</v>
      </c>
      <c r="I30" s="666">
        <v>734696.74</v>
      </c>
      <c r="J30" s="665"/>
      <c r="K30" s="666"/>
    </row>
    <row r="31" spans="1:16">
      <c r="D31" s="665"/>
      <c r="E31" s="665"/>
      <c r="F31" s="665"/>
      <c r="G31" s="665"/>
      <c r="H31" s="665" t="s">
        <v>728</v>
      </c>
      <c r="I31" s="666"/>
      <c r="J31" s="665"/>
      <c r="K31" s="666"/>
    </row>
    <row r="32" spans="1:16">
      <c r="D32" s="665"/>
      <c r="E32" s="665"/>
      <c r="F32" s="665"/>
      <c r="G32" s="665"/>
      <c r="H32" s="665"/>
      <c r="I32" s="666"/>
      <c r="J32" s="665"/>
      <c r="K32" s="666"/>
    </row>
    <row r="33" spans="4:11">
      <c r="D33" s="665"/>
      <c r="E33" s="665"/>
      <c r="F33" s="665" t="s">
        <v>729</v>
      </c>
      <c r="G33" s="665"/>
      <c r="H33" s="665" t="s">
        <v>588</v>
      </c>
      <c r="I33" s="666">
        <v>136.15</v>
      </c>
      <c r="J33" s="665"/>
      <c r="K33" s="666"/>
    </row>
    <row r="34" spans="4:11">
      <c r="D34" s="665"/>
      <c r="E34" s="665"/>
      <c r="F34" s="665" t="s">
        <v>644</v>
      </c>
      <c r="G34" s="665"/>
      <c r="H34" s="665" t="s">
        <v>645</v>
      </c>
      <c r="I34" s="666">
        <v>61976.18</v>
      </c>
      <c r="J34" s="665"/>
      <c r="K34" s="666"/>
    </row>
    <row r="35" spans="4:11">
      <c r="D35" s="665"/>
      <c r="E35" s="665"/>
      <c r="F35" s="665"/>
      <c r="G35" s="665"/>
      <c r="H35" s="665"/>
      <c r="I35" s="666"/>
      <c r="J35" s="665"/>
      <c r="K35" s="666"/>
    </row>
    <row r="36" spans="4:11">
      <c r="D36" s="665"/>
      <c r="E36" s="665"/>
      <c r="F36" s="665"/>
      <c r="G36" s="665"/>
      <c r="H36" s="665"/>
      <c r="I36" s="666"/>
      <c r="J36" s="665"/>
      <c r="K36" s="666"/>
    </row>
    <row r="37" spans="4:11">
      <c r="D37" s="665"/>
      <c r="E37" s="668">
        <v>45748</v>
      </c>
      <c r="F37" s="669" t="s">
        <v>648</v>
      </c>
      <c r="G37" s="665"/>
      <c r="H37" s="665" t="s">
        <v>647</v>
      </c>
      <c r="I37" s="666">
        <v>443045.39</v>
      </c>
      <c r="J37" s="665"/>
      <c r="K37" s="666"/>
    </row>
    <row r="38" spans="4:11">
      <c r="D38" s="665"/>
      <c r="E38" s="665"/>
      <c r="F38" s="665"/>
      <c r="G38" s="665"/>
      <c r="H38" s="665"/>
      <c r="I38" s="666"/>
      <c r="J38" s="665"/>
      <c r="K38" s="666"/>
    </row>
    <row r="39" spans="4:11">
      <c r="D39" s="665"/>
      <c r="E39" s="668">
        <v>45778</v>
      </c>
      <c r="F39" s="665" t="s">
        <v>730</v>
      </c>
      <c r="G39" s="665"/>
      <c r="H39" s="665" t="s">
        <v>731</v>
      </c>
      <c r="I39" s="666">
        <v>96963.75</v>
      </c>
      <c r="J39" s="665"/>
      <c r="K39" s="666"/>
    </row>
    <row r="40" spans="4:11">
      <c r="D40" s="665"/>
      <c r="E40" s="665"/>
      <c r="F40" s="665" t="s">
        <v>653</v>
      </c>
      <c r="G40" s="665"/>
      <c r="H40" s="665" t="s">
        <v>732</v>
      </c>
      <c r="I40" s="666">
        <v>172641.17</v>
      </c>
      <c r="J40" s="665"/>
      <c r="K40" s="666"/>
    </row>
    <row r="41" spans="4:11">
      <c r="D41" s="665"/>
      <c r="E41" s="665"/>
      <c r="F41" s="665"/>
      <c r="G41" s="665"/>
      <c r="H41" s="665"/>
      <c r="I41" s="666"/>
      <c r="J41" s="665"/>
      <c r="K41" s="666"/>
    </row>
    <row r="42" spans="4:11">
      <c r="D42" s="665"/>
      <c r="E42" s="668">
        <v>45809</v>
      </c>
      <c r="F42" s="665" t="s">
        <v>658</v>
      </c>
      <c r="G42" s="665"/>
      <c r="H42" s="665" t="s">
        <v>659</v>
      </c>
      <c r="I42" s="666">
        <v>59826.73</v>
      </c>
      <c r="J42" s="665"/>
      <c r="K42" s="666"/>
    </row>
    <row r="43" spans="4:11" ht="42.75">
      <c r="D43" s="665"/>
      <c r="E43" s="665"/>
      <c r="F43" s="670" t="s">
        <v>661</v>
      </c>
      <c r="G43" s="665"/>
      <c r="H43" s="665" t="s">
        <v>662</v>
      </c>
      <c r="I43" s="666">
        <v>62095.040000000001</v>
      </c>
      <c r="J43" s="665"/>
      <c r="K43" s="666"/>
    </row>
    <row r="44" spans="4:11" ht="42.75">
      <c r="D44" s="665"/>
      <c r="E44" s="665">
        <v>2025.7</v>
      </c>
      <c r="F44" s="665"/>
      <c r="G44" s="665"/>
      <c r="H44" s="670" t="s">
        <v>665</v>
      </c>
      <c r="I44" s="666">
        <v>98649.14</v>
      </c>
      <c r="J44" s="665"/>
      <c r="K44" s="666"/>
    </row>
    <row r="45" spans="4:11" ht="57">
      <c r="D45" s="665"/>
      <c r="E45" s="665">
        <v>2025.8</v>
      </c>
      <c r="F45" s="665"/>
      <c r="G45" s="670" t="s">
        <v>667</v>
      </c>
      <c r="H45" s="670" t="s">
        <v>668</v>
      </c>
      <c r="I45" s="666">
        <v>364233.03</v>
      </c>
      <c r="J45" s="665"/>
      <c r="K45" s="666"/>
    </row>
    <row r="46" spans="4:11" ht="42.75">
      <c r="D46" s="665"/>
      <c r="E46" s="665">
        <v>2025.9</v>
      </c>
      <c r="F46" s="665"/>
      <c r="G46" s="670" t="s">
        <v>617</v>
      </c>
      <c r="H46" s="665"/>
      <c r="I46" s="666">
        <v>288997.39</v>
      </c>
      <c r="J46" s="665"/>
      <c r="K46" s="666"/>
    </row>
    <row r="47" spans="4:11">
      <c r="D47" s="665"/>
      <c r="E47" s="665"/>
      <c r="F47" s="665"/>
      <c r="G47" s="665"/>
      <c r="H47" s="665"/>
      <c r="I47" s="666"/>
      <c r="J47" s="665"/>
      <c r="K47" s="666"/>
    </row>
    <row r="48" spans="4:11">
      <c r="D48" s="665"/>
      <c r="E48" s="665"/>
      <c r="F48" s="665"/>
      <c r="G48" s="665"/>
      <c r="H48" s="665"/>
      <c r="I48" s="666"/>
      <c r="J48" s="665"/>
      <c r="K48" s="666"/>
    </row>
    <row r="49" spans="4:11">
      <c r="D49" s="665"/>
      <c r="E49" s="665"/>
      <c r="F49" s="665"/>
      <c r="G49" s="665"/>
      <c r="H49" s="665"/>
      <c r="I49" s="666"/>
      <c r="J49" s="665"/>
      <c r="K49" s="666"/>
    </row>
    <row r="50" spans="4:11">
      <c r="D50" s="665"/>
      <c r="E50" s="665"/>
      <c r="F50" s="665"/>
      <c r="G50" s="665"/>
      <c r="H50" s="665"/>
      <c r="I50" s="666"/>
      <c r="J50" s="665"/>
      <c r="K50" s="666"/>
    </row>
  </sheetData>
  <mergeCells count="3">
    <mergeCell ref="A1:B1"/>
    <mergeCell ref="A2:A11"/>
    <mergeCell ref="A12:A21"/>
  </mergeCells>
  <phoneticPr fontId="29" type="noConversion"/>
  <pageMargins left="0.7" right="0.7" top="0.75" bottom="0.75" header="0.3" footer="0.3"/>
  <pageSetup paperSize="9" orientation="portrait"/>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97237-C895-4F62-B4F1-D4F8580199A8}">
  <sheetPr>
    <tabColor rgb="FFFFFF00"/>
  </sheetPr>
  <dimension ref="B2:N24"/>
  <sheetViews>
    <sheetView topLeftCell="A3" zoomScale="106" zoomScaleNormal="106" workbookViewId="0">
      <selection activeCell="I24" sqref="I24"/>
    </sheetView>
  </sheetViews>
  <sheetFormatPr defaultColWidth="9" defaultRowHeight="14.25"/>
  <cols>
    <col min="1" max="1" width="2.125" customWidth="1"/>
    <col min="3" max="3" width="16.25" customWidth="1"/>
    <col min="4" max="4" width="18.375" customWidth="1"/>
    <col min="5" max="6" width="15.625" customWidth="1"/>
    <col min="7" max="7" width="16.625" customWidth="1"/>
    <col min="8" max="8" width="15.125" customWidth="1"/>
    <col min="9" max="9" width="16.875" customWidth="1"/>
    <col min="10" max="10" width="19.125" customWidth="1"/>
    <col min="11" max="11" width="15.25" customWidth="1"/>
    <col min="12" max="12" width="14.5" customWidth="1"/>
  </cols>
  <sheetData>
    <row r="2" spans="2:14" ht="18">
      <c r="B2" s="876" t="s">
        <v>991</v>
      </c>
      <c r="C2" s="877" t="s">
        <v>992</v>
      </c>
      <c r="D2" s="877"/>
      <c r="E2" s="877" t="s">
        <v>993</v>
      </c>
      <c r="F2" s="877"/>
      <c r="G2" s="877" t="s">
        <v>994</v>
      </c>
      <c r="H2" s="877"/>
      <c r="I2" s="877" t="s">
        <v>995</v>
      </c>
      <c r="J2" s="877"/>
      <c r="K2" s="875" t="s">
        <v>996</v>
      </c>
      <c r="L2" s="875" t="s">
        <v>997</v>
      </c>
      <c r="N2" s="306" t="s">
        <v>506</v>
      </c>
    </row>
    <row r="3" spans="2:14">
      <c r="B3" s="876"/>
      <c r="C3" s="653" t="s">
        <v>701</v>
      </c>
      <c r="D3" s="653" t="s">
        <v>998</v>
      </c>
      <c r="E3" s="653" t="s">
        <v>701</v>
      </c>
      <c r="F3" s="653" t="s">
        <v>998</v>
      </c>
      <c r="G3" s="653" t="s">
        <v>701</v>
      </c>
      <c r="H3" s="653" t="s">
        <v>998</v>
      </c>
      <c r="I3" s="653" t="s">
        <v>701</v>
      </c>
      <c r="J3" s="653" t="s">
        <v>999</v>
      </c>
      <c r="K3" s="875"/>
      <c r="L3" s="875"/>
    </row>
    <row r="4" spans="2:14">
      <c r="B4" s="654">
        <v>202501</v>
      </c>
      <c r="C4" s="214">
        <v>404603376.81</v>
      </c>
      <c r="D4" s="214">
        <v>404603376.81</v>
      </c>
      <c r="E4" s="214">
        <v>22756563.02</v>
      </c>
      <c r="F4" s="214">
        <v>22756563.02</v>
      </c>
      <c r="G4" s="214">
        <v>3805898.14</v>
      </c>
      <c r="H4" s="214">
        <v>3805898.14</v>
      </c>
      <c r="I4" s="214">
        <f t="shared" ref="I4:J14" si="0">C4+E4+G4</f>
        <v>431165837.96999997</v>
      </c>
      <c r="J4" s="214">
        <f t="shared" si="0"/>
        <v>431165837.96999997</v>
      </c>
      <c r="K4" s="214">
        <f t="shared" ref="K4:K14" si="1">I4-J4</f>
        <v>0</v>
      </c>
      <c r="L4" s="655"/>
    </row>
    <row r="5" spans="2:14">
      <c r="B5" s="654">
        <v>202502</v>
      </c>
      <c r="C5" s="214">
        <v>342332111.72000003</v>
      </c>
      <c r="D5" s="214">
        <v>342332111.72000003</v>
      </c>
      <c r="E5" s="214">
        <v>4534546.59</v>
      </c>
      <c r="F5" s="214">
        <v>4534546.59</v>
      </c>
      <c r="G5" s="214">
        <v>8717422.0899999999</v>
      </c>
      <c r="H5" s="214">
        <v>8717422.0899999999</v>
      </c>
      <c r="I5" s="214">
        <f t="shared" si="0"/>
        <v>355584080.39999998</v>
      </c>
      <c r="J5" s="214">
        <f t="shared" si="0"/>
        <v>355584080.39999998</v>
      </c>
      <c r="K5" s="214">
        <f t="shared" si="1"/>
        <v>0</v>
      </c>
      <c r="L5" s="655"/>
    </row>
    <row r="6" spans="2:14">
      <c r="B6" s="654">
        <v>202503</v>
      </c>
      <c r="C6" s="214">
        <v>9263829.1500000004</v>
      </c>
      <c r="D6" s="214">
        <v>9263829.1500000004</v>
      </c>
      <c r="E6" s="214">
        <v>35792540.729999997</v>
      </c>
      <c r="F6" s="214">
        <v>35792540.729999997</v>
      </c>
      <c r="G6" s="214">
        <v>3759767.98</v>
      </c>
      <c r="H6" s="214">
        <v>3759767.98</v>
      </c>
      <c r="I6" s="214">
        <f t="shared" si="0"/>
        <v>48816137.859999992</v>
      </c>
      <c r="J6" s="214">
        <f t="shared" si="0"/>
        <v>48816137.859999992</v>
      </c>
      <c r="K6" s="214">
        <f t="shared" si="1"/>
        <v>0</v>
      </c>
      <c r="L6" s="655"/>
    </row>
    <row r="7" spans="2:14">
      <c r="B7" s="654">
        <v>202504</v>
      </c>
      <c r="C7" s="627">
        <v>21323842.315000001</v>
      </c>
      <c r="D7" s="627">
        <v>21323842.315000001</v>
      </c>
      <c r="E7" s="627">
        <v>67899708.859999999</v>
      </c>
      <c r="F7" s="627">
        <v>67899708.859999999</v>
      </c>
      <c r="G7" s="627">
        <v>8158632.0099999998</v>
      </c>
      <c r="H7" s="627">
        <v>8158632.0099999998</v>
      </c>
      <c r="I7" s="214">
        <f t="shared" si="0"/>
        <v>97382183.185000002</v>
      </c>
      <c r="J7" s="214">
        <f t="shared" si="0"/>
        <v>97382183.185000002</v>
      </c>
      <c r="K7" s="214">
        <f t="shared" si="1"/>
        <v>0</v>
      </c>
      <c r="L7" s="655"/>
    </row>
    <row r="8" spans="2:14">
      <c r="B8" s="654">
        <v>202505</v>
      </c>
      <c r="C8" s="214">
        <v>28632006.32</v>
      </c>
      <c r="D8" s="214">
        <v>28632006.32</v>
      </c>
      <c r="E8" s="214">
        <v>-15021903.109999999</v>
      </c>
      <c r="F8" s="214">
        <v>-15021903.109999999</v>
      </c>
      <c r="G8" s="214">
        <v>37274166.689999998</v>
      </c>
      <c r="H8" s="214">
        <v>37274166.689999998</v>
      </c>
      <c r="I8" s="214">
        <f t="shared" si="0"/>
        <v>50884269.899999999</v>
      </c>
      <c r="J8" s="214">
        <f t="shared" si="0"/>
        <v>50884269.899999999</v>
      </c>
      <c r="K8" s="214">
        <f t="shared" si="1"/>
        <v>0</v>
      </c>
      <c r="L8" s="655"/>
    </row>
    <row r="9" spans="2:14">
      <c r="B9" s="654">
        <v>202506</v>
      </c>
      <c r="C9" s="656">
        <v>5217250.71</v>
      </c>
      <c r="D9" s="657">
        <v>5217250.71</v>
      </c>
      <c r="E9" s="214">
        <v>15916344.039999999</v>
      </c>
      <c r="F9" s="214">
        <v>107659463.29000001</v>
      </c>
      <c r="G9" s="214">
        <v>8839340.6899999995</v>
      </c>
      <c r="H9" s="214">
        <v>8839340.6899999995</v>
      </c>
      <c r="I9" s="214">
        <f t="shared" si="0"/>
        <v>29972935.439999998</v>
      </c>
      <c r="J9" s="214">
        <f t="shared" si="0"/>
        <v>121716054.69</v>
      </c>
      <c r="K9" s="214">
        <f t="shared" si="1"/>
        <v>-91743119.25</v>
      </c>
      <c r="L9" s="655" t="s">
        <v>1000</v>
      </c>
    </row>
    <row r="10" spans="2:14">
      <c r="B10" s="654">
        <v>202507</v>
      </c>
      <c r="C10" s="656">
        <v>10527136.359999999</v>
      </c>
      <c r="D10" s="657">
        <v>10527136.359999999</v>
      </c>
      <c r="E10" s="214">
        <v>83859376.609999999</v>
      </c>
      <c r="F10" s="214">
        <v>83859376.609999999</v>
      </c>
      <c r="G10" s="214">
        <v>16432773.279999999</v>
      </c>
      <c r="H10" s="214">
        <v>16432773.279999999</v>
      </c>
      <c r="I10" s="214">
        <f t="shared" si="0"/>
        <v>110819286.25</v>
      </c>
      <c r="J10" s="214">
        <f t="shared" si="0"/>
        <v>110819286.25</v>
      </c>
      <c r="K10" s="214">
        <f t="shared" si="1"/>
        <v>0</v>
      </c>
      <c r="L10" s="655"/>
    </row>
    <row r="11" spans="2:14">
      <c r="B11" s="654">
        <v>202508</v>
      </c>
      <c r="C11" s="656">
        <v>36101207.07</v>
      </c>
      <c r="D11" s="657">
        <v>171234913.08000001</v>
      </c>
      <c r="E11" s="214">
        <v>120876318.43000001</v>
      </c>
      <c r="F11" s="214">
        <v>121008528.06999999</v>
      </c>
      <c r="G11" s="214">
        <v>22606165.02</v>
      </c>
      <c r="H11" s="214">
        <v>22669789.75</v>
      </c>
      <c r="I11" s="214">
        <f t="shared" si="0"/>
        <v>179583690.52000001</v>
      </c>
      <c r="J11" s="214">
        <f t="shared" si="0"/>
        <v>314913230.89999998</v>
      </c>
      <c r="K11" s="214">
        <f t="shared" si="1"/>
        <v>-135329540.37999997</v>
      </c>
      <c r="L11" s="655" t="s">
        <v>1001</v>
      </c>
    </row>
    <row r="12" spans="2:14">
      <c r="B12" s="654">
        <v>202509</v>
      </c>
      <c r="C12" s="656">
        <v>38059869</v>
      </c>
      <c r="D12" s="657">
        <v>38059869</v>
      </c>
      <c r="E12" s="214">
        <v>117713444.19</v>
      </c>
      <c r="F12" s="214">
        <v>117713444.19</v>
      </c>
      <c r="G12" s="214">
        <v>18652849.949999999</v>
      </c>
      <c r="H12" s="214">
        <v>18652849.949999999</v>
      </c>
      <c r="I12" s="214">
        <f t="shared" si="0"/>
        <v>174426163.13999999</v>
      </c>
      <c r="J12" s="214">
        <f t="shared" si="0"/>
        <v>174426163.13999999</v>
      </c>
      <c r="K12" s="214">
        <f t="shared" si="1"/>
        <v>0</v>
      </c>
      <c r="L12" s="655"/>
    </row>
    <row r="13" spans="2:14">
      <c r="B13" s="654">
        <v>202510</v>
      </c>
      <c r="C13" s="542">
        <v>50555057.539999999</v>
      </c>
      <c r="D13" s="542">
        <v>198875327.59</v>
      </c>
      <c r="E13" s="542">
        <v>53264485.479999997</v>
      </c>
      <c r="F13" s="542">
        <v>53659589.369999997</v>
      </c>
      <c r="G13" s="542">
        <v>13275081.42</v>
      </c>
      <c r="H13" s="542">
        <v>13275081.42</v>
      </c>
      <c r="I13" s="214">
        <f t="shared" si="0"/>
        <v>117094624.44</v>
      </c>
      <c r="J13" s="214">
        <f t="shared" si="0"/>
        <v>265809998.38</v>
      </c>
      <c r="K13" s="214">
        <f t="shared" si="1"/>
        <v>-148715373.94</v>
      </c>
      <c r="L13" s="655" t="s">
        <v>1002</v>
      </c>
    </row>
    <row r="14" spans="2:14">
      <c r="B14" s="654">
        <v>202511</v>
      </c>
      <c r="C14" s="542">
        <v>1636122166.6199999</v>
      </c>
      <c r="D14" s="542">
        <v>1352940392.1400001</v>
      </c>
      <c r="E14" s="542">
        <v>125907666.86</v>
      </c>
      <c r="F14" s="542">
        <v>125512562.97</v>
      </c>
      <c r="G14" s="542">
        <v>-22711643.440000001</v>
      </c>
      <c r="H14" s="542">
        <v>-22711643.440000001</v>
      </c>
      <c r="I14" s="214">
        <f t="shared" si="0"/>
        <v>1739318190.0399997</v>
      </c>
      <c r="J14" s="214">
        <f t="shared" si="0"/>
        <v>1455741311.6700001</v>
      </c>
      <c r="K14" s="214">
        <f t="shared" si="1"/>
        <v>283576878.36999965</v>
      </c>
      <c r="L14" s="655" t="s">
        <v>1003</v>
      </c>
    </row>
    <row r="15" spans="2:14" ht="71.25">
      <c r="B15" s="654">
        <v>202512</v>
      </c>
      <c r="C15" s="672" t="s">
        <v>1037</v>
      </c>
      <c r="D15" s="674" t="s">
        <v>1035</v>
      </c>
      <c r="E15" s="672" t="s">
        <v>1038</v>
      </c>
      <c r="F15" s="674" t="s">
        <v>1035</v>
      </c>
      <c r="G15" s="672" t="s">
        <v>1039</v>
      </c>
      <c r="H15" s="674" t="s">
        <v>1035</v>
      </c>
      <c r="I15" s="609" t="s">
        <v>1040</v>
      </c>
      <c r="J15" s="674" t="s">
        <v>1036</v>
      </c>
      <c r="K15" s="609" t="s">
        <v>1067</v>
      </c>
      <c r="L15" s="655"/>
    </row>
    <row r="24" spans="8:8">
      <c r="H24" t="s">
        <v>1068</v>
      </c>
    </row>
  </sheetData>
  <mergeCells count="7">
    <mergeCell ref="L2:L3"/>
    <mergeCell ref="B2:B3"/>
    <mergeCell ref="C2:D2"/>
    <mergeCell ref="E2:F2"/>
    <mergeCell ref="G2:H2"/>
    <mergeCell ref="I2:J2"/>
    <mergeCell ref="K2:K3"/>
  </mergeCells>
  <phoneticPr fontId="29"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60DAC-63CD-4C91-AFD5-7DF041E1BA97}">
  <sheetPr>
    <tabColor rgb="FFFFFF00"/>
  </sheetPr>
  <dimension ref="A2:M46"/>
  <sheetViews>
    <sheetView topLeftCell="A27" zoomScale="86" zoomScaleNormal="86" workbookViewId="0">
      <selection activeCell="K37" sqref="K37:K43"/>
    </sheetView>
  </sheetViews>
  <sheetFormatPr defaultColWidth="9" defaultRowHeight="14.25"/>
  <cols>
    <col min="2" max="2" width="22.25" customWidth="1"/>
    <col min="3" max="3" width="16.125" customWidth="1"/>
    <col min="4" max="4" width="15.625" customWidth="1"/>
    <col min="5" max="5" width="11.625" customWidth="1"/>
    <col min="6" max="6" width="17.25" customWidth="1"/>
    <col min="7" max="7" width="15.125" customWidth="1"/>
    <col min="8" max="8" width="12.25" customWidth="1"/>
    <col min="9" max="9" width="18" customWidth="1"/>
    <col min="10" max="10" width="14.5" customWidth="1"/>
    <col min="11" max="11" width="10.75" customWidth="1"/>
  </cols>
  <sheetData>
    <row r="2" spans="1:13" ht="18">
      <c r="A2" s="880" t="s">
        <v>131</v>
      </c>
      <c r="B2" s="880" t="s">
        <v>985</v>
      </c>
      <c r="C2" s="882" t="s">
        <v>986</v>
      </c>
      <c r="D2" s="882"/>
      <c r="E2" s="882"/>
      <c r="F2" s="882" t="s">
        <v>987</v>
      </c>
      <c r="G2" s="882"/>
      <c r="H2" s="882"/>
      <c r="I2" s="878" t="s">
        <v>159</v>
      </c>
      <c r="J2" s="878"/>
      <c r="M2" s="306" t="s">
        <v>506</v>
      </c>
    </row>
    <row r="3" spans="1:13">
      <c r="A3" s="881"/>
      <c r="B3" s="881"/>
      <c r="C3" s="512" t="s">
        <v>988</v>
      </c>
      <c r="D3" s="512" t="s">
        <v>209</v>
      </c>
      <c r="E3" s="245" t="s">
        <v>248</v>
      </c>
      <c r="F3" s="512" t="s">
        <v>988</v>
      </c>
      <c r="G3" s="512" t="s">
        <v>209</v>
      </c>
      <c r="H3" s="245" t="s">
        <v>248</v>
      </c>
      <c r="I3" s="512" t="s">
        <v>988</v>
      </c>
      <c r="J3" s="512" t="s">
        <v>209</v>
      </c>
    </row>
    <row r="4" spans="1:13">
      <c r="A4" s="879">
        <v>202501</v>
      </c>
      <c r="B4" s="642" t="s">
        <v>791</v>
      </c>
      <c r="C4" s="205">
        <v>477778946.55000001</v>
      </c>
      <c r="D4" s="205">
        <f>C4*E4</f>
        <v>62111263.0515</v>
      </c>
      <c r="E4" s="245">
        <v>0.13</v>
      </c>
      <c r="F4" s="542">
        <v>-73175569.739999995</v>
      </c>
      <c r="G4" s="205">
        <f>F4*H4</f>
        <v>-9512824.0661999993</v>
      </c>
      <c r="H4" s="245">
        <v>0.13</v>
      </c>
      <c r="I4" s="205">
        <f t="shared" ref="I4:J36" si="0">C4+F4</f>
        <v>404603376.81</v>
      </c>
      <c r="J4" s="214">
        <f t="shared" si="0"/>
        <v>52598438.985300004</v>
      </c>
    </row>
    <row r="5" spans="1:13">
      <c r="A5" s="879"/>
      <c r="B5" s="119" t="s">
        <v>989</v>
      </c>
      <c r="C5" s="627">
        <v>282430242.26999998</v>
      </c>
      <c r="D5" s="205">
        <f>C5*E5</f>
        <v>25418721.804299999</v>
      </c>
      <c r="E5" s="245">
        <v>0.09</v>
      </c>
      <c r="F5" s="643">
        <v>-259673679.25</v>
      </c>
      <c r="G5" s="205">
        <f>F5*H5</f>
        <v>-23370631.1325</v>
      </c>
      <c r="H5" s="245">
        <v>0.09</v>
      </c>
      <c r="I5" s="205">
        <f t="shared" si="0"/>
        <v>22756563.019999981</v>
      </c>
      <c r="J5" s="214">
        <f t="shared" si="0"/>
        <v>2048090.6717999987</v>
      </c>
    </row>
    <row r="6" spans="1:13">
      <c r="A6" s="879"/>
      <c r="B6" s="119" t="s">
        <v>990</v>
      </c>
      <c r="C6" s="627">
        <v>20327407.879999999</v>
      </c>
      <c r="D6" s="205">
        <f>C6*E6</f>
        <v>1219644.4727999999</v>
      </c>
      <c r="E6" s="245">
        <v>0.06</v>
      </c>
      <c r="F6" s="542">
        <v>-16521509.74</v>
      </c>
      <c r="G6" s="205">
        <f>F6*H6</f>
        <v>-991290.58439999993</v>
      </c>
      <c r="H6" s="245">
        <v>0.06</v>
      </c>
      <c r="I6" s="205">
        <f t="shared" si="0"/>
        <v>3805898.1399999987</v>
      </c>
      <c r="J6" s="214">
        <f t="shared" si="0"/>
        <v>228353.88839999994</v>
      </c>
    </row>
    <row r="7" spans="1:13">
      <c r="A7" s="883">
        <v>202502</v>
      </c>
      <c r="B7" s="644" t="s">
        <v>791</v>
      </c>
      <c r="C7" s="645">
        <v>441484567.69999999</v>
      </c>
      <c r="D7" s="646">
        <f>C7*E7-0.04</f>
        <v>57392993.761</v>
      </c>
      <c r="E7" s="647">
        <v>0.13</v>
      </c>
      <c r="F7" s="648">
        <v>-99152455.980000004</v>
      </c>
      <c r="G7" s="646">
        <f>F7*H7+0.04</f>
        <v>-12889819.237400003</v>
      </c>
      <c r="H7" s="647">
        <v>0.13</v>
      </c>
      <c r="I7" s="646">
        <f t="shared" si="0"/>
        <v>342332111.71999997</v>
      </c>
      <c r="J7" s="649">
        <f t="shared" si="0"/>
        <v>44503174.523599997</v>
      </c>
    </row>
    <row r="8" spans="1:13">
      <c r="A8" s="883"/>
      <c r="B8" s="650" t="s">
        <v>989</v>
      </c>
      <c r="C8" s="645">
        <v>65474783.409999996</v>
      </c>
      <c r="D8" s="646">
        <f>C8*E8+0.02</f>
        <v>5892730.526899999</v>
      </c>
      <c r="E8" s="647">
        <v>0.09</v>
      </c>
      <c r="F8" s="651">
        <v>-60940236.82</v>
      </c>
      <c r="G8" s="646">
        <f>F8*H8-0.03</f>
        <v>-5484621.3437999999</v>
      </c>
      <c r="H8" s="647">
        <v>0.09</v>
      </c>
      <c r="I8" s="646">
        <f t="shared" si="0"/>
        <v>4534546.5899999961</v>
      </c>
      <c r="J8" s="649">
        <f t="shared" si="0"/>
        <v>408109.18309999909</v>
      </c>
    </row>
    <row r="9" spans="1:13">
      <c r="A9" s="883"/>
      <c r="B9" s="650" t="s">
        <v>990</v>
      </c>
      <c r="C9" s="645">
        <v>19242330.690000001</v>
      </c>
      <c r="D9" s="646">
        <f>C9*E9+0.05</f>
        <v>1154539.8914000001</v>
      </c>
      <c r="E9" s="647">
        <v>0.06</v>
      </c>
      <c r="F9" s="648">
        <v>-10524908.6</v>
      </c>
      <c r="G9" s="646">
        <f>F9*H9-0.03</f>
        <v>-631494.54599999997</v>
      </c>
      <c r="H9" s="647">
        <v>0.06</v>
      </c>
      <c r="I9" s="646">
        <f t="shared" si="0"/>
        <v>8717422.0900000017</v>
      </c>
      <c r="J9" s="649">
        <f t="shared" si="0"/>
        <v>523045.34540000011</v>
      </c>
    </row>
    <row r="10" spans="1:13">
      <c r="A10" s="879">
        <v>202503</v>
      </c>
      <c r="B10" s="642" t="s">
        <v>791</v>
      </c>
      <c r="C10" s="205">
        <v>359477262.75</v>
      </c>
      <c r="D10" s="205">
        <v>46732044.137500003</v>
      </c>
      <c r="E10" s="245">
        <v>0.13</v>
      </c>
      <c r="F10" s="205">
        <v>-350213433.60000002</v>
      </c>
      <c r="G10" s="205">
        <v>-45527746.357500002</v>
      </c>
      <c r="H10" s="245">
        <v>0.13</v>
      </c>
      <c r="I10" s="512">
        <f t="shared" si="0"/>
        <v>9263829.1499999762</v>
      </c>
      <c r="J10" s="486">
        <f t="shared" si="0"/>
        <v>1204297.7800000012</v>
      </c>
    </row>
    <row r="11" spans="1:13">
      <c r="A11" s="879"/>
      <c r="B11" s="119" t="s">
        <v>989</v>
      </c>
      <c r="C11" s="205">
        <v>65827967.630000003</v>
      </c>
      <c r="D11" s="205">
        <v>5924517.1167000001</v>
      </c>
      <c r="E11" s="245">
        <v>0.09</v>
      </c>
      <c r="F11" s="205">
        <v>-30035426.899999999</v>
      </c>
      <c r="G11" s="205">
        <v>-2703188.4599000001</v>
      </c>
      <c r="H11" s="245">
        <v>0.09</v>
      </c>
      <c r="I11" s="512">
        <f t="shared" si="0"/>
        <v>35792540.730000004</v>
      </c>
      <c r="J11" s="486">
        <f t="shared" si="0"/>
        <v>3221328.6568</v>
      </c>
    </row>
    <row r="12" spans="1:13">
      <c r="A12" s="879"/>
      <c r="B12" s="119" t="s">
        <v>990</v>
      </c>
      <c r="C12" s="205">
        <v>50781713.520000003</v>
      </c>
      <c r="D12" s="205">
        <v>3046902.8212000001</v>
      </c>
      <c r="E12" s="245">
        <v>0.06</v>
      </c>
      <c r="F12" s="205">
        <v>-47021945.539999999</v>
      </c>
      <c r="G12" s="205">
        <v>-2821316.7311999998</v>
      </c>
      <c r="H12" s="245">
        <v>0.06</v>
      </c>
      <c r="I12" s="512">
        <f t="shared" si="0"/>
        <v>3759767.9800000042</v>
      </c>
      <c r="J12" s="486">
        <f t="shared" si="0"/>
        <v>225586.09000000032</v>
      </c>
    </row>
    <row r="13" spans="1:13">
      <c r="A13" s="879">
        <v>202504</v>
      </c>
      <c r="B13" s="642" t="s">
        <v>791</v>
      </c>
      <c r="C13" s="205">
        <v>17534647.48</v>
      </c>
      <c r="D13" s="205">
        <f>C13*E13+0.02</f>
        <v>2279504.1924000001</v>
      </c>
      <c r="E13" s="245">
        <v>0.13</v>
      </c>
      <c r="F13" s="205">
        <v>3789194.835</v>
      </c>
      <c r="G13" s="205">
        <f>F13*H13-0.01</f>
        <v>492595.31855000003</v>
      </c>
      <c r="H13" s="245">
        <v>0.13</v>
      </c>
      <c r="I13" s="512">
        <f t="shared" si="0"/>
        <v>21323842.315000001</v>
      </c>
      <c r="J13" s="214">
        <f t="shared" si="0"/>
        <v>2772099.51095</v>
      </c>
    </row>
    <row r="14" spans="1:13">
      <c r="A14" s="879"/>
      <c r="B14" s="119" t="s">
        <v>989</v>
      </c>
      <c r="C14" s="205">
        <v>60452778.880000003</v>
      </c>
      <c r="D14" s="205">
        <f>C14*E14-0.01</f>
        <v>5440750.0892000003</v>
      </c>
      <c r="E14" s="245">
        <v>0.09</v>
      </c>
      <c r="F14" s="205">
        <v>7446929.9800000004</v>
      </c>
      <c r="G14" s="205">
        <f>F14*H14</f>
        <v>670223.69819999998</v>
      </c>
      <c r="H14" s="245">
        <v>0.09</v>
      </c>
      <c r="I14" s="512">
        <f t="shared" si="0"/>
        <v>67899708.859999999</v>
      </c>
      <c r="J14" s="214">
        <f t="shared" si="0"/>
        <v>6110973.7873999998</v>
      </c>
    </row>
    <row r="15" spans="1:13">
      <c r="A15" s="879"/>
      <c r="B15" s="119" t="s">
        <v>990</v>
      </c>
      <c r="C15" s="205">
        <v>617092.61</v>
      </c>
      <c r="D15" s="205">
        <f>C15*E15</f>
        <v>37025.556599999996</v>
      </c>
      <c r="E15" s="245">
        <v>0.06</v>
      </c>
      <c r="F15" s="205">
        <v>7541539.4000000004</v>
      </c>
      <c r="G15" s="205">
        <f>F15*H15</f>
        <v>452492.364</v>
      </c>
      <c r="H15" s="245">
        <v>0.06</v>
      </c>
      <c r="I15" s="512">
        <f t="shared" si="0"/>
        <v>8158632.0100000007</v>
      </c>
      <c r="J15" s="214">
        <f t="shared" si="0"/>
        <v>489517.92060000001</v>
      </c>
    </row>
    <row r="16" spans="1:13">
      <c r="A16" s="879">
        <v>202505</v>
      </c>
      <c r="B16" s="642" t="s">
        <v>791</v>
      </c>
      <c r="C16" s="205">
        <v>33522208.960000001</v>
      </c>
      <c r="D16" s="205">
        <f>C16*E16-0.01</f>
        <v>4357887.1548000006</v>
      </c>
      <c r="E16" s="245">
        <v>0.13</v>
      </c>
      <c r="F16" s="205">
        <v>-4890202.6399999997</v>
      </c>
      <c r="G16" s="205">
        <f>F16*H16+0.01</f>
        <v>-635726.33319999999</v>
      </c>
      <c r="H16" s="245">
        <v>0.13</v>
      </c>
      <c r="I16" s="512">
        <f t="shared" si="0"/>
        <v>28632006.32</v>
      </c>
      <c r="J16" s="214">
        <f t="shared" si="0"/>
        <v>3722160.8216000004</v>
      </c>
    </row>
    <row r="17" spans="1:10">
      <c r="A17" s="879"/>
      <c r="B17" s="119" t="s">
        <v>989</v>
      </c>
      <c r="C17" s="205">
        <v>2703064.96</v>
      </c>
      <c r="D17" s="205">
        <f>C17*E17-0.01</f>
        <v>243275.83639999997</v>
      </c>
      <c r="E17" s="245">
        <v>0.09</v>
      </c>
      <c r="F17" s="205">
        <v>-17724968.07</v>
      </c>
      <c r="G17" s="205">
        <f>F17*H17-0.01</f>
        <v>-1595247.1362999999</v>
      </c>
      <c r="H17" s="245">
        <v>0.09</v>
      </c>
      <c r="I17" s="512">
        <f t="shared" si="0"/>
        <v>-15021903.109999999</v>
      </c>
      <c r="J17" s="214">
        <f t="shared" si="0"/>
        <v>-1351971.2999</v>
      </c>
    </row>
    <row r="18" spans="1:10">
      <c r="A18" s="879"/>
      <c r="B18" s="119" t="s">
        <v>990</v>
      </c>
      <c r="C18" s="205">
        <v>1749486.75</v>
      </c>
      <c r="D18" s="205">
        <f>C18*E18-0.03</f>
        <v>104969.175</v>
      </c>
      <c r="E18" s="245">
        <v>0.06</v>
      </c>
      <c r="F18" s="205">
        <v>35524679.939999998</v>
      </c>
      <c r="G18" s="205">
        <f>F18*H18-0.01</f>
        <v>2131480.7864000001</v>
      </c>
      <c r="H18" s="245">
        <v>0.06</v>
      </c>
      <c r="I18" s="512">
        <f t="shared" si="0"/>
        <v>37274166.689999998</v>
      </c>
      <c r="J18" s="214">
        <f>D18+G18+0.01</f>
        <v>2236449.9713999997</v>
      </c>
    </row>
    <row r="19" spans="1:10">
      <c r="A19" s="879">
        <v>202506</v>
      </c>
      <c r="B19" s="642" t="s">
        <v>791</v>
      </c>
      <c r="C19" s="205">
        <v>110922362.87</v>
      </c>
      <c r="D19" s="205">
        <f>C19*E19+0.08</f>
        <v>14419907.2531</v>
      </c>
      <c r="E19" s="245">
        <v>0.13</v>
      </c>
      <c r="F19" s="205">
        <v>-105705112.16</v>
      </c>
      <c r="G19" s="205">
        <f>F19*H19-0.08</f>
        <v>-13741664.660800001</v>
      </c>
      <c r="H19" s="245">
        <v>0.13</v>
      </c>
      <c r="I19" s="512">
        <f t="shared" si="0"/>
        <v>5217250.7100000083</v>
      </c>
      <c r="J19" s="214">
        <f t="shared" si="0"/>
        <v>678242.59229999967</v>
      </c>
    </row>
    <row r="20" spans="1:10">
      <c r="A20" s="879"/>
      <c r="B20" s="119" t="s">
        <v>989</v>
      </c>
      <c r="C20" s="205">
        <v>79949925.75</v>
      </c>
      <c r="D20" s="205">
        <f>C20*E20-0.03</f>
        <v>7195493.2874999996</v>
      </c>
      <c r="E20" s="245">
        <v>0.09</v>
      </c>
      <c r="F20" s="205">
        <v>27709537.539999999</v>
      </c>
      <c r="G20" s="205">
        <f>F20*H20+0.05</f>
        <v>2493858.4285999998</v>
      </c>
      <c r="H20" s="245">
        <v>0.09</v>
      </c>
      <c r="I20" s="512">
        <f t="shared" si="0"/>
        <v>107659463.28999999</v>
      </c>
      <c r="J20" s="214">
        <f t="shared" si="0"/>
        <v>9689351.7160999998</v>
      </c>
    </row>
    <row r="21" spans="1:10">
      <c r="A21" s="879"/>
      <c r="B21" s="119" t="s">
        <v>990</v>
      </c>
      <c r="C21" s="205">
        <v>45968194.049999997</v>
      </c>
      <c r="D21" s="205">
        <f>C21*E21-0.02</f>
        <v>2758091.6229999997</v>
      </c>
      <c r="E21" s="245">
        <v>0.06</v>
      </c>
      <c r="F21" s="205">
        <v>-37128853.359999999</v>
      </c>
      <c r="G21" s="205">
        <f>F21*H21+0.02</f>
        <v>-2227731.1815999998</v>
      </c>
      <c r="H21" s="245">
        <v>0.06</v>
      </c>
      <c r="I21" s="512">
        <f t="shared" si="0"/>
        <v>8839340.6899999976</v>
      </c>
      <c r="J21" s="214">
        <f t="shared" si="0"/>
        <v>530360.44139999989</v>
      </c>
    </row>
    <row r="22" spans="1:10">
      <c r="A22" s="879">
        <v>202507</v>
      </c>
      <c r="B22" s="642" t="s">
        <v>791</v>
      </c>
      <c r="C22" s="205">
        <v>21068170.940000001</v>
      </c>
      <c r="D22" s="205">
        <f>C22*E22+0.07</f>
        <v>2738862.2922</v>
      </c>
      <c r="E22" s="245">
        <v>0.13</v>
      </c>
      <c r="F22" s="205">
        <v>-10541034.58</v>
      </c>
      <c r="G22" s="205">
        <f>F22*H22-0.08</f>
        <v>-1370334.5754000002</v>
      </c>
      <c r="H22" s="245">
        <v>0.13</v>
      </c>
      <c r="I22" s="512">
        <f t="shared" si="0"/>
        <v>10527136.360000001</v>
      </c>
      <c r="J22" s="214">
        <f>D22+G22-0.01</f>
        <v>1368527.7067999998</v>
      </c>
    </row>
    <row r="23" spans="1:10">
      <c r="A23" s="879"/>
      <c r="B23" s="119" t="s">
        <v>989</v>
      </c>
      <c r="C23" s="205">
        <v>74348075.319999993</v>
      </c>
      <c r="D23" s="205">
        <f>C23*E23-0.01</f>
        <v>6691326.7687999997</v>
      </c>
      <c r="E23" s="245">
        <v>0.09</v>
      </c>
      <c r="F23" s="205">
        <v>9511301.2900000103</v>
      </c>
      <c r="G23" s="205">
        <f>F23*H23-0.02</f>
        <v>856017.0961000009</v>
      </c>
      <c r="H23" s="245">
        <v>0.09</v>
      </c>
      <c r="I23" s="512">
        <f t="shared" si="0"/>
        <v>83859376.609999999</v>
      </c>
      <c r="J23" s="214">
        <f>D23+G23+0.01</f>
        <v>7547343.8749000002</v>
      </c>
    </row>
    <row r="24" spans="1:10">
      <c r="A24" s="879"/>
      <c r="B24" s="119" t="s">
        <v>990</v>
      </c>
      <c r="C24" s="205">
        <v>13731566.34</v>
      </c>
      <c r="D24" s="205">
        <f>C24*E24+0.05</f>
        <v>823894.03040000005</v>
      </c>
      <c r="E24" s="245">
        <v>0.06</v>
      </c>
      <c r="F24" s="205">
        <v>2701206.94</v>
      </c>
      <c r="G24" s="205">
        <f>F24*H24+0.02</f>
        <v>162072.43639999998</v>
      </c>
      <c r="H24" s="245">
        <v>0.06</v>
      </c>
      <c r="I24" s="512">
        <f t="shared" si="0"/>
        <v>16432773.279999999</v>
      </c>
      <c r="J24" s="214">
        <f t="shared" si="0"/>
        <v>985966.46680000005</v>
      </c>
    </row>
    <row r="25" spans="1:10">
      <c r="A25" s="879">
        <v>202508</v>
      </c>
      <c r="B25" s="642" t="s">
        <v>791</v>
      </c>
      <c r="C25" s="205">
        <v>136445343.16999999</v>
      </c>
      <c r="D25" s="205">
        <f>C25*E25</f>
        <v>17737894.612099998</v>
      </c>
      <c r="E25" s="245">
        <v>0.13</v>
      </c>
      <c r="F25" s="205">
        <v>34789569.909999996</v>
      </c>
      <c r="G25" s="205">
        <v>4522644.04</v>
      </c>
      <c r="H25" s="245">
        <v>0.13</v>
      </c>
      <c r="I25" s="512">
        <f t="shared" si="0"/>
        <v>171234913.07999998</v>
      </c>
      <c r="J25" s="214">
        <f t="shared" si="0"/>
        <v>22260538.652099997</v>
      </c>
    </row>
    <row r="26" spans="1:10">
      <c r="A26" s="879"/>
      <c r="B26" s="119" t="s">
        <v>989</v>
      </c>
      <c r="C26" s="205">
        <v>866835.23</v>
      </c>
      <c r="D26" s="205">
        <v>78015.149999999994</v>
      </c>
      <c r="E26" s="245">
        <v>0.09</v>
      </c>
      <c r="F26" s="205">
        <v>120141692.84</v>
      </c>
      <c r="G26" s="205">
        <v>10812752.369999999</v>
      </c>
      <c r="H26" s="245">
        <v>0.09</v>
      </c>
      <c r="I26" s="512">
        <f t="shared" si="0"/>
        <v>121008528.07000001</v>
      </c>
      <c r="J26" s="214">
        <f t="shared" si="0"/>
        <v>10890767.52</v>
      </c>
    </row>
    <row r="27" spans="1:10">
      <c r="A27" s="879"/>
      <c r="B27" s="119" t="s">
        <v>990</v>
      </c>
      <c r="C27" s="205">
        <v>2855156.33</v>
      </c>
      <c r="D27" s="205">
        <v>171309.36</v>
      </c>
      <c r="E27" s="245">
        <v>0.06</v>
      </c>
      <c r="F27" s="205">
        <v>19814633.420000002</v>
      </c>
      <c r="G27" s="205">
        <v>1188878.02</v>
      </c>
      <c r="H27" s="245">
        <v>0.06</v>
      </c>
      <c r="I27" s="512">
        <f t="shared" si="0"/>
        <v>22669789.75</v>
      </c>
      <c r="J27" s="214">
        <f t="shared" si="0"/>
        <v>1360187.38</v>
      </c>
    </row>
    <row r="28" spans="1:10">
      <c r="A28" s="879">
        <v>202509</v>
      </c>
      <c r="B28" s="642" t="s">
        <v>791</v>
      </c>
      <c r="C28" s="652">
        <v>7446608.4299999997</v>
      </c>
      <c r="D28" s="205">
        <f>C28*E28-0.01</f>
        <v>968059.08589999995</v>
      </c>
      <c r="E28" s="245">
        <v>0.13</v>
      </c>
      <c r="F28" s="205">
        <v>30613260.57</v>
      </c>
      <c r="G28" s="205">
        <f>F28*H28</f>
        <v>3979723.8741000001</v>
      </c>
      <c r="H28" s="245">
        <v>0.13</v>
      </c>
      <c r="I28" s="652">
        <f t="shared" si="0"/>
        <v>38059869</v>
      </c>
      <c r="J28" s="214">
        <f t="shared" si="0"/>
        <v>4947782.96</v>
      </c>
    </row>
    <row r="29" spans="1:10">
      <c r="A29" s="879"/>
      <c r="B29" s="119" t="s">
        <v>989</v>
      </c>
      <c r="C29" s="652">
        <v>222542088.90000001</v>
      </c>
      <c r="D29" s="205">
        <f>C29*E29+0.01</f>
        <v>20028788.011</v>
      </c>
      <c r="E29" s="245">
        <v>0.09</v>
      </c>
      <c r="F29" s="205">
        <v>-104828644.70999999</v>
      </c>
      <c r="G29" s="205">
        <f>F29*H29</f>
        <v>-9434578.0238999985</v>
      </c>
      <c r="H29" s="245">
        <v>0.09</v>
      </c>
      <c r="I29" s="652">
        <f t="shared" si="0"/>
        <v>117713444.19000001</v>
      </c>
      <c r="J29" s="214">
        <f t="shared" si="0"/>
        <v>10594209.987100001</v>
      </c>
    </row>
    <row r="30" spans="1:10">
      <c r="A30" s="879"/>
      <c r="B30" s="119" t="s">
        <v>990</v>
      </c>
      <c r="C30" s="652">
        <v>9810630.4100000001</v>
      </c>
      <c r="D30" s="205">
        <f>C30*E30</f>
        <v>588637.82459999993</v>
      </c>
      <c r="E30" s="245">
        <v>0.06</v>
      </c>
      <c r="F30" s="205">
        <v>8842219.5399999991</v>
      </c>
      <c r="G30" s="205">
        <f>F30*H30+0.03</f>
        <v>530533.20239999995</v>
      </c>
      <c r="H30" s="245">
        <v>0.06</v>
      </c>
      <c r="I30" s="652">
        <f t="shared" si="0"/>
        <v>18652849.949999999</v>
      </c>
      <c r="J30" s="214">
        <f>D30+G30-0.01</f>
        <v>1119171.0169999998</v>
      </c>
    </row>
    <row r="31" spans="1:10">
      <c r="A31" s="879">
        <v>202510</v>
      </c>
      <c r="B31" s="642" t="s">
        <v>791</v>
      </c>
      <c r="C31" s="512">
        <v>193206785.38999999</v>
      </c>
      <c r="D31" s="205">
        <v>25116882.09</v>
      </c>
      <c r="E31" s="245">
        <v>0.13</v>
      </c>
      <c r="F31" s="512">
        <v>5668542.2000000197</v>
      </c>
      <c r="G31" s="205">
        <v>736910.5</v>
      </c>
      <c r="H31" s="245">
        <v>0.13</v>
      </c>
      <c r="I31" s="512">
        <f t="shared" si="0"/>
        <v>198875327.59</v>
      </c>
      <c r="J31" s="214">
        <f t="shared" si="0"/>
        <v>25853792.59</v>
      </c>
    </row>
    <row r="32" spans="1:10">
      <c r="A32" s="879"/>
      <c r="B32" s="119" t="s">
        <v>989</v>
      </c>
      <c r="C32" s="512">
        <v>80723241.310000002</v>
      </c>
      <c r="D32" s="205">
        <v>7265091.7599999998</v>
      </c>
      <c r="E32" s="245">
        <v>0.09</v>
      </c>
      <c r="F32" s="512">
        <v>-27063651.940000001</v>
      </c>
      <c r="G32" s="205">
        <v>-2435728.73</v>
      </c>
      <c r="H32" s="245">
        <v>0.09</v>
      </c>
      <c r="I32" s="512">
        <f t="shared" si="0"/>
        <v>53659589.370000005</v>
      </c>
      <c r="J32" s="214">
        <f t="shared" si="0"/>
        <v>4829363.0299999993</v>
      </c>
    </row>
    <row r="33" spans="1:11">
      <c r="A33" s="879"/>
      <c r="B33" s="119" t="s">
        <v>990</v>
      </c>
      <c r="C33" s="512">
        <v>39969021.810000002</v>
      </c>
      <c r="D33" s="205">
        <v>2398141.2799999998</v>
      </c>
      <c r="E33" s="245">
        <v>0.06</v>
      </c>
      <c r="F33" s="512">
        <v>-26693940.390000001</v>
      </c>
      <c r="G33" s="205">
        <v>-1601636.42</v>
      </c>
      <c r="H33" s="245">
        <v>0.06</v>
      </c>
      <c r="I33" s="512">
        <f t="shared" si="0"/>
        <v>13275081.420000002</v>
      </c>
      <c r="J33" s="214">
        <f t="shared" si="0"/>
        <v>796504.85999999987</v>
      </c>
    </row>
    <row r="34" spans="1:11">
      <c r="A34" s="879">
        <v>202511</v>
      </c>
      <c r="B34" s="642" t="s">
        <v>791</v>
      </c>
      <c r="C34" s="512">
        <v>1035284160.03</v>
      </c>
      <c r="D34" s="205">
        <v>134586940.78999999</v>
      </c>
      <c r="E34" s="245">
        <v>0.13</v>
      </c>
      <c r="F34" s="512">
        <v>317656232.11000001</v>
      </c>
      <c r="G34" s="205">
        <v>41295310.170000002</v>
      </c>
      <c r="H34" s="245">
        <v>0.13</v>
      </c>
      <c r="I34" s="512">
        <f t="shared" si="0"/>
        <v>1352940392.1399999</v>
      </c>
      <c r="J34" s="214">
        <f t="shared" si="0"/>
        <v>175882250.95999998</v>
      </c>
    </row>
    <row r="35" spans="1:11">
      <c r="A35" s="879"/>
      <c r="B35" s="119" t="s">
        <v>989</v>
      </c>
      <c r="C35" s="512">
        <v>6040022.0799999898</v>
      </c>
      <c r="D35" s="205">
        <v>543602.02</v>
      </c>
      <c r="E35" s="245">
        <v>0.09</v>
      </c>
      <c r="F35" s="512">
        <v>119472540.89</v>
      </c>
      <c r="G35" s="205">
        <v>10752528.67</v>
      </c>
      <c r="H35" s="245">
        <v>0.09</v>
      </c>
      <c r="I35" s="512">
        <f t="shared" si="0"/>
        <v>125512562.96999998</v>
      </c>
      <c r="J35" s="214">
        <f t="shared" si="0"/>
        <v>11296130.689999999</v>
      </c>
    </row>
    <row r="36" spans="1:11">
      <c r="A36" s="879"/>
      <c r="B36" s="119" t="s">
        <v>990</v>
      </c>
      <c r="C36" s="512">
        <v>-28112069.149999999</v>
      </c>
      <c r="D36" s="205">
        <v>-1686724.11</v>
      </c>
      <c r="E36" s="245">
        <v>0.06</v>
      </c>
      <c r="F36" s="512">
        <v>5400425.71</v>
      </c>
      <c r="G36" s="205">
        <v>324025.52</v>
      </c>
      <c r="H36" s="245">
        <v>0.06</v>
      </c>
      <c r="I36" s="512">
        <f t="shared" si="0"/>
        <v>-22711643.439999998</v>
      </c>
      <c r="J36" s="214">
        <f t="shared" si="0"/>
        <v>-1362698.59</v>
      </c>
    </row>
    <row r="37" spans="1:11" ht="71.25">
      <c r="A37" s="879">
        <v>202512</v>
      </c>
      <c r="B37" s="642" t="s">
        <v>791</v>
      </c>
      <c r="C37" s="672" t="s">
        <v>1318</v>
      </c>
      <c r="D37" s="672" t="s">
        <v>1321</v>
      </c>
      <c r="E37" s="742" t="s">
        <v>1330</v>
      </c>
      <c r="F37" s="672" t="s">
        <v>1324</v>
      </c>
      <c r="G37" s="672" t="s">
        <v>1327</v>
      </c>
      <c r="H37" s="742" t="s">
        <v>1330</v>
      </c>
      <c r="I37" s="671" t="s">
        <v>1029</v>
      </c>
      <c r="J37" s="673" t="s">
        <v>1032</v>
      </c>
      <c r="K37" s="688"/>
    </row>
    <row r="38" spans="1:11" ht="71.25">
      <c r="A38" s="879"/>
      <c r="B38" s="119" t="s">
        <v>989</v>
      </c>
      <c r="C38" s="672" t="s">
        <v>1319</v>
      </c>
      <c r="D38" s="672" t="s">
        <v>1322</v>
      </c>
      <c r="E38" s="742" t="s">
        <v>1330</v>
      </c>
      <c r="F38" s="672" t="s">
        <v>1325</v>
      </c>
      <c r="G38" s="672" t="s">
        <v>1328</v>
      </c>
      <c r="H38" s="742" t="s">
        <v>1330</v>
      </c>
      <c r="I38" s="671" t="s">
        <v>1030</v>
      </c>
      <c r="J38" s="673" t="s">
        <v>1033</v>
      </c>
      <c r="K38" s="688"/>
    </row>
    <row r="39" spans="1:11" ht="71.25">
      <c r="A39" s="880"/>
      <c r="B39" s="736" t="s">
        <v>990</v>
      </c>
      <c r="C39" s="737" t="s">
        <v>1320</v>
      </c>
      <c r="D39" s="672" t="s">
        <v>1323</v>
      </c>
      <c r="E39" s="742" t="s">
        <v>1330</v>
      </c>
      <c r="F39" s="672" t="s">
        <v>1326</v>
      </c>
      <c r="G39" s="672" t="s">
        <v>1329</v>
      </c>
      <c r="H39" s="742" t="s">
        <v>1330</v>
      </c>
      <c r="I39" s="671" t="s">
        <v>1031</v>
      </c>
      <c r="J39" s="673" t="s">
        <v>1034</v>
      </c>
      <c r="K39" s="688"/>
    </row>
    <row r="40" spans="1:11">
      <c r="A40" s="741"/>
      <c r="B40" s="740"/>
      <c r="C40" s="741"/>
    </row>
    <row r="41" spans="1:11">
      <c r="A41" s="738"/>
      <c r="B41" s="739"/>
      <c r="C41" s="739"/>
    </row>
    <row r="42" spans="1:11">
      <c r="A42" s="738"/>
      <c r="B42" s="739"/>
      <c r="C42" s="739"/>
    </row>
    <row r="43" spans="1:11">
      <c r="A43" s="884"/>
      <c r="B43" s="739"/>
      <c r="C43" s="739"/>
    </row>
    <row r="44" spans="1:11">
      <c r="A44" s="884"/>
      <c r="B44" s="739"/>
      <c r="C44" s="739"/>
    </row>
    <row r="45" spans="1:11">
      <c r="A45" s="884"/>
      <c r="B45" s="739"/>
      <c r="C45" s="739"/>
    </row>
    <row r="46" spans="1:11">
      <c r="A46" s="739"/>
      <c r="B46" s="739"/>
      <c r="C46" s="739"/>
    </row>
  </sheetData>
  <autoFilter ref="A3:J45" xr:uid="{00000000-0009-0000-0000-000003000000}"/>
  <mergeCells count="18">
    <mergeCell ref="A43:A45"/>
    <mergeCell ref="A25:A27"/>
    <mergeCell ref="A28:A30"/>
    <mergeCell ref="A31:A33"/>
    <mergeCell ref="A34:A36"/>
    <mergeCell ref="A37:A39"/>
    <mergeCell ref="I2:J2"/>
    <mergeCell ref="A4:A6"/>
    <mergeCell ref="A22:A24"/>
    <mergeCell ref="A2:A3"/>
    <mergeCell ref="B2:B3"/>
    <mergeCell ref="C2:E2"/>
    <mergeCell ref="F2:H2"/>
    <mergeCell ref="A7:A9"/>
    <mergeCell ref="A10:A12"/>
    <mergeCell ref="A13:A15"/>
    <mergeCell ref="A16:A18"/>
    <mergeCell ref="A19:A21"/>
  </mergeCells>
  <phoneticPr fontId="29"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94F2-93A4-4558-8A6E-5C5CE2011498}">
  <sheetPr>
    <tabColor rgb="FFFFFF00"/>
  </sheetPr>
  <dimension ref="B1:R16"/>
  <sheetViews>
    <sheetView zoomScale="85" zoomScaleNormal="85" workbookViewId="0">
      <selection activeCell="R6" sqref="R6"/>
    </sheetView>
  </sheetViews>
  <sheetFormatPr defaultColWidth="8.625" defaultRowHeight="14.25"/>
  <cols>
    <col min="1" max="1" width="4.75" style="283" customWidth="1"/>
    <col min="2" max="2" width="21.375" style="283" customWidth="1"/>
    <col min="3" max="4" width="13.625" style="283" customWidth="1"/>
    <col min="5" max="5" width="13.375" style="283" customWidth="1"/>
    <col min="6" max="6" width="15.625" style="283" customWidth="1"/>
    <col min="7" max="8" width="8.625" style="283"/>
    <col min="9" max="9" width="9" style="283" customWidth="1"/>
    <col min="10" max="10" width="9.75" style="283" customWidth="1"/>
    <col min="11" max="12" width="8.625" style="283"/>
    <col min="13" max="13" width="10.75" style="283" customWidth="1"/>
    <col min="14" max="14" width="11.5" style="283" customWidth="1"/>
    <col min="15" max="15" width="9.75" style="283" customWidth="1"/>
    <col min="16" max="16" width="13.625" style="283" customWidth="1"/>
    <col min="17" max="16384" width="8.625" style="283"/>
  </cols>
  <sheetData>
    <row r="1" spans="2:18">
      <c r="B1" s="885" t="s">
        <v>443</v>
      </c>
      <c r="C1" s="885"/>
      <c r="D1" s="885"/>
      <c r="E1" s="885"/>
      <c r="F1" s="885"/>
      <c r="G1" s="885"/>
      <c r="H1" s="885"/>
      <c r="I1" s="885"/>
      <c r="J1" s="885"/>
      <c r="K1" s="885"/>
      <c r="L1" s="885"/>
      <c r="M1" s="885"/>
      <c r="N1" s="885"/>
      <c r="O1" s="885"/>
      <c r="P1" s="885"/>
    </row>
    <row r="2" spans="2:18" ht="16.5">
      <c r="B2" s="886" t="s">
        <v>256</v>
      </c>
      <c r="C2" s="887"/>
      <c r="D2" s="887"/>
      <c r="E2" s="282"/>
      <c r="F2" s="282"/>
      <c r="G2" s="282"/>
      <c r="H2" s="282"/>
      <c r="I2" s="282"/>
      <c r="J2" s="282"/>
      <c r="K2" s="282"/>
      <c r="L2" s="282"/>
      <c r="M2" s="282" t="s">
        <v>444</v>
      </c>
      <c r="N2" s="282"/>
      <c r="O2" s="282"/>
      <c r="P2" s="284" t="s">
        <v>445</v>
      </c>
    </row>
    <row r="3" spans="2:18" ht="18">
      <c r="B3" s="285" t="s">
        <v>131</v>
      </c>
      <c r="C3" s="285" t="s">
        <v>446</v>
      </c>
      <c r="D3" s="286" t="s">
        <v>447</v>
      </c>
      <c r="E3" s="286" t="s">
        <v>448</v>
      </c>
      <c r="F3" s="286" t="s">
        <v>449</v>
      </c>
      <c r="G3" s="286" t="s">
        <v>450</v>
      </c>
      <c r="H3" s="286" t="s">
        <v>451</v>
      </c>
      <c r="I3" s="286" t="s">
        <v>93</v>
      </c>
      <c r="J3" s="286" t="s">
        <v>102</v>
      </c>
      <c r="K3" s="286" t="s">
        <v>452</v>
      </c>
      <c r="L3" s="286" t="s">
        <v>453</v>
      </c>
      <c r="M3" s="286" t="s">
        <v>454</v>
      </c>
      <c r="N3" s="286" t="s">
        <v>455</v>
      </c>
      <c r="O3" s="286" t="s">
        <v>104</v>
      </c>
      <c r="P3" s="287" t="s">
        <v>456</v>
      </c>
      <c r="R3" s="306" t="s">
        <v>506</v>
      </c>
    </row>
    <row r="4" spans="2:18" ht="16.5">
      <c r="B4" s="288">
        <v>45658</v>
      </c>
      <c r="C4" s="289"/>
      <c r="D4" s="289"/>
      <c r="E4" s="289"/>
      <c r="F4" s="289"/>
      <c r="G4" s="289"/>
      <c r="H4" s="289"/>
      <c r="I4" s="289"/>
      <c r="J4" s="289"/>
      <c r="K4" s="289"/>
      <c r="L4" s="289"/>
      <c r="M4" s="289"/>
      <c r="N4" s="289"/>
      <c r="O4" s="289"/>
      <c r="P4" s="289">
        <f t="shared" ref="P4:P14" si="0">SUM(C4:O4)</f>
        <v>0</v>
      </c>
    </row>
    <row r="5" spans="2:18" ht="16.5">
      <c r="B5" s="288">
        <v>45689</v>
      </c>
      <c r="C5" s="289"/>
      <c r="D5" s="289"/>
      <c r="E5" s="289"/>
      <c r="F5" s="289"/>
      <c r="G5" s="289"/>
      <c r="H5" s="289"/>
      <c r="I5" s="289"/>
      <c r="J5" s="289"/>
      <c r="K5" s="289"/>
      <c r="L5" s="289"/>
      <c r="M5" s="289"/>
      <c r="N5" s="289"/>
      <c r="O5" s="289"/>
      <c r="P5" s="289">
        <f t="shared" si="0"/>
        <v>0</v>
      </c>
    </row>
    <row r="6" spans="2:18" ht="16.5">
      <c r="B6" s="288">
        <v>45717</v>
      </c>
      <c r="C6" s="290"/>
      <c r="D6" s="289"/>
      <c r="E6" s="289"/>
      <c r="F6" s="289">
        <v>241059.07</v>
      </c>
      <c r="G6" s="289"/>
      <c r="H6" s="289"/>
      <c r="I6" s="289"/>
      <c r="J6" s="289"/>
      <c r="K6" s="289"/>
      <c r="L6" s="289"/>
      <c r="M6" s="289"/>
      <c r="O6" s="289"/>
      <c r="P6" s="289">
        <f t="shared" si="0"/>
        <v>241059.07</v>
      </c>
      <c r="R6" s="283" t="s">
        <v>1080</v>
      </c>
    </row>
    <row r="7" spans="2:18" ht="16.5">
      <c r="B7" s="288">
        <v>45748</v>
      </c>
      <c r="C7" s="289"/>
      <c r="D7" s="289"/>
      <c r="E7" s="289"/>
      <c r="F7" s="289"/>
      <c r="G7" s="289"/>
      <c r="H7" s="289"/>
      <c r="I7" s="289"/>
      <c r="J7" s="289"/>
      <c r="K7" s="289"/>
      <c r="L7" s="289"/>
      <c r="M7" s="289"/>
      <c r="N7" s="289"/>
      <c r="O7" s="289"/>
      <c r="P7" s="289">
        <f t="shared" si="0"/>
        <v>0</v>
      </c>
    </row>
    <row r="8" spans="2:18" ht="16.5">
      <c r="B8" s="288">
        <v>45778</v>
      </c>
      <c r="C8" s="289"/>
      <c r="D8" s="289"/>
      <c r="E8" s="289"/>
      <c r="F8" s="289"/>
      <c r="G8" s="289"/>
      <c r="H8" s="289"/>
      <c r="I8" s="289"/>
      <c r="J8" s="289"/>
      <c r="K8" s="289"/>
      <c r="L8" s="289"/>
      <c r="M8" s="289"/>
      <c r="N8" s="289"/>
      <c r="O8" s="289"/>
      <c r="P8" s="289">
        <f t="shared" si="0"/>
        <v>0</v>
      </c>
    </row>
    <row r="9" spans="2:18" ht="16.5">
      <c r="B9" s="288">
        <v>45809</v>
      </c>
      <c r="C9" s="289">
        <v>29332501.690000001</v>
      </c>
      <c r="D9" s="289"/>
      <c r="E9" s="289"/>
      <c r="F9" s="289">
        <v>330365.58</v>
      </c>
      <c r="G9" s="289"/>
      <c r="H9" s="289"/>
      <c r="I9" s="289"/>
      <c r="J9" s="289"/>
      <c r="K9" s="289"/>
      <c r="L9" s="289"/>
      <c r="M9" s="289"/>
      <c r="N9" s="289"/>
      <c r="O9" s="289"/>
      <c r="P9" s="289">
        <f>SUM(C9:O9)</f>
        <v>29662867.27</v>
      </c>
    </row>
    <row r="10" spans="2:18" ht="16.5">
      <c r="B10" s="288">
        <v>45839</v>
      </c>
      <c r="C10" s="289"/>
      <c r="D10" s="289"/>
      <c r="E10" s="289"/>
      <c r="F10" s="289"/>
      <c r="G10" s="289"/>
      <c r="H10" s="289"/>
      <c r="I10" s="289"/>
      <c r="J10" s="289"/>
      <c r="K10" s="289"/>
      <c r="L10" s="289"/>
      <c r="M10" s="289">
        <v>181635.35</v>
      </c>
      <c r="N10" s="289"/>
      <c r="O10" s="289"/>
      <c r="P10" s="289">
        <f t="shared" si="0"/>
        <v>181635.35</v>
      </c>
    </row>
    <row r="11" spans="2:18" ht="16.5">
      <c r="B11" s="288">
        <v>45870</v>
      </c>
      <c r="C11" s="289"/>
      <c r="D11" s="289"/>
      <c r="E11" s="289"/>
      <c r="F11" s="289"/>
      <c r="G11" s="289"/>
      <c r="H11" s="289"/>
      <c r="I11" s="289"/>
      <c r="J11" s="289"/>
      <c r="K11" s="289"/>
      <c r="L11" s="289"/>
      <c r="M11" s="289"/>
      <c r="N11" s="289"/>
      <c r="O11" s="289"/>
      <c r="P11" s="289">
        <f t="shared" si="0"/>
        <v>0</v>
      </c>
    </row>
    <row r="12" spans="2:18" ht="16.5">
      <c r="B12" s="288">
        <v>45901</v>
      </c>
      <c r="C12" s="289">
        <v>25579908.920000002</v>
      </c>
      <c r="D12" s="289"/>
      <c r="E12" s="289"/>
      <c r="F12" s="289">
        <v>344819.57</v>
      </c>
      <c r="G12" s="289"/>
      <c r="H12" s="289"/>
      <c r="I12" s="289"/>
      <c r="J12" s="289"/>
      <c r="K12" s="289"/>
      <c r="L12" s="289"/>
      <c r="M12" s="289"/>
      <c r="N12" s="289"/>
      <c r="O12" s="289"/>
      <c r="P12" s="289">
        <f t="shared" si="0"/>
        <v>25924728.490000002</v>
      </c>
    </row>
    <row r="13" spans="2:18" ht="16.5">
      <c r="B13" s="288">
        <v>45931</v>
      </c>
      <c r="C13" s="289"/>
      <c r="D13" s="289"/>
      <c r="E13" s="289"/>
      <c r="F13" s="289"/>
      <c r="G13" s="289"/>
      <c r="H13" s="289"/>
      <c r="I13" s="289"/>
      <c r="J13" s="289"/>
      <c r="K13" s="289"/>
      <c r="L13" s="289"/>
      <c r="M13" s="289"/>
      <c r="N13" s="289"/>
      <c r="O13" s="289"/>
      <c r="P13" s="289">
        <f t="shared" si="0"/>
        <v>0</v>
      </c>
    </row>
    <row r="14" spans="2:18" ht="16.5">
      <c r="B14" s="288">
        <v>45962</v>
      </c>
      <c r="C14" s="289"/>
      <c r="D14" s="289"/>
      <c r="E14" s="289"/>
      <c r="F14" s="289"/>
      <c r="G14" s="289"/>
      <c r="H14" s="289"/>
      <c r="I14" s="289"/>
      <c r="J14" s="289"/>
      <c r="K14" s="289"/>
      <c r="L14" s="289"/>
      <c r="M14" s="289"/>
      <c r="N14" s="289"/>
      <c r="O14" s="289"/>
      <c r="P14" s="289">
        <f t="shared" si="0"/>
        <v>0</v>
      </c>
    </row>
    <row r="15" spans="2:18" ht="16.5">
      <c r="B15" s="288">
        <v>45992</v>
      </c>
      <c r="C15" s="888" t="s">
        <v>1064</v>
      </c>
      <c r="D15" s="889"/>
      <c r="E15" s="889"/>
      <c r="F15" s="889"/>
      <c r="G15" s="889"/>
      <c r="H15" s="889"/>
      <c r="I15" s="889"/>
      <c r="J15" s="889"/>
      <c r="K15" s="889"/>
      <c r="L15" s="889"/>
      <c r="M15" s="889"/>
      <c r="N15" s="889"/>
      <c r="O15" s="890"/>
      <c r="P15" s="679" t="s">
        <v>1062</v>
      </c>
    </row>
    <row r="16" spans="2:18" ht="16.5">
      <c r="B16" s="288" t="s">
        <v>159</v>
      </c>
      <c r="C16" s="289">
        <f t="shared" ref="C16:O16" si="1">SUM(C4:C15)</f>
        <v>54912410.609999999</v>
      </c>
      <c r="D16" s="289">
        <f t="shared" si="1"/>
        <v>0</v>
      </c>
      <c r="E16" s="289">
        <f t="shared" si="1"/>
        <v>0</v>
      </c>
      <c r="F16" s="289">
        <f t="shared" si="1"/>
        <v>916244.22</v>
      </c>
      <c r="G16" s="289">
        <f t="shared" si="1"/>
        <v>0</v>
      </c>
      <c r="H16" s="289">
        <f t="shared" si="1"/>
        <v>0</v>
      </c>
      <c r="I16" s="289">
        <f t="shared" si="1"/>
        <v>0</v>
      </c>
      <c r="J16" s="289">
        <f t="shared" si="1"/>
        <v>0</v>
      </c>
      <c r="K16" s="289">
        <f t="shared" si="1"/>
        <v>0</v>
      </c>
      <c r="L16" s="289">
        <f t="shared" si="1"/>
        <v>0</v>
      </c>
      <c r="M16" s="289">
        <f t="shared" si="1"/>
        <v>181635.35</v>
      </c>
      <c r="N16" s="289">
        <f t="shared" si="1"/>
        <v>0</v>
      </c>
      <c r="O16" s="289">
        <f t="shared" si="1"/>
        <v>0</v>
      </c>
      <c r="P16" s="289" t="s">
        <v>1063</v>
      </c>
    </row>
  </sheetData>
  <mergeCells count="3">
    <mergeCell ref="B1:P1"/>
    <mergeCell ref="B2:D2"/>
    <mergeCell ref="C15:O15"/>
  </mergeCells>
  <phoneticPr fontId="29" type="noConversion"/>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73A2D-011E-488C-814B-212F7E26B4F6}">
  <sheetPr>
    <tabColor rgb="FFFFFF00"/>
  </sheetPr>
  <dimension ref="B1:U16"/>
  <sheetViews>
    <sheetView zoomScale="70" zoomScaleNormal="70" workbookViewId="0">
      <selection activeCell="U14" sqref="U14"/>
    </sheetView>
  </sheetViews>
  <sheetFormatPr defaultColWidth="8.625" defaultRowHeight="14.25"/>
  <cols>
    <col min="1" max="1" width="4.75" style="283" customWidth="1"/>
    <col min="2" max="2" width="19.125" style="283" customWidth="1"/>
    <col min="3" max="3" width="15.375" style="283" customWidth="1"/>
    <col min="4" max="4" width="12.875" style="283" customWidth="1"/>
    <col min="5" max="5" width="11.5" style="283" customWidth="1"/>
    <col min="6" max="6" width="13.5" style="283" customWidth="1"/>
    <col min="7" max="8" width="8.75" style="283" customWidth="1"/>
    <col min="9" max="9" width="10" style="283" customWidth="1"/>
    <col min="10" max="11" width="10.75" style="283" customWidth="1"/>
    <col min="12" max="12" width="11.75" style="283" customWidth="1"/>
    <col min="13" max="13" width="11.625" style="283" customWidth="1"/>
    <col min="14" max="14" width="8.75" style="283" customWidth="1"/>
    <col min="15" max="15" width="9.75" style="283" customWidth="1"/>
    <col min="16" max="16" width="14.125" style="283" customWidth="1"/>
    <col min="17" max="17" width="21.75" style="283" customWidth="1"/>
    <col min="18" max="18" width="14.125" style="283" customWidth="1"/>
    <col min="19" max="19" width="51.375" style="283" customWidth="1"/>
    <col min="20" max="16384" width="8.625" style="283"/>
  </cols>
  <sheetData>
    <row r="1" spans="2:21" s="291" customFormat="1" ht="22.5" customHeight="1">
      <c r="B1" s="885" t="s">
        <v>457</v>
      </c>
      <c r="C1" s="885"/>
      <c r="D1" s="885"/>
      <c r="E1" s="885"/>
      <c r="F1" s="885"/>
      <c r="G1" s="885"/>
      <c r="H1" s="885"/>
      <c r="I1" s="885"/>
      <c r="J1" s="885"/>
      <c r="K1" s="885"/>
      <c r="L1" s="885"/>
      <c r="M1" s="885"/>
      <c r="N1" s="885"/>
      <c r="O1" s="885"/>
      <c r="P1" s="885"/>
      <c r="S1" s="292"/>
    </row>
    <row r="2" spans="2:21" s="291" customFormat="1" ht="18" customHeight="1">
      <c r="B2" s="886" t="s">
        <v>256</v>
      </c>
      <c r="C2" s="887"/>
      <c r="D2" s="887"/>
      <c r="E2" s="282"/>
      <c r="F2" s="282"/>
      <c r="G2" s="282"/>
      <c r="H2" s="282"/>
      <c r="I2" s="282"/>
      <c r="J2" s="282"/>
      <c r="K2" s="282"/>
      <c r="L2" s="282"/>
      <c r="M2" s="282" t="s">
        <v>444</v>
      </c>
      <c r="N2" s="282"/>
      <c r="O2" s="282"/>
      <c r="P2" s="284" t="s">
        <v>445</v>
      </c>
      <c r="S2" s="292"/>
    </row>
    <row r="3" spans="2:21" s="291" customFormat="1" ht="31.5" customHeight="1">
      <c r="B3" s="285" t="s">
        <v>458</v>
      </c>
      <c r="C3" s="285" t="s">
        <v>446</v>
      </c>
      <c r="D3" s="286" t="s">
        <v>447</v>
      </c>
      <c r="E3" s="286" t="s">
        <v>448</v>
      </c>
      <c r="F3" s="286" t="s">
        <v>449</v>
      </c>
      <c r="G3" s="286" t="s">
        <v>450</v>
      </c>
      <c r="H3" s="286" t="s">
        <v>451</v>
      </c>
      <c r="I3" s="286" t="s">
        <v>93</v>
      </c>
      <c r="J3" s="286" t="s">
        <v>102</v>
      </c>
      <c r="K3" s="286" t="s">
        <v>452</v>
      </c>
      <c r="L3" s="286" t="s">
        <v>453</v>
      </c>
      <c r="M3" s="286" t="s">
        <v>459</v>
      </c>
      <c r="N3" s="286" t="s">
        <v>455</v>
      </c>
      <c r="O3" s="286" t="s">
        <v>104</v>
      </c>
      <c r="P3" s="287" t="s">
        <v>460</v>
      </c>
      <c r="Q3" s="293" t="s">
        <v>461</v>
      </c>
      <c r="R3" s="293" t="s">
        <v>462</v>
      </c>
      <c r="S3" s="294" t="s">
        <v>463</v>
      </c>
    </row>
    <row r="4" spans="2:21" s="291" customFormat="1" ht="18">
      <c r="B4" s="288">
        <v>45658</v>
      </c>
      <c r="C4" s="289">
        <v>380017882.54000002</v>
      </c>
      <c r="D4" s="289">
        <v>77264493.590000004</v>
      </c>
      <c r="E4" s="295" t="s">
        <v>464</v>
      </c>
      <c r="F4" s="289">
        <v>1051983.42</v>
      </c>
      <c r="G4" s="289"/>
      <c r="H4" s="289"/>
      <c r="I4" s="289"/>
      <c r="J4" s="289"/>
      <c r="K4" s="289"/>
      <c r="L4" s="289"/>
      <c r="M4" s="289"/>
      <c r="N4" s="289"/>
      <c r="O4" s="289"/>
      <c r="P4" s="289">
        <f>SUM(C4:O4)</f>
        <v>458334359.55000001</v>
      </c>
      <c r="Q4" s="289">
        <v>0</v>
      </c>
      <c r="R4" s="289">
        <f t="shared" ref="R4:R15" si="0">P4-Q4</f>
        <v>458334359.55000001</v>
      </c>
      <c r="S4" s="296"/>
      <c r="T4" s="306" t="s">
        <v>506</v>
      </c>
    </row>
    <row r="5" spans="2:21" ht="16.5">
      <c r="B5" s="288">
        <v>45689</v>
      </c>
      <c r="C5" s="289"/>
      <c r="D5" s="289"/>
      <c r="E5" s="289"/>
      <c r="F5" s="289"/>
      <c r="G5" s="289"/>
      <c r="H5" s="289"/>
      <c r="I5" s="289"/>
      <c r="J5" s="289"/>
      <c r="K5" s="289"/>
      <c r="L5" s="289"/>
      <c r="M5" s="289"/>
      <c r="N5" s="289"/>
      <c r="O5" s="289"/>
      <c r="P5" s="289">
        <f t="shared" ref="P5:P16" si="1">SUM(C5:O5)</f>
        <v>0</v>
      </c>
      <c r="Q5" s="289">
        <v>0</v>
      </c>
      <c r="R5" s="289">
        <f t="shared" si="0"/>
        <v>0</v>
      </c>
      <c r="S5" s="296"/>
    </row>
    <row r="6" spans="2:21" ht="16.5">
      <c r="B6" s="288">
        <v>45717</v>
      </c>
      <c r="C6" s="290"/>
      <c r="D6" s="289"/>
      <c r="E6" s="289"/>
      <c r="F6" s="289"/>
      <c r="G6" s="289"/>
      <c r="H6" s="289"/>
      <c r="I6" s="289"/>
      <c r="J6" s="289"/>
      <c r="K6" s="289"/>
      <c r="L6" s="289"/>
      <c r="M6" s="289"/>
      <c r="O6" s="289"/>
      <c r="P6" s="289">
        <f t="shared" si="1"/>
        <v>0</v>
      </c>
      <c r="Q6" s="289">
        <v>241059.07</v>
      </c>
      <c r="R6" s="289"/>
      <c r="S6" s="296"/>
    </row>
    <row r="7" spans="2:21" ht="16.5">
      <c r="B7" s="288">
        <v>45748</v>
      </c>
      <c r="C7" s="289"/>
      <c r="D7" s="289"/>
      <c r="E7" s="289"/>
      <c r="F7" s="289">
        <v>241059.07</v>
      </c>
      <c r="G7" s="289"/>
      <c r="H7" s="289"/>
      <c r="I7" s="289"/>
      <c r="J7" s="289"/>
      <c r="K7" s="289"/>
      <c r="L7" s="289"/>
      <c r="M7" s="289"/>
      <c r="N7" s="289"/>
      <c r="O7" s="289"/>
      <c r="P7" s="289">
        <f t="shared" si="1"/>
        <v>241059.07</v>
      </c>
      <c r="Q7" s="289">
        <v>0</v>
      </c>
      <c r="R7" s="289">
        <f>P7-Q6</f>
        <v>0</v>
      </c>
      <c r="S7" s="296"/>
      <c r="U7" s="283" t="s">
        <v>1080</v>
      </c>
    </row>
    <row r="8" spans="2:21" ht="16.5">
      <c r="B8" s="288">
        <v>45778</v>
      </c>
      <c r="C8" s="289"/>
      <c r="D8" s="289"/>
      <c r="E8" s="289"/>
      <c r="F8" s="289"/>
      <c r="G8" s="289"/>
      <c r="H8" s="289"/>
      <c r="I8" s="289"/>
      <c r="J8" s="289"/>
      <c r="K8" s="289"/>
      <c r="L8" s="289"/>
      <c r="M8" s="289"/>
      <c r="N8" s="289"/>
      <c r="O8" s="289"/>
      <c r="P8" s="289">
        <f t="shared" si="1"/>
        <v>0</v>
      </c>
      <c r="Q8" s="289">
        <v>0</v>
      </c>
      <c r="R8" s="289">
        <f t="shared" si="0"/>
        <v>0</v>
      </c>
      <c r="S8" s="296"/>
    </row>
    <row r="9" spans="2:21" ht="16.5">
      <c r="B9" s="288">
        <v>45809</v>
      </c>
      <c r="C9" s="289"/>
      <c r="D9" s="289"/>
      <c r="E9" s="289"/>
      <c r="F9" s="289"/>
      <c r="G9" s="289"/>
      <c r="H9" s="289"/>
      <c r="I9" s="289"/>
      <c r="J9" s="289"/>
      <c r="K9" s="289"/>
      <c r="L9" s="289"/>
      <c r="M9" s="289"/>
      <c r="N9" s="289"/>
      <c r="O9" s="289"/>
      <c r="P9" s="289">
        <f t="shared" si="1"/>
        <v>0</v>
      </c>
      <c r="Q9" s="289">
        <f>[113]睿景项目累计申报!P9</f>
        <v>29662867.27</v>
      </c>
      <c r="R9" s="289">
        <f>P9-Q8</f>
        <v>0</v>
      </c>
      <c r="S9" s="297"/>
    </row>
    <row r="10" spans="2:21" ht="16.5">
      <c r="B10" s="288">
        <v>45839</v>
      </c>
      <c r="C10" s="289">
        <v>29332501.690000001</v>
      </c>
      <c r="D10" s="289"/>
      <c r="E10" s="289"/>
      <c r="F10" s="289">
        <v>330365.58</v>
      </c>
      <c r="G10" s="289"/>
      <c r="H10" s="289"/>
      <c r="I10" s="289"/>
      <c r="J10" s="289"/>
      <c r="K10" s="289"/>
      <c r="L10" s="289"/>
      <c r="M10" s="289"/>
      <c r="N10" s="289"/>
      <c r="O10" s="289"/>
      <c r="P10" s="289">
        <f t="shared" si="1"/>
        <v>29662867.27</v>
      </c>
      <c r="Q10" s="289">
        <v>0</v>
      </c>
      <c r="R10" s="289">
        <f>P10-Q9</f>
        <v>0</v>
      </c>
      <c r="S10" s="297"/>
    </row>
    <row r="11" spans="2:21" ht="16.5">
      <c r="B11" s="288">
        <v>45870</v>
      </c>
      <c r="C11" s="289"/>
      <c r="D11" s="289"/>
      <c r="E11" s="289"/>
      <c r="F11" s="289"/>
      <c r="G11" s="289"/>
      <c r="H11" s="289"/>
      <c r="I11" s="289"/>
      <c r="J11" s="289"/>
      <c r="K11" s="289"/>
      <c r="L11" s="289"/>
      <c r="M11" s="289"/>
      <c r="N11" s="289"/>
      <c r="O11" s="289"/>
      <c r="P11" s="289">
        <f t="shared" si="1"/>
        <v>0</v>
      </c>
      <c r="Q11" s="289">
        <v>0</v>
      </c>
      <c r="R11" s="289">
        <f t="shared" si="0"/>
        <v>0</v>
      </c>
      <c r="S11" s="297"/>
    </row>
    <row r="12" spans="2:21" ht="16.5">
      <c r="B12" s="288">
        <v>45901</v>
      </c>
      <c r="C12" s="289"/>
      <c r="D12" s="289"/>
      <c r="E12" s="289"/>
      <c r="F12" s="289"/>
      <c r="G12" s="289"/>
      <c r="H12" s="289"/>
      <c r="I12" s="289"/>
      <c r="J12" s="289"/>
      <c r="K12" s="289"/>
      <c r="L12" s="289"/>
      <c r="M12" s="289"/>
      <c r="N12" s="289"/>
      <c r="O12" s="289"/>
      <c r="P12" s="289">
        <f t="shared" si="1"/>
        <v>0</v>
      </c>
      <c r="Q12" s="289">
        <f>[113]睿景项目累计申报!P12</f>
        <v>25924728.489999998</v>
      </c>
      <c r="R12" s="289">
        <f>P12-Q11</f>
        <v>0</v>
      </c>
      <c r="S12" s="297"/>
    </row>
    <row r="13" spans="2:21" ht="16.5">
      <c r="B13" s="288">
        <v>45931</v>
      </c>
      <c r="C13" s="289">
        <v>25579908.920000002</v>
      </c>
      <c r="D13" s="298"/>
      <c r="E13" s="298"/>
      <c r="F13" s="289">
        <v>344819.57</v>
      </c>
      <c r="G13" s="289"/>
      <c r="H13" s="289"/>
      <c r="I13" s="289"/>
      <c r="J13" s="289"/>
      <c r="K13" s="289"/>
      <c r="L13" s="289"/>
      <c r="M13" s="289"/>
      <c r="N13" s="289"/>
      <c r="O13" s="289"/>
      <c r="P13" s="289">
        <f t="shared" si="1"/>
        <v>25924728.490000002</v>
      </c>
      <c r="Q13" s="289">
        <v>0</v>
      </c>
      <c r="R13" s="289">
        <f>P13-Q12</f>
        <v>0</v>
      </c>
      <c r="S13" s="297"/>
    </row>
    <row r="14" spans="2:21" ht="16.5">
      <c r="B14" s="288">
        <v>45962</v>
      </c>
      <c r="C14" s="289"/>
      <c r="D14" s="289"/>
      <c r="E14" s="289"/>
      <c r="F14" s="289"/>
      <c r="G14" s="289"/>
      <c r="H14" s="289"/>
      <c r="I14" s="289"/>
      <c r="J14" s="289"/>
      <c r="K14" s="289"/>
      <c r="L14" s="289"/>
      <c r="M14" s="289"/>
      <c r="N14" s="289"/>
      <c r="O14" s="289"/>
      <c r="P14" s="289">
        <f t="shared" si="1"/>
        <v>0</v>
      </c>
      <c r="Q14" s="289">
        <v>0</v>
      </c>
      <c r="R14" s="289">
        <f t="shared" si="0"/>
        <v>0</v>
      </c>
      <c r="S14" s="297"/>
    </row>
    <row r="15" spans="2:21" ht="27" customHeight="1">
      <c r="B15" s="288">
        <v>45992</v>
      </c>
      <c r="C15" s="299"/>
      <c r="D15" s="289"/>
      <c r="E15" s="289"/>
      <c r="F15" s="289"/>
      <c r="G15" s="289"/>
      <c r="H15" s="289"/>
      <c r="I15" s="289"/>
      <c r="J15" s="289"/>
      <c r="K15" s="289"/>
      <c r="L15" s="289"/>
      <c r="M15" s="289"/>
      <c r="N15" s="289"/>
      <c r="O15" s="289"/>
      <c r="P15" s="289">
        <f t="shared" si="1"/>
        <v>0</v>
      </c>
      <c r="Q15" s="680" t="s">
        <v>1065</v>
      </c>
      <c r="R15" s="289" t="e">
        <f t="shared" si="0"/>
        <v>#VALUE!</v>
      </c>
      <c r="S15" s="297"/>
    </row>
    <row r="16" spans="2:21" ht="16.5">
      <c r="B16" s="288" t="s">
        <v>159</v>
      </c>
      <c r="C16" s="289">
        <f t="shared" ref="C16:O16" si="2">SUM(C4:C15)</f>
        <v>434930293.15000004</v>
      </c>
      <c r="D16" s="289">
        <f t="shared" si="2"/>
        <v>77264493.590000004</v>
      </c>
      <c r="E16" s="289">
        <f t="shared" si="2"/>
        <v>0</v>
      </c>
      <c r="F16" s="289">
        <f t="shared" si="2"/>
        <v>1968227.6400000001</v>
      </c>
      <c r="G16" s="289">
        <f t="shared" si="2"/>
        <v>0</v>
      </c>
      <c r="H16" s="289">
        <f t="shared" si="2"/>
        <v>0</v>
      </c>
      <c r="I16" s="289">
        <f t="shared" si="2"/>
        <v>0</v>
      </c>
      <c r="J16" s="289">
        <f t="shared" si="2"/>
        <v>0</v>
      </c>
      <c r="K16" s="289">
        <f t="shared" si="2"/>
        <v>0</v>
      </c>
      <c r="L16" s="289">
        <f t="shared" si="2"/>
        <v>0</v>
      </c>
      <c r="M16" s="289">
        <f t="shared" si="2"/>
        <v>0</v>
      </c>
      <c r="N16" s="289">
        <f t="shared" si="2"/>
        <v>0</v>
      </c>
      <c r="O16" s="289">
        <f t="shared" si="2"/>
        <v>0</v>
      </c>
      <c r="P16" s="289">
        <f t="shared" si="1"/>
        <v>514163014.38</v>
      </c>
      <c r="Q16" s="289">
        <f>SUM(Q4:Q15)</f>
        <v>55828654.829999998</v>
      </c>
      <c r="R16" s="289" t="e">
        <f>SUM(R4:R15)</f>
        <v>#VALUE!</v>
      </c>
      <c r="S16" s="300"/>
    </row>
  </sheetData>
  <mergeCells count="2">
    <mergeCell ref="B1:P1"/>
    <mergeCell ref="B2:D2"/>
  </mergeCells>
  <phoneticPr fontId="29" type="noConversion"/>
  <pageMargins left="0.7" right="0.7" top="0.75" bottom="0.75"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AB1D2-FF31-4AA8-B0DC-0EF9567DEF29}">
  <sheetPr>
    <tabColor rgb="FFFFFF00"/>
  </sheetPr>
  <dimension ref="A1:H20"/>
  <sheetViews>
    <sheetView zoomScale="70" zoomScaleNormal="70" workbookViewId="0">
      <selection activeCell="O20" sqref="O20"/>
    </sheetView>
  </sheetViews>
  <sheetFormatPr defaultColWidth="9" defaultRowHeight="14.25"/>
  <cols>
    <col min="1" max="1" width="18.375" style="3" customWidth="1"/>
    <col min="2" max="2" width="25.125" style="3" customWidth="1"/>
    <col min="3" max="3" width="20.25" style="3" customWidth="1"/>
    <col min="4" max="4" width="20" style="3" customWidth="1"/>
    <col min="5" max="5" width="14.125" style="3" customWidth="1"/>
    <col min="6" max="6" width="18.625" style="241" customWidth="1"/>
    <col min="7" max="7" width="15.125" style="241" customWidth="1"/>
    <col min="8" max="8" width="15.625" style="241" customWidth="1"/>
    <col min="9" max="10" width="30.375" style="3" customWidth="1"/>
    <col min="11" max="16384" width="9" style="3"/>
  </cols>
  <sheetData>
    <row r="1" spans="1:8" ht="15">
      <c r="A1" s="722" t="s">
        <v>198</v>
      </c>
      <c r="B1" s="722" t="s">
        <v>466</v>
      </c>
      <c r="C1" s="722" t="s">
        <v>467</v>
      </c>
      <c r="D1" s="723" t="s">
        <v>248</v>
      </c>
      <c r="E1" s="722" t="s">
        <v>385</v>
      </c>
      <c r="F1" s="722" t="s">
        <v>1281</v>
      </c>
      <c r="G1" s="722" t="s">
        <v>1282</v>
      </c>
      <c r="H1" s="722" t="s">
        <v>1283</v>
      </c>
    </row>
    <row r="2" spans="1:8" s="731" customFormat="1" ht="64.5" customHeight="1">
      <c r="A2" s="733" t="s">
        <v>1291</v>
      </c>
      <c r="B2" s="732" t="s">
        <v>1295</v>
      </c>
      <c r="C2" s="732" t="s">
        <v>1296</v>
      </c>
      <c r="D2" s="732" t="s">
        <v>1297</v>
      </c>
      <c r="E2" s="733" t="s">
        <v>1298</v>
      </c>
      <c r="F2" s="732" t="s">
        <v>1299</v>
      </c>
      <c r="G2" s="733" t="s">
        <v>1035</v>
      </c>
      <c r="H2" s="733" t="s">
        <v>1300</v>
      </c>
    </row>
    <row r="3" spans="1:8" ht="16.5">
      <c r="A3" s="724">
        <v>1</v>
      </c>
      <c r="B3" s="724" t="s">
        <v>21</v>
      </c>
      <c r="C3" s="725">
        <v>0</v>
      </c>
      <c r="D3" s="726">
        <v>5.0000000000000002E-5</v>
      </c>
      <c r="E3" s="725">
        <v>0</v>
      </c>
      <c r="F3" s="725">
        <v>0</v>
      </c>
      <c r="G3" s="725"/>
      <c r="H3" s="725">
        <v>0</v>
      </c>
    </row>
    <row r="4" spans="1:8" ht="16.5">
      <c r="A4" s="724">
        <v>2</v>
      </c>
      <c r="B4" s="724" t="s">
        <v>18</v>
      </c>
      <c r="C4" s="725">
        <v>0</v>
      </c>
      <c r="D4" s="726">
        <v>5.0000000000000002E-5</v>
      </c>
      <c r="E4" s="725">
        <v>0</v>
      </c>
      <c r="F4" s="725">
        <v>0</v>
      </c>
      <c r="G4" s="725"/>
      <c r="H4" s="725">
        <v>0</v>
      </c>
    </row>
    <row r="5" spans="1:8" ht="16.5">
      <c r="A5" s="724">
        <v>3</v>
      </c>
      <c r="B5" s="724" t="s">
        <v>15</v>
      </c>
      <c r="C5" s="725">
        <v>332481150.44</v>
      </c>
      <c r="D5" s="726">
        <v>2.9999999999999997E-4</v>
      </c>
      <c r="E5" s="725">
        <v>99744.345132000002</v>
      </c>
      <c r="F5" s="725">
        <v>49872.172566000001</v>
      </c>
      <c r="G5" s="725"/>
      <c r="H5" s="725">
        <v>49872.17</v>
      </c>
    </row>
    <row r="6" spans="1:8" ht="16.5">
      <c r="A6" s="724">
        <v>4</v>
      </c>
      <c r="B6" s="724" t="s">
        <v>387</v>
      </c>
      <c r="C6" s="725">
        <v>0</v>
      </c>
      <c r="D6" s="726">
        <v>2.9999999999999997E-4</v>
      </c>
      <c r="E6" s="725">
        <v>0</v>
      </c>
      <c r="F6" s="725">
        <v>0</v>
      </c>
      <c r="G6" s="725"/>
      <c r="H6" s="725">
        <v>0</v>
      </c>
    </row>
    <row r="7" spans="1:8" ht="16.5">
      <c r="A7" s="724">
        <v>5</v>
      </c>
      <c r="B7" s="724" t="s">
        <v>1198</v>
      </c>
      <c r="C7" s="725">
        <v>286173816.86000001</v>
      </c>
      <c r="D7" s="726">
        <v>2.9999999999999997E-4</v>
      </c>
      <c r="E7" s="725">
        <v>85852.145057999995</v>
      </c>
      <c r="F7" s="725">
        <v>42926.072528999997</v>
      </c>
      <c r="G7" s="725"/>
      <c r="H7" s="725">
        <v>42926.07</v>
      </c>
    </row>
    <row r="8" spans="1:8" ht="16.5">
      <c r="A8" s="724">
        <v>6</v>
      </c>
      <c r="B8" s="724" t="s">
        <v>386</v>
      </c>
      <c r="C8" s="725">
        <v>0</v>
      </c>
      <c r="D8" s="726">
        <v>2.9999999999999997E-4</v>
      </c>
      <c r="E8" s="725">
        <v>0</v>
      </c>
      <c r="F8" s="725">
        <v>0</v>
      </c>
      <c r="G8" s="725"/>
      <c r="H8" s="725">
        <v>0</v>
      </c>
    </row>
    <row r="9" spans="1:8" ht="16.5">
      <c r="A9" s="724">
        <v>7</v>
      </c>
      <c r="B9" s="724" t="s">
        <v>1217</v>
      </c>
      <c r="C9" s="725">
        <v>174528.3</v>
      </c>
      <c r="D9" s="726">
        <v>2.9999999999999997E-4</v>
      </c>
      <c r="E9" s="725">
        <v>52.358490000000003</v>
      </c>
      <c r="F9" s="725">
        <v>26.179245000000002</v>
      </c>
      <c r="G9" s="725"/>
      <c r="H9" s="725">
        <v>26.18</v>
      </c>
    </row>
    <row r="10" spans="1:8" ht="16.5">
      <c r="A10" s="724">
        <v>8</v>
      </c>
      <c r="B10" s="724" t="s">
        <v>1120</v>
      </c>
      <c r="C10" s="725">
        <v>67129.740000000005</v>
      </c>
      <c r="D10" s="726">
        <v>1E-3</v>
      </c>
      <c r="E10" s="725">
        <v>67.129739999999998</v>
      </c>
      <c r="F10" s="725">
        <v>33.564869999999999</v>
      </c>
      <c r="G10" s="725"/>
      <c r="H10" s="725">
        <v>33.56</v>
      </c>
    </row>
    <row r="11" spans="1:8" ht="16.5">
      <c r="A11" s="724">
        <v>9</v>
      </c>
      <c r="B11" s="724" t="s">
        <v>1284</v>
      </c>
      <c r="C11" s="725">
        <v>0</v>
      </c>
      <c r="D11" s="726">
        <v>1E-3</v>
      </c>
      <c r="E11" s="725">
        <v>0</v>
      </c>
      <c r="F11" s="725">
        <v>0</v>
      </c>
      <c r="G11" s="725"/>
      <c r="H11" s="725">
        <v>0</v>
      </c>
    </row>
    <row r="12" spans="1:8" ht="16.5">
      <c r="A12" s="724">
        <v>10</v>
      </c>
      <c r="B12" s="724" t="s">
        <v>28</v>
      </c>
      <c r="C12" s="725">
        <v>0</v>
      </c>
      <c r="D12" s="726">
        <v>1E-3</v>
      </c>
      <c r="E12" s="725">
        <v>0</v>
      </c>
      <c r="F12" s="725">
        <v>0</v>
      </c>
      <c r="G12" s="725"/>
      <c r="H12" s="725">
        <v>0</v>
      </c>
    </row>
    <row r="13" spans="1:8" ht="16.5">
      <c r="A13" s="724">
        <v>11</v>
      </c>
      <c r="B13" s="724" t="s">
        <v>29</v>
      </c>
      <c r="C13" s="725">
        <v>0</v>
      </c>
      <c r="D13" s="726">
        <v>1E-3</v>
      </c>
      <c r="E13" s="725">
        <v>0</v>
      </c>
      <c r="F13" s="725">
        <v>0</v>
      </c>
      <c r="G13" s="725"/>
      <c r="H13" s="725">
        <v>0</v>
      </c>
    </row>
    <row r="14" spans="1:8" ht="16.5">
      <c r="A14" s="724">
        <v>12</v>
      </c>
      <c r="B14" s="727" t="s">
        <v>1285</v>
      </c>
      <c r="C14" s="725">
        <v>0</v>
      </c>
      <c r="D14" s="726">
        <v>5.0000000000000001E-4</v>
      </c>
      <c r="E14" s="725">
        <v>0</v>
      </c>
      <c r="F14" s="725">
        <v>0</v>
      </c>
      <c r="G14" s="725"/>
      <c r="H14" s="725">
        <v>0</v>
      </c>
    </row>
    <row r="15" spans="1:8" ht="16.5">
      <c r="A15" s="724">
        <v>13</v>
      </c>
      <c r="B15" s="727" t="s">
        <v>1286</v>
      </c>
      <c r="C15" s="725">
        <v>0</v>
      </c>
      <c r="D15" s="726">
        <v>5.0000000000000001E-4</v>
      </c>
      <c r="E15" s="725">
        <v>0</v>
      </c>
      <c r="F15" s="725">
        <v>0</v>
      </c>
      <c r="G15" s="725"/>
      <c r="H15" s="725">
        <v>0</v>
      </c>
    </row>
    <row r="16" spans="1:8" ht="16.5">
      <c r="A16" s="724">
        <v>14</v>
      </c>
      <c r="B16" s="727" t="s">
        <v>1287</v>
      </c>
      <c r="C16" s="725">
        <v>0</v>
      </c>
      <c r="D16" s="726">
        <v>5.0000000000000001E-4</v>
      </c>
      <c r="E16" s="725">
        <v>0</v>
      </c>
      <c r="F16" s="725">
        <v>0</v>
      </c>
      <c r="G16" s="725"/>
      <c r="H16" s="725">
        <v>0</v>
      </c>
    </row>
    <row r="17" spans="1:8" ht="16.5">
      <c r="A17" s="724">
        <v>15</v>
      </c>
      <c r="B17" s="727" t="s">
        <v>1288</v>
      </c>
      <c r="C17" s="725">
        <v>0</v>
      </c>
      <c r="D17" s="726">
        <v>2.9999999999999997E-4</v>
      </c>
      <c r="E17" s="725">
        <v>0</v>
      </c>
      <c r="F17" s="725">
        <v>0</v>
      </c>
      <c r="G17" s="725"/>
      <c r="H17" s="725">
        <v>0</v>
      </c>
    </row>
    <row r="18" spans="1:8" ht="16.5">
      <c r="A18" s="724">
        <v>16</v>
      </c>
      <c r="B18" s="724" t="s">
        <v>1289</v>
      </c>
      <c r="C18" s="725">
        <v>0</v>
      </c>
      <c r="D18" s="726">
        <v>2.5000000000000001E-4</v>
      </c>
      <c r="E18" s="725">
        <v>0</v>
      </c>
      <c r="F18" s="725">
        <v>0</v>
      </c>
      <c r="G18" s="725"/>
      <c r="H18" s="725">
        <v>0</v>
      </c>
    </row>
    <row r="19" spans="1:8" ht="16.5">
      <c r="A19" s="724">
        <v>17</v>
      </c>
      <c r="B19" s="724" t="s">
        <v>1290</v>
      </c>
      <c r="C19" s="725">
        <v>0</v>
      </c>
      <c r="D19" s="726">
        <v>1E-3</v>
      </c>
      <c r="E19" s="725">
        <v>0</v>
      </c>
      <c r="F19" s="725">
        <v>0</v>
      </c>
      <c r="G19" s="725"/>
      <c r="H19" s="725">
        <v>0</v>
      </c>
    </row>
    <row r="20" spans="1:8" ht="16.5">
      <c r="A20" s="728"/>
      <c r="B20" s="728" t="s">
        <v>159</v>
      </c>
      <c r="C20" s="729">
        <v>618896625.34000003</v>
      </c>
      <c r="D20" s="730"/>
      <c r="E20" s="729">
        <v>185715.97842</v>
      </c>
      <c r="F20" s="729">
        <v>92857.98921</v>
      </c>
      <c r="G20" s="729">
        <v>0</v>
      </c>
      <c r="H20" s="729">
        <v>92857.98</v>
      </c>
    </row>
  </sheetData>
  <phoneticPr fontId="29" type="noConversion"/>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9E7E5-9731-4DAE-9604-6AEB48438D7D}">
  <sheetPr>
    <tabColor theme="6" tint="0.59999389629810485"/>
  </sheetPr>
  <dimension ref="A1:AA6"/>
  <sheetViews>
    <sheetView workbookViewId="0">
      <selection activeCell="J3" sqref="J3"/>
    </sheetView>
  </sheetViews>
  <sheetFormatPr defaultColWidth="7.875" defaultRowHeight="12.75"/>
  <cols>
    <col min="1" max="1" width="11.875" style="232" customWidth="1"/>
    <col min="2" max="2" width="30.5" style="232" customWidth="1"/>
    <col min="3" max="3" width="17.75" style="232" customWidth="1"/>
    <col min="4" max="4" width="12.75" style="232" customWidth="1"/>
    <col min="5" max="5" width="22" style="232" customWidth="1"/>
    <col min="6" max="6" width="10.375" style="232" customWidth="1"/>
    <col min="7" max="7" width="7.875" style="232" customWidth="1"/>
    <col min="8" max="9" width="9.625" style="232" customWidth="1"/>
    <col min="10" max="10" width="23.625" style="232" customWidth="1"/>
    <col min="11" max="11" width="20.5" style="232" customWidth="1"/>
    <col min="12" max="12" width="13.625" style="232" customWidth="1"/>
    <col min="13" max="13" width="19.375" style="232" customWidth="1"/>
    <col min="14" max="14" width="14.25" style="232" customWidth="1"/>
    <col min="15" max="15" width="16.625" style="232" customWidth="1"/>
    <col min="16" max="16" width="21.5" style="232" customWidth="1"/>
    <col min="17" max="17" width="7.875" style="232"/>
    <col min="18" max="18" width="4.75" style="232" customWidth="1"/>
    <col min="19" max="19" width="6.375" style="232" customWidth="1"/>
    <col min="20" max="20" width="7.875" style="232"/>
    <col min="21" max="21" width="15.375" style="232" customWidth="1"/>
    <col min="22" max="22" width="4.75" style="232" customWidth="1"/>
    <col min="23" max="24" width="7.875" style="232"/>
    <col min="25" max="25" width="9.375" style="232" customWidth="1"/>
    <col min="26" max="26" width="15.375" style="232" customWidth="1"/>
    <col min="27" max="27" width="13.75" style="232" customWidth="1"/>
    <col min="28" max="28" width="11.5" style="232" customWidth="1"/>
    <col min="29" max="16384" width="7.875" style="232"/>
  </cols>
  <sheetData>
    <row r="1" spans="1:27" s="238" customFormat="1">
      <c r="A1" s="237" t="s">
        <v>379</v>
      </c>
      <c r="B1" s="238" t="s">
        <v>326</v>
      </c>
      <c r="C1" s="238" t="s">
        <v>346</v>
      </c>
      <c r="D1" s="238" t="s">
        <v>329</v>
      </c>
      <c r="E1" s="238" t="s">
        <v>330</v>
      </c>
      <c r="F1" s="238" t="s">
        <v>328</v>
      </c>
      <c r="G1" s="238" t="s">
        <v>327</v>
      </c>
      <c r="H1" s="238" t="s">
        <v>352</v>
      </c>
      <c r="I1" s="238" t="s">
        <v>354</v>
      </c>
      <c r="J1" s="238" t="s">
        <v>355</v>
      </c>
      <c r="K1" s="238" t="s">
        <v>331</v>
      </c>
      <c r="L1" s="238" t="s">
        <v>332</v>
      </c>
      <c r="M1" s="238" t="s">
        <v>359</v>
      </c>
      <c r="N1" s="238" t="s">
        <v>333</v>
      </c>
      <c r="O1" s="238" t="s">
        <v>362</v>
      </c>
      <c r="P1" s="238" t="s">
        <v>334</v>
      </c>
      <c r="Q1" s="238" t="s">
        <v>335</v>
      </c>
      <c r="R1" s="238" t="s">
        <v>336</v>
      </c>
      <c r="S1" s="238" t="s">
        <v>337</v>
      </c>
      <c r="T1" s="238" t="s">
        <v>338</v>
      </c>
      <c r="U1" s="238" t="s">
        <v>369</v>
      </c>
      <c r="V1" s="238" t="s">
        <v>339</v>
      </c>
      <c r="W1" s="238" t="s">
        <v>372</v>
      </c>
      <c r="X1" s="238" t="s">
        <v>340</v>
      </c>
      <c r="Y1" s="238" t="s">
        <v>375</v>
      </c>
      <c r="Z1" s="238" t="s">
        <v>341</v>
      </c>
      <c r="AA1" s="238" t="s">
        <v>342</v>
      </c>
    </row>
    <row r="2" spans="1:27" s="233" customFormat="1" ht="63.75">
      <c r="A2" s="239" t="s">
        <v>380</v>
      </c>
      <c r="B2" s="240" t="s">
        <v>345</v>
      </c>
      <c r="C2" s="240" t="s">
        <v>347</v>
      </c>
      <c r="D2" s="240" t="s">
        <v>348</v>
      </c>
      <c r="E2" s="240" t="s">
        <v>349</v>
      </c>
      <c r="F2" s="240" t="s">
        <v>350</v>
      </c>
      <c r="G2" s="240" t="s">
        <v>351</v>
      </c>
      <c r="H2" s="240" t="s">
        <v>353</v>
      </c>
      <c r="I2" s="240" t="s">
        <v>381</v>
      </c>
      <c r="J2" s="240" t="s">
        <v>356</v>
      </c>
      <c r="K2" s="240" t="s">
        <v>383</v>
      </c>
      <c r="L2" s="240" t="s">
        <v>358</v>
      </c>
      <c r="M2" s="240" t="s">
        <v>384</v>
      </c>
      <c r="N2" s="240" t="s">
        <v>361</v>
      </c>
      <c r="O2" s="240" t="s">
        <v>363</v>
      </c>
      <c r="P2" s="240" t="s">
        <v>364</v>
      </c>
      <c r="Q2" s="240" t="s">
        <v>365</v>
      </c>
      <c r="R2" s="240" t="s">
        <v>366</v>
      </c>
      <c r="S2" s="240" t="s">
        <v>367</v>
      </c>
      <c r="T2" s="240" t="s">
        <v>368</v>
      </c>
      <c r="U2" s="240" t="s">
        <v>370</v>
      </c>
      <c r="V2" s="240" t="s">
        <v>371</v>
      </c>
      <c r="W2" s="240" t="s">
        <v>373</v>
      </c>
      <c r="X2" s="240" t="s">
        <v>374</v>
      </c>
      <c r="Y2" s="240" t="s">
        <v>376</v>
      </c>
      <c r="Z2" s="240" t="s">
        <v>377</v>
      </c>
      <c r="AA2" s="240" t="s">
        <v>378</v>
      </c>
    </row>
    <row r="3" spans="1:27" ht="138.75">
      <c r="A3" s="235" t="s">
        <v>382</v>
      </c>
      <c r="J3" s="236" t="s">
        <v>1331</v>
      </c>
      <c r="K3" s="236" t="s">
        <v>357</v>
      </c>
      <c r="L3" s="236"/>
      <c r="M3" s="236" t="s">
        <v>360</v>
      </c>
    </row>
    <row r="4" spans="1:27">
      <c r="J4" s="236"/>
    </row>
    <row r="5" spans="1:27">
      <c r="J5" s="236"/>
    </row>
    <row r="6" spans="1:27">
      <c r="J6" s="236"/>
    </row>
  </sheetData>
  <phoneticPr fontId="29" type="noConversion"/>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E95BA-F18A-413E-9C24-FD5DDBACC6BA}">
  <sheetPr>
    <tabColor theme="7" tint="0.59999389629810485"/>
  </sheetPr>
  <dimension ref="B1:XET435"/>
  <sheetViews>
    <sheetView topLeftCell="A32" zoomScale="70" zoomScaleNormal="70" workbookViewId="0">
      <pane xSplit="27" topLeftCell="AB1" activePane="topRight" state="frozen"/>
      <selection pane="topRight" activeCell="G20" sqref="G20"/>
    </sheetView>
  </sheetViews>
  <sheetFormatPr defaultColWidth="9" defaultRowHeight="14.25" outlineLevelCol="1"/>
  <cols>
    <col min="1" max="1" width="4.625" style="248" customWidth="1"/>
    <col min="2" max="2" width="12" style="526" customWidth="1"/>
    <col min="3" max="3" width="13.5" style="527" customWidth="1"/>
    <col min="4" max="4" width="19.5" style="248" customWidth="1"/>
    <col min="5" max="5" width="19.375" style="251" customWidth="1"/>
    <col min="6" max="6" width="17.5" style="251" customWidth="1"/>
    <col min="7" max="7" width="19.375" style="251" customWidth="1"/>
    <col min="8" max="8" width="22.25" style="251" customWidth="1"/>
    <col min="9" max="9" width="17.5" style="251" customWidth="1"/>
    <col min="10" max="10" width="20.625" style="251" hidden="1" customWidth="1" outlineLevel="1"/>
    <col min="11" max="11" width="21.375" style="251" hidden="1" customWidth="1" outlineLevel="1"/>
    <col min="12" max="12" width="19.875" style="251" hidden="1" customWidth="1" outlineLevel="1"/>
    <col min="13" max="13" width="15.875" style="251" hidden="1" customWidth="1" outlineLevel="1"/>
    <col min="14" max="14" width="20.625" style="251" hidden="1" customWidth="1" outlineLevel="1"/>
    <col min="15" max="15" width="15.875" style="251" hidden="1" customWidth="1" outlineLevel="1"/>
    <col min="16" max="16" width="19.875" style="251" hidden="1" customWidth="1" outlineLevel="1"/>
    <col min="17" max="17" width="15.875" style="251" hidden="1" customWidth="1" outlineLevel="1"/>
    <col min="18" max="18" width="19.875" style="220" hidden="1" customWidth="1" outlineLevel="1"/>
    <col min="19" max="19" width="15.875" style="220" hidden="1" customWidth="1" outlineLevel="1"/>
    <col min="20" max="20" width="16" style="220" hidden="1" customWidth="1" outlineLevel="1"/>
    <col min="21" max="21" width="15" style="220" hidden="1" customWidth="1" outlineLevel="1"/>
    <col min="22" max="22" width="17.75" style="545" hidden="1" customWidth="1" outlineLevel="1"/>
    <col min="23" max="23" width="15.5" style="545" hidden="1" customWidth="1" outlineLevel="1"/>
    <col min="24" max="24" width="16.75" style="545" hidden="1" customWidth="1" outlineLevel="1" collapsed="1"/>
    <col min="25" max="25" width="17.875" style="220" hidden="1" customWidth="1" outlineLevel="1"/>
    <col min="26" max="26" width="17.375" style="220" hidden="1" customWidth="1" outlineLevel="1"/>
    <col min="27" max="27" width="16" style="220" hidden="1" customWidth="1" outlineLevel="1"/>
    <col min="28" max="28" width="17.25" style="220" customWidth="1" collapsed="1"/>
    <col min="29" max="29" width="17.875" style="220" customWidth="1"/>
    <col min="30" max="30" width="17.25" style="220" customWidth="1"/>
    <col min="31" max="31" width="17.875" style="220" customWidth="1"/>
    <col min="32" max="32" width="22.375" style="248" customWidth="1"/>
    <col min="33" max="33" width="16.375" style="248" customWidth="1"/>
    <col min="34" max="34" width="22.375" style="220" customWidth="1"/>
    <col min="35" max="35" width="18.125" style="220" customWidth="1"/>
    <col min="36" max="36" width="16.5" style="248" customWidth="1"/>
    <col min="37" max="37" width="19" style="248" customWidth="1"/>
    <col min="38" max="38" width="16.5" style="248" customWidth="1"/>
    <col min="39" max="39" width="19" style="248" customWidth="1"/>
    <col min="40" max="40" width="16.5" style="248" customWidth="1"/>
    <col min="41" max="41" width="19" style="248" customWidth="1"/>
    <col min="42" max="42" width="16.5" style="248" customWidth="1"/>
    <col min="43" max="43" width="19" style="248" customWidth="1"/>
    <col min="44" max="44" width="16.5" style="248" customWidth="1"/>
    <col min="45" max="45" width="19" style="220" customWidth="1"/>
    <col min="46" max="46" width="18.625" style="220" customWidth="1"/>
    <col min="47" max="47" width="16.5" style="220" customWidth="1"/>
    <col min="48" max="48" width="15.375" style="220" customWidth="1"/>
    <col min="49" max="49" width="16.5" style="220" customWidth="1"/>
    <col min="50" max="50" width="17.875" style="220" customWidth="1"/>
    <col min="51" max="51" width="17.5" style="248" customWidth="1"/>
    <col min="52" max="52" width="15.375" style="248" customWidth="1"/>
    <col min="53" max="53" width="14.875" style="248" customWidth="1"/>
    <col min="54" max="54" width="18" style="248" customWidth="1"/>
    <col min="55" max="55" width="17.5" style="248" customWidth="1"/>
    <col min="56" max="56" width="15.375" style="248" customWidth="1"/>
    <col min="57" max="57" width="14.875" style="248" customWidth="1"/>
    <col min="58" max="58" width="18" style="248" customWidth="1"/>
    <col min="59" max="59" width="17.5" style="248" customWidth="1"/>
    <col min="60" max="60" width="15.375" style="248" customWidth="1"/>
    <col min="61" max="61" width="14.875" style="248" customWidth="1"/>
    <col min="62" max="62" width="18" style="248" customWidth="1"/>
    <col min="63" max="16384" width="9" style="248"/>
  </cols>
  <sheetData>
    <row r="1" spans="2:62">
      <c r="E1" s="248"/>
      <c r="F1" s="248"/>
      <c r="J1" s="251">
        <f>'[113]累计项目税收明细表2017-202302'!G355</f>
        <v>11960885335.572201</v>
      </c>
      <c r="K1" s="251">
        <f>'[113]累计项目税收明细表2017-202302'!H355</f>
        <v>11569548939.0158</v>
      </c>
      <c r="L1" s="251">
        <f>SUBTOTAL(9,L8:L143)</f>
        <v>442396995.24000007</v>
      </c>
      <c r="M1" s="251">
        <f>SUBTOTAL(9,M9:M143)</f>
        <v>548139309.5200001</v>
      </c>
      <c r="N1" s="251">
        <f>SUBTOTAL(9,N8:N143)</f>
        <v>521251687.35000002</v>
      </c>
      <c r="O1" s="251">
        <f>SUBTOTAL(9,O8:O143)</f>
        <v>512442356.93000007</v>
      </c>
      <c r="P1" s="251">
        <f>SUBTOTAL(9,P8:P143)</f>
        <v>635908712.93000007</v>
      </c>
      <c r="Q1" s="251">
        <f>SUBTOTAL(9,Q8:Q143)</f>
        <v>547412844.71000004</v>
      </c>
      <c r="R1" s="220">
        <f t="shared" ref="R1:Y1" si="0">SUBTOTAL(9,R8:R150)</f>
        <v>309018271.42000002</v>
      </c>
      <c r="S1" s="220">
        <f t="shared" si="0"/>
        <v>349981310.92999995</v>
      </c>
      <c r="T1" s="220">
        <f>SUBTOTAL(9,T8:T157)</f>
        <v>555683772.25000012</v>
      </c>
      <c r="U1" s="220">
        <f t="shared" si="0"/>
        <v>517893612.47000027</v>
      </c>
      <c r="V1" s="220">
        <f t="shared" si="0"/>
        <v>674483315.83000016</v>
      </c>
      <c r="W1" s="220">
        <f t="shared" si="0"/>
        <v>542438903.14999998</v>
      </c>
      <c r="X1" s="220">
        <f t="shared" si="0"/>
        <v>336795611.06999987</v>
      </c>
      <c r="Y1" s="220">
        <f t="shared" si="0"/>
        <v>456531846.85000002</v>
      </c>
    </row>
    <row r="2" spans="2:62" s="537" customFormat="1" ht="35.1" customHeight="1">
      <c r="B2" s="528" t="s">
        <v>733</v>
      </c>
      <c r="C2" s="529" t="s">
        <v>734</v>
      </c>
      <c r="D2" s="530" t="s">
        <v>71</v>
      </c>
      <c r="E2" s="530" t="s">
        <v>419</v>
      </c>
      <c r="F2" s="531" t="s">
        <v>248</v>
      </c>
      <c r="G2" s="532" t="s">
        <v>735</v>
      </c>
      <c r="H2" s="532" t="s">
        <v>736</v>
      </c>
      <c r="I2" s="532" t="s">
        <v>389</v>
      </c>
      <c r="J2" s="533" t="s">
        <v>737</v>
      </c>
      <c r="K2" s="533" t="s">
        <v>738</v>
      </c>
      <c r="L2" s="534" t="s">
        <v>739</v>
      </c>
      <c r="M2" s="534" t="s">
        <v>740</v>
      </c>
      <c r="N2" s="534" t="s">
        <v>741</v>
      </c>
      <c r="O2" s="534" t="s">
        <v>742</v>
      </c>
      <c r="P2" s="534" t="s">
        <v>743</v>
      </c>
      <c r="Q2" s="534" t="s">
        <v>744</v>
      </c>
      <c r="R2" s="535" t="s">
        <v>745</v>
      </c>
      <c r="S2" s="535" t="s">
        <v>746</v>
      </c>
      <c r="T2" s="535" t="s">
        <v>747</v>
      </c>
      <c r="U2" s="535" t="s">
        <v>748</v>
      </c>
      <c r="V2" s="535" t="s">
        <v>749</v>
      </c>
      <c r="W2" s="535" t="s">
        <v>750</v>
      </c>
      <c r="X2" s="535" t="s">
        <v>751</v>
      </c>
      <c r="Y2" s="535" t="s">
        <v>752</v>
      </c>
      <c r="Z2" s="535" t="s">
        <v>753</v>
      </c>
      <c r="AA2" s="535" t="s">
        <v>754</v>
      </c>
      <c r="AB2" s="535" t="s">
        <v>755</v>
      </c>
      <c r="AC2" s="535" t="s">
        <v>756</v>
      </c>
      <c r="AD2" s="535" t="s">
        <v>757</v>
      </c>
      <c r="AE2" s="535" t="s">
        <v>758</v>
      </c>
      <c r="AF2" s="535" t="s">
        <v>759</v>
      </c>
      <c r="AG2" s="535" t="s">
        <v>760</v>
      </c>
      <c r="AH2" s="535" t="s">
        <v>761</v>
      </c>
      <c r="AI2" s="535" t="s">
        <v>762</v>
      </c>
      <c r="AJ2" s="535" t="s">
        <v>763</v>
      </c>
      <c r="AK2" s="535" t="s">
        <v>764</v>
      </c>
      <c r="AL2" s="535" t="s">
        <v>765</v>
      </c>
      <c r="AM2" s="535" t="s">
        <v>766</v>
      </c>
      <c r="AN2" s="535" t="s">
        <v>767</v>
      </c>
      <c r="AO2" s="535" t="s">
        <v>768</v>
      </c>
      <c r="AP2" s="535" t="s">
        <v>769</v>
      </c>
      <c r="AQ2" s="535" t="s">
        <v>770</v>
      </c>
      <c r="AR2" s="535" t="s">
        <v>771</v>
      </c>
      <c r="AS2" s="535" t="s">
        <v>772</v>
      </c>
      <c r="AT2" s="535" t="s">
        <v>773</v>
      </c>
      <c r="AU2" s="535" t="s">
        <v>774</v>
      </c>
      <c r="AV2" s="535" t="s">
        <v>775</v>
      </c>
      <c r="AW2" s="535" t="s">
        <v>776</v>
      </c>
      <c r="AX2" s="535" t="s">
        <v>777</v>
      </c>
      <c r="AY2" s="535" t="s">
        <v>778</v>
      </c>
      <c r="AZ2" s="535" t="s">
        <v>779</v>
      </c>
      <c r="BA2" s="536" t="s">
        <v>780</v>
      </c>
      <c r="BB2" s="536" t="s">
        <v>781</v>
      </c>
      <c r="BC2" s="535" t="s">
        <v>782</v>
      </c>
      <c r="BD2" s="535" t="s">
        <v>783</v>
      </c>
      <c r="BE2" s="536" t="s">
        <v>784</v>
      </c>
      <c r="BF2" s="536" t="s">
        <v>785</v>
      </c>
      <c r="BG2" s="535" t="s">
        <v>786</v>
      </c>
      <c r="BH2" s="535" t="s">
        <v>787</v>
      </c>
      <c r="BI2" s="536" t="s">
        <v>788</v>
      </c>
      <c r="BJ2" s="536" t="s">
        <v>789</v>
      </c>
    </row>
    <row r="3" spans="2:62">
      <c r="B3" s="895"/>
      <c r="C3" s="895"/>
      <c r="D3" s="896" t="s">
        <v>790</v>
      </c>
      <c r="E3" s="538" t="s">
        <v>791</v>
      </c>
      <c r="F3" s="539">
        <v>0.16</v>
      </c>
      <c r="G3" s="540">
        <f>SUM(J3,L3,N3,P3,R3,T3,V3,X3,Z3)</f>
        <v>467927.47985308501</v>
      </c>
      <c r="H3" s="540">
        <f>SUM(K3,M3,O3,Q3)</f>
        <v>88819830.209999993</v>
      </c>
      <c r="I3" s="541">
        <f>G3-H3</f>
        <v>-88351902.730146915</v>
      </c>
      <c r="J3" s="542">
        <v>467927.47985308501</v>
      </c>
      <c r="K3" s="542">
        <v>88819830.209999993</v>
      </c>
      <c r="L3" s="543"/>
      <c r="M3" s="544"/>
      <c r="N3" s="542"/>
      <c r="O3" s="542"/>
      <c r="P3" s="542"/>
      <c r="Q3" s="542"/>
      <c r="R3" s="214"/>
      <c r="S3" s="214"/>
      <c r="U3" s="248"/>
      <c r="X3" s="220"/>
      <c r="AD3" s="248"/>
      <c r="AE3" s="248"/>
      <c r="AF3" s="220"/>
      <c r="AG3" s="220"/>
    </row>
    <row r="4" spans="2:62">
      <c r="B4" s="895"/>
      <c r="C4" s="895"/>
      <c r="D4" s="897"/>
      <c r="E4" s="538" t="s">
        <v>792</v>
      </c>
      <c r="F4" s="539">
        <v>0.1</v>
      </c>
      <c r="G4" s="540">
        <f t="shared" ref="G4:G7" si="1">SUM(J4,L4,N4,P4,R4,T4,V4,X4,Z4)</f>
        <v>-125644385.531721</v>
      </c>
      <c r="H4" s="540">
        <f t="shared" ref="H4:H7" si="2">SUM(K4,M4,O4,Q4)</f>
        <v>-47524533.149999999</v>
      </c>
      <c r="I4" s="541">
        <f t="shared" ref="I4:I10" si="3">G4-H4</f>
        <v>-78119852.38172099</v>
      </c>
      <c r="J4" s="542">
        <v>-125644385.531721</v>
      </c>
      <c r="K4" s="542">
        <v>-47524533.149999999</v>
      </c>
      <c r="L4" s="543"/>
      <c r="M4" s="544"/>
      <c r="N4" s="542"/>
      <c r="O4" s="542"/>
      <c r="P4" s="542"/>
      <c r="Q4" s="542"/>
      <c r="R4" s="214"/>
      <c r="S4" s="214"/>
      <c r="U4" s="248"/>
      <c r="X4" s="220"/>
      <c r="AD4" s="248"/>
      <c r="AE4" s="248"/>
      <c r="AF4" s="220"/>
      <c r="AG4" s="220"/>
    </row>
    <row r="5" spans="2:62">
      <c r="B5" s="895"/>
      <c r="C5" s="895"/>
      <c r="D5" s="898"/>
      <c r="E5" s="538" t="s">
        <v>791</v>
      </c>
      <c r="F5" s="539">
        <v>0.13</v>
      </c>
      <c r="G5" s="540">
        <f t="shared" si="1"/>
        <v>6608548542.9727097</v>
      </c>
      <c r="H5" s="540">
        <f t="shared" si="2"/>
        <v>6267048842.4142199</v>
      </c>
      <c r="I5" s="541">
        <f t="shared" si="3"/>
        <v>341499700.5584898</v>
      </c>
      <c r="J5" s="542">
        <v>6608548542.9727097</v>
      </c>
      <c r="K5" s="542">
        <v>6267048842.4142199</v>
      </c>
      <c r="L5" s="546"/>
      <c r="M5" s="542"/>
      <c r="N5" s="542"/>
      <c r="O5" s="542"/>
      <c r="P5" s="542"/>
      <c r="Q5" s="542"/>
      <c r="R5" s="214"/>
      <c r="S5" s="214"/>
      <c r="X5" s="220"/>
      <c r="AF5" s="220"/>
      <c r="AG5" s="220"/>
    </row>
    <row r="6" spans="2:62">
      <c r="B6" s="895"/>
      <c r="C6" s="895"/>
      <c r="D6" s="898"/>
      <c r="E6" s="538" t="s">
        <v>792</v>
      </c>
      <c r="F6" s="539">
        <v>0.09</v>
      </c>
      <c r="G6" s="540">
        <f t="shared" si="1"/>
        <v>5014547733.4339199</v>
      </c>
      <c r="H6" s="540">
        <f t="shared" si="2"/>
        <v>4892353029.7115602</v>
      </c>
      <c r="I6" s="541">
        <f t="shared" si="3"/>
        <v>122194703.72235966</v>
      </c>
      <c r="J6" s="542">
        <v>5014547733.4339199</v>
      </c>
      <c r="K6" s="542">
        <v>4892353029.7115602</v>
      </c>
      <c r="L6" s="546"/>
      <c r="M6" s="542"/>
      <c r="N6" s="542"/>
      <c r="O6" s="542"/>
      <c r="P6" s="542"/>
      <c r="Q6" s="542"/>
      <c r="R6" s="214"/>
      <c r="S6" s="214"/>
      <c r="X6" s="220"/>
      <c r="AF6" s="220"/>
      <c r="AG6" s="220"/>
    </row>
    <row r="7" spans="2:62">
      <c r="B7" s="895"/>
      <c r="C7" s="895"/>
      <c r="D7" s="899"/>
      <c r="E7" s="538" t="s">
        <v>793</v>
      </c>
      <c r="F7" s="539">
        <v>0.06</v>
      </c>
      <c r="G7" s="540">
        <f t="shared" si="1"/>
        <v>462965517.21747398</v>
      </c>
      <c r="H7" s="540">
        <f t="shared" si="2"/>
        <v>368851769.82999998</v>
      </c>
      <c r="I7" s="541">
        <f t="shared" si="3"/>
        <v>94113747.387474</v>
      </c>
      <c r="J7" s="542">
        <v>462965517.21747398</v>
      </c>
      <c r="K7" s="542">
        <v>368851769.82999998</v>
      </c>
      <c r="L7" s="546"/>
      <c r="M7" s="542"/>
      <c r="N7" s="542"/>
      <c r="O7" s="542"/>
      <c r="P7" s="547"/>
      <c r="Q7" s="542"/>
      <c r="R7" s="214"/>
      <c r="S7" s="214"/>
      <c r="Y7" s="220">
        <v>0</v>
      </c>
      <c r="AF7" s="220"/>
      <c r="AG7" s="220"/>
    </row>
    <row r="8" spans="2:62">
      <c r="B8" s="891" t="s">
        <v>794</v>
      </c>
      <c r="C8" s="548">
        <v>2346</v>
      </c>
      <c r="D8" s="892" t="s">
        <v>795</v>
      </c>
      <c r="E8" s="550" t="s">
        <v>791</v>
      </c>
      <c r="F8" s="551">
        <v>0.13</v>
      </c>
      <c r="G8" s="552">
        <f>SUM(J8,L8,N8,P8,R8,T8,V8,X8,Z8,AB8,AD8,AF8,AH8,AJ8,AL8,AN8,AP8,AR8,AU8,AW8,AY8,BC8,BG8)</f>
        <v>32635696.27</v>
      </c>
      <c r="H8" s="552">
        <f>SUM(K8,M8,O8,Q8,S8,U8,W8,Y8,AA8,AC8,AE8,AG8,AI8,AK8,AM8,AO8,AQ8,AS8,AV8,AX8,AZ8,BD8,BH8)</f>
        <v>37275652.649999999</v>
      </c>
      <c r="I8" s="553">
        <f t="shared" si="3"/>
        <v>-4639956.379999999</v>
      </c>
      <c r="J8" s="542"/>
      <c r="K8" s="542"/>
      <c r="L8" s="542"/>
      <c r="N8" s="542">
        <v>7575879.3099999996</v>
      </c>
      <c r="O8" s="542">
        <v>11624469.66</v>
      </c>
      <c r="P8" s="542">
        <v>17461283.199999999</v>
      </c>
      <c r="Q8" s="542">
        <v>7575879.3200000003</v>
      </c>
      <c r="R8" s="214">
        <v>2028030.52</v>
      </c>
      <c r="S8" s="214">
        <v>10476769.91</v>
      </c>
      <c r="T8" s="220">
        <v>184101.94</v>
      </c>
      <c r="V8" s="545">
        <v>5386401.2999999998</v>
      </c>
      <c r="W8" s="545">
        <v>0</v>
      </c>
      <c r="X8" s="220">
        <v>0</v>
      </c>
      <c r="Y8" s="220">
        <v>0</v>
      </c>
      <c r="AF8" s="220"/>
      <c r="AG8" s="220"/>
      <c r="AJ8" s="248">
        <v>0</v>
      </c>
      <c r="AK8" s="248">
        <v>7598533.7599999998</v>
      </c>
    </row>
    <row r="9" spans="2:62">
      <c r="B9" s="891"/>
      <c r="C9" s="554">
        <v>2346</v>
      </c>
      <c r="D9" s="893"/>
      <c r="E9" s="550" t="s">
        <v>792</v>
      </c>
      <c r="F9" s="551">
        <v>0.09</v>
      </c>
      <c r="G9" s="552">
        <f>SUM(J9,L9,N9,P9,R9,T9,V9,X9,Z9,AB9,AD9,AF9,AH9,AJ9,AL9,AN9,AP9,AR9,AU9,AW9,AY9,BC9,BG9)</f>
        <v>9498435.8200000003</v>
      </c>
      <c r="H9" s="552">
        <f>SUM(K9,M9,O9,Q9,S9,U9,W9,Y9,AA9,AC9,AE9,AG9,AI9,AK9,AM9,AO9,AQ9,AS9,AV9,AX9,AZ9,BD9,BH9)</f>
        <v>19399126.060000002</v>
      </c>
      <c r="I9" s="553">
        <f t="shared" si="3"/>
        <v>-9900690.2400000021</v>
      </c>
      <c r="J9" s="542"/>
      <c r="K9" s="542"/>
      <c r="L9" s="542">
        <v>1044857.26</v>
      </c>
      <c r="M9" s="542"/>
      <c r="N9" s="542">
        <v>2871503.66</v>
      </c>
      <c r="O9" s="542"/>
      <c r="P9" s="542">
        <v>1423208.3</v>
      </c>
      <c r="Q9" s="542">
        <v>15363804.960000001</v>
      </c>
      <c r="R9" s="214">
        <v>2364082.19</v>
      </c>
      <c r="S9" s="214">
        <v>4035321.1</v>
      </c>
      <c r="T9" s="220">
        <v>1100229.3600000001</v>
      </c>
      <c r="V9" s="545">
        <v>470183.49</v>
      </c>
      <c r="W9" s="545">
        <v>0</v>
      </c>
      <c r="X9" s="220">
        <v>224371.56</v>
      </c>
      <c r="Y9" s="220">
        <v>0</v>
      </c>
      <c r="AF9" s="220"/>
      <c r="AG9" s="220"/>
    </row>
    <row r="10" spans="2:62">
      <c r="B10" s="891"/>
      <c r="C10" s="554">
        <v>2346</v>
      </c>
      <c r="D10" s="894"/>
      <c r="E10" s="550" t="s">
        <v>793</v>
      </c>
      <c r="F10" s="551">
        <v>0.06</v>
      </c>
      <c r="G10" s="552">
        <f t="shared" ref="G10:H73" si="4">SUM(J10,L10,N10,P10,R10,T10,V10,X10,Z10,AB10,AD10,AF10,AH10,AJ10,AL10,AN10,AP10,AR10,AU10,AW10,AY10,BC10,BG10)</f>
        <v>1587499.4500000002</v>
      </c>
      <c r="H10" s="552">
        <f t="shared" si="4"/>
        <v>1604523.2400000002</v>
      </c>
      <c r="I10" s="553">
        <f t="shared" si="3"/>
        <v>-17023.790000000037</v>
      </c>
      <c r="J10" s="542"/>
      <c r="K10" s="542"/>
      <c r="L10" s="542">
        <v>116896.06</v>
      </c>
      <c r="M10" s="542"/>
      <c r="N10" s="542">
        <v>170311.43</v>
      </c>
      <c r="O10" s="542"/>
      <c r="P10" s="547">
        <v>316972.40000000002</v>
      </c>
      <c r="Q10" s="542">
        <v>1050615.97</v>
      </c>
      <c r="R10" s="214">
        <v>634803.18000000005</v>
      </c>
      <c r="S10" s="214">
        <v>362041.83</v>
      </c>
      <c r="T10" s="220">
        <v>201873.22</v>
      </c>
      <c r="U10" s="220">
        <v>45222.28</v>
      </c>
      <c r="V10" s="545">
        <v>68316.87</v>
      </c>
      <c r="W10" s="545">
        <v>68316.87</v>
      </c>
      <c r="X10" s="545">
        <v>44486.8</v>
      </c>
      <c r="Y10" s="220">
        <v>44486.8</v>
      </c>
      <c r="Z10" s="220">
        <v>33839.49</v>
      </c>
      <c r="AA10" s="220">
        <v>33839.49</v>
      </c>
      <c r="AF10" s="220"/>
      <c r="AG10" s="220"/>
    </row>
    <row r="11" spans="2:62">
      <c r="B11" s="891"/>
      <c r="C11" s="900" t="s">
        <v>796</v>
      </c>
      <c r="D11" s="892" t="s">
        <v>795</v>
      </c>
      <c r="E11" s="550" t="s">
        <v>791</v>
      </c>
      <c r="F11" s="551">
        <v>0.13</v>
      </c>
      <c r="G11" s="552">
        <f t="shared" si="4"/>
        <v>0</v>
      </c>
      <c r="H11" s="552">
        <f t="shared" si="4"/>
        <v>81415.929999999993</v>
      </c>
      <c r="I11" s="553"/>
      <c r="J11" s="542"/>
      <c r="K11" s="542"/>
      <c r="L11" s="542"/>
      <c r="M11" s="542"/>
      <c r="N11" s="542"/>
      <c r="O11" s="542"/>
      <c r="P11" s="547"/>
      <c r="Q11" s="542"/>
      <c r="R11" s="214"/>
      <c r="S11" s="214"/>
      <c r="X11" s="558"/>
      <c r="AF11" s="220"/>
      <c r="AG11" s="220"/>
      <c r="BH11" s="248">
        <v>81415.929999999993</v>
      </c>
    </row>
    <row r="12" spans="2:62">
      <c r="B12" s="891"/>
      <c r="C12" s="901"/>
      <c r="D12" s="893"/>
      <c r="E12" s="550" t="s">
        <v>792</v>
      </c>
      <c r="F12" s="551">
        <v>0.09</v>
      </c>
      <c r="G12" s="552">
        <f t="shared" si="4"/>
        <v>0</v>
      </c>
      <c r="H12" s="552">
        <f t="shared" si="4"/>
        <v>0</v>
      </c>
      <c r="I12" s="553"/>
      <c r="J12" s="542"/>
      <c r="K12" s="542"/>
      <c r="L12" s="542"/>
      <c r="M12" s="542"/>
      <c r="N12" s="542"/>
      <c r="O12" s="542"/>
      <c r="P12" s="547"/>
      <c r="Q12" s="542"/>
      <c r="R12" s="214"/>
      <c r="S12" s="214"/>
      <c r="X12" s="558"/>
      <c r="AF12" s="220"/>
      <c r="AG12" s="220"/>
    </row>
    <row r="13" spans="2:62">
      <c r="B13" s="891"/>
      <c r="C13" s="902"/>
      <c r="D13" s="894"/>
      <c r="E13" s="550" t="s">
        <v>793</v>
      </c>
      <c r="F13" s="551">
        <v>0.06</v>
      </c>
      <c r="G13" s="552">
        <f t="shared" si="4"/>
        <v>0</v>
      </c>
      <c r="H13" s="552">
        <f t="shared" si="4"/>
        <v>0</v>
      </c>
      <c r="I13" s="553"/>
      <c r="J13" s="542"/>
      <c r="K13" s="542"/>
      <c r="L13" s="542"/>
      <c r="M13" s="542"/>
      <c r="N13" s="542"/>
      <c r="O13" s="542"/>
      <c r="P13" s="547"/>
      <c r="Q13" s="542"/>
      <c r="R13" s="214"/>
      <c r="S13" s="214"/>
      <c r="X13" s="558"/>
      <c r="AF13" s="220"/>
      <c r="AG13" s="220"/>
    </row>
    <row r="14" spans="2:62" ht="15.6" customHeight="1">
      <c r="B14" s="891" t="s">
        <v>794</v>
      </c>
      <c r="C14" s="554">
        <v>3660</v>
      </c>
      <c r="D14" s="892" t="s">
        <v>797</v>
      </c>
      <c r="E14" s="550" t="s">
        <v>791</v>
      </c>
      <c r="F14" s="551">
        <v>0.13</v>
      </c>
      <c r="G14" s="552">
        <f t="shared" si="4"/>
        <v>8211701.3099999996</v>
      </c>
      <c r="H14" s="552">
        <f t="shared" si="4"/>
        <v>11336363.98</v>
      </c>
      <c r="I14" s="553">
        <f>G14-H14</f>
        <v>-3124662.6700000009</v>
      </c>
      <c r="J14" s="542"/>
      <c r="K14" s="542"/>
      <c r="L14" s="542">
        <v>8130064.1399999997</v>
      </c>
      <c r="M14" s="544">
        <v>3124662.61</v>
      </c>
      <c r="N14" s="542">
        <v>81637.17</v>
      </c>
      <c r="O14" s="542"/>
      <c r="P14" s="547"/>
      <c r="Q14" s="542"/>
      <c r="R14" s="214"/>
      <c r="S14" s="214"/>
      <c r="V14" s="545">
        <v>0</v>
      </c>
      <c r="W14" s="545">
        <v>0</v>
      </c>
      <c r="X14" s="220">
        <v>0</v>
      </c>
      <c r="Y14" s="220">
        <v>8211701.3700000001</v>
      </c>
      <c r="AF14" s="220"/>
      <c r="AG14" s="220"/>
    </row>
    <row r="15" spans="2:62">
      <c r="B15" s="891"/>
      <c r="C15" s="554">
        <v>3660</v>
      </c>
      <c r="D15" s="893"/>
      <c r="E15" s="550" t="s">
        <v>792</v>
      </c>
      <c r="F15" s="551">
        <v>0.09</v>
      </c>
      <c r="G15" s="552">
        <f t="shared" si="4"/>
        <v>462148463.34000009</v>
      </c>
      <c r="H15" s="552">
        <f t="shared" si="4"/>
        <v>462148463.37</v>
      </c>
      <c r="I15" s="553">
        <f>G15-H15</f>
        <v>-2.9999911785125732E-2</v>
      </c>
      <c r="J15" s="542"/>
      <c r="K15" s="542"/>
      <c r="L15" s="542">
        <v>189046572.84999999</v>
      </c>
      <c r="M15" s="542">
        <v>183486238.55000001</v>
      </c>
      <c r="N15" s="542">
        <v>220183486.24000001</v>
      </c>
      <c r="O15" s="542">
        <v>220183486.24000001</v>
      </c>
      <c r="P15" s="547">
        <v>192660550.47</v>
      </c>
      <c r="Q15" s="542">
        <v>192660550.47</v>
      </c>
      <c r="R15" s="214"/>
      <c r="S15" s="214"/>
      <c r="U15" s="220">
        <v>3981328.08</v>
      </c>
      <c r="V15" s="545">
        <v>1239039.5900000001</v>
      </c>
      <c r="W15" s="545">
        <v>0</v>
      </c>
      <c r="X15" s="220">
        <v>0</v>
      </c>
      <c r="Y15" s="220">
        <v>2818045.8</v>
      </c>
      <c r="AD15" s="220">
        <v>-140981185.81</v>
      </c>
      <c r="AE15" s="220">
        <v>0</v>
      </c>
      <c r="AF15" s="220"/>
      <c r="AG15" s="220"/>
      <c r="AI15" s="559">
        <v>-140981185.77000001</v>
      </c>
    </row>
    <row r="16" spans="2:62">
      <c r="B16" s="891"/>
      <c r="C16" s="554">
        <v>3660</v>
      </c>
      <c r="D16" s="894"/>
      <c r="E16" s="550" t="s">
        <v>793</v>
      </c>
      <c r="F16" s="551">
        <v>0.06</v>
      </c>
      <c r="G16" s="552">
        <f t="shared" si="4"/>
        <v>5519384.1299999999</v>
      </c>
      <c r="H16" s="552">
        <f t="shared" si="4"/>
        <v>6976051.4500000002</v>
      </c>
      <c r="I16" s="553">
        <f>G16-H16</f>
        <v>-1456667.3200000003</v>
      </c>
      <c r="J16" s="542"/>
      <c r="K16" s="542"/>
      <c r="L16" s="542">
        <v>5238515.34</v>
      </c>
      <c r="M16" s="542">
        <v>1456667.33</v>
      </c>
      <c r="N16" s="542">
        <v>-81637.17</v>
      </c>
      <c r="O16" s="542"/>
      <c r="P16" s="547"/>
      <c r="Q16" s="542"/>
      <c r="R16" s="214"/>
      <c r="S16" s="214"/>
      <c r="T16" s="220">
        <v>212735.85</v>
      </c>
      <c r="U16" s="220">
        <v>4216037.74</v>
      </c>
      <c r="V16" s="545">
        <v>52152</v>
      </c>
      <c r="W16" s="545">
        <v>0</v>
      </c>
      <c r="X16" s="545">
        <v>0</v>
      </c>
      <c r="Y16" s="220">
        <v>1205728.27</v>
      </c>
      <c r="AD16" s="220">
        <v>97618.11</v>
      </c>
      <c r="AE16" s="220">
        <v>97618.11</v>
      </c>
      <c r="AF16" s="220"/>
      <c r="AG16" s="220"/>
    </row>
    <row r="17" spans="2:37">
      <c r="B17" s="891" t="s">
        <v>794</v>
      </c>
      <c r="C17" s="548">
        <v>4030</v>
      </c>
      <c r="D17" s="892" t="s">
        <v>798</v>
      </c>
      <c r="E17" s="550" t="s">
        <v>791</v>
      </c>
      <c r="F17" s="551">
        <v>0.13</v>
      </c>
      <c r="G17" s="552">
        <f t="shared" si="4"/>
        <v>203292576.73000002</v>
      </c>
      <c r="H17" s="552">
        <f t="shared" si="4"/>
        <v>111341985.59</v>
      </c>
      <c r="I17" s="553">
        <f>G17-H17</f>
        <v>91950591.140000015</v>
      </c>
      <c r="J17" s="542"/>
      <c r="K17" s="542"/>
      <c r="L17" s="542"/>
      <c r="M17" s="542"/>
      <c r="N17" s="542">
        <v>3664601.77</v>
      </c>
      <c r="O17" s="542"/>
      <c r="P17" s="547">
        <v>222234.5</v>
      </c>
      <c r="Q17" s="542"/>
      <c r="R17" s="214">
        <v>18651915.940000001</v>
      </c>
      <c r="S17" s="214">
        <v>0</v>
      </c>
      <c r="T17" s="220">
        <v>53556347.57</v>
      </c>
      <c r="V17" s="545">
        <v>14543775.970000001</v>
      </c>
      <c r="W17" s="545">
        <v>0</v>
      </c>
      <c r="X17" s="545">
        <v>-9581572.6699999999</v>
      </c>
      <c r="Y17" s="220">
        <v>8347326.46</v>
      </c>
      <c r="Z17" s="220">
        <v>32102530.309999999</v>
      </c>
      <c r="AA17" s="220">
        <v>11020813.49</v>
      </c>
      <c r="AB17" s="220">
        <v>90132743.340000004</v>
      </c>
      <c r="AC17" s="220">
        <v>91973845.640000001</v>
      </c>
      <c r="AF17" s="220"/>
      <c r="AG17" s="220"/>
    </row>
    <row r="18" spans="2:37">
      <c r="B18" s="891"/>
      <c r="C18" s="554">
        <v>4030</v>
      </c>
      <c r="D18" s="893"/>
      <c r="E18" s="550" t="s">
        <v>792</v>
      </c>
      <c r="F18" s="551">
        <v>0.09</v>
      </c>
      <c r="G18" s="552">
        <f t="shared" si="4"/>
        <v>213091605.73999998</v>
      </c>
      <c r="H18" s="552">
        <f t="shared" si="4"/>
        <v>188904465.15000001</v>
      </c>
      <c r="I18" s="553">
        <f>G18-H18</f>
        <v>24187140.589999974</v>
      </c>
      <c r="J18" s="542"/>
      <c r="K18" s="542"/>
      <c r="L18" s="542">
        <v>489233.5</v>
      </c>
      <c r="M18" s="542"/>
      <c r="N18" s="542">
        <v>9211423.5999999996</v>
      </c>
      <c r="O18" s="542">
        <v>45871559.640000001</v>
      </c>
      <c r="P18" s="547">
        <v>10406006.060000001</v>
      </c>
      <c r="Q18" s="560"/>
      <c r="R18" s="214">
        <v>14196012.84</v>
      </c>
      <c r="S18" s="214">
        <v>0</v>
      </c>
      <c r="T18" s="220">
        <v>12344909.74</v>
      </c>
      <c r="V18" s="545">
        <v>9578080.3599999994</v>
      </c>
      <c r="W18" s="545">
        <v>0</v>
      </c>
      <c r="X18" s="220">
        <v>15013766.529999999</v>
      </c>
      <c r="Y18" s="220">
        <v>18679331.690000001</v>
      </c>
      <c r="Z18" s="220">
        <v>37165437.439999998</v>
      </c>
      <c r="AA18" s="220">
        <v>9429091.4600000009</v>
      </c>
      <c r="AB18" s="220">
        <v>53132536.759999998</v>
      </c>
      <c r="AC18" s="220">
        <v>63370283.450000003</v>
      </c>
      <c r="AD18" s="220">
        <v>51554198.909999996</v>
      </c>
      <c r="AE18" s="220">
        <v>51554198.909999996</v>
      </c>
      <c r="AF18" s="220"/>
      <c r="AG18" s="220"/>
    </row>
    <row r="19" spans="2:37">
      <c r="B19" s="891"/>
      <c r="C19" s="554">
        <v>4030</v>
      </c>
      <c r="D19" s="894"/>
      <c r="E19" s="550" t="s">
        <v>793</v>
      </c>
      <c r="F19" s="551">
        <v>0.06</v>
      </c>
      <c r="G19" s="552">
        <f t="shared" si="4"/>
        <v>8329405.2599999998</v>
      </c>
      <c r="H19" s="552">
        <f t="shared" si="4"/>
        <v>7940431.75</v>
      </c>
      <c r="I19" s="553">
        <f t="shared" ref="I19:I58" si="5">G19-H19</f>
        <v>388973.50999999978</v>
      </c>
      <c r="J19" s="542"/>
      <c r="K19" s="542"/>
      <c r="L19" s="542">
        <v>43891.61</v>
      </c>
      <c r="M19" s="542"/>
      <c r="N19" s="542">
        <v>685280.75</v>
      </c>
      <c r="O19" s="542"/>
      <c r="P19" s="547">
        <v>64486.14</v>
      </c>
      <c r="Q19" s="542"/>
      <c r="R19" s="214">
        <v>156301.32999999999</v>
      </c>
      <c r="S19" s="214">
        <v>60092.57</v>
      </c>
      <c r="T19" s="220">
        <v>3078319.53</v>
      </c>
      <c r="U19" s="220">
        <v>60296.37</v>
      </c>
      <c r="V19" s="545">
        <f>563843.01+91089.15</f>
        <v>654932.16</v>
      </c>
      <c r="W19" s="545">
        <v>91089.15</v>
      </c>
      <c r="X19" s="545">
        <v>165683.66</v>
      </c>
      <c r="Y19" s="220">
        <v>4427585.96</v>
      </c>
      <c r="Z19" s="220">
        <v>3031830.82</v>
      </c>
      <c r="AA19" s="220">
        <v>474936.19</v>
      </c>
      <c r="AB19" s="220">
        <v>448679.26</v>
      </c>
      <c r="AC19" s="220">
        <v>2826431.51</v>
      </c>
      <c r="AF19" s="220"/>
      <c r="AG19" s="220"/>
    </row>
    <row r="20" spans="2:37">
      <c r="B20" s="891" t="s">
        <v>794</v>
      </c>
      <c r="C20" s="548">
        <v>4020</v>
      </c>
      <c r="D20" s="892" t="s">
        <v>799</v>
      </c>
      <c r="E20" s="550" t="s">
        <v>791</v>
      </c>
      <c r="F20" s="551">
        <v>0.13</v>
      </c>
      <c r="G20" s="552">
        <f t="shared" si="4"/>
        <v>105381364.31999999</v>
      </c>
      <c r="H20" s="552">
        <f t="shared" si="4"/>
        <v>107674054.37</v>
      </c>
      <c r="I20" s="553">
        <f t="shared" si="5"/>
        <v>-2292690.0500000119</v>
      </c>
      <c r="J20" s="542"/>
      <c r="K20" s="542"/>
      <c r="L20" s="542"/>
      <c r="M20" s="542">
        <v>2292690.0499999998</v>
      </c>
      <c r="N20" s="542">
        <v>10422345.18</v>
      </c>
      <c r="O20" s="542"/>
      <c r="P20" s="547"/>
      <c r="Q20" s="542"/>
      <c r="R20" s="214">
        <v>660150.80000000005</v>
      </c>
      <c r="S20" s="214">
        <v>0</v>
      </c>
      <c r="T20" s="220">
        <v>27073953.289999999</v>
      </c>
      <c r="V20" s="545">
        <v>3545901.08</v>
      </c>
      <c r="W20" s="545">
        <v>13168632.810000001</v>
      </c>
      <c r="X20" s="220">
        <v>11705115.32</v>
      </c>
      <c r="Y20" s="220">
        <v>3422302.68</v>
      </c>
      <c r="Z20" s="220">
        <v>51973898.649999999</v>
      </c>
      <c r="AA20" s="220">
        <v>36816530.18</v>
      </c>
      <c r="AF20" s="220"/>
      <c r="AG20" s="220"/>
      <c r="AI20" s="559">
        <v>51973898.649999999</v>
      </c>
    </row>
    <row r="21" spans="2:37" ht="13.5" customHeight="1">
      <c r="B21" s="891"/>
      <c r="C21" s="554">
        <v>4020</v>
      </c>
      <c r="D21" s="893"/>
      <c r="E21" s="550" t="s">
        <v>792</v>
      </c>
      <c r="F21" s="551">
        <v>0.09</v>
      </c>
      <c r="G21" s="552">
        <f>SUM(J21,L21,N21,P21,R21,T21,V21,X21,Z21,AB21,AD21,AF21,AH21,AJ21,AL21,AN21,AP21,AR21,AU21,AW21,AY21,BC21,BG21)</f>
        <v>297213375.05000001</v>
      </c>
      <c r="H21" s="552">
        <f t="shared" si="4"/>
        <v>326816509.85000002</v>
      </c>
      <c r="I21" s="553">
        <f t="shared" si="5"/>
        <v>-29603134.800000012</v>
      </c>
      <c r="J21" s="542"/>
      <c r="K21" s="542"/>
      <c r="L21" s="542">
        <v>5244190.53</v>
      </c>
      <c r="M21" s="542">
        <v>29823783.23</v>
      </c>
      <c r="N21" s="542">
        <v>13660419.18</v>
      </c>
      <c r="O21" s="542">
        <v>164304832.94</v>
      </c>
      <c r="P21" s="547">
        <v>27909442.09</v>
      </c>
      <c r="Q21" s="542"/>
      <c r="R21" s="214">
        <v>19309600.649999999</v>
      </c>
      <c r="S21" s="214">
        <v>0</v>
      </c>
      <c r="T21" s="220">
        <v>12545272.710000001</v>
      </c>
      <c r="V21" s="545">
        <v>7283802.8300000001</v>
      </c>
      <c r="W21" s="545">
        <v>73424734.640000001</v>
      </c>
      <c r="X21" s="220">
        <v>8064138.7300000004</v>
      </c>
      <c r="Y21" s="220">
        <v>2271099.1</v>
      </c>
      <c r="Z21" s="220">
        <v>203196508.33000001</v>
      </c>
      <c r="AA21" s="220">
        <v>47672841.799999997</v>
      </c>
      <c r="AE21" s="220">
        <v>9319218.1400000006</v>
      </c>
      <c r="AF21" s="220"/>
      <c r="AG21" s="220"/>
    </row>
    <row r="22" spans="2:37">
      <c r="B22" s="891"/>
      <c r="C22" s="554">
        <v>4020</v>
      </c>
      <c r="D22" s="894"/>
      <c r="E22" s="550" t="s">
        <v>793</v>
      </c>
      <c r="F22" s="551">
        <v>0.06</v>
      </c>
      <c r="G22" s="552">
        <f t="shared" si="4"/>
        <v>15200556.979999999</v>
      </c>
      <c r="H22" s="552">
        <f t="shared" si="4"/>
        <v>29092125.780000001</v>
      </c>
      <c r="I22" s="553">
        <f t="shared" si="5"/>
        <v>-13891568.800000003</v>
      </c>
      <c r="J22" s="542"/>
      <c r="K22" s="542"/>
      <c r="L22" s="542">
        <v>387382.3</v>
      </c>
      <c r="M22" s="542">
        <v>6720925.0700000003</v>
      </c>
      <c r="N22" s="542">
        <v>1991865.65</v>
      </c>
      <c r="O22" s="542">
        <v>614275.5</v>
      </c>
      <c r="P22" s="547">
        <v>1033444.78</v>
      </c>
      <c r="Q22" s="542"/>
      <c r="R22" s="214">
        <v>605451.16</v>
      </c>
      <c r="S22" s="214">
        <v>60092.57</v>
      </c>
      <c r="T22" s="220">
        <v>3642158.86</v>
      </c>
      <c r="U22" s="220">
        <v>60296.37</v>
      </c>
      <c r="V22" s="545">
        <f>451080.26+91089.15</f>
        <v>542169.41</v>
      </c>
      <c r="W22" s="545">
        <v>14187371.189999999</v>
      </c>
      <c r="X22" s="545">
        <v>453844.04</v>
      </c>
      <c r="Y22" s="220">
        <v>510396</v>
      </c>
      <c r="Z22" s="220">
        <v>5695184.1799999997</v>
      </c>
      <c r="AA22" s="220">
        <v>394528.3</v>
      </c>
      <c r="AD22" s="220">
        <v>849056.6</v>
      </c>
      <c r="AE22" s="220">
        <v>5695184.1799999997</v>
      </c>
      <c r="AF22" s="220"/>
      <c r="AG22" s="220">
        <v>849056.6</v>
      </c>
    </row>
    <row r="23" spans="2:37">
      <c r="B23" s="891" t="s">
        <v>794</v>
      </c>
      <c r="C23" s="554">
        <v>2319</v>
      </c>
      <c r="D23" s="892" t="s">
        <v>800</v>
      </c>
      <c r="E23" s="550" t="s">
        <v>791</v>
      </c>
      <c r="F23" s="551">
        <v>0.13</v>
      </c>
      <c r="G23" s="552">
        <f t="shared" si="4"/>
        <v>121926121.99000001</v>
      </c>
      <c r="H23" s="552">
        <f t="shared" si="4"/>
        <v>144488841.50999999</v>
      </c>
      <c r="I23" s="553">
        <f t="shared" si="5"/>
        <v>-22562719.519999981</v>
      </c>
      <c r="J23" s="542"/>
      <c r="K23" s="542"/>
      <c r="L23" s="542">
        <v>3184412.86</v>
      </c>
      <c r="M23" s="542"/>
      <c r="N23" s="542"/>
      <c r="O23" s="542"/>
      <c r="P23" s="547">
        <v>3053970.59</v>
      </c>
      <c r="Q23" s="542"/>
      <c r="R23" s="214">
        <v>1591338.08</v>
      </c>
      <c r="S23" s="214">
        <v>0</v>
      </c>
      <c r="T23" s="220">
        <v>28616.54</v>
      </c>
      <c r="U23" s="220">
        <v>30132373.09</v>
      </c>
      <c r="V23" s="545">
        <v>22396947.550000001</v>
      </c>
      <c r="W23" s="545">
        <v>0</v>
      </c>
      <c r="X23" s="220">
        <v>23544880.98</v>
      </c>
      <c r="Y23" s="220">
        <v>0</v>
      </c>
      <c r="Z23" s="220">
        <v>68125955.390000001</v>
      </c>
      <c r="AA23" s="220">
        <v>54847.11</v>
      </c>
      <c r="AC23" s="220">
        <v>114041553.34999999</v>
      </c>
      <c r="AD23" s="220">
        <v>0</v>
      </c>
      <c r="AE23" s="220">
        <v>260067.96</v>
      </c>
      <c r="AF23" s="220"/>
      <c r="AG23" s="220"/>
    </row>
    <row r="24" spans="2:37">
      <c r="B24" s="891"/>
      <c r="C24" s="554">
        <v>2319</v>
      </c>
      <c r="D24" s="893"/>
      <c r="E24" s="550" t="s">
        <v>792</v>
      </c>
      <c r="F24" s="551">
        <v>0.09</v>
      </c>
      <c r="G24" s="552">
        <f t="shared" si="4"/>
        <v>402984925.98000002</v>
      </c>
      <c r="H24" s="552">
        <f t="shared" si="4"/>
        <v>475991019.13999999</v>
      </c>
      <c r="I24" s="553">
        <f t="shared" si="5"/>
        <v>-73006093.159999967</v>
      </c>
      <c r="J24" s="542"/>
      <c r="K24" s="542"/>
      <c r="L24" s="542">
        <v>-493692.65</v>
      </c>
      <c r="M24" s="542"/>
      <c r="N24" s="542">
        <v>11024684.720000001</v>
      </c>
      <c r="O24" s="542"/>
      <c r="P24" s="547">
        <v>9616720.8900000006</v>
      </c>
      <c r="Q24" s="542"/>
      <c r="R24" s="214">
        <v>15488844.01</v>
      </c>
      <c r="S24" s="214">
        <v>0</v>
      </c>
      <c r="T24" s="220">
        <v>5873943.6600000001</v>
      </c>
      <c r="U24" s="220">
        <v>108642650.13</v>
      </c>
      <c r="V24" s="545">
        <v>8786601.4900000002</v>
      </c>
      <c r="W24" s="545">
        <v>0</v>
      </c>
      <c r="X24" s="220">
        <v>15887462.98</v>
      </c>
      <c r="Y24" s="220">
        <v>0</v>
      </c>
      <c r="Z24" s="220">
        <v>43577732.009999998</v>
      </c>
      <c r="AB24" s="220">
        <v>293966663.74000001</v>
      </c>
      <c r="AC24" s="220">
        <v>74125740.140000001</v>
      </c>
      <c r="AD24" s="220">
        <v>-744034.87</v>
      </c>
      <c r="AE24" s="220">
        <v>293222628.87</v>
      </c>
      <c r="AF24" s="220"/>
      <c r="AG24" s="220"/>
    </row>
    <row r="25" spans="2:37">
      <c r="B25" s="891"/>
      <c r="C25" s="561">
        <v>2319</v>
      </c>
      <c r="D25" s="894"/>
      <c r="E25" s="550" t="s">
        <v>793</v>
      </c>
      <c r="F25" s="551">
        <v>0.06</v>
      </c>
      <c r="G25" s="552">
        <f t="shared" si="4"/>
        <v>12445292.389999999</v>
      </c>
      <c r="H25" s="552">
        <f t="shared" si="4"/>
        <v>25072323.950000003</v>
      </c>
      <c r="I25" s="553">
        <f t="shared" si="5"/>
        <v>-12627031.560000004</v>
      </c>
      <c r="J25" s="542"/>
      <c r="K25" s="542"/>
      <c r="L25" s="542"/>
      <c r="M25" s="542"/>
      <c r="N25" s="542"/>
      <c r="O25" s="542"/>
      <c r="P25" s="547">
        <v>572632.47</v>
      </c>
      <c r="Q25" s="542"/>
      <c r="R25" s="214">
        <v>1198794.77</v>
      </c>
      <c r="S25" s="214">
        <v>60092.57</v>
      </c>
      <c r="T25" s="220">
        <v>1933105.94</v>
      </c>
      <c r="U25" s="220">
        <v>15442086.970000001</v>
      </c>
      <c r="V25" s="545">
        <f>2056169.38+91089.15</f>
        <v>2147258.5299999998</v>
      </c>
      <c r="W25" s="545">
        <v>-1053820.3700000001</v>
      </c>
      <c r="X25" s="545">
        <v>1316111</v>
      </c>
      <c r="Y25" s="220">
        <v>59315.74</v>
      </c>
      <c r="Z25" s="220">
        <v>5207673.28</v>
      </c>
      <c r="AC25" s="220">
        <v>10494932.640000001</v>
      </c>
      <c r="AF25" s="220">
        <v>69716.399999999994</v>
      </c>
      <c r="AG25" s="220">
        <v>69716.399999999994</v>
      </c>
    </row>
    <row r="26" spans="2:37">
      <c r="B26" s="891" t="s">
        <v>794</v>
      </c>
      <c r="C26" s="548">
        <v>2318</v>
      </c>
      <c r="D26" s="892" t="s">
        <v>801</v>
      </c>
      <c r="E26" s="550" t="s">
        <v>791</v>
      </c>
      <c r="F26" s="551">
        <v>0.13</v>
      </c>
      <c r="G26" s="552">
        <f t="shared" si="4"/>
        <v>91048577.599999994</v>
      </c>
      <c r="H26" s="552">
        <f t="shared" si="4"/>
        <v>94539001.900000006</v>
      </c>
      <c r="I26" s="553">
        <f t="shared" si="5"/>
        <v>-3490424.3000000119</v>
      </c>
      <c r="J26" s="542"/>
      <c r="K26" s="542"/>
      <c r="L26" s="542"/>
      <c r="M26" s="542"/>
      <c r="N26" s="542"/>
      <c r="O26" s="542"/>
      <c r="P26" s="547">
        <v>18248654.079999998</v>
      </c>
      <c r="Q26" s="542"/>
      <c r="R26" s="214">
        <v>14223008.859999999</v>
      </c>
      <c r="S26" s="214">
        <v>0</v>
      </c>
      <c r="T26" s="220">
        <v>24448245.690000001</v>
      </c>
      <c r="U26" s="220">
        <v>35962087.240000002</v>
      </c>
      <c r="V26" s="545">
        <v>6740165.0700000003</v>
      </c>
      <c r="W26" s="545">
        <v>0</v>
      </c>
      <c r="X26" s="545">
        <v>-3136197.95</v>
      </c>
      <c r="Y26" s="220">
        <v>0</v>
      </c>
      <c r="Z26" s="220">
        <v>30470274.800000001</v>
      </c>
      <c r="AB26" s="220">
        <v>54427.05</v>
      </c>
      <c r="AC26" s="220">
        <v>58576914.659999996</v>
      </c>
      <c r="AF26" s="220"/>
      <c r="AG26" s="220"/>
    </row>
    <row r="27" spans="2:37">
      <c r="B27" s="891"/>
      <c r="C27" s="554">
        <v>2318</v>
      </c>
      <c r="D27" s="893"/>
      <c r="E27" s="550" t="s">
        <v>792</v>
      </c>
      <c r="F27" s="551">
        <v>0.09</v>
      </c>
      <c r="G27" s="552">
        <f t="shared" si="4"/>
        <v>238524098.45000002</v>
      </c>
      <c r="H27" s="552">
        <f t="shared" si="4"/>
        <v>277531961.56999999</v>
      </c>
      <c r="I27" s="553">
        <f t="shared" si="5"/>
        <v>-39007863.119999975</v>
      </c>
      <c r="J27" s="542"/>
      <c r="K27" s="542"/>
      <c r="L27" s="542">
        <v>-634747.69999999995</v>
      </c>
      <c r="M27" s="542"/>
      <c r="N27" s="542">
        <v>4893183.57</v>
      </c>
      <c r="O27" s="542"/>
      <c r="P27" s="547">
        <v>1363532.1</v>
      </c>
      <c r="Q27" s="542"/>
      <c r="R27" s="214">
        <v>7882465.7400000002</v>
      </c>
      <c r="S27" s="214">
        <v>0</v>
      </c>
      <c r="T27" s="220">
        <v>3424803.44</v>
      </c>
      <c r="U27" s="220">
        <v>52512296.829999998</v>
      </c>
      <c r="V27" s="545">
        <v>3477768.09</v>
      </c>
      <c r="W27" s="545">
        <v>0</v>
      </c>
      <c r="X27" s="545">
        <v>-545268.65</v>
      </c>
      <c r="Y27" s="220">
        <v>0</v>
      </c>
      <c r="Z27" s="220">
        <v>17266715.120000001</v>
      </c>
      <c r="AB27" s="220">
        <v>157287359.62</v>
      </c>
      <c r="AC27" s="220">
        <v>180911377.62</v>
      </c>
      <c r="AD27" s="220">
        <v>44108287.119999997</v>
      </c>
      <c r="AE27" s="220">
        <v>44108287.119999997</v>
      </c>
      <c r="AF27" s="220"/>
      <c r="AG27" s="220"/>
    </row>
    <row r="28" spans="2:37">
      <c r="B28" s="891"/>
      <c r="C28" s="554">
        <v>2318</v>
      </c>
      <c r="D28" s="894"/>
      <c r="E28" s="550" t="s">
        <v>793</v>
      </c>
      <c r="F28" s="551">
        <v>0.06</v>
      </c>
      <c r="G28" s="552">
        <f t="shared" si="4"/>
        <v>9887422.3900000006</v>
      </c>
      <c r="H28" s="552">
        <f t="shared" si="4"/>
        <v>22107135.75</v>
      </c>
      <c r="I28" s="553">
        <f t="shared" si="5"/>
        <v>-12219713.359999999</v>
      </c>
      <c r="J28" s="542"/>
      <c r="K28" s="542"/>
      <c r="L28" s="542">
        <v>625546.26</v>
      </c>
      <c r="M28" s="542"/>
      <c r="N28" s="542">
        <v>721744.48</v>
      </c>
      <c r="O28" s="542"/>
      <c r="P28" s="547">
        <v>1109241.82</v>
      </c>
      <c r="Q28" s="542"/>
      <c r="R28" s="214">
        <v>848738.92</v>
      </c>
      <c r="S28" s="214">
        <v>45069.41</v>
      </c>
      <c r="T28" s="220">
        <v>1125155.5900000001</v>
      </c>
      <c r="U28" s="220">
        <v>16630790.279999999</v>
      </c>
      <c r="V28" s="545">
        <f>1480911.13+68316.91</f>
        <v>1549228.0399999998</v>
      </c>
      <c r="W28" s="545">
        <v>-935850.35</v>
      </c>
      <c r="X28" s="220">
        <v>281836.92</v>
      </c>
      <c r="Y28" s="220">
        <v>44486.75</v>
      </c>
      <c r="Z28" s="220">
        <v>3625930.36</v>
      </c>
      <c r="AC28" s="220">
        <v>6322639.6600000001</v>
      </c>
      <c r="AF28" s="220"/>
      <c r="AG28" s="220"/>
    </row>
    <row r="29" spans="2:37">
      <c r="B29" s="891" t="s">
        <v>794</v>
      </c>
      <c r="C29" s="548" t="s">
        <v>802</v>
      </c>
      <c r="D29" s="892" t="s">
        <v>803</v>
      </c>
      <c r="E29" s="550" t="s">
        <v>791</v>
      </c>
      <c r="F29" s="551">
        <v>0.13</v>
      </c>
      <c r="G29" s="552">
        <f t="shared" si="4"/>
        <v>0</v>
      </c>
      <c r="H29" s="552">
        <f t="shared" si="4"/>
        <v>9836350.7799999993</v>
      </c>
      <c r="I29" s="553">
        <f t="shared" si="5"/>
        <v>-9836350.7799999993</v>
      </c>
      <c r="J29" s="542"/>
      <c r="K29" s="542"/>
      <c r="L29" s="542"/>
      <c r="M29" s="542"/>
      <c r="N29" s="542"/>
      <c r="O29" s="542"/>
      <c r="P29" s="547"/>
      <c r="Q29" s="542"/>
      <c r="R29" s="214"/>
      <c r="S29" s="214"/>
      <c r="V29" s="545">
        <v>0</v>
      </c>
      <c r="W29" s="545">
        <v>0</v>
      </c>
      <c r="X29" s="545">
        <v>0</v>
      </c>
      <c r="Y29" s="545">
        <v>0</v>
      </c>
      <c r="Z29" s="220">
        <v>117923.07</v>
      </c>
      <c r="AF29" s="220"/>
      <c r="AG29" s="220"/>
      <c r="AH29" s="220">
        <v>-117923.07</v>
      </c>
      <c r="AJ29" s="248">
        <v>0</v>
      </c>
      <c r="AK29" s="248">
        <v>9836350.7799999993</v>
      </c>
    </row>
    <row r="30" spans="2:37">
      <c r="B30" s="891"/>
      <c r="C30" s="554" t="s">
        <v>802</v>
      </c>
      <c r="D30" s="893"/>
      <c r="E30" s="550" t="s">
        <v>792</v>
      </c>
      <c r="F30" s="551">
        <v>0.09</v>
      </c>
      <c r="G30" s="552">
        <f t="shared" si="4"/>
        <v>2073641.77</v>
      </c>
      <c r="H30" s="552">
        <f t="shared" si="4"/>
        <v>30988092.489999998</v>
      </c>
      <c r="I30" s="553">
        <f t="shared" si="5"/>
        <v>-28914450.719999999</v>
      </c>
      <c r="J30" s="542"/>
      <c r="K30" s="542"/>
      <c r="L30" s="542"/>
      <c r="M30" s="542"/>
      <c r="N30" s="542"/>
      <c r="O30" s="542"/>
      <c r="P30" s="547"/>
      <c r="Q30" s="542"/>
      <c r="R30" s="214"/>
      <c r="S30" s="214"/>
      <c r="V30" s="545">
        <v>0</v>
      </c>
      <c r="W30" s="545">
        <v>0</v>
      </c>
      <c r="X30" s="545">
        <v>0</v>
      </c>
      <c r="Y30" s="545">
        <v>0</v>
      </c>
      <c r="Z30" s="220">
        <v>2073641.77</v>
      </c>
      <c r="AF30" s="220"/>
      <c r="AG30" s="220"/>
      <c r="AI30" s="559">
        <v>30988092.489999998</v>
      </c>
    </row>
    <row r="31" spans="2:37">
      <c r="B31" s="891"/>
      <c r="C31" s="554" t="s">
        <v>802</v>
      </c>
      <c r="D31" s="894"/>
      <c r="E31" s="550" t="s">
        <v>793</v>
      </c>
      <c r="F31" s="551">
        <v>0.06</v>
      </c>
      <c r="G31" s="552">
        <f t="shared" si="4"/>
        <v>1726122.17</v>
      </c>
      <c r="H31" s="552">
        <f t="shared" si="4"/>
        <v>8077291.4199999999</v>
      </c>
      <c r="I31" s="553">
        <f t="shared" si="5"/>
        <v>-6351169.25</v>
      </c>
      <c r="J31" s="542"/>
      <c r="K31" s="542"/>
      <c r="L31" s="542">
        <v>1262584.23</v>
      </c>
      <c r="M31" s="542"/>
      <c r="N31" s="542">
        <v>112007.19</v>
      </c>
      <c r="O31" s="542"/>
      <c r="P31" s="547"/>
      <c r="Q31" s="542">
        <v>7725760.6799999997</v>
      </c>
      <c r="R31" s="214"/>
      <c r="S31" s="214"/>
      <c r="U31" s="220">
        <v>0</v>
      </c>
      <c r="V31" s="545">
        <v>0</v>
      </c>
      <c r="W31" s="545">
        <v>0</v>
      </c>
      <c r="X31" s="545">
        <v>0</v>
      </c>
      <c r="Y31" s="545">
        <v>0</v>
      </c>
      <c r="Z31" s="220">
        <v>351530.75</v>
      </c>
      <c r="AF31" s="220"/>
      <c r="AG31" s="220"/>
      <c r="AJ31" s="248">
        <v>0</v>
      </c>
      <c r="AK31" s="248">
        <v>351530.74</v>
      </c>
    </row>
    <row r="32" spans="2:37">
      <c r="B32" s="891" t="s">
        <v>794</v>
      </c>
      <c r="C32" s="548">
        <v>1080</v>
      </c>
      <c r="D32" s="892" t="s">
        <v>804</v>
      </c>
      <c r="E32" s="550" t="s">
        <v>791</v>
      </c>
      <c r="F32" s="551">
        <v>0.13</v>
      </c>
      <c r="G32" s="552">
        <f t="shared" si="4"/>
        <v>0</v>
      </c>
      <c r="H32" s="552">
        <f t="shared" si="4"/>
        <v>0</v>
      </c>
      <c r="I32" s="553">
        <f t="shared" si="5"/>
        <v>0</v>
      </c>
      <c r="J32" s="542"/>
      <c r="K32" s="542"/>
      <c r="L32" s="542"/>
      <c r="M32" s="542"/>
      <c r="N32" s="542"/>
      <c r="O32" s="542"/>
      <c r="P32" s="547"/>
      <c r="Q32" s="542"/>
      <c r="R32" s="214"/>
      <c r="S32" s="214"/>
      <c r="Y32" s="545"/>
      <c r="AF32" s="220"/>
      <c r="AG32" s="220"/>
    </row>
    <row r="33" spans="2:52">
      <c r="B33" s="891"/>
      <c r="C33" s="554">
        <v>1080</v>
      </c>
      <c r="D33" s="893"/>
      <c r="E33" s="550" t="s">
        <v>792</v>
      </c>
      <c r="F33" s="551">
        <v>0.09</v>
      </c>
      <c r="G33" s="552">
        <f t="shared" si="4"/>
        <v>0</v>
      </c>
      <c r="H33" s="552">
        <f t="shared" si="4"/>
        <v>379237.83</v>
      </c>
      <c r="I33" s="553">
        <f t="shared" si="5"/>
        <v>-379237.83</v>
      </c>
      <c r="J33" s="542"/>
      <c r="K33" s="542"/>
      <c r="L33" s="542"/>
      <c r="M33" s="542"/>
      <c r="N33" s="542"/>
      <c r="O33" s="542"/>
      <c r="P33" s="547"/>
      <c r="Q33" s="542"/>
      <c r="R33" s="214"/>
      <c r="S33" s="214"/>
      <c r="Y33" s="545"/>
      <c r="AF33" s="220"/>
      <c r="AG33" s="220"/>
      <c r="AI33" s="559">
        <v>379237.83</v>
      </c>
    </row>
    <row r="34" spans="2:52">
      <c r="B34" s="891"/>
      <c r="C34" s="554">
        <v>1080</v>
      </c>
      <c r="D34" s="894"/>
      <c r="E34" s="550" t="s">
        <v>793</v>
      </c>
      <c r="F34" s="551">
        <v>0.06</v>
      </c>
      <c r="G34" s="552">
        <f t="shared" si="4"/>
        <v>0</v>
      </c>
      <c r="H34" s="552">
        <f t="shared" si="4"/>
        <v>475794.07</v>
      </c>
      <c r="I34" s="553">
        <f t="shared" si="5"/>
        <v>-475794.07</v>
      </c>
      <c r="J34" s="542"/>
      <c r="K34" s="542"/>
      <c r="L34" s="542"/>
      <c r="M34" s="542"/>
      <c r="N34" s="542"/>
      <c r="O34" s="542"/>
      <c r="P34" s="547"/>
      <c r="Q34" s="542"/>
      <c r="R34" s="214"/>
      <c r="S34" s="214"/>
      <c r="Y34" s="545"/>
      <c r="AF34" s="220"/>
      <c r="AG34" s="220"/>
      <c r="AI34" s="559">
        <v>475794.07</v>
      </c>
    </row>
    <row r="35" spans="2:52">
      <c r="B35" s="891" t="s">
        <v>794</v>
      </c>
      <c r="C35" s="548">
        <v>1080</v>
      </c>
      <c r="D35" s="892" t="s">
        <v>628</v>
      </c>
      <c r="E35" s="550" t="s">
        <v>791</v>
      </c>
      <c r="F35" s="551">
        <v>0.13</v>
      </c>
      <c r="G35" s="552">
        <f t="shared" si="4"/>
        <v>218183037.44999999</v>
      </c>
      <c r="H35" s="552">
        <f t="shared" si="4"/>
        <v>207728813.11999997</v>
      </c>
      <c r="I35" s="553">
        <f t="shared" si="5"/>
        <v>10454224.330000013</v>
      </c>
      <c r="J35" s="542"/>
      <c r="K35" s="542"/>
      <c r="L35" s="542"/>
      <c r="M35" s="542"/>
      <c r="N35" s="542">
        <v>22944611.219999999</v>
      </c>
      <c r="O35" s="542"/>
      <c r="P35" s="547">
        <v>9632042.6400000006</v>
      </c>
      <c r="Q35" s="542">
        <v>21162439.18</v>
      </c>
      <c r="R35" s="214">
        <v>35911880.469999999</v>
      </c>
      <c r="S35" s="214">
        <v>11414214.68</v>
      </c>
      <c r="T35" s="220">
        <v>10896695.039999999</v>
      </c>
      <c r="V35" s="545">
        <v>106289807.45</v>
      </c>
      <c r="W35" s="545">
        <v>36354351.18</v>
      </c>
      <c r="X35" s="220">
        <v>4407911.8099999996</v>
      </c>
      <c r="Y35" s="220">
        <v>83150388.939999998</v>
      </c>
      <c r="Z35" s="220">
        <v>28100088.82</v>
      </c>
      <c r="AA35" s="220">
        <v>27533528.18</v>
      </c>
      <c r="AE35" s="220">
        <v>4012784.76</v>
      </c>
      <c r="AF35" s="220"/>
      <c r="AG35" s="220"/>
      <c r="AI35" s="559">
        <v>24101106.199999999</v>
      </c>
    </row>
    <row r="36" spans="2:52">
      <c r="B36" s="891"/>
      <c r="C36" s="554">
        <v>1080</v>
      </c>
      <c r="D36" s="893"/>
      <c r="E36" s="550" t="s">
        <v>792</v>
      </c>
      <c r="F36" s="551">
        <v>0.09</v>
      </c>
      <c r="G36" s="552">
        <f t="shared" si="4"/>
        <v>1183315548.3400002</v>
      </c>
      <c r="H36" s="552">
        <f t="shared" si="4"/>
        <v>1097680496.02</v>
      </c>
      <c r="I36" s="553">
        <f t="shared" si="5"/>
        <v>85635052.320000172</v>
      </c>
      <c r="J36" s="542"/>
      <c r="K36" s="542"/>
      <c r="L36" s="542">
        <v>2011104.09</v>
      </c>
      <c r="M36" s="542"/>
      <c r="N36" s="542">
        <v>16149385.24</v>
      </c>
      <c r="O36" s="542"/>
      <c r="P36" s="547">
        <v>24831318.77</v>
      </c>
      <c r="Q36" s="542"/>
      <c r="R36" s="214">
        <v>29735687.109999999</v>
      </c>
      <c r="S36" s="214">
        <v>49099875.030000001</v>
      </c>
      <c r="T36" s="220">
        <v>158685860.58000001</v>
      </c>
      <c r="U36" s="220">
        <v>137614678.90000001</v>
      </c>
      <c r="V36" s="545">
        <v>171895105.94999999</v>
      </c>
      <c r="W36" s="545">
        <v>206770171.53999999</v>
      </c>
      <c r="X36" s="220">
        <v>117305843.02</v>
      </c>
      <c r="Y36" s="220">
        <v>127337229.25</v>
      </c>
      <c r="Z36" s="220">
        <v>75373568.370000005</v>
      </c>
      <c r="AA36" s="220">
        <v>28836196.789999999</v>
      </c>
      <c r="AD36" s="220">
        <v>587327675.21000004</v>
      </c>
      <c r="AE36" s="220">
        <v>144180907.80000001</v>
      </c>
      <c r="AF36" s="220"/>
      <c r="AG36" s="220">
        <v>275229357.80000001</v>
      </c>
      <c r="AI36" s="559">
        <v>128612078.91</v>
      </c>
      <c r="AN36" s="248">
        <v>-91743119.25</v>
      </c>
      <c r="AP36" s="248">
        <v>91743119.25</v>
      </c>
    </row>
    <row r="37" spans="2:52">
      <c r="B37" s="891"/>
      <c r="C37" s="554">
        <v>1080</v>
      </c>
      <c r="D37" s="894"/>
      <c r="E37" s="550" t="s">
        <v>793</v>
      </c>
      <c r="F37" s="551">
        <v>0.06</v>
      </c>
      <c r="G37" s="552">
        <f t="shared" si="4"/>
        <v>20771258.767665289</v>
      </c>
      <c r="H37" s="552">
        <f t="shared" si="4"/>
        <v>22230480.600000001</v>
      </c>
      <c r="I37" s="553">
        <f t="shared" si="5"/>
        <v>-1459221.8323347121</v>
      </c>
      <c r="J37" s="542"/>
      <c r="K37" s="542"/>
      <c r="L37" s="542">
        <v>439078.6</v>
      </c>
      <c r="M37" s="542"/>
      <c r="N37" s="542">
        <v>1226790.19</v>
      </c>
      <c r="O37" s="542"/>
      <c r="P37" s="547">
        <v>-113038.25</v>
      </c>
      <c r="Q37" s="542">
        <v>2831283.82</v>
      </c>
      <c r="R37" s="214">
        <v>60092.57</v>
      </c>
      <c r="S37" s="214">
        <v>60092.57</v>
      </c>
      <c r="T37" s="220">
        <v>472894.22</v>
      </c>
      <c r="U37" s="220">
        <v>60296.37</v>
      </c>
      <c r="V37" s="545">
        <f>7294630.9+91089.15</f>
        <v>7385720.0500000007</v>
      </c>
      <c r="W37" s="545">
        <v>684455.55</v>
      </c>
      <c r="X37" s="545">
        <v>2150705.65</v>
      </c>
      <c r="Y37" s="220">
        <v>7353946.6399999997</v>
      </c>
      <c r="Z37" s="220">
        <v>9149015.73766529</v>
      </c>
      <c r="AA37" s="220">
        <v>2091389.91</v>
      </c>
      <c r="AE37" s="220">
        <v>9149015.7400000002</v>
      </c>
      <c r="AF37" s="220"/>
      <c r="AG37" s="220"/>
    </row>
    <row r="38" spans="2:52">
      <c r="B38" s="891" t="s">
        <v>794</v>
      </c>
      <c r="C38" s="548">
        <v>1080</v>
      </c>
      <c r="D38" s="892" t="s">
        <v>630</v>
      </c>
      <c r="E38" s="550" t="s">
        <v>791</v>
      </c>
      <c r="F38" s="551">
        <v>0.13</v>
      </c>
      <c r="G38" s="552">
        <f t="shared" si="4"/>
        <v>131845843.70000002</v>
      </c>
      <c r="H38" s="552">
        <f t="shared" si="4"/>
        <v>142300068.02999997</v>
      </c>
      <c r="I38" s="553">
        <f t="shared" si="5"/>
        <v>-10454224.329999954</v>
      </c>
      <c r="J38" s="542"/>
      <c r="K38" s="542"/>
      <c r="L38" s="542"/>
      <c r="M38" s="542"/>
      <c r="N38" s="542">
        <v>11498520.92</v>
      </c>
      <c r="O38" s="542"/>
      <c r="P38" s="547">
        <v>7347191.0899999999</v>
      </c>
      <c r="Q38" s="542">
        <v>11498520.92</v>
      </c>
      <c r="R38" s="214">
        <v>6781679.0800000001</v>
      </c>
      <c r="S38" s="214">
        <v>7347191.0899999999</v>
      </c>
      <c r="T38" s="220">
        <v>0.02</v>
      </c>
      <c r="V38" s="545">
        <v>80139398.260000005</v>
      </c>
      <c r="W38" s="545">
        <v>17235903.43</v>
      </c>
      <c r="X38" s="220">
        <v>4038990.73</v>
      </c>
      <c r="Y38" s="220">
        <v>0</v>
      </c>
      <c r="Z38" s="220">
        <v>22040063.600000001</v>
      </c>
      <c r="AA38" s="220">
        <v>84178388.989999995</v>
      </c>
      <c r="AE38" s="220">
        <v>15258590.84</v>
      </c>
      <c r="AF38" s="220"/>
      <c r="AG38" s="220"/>
      <c r="AI38" s="559">
        <v>6781472.7599999998</v>
      </c>
    </row>
    <row r="39" spans="2:52">
      <c r="B39" s="891"/>
      <c r="C39" s="554">
        <v>1080</v>
      </c>
      <c r="D39" s="893"/>
      <c r="E39" s="550" t="s">
        <v>792</v>
      </c>
      <c r="F39" s="551">
        <v>0.09</v>
      </c>
      <c r="G39" s="552">
        <f t="shared" si="4"/>
        <v>457510576.70000005</v>
      </c>
      <c r="H39" s="552">
        <f t="shared" si="4"/>
        <v>459963312.14999998</v>
      </c>
      <c r="I39" s="553">
        <f t="shared" si="5"/>
        <v>-2452735.4499999285</v>
      </c>
      <c r="J39" s="542"/>
      <c r="K39" s="542"/>
      <c r="L39" s="542">
        <v>498586.12</v>
      </c>
      <c r="M39" s="542"/>
      <c r="N39" s="542">
        <v>5439135.9100000001</v>
      </c>
      <c r="O39" s="542"/>
      <c r="P39" s="547">
        <v>15436789.9</v>
      </c>
      <c r="Q39" s="542"/>
      <c r="R39" s="214">
        <v>23070802.629999999</v>
      </c>
      <c r="S39" s="214">
        <v>23827247.379999999</v>
      </c>
      <c r="T39" s="220">
        <v>27932491.84</v>
      </c>
      <c r="V39" s="545">
        <v>33910822.82</v>
      </c>
      <c r="W39" s="545">
        <v>51003294.469999999</v>
      </c>
      <c r="X39" s="220">
        <v>24149722.219999999</v>
      </c>
      <c r="Y39" s="220">
        <v>21902159.039999999</v>
      </c>
      <c r="Z39" s="220">
        <v>25856794.710000001</v>
      </c>
      <c r="AA39" s="220">
        <v>36158386</v>
      </c>
      <c r="AD39" s="220">
        <v>301215430.55000001</v>
      </c>
      <c r="AE39" s="220">
        <v>327072225.25999999</v>
      </c>
      <c r="AF39" s="220"/>
      <c r="AG39" s="220"/>
    </row>
    <row r="40" spans="2:52">
      <c r="B40" s="891"/>
      <c r="C40" s="554">
        <v>1080</v>
      </c>
      <c r="D40" s="894"/>
      <c r="E40" s="550" t="s">
        <v>793</v>
      </c>
      <c r="F40" s="551">
        <v>0.06</v>
      </c>
      <c r="G40" s="552">
        <f t="shared" si="4"/>
        <v>16797952.739999998</v>
      </c>
      <c r="H40" s="552">
        <f t="shared" si="4"/>
        <v>19963111.030000001</v>
      </c>
      <c r="I40" s="553">
        <f t="shared" si="5"/>
        <v>-3165158.2900000028</v>
      </c>
      <c r="J40" s="542"/>
      <c r="K40" s="542"/>
      <c r="L40" s="542">
        <v>404945.11</v>
      </c>
      <c r="M40" s="542"/>
      <c r="N40" s="542">
        <v>887361.61</v>
      </c>
      <c r="O40" s="542"/>
      <c r="P40" s="547">
        <v>-78904.759999999995</v>
      </c>
      <c r="Q40" s="542">
        <v>4197791.72</v>
      </c>
      <c r="R40" s="214">
        <v>60092.57</v>
      </c>
      <c r="S40" s="214">
        <v>60092.57</v>
      </c>
      <c r="T40" s="220">
        <v>652067.30000000005</v>
      </c>
      <c r="U40" s="220">
        <v>60296.37</v>
      </c>
      <c r="V40" s="545">
        <f>5996293.68+91089.15</f>
        <v>6087382.8300000001</v>
      </c>
      <c r="W40" s="545">
        <v>863628.63</v>
      </c>
      <c r="X40" s="545">
        <v>1635477.45</v>
      </c>
      <c r="Y40" s="220">
        <v>59315.74</v>
      </c>
      <c r="Z40" s="220">
        <v>7149530.6299999999</v>
      </c>
      <c r="AA40" s="220">
        <v>7572455.3899999997</v>
      </c>
      <c r="AE40" s="220">
        <v>7149530.6100000003</v>
      </c>
      <c r="AF40" s="220"/>
      <c r="AG40" s="220"/>
    </row>
    <row r="41" spans="2:52">
      <c r="B41" s="891" t="s">
        <v>794</v>
      </c>
      <c r="C41" s="548">
        <v>2316</v>
      </c>
      <c r="D41" s="892" t="s">
        <v>805</v>
      </c>
      <c r="E41" s="550" t="s">
        <v>791</v>
      </c>
      <c r="F41" s="551">
        <v>0.13</v>
      </c>
      <c r="G41" s="552">
        <f t="shared" si="4"/>
        <v>3526106.2</v>
      </c>
      <c r="H41" s="552">
        <f t="shared" si="4"/>
        <v>3526106.2</v>
      </c>
      <c r="I41" s="553">
        <f t="shared" si="5"/>
        <v>0</v>
      </c>
      <c r="J41" s="542"/>
      <c r="K41" s="542"/>
      <c r="L41" s="542"/>
      <c r="M41" s="542"/>
      <c r="N41" s="542"/>
      <c r="O41" s="542"/>
      <c r="P41" s="547"/>
      <c r="Q41" s="542"/>
      <c r="R41" s="214"/>
      <c r="S41" s="214"/>
      <c r="V41" s="545">
        <v>0</v>
      </c>
      <c r="W41" s="545">
        <v>0</v>
      </c>
      <c r="X41" s="220">
        <v>0</v>
      </c>
      <c r="Y41" s="220">
        <v>0</v>
      </c>
      <c r="AD41" s="220">
        <v>3526106.2</v>
      </c>
      <c r="AF41" s="220"/>
      <c r="AG41" s="220"/>
      <c r="AK41" s="248">
        <v>3526106.2</v>
      </c>
    </row>
    <row r="42" spans="2:52">
      <c r="B42" s="891"/>
      <c r="C42" s="554">
        <v>2316</v>
      </c>
      <c r="D42" s="893"/>
      <c r="E42" s="550" t="s">
        <v>792</v>
      </c>
      <c r="F42" s="551">
        <v>0.09</v>
      </c>
      <c r="G42" s="552">
        <f t="shared" si="4"/>
        <v>0</v>
      </c>
      <c r="H42" s="552">
        <f t="shared" si="4"/>
        <v>0</v>
      </c>
      <c r="I42" s="553">
        <f t="shared" si="5"/>
        <v>0</v>
      </c>
      <c r="J42" s="542"/>
      <c r="K42" s="542"/>
      <c r="L42" s="542"/>
      <c r="M42" s="542"/>
      <c r="N42" s="542"/>
      <c r="O42" s="542"/>
      <c r="P42" s="547"/>
      <c r="Q42" s="542"/>
      <c r="R42" s="214"/>
      <c r="S42" s="214"/>
      <c r="V42" s="545">
        <v>0</v>
      </c>
      <c r="W42" s="545">
        <v>0</v>
      </c>
      <c r="X42" s="220">
        <v>0</v>
      </c>
      <c r="Y42" s="220">
        <v>0</v>
      </c>
      <c r="AF42" s="220"/>
      <c r="AG42" s="220"/>
    </row>
    <row r="43" spans="2:52">
      <c r="B43" s="891"/>
      <c r="C43" s="554">
        <v>2316</v>
      </c>
      <c r="D43" s="894"/>
      <c r="E43" s="550" t="s">
        <v>793</v>
      </c>
      <c r="F43" s="551">
        <v>0.06</v>
      </c>
      <c r="G43" s="552">
        <f t="shared" si="4"/>
        <v>3187758.42</v>
      </c>
      <c r="H43" s="552">
        <f t="shared" si="4"/>
        <v>10589330.190000001</v>
      </c>
      <c r="I43" s="553">
        <f t="shared" si="5"/>
        <v>-7401571.7700000014</v>
      </c>
      <c r="J43" s="542"/>
      <c r="K43" s="542"/>
      <c r="L43" s="542">
        <f>-6425985.71+6471185.29</f>
        <v>45199.580000000075</v>
      </c>
      <c r="M43" s="542">
        <v>6439798.5599999996</v>
      </c>
      <c r="N43" s="542">
        <v>54164.39</v>
      </c>
      <c r="O43" s="542"/>
      <c r="P43" s="547">
        <v>832458.31</v>
      </c>
      <c r="Q43" s="542">
        <v>1061137.18</v>
      </c>
      <c r="R43" s="214">
        <v>313557.90999999997</v>
      </c>
      <c r="S43" s="214">
        <v>60092.570000000102</v>
      </c>
      <c r="T43" s="220">
        <v>60296.37</v>
      </c>
      <c r="U43" s="220">
        <v>110522.47</v>
      </c>
      <c r="V43" s="545">
        <f>119624.91+91089.15</f>
        <v>210714.06</v>
      </c>
      <c r="W43" s="545">
        <v>91089.15</v>
      </c>
      <c r="X43" s="545">
        <v>753655.36</v>
      </c>
      <c r="Y43" s="220">
        <v>59315.74</v>
      </c>
      <c r="Z43" s="220">
        <v>45119.28</v>
      </c>
      <c r="AA43" s="220">
        <v>45119.28</v>
      </c>
      <c r="AB43" s="220">
        <v>95097.08</v>
      </c>
      <c r="AC43" s="220">
        <v>95097.08</v>
      </c>
      <c r="AD43" s="220">
        <v>71287.13</v>
      </c>
      <c r="AF43" s="220"/>
      <c r="AG43" s="220">
        <v>1849662.08</v>
      </c>
      <c r="AK43" s="248">
        <v>71287.13</v>
      </c>
      <c r="AP43" s="248">
        <v>284905.65999999997</v>
      </c>
      <c r="AQ43" s="248">
        <v>284905.65999999997</v>
      </c>
      <c r="AR43" s="248">
        <v>201165.05</v>
      </c>
      <c r="AS43" s="220">
        <v>201165.05</v>
      </c>
      <c r="AW43" s="220">
        <v>220138.23999999999</v>
      </c>
      <c r="AZ43" s="248">
        <v>220138.23999999999</v>
      </c>
    </row>
    <row r="44" spans="2:52">
      <c r="B44" s="891" t="s">
        <v>794</v>
      </c>
      <c r="C44" s="548">
        <v>2026</v>
      </c>
      <c r="D44" s="892" t="s">
        <v>806</v>
      </c>
      <c r="E44" s="550" t="s">
        <v>791</v>
      </c>
      <c r="F44" s="551">
        <v>0.13</v>
      </c>
      <c r="G44" s="552">
        <f t="shared" si="4"/>
        <v>0</v>
      </c>
      <c r="H44" s="552">
        <f t="shared" si="4"/>
        <v>31750112.719999999</v>
      </c>
      <c r="I44" s="553">
        <f t="shared" si="5"/>
        <v>-31750112.719999999</v>
      </c>
      <c r="J44" s="542"/>
      <c r="K44" s="542"/>
      <c r="L44" s="542"/>
      <c r="M44" s="542">
        <v>31750112.719999999</v>
      </c>
      <c r="N44" s="542"/>
      <c r="O44" s="542"/>
      <c r="P44" s="547"/>
      <c r="Q44" s="542"/>
      <c r="R44" s="214"/>
      <c r="S44" s="214"/>
      <c r="V44" s="545">
        <v>0</v>
      </c>
      <c r="W44" s="545">
        <v>0</v>
      </c>
      <c r="X44" s="545">
        <v>0</v>
      </c>
      <c r="Y44" s="545">
        <v>0</v>
      </c>
      <c r="AF44" s="220"/>
      <c r="AG44" s="220"/>
    </row>
    <row r="45" spans="2:52">
      <c r="B45" s="891"/>
      <c r="C45" s="554">
        <v>2026</v>
      </c>
      <c r="D45" s="893"/>
      <c r="E45" s="550" t="s">
        <v>792</v>
      </c>
      <c r="F45" s="551">
        <v>0.09</v>
      </c>
      <c r="G45" s="552">
        <f t="shared" si="4"/>
        <v>0</v>
      </c>
      <c r="H45" s="552">
        <f t="shared" si="4"/>
        <v>33171635.899999999</v>
      </c>
      <c r="I45" s="553">
        <f t="shared" si="5"/>
        <v>-33171635.899999999</v>
      </c>
      <c r="J45" s="542"/>
      <c r="K45" s="542"/>
      <c r="L45" s="542"/>
      <c r="M45" s="542">
        <v>33171635.899999999</v>
      </c>
      <c r="N45" s="542"/>
      <c r="O45" s="542"/>
      <c r="P45" s="547"/>
      <c r="Q45" s="542"/>
      <c r="R45" s="214"/>
      <c r="S45" s="214"/>
      <c r="V45" s="545">
        <v>0</v>
      </c>
      <c r="W45" s="545">
        <v>0</v>
      </c>
      <c r="X45" s="545">
        <v>0</v>
      </c>
      <c r="Y45" s="545">
        <v>0</v>
      </c>
      <c r="AF45" s="220"/>
      <c r="AG45" s="220"/>
    </row>
    <row r="46" spans="2:52">
      <c r="B46" s="891"/>
      <c r="C46" s="554">
        <v>2026</v>
      </c>
      <c r="D46" s="894"/>
      <c r="E46" s="550" t="s">
        <v>793</v>
      </c>
      <c r="F46" s="551">
        <v>0.06</v>
      </c>
      <c r="G46" s="552">
        <f t="shared" si="4"/>
        <v>235849.06</v>
      </c>
      <c r="H46" s="552">
        <f t="shared" si="4"/>
        <v>4299686.97</v>
      </c>
      <c r="I46" s="553">
        <f t="shared" si="5"/>
        <v>-4063837.9099999997</v>
      </c>
      <c r="J46" s="542"/>
      <c r="K46" s="542"/>
      <c r="L46" s="542">
        <v>235849.06</v>
      </c>
      <c r="M46" s="542">
        <v>4299686.97</v>
      </c>
      <c r="N46" s="542"/>
      <c r="O46" s="542"/>
      <c r="P46" s="547"/>
      <c r="Q46" s="542"/>
      <c r="R46" s="214"/>
      <c r="S46" s="214"/>
      <c r="V46" s="545">
        <v>0</v>
      </c>
      <c r="W46" s="545">
        <v>0</v>
      </c>
      <c r="X46" s="545">
        <v>0</v>
      </c>
      <c r="Y46" s="545">
        <v>0</v>
      </c>
      <c r="AF46" s="220"/>
      <c r="AG46" s="220"/>
    </row>
    <row r="47" spans="2:52">
      <c r="B47" s="891" t="s">
        <v>794</v>
      </c>
      <c r="C47" s="554">
        <v>3314</v>
      </c>
      <c r="D47" s="892" t="s">
        <v>807</v>
      </c>
      <c r="E47" s="550" t="s">
        <v>791</v>
      </c>
      <c r="F47" s="551">
        <v>0.13</v>
      </c>
      <c r="G47" s="552">
        <f t="shared" si="4"/>
        <v>70891362.969999999</v>
      </c>
      <c r="H47" s="552">
        <f t="shared" si="4"/>
        <v>91744118.649999991</v>
      </c>
      <c r="I47" s="553">
        <f t="shared" si="5"/>
        <v>-20852755.679999992</v>
      </c>
      <c r="J47" s="542"/>
      <c r="K47" s="542"/>
      <c r="L47" s="542">
        <v>12608407.08</v>
      </c>
      <c r="M47" s="542"/>
      <c r="N47" s="542">
        <v>13606194.68</v>
      </c>
      <c r="O47" s="542"/>
      <c r="P47" s="547">
        <v>13606194.68</v>
      </c>
      <c r="Q47" s="542">
        <v>47067357.439999998</v>
      </c>
      <c r="R47" s="214">
        <v>13661517.470000001</v>
      </c>
      <c r="S47" s="214">
        <v>13606194.68</v>
      </c>
      <c r="T47" s="220">
        <v>6803097.3399999999</v>
      </c>
      <c r="V47" s="545">
        <v>3473441.92</v>
      </c>
      <c r="W47" s="545">
        <v>20464614.809999999</v>
      </c>
      <c r="X47" s="220">
        <v>1224583.22</v>
      </c>
      <c r="Y47" s="220">
        <v>0</v>
      </c>
      <c r="Z47" s="220">
        <v>5907926.5800000001</v>
      </c>
      <c r="AA47" s="220">
        <v>4337007.4400000004</v>
      </c>
      <c r="AF47" s="220"/>
      <c r="AG47" s="220"/>
      <c r="AJ47" s="248">
        <v>0</v>
      </c>
      <c r="AK47" s="248">
        <v>6268944.2800000003</v>
      </c>
    </row>
    <row r="48" spans="2:52">
      <c r="B48" s="891"/>
      <c r="C48" s="554">
        <v>3314</v>
      </c>
      <c r="D48" s="893"/>
      <c r="E48" s="550" t="s">
        <v>792</v>
      </c>
      <c r="F48" s="551">
        <v>0.09</v>
      </c>
      <c r="G48" s="552">
        <f t="shared" si="4"/>
        <v>101048764.38</v>
      </c>
      <c r="H48" s="552">
        <f t="shared" si="4"/>
        <v>159904959.58000001</v>
      </c>
      <c r="I48" s="553">
        <f t="shared" si="5"/>
        <v>-58856195.200000018</v>
      </c>
      <c r="J48" s="542"/>
      <c r="K48" s="542"/>
      <c r="L48" s="542">
        <v>2430176.6800000002</v>
      </c>
      <c r="M48" s="542"/>
      <c r="N48" s="542">
        <v>4192187.14</v>
      </c>
      <c r="O48" s="542"/>
      <c r="P48" s="547">
        <v>2922190.37</v>
      </c>
      <c r="Q48" s="542"/>
      <c r="R48" s="214">
        <v>7321918.8099999996</v>
      </c>
      <c r="S48" s="214">
        <v>68400749.379999995</v>
      </c>
      <c r="T48" s="220">
        <v>4366907.62</v>
      </c>
      <c r="V48" s="545">
        <v>3350080.62</v>
      </c>
      <c r="W48" s="545">
        <v>11688826.43</v>
      </c>
      <c r="X48" s="220">
        <v>3602505.03</v>
      </c>
      <c r="Y48" s="220">
        <v>2521858.56</v>
      </c>
      <c r="Z48" s="220">
        <v>12889061.09</v>
      </c>
      <c r="AA48" s="220">
        <v>4430727.09</v>
      </c>
      <c r="AF48" s="220"/>
      <c r="AG48" s="220"/>
      <c r="AJ48" s="248">
        <v>0</v>
      </c>
      <c r="AK48" s="248">
        <v>12889061.09</v>
      </c>
      <c r="AL48" s="248">
        <v>59973737.030000001</v>
      </c>
      <c r="AM48" s="248">
        <v>59973737.030000001</v>
      </c>
      <c r="AR48" s="248">
        <v>-0.01</v>
      </c>
    </row>
    <row r="49" spans="2:60">
      <c r="B49" s="891"/>
      <c r="C49" s="554">
        <v>3314</v>
      </c>
      <c r="D49" s="894"/>
      <c r="E49" s="550" t="s">
        <v>793</v>
      </c>
      <c r="F49" s="551">
        <v>0.06</v>
      </c>
      <c r="G49" s="552">
        <f t="shared" si="4"/>
        <v>14007095.92</v>
      </c>
      <c r="H49" s="552">
        <f t="shared" si="4"/>
        <v>16122173.18</v>
      </c>
      <c r="I49" s="553">
        <f t="shared" si="5"/>
        <v>-2115077.2599999998</v>
      </c>
      <c r="J49" s="542"/>
      <c r="K49" s="542"/>
      <c r="L49" s="542">
        <v>358897.98</v>
      </c>
      <c r="M49" s="542"/>
      <c r="N49" s="542">
        <v>560269.56999999995</v>
      </c>
      <c r="O49" s="542"/>
      <c r="P49" s="547">
        <v>271800.08</v>
      </c>
      <c r="Q49" s="542">
        <v>2979681.33</v>
      </c>
      <c r="R49" s="214">
        <v>175308.31</v>
      </c>
      <c r="S49" s="214">
        <v>279199.94</v>
      </c>
      <c r="T49" s="220">
        <v>738198.42</v>
      </c>
      <c r="U49" s="220">
        <v>137455.32999999999</v>
      </c>
      <c r="V49" s="545">
        <f>2418745.68+68316.87</f>
        <v>2487062.5500000003</v>
      </c>
      <c r="W49" s="545">
        <f>823215.02+68316.87</f>
        <v>891531.89</v>
      </c>
      <c r="X49" s="545">
        <v>141236.73000000001</v>
      </c>
      <c r="Y49" s="220">
        <v>0</v>
      </c>
      <c r="Z49" s="220">
        <v>9274322.2799999993</v>
      </c>
      <c r="AA49" s="220">
        <v>2559982.41</v>
      </c>
      <c r="AF49" s="220"/>
      <c r="AG49" s="220"/>
      <c r="AJ49" s="248">
        <v>0</v>
      </c>
      <c r="AK49" s="248">
        <v>9274322.2799999993</v>
      </c>
    </row>
    <row r="50" spans="2:60" ht="12" customHeight="1">
      <c r="B50" s="891" t="s">
        <v>794</v>
      </c>
      <c r="C50" s="548">
        <v>2016</v>
      </c>
      <c r="D50" s="903" t="s">
        <v>808</v>
      </c>
      <c r="E50" s="550" t="s">
        <v>791</v>
      </c>
      <c r="F50" s="551">
        <v>0.13</v>
      </c>
      <c r="G50" s="552">
        <f t="shared" si="4"/>
        <v>19584962.539999999</v>
      </c>
      <c r="H50" s="552">
        <f t="shared" si="4"/>
        <v>19584962.539999999</v>
      </c>
      <c r="I50" s="553">
        <f t="shared" si="5"/>
        <v>0</v>
      </c>
      <c r="J50" s="542"/>
      <c r="K50" s="542"/>
      <c r="L50" s="542"/>
      <c r="M50" s="542"/>
      <c r="N50" s="542"/>
      <c r="O50" s="542"/>
      <c r="P50" s="547">
        <v>19584962.539999999</v>
      </c>
      <c r="Q50" s="542"/>
      <c r="R50" s="214">
        <v>0</v>
      </c>
      <c r="S50" s="214">
        <v>19584962.539999999</v>
      </c>
      <c r="V50" s="545">
        <v>0</v>
      </c>
      <c r="W50" s="545">
        <v>0</v>
      </c>
      <c r="X50" s="220">
        <v>0</v>
      </c>
      <c r="Y50" s="220">
        <v>0</v>
      </c>
      <c r="AF50" s="220"/>
      <c r="AG50" s="220"/>
    </row>
    <row r="51" spans="2:60">
      <c r="B51" s="891"/>
      <c r="C51" s="554">
        <v>2016</v>
      </c>
      <c r="D51" s="904"/>
      <c r="E51" s="550" t="s">
        <v>792</v>
      </c>
      <c r="F51" s="551">
        <v>0.09</v>
      </c>
      <c r="G51" s="552">
        <f t="shared" si="4"/>
        <v>3991345.21</v>
      </c>
      <c r="H51" s="552">
        <f t="shared" si="4"/>
        <v>5446187.0600000005</v>
      </c>
      <c r="I51" s="553">
        <f t="shared" si="5"/>
        <v>-1454841.8500000006</v>
      </c>
      <c r="J51" s="542"/>
      <c r="K51" s="542"/>
      <c r="L51" s="542"/>
      <c r="M51" s="542"/>
      <c r="N51" s="542"/>
      <c r="O51" s="542"/>
      <c r="P51" s="547"/>
      <c r="Q51" s="542"/>
      <c r="R51" s="214">
        <v>0</v>
      </c>
      <c r="S51" s="214">
        <v>1454841.86</v>
      </c>
      <c r="V51" s="545">
        <v>0</v>
      </c>
      <c r="W51" s="545">
        <v>0</v>
      </c>
      <c r="X51" s="220">
        <v>0</v>
      </c>
      <c r="Y51" s="220">
        <v>0</v>
      </c>
      <c r="Z51" s="220">
        <v>3991345.2</v>
      </c>
      <c r="AC51" s="220">
        <v>3991345.2</v>
      </c>
      <c r="AF51" s="220"/>
      <c r="AG51" s="220"/>
      <c r="AR51" s="248">
        <v>0.01</v>
      </c>
    </row>
    <row r="52" spans="2:60">
      <c r="B52" s="891"/>
      <c r="C52" s="554">
        <v>2016</v>
      </c>
      <c r="D52" s="905"/>
      <c r="E52" s="550" t="s">
        <v>793</v>
      </c>
      <c r="F52" s="551">
        <v>0.06</v>
      </c>
      <c r="G52" s="552">
        <f t="shared" si="4"/>
        <v>4027205.69</v>
      </c>
      <c r="H52" s="552">
        <f t="shared" si="4"/>
        <v>3314881.85</v>
      </c>
      <c r="I52" s="553">
        <f t="shared" si="5"/>
        <v>712323.83999999985</v>
      </c>
      <c r="J52" s="542"/>
      <c r="K52" s="542"/>
      <c r="L52" s="542">
        <v>20225.689999999999</v>
      </c>
      <c r="M52" s="542"/>
      <c r="N52" s="542">
        <v>89988.01</v>
      </c>
      <c r="O52" s="542"/>
      <c r="P52" s="547">
        <v>18834.8</v>
      </c>
      <c r="Q52" s="542">
        <v>1207772.6200000001</v>
      </c>
      <c r="R52" s="214">
        <v>22534.720000000001</v>
      </c>
      <c r="S52" s="214">
        <v>22534.720000000001</v>
      </c>
      <c r="T52" s="220">
        <v>22611.14</v>
      </c>
      <c r="U52" s="220">
        <v>41445.94</v>
      </c>
      <c r="V52" s="545">
        <f>1880746.37+34158.42</f>
        <v>1914904.79</v>
      </c>
      <c r="W52" s="545">
        <v>34158.42</v>
      </c>
      <c r="X52" s="545">
        <v>22243.4</v>
      </c>
      <c r="Y52" s="220">
        <v>155622.32999999999</v>
      </c>
      <c r="Z52" s="220">
        <v>1853347.82</v>
      </c>
      <c r="AD52" s="220">
        <v>62515.32</v>
      </c>
      <c r="AF52" s="220"/>
      <c r="AG52" s="220"/>
      <c r="AI52" s="559">
        <v>1853347.82</v>
      </c>
    </row>
    <row r="53" spans="2:60">
      <c r="B53" s="891" t="s">
        <v>794</v>
      </c>
      <c r="C53" s="548">
        <v>2016</v>
      </c>
      <c r="D53" s="903" t="s">
        <v>809</v>
      </c>
      <c r="E53" s="550" t="s">
        <v>791</v>
      </c>
      <c r="F53" s="551">
        <v>0.13</v>
      </c>
      <c r="G53" s="552">
        <f t="shared" si="4"/>
        <v>36181724.439999998</v>
      </c>
      <c r="H53" s="552">
        <f t="shared" si="4"/>
        <v>36181724.439999998</v>
      </c>
      <c r="I53" s="553">
        <f t="shared" si="5"/>
        <v>0</v>
      </c>
      <c r="J53" s="542"/>
      <c r="K53" s="542"/>
      <c r="L53" s="542"/>
      <c r="M53" s="542"/>
      <c r="N53" s="542"/>
      <c r="O53" s="542"/>
      <c r="P53" s="547">
        <v>27152203.73</v>
      </c>
      <c r="Q53" s="542"/>
      <c r="R53" s="214">
        <v>176101.34</v>
      </c>
      <c r="S53" s="214">
        <v>27152203.73</v>
      </c>
      <c r="V53" s="545">
        <v>3723883.97</v>
      </c>
      <c r="W53" s="545">
        <v>0</v>
      </c>
      <c r="X53" s="220">
        <v>0</v>
      </c>
      <c r="Y53" s="220">
        <v>3899985.31</v>
      </c>
      <c r="Z53" s="220">
        <v>5129535.4000000004</v>
      </c>
      <c r="AF53" s="220"/>
      <c r="AG53" s="220"/>
      <c r="AI53" s="559">
        <v>5129535.4000000004</v>
      </c>
    </row>
    <row r="54" spans="2:60">
      <c r="B54" s="891"/>
      <c r="C54" s="554">
        <v>2016</v>
      </c>
      <c r="D54" s="904"/>
      <c r="E54" s="550" t="s">
        <v>792</v>
      </c>
      <c r="F54" s="551">
        <v>0.09</v>
      </c>
      <c r="G54" s="552">
        <f t="shared" si="4"/>
        <v>208328832.16</v>
      </c>
      <c r="H54" s="552">
        <f t="shared" si="4"/>
        <v>213150867.81</v>
      </c>
      <c r="I54" s="553">
        <f t="shared" si="5"/>
        <v>-4822035.650000006</v>
      </c>
      <c r="J54" s="542"/>
      <c r="K54" s="542"/>
      <c r="L54" s="542">
        <v>507798.16</v>
      </c>
      <c r="M54" s="542"/>
      <c r="N54" s="542">
        <v>1269495.3999999999</v>
      </c>
      <c r="O54" s="542"/>
      <c r="P54" s="547">
        <v>1360228.16</v>
      </c>
      <c r="Q54" s="542"/>
      <c r="R54" s="214">
        <v>0</v>
      </c>
      <c r="S54" s="214">
        <v>7959557.3700000001</v>
      </c>
      <c r="T54" s="220">
        <v>1973247.25</v>
      </c>
      <c r="V54" s="545">
        <v>305907.77</v>
      </c>
      <c r="W54" s="545">
        <v>0</v>
      </c>
      <c r="X54" s="220">
        <v>7646759.4000000004</v>
      </c>
      <c r="Y54" s="220">
        <v>2279155.02</v>
      </c>
      <c r="Z54" s="220">
        <v>50766701.600000001</v>
      </c>
      <c r="AC54" s="220">
        <v>11936901.050000001</v>
      </c>
      <c r="AF54" s="220"/>
      <c r="AG54" s="220"/>
      <c r="AI54" s="559">
        <v>46476559.950000003</v>
      </c>
      <c r="AR54" s="248">
        <v>73394495.420000002</v>
      </c>
      <c r="AS54" s="220">
        <v>73394495.420000002</v>
      </c>
      <c r="AU54" s="220">
        <v>71104199</v>
      </c>
      <c r="AX54" s="220">
        <v>71104199</v>
      </c>
    </row>
    <row r="55" spans="2:60">
      <c r="B55" s="891"/>
      <c r="C55" s="554">
        <v>2016</v>
      </c>
      <c r="D55" s="905"/>
      <c r="E55" s="550" t="s">
        <v>793</v>
      </c>
      <c r="F55" s="551">
        <v>0.06</v>
      </c>
      <c r="G55" s="552">
        <f t="shared" si="4"/>
        <v>15348124.77</v>
      </c>
      <c r="H55" s="552">
        <f t="shared" si="4"/>
        <v>17209687.310000002</v>
      </c>
      <c r="I55" s="553">
        <f t="shared" si="5"/>
        <v>-1861562.5400000028</v>
      </c>
      <c r="J55" s="542"/>
      <c r="K55" s="542"/>
      <c r="L55" s="542">
        <v>20225.689999999999</v>
      </c>
      <c r="M55" s="542"/>
      <c r="N55" s="542">
        <v>908379.56</v>
      </c>
      <c r="O55" s="542"/>
      <c r="P55" s="547">
        <v>650679.63</v>
      </c>
      <c r="Q55" s="542">
        <v>980285.04</v>
      </c>
      <c r="R55" s="214">
        <v>2821931.8</v>
      </c>
      <c r="S55" s="214">
        <v>654379.55000000005</v>
      </c>
      <c r="T55" s="220">
        <v>731886.98</v>
      </c>
      <c r="U55" s="220">
        <v>41445.94</v>
      </c>
      <c r="V55" s="545">
        <f>1959365.19+34158.42</f>
        <v>1993523.6099999999</v>
      </c>
      <c r="W55" s="545">
        <v>34158.42</v>
      </c>
      <c r="X55" s="545">
        <v>1011104.67</v>
      </c>
      <c r="Y55" s="220">
        <v>7237648.9500000002</v>
      </c>
      <c r="Z55" s="220">
        <v>6674545.1699999999</v>
      </c>
      <c r="AB55" s="220">
        <v>900636.97</v>
      </c>
      <c r="AF55" s="220"/>
      <c r="AG55" s="220"/>
      <c r="AI55" s="559">
        <v>8626558.7300000004</v>
      </c>
      <c r="AL55" s="248">
        <v>221438.68</v>
      </c>
      <c r="AR55" s="248">
        <v>0.01</v>
      </c>
      <c r="AS55" s="220">
        <v>221438.68</v>
      </c>
      <c r="AU55" s="220">
        <v>-586228</v>
      </c>
      <c r="AX55" s="220">
        <v>-586228</v>
      </c>
    </row>
    <row r="56" spans="2:60">
      <c r="B56" s="891" t="s">
        <v>794</v>
      </c>
      <c r="C56" s="554">
        <v>4470</v>
      </c>
      <c r="D56" s="903" t="s">
        <v>810</v>
      </c>
      <c r="E56" s="550" t="s">
        <v>791</v>
      </c>
      <c r="F56" s="551">
        <v>0.13</v>
      </c>
      <c r="G56" s="552">
        <f t="shared" si="4"/>
        <v>156326606.92000002</v>
      </c>
      <c r="H56" s="552">
        <f t="shared" si="4"/>
        <v>62114591.210000001</v>
      </c>
      <c r="I56" s="553">
        <f t="shared" si="5"/>
        <v>94212015.710000008</v>
      </c>
      <c r="J56" s="542"/>
      <c r="K56" s="542"/>
      <c r="L56" s="542">
        <v>12953097.34</v>
      </c>
      <c r="M56" s="542"/>
      <c r="N56" s="542">
        <v>7559164.5700000003</v>
      </c>
      <c r="O56" s="542"/>
      <c r="P56" s="547">
        <v>3793850.66</v>
      </c>
      <c r="Q56" s="542"/>
      <c r="R56" s="214"/>
      <c r="S56" s="214"/>
      <c r="T56" s="220">
        <v>55278599.990000002</v>
      </c>
      <c r="V56" s="545">
        <v>52916258.979999997</v>
      </c>
      <c r="W56" s="545">
        <v>9840417.2100000009</v>
      </c>
      <c r="X56" s="220">
        <v>10795169.41</v>
      </c>
      <c r="Y56" s="220">
        <v>0</v>
      </c>
      <c r="AA56" s="220">
        <v>-54847.11</v>
      </c>
      <c r="AB56" s="220">
        <v>114480.68</v>
      </c>
      <c r="AC56" s="220">
        <v>-79871.12</v>
      </c>
      <c r="AD56" s="220">
        <v>16916191.199999999</v>
      </c>
      <c r="AE56" s="220">
        <v>50514064.159999996</v>
      </c>
      <c r="AF56" s="220">
        <v>12535.93</v>
      </c>
      <c r="AG56" s="220"/>
      <c r="AL56" s="248">
        <v>1882292.14</v>
      </c>
      <c r="AN56" s="248">
        <v>13869886.369999999</v>
      </c>
      <c r="AP56" s="248">
        <v>3314574.24</v>
      </c>
      <c r="AQ56" s="248">
        <v>1894828.07</v>
      </c>
      <c r="AW56" s="220">
        <v>-103706.42</v>
      </c>
      <c r="BC56" s="248">
        <v>-20924240.530000001</v>
      </c>
      <c r="BG56" s="248">
        <v>-2051547.64</v>
      </c>
    </row>
    <row r="57" spans="2:60">
      <c r="B57" s="891"/>
      <c r="C57" s="554">
        <v>4470</v>
      </c>
      <c r="D57" s="904"/>
      <c r="E57" s="550" t="s">
        <v>792</v>
      </c>
      <c r="F57" s="551">
        <v>0.09</v>
      </c>
      <c r="G57" s="552">
        <f t="shared" si="4"/>
        <v>126910296.03000002</v>
      </c>
      <c r="H57" s="552">
        <f t="shared" si="4"/>
        <v>124466010.99000001</v>
      </c>
      <c r="I57" s="553">
        <f t="shared" si="5"/>
        <v>2444285.0400000066</v>
      </c>
      <c r="J57" s="542"/>
      <c r="K57" s="542"/>
      <c r="L57" s="542"/>
      <c r="M57" s="542"/>
      <c r="N57" s="542">
        <v>12131405.800000001</v>
      </c>
      <c r="O57" s="542"/>
      <c r="P57" s="547">
        <v>32038295.550000001</v>
      </c>
      <c r="Q57" s="542">
        <v>49098164.920000002</v>
      </c>
      <c r="R57" s="214"/>
      <c r="S57" s="214"/>
      <c r="T57" s="220">
        <v>23227907.329999998</v>
      </c>
      <c r="V57" s="545">
        <v>28676173.82</v>
      </c>
      <c r="W57" s="545">
        <v>32191614.600000001</v>
      </c>
      <c r="X57" s="220">
        <v>16473081.4</v>
      </c>
      <c r="Y57" s="220">
        <v>16473081.4</v>
      </c>
      <c r="Z57" s="220">
        <v>12571169.35</v>
      </c>
      <c r="AA57" s="220">
        <v>12571169.35</v>
      </c>
      <c r="AD57" s="220">
        <v>7925458.3499999996</v>
      </c>
      <c r="AE57" s="220">
        <v>7925458.3499999996</v>
      </c>
      <c r="AF57" s="220">
        <f>2781089.72+401414.45</f>
        <v>3182504.1700000004</v>
      </c>
      <c r="AG57" s="220"/>
      <c r="AL57" s="248">
        <v>62534.400000000001</v>
      </c>
      <c r="AN57" s="248">
        <v>288592.24</v>
      </c>
      <c r="AP57" s="248">
        <v>3479357.8</v>
      </c>
      <c r="AQ57" s="248">
        <v>6206522.3700000001</v>
      </c>
      <c r="AW57" s="220">
        <v>-220368.17</v>
      </c>
      <c r="BC57" s="248">
        <v>-18201527.859999999</v>
      </c>
      <c r="BG57" s="248">
        <v>5275711.8499999996</v>
      </c>
    </row>
    <row r="58" spans="2:60">
      <c r="B58" s="891"/>
      <c r="C58" s="554">
        <v>4470</v>
      </c>
      <c r="D58" s="905"/>
      <c r="E58" s="550" t="s">
        <v>793</v>
      </c>
      <c r="F58" s="551">
        <v>0.06</v>
      </c>
      <c r="G58" s="552">
        <f t="shared" si="4"/>
        <v>31903820.899999999</v>
      </c>
      <c r="H58" s="552">
        <f t="shared" si="4"/>
        <v>52059488.520000003</v>
      </c>
      <c r="I58" s="553">
        <f t="shared" si="5"/>
        <v>-20155667.620000005</v>
      </c>
      <c r="J58" s="542"/>
      <c r="K58" s="542"/>
      <c r="L58" s="542">
        <f>53935.17+6741.9</f>
        <v>60677.07</v>
      </c>
      <c r="M58" s="542"/>
      <c r="N58" s="542">
        <f>126783.7+6770.55</f>
        <v>133554.25</v>
      </c>
      <c r="O58" s="542"/>
      <c r="P58" s="547">
        <f>605292.35+6278.27</f>
        <v>611570.62</v>
      </c>
      <c r="Q58" s="542"/>
      <c r="R58" s="214"/>
      <c r="S58" s="214"/>
      <c r="U58" s="220">
        <v>41285582.060000002</v>
      </c>
      <c r="V58" s="545">
        <v>91089.15</v>
      </c>
      <c r="W58" s="545">
        <v>91089.15</v>
      </c>
      <c r="X58" s="545">
        <v>602950.62</v>
      </c>
      <c r="Y58" s="220">
        <v>757667.6</v>
      </c>
      <c r="Z58" s="220">
        <v>251408.63</v>
      </c>
      <c r="AA58" s="220">
        <v>251408.63</v>
      </c>
      <c r="AC58" s="220">
        <v>11887.15</v>
      </c>
      <c r="AD58" s="220">
        <v>1892980.13</v>
      </c>
      <c r="AE58" s="220">
        <v>8434196.75</v>
      </c>
      <c r="AF58" s="220">
        <v>227323.24</v>
      </c>
      <c r="AG58" s="220"/>
      <c r="AL58" s="248">
        <v>3587500</v>
      </c>
      <c r="AN58" s="248">
        <v>594201.85</v>
      </c>
      <c r="AQ58" s="248">
        <v>1227657.18</v>
      </c>
      <c r="AW58" s="220">
        <v>1366564.17</v>
      </c>
      <c r="BC58" s="248">
        <v>-351429.1</v>
      </c>
      <c r="BG58" s="248">
        <v>22835430.27</v>
      </c>
    </row>
    <row r="59" spans="2:60">
      <c r="B59" s="891"/>
      <c r="C59" s="900" t="s">
        <v>811</v>
      </c>
      <c r="D59" s="903" t="s">
        <v>810</v>
      </c>
      <c r="E59" s="550" t="s">
        <v>791</v>
      </c>
      <c r="F59" s="551">
        <v>0.13</v>
      </c>
      <c r="G59" s="552">
        <f t="shared" si="4"/>
        <v>0</v>
      </c>
      <c r="H59" s="552">
        <f t="shared" si="4"/>
        <v>2451327.4500000002</v>
      </c>
      <c r="I59" s="553"/>
      <c r="J59" s="542"/>
      <c r="K59" s="542"/>
      <c r="L59" s="542"/>
      <c r="M59" s="542"/>
      <c r="N59" s="542"/>
      <c r="O59" s="542"/>
      <c r="P59" s="547"/>
      <c r="Q59" s="542"/>
      <c r="R59" s="214"/>
      <c r="S59" s="214"/>
      <c r="AF59" s="220"/>
      <c r="AG59" s="220"/>
      <c r="BH59" s="248">
        <v>2451327.4500000002</v>
      </c>
    </row>
    <row r="60" spans="2:60">
      <c r="B60" s="891"/>
      <c r="C60" s="901"/>
      <c r="D60" s="904"/>
      <c r="E60" s="550" t="s">
        <v>792</v>
      </c>
      <c r="F60" s="551">
        <v>0.09</v>
      </c>
      <c r="G60" s="552">
        <f t="shared" si="4"/>
        <v>0</v>
      </c>
      <c r="H60" s="552">
        <f t="shared" si="4"/>
        <v>0</v>
      </c>
      <c r="I60" s="553"/>
      <c r="J60" s="542"/>
      <c r="K60" s="542"/>
      <c r="L60" s="542"/>
      <c r="M60" s="542"/>
      <c r="N60" s="542"/>
      <c r="O60" s="542"/>
      <c r="P60" s="547"/>
      <c r="Q60" s="542"/>
      <c r="R60" s="214"/>
      <c r="S60" s="214"/>
      <c r="AF60" s="220"/>
      <c r="AG60" s="220"/>
    </row>
    <row r="61" spans="2:60">
      <c r="B61" s="891"/>
      <c r="C61" s="902"/>
      <c r="D61" s="905"/>
      <c r="E61" s="550" t="s">
        <v>793</v>
      </c>
      <c r="F61" s="551">
        <v>0.06</v>
      </c>
      <c r="G61" s="552">
        <f t="shared" si="4"/>
        <v>0</v>
      </c>
      <c r="H61" s="552">
        <f t="shared" si="4"/>
        <v>0</v>
      </c>
      <c r="I61" s="553"/>
      <c r="J61" s="542"/>
      <c r="K61" s="542"/>
      <c r="L61" s="542"/>
      <c r="M61" s="542"/>
      <c r="N61" s="542"/>
      <c r="O61" s="542"/>
      <c r="P61" s="547"/>
      <c r="Q61" s="542"/>
      <c r="R61" s="214"/>
      <c r="S61" s="214"/>
      <c r="AF61" s="220"/>
      <c r="AG61" s="220"/>
    </row>
    <row r="62" spans="2:60">
      <c r="B62" s="891"/>
      <c r="C62" s="900" t="s">
        <v>812</v>
      </c>
      <c r="D62" s="903" t="s">
        <v>810</v>
      </c>
      <c r="E62" s="550" t="s">
        <v>791</v>
      </c>
      <c r="F62" s="551">
        <v>0.13</v>
      </c>
      <c r="G62" s="552">
        <f t="shared" si="4"/>
        <v>0</v>
      </c>
      <c r="H62" s="552">
        <f t="shared" si="4"/>
        <v>361770.42</v>
      </c>
      <c r="I62" s="553"/>
      <c r="J62" s="542"/>
      <c r="K62" s="542"/>
      <c r="L62" s="542"/>
      <c r="M62" s="542"/>
      <c r="N62" s="542"/>
      <c r="O62" s="542"/>
      <c r="P62" s="547"/>
      <c r="Q62" s="542"/>
      <c r="R62" s="214"/>
      <c r="S62" s="214"/>
      <c r="AF62" s="220"/>
      <c r="AG62" s="220"/>
      <c r="BH62" s="248">
        <v>361770.42</v>
      </c>
    </row>
    <row r="63" spans="2:60">
      <c r="B63" s="891"/>
      <c r="C63" s="906"/>
      <c r="D63" s="904"/>
      <c r="E63" s="550" t="s">
        <v>792</v>
      </c>
      <c r="F63" s="551">
        <v>0.09</v>
      </c>
      <c r="G63" s="552">
        <f t="shared" si="4"/>
        <v>0</v>
      </c>
      <c r="H63" s="552">
        <f t="shared" si="4"/>
        <v>0</v>
      </c>
      <c r="I63" s="553"/>
      <c r="J63" s="542"/>
      <c r="K63" s="542"/>
      <c r="L63" s="542"/>
      <c r="M63" s="542"/>
      <c r="N63" s="542"/>
      <c r="O63" s="542"/>
      <c r="P63" s="547"/>
      <c r="Q63" s="542"/>
      <c r="R63" s="214"/>
      <c r="S63" s="214"/>
      <c r="AF63" s="220"/>
      <c r="AG63" s="220"/>
    </row>
    <row r="64" spans="2:60">
      <c r="B64" s="891"/>
      <c r="C64" s="907"/>
      <c r="D64" s="905"/>
      <c r="E64" s="550" t="s">
        <v>793</v>
      </c>
      <c r="F64" s="551">
        <v>0.06</v>
      </c>
      <c r="G64" s="552">
        <f t="shared" si="4"/>
        <v>0</v>
      </c>
      <c r="H64" s="552">
        <f t="shared" si="4"/>
        <v>0</v>
      </c>
      <c r="I64" s="553"/>
      <c r="J64" s="542"/>
      <c r="K64" s="542"/>
      <c r="L64" s="542"/>
      <c r="M64" s="542"/>
      <c r="N64" s="542"/>
      <c r="O64" s="542"/>
      <c r="P64" s="547"/>
      <c r="Q64" s="542"/>
      <c r="R64" s="214"/>
      <c r="S64" s="214"/>
      <c r="AF64" s="220"/>
      <c r="AG64" s="220"/>
    </row>
    <row r="65" spans="2:59">
      <c r="B65" s="891" t="s">
        <v>794</v>
      </c>
      <c r="C65" s="548" t="s">
        <v>813</v>
      </c>
      <c r="D65" s="903" t="s">
        <v>814</v>
      </c>
      <c r="E65" s="550" t="s">
        <v>791</v>
      </c>
      <c r="F65" s="551">
        <v>0.13</v>
      </c>
      <c r="G65" s="552">
        <f t="shared" si="4"/>
        <v>0</v>
      </c>
      <c r="H65" s="552">
        <f t="shared" si="4"/>
        <v>0</v>
      </c>
      <c r="I65" s="553">
        <f t="shared" ref="I65:I128" si="6">G65-H65</f>
        <v>0</v>
      </c>
      <c r="J65" s="542"/>
      <c r="K65" s="542"/>
      <c r="L65" s="542"/>
      <c r="M65" s="542"/>
      <c r="N65" s="542"/>
      <c r="O65" s="542"/>
      <c r="P65" s="547"/>
      <c r="Q65" s="542"/>
      <c r="R65" s="214"/>
      <c r="S65" s="214"/>
      <c r="V65" s="545">
        <v>0</v>
      </c>
      <c r="W65" s="545">
        <v>0</v>
      </c>
      <c r="X65" s="545">
        <v>0</v>
      </c>
      <c r="Y65" s="545">
        <v>0</v>
      </c>
      <c r="AF65" s="220"/>
      <c r="AG65" s="220"/>
    </row>
    <row r="66" spans="2:59">
      <c r="B66" s="891"/>
      <c r="C66" s="554" t="s">
        <v>813</v>
      </c>
      <c r="D66" s="904"/>
      <c r="E66" s="550" t="s">
        <v>792</v>
      </c>
      <c r="F66" s="551">
        <v>0.09</v>
      </c>
      <c r="G66" s="552">
        <f t="shared" si="4"/>
        <v>0</v>
      </c>
      <c r="H66" s="552">
        <f t="shared" si="4"/>
        <v>0</v>
      </c>
      <c r="I66" s="553">
        <f t="shared" si="6"/>
        <v>0</v>
      </c>
      <c r="J66" s="542"/>
      <c r="K66" s="542"/>
      <c r="L66" s="542"/>
      <c r="M66" s="542"/>
      <c r="N66" s="542"/>
      <c r="O66" s="542"/>
      <c r="P66" s="547"/>
      <c r="Q66" s="542"/>
      <c r="R66" s="214"/>
      <c r="S66" s="214"/>
      <c r="V66" s="545">
        <v>0</v>
      </c>
      <c r="W66" s="545">
        <v>0</v>
      </c>
      <c r="X66" s="545">
        <v>0</v>
      </c>
      <c r="Y66" s="545">
        <v>0</v>
      </c>
      <c r="AF66" s="220"/>
      <c r="AG66" s="220"/>
    </row>
    <row r="67" spans="2:59">
      <c r="B67" s="891"/>
      <c r="C67" s="554" t="s">
        <v>813</v>
      </c>
      <c r="D67" s="905"/>
      <c r="E67" s="550" t="s">
        <v>793</v>
      </c>
      <c r="F67" s="551">
        <v>0.06</v>
      </c>
      <c r="G67" s="552">
        <f t="shared" si="4"/>
        <v>60072</v>
      </c>
      <c r="H67" s="552">
        <f t="shared" si="4"/>
        <v>813027.61</v>
      </c>
      <c r="I67" s="553">
        <f t="shared" si="6"/>
        <v>-752955.61</v>
      </c>
      <c r="J67" s="542"/>
      <c r="K67" s="542"/>
      <c r="L67" s="542">
        <v>7219.88</v>
      </c>
      <c r="M67" s="542"/>
      <c r="N67" s="542">
        <v>7220.06</v>
      </c>
      <c r="O67" s="542"/>
      <c r="P67" s="547">
        <v>7307.29</v>
      </c>
      <c r="Q67" s="542"/>
      <c r="R67" s="214">
        <v>7319.78</v>
      </c>
      <c r="S67" s="214">
        <v>7319.78</v>
      </c>
      <c r="T67" s="220">
        <v>11645.92</v>
      </c>
      <c r="U67" s="220">
        <v>805707.83</v>
      </c>
      <c r="V67" s="545">
        <v>0</v>
      </c>
      <c r="W67" s="545">
        <v>0</v>
      </c>
      <c r="X67" s="545">
        <v>0</v>
      </c>
      <c r="Y67" s="545">
        <v>0</v>
      </c>
      <c r="AF67" s="220"/>
      <c r="AG67" s="220"/>
      <c r="AR67" s="248">
        <v>19359.07</v>
      </c>
    </row>
    <row r="68" spans="2:59">
      <c r="B68" s="891" t="s">
        <v>794</v>
      </c>
      <c r="C68" s="548">
        <v>3318</v>
      </c>
      <c r="D68" s="903" t="s">
        <v>815</v>
      </c>
      <c r="E68" s="550" t="s">
        <v>791</v>
      </c>
      <c r="F68" s="551">
        <v>0.13</v>
      </c>
      <c r="G68" s="552">
        <f t="shared" si="4"/>
        <v>0</v>
      </c>
      <c r="H68" s="552">
        <f t="shared" si="4"/>
        <v>0</v>
      </c>
      <c r="I68" s="553">
        <f t="shared" si="6"/>
        <v>0</v>
      </c>
      <c r="J68" s="542"/>
      <c r="K68" s="542"/>
      <c r="L68" s="542"/>
      <c r="M68" s="542"/>
      <c r="N68" s="542"/>
      <c r="O68" s="542"/>
      <c r="P68" s="547"/>
      <c r="Q68" s="542"/>
      <c r="R68" s="214"/>
      <c r="S68" s="214"/>
      <c r="V68" s="545">
        <v>0</v>
      </c>
      <c r="W68" s="545">
        <v>0</v>
      </c>
      <c r="X68" s="545">
        <v>0</v>
      </c>
      <c r="Y68" s="545">
        <v>0</v>
      </c>
      <c r="AF68" s="220"/>
      <c r="AG68" s="220"/>
    </row>
    <row r="69" spans="2:59">
      <c r="B69" s="891"/>
      <c r="C69" s="554">
        <v>3318</v>
      </c>
      <c r="D69" s="904"/>
      <c r="E69" s="550" t="s">
        <v>792</v>
      </c>
      <c r="F69" s="551">
        <v>0.09</v>
      </c>
      <c r="G69" s="552">
        <f t="shared" si="4"/>
        <v>0</v>
      </c>
      <c r="H69" s="552">
        <f t="shared" si="4"/>
        <v>0</v>
      </c>
      <c r="I69" s="553">
        <f t="shared" si="6"/>
        <v>0</v>
      </c>
      <c r="J69" s="542"/>
      <c r="K69" s="542"/>
      <c r="L69" s="542"/>
      <c r="M69" s="542"/>
      <c r="N69" s="542"/>
      <c r="O69" s="542"/>
      <c r="P69" s="547"/>
      <c r="Q69" s="542"/>
      <c r="R69" s="214"/>
      <c r="S69" s="214"/>
      <c r="V69" s="545">
        <v>0</v>
      </c>
      <c r="W69" s="545">
        <v>0</v>
      </c>
      <c r="X69" s="545">
        <v>0</v>
      </c>
      <c r="Y69" s="545">
        <v>0</v>
      </c>
      <c r="AF69" s="220"/>
      <c r="AG69" s="220"/>
    </row>
    <row r="70" spans="2:59">
      <c r="B70" s="891"/>
      <c r="C70" s="554">
        <v>3318</v>
      </c>
      <c r="D70" s="905"/>
      <c r="E70" s="550" t="s">
        <v>793</v>
      </c>
      <c r="F70" s="551">
        <v>0.06</v>
      </c>
      <c r="G70" s="552">
        <f t="shared" si="4"/>
        <v>1132075.47</v>
      </c>
      <c r="H70" s="552">
        <f t="shared" si="4"/>
        <v>1132075.47</v>
      </c>
      <c r="I70" s="553">
        <f t="shared" si="6"/>
        <v>0</v>
      </c>
      <c r="J70" s="542"/>
      <c r="K70" s="542"/>
      <c r="L70" s="542">
        <v>1132075.47</v>
      </c>
      <c r="M70" s="542">
        <v>1132075.47</v>
      </c>
      <c r="N70" s="542"/>
      <c r="O70" s="542"/>
      <c r="P70" s="547"/>
      <c r="Q70" s="542"/>
      <c r="R70" s="214"/>
      <c r="S70" s="214"/>
      <c r="V70" s="545">
        <v>0</v>
      </c>
      <c r="W70" s="545">
        <v>0</v>
      </c>
      <c r="X70" s="545">
        <v>0</v>
      </c>
      <c r="Y70" s="545">
        <v>0</v>
      </c>
      <c r="AF70" s="220"/>
      <c r="AG70" s="220"/>
    </row>
    <row r="71" spans="2:59">
      <c r="B71" s="891" t="s">
        <v>794</v>
      </c>
      <c r="C71" s="548">
        <v>3350</v>
      </c>
      <c r="D71" s="903" t="s">
        <v>816</v>
      </c>
      <c r="E71" s="550" t="s">
        <v>791</v>
      </c>
      <c r="F71" s="551">
        <v>0.13</v>
      </c>
      <c r="G71" s="552">
        <f t="shared" si="4"/>
        <v>0</v>
      </c>
      <c r="H71" s="552">
        <f t="shared" si="4"/>
        <v>0</v>
      </c>
      <c r="I71" s="553">
        <f t="shared" si="6"/>
        <v>0</v>
      </c>
      <c r="J71" s="542"/>
      <c r="K71" s="542"/>
      <c r="L71" s="542"/>
      <c r="M71" s="542"/>
      <c r="N71" s="542"/>
      <c r="O71" s="542"/>
      <c r="P71" s="547"/>
      <c r="Q71" s="542"/>
      <c r="R71" s="214"/>
      <c r="S71" s="214"/>
      <c r="V71" s="545">
        <v>0</v>
      </c>
      <c r="W71" s="545">
        <v>0</v>
      </c>
      <c r="X71" s="545">
        <v>0</v>
      </c>
      <c r="Y71" s="545">
        <v>0</v>
      </c>
      <c r="AF71" s="220"/>
      <c r="AG71" s="220"/>
    </row>
    <row r="72" spans="2:59">
      <c r="B72" s="891"/>
      <c r="C72" s="554">
        <v>3350</v>
      </c>
      <c r="D72" s="904"/>
      <c r="E72" s="550" t="s">
        <v>792</v>
      </c>
      <c r="F72" s="551">
        <v>0.09</v>
      </c>
      <c r="G72" s="552">
        <f t="shared" si="4"/>
        <v>0</v>
      </c>
      <c r="H72" s="552">
        <f t="shared" si="4"/>
        <v>479041.85</v>
      </c>
      <c r="I72" s="553">
        <f t="shared" si="6"/>
        <v>-479041.85</v>
      </c>
      <c r="J72" s="542"/>
      <c r="K72" s="542"/>
      <c r="L72" s="542"/>
      <c r="M72" s="542"/>
      <c r="N72" s="542"/>
      <c r="O72" s="542"/>
      <c r="P72" s="547"/>
      <c r="Q72" s="542">
        <v>258731.46</v>
      </c>
      <c r="R72" s="214"/>
      <c r="S72" s="214"/>
      <c r="V72" s="545">
        <v>0</v>
      </c>
      <c r="W72" s="545">
        <v>0</v>
      </c>
      <c r="X72" s="545">
        <v>0</v>
      </c>
      <c r="Y72" s="545">
        <v>0</v>
      </c>
      <c r="AE72" s="220">
        <v>-258731.46</v>
      </c>
      <c r="AF72" s="220"/>
      <c r="AG72" s="220"/>
      <c r="AM72" s="248">
        <v>479041.85</v>
      </c>
    </row>
    <row r="73" spans="2:59">
      <c r="B73" s="891"/>
      <c r="C73" s="561">
        <v>3350</v>
      </c>
      <c r="D73" s="905"/>
      <c r="E73" s="550" t="s">
        <v>793</v>
      </c>
      <c r="F73" s="551">
        <v>0.06</v>
      </c>
      <c r="G73" s="552">
        <f t="shared" si="4"/>
        <v>0</v>
      </c>
      <c r="H73" s="552">
        <f t="shared" si="4"/>
        <v>0</v>
      </c>
      <c r="I73" s="553">
        <f t="shared" si="6"/>
        <v>0</v>
      </c>
      <c r="J73" s="542"/>
      <c r="K73" s="542"/>
      <c r="L73" s="542"/>
      <c r="M73" s="542"/>
      <c r="N73" s="542"/>
      <c r="O73" s="542"/>
      <c r="P73" s="547"/>
      <c r="Q73" s="542"/>
      <c r="R73" s="214">
        <v>191067.96</v>
      </c>
      <c r="S73" s="214">
        <v>0</v>
      </c>
      <c r="V73" s="545">
        <v>0</v>
      </c>
      <c r="W73" s="545">
        <v>0</v>
      </c>
      <c r="X73" s="545">
        <v>0</v>
      </c>
      <c r="Y73" s="545">
        <v>0</v>
      </c>
      <c r="AF73" s="220"/>
      <c r="AG73" s="220"/>
      <c r="BC73" s="248">
        <v>-191067.96</v>
      </c>
    </row>
    <row r="74" spans="2:59">
      <c r="B74" s="891" t="s">
        <v>794</v>
      </c>
      <c r="C74" s="548">
        <v>4470</v>
      </c>
      <c r="D74" s="903" t="s">
        <v>817</v>
      </c>
      <c r="E74" s="550" t="s">
        <v>791</v>
      </c>
      <c r="F74" s="551">
        <v>0.13</v>
      </c>
      <c r="G74" s="552">
        <f t="shared" ref="G74:H137" si="7">SUM(J74,L74,N74,P74,R74,T74,V74,X74,Z74,AB74,AD74,AF74,AH74,AJ74,AL74,AN74,AP74,AR74,AU74,AW74,AY74,BC74,BG74)</f>
        <v>38525142.359999999</v>
      </c>
      <c r="H74" s="552">
        <f t="shared" si="7"/>
        <v>16726499.470000001</v>
      </c>
      <c r="I74" s="553">
        <f t="shared" si="6"/>
        <v>21798642.890000001</v>
      </c>
      <c r="J74" s="542"/>
      <c r="K74" s="542"/>
      <c r="L74" s="542"/>
      <c r="M74" s="542"/>
      <c r="N74" s="542"/>
      <c r="O74" s="542"/>
      <c r="P74" s="547"/>
      <c r="Q74" s="542"/>
      <c r="R74" s="214">
        <v>535025.56000000006</v>
      </c>
      <c r="S74" s="214">
        <v>0</v>
      </c>
      <c r="U74" s="220">
        <v>16726499.470000001</v>
      </c>
      <c r="V74" s="545">
        <f>4376588</f>
        <v>4376588</v>
      </c>
      <c r="W74" s="545">
        <v>0</v>
      </c>
      <c r="X74" s="220">
        <v>0</v>
      </c>
      <c r="Y74" s="220">
        <v>0</v>
      </c>
      <c r="Z74" s="220">
        <v>32984879.52</v>
      </c>
      <c r="AB74" s="220">
        <v>610464.6</v>
      </c>
      <c r="AF74" s="220"/>
      <c r="AG74" s="220"/>
      <c r="AN74" s="248">
        <v>18184.68</v>
      </c>
    </row>
    <row r="75" spans="2:59">
      <c r="B75" s="891"/>
      <c r="C75" s="554">
        <v>4470</v>
      </c>
      <c r="D75" s="904"/>
      <c r="E75" s="550" t="s">
        <v>792</v>
      </c>
      <c r="F75" s="551">
        <v>0.09</v>
      </c>
      <c r="G75" s="552">
        <f t="shared" si="7"/>
        <v>2594225.34</v>
      </c>
      <c r="H75" s="552">
        <f t="shared" si="7"/>
        <v>31473110.259999998</v>
      </c>
      <c r="I75" s="553">
        <f t="shared" si="6"/>
        <v>-28878884.919999998</v>
      </c>
      <c r="J75" s="542"/>
      <c r="K75" s="542"/>
      <c r="L75" s="542"/>
      <c r="M75" s="542"/>
      <c r="N75" s="542"/>
      <c r="O75" s="542"/>
      <c r="P75" s="547"/>
      <c r="Q75" s="542">
        <v>486312.49</v>
      </c>
      <c r="R75" s="214">
        <v>831989.3</v>
      </c>
      <c r="S75" s="214">
        <v>0</v>
      </c>
      <c r="U75" s="220">
        <v>30542863.52</v>
      </c>
      <c r="V75" s="545">
        <f>831989.3+930246.74</f>
        <v>1762236.04</v>
      </c>
      <c r="W75" s="545">
        <v>930246.74</v>
      </c>
      <c r="X75" s="220">
        <v>0</v>
      </c>
      <c r="Y75" s="220">
        <v>0</v>
      </c>
      <c r="AE75" s="220">
        <v>-486312.49</v>
      </c>
      <c r="AF75" s="220"/>
      <c r="AG75" s="220"/>
    </row>
    <row r="76" spans="2:59">
      <c r="B76" s="891"/>
      <c r="C76" s="561">
        <v>4470</v>
      </c>
      <c r="D76" s="905"/>
      <c r="E76" s="550" t="s">
        <v>793</v>
      </c>
      <c r="F76" s="551">
        <v>0.06</v>
      </c>
      <c r="G76" s="552">
        <f t="shared" si="7"/>
        <v>47143609.630000003</v>
      </c>
      <c r="H76" s="552">
        <f t="shared" si="7"/>
        <v>7511.57</v>
      </c>
      <c r="I76" s="553">
        <f t="shared" si="6"/>
        <v>47136098.060000002</v>
      </c>
      <c r="J76" s="542"/>
      <c r="K76" s="542"/>
      <c r="L76" s="542"/>
      <c r="M76" s="542"/>
      <c r="N76" s="542"/>
      <c r="O76" s="542"/>
      <c r="P76" s="547"/>
      <c r="Q76" s="542"/>
      <c r="R76" s="214">
        <v>7511.57</v>
      </c>
      <c r="S76" s="214">
        <v>7511.57</v>
      </c>
      <c r="T76" s="220">
        <v>41339456.920000002</v>
      </c>
      <c r="V76" s="545">
        <v>0</v>
      </c>
      <c r="W76" s="545">
        <v>0</v>
      </c>
      <c r="X76" s="545">
        <v>0</v>
      </c>
      <c r="Y76" s="220">
        <v>0</v>
      </c>
      <c r="AB76" s="220">
        <v>5796641.1399999997</v>
      </c>
      <c r="AF76" s="220"/>
      <c r="AG76" s="220"/>
      <c r="BC76" s="248">
        <v>0</v>
      </c>
    </row>
    <row r="77" spans="2:59">
      <c r="B77" s="891" t="s">
        <v>794</v>
      </c>
      <c r="C77" s="548">
        <v>4470</v>
      </c>
      <c r="D77" s="903" t="s">
        <v>818</v>
      </c>
      <c r="E77" s="550" t="s">
        <v>791</v>
      </c>
      <c r="F77" s="551">
        <v>0.13</v>
      </c>
      <c r="G77" s="552">
        <f t="shared" si="7"/>
        <v>27234067.259999994</v>
      </c>
      <c r="H77" s="552">
        <f t="shared" si="7"/>
        <v>63552790.86999999</v>
      </c>
      <c r="I77" s="553">
        <f t="shared" si="6"/>
        <v>-36318723.609999999</v>
      </c>
      <c r="J77" s="542"/>
      <c r="K77" s="542"/>
      <c r="L77" s="542"/>
      <c r="M77" s="542"/>
      <c r="N77" s="542"/>
      <c r="O77" s="542"/>
      <c r="P77" s="547"/>
      <c r="Q77" s="542"/>
      <c r="R77" s="214">
        <v>19775234.289999999</v>
      </c>
      <c r="S77" s="214">
        <v>50697108.049999997</v>
      </c>
      <c r="T77" s="220">
        <v>535025.56000000006</v>
      </c>
      <c r="V77" s="545">
        <v>0</v>
      </c>
      <c r="W77" s="545">
        <v>0</v>
      </c>
      <c r="X77" s="220">
        <v>2690452.92</v>
      </c>
      <c r="Y77" s="220">
        <v>2690452.92</v>
      </c>
      <c r="Z77" s="220">
        <v>1610020.47</v>
      </c>
      <c r="AA77" s="220">
        <v>1610020.47</v>
      </c>
      <c r="AD77" s="220">
        <v>323827.43</v>
      </c>
      <c r="AE77" s="220">
        <v>6057103.7199999997</v>
      </c>
      <c r="AF77" s="220">
        <v>1710381</v>
      </c>
      <c r="AG77" s="220"/>
      <c r="AH77" s="559">
        <v>412382.29</v>
      </c>
      <c r="AQ77" s="248">
        <v>1186468.55</v>
      </c>
      <c r="AR77" s="248">
        <v>518750.43</v>
      </c>
      <c r="AV77" s="220">
        <v>1311637.1599999999</v>
      </c>
      <c r="AY77" s="248">
        <v>-342007.13</v>
      </c>
    </row>
    <row r="78" spans="2:59">
      <c r="B78" s="891"/>
      <c r="C78" s="554">
        <v>4470</v>
      </c>
      <c r="D78" s="904"/>
      <c r="E78" s="550" t="s">
        <v>792</v>
      </c>
      <c r="F78" s="551">
        <v>0.09</v>
      </c>
      <c r="G78" s="552">
        <f t="shared" si="7"/>
        <v>20631615.559999999</v>
      </c>
      <c r="H78" s="552">
        <f t="shared" si="7"/>
        <v>8131237.4299999997</v>
      </c>
      <c r="I78" s="553">
        <f t="shared" si="6"/>
        <v>12500378.129999999</v>
      </c>
      <c r="J78" s="542"/>
      <c r="K78" s="542"/>
      <c r="L78" s="542"/>
      <c r="M78" s="542"/>
      <c r="N78" s="542"/>
      <c r="O78" s="542"/>
      <c r="P78" s="547"/>
      <c r="Q78" s="542"/>
      <c r="R78" s="214">
        <v>11119160.16</v>
      </c>
      <c r="S78" s="214">
        <v>917431.19</v>
      </c>
      <c r="V78" s="545">
        <v>207306.14</v>
      </c>
      <c r="W78" s="545">
        <v>207306.14</v>
      </c>
      <c r="X78" s="220">
        <v>0</v>
      </c>
      <c r="Y78" s="220">
        <v>0</v>
      </c>
      <c r="AB78" s="220">
        <v>270555.32</v>
      </c>
      <c r="AD78" s="220">
        <v>757261.12</v>
      </c>
      <c r="AE78" s="220">
        <f>2421239.72+270555.32</f>
        <v>2691795.04</v>
      </c>
      <c r="AF78" s="220">
        <v>5127803.87</v>
      </c>
      <c r="AG78" s="220"/>
      <c r="AQ78" s="248">
        <v>3671822.59</v>
      </c>
      <c r="AR78" s="248">
        <v>188073.4</v>
      </c>
      <c r="AV78" s="220">
        <v>642882.47</v>
      </c>
      <c r="AY78" s="248">
        <v>402538</v>
      </c>
      <c r="BG78" s="248">
        <v>2558917.5499999998</v>
      </c>
    </row>
    <row r="79" spans="2:59">
      <c r="B79" s="891"/>
      <c r="C79" s="561">
        <v>4470</v>
      </c>
      <c r="D79" s="905"/>
      <c r="E79" s="550" t="s">
        <v>793</v>
      </c>
      <c r="F79" s="551">
        <v>0.06</v>
      </c>
      <c r="G79" s="552">
        <f t="shared" si="7"/>
        <v>945443.01</v>
      </c>
      <c r="H79" s="552">
        <f t="shared" si="7"/>
        <v>1160920.28</v>
      </c>
      <c r="I79" s="553">
        <f t="shared" si="6"/>
        <v>-215477.27000000002</v>
      </c>
      <c r="J79" s="542"/>
      <c r="K79" s="542"/>
      <c r="L79" s="542"/>
      <c r="M79" s="542"/>
      <c r="N79" s="542"/>
      <c r="O79" s="542"/>
      <c r="P79" s="547"/>
      <c r="Q79" s="542"/>
      <c r="R79" s="214">
        <v>60092.57</v>
      </c>
      <c r="S79" s="214">
        <v>687778.13</v>
      </c>
      <c r="V79" s="545">
        <f>186949.69+11386.14</f>
        <v>198335.83000000002</v>
      </c>
      <c r="W79" s="545">
        <f>186949.69+11386.14</f>
        <v>198335.83000000002</v>
      </c>
      <c r="X79" s="545">
        <v>7414.46</v>
      </c>
      <c r="Y79" s="220">
        <v>7414.46</v>
      </c>
      <c r="Z79" s="220">
        <v>5639.92</v>
      </c>
      <c r="AA79" s="220">
        <v>5639.92</v>
      </c>
      <c r="AB79" s="220">
        <v>11887.15</v>
      </c>
      <c r="AD79" s="220">
        <v>197931.19</v>
      </c>
      <c r="AE79" s="220">
        <v>197931.19</v>
      </c>
      <c r="AF79" s="220"/>
      <c r="AG79" s="220"/>
      <c r="AR79" s="248">
        <v>63820.75</v>
      </c>
      <c r="AU79" s="220">
        <v>15471.7</v>
      </c>
      <c r="AV79" s="220">
        <v>63820.75</v>
      </c>
      <c r="AY79" s="248">
        <v>287000</v>
      </c>
      <c r="BG79" s="248">
        <v>97849.44</v>
      </c>
    </row>
    <row r="80" spans="2:59">
      <c r="B80" s="891" t="s">
        <v>794</v>
      </c>
      <c r="C80" s="548">
        <v>4570</v>
      </c>
      <c r="D80" s="892" t="s">
        <v>819</v>
      </c>
      <c r="E80" s="550" t="s">
        <v>791</v>
      </c>
      <c r="F80" s="551">
        <v>0.13</v>
      </c>
      <c r="G80" s="552">
        <f t="shared" si="7"/>
        <v>40316.81</v>
      </c>
      <c r="H80" s="552">
        <f t="shared" si="7"/>
        <v>40316.81</v>
      </c>
      <c r="I80" s="553">
        <f t="shared" si="6"/>
        <v>0</v>
      </c>
      <c r="J80" s="542"/>
      <c r="K80" s="542"/>
      <c r="L80" s="542"/>
      <c r="M80" s="542"/>
      <c r="N80" s="542"/>
      <c r="O80" s="542"/>
      <c r="P80" s="547"/>
      <c r="Q80" s="542"/>
      <c r="R80" s="214"/>
      <c r="S80" s="214"/>
      <c r="V80" s="545">
        <v>40316.81</v>
      </c>
      <c r="W80" s="545">
        <v>0</v>
      </c>
      <c r="X80" s="220">
        <v>0</v>
      </c>
      <c r="Y80" s="220">
        <v>0</v>
      </c>
      <c r="AF80" s="220"/>
      <c r="AG80" s="220">
        <v>40316.81</v>
      </c>
    </row>
    <row r="81" spans="2:60">
      <c r="B81" s="891"/>
      <c r="C81" s="554">
        <v>4570</v>
      </c>
      <c r="D81" s="893"/>
      <c r="E81" s="550" t="s">
        <v>792</v>
      </c>
      <c r="F81" s="551">
        <v>0.09</v>
      </c>
      <c r="G81" s="552">
        <f t="shared" si="7"/>
        <v>291262.14</v>
      </c>
      <c r="H81" s="552">
        <f t="shared" si="7"/>
        <v>291262.14</v>
      </c>
      <c r="I81" s="553">
        <f t="shared" si="6"/>
        <v>0</v>
      </c>
      <c r="J81" s="542"/>
      <c r="K81" s="542"/>
      <c r="L81" s="542">
        <v>291262.14</v>
      </c>
      <c r="M81" s="542">
        <v>291262.14</v>
      </c>
      <c r="N81" s="542"/>
      <c r="O81" s="542"/>
      <c r="P81" s="547"/>
      <c r="Q81" s="542"/>
      <c r="R81" s="214"/>
      <c r="S81" s="214"/>
      <c r="V81" s="545">
        <v>0</v>
      </c>
      <c r="W81" s="545">
        <v>0</v>
      </c>
      <c r="X81" s="220">
        <v>0</v>
      </c>
      <c r="Y81" s="220">
        <v>0</v>
      </c>
      <c r="AF81" s="220"/>
      <c r="AG81" s="220"/>
    </row>
    <row r="82" spans="2:60">
      <c r="B82" s="891"/>
      <c r="C82" s="554">
        <v>4570</v>
      </c>
      <c r="D82" s="894"/>
      <c r="E82" s="550" t="s">
        <v>793</v>
      </c>
      <c r="F82" s="551">
        <v>0.06</v>
      </c>
      <c r="G82" s="552">
        <f t="shared" si="7"/>
        <v>10105097.76</v>
      </c>
      <c r="H82" s="552">
        <f t="shared" si="7"/>
        <v>10455260.83</v>
      </c>
      <c r="I82" s="553">
        <f t="shared" si="6"/>
        <v>-350163.0700000003</v>
      </c>
      <c r="J82" s="542"/>
      <c r="K82" s="542"/>
      <c r="L82" s="542">
        <f>4391330.09+329654.87</f>
        <v>4720984.96</v>
      </c>
      <c r="M82" s="542">
        <v>4203905.5599999996</v>
      </c>
      <c r="N82" s="542">
        <v>488607.91</v>
      </c>
      <c r="O82" s="542"/>
      <c r="P82" s="547">
        <v>323799.96999999997</v>
      </c>
      <c r="Q82" s="542">
        <v>1355850.38</v>
      </c>
      <c r="R82" s="214">
        <v>864773.96</v>
      </c>
      <c r="S82" s="214">
        <v>67604.149999999994</v>
      </c>
      <c r="T82" s="220">
        <v>67833.42</v>
      </c>
      <c r="U82" s="220">
        <v>124337.79</v>
      </c>
      <c r="V82" s="545">
        <f>1327755.84+102475.29</f>
        <v>1430231.1300000001</v>
      </c>
      <c r="W82" s="545">
        <v>102475.29</v>
      </c>
      <c r="X82" s="545">
        <v>962956.63</v>
      </c>
      <c r="Y82" s="220">
        <v>66730.210000000006</v>
      </c>
      <c r="Z82" s="220">
        <v>50759.24</v>
      </c>
      <c r="AA82" s="220">
        <v>50759.24</v>
      </c>
      <c r="AB82" s="220">
        <v>467059.25</v>
      </c>
      <c r="AC82" s="220">
        <v>467059.25</v>
      </c>
      <c r="AD82" s="220">
        <v>300060.87</v>
      </c>
      <c r="AF82" s="220"/>
      <c r="AG82" s="220">
        <v>3588508.54</v>
      </c>
      <c r="AN82" s="248">
        <v>157232.70000000001</v>
      </c>
      <c r="AQ82" s="248">
        <v>157232.70000000001</v>
      </c>
      <c r="AR82" s="248">
        <v>181699.17</v>
      </c>
      <c r="AS82" s="220">
        <v>181699.17</v>
      </c>
      <c r="AU82" s="220">
        <v>89098.55</v>
      </c>
      <c r="AZ82" s="248">
        <v>89098.55</v>
      </c>
    </row>
    <row r="83" spans="2:60">
      <c r="B83" s="891" t="s">
        <v>794</v>
      </c>
      <c r="C83" s="548">
        <v>2351</v>
      </c>
      <c r="D83" s="892" t="s">
        <v>820</v>
      </c>
      <c r="E83" s="550" t="s">
        <v>791</v>
      </c>
      <c r="F83" s="551">
        <v>0.13</v>
      </c>
      <c r="G83" s="552">
        <f t="shared" si="7"/>
        <v>0</v>
      </c>
      <c r="H83" s="552">
        <f t="shared" si="7"/>
        <v>0</v>
      </c>
      <c r="I83" s="553">
        <f t="shared" si="6"/>
        <v>0</v>
      </c>
      <c r="J83" s="542"/>
      <c r="K83" s="542"/>
      <c r="L83" s="542"/>
      <c r="M83" s="542"/>
      <c r="N83" s="542"/>
      <c r="O83" s="542"/>
      <c r="P83" s="547"/>
      <c r="Q83" s="542"/>
      <c r="R83" s="214"/>
      <c r="S83" s="214"/>
      <c r="V83" s="545">
        <v>0</v>
      </c>
      <c r="W83" s="545">
        <v>0</v>
      </c>
      <c r="X83" s="220">
        <v>0</v>
      </c>
      <c r="Y83" s="220">
        <v>0</v>
      </c>
      <c r="AF83" s="220"/>
      <c r="AG83" s="220"/>
    </row>
    <row r="84" spans="2:60">
      <c r="B84" s="891"/>
      <c r="C84" s="554">
        <v>2351</v>
      </c>
      <c r="D84" s="893"/>
      <c r="E84" s="550" t="s">
        <v>792</v>
      </c>
      <c r="F84" s="551">
        <v>0.09</v>
      </c>
      <c r="G84" s="552">
        <f t="shared" si="7"/>
        <v>769393.45</v>
      </c>
      <c r="H84" s="552">
        <f t="shared" si="7"/>
        <v>769393.45</v>
      </c>
      <c r="I84" s="553">
        <f t="shared" si="6"/>
        <v>0</v>
      </c>
      <c r="J84" s="542"/>
      <c r="K84" s="542"/>
      <c r="L84" s="542">
        <v>769393.45</v>
      </c>
      <c r="M84" s="542">
        <v>769393.45</v>
      </c>
      <c r="N84" s="542"/>
      <c r="O84" s="542"/>
      <c r="P84" s="547"/>
      <c r="Q84" s="542"/>
      <c r="R84" s="214"/>
      <c r="S84" s="214"/>
      <c r="V84" s="545">
        <v>0</v>
      </c>
      <c r="W84" s="545">
        <v>0</v>
      </c>
      <c r="X84" s="220">
        <v>0</v>
      </c>
      <c r="Y84" s="220">
        <v>0</v>
      </c>
      <c r="AF84" s="220"/>
      <c r="AG84" s="220"/>
    </row>
    <row r="85" spans="2:60" ht="12.95" customHeight="1">
      <c r="B85" s="891"/>
      <c r="C85" s="554">
        <v>2351</v>
      </c>
      <c r="D85" s="894"/>
      <c r="E85" s="550" t="s">
        <v>793</v>
      </c>
      <c r="F85" s="551">
        <v>0.06</v>
      </c>
      <c r="G85" s="552">
        <f t="shared" si="7"/>
        <v>8138787.5099999988</v>
      </c>
      <c r="H85" s="552">
        <f t="shared" si="7"/>
        <v>8461721.3999999985</v>
      </c>
      <c r="I85" s="553">
        <f t="shared" si="6"/>
        <v>-322933.88999999966</v>
      </c>
      <c r="J85" s="542"/>
      <c r="K85" s="542"/>
      <c r="L85" s="542">
        <f>354587.32+4501401.45</f>
        <v>4855988.7700000005</v>
      </c>
      <c r="M85" s="542">
        <v>3388193.9</v>
      </c>
      <c r="N85" s="542">
        <v>420738.6</v>
      </c>
      <c r="O85" s="542"/>
      <c r="P85" s="547">
        <v>226506.05</v>
      </c>
      <c r="Q85" s="542">
        <v>2123417.0499999998</v>
      </c>
      <c r="R85" s="214">
        <v>761004.23</v>
      </c>
      <c r="S85" s="214">
        <v>45069.43</v>
      </c>
      <c r="T85" s="220">
        <v>93440.31</v>
      </c>
      <c r="U85" s="220">
        <v>82891.850000000006</v>
      </c>
      <c r="V85" s="545">
        <v>203692.85</v>
      </c>
      <c r="W85" s="545">
        <v>68316.87</v>
      </c>
      <c r="X85" s="545">
        <v>44486.8</v>
      </c>
      <c r="Y85" s="220">
        <v>44486.8</v>
      </c>
      <c r="Z85" s="220">
        <v>306376.18</v>
      </c>
      <c r="AA85" s="220">
        <v>33839.49</v>
      </c>
      <c r="AB85" s="220">
        <v>143021.01</v>
      </c>
      <c r="AC85" s="220">
        <v>71322.899999999994</v>
      </c>
      <c r="AD85" s="220">
        <v>167722.12</v>
      </c>
      <c r="AF85" s="220"/>
      <c r="AG85" s="220">
        <v>1520650.4</v>
      </c>
      <c r="AJ85" s="248">
        <v>89108.91</v>
      </c>
      <c r="AK85" s="248">
        <v>256831.03</v>
      </c>
      <c r="AN85" s="248">
        <v>260405.04</v>
      </c>
      <c r="AP85" s="248">
        <v>78613.210000000006</v>
      </c>
      <c r="AQ85" s="248">
        <v>339018.25</v>
      </c>
      <c r="AR85" s="248">
        <v>27096.43</v>
      </c>
      <c r="AS85" s="220">
        <v>27096.43</v>
      </c>
      <c r="AU85" s="220">
        <v>460587</v>
      </c>
      <c r="BH85" s="248">
        <v>460587</v>
      </c>
    </row>
    <row r="86" spans="2:60">
      <c r="B86" s="891" t="s">
        <v>794</v>
      </c>
      <c r="C86" s="548">
        <v>3307</v>
      </c>
      <c r="D86" s="892" t="s">
        <v>821</v>
      </c>
      <c r="E86" s="550" t="s">
        <v>791</v>
      </c>
      <c r="F86" s="551">
        <v>0.13</v>
      </c>
      <c r="G86" s="552">
        <f t="shared" si="7"/>
        <v>0</v>
      </c>
      <c r="H86" s="552">
        <f t="shared" si="7"/>
        <v>0</v>
      </c>
      <c r="I86" s="553">
        <f t="shared" si="6"/>
        <v>0</v>
      </c>
      <c r="J86" s="542"/>
      <c r="K86" s="542"/>
      <c r="L86" s="542"/>
      <c r="M86" s="542"/>
      <c r="N86" s="542"/>
      <c r="O86" s="542"/>
      <c r="P86" s="547"/>
      <c r="Q86" s="542"/>
      <c r="R86" s="214"/>
      <c r="S86" s="214"/>
      <c r="V86" s="545">
        <v>0</v>
      </c>
      <c r="W86" s="545">
        <v>0</v>
      </c>
      <c r="X86" s="220">
        <v>0</v>
      </c>
      <c r="Y86" s="220">
        <v>0</v>
      </c>
      <c r="AF86" s="220"/>
      <c r="AG86" s="220"/>
    </row>
    <row r="87" spans="2:60">
      <c r="B87" s="891"/>
      <c r="C87" s="554">
        <v>3307</v>
      </c>
      <c r="D87" s="893"/>
      <c r="E87" s="550" t="s">
        <v>792</v>
      </c>
      <c r="F87" s="551">
        <v>0.09</v>
      </c>
      <c r="G87" s="552">
        <f t="shared" si="7"/>
        <v>194174.76</v>
      </c>
      <c r="H87" s="552">
        <f t="shared" si="7"/>
        <v>194174.76</v>
      </c>
      <c r="I87" s="553">
        <f t="shared" si="6"/>
        <v>0</v>
      </c>
      <c r="J87" s="542"/>
      <c r="K87" s="542"/>
      <c r="L87" s="542">
        <v>194174.76</v>
      </c>
      <c r="M87" s="542">
        <v>194174.76</v>
      </c>
      <c r="N87" s="542"/>
      <c r="O87" s="542"/>
      <c r="P87" s="547"/>
      <c r="Q87" s="542"/>
      <c r="R87" s="214"/>
      <c r="S87" s="214"/>
      <c r="V87" s="545">
        <v>0</v>
      </c>
      <c r="W87" s="545">
        <v>0</v>
      </c>
      <c r="X87" s="220">
        <v>0</v>
      </c>
      <c r="Y87" s="220">
        <v>0</v>
      </c>
      <c r="AF87" s="220"/>
      <c r="AG87" s="220"/>
    </row>
    <row r="88" spans="2:60">
      <c r="B88" s="891"/>
      <c r="C88" s="554">
        <v>3307</v>
      </c>
      <c r="D88" s="894"/>
      <c r="E88" s="550" t="s">
        <v>793</v>
      </c>
      <c r="F88" s="551">
        <v>0.06</v>
      </c>
      <c r="G88" s="552">
        <f t="shared" si="7"/>
        <v>5322473.6800000006</v>
      </c>
      <c r="H88" s="552">
        <f t="shared" si="7"/>
        <v>5584964.9500000002</v>
      </c>
      <c r="I88" s="553">
        <f t="shared" si="6"/>
        <v>-262491.26999999955</v>
      </c>
      <c r="J88" s="542"/>
      <c r="K88" s="542"/>
      <c r="L88" s="542">
        <f>1978162.8+131078.12</f>
        <v>2109240.92</v>
      </c>
      <c r="M88" s="542">
        <v>1918579.88</v>
      </c>
      <c r="N88" s="542">
        <v>54164.39</v>
      </c>
      <c r="O88" s="542"/>
      <c r="P88" s="547">
        <v>555432.9</v>
      </c>
      <c r="Q88" s="542">
        <v>500605.24</v>
      </c>
      <c r="R88" s="214">
        <v>60092.57</v>
      </c>
      <c r="S88" s="214">
        <v>60092.57</v>
      </c>
      <c r="U88" s="220">
        <v>110522.47</v>
      </c>
      <c r="V88" s="563">
        <f>525589.21+91089.15</f>
        <v>616678.36</v>
      </c>
      <c r="W88" s="545">
        <v>91089.15</v>
      </c>
      <c r="X88" s="545">
        <v>141957.25</v>
      </c>
      <c r="Y88" s="220">
        <v>59315.74</v>
      </c>
      <c r="Z88" s="220">
        <v>45119.32</v>
      </c>
      <c r="AA88" s="220">
        <v>45119.32</v>
      </c>
      <c r="AB88" s="220">
        <v>175474.56</v>
      </c>
      <c r="AC88" s="220">
        <v>95097.2</v>
      </c>
      <c r="AD88" s="220">
        <v>87852.62</v>
      </c>
      <c r="AE88" s="220">
        <v>87852.62</v>
      </c>
      <c r="AF88" s="220"/>
      <c r="AG88" s="220">
        <v>1193814.8799999999</v>
      </c>
      <c r="AH88" s="220">
        <v>1099136.69</v>
      </c>
      <c r="AI88" s="220">
        <v>1099136.69</v>
      </c>
      <c r="BC88" s="248">
        <v>323739.19</v>
      </c>
      <c r="BG88" s="248">
        <v>53584.91</v>
      </c>
      <c r="BH88" s="248">
        <v>323739.19</v>
      </c>
    </row>
    <row r="89" spans="2:60">
      <c r="B89" s="891" t="s">
        <v>794</v>
      </c>
      <c r="C89" s="548">
        <v>3307</v>
      </c>
      <c r="D89" s="892" t="s">
        <v>822</v>
      </c>
      <c r="E89" s="550" t="s">
        <v>791</v>
      </c>
      <c r="F89" s="551">
        <v>0.13</v>
      </c>
      <c r="G89" s="552">
        <f t="shared" si="7"/>
        <v>0</v>
      </c>
      <c r="H89" s="552">
        <f t="shared" si="7"/>
        <v>0</v>
      </c>
      <c r="I89" s="553">
        <f t="shared" si="6"/>
        <v>0</v>
      </c>
      <c r="J89" s="542"/>
      <c r="K89" s="542"/>
      <c r="L89" s="542"/>
      <c r="M89" s="542"/>
      <c r="N89" s="542"/>
      <c r="O89" s="542"/>
      <c r="P89" s="547"/>
      <c r="Q89" s="542"/>
      <c r="R89" s="214"/>
      <c r="S89" s="214"/>
      <c r="V89" s="545">
        <v>0</v>
      </c>
      <c r="W89" s="545">
        <v>0</v>
      </c>
      <c r="X89" s="220">
        <v>0</v>
      </c>
      <c r="Y89" s="220">
        <v>0</v>
      </c>
      <c r="AF89" s="220"/>
      <c r="AG89" s="220"/>
    </row>
    <row r="90" spans="2:60">
      <c r="B90" s="891"/>
      <c r="C90" s="554">
        <v>3307</v>
      </c>
      <c r="D90" s="893"/>
      <c r="E90" s="550" t="s">
        <v>792</v>
      </c>
      <c r="F90" s="551">
        <v>0.09</v>
      </c>
      <c r="G90" s="552">
        <f t="shared" si="7"/>
        <v>0</v>
      </c>
      <c r="H90" s="552">
        <f t="shared" si="7"/>
        <v>0</v>
      </c>
      <c r="I90" s="553">
        <f t="shared" si="6"/>
        <v>0</v>
      </c>
      <c r="J90" s="542"/>
      <c r="K90" s="542"/>
      <c r="L90" s="542"/>
      <c r="M90" s="542"/>
      <c r="N90" s="542"/>
      <c r="O90" s="542"/>
      <c r="P90" s="547"/>
      <c r="Q90" s="542"/>
      <c r="R90" s="214"/>
      <c r="S90" s="214"/>
      <c r="V90" s="545">
        <v>0</v>
      </c>
      <c r="W90" s="545">
        <v>0</v>
      </c>
      <c r="X90" s="220">
        <v>0</v>
      </c>
      <c r="Y90" s="220">
        <v>0</v>
      </c>
      <c r="AF90" s="220"/>
      <c r="AG90" s="220"/>
    </row>
    <row r="91" spans="2:60">
      <c r="B91" s="891"/>
      <c r="C91" s="554">
        <v>3307</v>
      </c>
      <c r="D91" s="894"/>
      <c r="E91" s="550" t="s">
        <v>793</v>
      </c>
      <c r="F91" s="551">
        <v>0.06</v>
      </c>
      <c r="G91" s="552">
        <f t="shared" si="7"/>
        <v>3482281.25</v>
      </c>
      <c r="H91" s="552">
        <f t="shared" si="7"/>
        <v>3677764.6900000004</v>
      </c>
      <c r="I91" s="553">
        <f t="shared" si="6"/>
        <v>-195483.44000000041</v>
      </c>
      <c r="J91" s="542"/>
      <c r="K91" s="542"/>
      <c r="L91" s="542">
        <f>1299437.53+115623.92</f>
        <v>1415061.45</v>
      </c>
      <c r="M91" s="542">
        <v>1245812.8999999999</v>
      </c>
      <c r="N91" s="542">
        <v>54164.39</v>
      </c>
      <c r="O91" s="542"/>
      <c r="P91" s="547">
        <v>352625.48</v>
      </c>
      <c r="Q91" s="542">
        <v>479192.75</v>
      </c>
      <c r="R91" s="214">
        <v>60092.57</v>
      </c>
      <c r="S91" s="214">
        <v>60092.57</v>
      </c>
      <c r="T91" s="220">
        <v>120592.74</v>
      </c>
      <c r="U91" s="220">
        <v>110522.47</v>
      </c>
      <c r="V91" s="545">
        <f>408373.06+91089.15</f>
        <v>499462.20999999996</v>
      </c>
      <c r="W91" s="545">
        <v>91089.15</v>
      </c>
      <c r="X91" s="545">
        <v>59315.74</v>
      </c>
      <c r="Y91" s="545">
        <v>59315.74</v>
      </c>
      <c r="Z91" s="220">
        <v>45119.32</v>
      </c>
      <c r="AA91" s="220">
        <v>45119.32</v>
      </c>
      <c r="AB91" s="220">
        <v>95097.2</v>
      </c>
      <c r="AC91" s="220">
        <v>95097.2</v>
      </c>
      <c r="AD91" s="220">
        <v>87852.62</v>
      </c>
      <c r="AE91" s="220">
        <v>87852.62</v>
      </c>
      <c r="AF91" s="220"/>
      <c r="AG91" s="220">
        <v>710772.44</v>
      </c>
      <c r="AH91" s="559">
        <v>473848.28</v>
      </c>
      <c r="AI91" s="559">
        <v>473848.28</v>
      </c>
      <c r="BC91" s="248">
        <v>219049.25</v>
      </c>
      <c r="BH91" s="248">
        <v>219049.25</v>
      </c>
    </row>
    <row r="92" spans="2:60">
      <c r="B92" s="891" t="s">
        <v>794</v>
      </c>
      <c r="C92" s="548">
        <v>2058</v>
      </c>
      <c r="D92" s="892" t="s">
        <v>823</v>
      </c>
      <c r="E92" s="550" t="s">
        <v>791</v>
      </c>
      <c r="F92" s="551">
        <v>0.13</v>
      </c>
      <c r="G92" s="552">
        <f t="shared" si="7"/>
        <v>165026.54999999999</v>
      </c>
      <c r="H92" s="552">
        <f t="shared" si="7"/>
        <v>165026.54999999999</v>
      </c>
      <c r="I92" s="553">
        <f t="shared" si="6"/>
        <v>0</v>
      </c>
      <c r="J92" s="542"/>
      <c r="K92" s="542"/>
      <c r="L92" s="542"/>
      <c r="M92" s="542"/>
      <c r="N92" s="542"/>
      <c r="O92" s="542"/>
      <c r="P92" s="547"/>
      <c r="Q92" s="542"/>
      <c r="R92" s="214"/>
      <c r="S92" s="214"/>
      <c r="V92" s="545">
        <v>0</v>
      </c>
      <c r="W92" s="545">
        <v>0</v>
      </c>
      <c r="X92" s="220">
        <v>0</v>
      </c>
      <c r="Y92" s="220">
        <v>0</v>
      </c>
      <c r="AF92" s="220"/>
      <c r="AG92" s="220"/>
      <c r="AW92" s="220">
        <v>165026.54999999999</v>
      </c>
      <c r="AX92" s="220">
        <v>165026.54999999999</v>
      </c>
    </row>
    <row r="93" spans="2:60">
      <c r="B93" s="891"/>
      <c r="C93" s="554">
        <v>2058</v>
      </c>
      <c r="D93" s="893"/>
      <c r="E93" s="550" t="s">
        <v>792</v>
      </c>
      <c r="F93" s="551">
        <v>0.09</v>
      </c>
      <c r="G93" s="552">
        <f t="shared" si="7"/>
        <v>0</v>
      </c>
      <c r="H93" s="552">
        <f t="shared" si="7"/>
        <v>0</v>
      </c>
      <c r="I93" s="553">
        <f t="shared" si="6"/>
        <v>0</v>
      </c>
      <c r="J93" s="542"/>
      <c r="K93" s="542"/>
      <c r="L93" s="542"/>
      <c r="M93" s="542"/>
      <c r="N93" s="542"/>
      <c r="O93" s="542"/>
      <c r="P93" s="547"/>
      <c r="Q93" s="542"/>
      <c r="R93" s="214"/>
      <c r="S93" s="214"/>
      <c r="V93" s="545">
        <v>0</v>
      </c>
      <c r="W93" s="545">
        <v>0</v>
      </c>
      <c r="X93" s="220">
        <v>0</v>
      </c>
      <c r="Y93" s="220">
        <v>0</v>
      </c>
      <c r="AF93" s="220"/>
      <c r="AG93" s="220"/>
    </row>
    <row r="94" spans="2:60">
      <c r="B94" s="891"/>
      <c r="C94" s="554">
        <v>2058</v>
      </c>
      <c r="D94" s="894"/>
      <c r="E94" s="550" t="s">
        <v>793</v>
      </c>
      <c r="F94" s="551">
        <v>0.06</v>
      </c>
      <c r="G94" s="552">
        <f t="shared" si="7"/>
        <v>3616053.29</v>
      </c>
      <c r="H94" s="552">
        <f t="shared" si="7"/>
        <v>3786782.4499999997</v>
      </c>
      <c r="I94" s="553">
        <f t="shared" si="6"/>
        <v>-170729.15999999968</v>
      </c>
      <c r="J94" s="542"/>
      <c r="K94" s="542"/>
      <c r="L94" s="542">
        <f>1077061.32+144175.76</f>
        <v>1221237.08</v>
      </c>
      <c r="M94" s="542">
        <v>995856.92</v>
      </c>
      <c r="N94" s="542">
        <v>221154.96</v>
      </c>
      <c r="O94" s="542"/>
      <c r="P94" s="547">
        <v>74754.399999999994</v>
      </c>
      <c r="Q94" s="542">
        <v>705314.59</v>
      </c>
      <c r="R94" s="214">
        <f>60092.57+81205.45</f>
        <v>141298.01999999999</v>
      </c>
      <c r="S94" s="214">
        <v>60092.57</v>
      </c>
      <c r="T94" s="220">
        <v>366187.35</v>
      </c>
      <c r="U94" s="220">
        <v>110522.47</v>
      </c>
      <c r="V94" s="545">
        <f>484600.63+91089.15</f>
        <v>575689.78</v>
      </c>
      <c r="W94" s="545">
        <v>91089.15</v>
      </c>
      <c r="X94" s="545">
        <v>59315.74</v>
      </c>
      <c r="Y94" s="220">
        <v>59315.74</v>
      </c>
      <c r="Z94" s="220">
        <v>45119.32</v>
      </c>
      <c r="AA94" s="220">
        <v>45119.32</v>
      </c>
      <c r="AB94" s="220">
        <v>387259.95</v>
      </c>
      <c r="AD94" s="220">
        <v>111327.03999999999</v>
      </c>
      <c r="AF94" s="220"/>
      <c r="AG94" s="220">
        <v>1195435</v>
      </c>
      <c r="AJ94" s="248">
        <v>200000</v>
      </c>
      <c r="AK94" s="248">
        <v>311327.03999999998</v>
      </c>
      <c r="AL94" s="248">
        <v>185642.56</v>
      </c>
      <c r="AN94" s="248">
        <v>27067.09</v>
      </c>
      <c r="AQ94" s="248">
        <v>212709.65</v>
      </c>
    </row>
    <row r="95" spans="2:60">
      <c r="B95" s="891" t="s">
        <v>794</v>
      </c>
      <c r="C95" s="548">
        <v>3308</v>
      </c>
      <c r="D95" s="892" t="s">
        <v>824</v>
      </c>
      <c r="E95" s="550" t="s">
        <v>791</v>
      </c>
      <c r="F95" s="551">
        <v>0.13</v>
      </c>
      <c r="G95" s="552">
        <f t="shared" si="7"/>
        <v>0</v>
      </c>
      <c r="H95" s="552">
        <f t="shared" si="7"/>
        <v>0</v>
      </c>
      <c r="I95" s="553">
        <f t="shared" si="6"/>
        <v>0</v>
      </c>
      <c r="J95" s="542"/>
      <c r="K95" s="542"/>
      <c r="L95" s="542"/>
      <c r="M95" s="542"/>
      <c r="N95" s="542"/>
      <c r="O95" s="542"/>
      <c r="P95" s="547"/>
      <c r="Q95" s="542"/>
      <c r="R95" s="214"/>
      <c r="S95" s="214"/>
      <c r="V95" s="545">
        <v>0</v>
      </c>
      <c r="W95" s="545">
        <v>0</v>
      </c>
      <c r="X95" s="220">
        <v>0</v>
      </c>
      <c r="Y95" s="220">
        <v>0</v>
      </c>
      <c r="AF95" s="220"/>
      <c r="AG95" s="220"/>
    </row>
    <row r="96" spans="2:60">
      <c r="B96" s="891"/>
      <c r="C96" s="554">
        <v>3308</v>
      </c>
      <c r="D96" s="893"/>
      <c r="E96" s="550" t="s">
        <v>792</v>
      </c>
      <c r="F96" s="551">
        <v>0.09</v>
      </c>
      <c r="G96" s="552">
        <f t="shared" si="7"/>
        <v>214563.11</v>
      </c>
      <c r="H96" s="552">
        <f t="shared" si="7"/>
        <v>214563.11</v>
      </c>
      <c r="I96" s="553">
        <f t="shared" si="6"/>
        <v>0</v>
      </c>
      <c r="J96" s="542"/>
      <c r="K96" s="542"/>
      <c r="L96" s="542">
        <v>214563.11</v>
      </c>
      <c r="M96" s="542">
        <v>214563.11</v>
      </c>
      <c r="N96" s="542"/>
      <c r="O96" s="542"/>
      <c r="P96" s="547"/>
      <c r="Q96" s="542"/>
      <c r="R96" s="214"/>
      <c r="S96" s="214"/>
      <c r="V96" s="545">
        <v>0</v>
      </c>
      <c r="W96" s="545">
        <v>0</v>
      </c>
      <c r="X96" s="220">
        <v>0</v>
      </c>
      <c r="Y96" s="220">
        <v>0</v>
      </c>
      <c r="AF96" s="220"/>
      <c r="AG96" s="220"/>
    </row>
    <row r="97" spans="2:60">
      <c r="B97" s="891"/>
      <c r="C97" s="554">
        <v>3308</v>
      </c>
      <c r="D97" s="894"/>
      <c r="E97" s="550" t="s">
        <v>793</v>
      </c>
      <c r="F97" s="551">
        <v>0.06</v>
      </c>
      <c r="G97" s="552">
        <f t="shared" si="7"/>
        <v>10809476.770000001</v>
      </c>
      <c r="H97" s="552">
        <f t="shared" si="7"/>
        <v>11105978.039999999</v>
      </c>
      <c r="I97" s="553">
        <f t="shared" si="6"/>
        <v>-296501.26999999769</v>
      </c>
      <c r="J97" s="542"/>
      <c r="K97" s="542"/>
      <c r="L97" s="542">
        <f>3640904.27+199508.76</f>
        <v>3840413.0300000003</v>
      </c>
      <c r="M97" s="542">
        <v>3640904.27</v>
      </c>
      <c r="N97" s="542">
        <v>60934.95</v>
      </c>
      <c r="O97" s="542"/>
      <c r="P97" s="547">
        <v>406510.66</v>
      </c>
      <c r="Q97" s="542">
        <v>556944.98</v>
      </c>
      <c r="R97" s="214">
        <v>67604.149999999994</v>
      </c>
      <c r="S97" s="214">
        <v>67604.149999999994</v>
      </c>
      <c r="T97" s="220">
        <v>2107833.42</v>
      </c>
      <c r="U97" s="220">
        <v>124337.79</v>
      </c>
      <c r="V97" s="545">
        <f>102475.29+1542313.07</f>
        <v>1644788.36</v>
      </c>
      <c r="W97" s="545">
        <v>102475.29</v>
      </c>
      <c r="X97" s="545">
        <v>66730.210000000006</v>
      </c>
      <c r="Y97" s="220">
        <v>66730.210000000006</v>
      </c>
      <c r="Z97" s="220">
        <v>50759.24</v>
      </c>
      <c r="AA97" s="220">
        <v>50759.24</v>
      </c>
      <c r="AB97" s="220">
        <v>106984.35</v>
      </c>
      <c r="AC97" s="220">
        <v>106984.35</v>
      </c>
      <c r="AD97" s="220">
        <v>179211.56</v>
      </c>
      <c r="AE97" s="220">
        <v>98834.2</v>
      </c>
      <c r="AF97" s="220"/>
      <c r="AG97" s="220">
        <v>3932319.36</v>
      </c>
      <c r="AH97" s="220">
        <v>1659585.18</v>
      </c>
      <c r="AI97" s="220">
        <v>1659585.18</v>
      </c>
      <c r="AK97" s="248">
        <v>80377.36</v>
      </c>
      <c r="BC97" s="248">
        <v>618121.66</v>
      </c>
      <c r="BH97" s="248">
        <v>618121.66</v>
      </c>
    </row>
    <row r="98" spans="2:60">
      <c r="B98" s="891" t="s">
        <v>794</v>
      </c>
      <c r="C98" s="548">
        <v>2057</v>
      </c>
      <c r="D98" s="903" t="s">
        <v>825</v>
      </c>
      <c r="E98" s="550" t="s">
        <v>791</v>
      </c>
      <c r="F98" s="551">
        <v>0.13</v>
      </c>
      <c r="G98" s="552">
        <f t="shared" si="7"/>
        <v>0</v>
      </c>
      <c r="H98" s="552">
        <f t="shared" si="7"/>
        <v>0</v>
      </c>
      <c r="I98" s="553">
        <f t="shared" si="6"/>
        <v>0</v>
      </c>
      <c r="J98" s="542"/>
      <c r="K98" s="542"/>
      <c r="L98" s="542"/>
      <c r="M98" s="542"/>
      <c r="N98" s="542"/>
      <c r="O98" s="542"/>
      <c r="P98" s="547"/>
      <c r="Q98" s="542"/>
      <c r="R98" s="214"/>
      <c r="S98" s="214"/>
      <c r="V98" s="545">
        <v>0</v>
      </c>
      <c r="W98" s="545">
        <v>0</v>
      </c>
      <c r="X98" s="220">
        <v>0</v>
      </c>
      <c r="Y98" s="220">
        <v>0</v>
      </c>
      <c r="AF98" s="220"/>
      <c r="AG98" s="220"/>
    </row>
    <row r="99" spans="2:60">
      <c r="B99" s="891"/>
      <c r="C99" s="554">
        <v>2057</v>
      </c>
      <c r="D99" s="893"/>
      <c r="E99" s="550" t="s">
        <v>792</v>
      </c>
      <c r="F99" s="551">
        <v>0.09</v>
      </c>
      <c r="G99" s="552">
        <f t="shared" si="7"/>
        <v>0</v>
      </c>
      <c r="H99" s="552">
        <f t="shared" si="7"/>
        <v>0</v>
      </c>
      <c r="I99" s="553">
        <f t="shared" si="6"/>
        <v>0</v>
      </c>
      <c r="J99" s="542"/>
      <c r="K99" s="542"/>
      <c r="L99" s="542"/>
      <c r="M99" s="542"/>
      <c r="N99" s="542"/>
      <c r="O99" s="542"/>
      <c r="P99" s="547"/>
      <c r="Q99" s="542"/>
      <c r="R99" s="214"/>
      <c r="S99" s="214"/>
      <c r="V99" s="545">
        <v>0</v>
      </c>
      <c r="W99" s="545">
        <v>0</v>
      </c>
      <c r="X99" s="220">
        <v>0</v>
      </c>
      <c r="Y99" s="220">
        <v>0</v>
      </c>
      <c r="AF99" s="220"/>
      <c r="AG99" s="220"/>
    </row>
    <row r="100" spans="2:60">
      <c r="B100" s="891"/>
      <c r="C100" s="554">
        <v>2057</v>
      </c>
      <c r="D100" s="894"/>
      <c r="E100" s="550" t="s">
        <v>793</v>
      </c>
      <c r="F100" s="551">
        <v>0.06</v>
      </c>
      <c r="G100" s="552">
        <f t="shared" si="7"/>
        <v>1706596.8</v>
      </c>
      <c r="H100" s="552">
        <f t="shared" si="7"/>
        <v>1903931.02</v>
      </c>
      <c r="I100" s="553">
        <f t="shared" si="6"/>
        <v>-197334.21999999997</v>
      </c>
      <c r="J100" s="542"/>
      <c r="K100" s="542"/>
      <c r="L100" s="542">
        <f>497018.11+195454.72</f>
        <v>692472.83</v>
      </c>
      <c r="M100" s="542">
        <v>195454.72</v>
      </c>
      <c r="N100" s="542">
        <v>40623.300000000003</v>
      </c>
      <c r="O100" s="542"/>
      <c r="P100" s="547">
        <v>37669.57</v>
      </c>
      <c r="Q100" s="542">
        <v>734975.63</v>
      </c>
      <c r="R100" s="214">
        <v>45069.43</v>
      </c>
      <c r="S100" s="214">
        <v>45069.43</v>
      </c>
      <c r="T100" s="220">
        <v>45222.28</v>
      </c>
      <c r="U100" s="220">
        <v>82891.850000000006</v>
      </c>
      <c r="V100" s="545">
        <f>200000+68316.87</f>
        <v>268316.87</v>
      </c>
      <c r="W100" s="545">
        <v>68316.87</v>
      </c>
      <c r="X100" s="545">
        <v>44486.8</v>
      </c>
      <c r="Y100" s="545">
        <v>44486.8</v>
      </c>
      <c r="Z100" s="220">
        <v>33839.49</v>
      </c>
      <c r="AA100" s="220">
        <v>33839.49</v>
      </c>
      <c r="AB100" s="220">
        <v>166298.74</v>
      </c>
      <c r="AF100" s="220">
        <v>277164.57</v>
      </c>
      <c r="AG100" s="220">
        <v>366298.74</v>
      </c>
      <c r="AK100" s="248">
        <v>277164.57</v>
      </c>
      <c r="BC100" s="248">
        <v>55432.92</v>
      </c>
      <c r="BH100" s="248">
        <v>55432.92</v>
      </c>
    </row>
    <row r="101" spans="2:60">
      <c r="B101" s="891" t="s">
        <v>794</v>
      </c>
      <c r="C101" s="548">
        <v>3324</v>
      </c>
      <c r="D101" s="892" t="s">
        <v>826</v>
      </c>
      <c r="E101" s="550" t="s">
        <v>791</v>
      </c>
      <c r="F101" s="551">
        <v>0.13</v>
      </c>
      <c r="G101" s="552">
        <f t="shared" si="7"/>
        <v>3899293.8</v>
      </c>
      <c r="H101" s="552">
        <f t="shared" si="7"/>
        <v>3899293.8</v>
      </c>
      <c r="I101" s="553">
        <f t="shared" si="6"/>
        <v>0</v>
      </c>
      <c r="J101" s="542"/>
      <c r="K101" s="542"/>
      <c r="L101" s="542"/>
      <c r="M101" s="542"/>
      <c r="N101" s="542"/>
      <c r="O101" s="542"/>
      <c r="P101" s="547"/>
      <c r="Q101" s="542"/>
      <c r="R101" s="214"/>
      <c r="S101" s="214"/>
      <c r="V101" s="545">
        <v>0</v>
      </c>
      <c r="W101" s="545">
        <v>0</v>
      </c>
      <c r="X101" s="220">
        <v>0</v>
      </c>
      <c r="Y101" s="220">
        <v>0</v>
      </c>
      <c r="AF101" s="220"/>
      <c r="AG101" s="220"/>
      <c r="AL101" s="248">
        <v>3899293.8</v>
      </c>
      <c r="AM101" s="248">
        <v>3899293.8</v>
      </c>
    </row>
    <row r="102" spans="2:60">
      <c r="B102" s="891"/>
      <c r="C102" s="554">
        <v>3324</v>
      </c>
      <c r="D102" s="893"/>
      <c r="E102" s="550" t="s">
        <v>792</v>
      </c>
      <c r="F102" s="551">
        <v>0.09</v>
      </c>
      <c r="G102" s="552">
        <f t="shared" si="7"/>
        <v>0</v>
      </c>
      <c r="H102" s="552">
        <f t="shared" si="7"/>
        <v>0</v>
      </c>
      <c r="I102" s="553">
        <f t="shared" si="6"/>
        <v>0</v>
      </c>
      <c r="J102" s="542"/>
      <c r="K102" s="542"/>
      <c r="L102" s="542"/>
      <c r="M102" s="542"/>
      <c r="N102" s="542"/>
      <c r="O102" s="542"/>
      <c r="P102" s="547"/>
      <c r="Q102" s="542"/>
      <c r="R102" s="214"/>
      <c r="S102" s="214"/>
      <c r="V102" s="545">
        <v>0</v>
      </c>
      <c r="W102" s="545">
        <v>0</v>
      </c>
      <c r="X102" s="220">
        <v>0</v>
      </c>
      <c r="Y102" s="220">
        <v>0</v>
      </c>
      <c r="AF102" s="220"/>
      <c r="AG102" s="220"/>
    </row>
    <row r="103" spans="2:60">
      <c r="B103" s="891"/>
      <c r="C103" s="554">
        <v>3324</v>
      </c>
      <c r="D103" s="894"/>
      <c r="E103" s="550" t="s">
        <v>793</v>
      </c>
      <c r="F103" s="551">
        <v>0.06</v>
      </c>
      <c r="G103" s="552">
        <f t="shared" si="7"/>
        <v>6775261.2300000004</v>
      </c>
      <c r="H103" s="552">
        <f t="shared" si="7"/>
        <v>6706944.3600000003</v>
      </c>
      <c r="I103" s="553">
        <f t="shared" si="6"/>
        <v>68316.870000000112</v>
      </c>
      <c r="J103" s="542"/>
      <c r="K103" s="542"/>
      <c r="L103" s="542">
        <f>1034075.48+363745.65</f>
        <v>1397821.13</v>
      </c>
      <c r="M103" s="542">
        <v>1034075.48</v>
      </c>
      <c r="N103" s="542">
        <v>685277.39</v>
      </c>
      <c r="O103" s="542"/>
      <c r="P103" s="547">
        <v>37669.57</v>
      </c>
      <c r="Q103" s="542">
        <v>1049023.04</v>
      </c>
      <c r="R103" s="214">
        <f>429769.38+45069.43</f>
        <v>474838.81</v>
      </c>
      <c r="S103" s="214">
        <v>45069.43</v>
      </c>
      <c r="T103" s="220">
        <v>1213146.8</v>
      </c>
      <c r="U103" s="220">
        <v>82891.850000000006</v>
      </c>
      <c r="V103" s="545">
        <v>1253065.3</v>
      </c>
      <c r="W103" s="545">
        <v>0</v>
      </c>
      <c r="X103" s="545">
        <v>195430.2</v>
      </c>
      <c r="Y103" s="220">
        <v>44486.8</v>
      </c>
      <c r="Z103" s="220">
        <v>33839.49</v>
      </c>
      <c r="AA103" s="220">
        <v>33839.49</v>
      </c>
      <c r="AB103" s="220">
        <v>1203398.3700000001</v>
      </c>
      <c r="AC103" s="220">
        <v>71322.899999999994</v>
      </c>
      <c r="AD103" s="220">
        <v>65889.460000000006</v>
      </c>
      <c r="AE103" s="220">
        <v>65889.460000000006</v>
      </c>
      <c r="AF103" s="220"/>
      <c r="AG103" s="220">
        <v>4065461.2</v>
      </c>
      <c r="AU103" s="220">
        <v>214884.71</v>
      </c>
      <c r="AZ103" s="248">
        <v>214884.71</v>
      </c>
    </row>
    <row r="104" spans="2:60">
      <c r="B104" s="891" t="s">
        <v>794</v>
      </c>
      <c r="C104" s="548">
        <v>4460</v>
      </c>
      <c r="D104" s="892" t="s">
        <v>827</v>
      </c>
      <c r="E104" s="550" t="s">
        <v>791</v>
      </c>
      <c r="F104" s="551">
        <v>0.13</v>
      </c>
      <c r="G104" s="552">
        <f t="shared" si="7"/>
        <v>0</v>
      </c>
      <c r="H104" s="552">
        <f t="shared" si="7"/>
        <v>0</v>
      </c>
      <c r="I104" s="553">
        <f t="shared" si="6"/>
        <v>0</v>
      </c>
      <c r="J104" s="542"/>
      <c r="K104" s="542"/>
      <c r="L104" s="542"/>
      <c r="M104" s="542"/>
      <c r="N104" s="542"/>
      <c r="O104" s="542"/>
      <c r="P104" s="547"/>
      <c r="Q104" s="542"/>
      <c r="R104" s="214"/>
      <c r="S104" s="214"/>
      <c r="V104" s="545">
        <v>0</v>
      </c>
      <c r="W104" s="545">
        <v>0</v>
      </c>
      <c r="X104" s="220">
        <v>0</v>
      </c>
      <c r="Y104" s="220">
        <v>0</v>
      </c>
      <c r="AF104" s="220"/>
      <c r="AG104" s="220"/>
    </row>
    <row r="105" spans="2:60">
      <c r="B105" s="891"/>
      <c r="C105" s="554">
        <v>4460</v>
      </c>
      <c r="D105" s="893"/>
      <c r="E105" s="550" t="s">
        <v>792</v>
      </c>
      <c r="F105" s="551">
        <v>0.09</v>
      </c>
      <c r="G105" s="552">
        <f t="shared" si="7"/>
        <v>0</v>
      </c>
      <c r="H105" s="552">
        <f t="shared" si="7"/>
        <v>0</v>
      </c>
      <c r="I105" s="553">
        <f t="shared" si="6"/>
        <v>0</v>
      </c>
      <c r="J105" s="542"/>
      <c r="K105" s="542"/>
      <c r="L105" s="542"/>
      <c r="M105" s="542"/>
      <c r="N105" s="542"/>
      <c r="O105" s="542"/>
      <c r="P105" s="547"/>
      <c r="Q105" s="542"/>
      <c r="R105" s="214"/>
      <c r="S105" s="214"/>
      <c r="V105" s="545">
        <v>0</v>
      </c>
      <c r="W105" s="545">
        <v>0</v>
      </c>
      <c r="X105" s="220">
        <v>0</v>
      </c>
      <c r="Y105" s="220">
        <v>0</v>
      </c>
      <c r="AF105" s="220"/>
      <c r="AG105" s="220"/>
    </row>
    <row r="106" spans="2:60">
      <c r="B106" s="891"/>
      <c r="C106" s="554">
        <v>4460</v>
      </c>
      <c r="D106" s="894"/>
      <c r="E106" s="550" t="s">
        <v>793</v>
      </c>
      <c r="F106" s="551">
        <v>0.06</v>
      </c>
      <c r="G106" s="552">
        <f t="shared" si="7"/>
        <v>282345.31999999995</v>
      </c>
      <c r="H106" s="552">
        <f t="shared" si="7"/>
        <v>282345.32</v>
      </c>
      <c r="I106" s="553">
        <f t="shared" si="6"/>
        <v>0</v>
      </c>
      <c r="J106" s="542"/>
      <c r="K106" s="542"/>
      <c r="L106" s="542">
        <v>165100.22</v>
      </c>
      <c r="M106" s="542"/>
      <c r="N106" s="542">
        <v>16926.37</v>
      </c>
      <c r="O106" s="542"/>
      <c r="P106" s="547">
        <v>15695.65</v>
      </c>
      <c r="Q106" s="542">
        <v>182026.59</v>
      </c>
      <c r="R106" s="214">
        <v>18778.93</v>
      </c>
      <c r="S106" s="214">
        <v>18778.93</v>
      </c>
      <c r="T106" s="220">
        <v>18842.62</v>
      </c>
      <c r="U106" s="220">
        <v>18842.62</v>
      </c>
      <c r="V106" s="545">
        <v>28465.360000000001</v>
      </c>
      <c r="W106" s="545">
        <v>28465.360000000001</v>
      </c>
      <c r="X106" s="545">
        <v>18536.169999999998</v>
      </c>
      <c r="Y106" s="220">
        <v>34231.82</v>
      </c>
      <c r="AF106" s="220"/>
      <c r="AG106" s="220"/>
    </row>
    <row r="107" spans="2:60">
      <c r="B107" s="891" t="s">
        <v>794</v>
      </c>
      <c r="C107" s="548">
        <v>3100</v>
      </c>
      <c r="D107" s="892" t="s">
        <v>828</v>
      </c>
      <c r="E107" s="550" t="s">
        <v>791</v>
      </c>
      <c r="F107" s="551">
        <v>0.13</v>
      </c>
      <c r="G107" s="552">
        <f t="shared" si="7"/>
        <v>0</v>
      </c>
      <c r="H107" s="552">
        <f t="shared" si="7"/>
        <v>0</v>
      </c>
      <c r="I107" s="553">
        <f t="shared" si="6"/>
        <v>0</v>
      </c>
      <c r="J107" s="542"/>
      <c r="K107" s="542"/>
      <c r="L107" s="542"/>
      <c r="M107" s="542"/>
      <c r="N107" s="542"/>
      <c r="O107" s="542"/>
      <c r="P107" s="547"/>
      <c r="Q107" s="542"/>
      <c r="R107" s="214"/>
      <c r="S107" s="214"/>
      <c r="V107" s="545">
        <v>0</v>
      </c>
      <c r="W107" s="545">
        <v>0</v>
      </c>
      <c r="X107" s="545">
        <v>0</v>
      </c>
      <c r="Y107" s="545">
        <v>0</v>
      </c>
      <c r="AF107" s="220"/>
      <c r="AG107" s="220"/>
    </row>
    <row r="108" spans="2:60">
      <c r="B108" s="891"/>
      <c r="C108" s="554">
        <v>3100</v>
      </c>
      <c r="D108" s="893"/>
      <c r="E108" s="550" t="s">
        <v>792</v>
      </c>
      <c r="F108" s="551">
        <v>0.09</v>
      </c>
      <c r="G108" s="552">
        <f t="shared" si="7"/>
        <v>0</v>
      </c>
      <c r="H108" s="552">
        <f t="shared" si="7"/>
        <v>0</v>
      </c>
      <c r="I108" s="553">
        <f t="shared" si="6"/>
        <v>0</v>
      </c>
      <c r="J108" s="542"/>
      <c r="K108" s="542"/>
      <c r="L108" s="542"/>
      <c r="M108" s="542"/>
      <c r="N108" s="542"/>
      <c r="O108" s="542"/>
      <c r="P108" s="547"/>
      <c r="Q108" s="542"/>
      <c r="R108" s="214"/>
      <c r="S108" s="214"/>
      <c r="V108" s="545">
        <v>0</v>
      </c>
      <c r="W108" s="545">
        <v>0</v>
      </c>
      <c r="X108" s="545">
        <v>0</v>
      </c>
      <c r="Y108" s="545">
        <v>0</v>
      </c>
      <c r="AF108" s="220"/>
      <c r="AG108" s="220"/>
    </row>
    <row r="109" spans="2:60">
      <c r="B109" s="891"/>
      <c r="C109" s="561">
        <v>3100</v>
      </c>
      <c r="D109" s="894"/>
      <c r="E109" s="550" t="s">
        <v>793</v>
      </c>
      <c r="F109" s="551">
        <v>0.06</v>
      </c>
      <c r="G109" s="552">
        <f t="shared" si="7"/>
        <v>0</v>
      </c>
      <c r="H109" s="552">
        <f t="shared" si="7"/>
        <v>1772971.66</v>
      </c>
      <c r="I109" s="553">
        <f t="shared" si="6"/>
        <v>-1772971.66</v>
      </c>
      <c r="J109" s="542"/>
      <c r="K109" s="542"/>
      <c r="L109" s="542"/>
      <c r="M109" s="542"/>
      <c r="N109" s="542"/>
      <c r="O109" s="542"/>
      <c r="P109" s="547"/>
      <c r="Q109" s="542">
        <v>1772971.66</v>
      </c>
      <c r="R109" s="214"/>
      <c r="S109" s="214"/>
      <c r="V109" s="545">
        <v>0</v>
      </c>
      <c r="W109" s="545">
        <v>0</v>
      </c>
      <c r="X109" s="545">
        <v>0</v>
      </c>
      <c r="Y109" s="545">
        <v>0</v>
      </c>
      <c r="AF109" s="220"/>
      <c r="AG109" s="220"/>
    </row>
    <row r="110" spans="2:60">
      <c r="B110" s="891" t="s">
        <v>794</v>
      </c>
      <c r="C110" s="548">
        <v>3353</v>
      </c>
      <c r="D110" s="903" t="s">
        <v>829</v>
      </c>
      <c r="E110" s="550" t="s">
        <v>791</v>
      </c>
      <c r="F110" s="551">
        <v>0.13</v>
      </c>
      <c r="G110" s="552">
        <f t="shared" si="7"/>
        <v>255060265.32999998</v>
      </c>
      <c r="H110" s="552">
        <f t="shared" si="7"/>
        <v>255060265.32999998</v>
      </c>
      <c r="I110" s="553">
        <f t="shared" si="6"/>
        <v>0</v>
      </c>
      <c r="J110" s="542"/>
      <c r="K110" s="542"/>
      <c r="L110" s="542"/>
      <c r="M110" s="542"/>
      <c r="N110" s="542"/>
      <c r="O110" s="542"/>
      <c r="P110" s="547"/>
      <c r="Q110" s="542"/>
      <c r="R110" s="214"/>
      <c r="S110" s="214"/>
      <c r="X110" s="220">
        <v>0</v>
      </c>
      <c r="Y110" s="220">
        <v>0</v>
      </c>
      <c r="AB110" s="220">
        <v>2268932.06</v>
      </c>
      <c r="AD110" s="220">
        <v>246463899.63999999</v>
      </c>
      <c r="AF110" s="220"/>
      <c r="AG110" s="220"/>
      <c r="AJ110" s="248">
        <v>6327433.6299999999</v>
      </c>
      <c r="AK110" s="248">
        <v>173438843.69999999</v>
      </c>
      <c r="AQ110" s="248">
        <v>81621421.629999995</v>
      </c>
    </row>
    <row r="111" spans="2:60">
      <c r="B111" s="891"/>
      <c r="C111" s="554">
        <v>3353</v>
      </c>
      <c r="D111" s="904"/>
      <c r="E111" s="550" t="s">
        <v>792</v>
      </c>
      <c r="F111" s="551">
        <v>0.09</v>
      </c>
      <c r="G111" s="552">
        <f t="shared" si="7"/>
        <v>130866403.02999997</v>
      </c>
      <c r="H111" s="552">
        <f t="shared" si="7"/>
        <v>130866403.03</v>
      </c>
      <c r="I111" s="553">
        <f t="shared" si="6"/>
        <v>0</v>
      </c>
      <c r="J111" s="542"/>
      <c r="K111" s="542"/>
      <c r="L111" s="542"/>
      <c r="M111" s="542"/>
      <c r="N111" s="542"/>
      <c r="O111" s="542"/>
      <c r="P111" s="547"/>
      <c r="Q111" s="542"/>
      <c r="R111" s="214"/>
      <c r="S111" s="214"/>
      <c r="T111" s="220">
        <v>281182.83</v>
      </c>
      <c r="V111" s="545">
        <v>9193750.7799999993</v>
      </c>
      <c r="W111" s="545">
        <v>0</v>
      </c>
      <c r="X111" s="220">
        <v>12747360.5</v>
      </c>
      <c r="Y111" s="220">
        <v>0</v>
      </c>
      <c r="Z111" s="220">
        <v>7619203.7699999996</v>
      </c>
      <c r="AB111" s="220">
        <v>6900400</v>
      </c>
      <c r="AC111" s="220">
        <v>29841497.879999999</v>
      </c>
      <c r="AD111" s="220">
        <v>101323748.27</v>
      </c>
      <c r="AE111" s="220">
        <v>101257282</v>
      </c>
      <c r="AF111" s="220"/>
      <c r="AG111" s="220"/>
      <c r="AJ111" s="248">
        <v>-7199243.1200000001</v>
      </c>
      <c r="AK111" s="248">
        <v>-3808486.27</v>
      </c>
      <c r="AQ111" s="248">
        <v>3576109.42</v>
      </c>
    </row>
    <row r="112" spans="2:60">
      <c r="B112" s="891"/>
      <c r="C112" s="561">
        <v>3353</v>
      </c>
      <c r="D112" s="905"/>
      <c r="E112" s="550" t="s">
        <v>793</v>
      </c>
      <c r="F112" s="551">
        <v>0.06</v>
      </c>
      <c r="G112" s="552">
        <f t="shared" si="7"/>
        <v>13349390.159999989</v>
      </c>
      <c r="H112" s="552">
        <f t="shared" si="7"/>
        <v>13349390.16</v>
      </c>
      <c r="I112" s="553">
        <f t="shared" si="6"/>
        <v>0</v>
      </c>
      <c r="J112" s="542"/>
      <c r="K112" s="542"/>
      <c r="L112" s="542"/>
      <c r="M112" s="542"/>
      <c r="N112" s="542"/>
      <c r="O112" s="542"/>
      <c r="P112" s="547"/>
      <c r="Q112" s="542"/>
      <c r="R112" s="214"/>
      <c r="S112" s="214"/>
      <c r="T112" s="220">
        <v>1617787.02</v>
      </c>
      <c r="V112" s="545">
        <f>116153.78+68316.87</f>
        <v>184470.65</v>
      </c>
      <c r="W112" s="545">
        <v>68316.87</v>
      </c>
      <c r="X112" s="545">
        <f>388295.7+44486.8</f>
        <v>432782.5</v>
      </c>
      <c r="Y112" s="220">
        <v>44486.8</v>
      </c>
      <c r="Z112" s="220">
        <v>131265.23000000001</v>
      </c>
      <c r="AA112" s="220">
        <v>33839.49</v>
      </c>
      <c r="AB112" s="220">
        <v>1849696.49999999</v>
      </c>
      <c r="AC112" s="220">
        <v>71322.899999999994</v>
      </c>
      <c r="AD112" s="220">
        <v>9274897.6899999995</v>
      </c>
      <c r="AE112" s="220">
        <v>3998035.84</v>
      </c>
      <c r="AF112" s="220"/>
      <c r="AG112" s="220"/>
      <c r="AJ112" s="248">
        <v>-141509.43</v>
      </c>
      <c r="AQ112" s="248">
        <v>9133388.2599999998</v>
      </c>
    </row>
    <row r="113" spans="2:60">
      <c r="B113" s="891" t="s">
        <v>794</v>
      </c>
      <c r="C113" s="548" t="s">
        <v>830</v>
      </c>
      <c r="D113" s="903" t="s">
        <v>831</v>
      </c>
      <c r="E113" s="550" t="s">
        <v>791</v>
      </c>
      <c r="F113" s="551">
        <v>0.13</v>
      </c>
      <c r="G113" s="552">
        <f t="shared" si="7"/>
        <v>20353982.289999999</v>
      </c>
      <c r="H113" s="552">
        <f t="shared" si="7"/>
        <v>0</v>
      </c>
      <c r="I113" s="553">
        <f t="shared" si="6"/>
        <v>20353982.289999999</v>
      </c>
      <c r="J113" s="542"/>
      <c r="K113" s="542"/>
      <c r="L113" s="542"/>
      <c r="M113" s="542"/>
      <c r="N113" s="542"/>
      <c r="O113" s="542"/>
      <c r="P113" s="547"/>
      <c r="Q113" s="542"/>
      <c r="R113" s="214"/>
      <c r="S113" s="214"/>
      <c r="W113" s="545">
        <v>0</v>
      </c>
      <c r="X113" s="220"/>
      <c r="AB113" s="220">
        <v>1169652.94</v>
      </c>
      <c r="AD113" s="220">
        <v>10866195.6</v>
      </c>
      <c r="AF113" s="220">
        <v>1337273.4099999999</v>
      </c>
      <c r="AG113" s="220"/>
      <c r="AI113" s="559">
        <v>13373121.949999999</v>
      </c>
      <c r="AP113" s="248">
        <v>997787.61</v>
      </c>
      <c r="AR113" s="248">
        <v>5983072.7300000004</v>
      </c>
      <c r="AS113" s="220">
        <v>-13373121.949999999</v>
      </c>
    </row>
    <row r="114" spans="2:60">
      <c r="B114" s="891"/>
      <c r="C114" s="554" t="s">
        <v>830</v>
      </c>
      <c r="D114" s="904"/>
      <c r="E114" s="550" t="s">
        <v>792</v>
      </c>
      <c r="F114" s="551">
        <v>0.09</v>
      </c>
      <c r="G114" s="552">
        <f t="shared" si="7"/>
        <v>3749821.709999999</v>
      </c>
      <c r="H114" s="552">
        <f t="shared" si="7"/>
        <v>0</v>
      </c>
      <c r="I114" s="553">
        <f t="shared" si="6"/>
        <v>3749821.709999999</v>
      </c>
      <c r="J114" s="542"/>
      <c r="K114" s="542"/>
      <c r="L114" s="542"/>
      <c r="M114" s="542"/>
      <c r="N114" s="542"/>
      <c r="O114" s="542"/>
      <c r="P114" s="547"/>
      <c r="Q114" s="542"/>
      <c r="R114" s="214"/>
      <c r="S114" s="214"/>
      <c r="W114" s="545">
        <v>0</v>
      </c>
      <c r="X114" s="220">
        <v>1367893.25</v>
      </c>
      <c r="Z114" s="220">
        <v>1862627.29</v>
      </c>
      <c r="AB114" s="220">
        <v>3678388.11</v>
      </c>
      <c r="AD114" s="220">
        <v>3245448.71</v>
      </c>
      <c r="AE114" s="220">
        <v>0</v>
      </c>
      <c r="AF114" s="220">
        <v>1608135.67</v>
      </c>
      <c r="AG114" s="220"/>
      <c r="AH114" s="559">
        <v>29854.37</v>
      </c>
      <c r="AR114" s="248">
        <v>-5880013.9299999997</v>
      </c>
      <c r="BG114" s="248">
        <v>-2162511.7599999998</v>
      </c>
    </row>
    <row r="115" spans="2:60">
      <c r="B115" s="891"/>
      <c r="C115" s="561" t="s">
        <v>830</v>
      </c>
      <c r="D115" s="905"/>
      <c r="E115" s="550" t="s">
        <v>793</v>
      </c>
      <c r="F115" s="551">
        <v>0.06</v>
      </c>
      <c r="G115" s="552">
        <f t="shared" si="7"/>
        <v>3901926.87</v>
      </c>
      <c r="H115" s="552">
        <f t="shared" si="7"/>
        <v>2282478.46</v>
      </c>
      <c r="I115" s="553">
        <f t="shared" si="6"/>
        <v>1619448.4100000001</v>
      </c>
      <c r="J115" s="542"/>
      <c r="K115" s="542"/>
      <c r="L115" s="542"/>
      <c r="M115" s="542"/>
      <c r="N115" s="542"/>
      <c r="O115" s="542"/>
      <c r="P115" s="547"/>
      <c r="Q115" s="542"/>
      <c r="R115" s="214"/>
      <c r="S115" s="214"/>
      <c r="W115" s="545">
        <v>0</v>
      </c>
      <c r="X115" s="545">
        <v>0</v>
      </c>
      <c r="Y115" s="220">
        <v>607743.34</v>
      </c>
      <c r="Z115" s="220">
        <v>64842.36</v>
      </c>
      <c r="AA115" s="220">
        <v>14099.79</v>
      </c>
      <c r="AB115" s="220">
        <f>574644.72+29717.88</f>
        <v>604362.6</v>
      </c>
      <c r="AC115" s="220">
        <v>29717.88</v>
      </c>
      <c r="AD115" s="220">
        <v>356299.03</v>
      </c>
      <c r="AF115" s="220">
        <v>649231.13</v>
      </c>
      <c r="AG115" s="220"/>
      <c r="AH115" s="559">
        <v>91863.21</v>
      </c>
      <c r="AI115" s="220">
        <v>1630917.45</v>
      </c>
      <c r="AL115" s="248">
        <v>342177.28000000003</v>
      </c>
      <c r="AN115" s="248">
        <v>649937.68999999994</v>
      </c>
      <c r="AP115" s="248">
        <v>12210</v>
      </c>
      <c r="AR115" s="248">
        <v>52575.73</v>
      </c>
      <c r="AU115" s="220">
        <v>81226.41</v>
      </c>
      <c r="AW115" s="220">
        <v>21311.88</v>
      </c>
      <c r="BC115" s="248">
        <v>99554.75</v>
      </c>
      <c r="BG115" s="248">
        <v>876334.8</v>
      </c>
    </row>
    <row r="116" spans="2:60">
      <c r="B116" s="891" t="s">
        <v>794</v>
      </c>
      <c r="C116" s="548">
        <v>3315</v>
      </c>
      <c r="D116" s="903" t="s">
        <v>832</v>
      </c>
      <c r="E116" s="550" t="s">
        <v>791</v>
      </c>
      <c r="F116" s="551">
        <v>0.13</v>
      </c>
      <c r="G116" s="552">
        <f t="shared" si="7"/>
        <v>0</v>
      </c>
      <c r="H116" s="552">
        <f t="shared" si="7"/>
        <v>21772916.079999998</v>
      </c>
      <c r="I116" s="553">
        <f t="shared" si="6"/>
        <v>-21772916.079999998</v>
      </c>
      <c r="J116" s="542"/>
      <c r="K116" s="542"/>
      <c r="L116" s="542"/>
      <c r="M116" s="542"/>
      <c r="N116" s="542"/>
      <c r="O116" s="542"/>
      <c r="P116" s="547"/>
      <c r="Q116" s="542"/>
      <c r="R116" s="214"/>
      <c r="S116" s="214"/>
      <c r="V116" s="545">
        <v>0</v>
      </c>
      <c r="W116" s="545">
        <v>0</v>
      </c>
      <c r="X116" s="220">
        <v>0</v>
      </c>
      <c r="Y116" s="220">
        <v>21772916.079999998</v>
      </c>
      <c r="AF116" s="220"/>
      <c r="AG116" s="220"/>
    </row>
    <row r="117" spans="2:60">
      <c r="B117" s="891"/>
      <c r="C117" s="554">
        <v>3315</v>
      </c>
      <c r="D117" s="904"/>
      <c r="E117" s="550" t="s">
        <v>792</v>
      </c>
      <c r="F117" s="551">
        <v>0.09</v>
      </c>
      <c r="G117" s="552">
        <f t="shared" si="7"/>
        <v>418382.43</v>
      </c>
      <c r="H117" s="552">
        <f t="shared" si="7"/>
        <v>5947277.2399999993</v>
      </c>
      <c r="I117" s="553">
        <f t="shared" si="6"/>
        <v>-5528894.8099999996</v>
      </c>
      <c r="J117" s="542"/>
      <c r="K117" s="542"/>
      <c r="L117" s="542"/>
      <c r="M117" s="542"/>
      <c r="N117" s="542"/>
      <c r="O117" s="542"/>
      <c r="P117" s="547"/>
      <c r="Q117" s="542"/>
      <c r="R117" s="214"/>
      <c r="S117" s="214"/>
      <c r="V117" s="545">
        <v>0</v>
      </c>
      <c r="W117" s="545">
        <v>0</v>
      </c>
      <c r="X117" s="220">
        <v>0</v>
      </c>
      <c r="Y117" s="220">
        <v>5528894.8099999996</v>
      </c>
      <c r="AD117" s="220">
        <v>418382.43</v>
      </c>
      <c r="AE117" s="220">
        <v>418382.43</v>
      </c>
      <c r="AF117" s="220"/>
      <c r="AG117" s="220"/>
    </row>
    <row r="118" spans="2:60">
      <c r="B118" s="891"/>
      <c r="C118" s="561">
        <v>3315</v>
      </c>
      <c r="D118" s="905"/>
      <c r="E118" s="550" t="s">
        <v>793</v>
      </c>
      <c r="F118" s="551">
        <v>0.06</v>
      </c>
      <c r="G118" s="552">
        <f t="shared" si="7"/>
        <v>191056.34</v>
      </c>
      <c r="H118" s="552">
        <f t="shared" si="7"/>
        <v>318441.53999999998</v>
      </c>
      <c r="I118" s="553">
        <f t="shared" si="6"/>
        <v>-127385.19999999998</v>
      </c>
      <c r="J118" s="542"/>
      <c r="K118" s="542"/>
      <c r="L118" s="542"/>
      <c r="M118" s="542"/>
      <c r="N118" s="542"/>
      <c r="O118" s="542"/>
      <c r="P118" s="547"/>
      <c r="Q118" s="542"/>
      <c r="R118" s="214"/>
      <c r="S118" s="214"/>
      <c r="U118" s="220">
        <v>318441.53999999998</v>
      </c>
      <c r="V118" s="545">
        <v>0</v>
      </c>
      <c r="W118" s="545">
        <v>0</v>
      </c>
      <c r="AF118" s="220"/>
      <c r="AG118" s="220"/>
      <c r="AY118" s="248">
        <v>107838.51</v>
      </c>
      <c r="BC118" s="248">
        <v>83217.83</v>
      </c>
    </row>
    <row r="119" spans="2:60">
      <c r="B119" s="891" t="s">
        <v>833</v>
      </c>
      <c r="C119" s="548"/>
      <c r="D119" s="903" t="s">
        <v>833</v>
      </c>
      <c r="E119" s="550" t="s">
        <v>791</v>
      </c>
      <c r="F119" s="551">
        <v>0.13</v>
      </c>
      <c r="G119" s="552">
        <f t="shared" si="7"/>
        <v>10452126.809999997</v>
      </c>
      <c r="H119" s="552">
        <f t="shared" si="7"/>
        <v>9190405.0999999996</v>
      </c>
      <c r="I119" s="553">
        <f t="shared" si="6"/>
        <v>1261721.7099999972</v>
      </c>
      <c r="J119" s="542"/>
      <c r="K119" s="542"/>
      <c r="L119" s="542"/>
      <c r="M119" s="542"/>
      <c r="N119" s="542"/>
      <c r="O119" s="542"/>
      <c r="P119" s="547"/>
      <c r="Q119" s="542"/>
      <c r="R119" s="214"/>
      <c r="S119" s="214"/>
      <c r="V119" s="545">
        <f>10583.3399999998+395044.24</f>
        <v>405627.57999999978</v>
      </c>
      <c r="W119" s="545">
        <v>3722611.21</v>
      </c>
      <c r="X119" s="220"/>
      <c r="AF119" s="220"/>
      <c r="AG119" s="220"/>
      <c r="AH119" s="220">
        <v>480713.13</v>
      </c>
      <c r="AJ119" s="248">
        <v>457594.21</v>
      </c>
      <c r="AK119" s="248">
        <v>31524</v>
      </c>
      <c r="AL119" s="248">
        <v>2980432.9</v>
      </c>
      <c r="AM119" s="248">
        <v>1793535.39</v>
      </c>
      <c r="AN119" s="248">
        <v>880996.23</v>
      </c>
      <c r="AP119" s="248">
        <v>797379.75</v>
      </c>
      <c r="AR119" s="248">
        <v>665263.27</v>
      </c>
      <c r="AS119" s="220">
        <v>2643323</v>
      </c>
      <c r="AU119" s="220">
        <v>660387.16</v>
      </c>
      <c r="AV119" s="220">
        <v>0</v>
      </c>
      <c r="AW119" s="220">
        <v>752865.04</v>
      </c>
      <c r="AY119" s="248">
        <v>660387.16</v>
      </c>
      <c r="AZ119" s="248">
        <v>999411.5</v>
      </c>
      <c r="BC119" s="248">
        <v>1049723.45</v>
      </c>
      <c r="BG119" s="248">
        <v>660756.93000000005</v>
      </c>
    </row>
    <row r="120" spans="2:60">
      <c r="B120" s="891"/>
      <c r="C120" s="554"/>
      <c r="D120" s="904"/>
      <c r="E120" s="550" t="s">
        <v>792</v>
      </c>
      <c r="F120" s="551">
        <v>0.09</v>
      </c>
      <c r="G120" s="552">
        <f t="shared" si="7"/>
        <v>3189024.5</v>
      </c>
      <c r="H120" s="552">
        <f t="shared" si="7"/>
        <v>68076</v>
      </c>
      <c r="I120" s="553">
        <f t="shared" si="6"/>
        <v>3120948.5</v>
      </c>
      <c r="J120" s="542"/>
      <c r="K120" s="542"/>
      <c r="L120" s="542"/>
      <c r="M120" s="542"/>
      <c r="N120" s="542"/>
      <c r="O120" s="542"/>
      <c r="P120" s="547"/>
      <c r="Q120" s="542"/>
      <c r="R120" s="214"/>
      <c r="S120" s="214"/>
      <c r="X120" s="220"/>
      <c r="AF120" s="220">
        <v>0</v>
      </c>
      <c r="AG120" s="220">
        <v>0</v>
      </c>
      <c r="AJ120" s="248">
        <v>41119.99</v>
      </c>
      <c r="AK120" s="248">
        <v>68076</v>
      </c>
      <c r="AN120" s="248">
        <v>68076</v>
      </c>
      <c r="AP120" s="248">
        <v>1366862.34</v>
      </c>
      <c r="BC120" s="248">
        <v>1590724.09</v>
      </c>
      <c r="BG120" s="248">
        <v>122242.08</v>
      </c>
    </row>
    <row r="121" spans="2:60">
      <c r="B121" s="891"/>
      <c r="C121" s="561"/>
      <c r="D121" s="905"/>
      <c r="E121" s="550" t="s">
        <v>793</v>
      </c>
      <c r="F121" s="551">
        <v>0.06</v>
      </c>
      <c r="G121" s="552">
        <f t="shared" si="7"/>
        <v>16215421.540000001</v>
      </c>
      <c r="H121" s="552">
        <f t="shared" si="7"/>
        <v>13727253.729999999</v>
      </c>
      <c r="I121" s="553">
        <f t="shared" si="6"/>
        <v>2488167.8100000024</v>
      </c>
      <c r="J121" s="542"/>
      <c r="K121" s="542"/>
      <c r="L121" s="542">
        <v>256027.28</v>
      </c>
      <c r="M121" s="542"/>
      <c r="N121" s="542">
        <v>797627.28</v>
      </c>
      <c r="O121" s="542">
        <v>227232.63</v>
      </c>
      <c r="P121" s="547">
        <v>256027.28</v>
      </c>
      <c r="Q121" s="542"/>
      <c r="R121" s="214"/>
      <c r="S121" s="214"/>
      <c r="T121" s="220">
        <v>438378.31</v>
      </c>
      <c r="AF121" s="220">
        <v>0</v>
      </c>
      <c r="AG121" s="220">
        <v>0</v>
      </c>
      <c r="AH121" s="220">
        <v>1898503.28</v>
      </c>
      <c r="AI121" s="220">
        <v>1871451.74</v>
      </c>
      <c r="AJ121" s="248">
        <v>1131680.5900000001</v>
      </c>
      <c r="AK121" s="248">
        <v>635607.65</v>
      </c>
      <c r="AL121" s="248">
        <v>1621800.03</v>
      </c>
      <c r="AM121" s="248">
        <v>370645.49</v>
      </c>
      <c r="AN121" s="248">
        <v>1541443.02</v>
      </c>
      <c r="AO121" s="248">
        <v>1092264.19</v>
      </c>
      <c r="AR121" s="248">
        <v>1361483.06</v>
      </c>
      <c r="AS121" s="220">
        <v>3877729.8</v>
      </c>
      <c r="AU121" s="220">
        <v>1366862.34</v>
      </c>
      <c r="AV121" s="220">
        <v>1263802.25</v>
      </c>
      <c r="AW121" s="220">
        <v>1268277.43</v>
      </c>
      <c r="AX121" s="220">
        <v>289561.32</v>
      </c>
      <c r="AY121" s="248">
        <v>1427694.98</v>
      </c>
      <c r="AZ121" s="248">
        <v>987215.2</v>
      </c>
      <c r="BC121" s="248">
        <f>1539154.77+57228.13</f>
        <v>1596382.9</v>
      </c>
      <c r="BD121" s="248">
        <f>2647563.72+57228.13</f>
        <v>2704791.85</v>
      </c>
      <c r="BG121" s="248">
        <v>1253233.76</v>
      </c>
      <c r="BH121" s="248">
        <v>406951.61</v>
      </c>
    </row>
    <row r="122" spans="2:60">
      <c r="B122" s="891" t="s">
        <v>834</v>
      </c>
      <c r="C122" s="554"/>
      <c r="D122" s="903" t="s">
        <v>835</v>
      </c>
      <c r="E122" s="550" t="s">
        <v>791</v>
      </c>
      <c r="F122" s="551">
        <v>0.13</v>
      </c>
      <c r="G122" s="552">
        <f t="shared" si="7"/>
        <v>155752365.66</v>
      </c>
      <c r="H122" s="552">
        <f t="shared" si="7"/>
        <v>142762512.33999997</v>
      </c>
      <c r="I122" s="553">
        <f t="shared" si="6"/>
        <v>12989853.320000023</v>
      </c>
      <c r="J122" s="542"/>
      <c r="K122" s="542"/>
      <c r="L122" s="542">
        <v>22141073.82</v>
      </c>
      <c r="M122" s="542">
        <v>16100000</v>
      </c>
      <c r="N122" s="542">
        <v>7230088.5</v>
      </c>
      <c r="O122" s="542"/>
      <c r="P122" s="547"/>
      <c r="Q122" s="542"/>
      <c r="R122" s="214"/>
      <c r="S122" s="214"/>
      <c r="T122" s="220">
        <v>59382288.780000001</v>
      </c>
      <c r="U122" s="220">
        <v>18639601.609999999</v>
      </c>
      <c r="V122" s="545">
        <v>6283185.8399999999</v>
      </c>
      <c r="X122" s="220">
        <v>48885870.399999999</v>
      </c>
      <c r="Y122" s="220">
        <v>101708554.22</v>
      </c>
      <c r="Z122" s="220">
        <v>11083131.880000001</v>
      </c>
      <c r="AA122" s="220">
        <v>-39626548.460000001</v>
      </c>
      <c r="AD122" s="220">
        <v>746726.44</v>
      </c>
      <c r="AF122" s="220"/>
      <c r="AG122" s="220"/>
      <c r="AK122" s="248">
        <v>45940904.969999999</v>
      </c>
    </row>
    <row r="123" spans="2:60">
      <c r="B123" s="891"/>
      <c r="C123" s="554"/>
      <c r="D123" s="904"/>
      <c r="E123" s="550" t="s">
        <v>792</v>
      </c>
      <c r="F123" s="551">
        <v>0.09</v>
      </c>
      <c r="G123" s="552">
        <f t="shared" si="7"/>
        <v>104513642.55</v>
      </c>
      <c r="H123" s="552">
        <f t="shared" si="7"/>
        <v>189134862.38</v>
      </c>
      <c r="I123" s="553">
        <f t="shared" si="6"/>
        <v>-84621219.829999998</v>
      </c>
      <c r="J123" s="542"/>
      <c r="K123" s="542"/>
      <c r="L123" s="542">
        <v>26213959.489999998</v>
      </c>
      <c r="M123" s="542">
        <v>58630275.229999997</v>
      </c>
      <c r="N123" s="542">
        <v>90809.78</v>
      </c>
      <c r="O123" s="542"/>
      <c r="P123" s="547"/>
      <c r="Q123" s="542"/>
      <c r="R123" s="214"/>
      <c r="S123" s="214"/>
      <c r="V123" s="545">
        <v>42979515.5</v>
      </c>
      <c r="W123" s="545">
        <v>7018348.6200000001</v>
      </c>
      <c r="X123" s="560">
        <v>0</v>
      </c>
      <c r="Y123" s="220">
        <v>0</v>
      </c>
      <c r="Z123" s="220">
        <v>4642201.84</v>
      </c>
      <c r="AA123" s="220">
        <v>123486238.53</v>
      </c>
      <c r="AB123" s="220">
        <v>30587155.940000001</v>
      </c>
      <c r="AF123" s="220"/>
      <c r="AG123" s="220"/>
    </row>
    <row r="124" spans="2:60">
      <c r="B124" s="891"/>
      <c r="C124" s="554"/>
      <c r="D124" s="905"/>
      <c r="E124" s="550" t="s">
        <v>793</v>
      </c>
      <c r="F124" s="551">
        <v>0.06</v>
      </c>
      <c r="G124" s="552">
        <f t="shared" si="7"/>
        <v>6444066.9500000011</v>
      </c>
      <c r="H124" s="552">
        <f t="shared" si="7"/>
        <v>0</v>
      </c>
      <c r="I124" s="553">
        <f t="shared" si="6"/>
        <v>6444066.9500000011</v>
      </c>
      <c r="J124" s="542"/>
      <c r="K124" s="542"/>
      <c r="L124" s="542"/>
      <c r="M124" s="542"/>
      <c r="N124" s="542"/>
      <c r="O124" s="542"/>
      <c r="P124" s="547">
        <v>7017.74</v>
      </c>
      <c r="Q124" s="542"/>
      <c r="R124" s="214">
        <v>518137.49</v>
      </c>
      <c r="S124" s="214"/>
      <c r="T124" s="220">
        <v>778821.98</v>
      </c>
      <c r="V124" s="545">
        <v>1723949.46</v>
      </c>
      <c r="X124" s="545">
        <v>666182.54</v>
      </c>
      <c r="Y124" s="220">
        <v>0</v>
      </c>
      <c r="Z124" s="220">
        <v>231938.7</v>
      </c>
      <c r="AA124" s="560">
        <v>0</v>
      </c>
      <c r="AB124" s="220">
        <v>2490338.38</v>
      </c>
      <c r="AD124" s="220">
        <v>18601.939999999999</v>
      </c>
      <c r="AF124" s="220">
        <v>4539.3599999999997</v>
      </c>
      <c r="AG124" s="220"/>
      <c r="AH124" s="559">
        <v>4539.3599999999997</v>
      </c>
    </row>
    <row r="125" spans="2:60">
      <c r="B125" s="908" t="s">
        <v>836</v>
      </c>
      <c r="C125" s="554"/>
      <c r="D125" s="903" t="s">
        <v>835</v>
      </c>
      <c r="E125" s="550" t="s">
        <v>791</v>
      </c>
      <c r="F125" s="551">
        <v>0.13</v>
      </c>
      <c r="G125" s="552">
        <f t="shared" si="7"/>
        <v>-1513274.34</v>
      </c>
      <c r="H125" s="552">
        <f t="shared" si="7"/>
        <v>0</v>
      </c>
      <c r="I125" s="553">
        <f t="shared" si="6"/>
        <v>-1513274.34</v>
      </c>
      <c r="J125" s="542"/>
      <c r="K125" s="542"/>
      <c r="L125" s="542"/>
      <c r="M125" s="542"/>
      <c r="N125" s="542"/>
      <c r="O125" s="542"/>
      <c r="P125" s="547"/>
      <c r="Q125" s="542"/>
      <c r="R125" s="214"/>
      <c r="S125" s="214"/>
      <c r="X125" s="558"/>
      <c r="AA125" s="565"/>
      <c r="AF125" s="220"/>
      <c r="AG125" s="220"/>
      <c r="AH125" s="566"/>
      <c r="AU125" s="220">
        <v>-1513274.34</v>
      </c>
      <c r="BC125" s="248">
        <v>0</v>
      </c>
    </row>
    <row r="126" spans="2:60">
      <c r="B126" s="908"/>
      <c r="C126" s="554"/>
      <c r="D126" s="904"/>
      <c r="E126" s="550" t="s">
        <v>792</v>
      </c>
      <c r="F126" s="551">
        <v>0.09</v>
      </c>
      <c r="G126" s="552">
        <f t="shared" si="7"/>
        <v>72899335.969999999</v>
      </c>
      <c r="H126" s="552">
        <f t="shared" si="7"/>
        <v>24770642.199999999</v>
      </c>
      <c r="I126" s="553">
        <f t="shared" si="6"/>
        <v>48128693.769999996</v>
      </c>
      <c r="J126" s="542"/>
      <c r="K126" s="542"/>
      <c r="L126" s="542"/>
      <c r="M126" s="542"/>
      <c r="N126" s="542"/>
      <c r="O126" s="542"/>
      <c r="P126" s="547"/>
      <c r="Q126" s="542"/>
      <c r="R126" s="214"/>
      <c r="S126" s="214"/>
      <c r="X126" s="558"/>
      <c r="AA126" s="565"/>
      <c r="AF126" s="220"/>
      <c r="AG126" s="220"/>
      <c r="AH126" s="566"/>
      <c r="AJ126" s="248">
        <v>18348623.850000001</v>
      </c>
      <c r="AN126" s="248">
        <v>14020628.18</v>
      </c>
      <c r="AP126" s="248">
        <v>10281794.01</v>
      </c>
      <c r="AU126" s="220">
        <v>21100917.440000001</v>
      </c>
      <c r="AX126" s="220">
        <v>15596330.279999999</v>
      </c>
      <c r="BC126" s="248">
        <v>9147372.4900000002</v>
      </c>
      <c r="BD126" s="248">
        <v>9174311.9199999999</v>
      </c>
    </row>
    <row r="127" spans="2:60">
      <c r="B127" s="908"/>
      <c r="C127" s="548"/>
      <c r="D127" s="905"/>
      <c r="E127" s="550" t="s">
        <v>793</v>
      </c>
      <c r="F127" s="551">
        <v>0.06</v>
      </c>
      <c r="G127" s="552">
        <f t="shared" si="7"/>
        <v>400794.47</v>
      </c>
      <c r="H127" s="552">
        <f t="shared" si="7"/>
        <v>0</v>
      </c>
      <c r="I127" s="553">
        <f t="shared" si="6"/>
        <v>400794.47</v>
      </c>
      <c r="J127" s="542"/>
      <c r="K127" s="542"/>
      <c r="L127" s="542"/>
      <c r="M127" s="542"/>
      <c r="N127" s="542"/>
      <c r="O127" s="542"/>
      <c r="P127" s="547"/>
      <c r="Q127" s="542"/>
      <c r="R127" s="214"/>
      <c r="S127" s="214"/>
      <c r="X127" s="558"/>
      <c r="AA127" s="565"/>
      <c r="AF127" s="220"/>
      <c r="AG127" s="220"/>
      <c r="AH127" s="566"/>
      <c r="AJ127" s="248">
        <v>345547.05</v>
      </c>
      <c r="AU127" s="220">
        <v>55247.42</v>
      </c>
    </row>
    <row r="128" spans="2:60">
      <c r="B128" s="891" t="s">
        <v>837</v>
      </c>
      <c r="C128" s="548"/>
      <c r="D128" s="903" t="s">
        <v>838</v>
      </c>
      <c r="E128" s="550" t="s">
        <v>791</v>
      </c>
      <c r="F128" s="551">
        <v>0.13</v>
      </c>
      <c r="G128" s="552">
        <f t="shared" si="7"/>
        <v>176747338.17999998</v>
      </c>
      <c r="H128" s="552">
        <f t="shared" si="7"/>
        <v>0</v>
      </c>
      <c r="I128" s="553">
        <f t="shared" si="6"/>
        <v>176747338.17999998</v>
      </c>
      <c r="J128" s="542"/>
      <c r="K128" s="542"/>
      <c r="L128" s="542"/>
      <c r="M128" s="542">
        <v>28318584.079999998</v>
      </c>
      <c r="N128" s="542"/>
      <c r="O128" s="542">
        <v>-28318584.079999998</v>
      </c>
      <c r="P128" s="547"/>
      <c r="Q128" s="542"/>
      <c r="R128" s="214">
        <v>39108696.32</v>
      </c>
      <c r="S128" s="214">
        <v>0</v>
      </c>
      <c r="X128" s="220">
        <v>0</v>
      </c>
      <c r="Y128" s="220">
        <v>0</v>
      </c>
      <c r="AB128" s="220">
        <v>2976804.12</v>
      </c>
      <c r="AD128" s="220">
        <v>39570177.719999999</v>
      </c>
      <c r="AF128" s="220">
        <v>54390444.060000002</v>
      </c>
      <c r="AG128" s="220"/>
      <c r="AJ128" s="248">
        <v>2851012.95</v>
      </c>
      <c r="AL128" s="248">
        <v>696886.27</v>
      </c>
      <c r="AP128" s="248">
        <v>66672.009999999995</v>
      </c>
      <c r="AR128" s="248">
        <v>0.01</v>
      </c>
      <c r="AU128" s="220">
        <v>36954094.25</v>
      </c>
      <c r="BG128" s="248">
        <v>132550.47</v>
      </c>
    </row>
    <row r="129" spans="2:60">
      <c r="B129" s="891"/>
      <c r="C129" s="554"/>
      <c r="D129" s="904"/>
      <c r="E129" s="550" t="s">
        <v>792</v>
      </c>
      <c r="F129" s="551">
        <v>0.09</v>
      </c>
      <c r="G129" s="552">
        <f t="shared" si="7"/>
        <v>132317772.91000001</v>
      </c>
      <c r="H129" s="552">
        <f t="shared" si="7"/>
        <v>14192660.550000001</v>
      </c>
      <c r="I129" s="553">
        <f t="shared" ref="I129:I179" si="8">G129-H129</f>
        <v>118125112.36000001</v>
      </c>
      <c r="J129" s="542"/>
      <c r="K129" s="542"/>
      <c r="L129" s="542"/>
      <c r="M129" s="542"/>
      <c r="N129" s="542">
        <v>7063866.4699999997</v>
      </c>
      <c r="O129" s="542"/>
      <c r="P129" s="547"/>
      <c r="Q129" s="542"/>
      <c r="R129" s="214"/>
      <c r="S129" s="214">
        <v>0</v>
      </c>
      <c r="X129" s="220">
        <v>6100499.0899999999</v>
      </c>
      <c r="Y129" s="220">
        <v>0</v>
      </c>
      <c r="Z129" s="220">
        <v>15885002.1</v>
      </c>
      <c r="AB129" s="220">
        <v>11631800.57</v>
      </c>
      <c r="AC129" s="220">
        <v>7339449.54</v>
      </c>
      <c r="AD129" s="220">
        <v>36082593.950000003</v>
      </c>
      <c r="AE129" s="220">
        <v>4192660.55</v>
      </c>
      <c r="AF129" s="220">
        <v>9325949.4000000004</v>
      </c>
      <c r="AG129" s="220"/>
      <c r="AH129" s="559">
        <v>4504692.22</v>
      </c>
      <c r="AJ129" s="248">
        <v>23490397.52</v>
      </c>
      <c r="AL129" s="248">
        <v>7862042.9100000001</v>
      </c>
      <c r="AN129" s="248">
        <v>4075.59</v>
      </c>
      <c r="AO129" s="248">
        <v>2660550.46</v>
      </c>
      <c r="AP129" s="248">
        <v>99683.09</v>
      </c>
      <c r="AR129" s="248">
        <v>10220041.85</v>
      </c>
      <c r="AW129" s="220">
        <v>47128.15</v>
      </c>
    </row>
    <row r="130" spans="2:60">
      <c r="B130" s="891"/>
      <c r="C130" s="561"/>
      <c r="D130" s="905"/>
      <c r="E130" s="550" t="s">
        <v>793</v>
      </c>
      <c r="F130" s="551">
        <v>0.06</v>
      </c>
      <c r="G130" s="552">
        <f t="shared" si="7"/>
        <v>20804766.390000001</v>
      </c>
      <c r="H130" s="552">
        <f t="shared" si="7"/>
        <v>25877358.509999998</v>
      </c>
      <c r="I130" s="553">
        <f t="shared" si="8"/>
        <v>-5072592.1199999973</v>
      </c>
      <c r="J130" s="542"/>
      <c r="K130" s="542"/>
      <c r="L130" s="542">
        <v>41777.82</v>
      </c>
      <c r="M130" s="542">
        <v>10283018.9</v>
      </c>
      <c r="N130" s="542">
        <v>47337.04</v>
      </c>
      <c r="O130" s="542"/>
      <c r="P130" s="547">
        <v>583584.29</v>
      </c>
      <c r="Q130" s="542"/>
      <c r="R130" s="214">
        <v>529883.84</v>
      </c>
      <c r="S130" s="214">
        <v>0</v>
      </c>
      <c r="V130" s="545">
        <v>321372.71999999997</v>
      </c>
      <c r="X130" s="545">
        <v>934950.44</v>
      </c>
      <c r="Y130" s="220">
        <v>0</v>
      </c>
      <c r="Z130" s="220">
        <v>1871562.73</v>
      </c>
      <c r="AB130" s="220">
        <v>1055250.8600000001</v>
      </c>
      <c r="AD130" s="220">
        <v>7580367.8899999997</v>
      </c>
      <c r="AE130" s="220">
        <v>15594339.609999999</v>
      </c>
      <c r="AF130" s="220">
        <v>845149.27</v>
      </c>
      <c r="AG130" s="220"/>
      <c r="AH130" s="559">
        <v>916065.1</v>
      </c>
      <c r="AJ130" s="248">
        <v>1422276.13</v>
      </c>
      <c r="AL130" s="248">
        <v>1216705.5</v>
      </c>
      <c r="AN130" s="248">
        <v>314995.01</v>
      </c>
      <c r="AP130" s="248">
        <v>460522.82</v>
      </c>
      <c r="AR130" s="248">
        <v>791082.23</v>
      </c>
      <c r="AU130" s="220">
        <v>888377.3</v>
      </c>
      <c r="AW130" s="220">
        <v>178778.41</v>
      </c>
      <c r="AY130" s="248">
        <v>151921.10999999999</v>
      </c>
      <c r="BC130" s="248">
        <v>307671.06</v>
      </c>
      <c r="BG130" s="248">
        <v>345134.82</v>
      </c>
    </row>
    <row r="131" spans="2:60">
      <c r="B131" s="891" t="s">
        <v>837</v>
      </c>
      <c r="C131" s="548"/>
      <c r="D131" s="903" t="s">
        <v>839</v>
      </c>
      <c r="E131" s="550" t="s">
        <v>791</v>
      </c>
      <c r="F131" s="551">
        <v>0.13</v>
      </c>
      <c r="G131" s="552">
        <f t="shared" si="7"/>
        <v>0</v>
      </c>
      <c r="H131" s="552">
        <f t="shared" si="7"/>
        <v>108274336.30000001</v>
      </c>
      <c r="I131" s="553">
        <f t="shared" si="8"/>
        <v>-108274336.30000001</v>
      </c>
      <c r="J131" s="542"/>
      <c r="K131" s="542"/>
      <c r="L131" s="542"/>
      <c r="M131" s="542"/>
      <c r="N131" s="542"/>
      <c r="O131" s="542"/>
      <c r="P131" s="547"/>
      <c r="Q131" s="542"/>
      <c r="R131" s="214"/>
      <c r="S131" s="214"/>
      <c r="X131" s="220"/>
      <c r="Y131" s="220">
        <v>0</v>
      </c>
      <c r="AC131" s="220">
        <v>10274336.279999999</v>
      </c>
      <c r="AF131" s="220"/>
      <c r="AG131" s="220">
        <v>38539823.030000001</v>
      </c>
      <c r="AK131" s="248">
        <v>59460176.990000002</v>
      </c>
    </row>
    <row r="132" spans="2:60">
      <c r="B132" s="891"/>
      <c r="C132" s="554"/>
      <c r="D132" s="904"/>
      <c r="E132" s="550" t="s">
        <v>792</v>
      </c>
      <c r="F132" s="551">
        <v>0.09</v>
      </c>
      <c r="G132" s="552">
        <f t="shared" si="7"/>
        <v>0</v>
      </c>
      <c r="H132" s="552">
        <f t="shared" si="7"/>
        <v>92342110.090000004</v>
      </c>
      <c r="I132" s="553">
        <f t="shared" si="8"/>
        <v>-92342110.090000004</v>
      </c>
      <c r="J132" s="542"/>
      <c r="K132" s="542"/>
      <c r="L132" s="542"/>
      <c r="M132" s="542"/>
      <c r="N132" s="542"/>
      <c r="O132" s="542"/>
      <c r="P132" s="547"/>
      <c r="Q132" s="542"/>
      <c r="R132" s="214"/>
      <c r="S132" s="214"/>
      <c r="X132" s="220"/>
      <c r="Y132" s="220">
        <v>0</v>
      </c>
      <c r="AC132" s="220">
        <v>40697384.950000003</v>
      </c>
      <c r="AF132" s="220"/>
      <c r="AG132" s="220">
        <v>5979049.6100000003</v>
      </c>
      <c r="AK132" s="248">
        <v>18433143.420000002</v>
      </c>
      <c r="AV132" s="220">
        <v>91743.12</v>
      </c>
      <c r="BD132" s="248">
        <v>27140788.989999998</v>
      </c>
    </row>
    <row r="133" spans="2:60">
      <c r="B133" s="891"/>
      <c r="C133" s="561"/>
      <c r="D133" s="905"/>
      <c r="E133" s="550" t="s">
        <v>793</v>
      </c>
      <c r="F133" s="551">
        <v>0.06</v>
      </c>
      <c r="G133" s="552">
        <f t="shared" si="7"/>
        <v>0</v>
      </c>
      <c r="H133" s="552">
        <f t="shared" si="7"/>
        <v>0</v>
      </c>
      <c r="I133" s="553">
        <f t="shared" si="8"/>
        <v>0</v>
      </c>
      <c r="J133" s="542"/>
      <c r="K133" s="542"/>
      <c r="L133" s="542"/>
      <c r="M133" s="542"/>
      <c r="N133" s="542"/>
      <c r="O133" s="542"/>
      <c r="P133" s="547"/>
      <c r="Q133" s="542"/>
      <c r="R133" s="214"/>
      <c r="S133" s="214"/>
      <c r="Y133" s="220">
        <v>0</v>
      </c>
      <c r="AF133" s="220"/>
      <c r="AG133" s="220"/>
      <c r="AK133" s="248">
        <v>0</v>
      </c>
    </row>
    <row r="134" spans="2:60">
      <c r="B134" s="891" t="s">
        <v>794</v>
      </c>
      <c r="C134" s="548" t="s">
        <v>840</v>
      </c>
      <c r="D134" s="903" t="s">
        <v>841</v>
      </c>
      <c r="E134" s="550" t="s">
        <v>791</v>
      </c>
      <c r="F134" s="551">
        <v>0.13</v>
      </c>
      <c r="G134" s="552">
        <f t="shared" si="7"/>
        <v>0</v>
      </c>
      <c r="H134" s="552">
        <f t="shared" si="7"/>
        <v>0</v>
      </c>
      <c r="I134" s="553">
        <f t="shared" si="8"/>
        <v>0</v>
      </c>
      <c r="J134" s="542"/>
      <c r="K134" s="542"/>
      <c r="L134" s="542"/>
      <c r="M134" s="542"/>
      <c r="N134" s="542"/>
      <c r="O134" s="542"/>
      <c r="P134" s="547"/>
      <c r="Q134" s="542"/>
      <c r="R134" s="214"/>
      <c r="S134" s="214"/>
      <c r="W134" s="545">
        <v>0</v>
      </c>
      <c r="X134" s="220">
        <v>0</v>
      </c>
      <c r="Y134" s="220">
        <v>0</v>
      </c>
      <c r="AF134" s="220"/>
      <c r="AG134" s="220"/>
    </row>
    <row r="135" spans="2:60">
      <c r="B135" s="891"/>
      <c r="C135" s="554" t="s">
        <v>840</v>
      </c>
      <c r="D135" s="904"/>
      <c r="E135" s="550" t="s">
        <v>792</v>
      </c>
      <c r="F135" s="551">
        <v>0.09</v>
      </c>
      <c r="G135" s="552">
        <f t="shared" si="7"/>
        <v>0</v>
      </c>
      <c r="H135" s="552">
        <f t="shared" si="7"/>
        <v>0</v>
      </c>
      <c r="I135" s="553">
        <f t="shared" si="8"/>
        <v>0</v>
      </c>
      <c r="J135" s="542"/>
      <c r="K135" s="542"/>
      <c r="L135" s="542"/>
      <c r="M135" s="542"/>
      <c r="N135" s="542"/>
      <c r="O135" s="542"/>
      <c r="P135" s="547"/>
      <c r="Q135" s="542"/>
      <c r="R135" s="214"/>
      <c r="S135" s="214"/>
      <c r="W135" s="545">
        <v>0</v>
      </c>
      <c r="X135" s="220">
        <v>0</v>
      </c>
      <c r="Y135" s="220">
        <v>0</v>
      </c>
      <c r="AF135" s="220"/>
      <c r="AG135" s="220"/>
    </row>
    <row r="136" spans="2:60">
      <c r="B136" s="891"/>
      <c r="C136" s="561" t="s">
        <v>840</v>
      </c>
      <c r="D136" s="905"/>
      <c r="E136" s="550" t="s">
        <v>793</v>
      </c>
      <c r="F136" s="551">
        <v>0.06</v>
      </c>
      <c r="G136" s="552">
        <f t="shared" si="7"/>
        <v>143576.27000000002</v>
      </c>
      <c r="H136" s="552">
        <f t="shared" si="7"/>
        <v>143576.26999999999</v>
      </c>
      <c r="I136" s="553">
        <f t="shared" si="8"/>
        <v>0</v>
      </c>
      <c r="J136" s="542"/>
      <c r="K136" s="542"/>
      <c r="L136" s="542"/>
      <c r="M136" s="542"/>
      <c r="N136" s="542"/>
      <c r="O136" s="542"/>
      <c r="P136" s="547"/>
      <c r="Q136" s="542"/>
      <c r="R136" s="214"/>
      <c r="S136" s="214"/>
      <c r="W136" s="545">
        <v>0</v>
      </c>
      <c r="X136" s="545">
        <v>72304.649999999994</v>
      </c>
      <c r="Y136" s="220">
        <v>0</v>
      </c>
      <c r="Z136" s="220">
        <v>14099.79</v>
      </c>
      <c r="AA136" s="220">
        <v>14099.79</v>
      </c>
      <c r="AB136" s="220">
        <v>29717.88</v>
      </c>
      <c r="AC136" s="220">
        <v>29717.88</v>
      </c>
      <c r="AD136" s="220">
        <v>27453.95</v>
      </c>
      <c r="AE136" s="220">
        <v>27453.95</v>
      </c>
      <c r="AF136" s="220"/>
      <c r="AG136" s="220"/>
      <c r="AI136" s="559">
        <v>72304.649999999994</v>
      </c>
    </row>
    <row r="137" spans="2:60">
      <c r="B137" s="891" t="s">
        <v>794</v>
      </c>
      <c r="C137" s="548" t="s">
        <v>842</v>
      </c>
      <c r="D137" s="903" t="s">
        <v>843</v>
      </c>
      <c r="E137" s="550" t="s">
        <v>791</v>
      </c>
      <c r="F137" s="551">
        <v>0.13</v>
      </c>
      <c r="G137" s="552">
        <f t="shared" si="7"/>
        <v>962254598.78162503</v>
      </c>
      <c r="H137" s="552">
        <f t="shared" si="7"/>
        <v>0</v>
      </c>
      <c r="I137" s="553">
        <f t="shared" si="8"/>
        <v>962254598.78162503</v>
      </c>
      <c r="J137" s="542"/>
      <c r="K137" s="542"/>
      <c r="L137" s="542"/>
      <c r="M137" s="542"/>
      <c r="N137" s="542"/>
      <c r="O137" s="542"/>
      <c r="P137" s="547"/>
      <c r="Q137" s="542"/>
      <c r="R137" s="214"/>
      <c r="S137" s="214"/>
      <c r="W137" s="545">
        <v>0</v>
      </c>
      <c r="X137" s="220">
        <v>0</v>
      </c>
      <c r="Y137" s="220">
        <v>0</v>
      </c>
      <c r="AF137" s="220"/>
      <c r="AG137" s="220"/>
      <c r="AY137" s="248">
        <v>249062.3</v>
      </c>
      <c r="BC137" s="248">
        <v>110913794.83</v>
      </c>
      <c r="BG137" s="248">
        <v>851091741.65162504</v>
      </c>
    </row>
    <row r="138" spans="2:60">
      <c r="B138" s="891"/>
      <c r="C138" s="554" t="s">
        <v>842</v>
      </c>
      <c r="D138" s="904"/>
      <c r="E138" s="550" t="s">
        <v>792</v>
      </c>
      <c r="F138" s="551">
        <v>0.09</v>
      </c>
      <c r="G138" s="552">
        <f t="shared" ref="G138:H201" si="9">SUM(J138,L138,N138,P138,R138,T138,V138,X138,Z138,AB138,AD138,AF138,AH138,AJ138,AL138,AN138,AP138,AR138,AU138,AW138,AY138,BC138,BG138)</f>
        <v>28452548.449999999</v>
      </c>
      <c r="H138" s="552">
        <f t="shared" si="9"/>
        <v>0</v>
      </c>
      <c r="I138" s="553">
        <f t="shared" si="8"/>
        <v>28452548.449999999</v>
      </c>
      <c r="J138" s="542"/>
      <c r="K138" s="542"/>
      <c r="L138" s="542"/>
      <c r="M138" s="542"/>
      <c r="N138" s="542"/>
      <c r="O138" s="542"/>
      <c r="P138" s="547"/>
      <c r="Q138" s="542"/>
      <c r="R138" s="214"/>
      <c r="S138" s="214"/>
      <c r="W138" s="545">
        <v>0</v>
      </c>
      <c r="X138" s="220">
        <v>0</v>
      </c>
      <c r="Y138" s="220">
        <v>0</v>
      </c>
      <c r="AB138" s="220" t="s">
        <v>844</v>
      </c>
      <c r="AF138" s="220"/>
      <c r="AG138" s="220"/>
      <c r="BC138" s="248">
        <v>12144431.34</v>
      </c>
      <c r="BG138" s="248">
        <v>16308117.109999999</v>
      </c>
    </row>
    <row r="139" spans="2:60">
      <c r="B139" s="891"/>
      <c r="C139" s="561" t="s">
        <v>842</v>
      </c>
      <c r="D139" s="905"/>
      <c r="E139" s="550" t="s">
        <v>793</v>
      </c>
      <c r="F139" s="551">
        <v>0.06</v>
      </c>
      <c r="G139" s="552">
        <f t="shared" si="9"/>
        <v>33890296.936202802</v>
      </c>
      <c r="H139" s="552">
        <f t="shared" si="9"/>
        <v>308592.62</v>
      </c>
      <c r="I139" s="553">
        <f t="shared" si="8"/>
        <v>33581704.316202804</v>
      </c>
      <c r="J139" s="542"/>
      <c r="K139" s="542"/>
      <c r="L139" s="542"/>
      <c r="M139" s="542"/>
      <c r="N139" s="542"/>
      <c r="O139" s="542"/>
      <c r="P139" s="547"/>
      <c r="Q139" s="542"/>
      <c r="R139" s="214"/>
      <c r="S139" s="214"/>
      <c r="W139" s="545">
        <v>0</v>
      </c>
      <c r="X139" s="545">
        <v>54928.4</v>
      </c>
      <c r="Y139" s="220">
        <v>0</v>
      </c>
      <c r="Z139" s="220">
        <v>14099.79</v>
      </c>
      <c r="AA139" s="220">
        <v>14099.79</v>
      </c>
      <c r="AB139" s="220">
        <v>29717.88</v>
      </c>
      <c r="AC139" s="220">
        <v>29717.88</v>
      </c>
      <c r="AF139" s="220"/>
      <c r="AG139" s="220"/>
      <c r="AQ139" s="248">
        <v>54928.4</v>
      </c>
      <c r="AY139" s="248">
        <v>217547.67</v>
      </c>
      <c r="AZ139" s="248">
        <v>148752.97</v>
      </c>
      <c r="BC139" s="248">
        <v>133010.35</v>
      </c>
      <c r="BD139" s="248">
        <v>30546.79</v>
      </c>
      <c r="BG139" s="248">
        <v>33440992.846202798</v>
      </c>
      <c r="BH139" s="248">
        <v>30546.79</v>
      </c>
    </row>
    <row r="140" spans="2:60">
      <c r="B140" s="891" t="s">
        <v>794</v>
      </c>
      <c r="C140" s="548" t="s">
        <v>845</v>
      </c>
      <c r="D140" s="903" t="s">
        <v>846</v>
      </c>
      <c r="E140" s="550" t="s">
        <v>791</v>
      </c>
      <c r="F140" s="551">
        <v>0.13</v>
      </c>
      <c r="G140" s="552">
        <f t="shared" si="9"/>
        <v>0</v>
      </c>
      <c r="H140" s="552">
        <f t="shared" si="9"/>
        <v>0</v>
      </c>
      <c r="I140" s="553">
        <f t="shared" si="8"/>
        <v>0</v>
      </c>
      <c r="J140" s="542"/>
      <c r="K140" s="542"/>
      <c r="L140" s="542"/>
      <c r="M140" s="542"/>
      <c r="N140" s="542"/>
      <c r="O140" s="542"/>
      <c r="P140" s="547"/>
      <c r="Q140" s="542"/>
      <c r="R140" s="214"/>
      <c r="S140" s="214"/>
      <c r="W140" s="545">
        <v>0</v>
      </c>
      <c r="X140" s="220"/>
      <c r="AF140" s="220"/>
      <c r="AG140" s="220"/>
    </row>
    <row r="141" spans="2:60">
      <c r="B141" s="891"/>
      <c r="C141" s="554" t="s">
        <v>845</v>
      </c>
      <c r="D141" s="904"/>
      <c r="E141" s="550" t="s">
        <v>792</v>
      </c>
      <c r="F141" s="551">
        <v>0.09</v>
      </c>
      <c r="G141" s="552">
        <f t="shared" si="9"/>
        <v>0</v>
      </c>
      <c r="H141" s="552">
        <f t="shared" si="9"/>
        <v>0</v>
      </c>
      <c r="I141" s="553">
        <f t="shared" si="8"/>
        <v>0</v>
      </c>
      <c r="J141" s="542"/>
      <c r="K141" s="542"/>
      <c r="L141" s="542"/>
      <c r="M141" s="542"/>
      <c r="N141" s="542"/>
      <c r="O141" s="542"/>
      <c r="P141" s="547"/>
      <c r="Q141" s="542"/>
      <c r="R141" s="214"/>
      <c r="S141" s="214"/>
      <c r="W141" s="545">
        <v>0</v>
      </c>
      <c r="X141" s="220"/>
      <c r="AB141" s="220" t="s">
        <v>844</v>
      </c>
      <c r="AF141" s="220"/>
      <c r="AG141" s="220"/>
    </row>
    <row r="142" spans="2:60">
      <c r="B142" s="891"/>
      <c r="C142" s="561" t="s">
        <v>845</v>
      </c>
      <c r="D142" s="905"/>
      <c r="E142" s="550" t="s">
        <v>793</v>
      </c>
      <c r="F142" s="551">
        <v>0.06</v>
      </c>
      <c r="G142" s="552">
        <f t="shared" si="9"/>
        <v>43817.67</v>
      </c>
      <c r="H142" s="552">
        <f t="shared" si="9"/>
        <v>43817.67</v>
      </c>
      <c r="I142" s="553">
        <f t="shared" si="8"/>
        <v>0</v>
      </c>
      <c r="J142" s="542"/>
      <c r="K142" s="542"/>
      <c r="L142" s="542"/>
      <c r="M142" s="542"/>
      <c r="N142" s="542"/>
      <c r="O142" s="542"/>
      <c r="P142" s="547"/>
      <c r="Q142" s="542"/>
      <c r="R142" s="214"/>
      <c r="S142" s="214"/>
      <c r="W142" s="545">
        <v>0</v>
      </c>
      <c r="Z142" s="220">
        <v>14099.79</v>
      </c>
      <c r="AA142" s="220">
        <v>14099.79</v>
      </c>
      <c r="AB142" s="220">
        <v>29717.88</v>
      </c>
      <c r="AC142" s="220">
        <v>29717.88</v>
      </c>
      <c r="AF142" s="220"/>
      <c r="AG142" s="220"/>
    </row>
    <row r="143" spans="2:60">
      <c r="B143" s="567" t="s">
        <v>847</v>
      </c>
      <c r="C143" s="493"/>
      <c r="D143" s="555" t="s">
        <v>848</v>
      </c>
      <c r="E143" s="550" t="s">
        <v>791</v>
      </c>
      <c r="F143" s="551">
        <v>0.13</v>
      </c>
      <c r="G143" s="552">
        <f t="shared" si="9"/>
        <v>460101961.28000003</v>
      </c>
      <c r="H143" s="552">
        <f t="shared" si="9"/>
        <v>517908785.89000005</v>
      </c>
      <c r="I143" s="553">
        <f t="shared" si="8"/>
        <v>-57806824.610000014</v>
      </c>
      <c r="J143" s="542"/>
      <c r="K143" s="542"/>
      <c r="L143" s="542">
        <v>124437172.79000001</v>
      </c>
      <c r="M143" s="544">
        <v>113016977.76000001</v>
      </c>
      <c r="N143" s="542">
        <v>118132800.77</v>
      </c>
      <c r="O143" s="542">
        <v>97935084.400000006</v>
      </c>
      <c r="P143" s="568">
        <v>187663063.66999999</v>
      </c>
      <c r="Q143" s="542">
        <v>170746433.28</v>
      </c>
      <c r="R143" s="205">
        <v>1802868.16</v>
      </c>
      <c r="S143" s="214">
        <v>50623658.600000001</v>
      </c>
      <c r="T143" s="220">
        <v>4281795.62</v>
      </c>
      <c r="U143" s="220">
        <v>2975548.58</v>
      </c>
      <c r="V143" s="545">
        <v>7863.1300000005904</v>
      </c>
      <c r="W143" s="545">
        <f>10734978.07+31725663.72</f>
        <v>42460641.789999999</v>
      </c>
      <c r="X143" s="220"/>
      <c r="Z143" s="220">
        <v>1042108.81</v>
      </c>
      <c r="AA143" s="220">
        <v>31243211.690000001</v>
      </c>
      <c r="AB143" s="220">
        <f>21741403.03+21437.16</f>
        <v>21762840.190000001</v>
      </c>
      <c r="AC143" s="220">
        <f>8634868.74+21437.16</f>
        <v>8656305.9000000004</v>
      </c>
      <c r="AD143" s="220">
        <v>1120973.3</v>
      </c>
      <c r="AE143" s="220">
        <v>250923.89</v>
      </c>
      <c r="AF143" s="220"/>
      <c r="AG143" s="220"/>
      <c r="AH143" s="559">
        <v>-149525.16</v>
      </c>
    </row>
    <row r="144" spans="2:60">
      <c r="B144" s="569" t="s">
        <v>849</v>
      </c>
      <c r="C144" s="570" t="s">
        <v>850</v>
      </c>
      <c r="D144" s="549"/>
      <c r="E144" s="550" t="s">
        <v>793</v>
      </c>
      <c r="F144" s="551">
        <v>0.06</v>
      </c>
      <c r="G144" s="552">
        <f t="shared" si="9"/>
        <v>4015138.5</v>
      </c>
      <c r="H144" s="552">
        <f t="shared" si="9"/>
        <v>0</v>
      </c>
      <c r="I144" s="553">
        <f t="shared" si="8"/>
        <v>4015138.5</v>
      </c>
      <c r="J144" s="571"/>
      <c r="K144" s="571"/>
      <c r="L144" s="571"/>
      <c r="M144" s="572"/>
      <c r="N144" s="571"/>
      <c r="O144" s="571"/>
      <c r="P144" s="573"/>
      <c r="Q144" s="571"/>
      <c r="R144" s="520"/>
      <c r="S144" s="522"/>
      <c r="V144" s="545">
        <v>4015138.5</v>
      </c>
      <c r="AF144" s="220"/>
      <c r="AG144" s="220"/>
    </row>
    <row r="145" spans="2:59">
      <c r="B145" s="569" t="s">
        <v>851</v>
      </c>
      <c r="C145" s="570">
        <v>2450</v>
      </c>
      <c r="D145" s="549"/>
      <c r="E145" s="550" t="s">
        <v>793</v>
      </c>
      <c r="F145" s="551">
        <v>0.06</v>
      </c>
      <c r="G145" s="552">
        <f t="shared" si="9"/>
        <v>3514315.6399999997</v>
      </c>
      <c r="H145" s="552">
        <f t="shared" si="9"/>
        <v>925268.3899999999</v>
      </c>
      <c r="I145" s="553">
        <f t="shared" si="8"/>
        <v>2589047.25</v>
      </c>
      <c r="J145" s="571"/>
      <c r="K145" s="571"/>
      <c r="L145" s="571"/>
      <c r="M145" s="572"/>
      <c r="N145" s="571"/>
      <c r="O145" s="571"/>
      <c r="P145" s="573"/>
      <c r="Q145" s="571"/>
      <c r="R145" s="520"/>
      <c r="S145" s="522"/>
      <c r="V145" s="545">
        <v>2589047.25</v>
      </c>
      <c r="W145" s="545">
        <v>0</v>
      </c>
      <c r="X145" s="545">
        <v>463103.22</v>
      </c>
      <c r="Y145" s="545">
        <v>463103.22</v>
      </c>
      <c r="Z145" s="220">
        <v>462165.17</v>
      </c>
      <c r="AA145" s="220">
        <v>462165.17</v>
      </c>
      <c r="AF145" s="220"/>
      <c r="AG145" s="220"/>
    </row>
    <row r="146" spans="2:59" customFormat="1" ht="14.1" customHeight="1">
      <c r="B146" s="891" t="s">
        <v>852</v>
      </c>
      <c r="C146" s="493"/>
      <c r="D146" s="555"/>
      <c r="E146" s="550" t="s">
        <v>793</v>
      </c>
      <c r="F146" s="551">
        <v>0.06</v>
      </c>
      <c r="G146" s="552">
        <f t="shared" si="9"/>
        <v>3259698.68</v>
      </c>
      <c r="H146" s="552">
        <f t="shared" si="9"/>
        <v>3785734.8999999994</v>
      </c>
      <c r="I146" s="553">
        <f t="shared" si="8"/>
        <v>-526036.21999999927</v>
      </c>
      <c r="J146" s="571"/>
      <c r="K146" s="571"/>
      <c r="L146" s="571"/>
      <c r="M146" s="572"/>
      <c r="N146" s="571"/>
      <c r="O146" s="571"/>
      <c r="P146" s="573"/>
      <c r="Q146" s="571"/>
      <c r="R146" s="520">
        <v>360218.95</v>
      </c>
      <c r="S146" s="522">
        <v>488120.76</v>
      </c>
      <c r="T146" s="220"/>
      <c r="U146" s="220"/>
      <c r="V146" s="545">
        <v>360218.95</v>
      </c>
      <c r="W146" s="545">
        <v>0</v>
      </c>
      <c r="X146" s="545">
        <v>802671.78</v>
      </c>
      <c r="Y146" s="220">
        <v>0</v>
      </c>
      <c r="Z146" s="220">
        <v>360218.95</v>
      </c>
      <c r="AA146" s="220">
        <v>1203358.5</v>
      </c>
      <c r="AB146" s="220">
        <v>360218.95</v>
      </c>
      <c r="AC146" s="220">
        <v>442452.83</v>
      </c>
      <c r="AD146" s="220">
        <v>835963.65</v>
      </c>
      <c r="AE146" s="220">
        <v>666090.56999999995</v>
      </c>
      <c r="AF146" s="220">
        <v>180187.45</v>
      </c>
      <c r="AG146" s="220">
        <v>985712.24</v>
      </c>
      <c r="AH146" s="220"/>
      <c r="AI146" s="220"/>
      <c r="AS146" s="220"/>
      <c r="AT146" s="220"/>
      <c r="AU146" s="220"/>
      <c r="AV146" s="220"/>
      <c r="AW146" s="220"/>
      <c r="AX146" s="220"/>
    </row>
    <row r="147" spans="2:59" customFormat="1">
      <c r="B147" s="909"/>
      <c r="C147" s="570"/>
      <c r="D147" s="549"/>
      <c r="E147" s="550" t="s">
        <v>791</v>
      </c>
      <c r="F147" s="551">
        <v>0.13</v>
      </c>
      <c r="G147" s="552">
        <f t="shared" si="9"/>
        <v>4431463.13</v>
      </c>
      <c r="H147" s="552">
        <f t="shared" si="9"/>
        <v>6872618.1600000001</v>
      </c>
      <c r="I147" s="553">
        <f t="shared" si="8"/>
        <v>-2441155.0300000003</v>
      </c>
      <c r="J147" s="571"/>
      <c r="K147" s="571"/>
      <c r="L147" s="571"/>
      <c r="M147" s="572"/>
      <c r="N147" s="571"/>
      <c r="O147" s="571"/>
      <c r="P147" s="573"/>
      <c r="Q147" s="571"/>
      <c r="R147" s="520">
        <v>10583.33</v>
      </c>
      <c r="S147" s="522">
        <v>0</v>
      </c>
      <c r="T147" s="220"/>
      <c r="U147" s="220"/>
      <c r="V147" s="545"/>
      <c r="W147" s="545"/>
      <c r="X147" s="545">
        <v>575382.01</v>
      </c>
      <c r="Y147" s="220">
        <v>0</v>
      </c>
      <c r="Z147" s="220">
        <v>997620.2</v>
      </c>
      <c r="AA147" s="220">
        <v>398230.09</v>
      </c>
      <c r="AB147" s="220">
        <v>2367164.46</v>
      </c>
      <c r="AC147" s="220">
        <v>3283893.81</v>
      </c>
      <c r="AD147" s="220"/>
      <c r="AE147" s="220">
        <v>929203.54</v>
      </c>
      <c r="AF147" s="220">
        <v>480713.13</v>
      </c>
      <c r="AG147" s="220">
        <v>2261290.7200000002</v>
      </c>
      <c r="AH147" s="220"/>
      <c r="AI147" s="220"/>
      <c r="AS147" s="220"/>
      <c r="AT147" s="220"/>
      <c r="AU147" s="220"/>
      <c r="AV147" s="220"/>
      <c r="AW147" s="220"/>
      <c r="AX147" s="220"/>
    </row>
    <row r="148" spans="2:59" customFormat="1" ht="14.1" customHeight="1">
      <c r="B148" s="910"/>
      <c r="C148" s="493"/>
      <c r="D148" s="555"/>
      <c r="E148" s="550" t="s">
        <v>792</v>
      </c>
      <c r="F148" s="551">
        <v>0.09</v>
      </c>
      <c r="G148" s="552">
        <f t="shared" si="9"/>
        <v>1670642.21</v>
      </c>
      <c r="H148" s="552">
        <f t="shared" si="9"/>
        <v>957798.17</v>
      </c>
      <c r="I148" s="553">
        <f t="shared" si="8"/>
        <v>712844.03999999992</v>
      </c>
      <c r="J148" s="571"/>
      <c r="K148" s="571"/>
      <c r="L148" s="571"/>
      <c r="M148" s="572"/>
      <c r="N148" s="571"/>
      <c r="O148" s="571"/>
      <c r="P148" s="573"/>
      <c r="Q148" s="571"/>
      <c r="R148" s="520"/>
      <c r="S148" s="522"/>
      <c r="T148" s="220"/>
      <c r="U148" s="220"/>
      <c r="V148" s="545"/>
      <c r="W148" s="545"/>
      <c r="X148" s="545"/>
      <c r="Y148" s="220"/>
      <c r="Z148" s="220">
        <v>712844.04</v>
      </c>
      <c r="AA148" s="220"/>
      <c r="AB148" s="220">
        <v>957798.17</v>
      </c>
      <c r="AC148" s="220">
        <v>957798.17</v>
      </c>
      <c r="AD148" s="220"/>
      <c r="AE148" s="220"/>
      <c r="AF148" s="220"/>
      <c r="AG148" s="220"/>
      <c r="AH148" s="220"/>
      <c r="AI148" s="220"/>
      <c r="AS148" s="220"/>
      <c r="AT148" s="220"/>
      <c r="AU148" s="220"/>
      <c r="AV148" s="220"/>
      <c r="AW148" s="220"/>
      <c r="AX148" s="220"/>
    </row>
    <row r="149" spans="2:59" customFormat="1">
      <c r="B149" s="911" t="s">
        <v>853</v>
      </c>
      <c r="C149" s="575" t="s">
        <v>854</v>
      </c>
      <c r="D149" s="576"/>
      <c r="E149" s="577" t="s">
        <v>791</v>
      </c>
      <c r="F149" s="578">
        <v>0.13</v>
      </c>
      <c r="G149" s="552">
        <f t="shared" si="9"/>
        <v>0</v>
      </c>
      <c r="H149" s="552">
        <f t="shared" si="9"/>
        <v>0</v>
      </c>
      <c r="I149" s="553">
        <f t="shared" si="8"/>
        <v>0</v>
      </c>
      <c r="J149" s="571"/>
      <c r="K149" s="571"/>
      <c r="L149" s="571"/>
      <c r="M149" s="572"/>
      <c r="N149" s="571"/>
      <c r="O149" s="571"/>
      <c r="P149" s="573"/>
      <c r="Q149" s="571"/>
      <c r="R149" s="520"/>
      <c r="S149" s="520"/>
      <c r="T149" s="220"/>
      <c r="U149" s="220"/>
      <c r="V149" s="545"/>
      <c r="W149" s="545"/>
      <c r="X149" s="545"/>
      <c r="Y149" s="220"/>
      <c r="Z149" s="220"/>
      <c r="AA149" s="220"/>
      <c r="AB149" s="220"/>
      <c r="AC149" s="220"/>
      <c r="AD149" s="220"/>
      <c r="AE149" s="220">
        <v>0</v>
      </c>
      <c r="AF149" s="220"/>
      <c r="AG149" s="220"/>
      <c r="AH149" s="220"/>
      <c r="AI149" s="220"/>
      <c r="AS149" s="220"/>
      <c r="AT149" s="220"/>
      <c r="AU149" s="220"/>
      <c r="AV149" s="220"/>
      <c r="AW149" s="220"/>
      <c r="AX149" s="220"/>
    </row>
    <row r="150" spans="2:59" customFormat="1">
      <c r="B150" s="908"/>
      <c r="C150" s="493" t="s">
        <v>854</v>
      </c>
      <c r="D150" s="555"/>
      <c r="E150" s="550" t="s">
        <v>792</v>
      </c>
      <c r="F150" s="551">
        <v>0.09</v>
      </c>
      <c r="G150" s="552">
        <f t="shared" si="9"/>
        <v>11854991.439999999</v>
      </c>
      <c r="H150" s="552">
        <f t="shared" si="9"/>
        <v>0</v>
      </c>
      <c r="I150" s="553">
        <f t="shared" si="8"/>
        <v>11854991.439999999</v>
      </c>
      <c r="J150" s="579"/>
      <c r="K150" s="571"/>
      <c r="L150" s="571"/>
      <c r="M150" s="572"/>
      <c r="N150" s="571"/>
      <c r="O150" s="580"/>
      <c r="P150" s="568"/>
      <c r="Q150" s="542"/>
      <c r="R150" s="205">
        <v>11714285.689999999</v>
      </c>
      <c r="S150" s="214">
        <v>0</v>
      </c>
      <c r="T150" s="214"/>
      <c r="U150" s="214"/>
      <c r="V150" s="581"/>
      <c r="W150" s="582"/>
      <c r="X150" s="545"/>
      <c r="Y150" s="583"/>
      <c r="Z150" s="583"/>
      <c r="AA150" s="583"/>
      <c r="AB150" s="220">
        <v>329128.44</v>
      </c>
      <c r="AC150" s="220"/>
      <c r="AD150" s="220"/>
      <c r="AE150" s="220"/>
      <c r="AF150" s="220"/>
      <c r="AG150" s="220"/>
      <c r="AH150" s="220"/>
      <c r="AI150" s="220"/>
      <c r="AN150">
        <v>711665.66</v>
      </c>
      <c r="AP150">
        <v>-1084400.27</v>
      </c>
      <c r="AS150" s="220"/>
      <c r="AT150" s="220"/>
      <c r="AU150" s="220">
        <v>184311.92</v>
      </c>
      <c r="AV150" s="220"/>
      <c r="AW150" s="220"/>
      <c r="AX150" s="220"/>
    </row>
    <row r="151" spans="2:59" customFormat="1">
      <c r="B151" s="908"/>
      <c r="C151" s="493" t="s">
        <v>854</v>
      </c>
      <c r="D151" s="555"/>
      <c r="E151" s="584" t="s">
        <v>793</v>
      </c>
      <c r="F151" s="585">
        <v>0.06</v>
      </c>
      <c r="G151" s="552">
        <f t="shared" si="9"/>
        <v>2327056.9700000002</v>
      </c>
      <c r="H151" s="552">
        <f t="shared" si="9"/>
        <v>1049424.1299999999</v>
      </c>
      <c r="I151" s="553">
        <f t="shared" si="8"/>
        <v>1277632.8400000003</v>
      </c>
      <c r="J151" s="571"/>
      <c r="K151" s="571"/>
      <c r="L151" s="571"/>
      <c r="M151" s="572"/>
      <c r="N151" s="571"/>
      <c r="O151" s="571"/>
      <c r="P151" s="586"/>
      <c r="Q151" s="587"/>
      <c r="R151" s="588"/>
      <c r="S151" s="589"/>
      <c r="T151" s="220"/>
      <c r="U151" s="220"/>
      <c r="V151" s="545">
        <v>102475.29</v>
      </c>
      <c r="W151" s="545"/>
      <c r="X151" s="220">
        <v>66730.210000000006</v>
      </c>
      <c r="Y151" s="220">
        <v>66730.210000000006</v>
      </c>
      <c r="Z151" s="220">
        <v>50759.24</v>
      </c>
      <c r="AA151" s="220">
        <v>50759.24</v>
      </c>
      <c r="AB151" s="220">
        <f>90757.28+106984.35+1084400.27</f>
        <v>1282141.8999999999</v>
      </c>
      <c r="AC151" s="220">
        <v>106984.35</v>
      </c>
      <c r="AD151" s="220">
        <v>175712.49</v>
      </c>
      <c r="AE151" s="220">
        <v>175712.49</v>
      </c>
      <c r="AF151" s="220"/>
      <c r="AG151" s="220"/>
      <c r="AH151" s="590">
        <v>453133.28</v>
      </c>
      <c r="AI151" s="559">
        <v>453133.28</v>
      </c>
      <c r="AS151" s="220"/>
      <c r="AT151" s="220"/>
      <c r="AU151" s="220"/>
      <c r="AV151" s="220"/>
      <c r="AW151" s="220">
        <v>59075.94</v>
      </c>
      <c r="AX151" s="220">
        <v>59075.94</v>
      </c>
      <c r="AY151">
        <v>137028.62</v>
      </c>
      <c r="AZ151">
        <v>137028.62</v>
      </c>
    </row>
    <row r="152" spans="2:59" customFormat="1" ht="13.5" customHeight="1">
      <c r="B152" s="564" t="s">
        <v>855</v>
      </c>
      <c r="C152" s="570"/>
      <c r="D152" s="549"/>
      <c r="E152" s="550" t="s">
        <v>793</v>
      </c>
      <c r="F152" s="551">
        <v>0.06</v>
      </c>
      <c r="G152" s="552">
        <f t="shared" si="9"/>
        <v>432137.39</v>
      </c>
      <c r="H152" s="552">
        <f t="shared" si="9"/>
        <v>0</v>
      </c>
      <c r="I152" s="553">
        <f t="shared" si="8"/>
        <v>432137.39</v>
      </c>
      <c r="J152" s="571"/>
      <c r="K152" s="571"/>
      <c r="L152" s="571"/>
      <c r="M152" s="572"/>
      <c r="N152" s="571"/>
      <c r="O152" s="571"/>
      <c r="P152" s="573"/>
      <c r="Q152" s="571"/>
      <c r="R152" s="520">
        <v>15104.44</v>
      </c>
      <c r="S152" s="522">
        <v>0</v>
      </c>
      <c r="T152" s="220">
        <v>367756</v>
      </c>
      <c r="U152" s="220"/>
      <c r="V152" s="545"/>
      <c r="W152" s="545"/>
      <c r="X152" s="220"/>
      <c r="Y152" s="220"/>
      <c r="Z152" s="220"/>
      <c r="AA152" s="220"/>
      <c r="AB152" s="220"/>
      <c r="AC152" s="220"/>
      <c r="AD152" s="220">
        <v>49276.95</v>
      </c>
      <c r="AE152" s="220"/>
      <c r="AF152" s="220"/>
      <c r="AG152" s="220"/>
      <c r="AH152" s="220"/>
      <c r="AI152" s="220"/>
      <c r="AS152" s="220"/>
      <c r="AT152" s="220"/>
      <c r="AU152" s="220"/>
      <c r="AV152" s="220"/>
      <c r="AW152" s="220"/>
      <c r="AX152" s="220"/>
    </row>
    <row r="153" spans="2:59" customFormat="1">
      <c r="B153" s="908" t="s">
        <v>856</v>
      </c>
      <c r="C153" s="570"/>
      <c r="D153" s="892" t="s">
        <v>857</v>
      </c>
      <c r="E153" s="577" t="s">
        <v>791</v>
      </c>
      <c r="F153" s="578">
        <v>0.13</v>
      </c>
      <c r="G153" s="552">
        <f t="shared" si="9"/>
        <v>0</v>
      </c>
      <c r="H153" s="552">
        <f t="shared" si="9"/>
        <v>0</v>
      </c>
      <c r="I153" s="553">
        <f t="shared" si="8"/>
        <v>0</v>
      </c>
      <c r="J153" s="571"/>
      <c r="K153" s="571"/>
      <c r="L153" s="571"/>
      <c r="M153" s="572"/>
      <c r="N153" s="571"/>
      <c r="O153" s="571"/>
      <c r="P153" s="573"/>
      <c r="Q153" s="571"/>
      <c r="R153" s="520"/>
      <c r="S153" s="522"/>
      <c r="T153" s="220"/>
      <c r="U153" s="220"/>
      <c r="V153" s="545"/>
      <c r="W153" s="545"/>
      <c r="X153" s="220"/>
      <c r="Y153" s="220"/>
      <c r="Z153" s="220">
        <v>341843.4</v>
      </c>
      <c r="AA153" s="220">
        <v>0</v>
      </c>
      <c r="AB153" s="220"/>
      <c r="AC153" s="220"/>
      <c r="AD153" s="220">
        <v>30368.240000000002</v>
      </c>
      <c r="AE153" s="220">
        <v>0</v>
      </c>
      <c r="AF153" s="220"/>
      <c r="AG153" s="220"/>
      <c r="AH153" s="220"/>
      <c r="AI153" s="220"/>
      <c r="AJ153">
        <v>-372211.64</v>
      </c>
      <c r="AS153" s="220"/>
      <c r="AT153" s="220"/>
      <c r="AU153" s="220"/>
      <c r="AV153" s="220"/>
      <c r="AW153" s="220"/>
      <c r="AX153" s="220"/>
    </row>
    <row r="154" spans="2:59" customFormat="1">
      <c r="B154" s="913"/>
      <c r="C154" s="493"/>
      <c r="D154" s="893"/>
      <c r="E154" s="550" t="s">
        <v>792</v>
      </c>
      <c r="F154" s="551">
        <v>0.09</v>
      </c>
      <c r="G154" s="552">
        <f t="shared" si="9"/>
        <v>3264116.1799999997</v>
      </c>
      <c r="H154" s="552">
        <f t="shared" si="9"/>
        <v>3109166.81</v>
      </c>
      <c r="I154" s="553">
        <f t="shared" si="8"/>
        <v>154949.36999999965</v>
      </c>
      <c r="J154" s="571"/>
      <c r="K154" s="571"/>
      <c r="L154" s="571"/>
      <c r="M154" s="572"/>
      <c r="N154" s="571"/>
      <c r="O154" s="571"/>
      <c r="P154" s="573"/>
      <c r="Q154" s="571"/>
      <c r="R154" s="520"/>
      <c r="S154" s="522"/>
      <c r="T154" s="220"/>
      <c r="U154" s="220"/>
      <c r="V154" s="545"/>
      <c r="W154" s="545"/>
      <c r="X154" s="220"/>
      <c r="Y154" s="220"/>
      <c r="Z154" s="220">
        <v>0</v>
      </c>
      <c r="AA154" s="220">
        <v>701064.99</v>
      </c>
      <c r="AB154" s="220"/>
      <c r="AC154" s="220"/>
      <c r="AD154" s="220">
        <v>1354159.85</v>
      </c>
      <c r="AE154" s="220">
        <v>0</v>
      </c>
      <c r="AF154" s="220"/>
      <c r="AG154" s="220">
        <v>799082.57</v>
      </c>
      <c r="AH154" s="220"/>
      <c r="AI154" s="220"/>
      <c r="AJ154">
        <v>1111642.49</v>
      </c>
      <c r="AN154">
        <v>244755.25</v>
      </c>
      <c r="AR154">
        <v>3505.33</v>
      </c>
      <c r="AS154" s="220">
        <v>953579.9</v>
      </c>
      <c r="AT154" s="220"/>
      <c r="AU154" s="220"/>
      <c r="AV154" s="220"/>
      <c r="AW154" s="220"/>
      <c r="AX154" s="220"/>
      <c r="AZ154">
        <v>655439.35</v>
      </c>
      <c r="BC154">
        <v>550053.26</v>
      </c>
    </row>
    <row r="155" spans="2:59" customFormat="1">
      <c r="B155" s="564" t="s">
        <v>837</v>
      </c>
      <c r="C155" s="562"/>
      <c r="D155" s="556" t="s">
        <v>858</v>
      </c>
      <c r="E155" s="550" t="s">
        <v>792</v>
      </c>
      <c r="F155" s="551">
        <v>0.09</v>
      </c>
      <c r="G155" s="552">
        <f t="shared" si="9"/>
        <v>458715.6</v>
      </c>
      <c r="H155" s="552">
        <f t="shared" si="9"/>
        <v>458715.6</v>
      </c>
      <c r="I155" s="553">
        <f t="shared" si="8"/>
        <v>0</v>
      </c>
      <c r="J155" s="571"/>
      <c r="K155" s="571"/>
      <c r="L155" s="571"/>
      <c r="M155" s="572"/>
      <c r="N155" s="571"/>
      <c r="O155" s="571"/>
      <c r="P155" s="573"/>
      <c r="Q155" s="571"/>
      <c r="R155" s="520"/>
      <c r="S155" s="522"/>
      <c r="T155" s="220"/>
      <c r="U155" s="220"/>
      <c r="V155" s="545"/>
      <c r="W155" s="545"/>
      <c r="X155" s="220"/>
      <c r="Y155" s="220"/>
      <c r="Z155" s="220">
        <v>458715.6</v>
      </c>
      <c r="AA155" s="220">
        <v>458715.6</v>
      </c>
      <c r="AB155" s="220"/>
      <c r="AC155" s="220"/>
      <c r="AD155" s="220"/>
      <c r="AE155" s="220"/>
      <c r="AF155" s="220"/>
      <c r="AG155" s="220"/>
      <c r="AH155" s="220"/>
      <c r="AI155" s="220"/>
      <c r="AS155" s="220"/>
      <c r="AT155" s="220"/>
      <c r="AU155" s="220"/>
      <c r="AV155" s="220"/>
      <c r="AW155" s="220"/>
      <c r="AX155" s="220"/>
    </row>
    <row r="156" spans="2:59" customFormat="1">
      <c r="B156" s="911" t="s">
        <v>837</v>
      </c>
      <c r="C156" s="900" t="s">
        <v>730</v>
      </c>
      <c r="D156" s="903" t="s">
        <v>859</v>
      </c>
      <c r="E156" s="550" t="s">
        <v>791</v>
      </c>
      <c r="F156" s="551">
        <v>0.13</v>
      </c>
      <c r="G156" s="552">
        <f t="shared" si="9"/>
        <v>53743240.369999997</v>
      </c>
      <c r="H156" s="552">
        <f t="shared" si="9"/>
        <v>3815226.34</v>
      </c>
      <c r="I156" s="553">
        <f t="shared" si="8"/>
        <v>49928014.030000001</v>
      </c>
      <c r="J156" s="571"/>
      <c r="K156" s="571"/>
      <c r="L156" s="571"/>
      <c r="M156" s="572"/>
      <c r="N156" s="571"/>
      <c r="O156" s="571"/>
      <c r="P156" s="573"/>
      <c r="Q156" s="571"/>
      <c r="R156" s="520"/>
      <c r="S156" s="522"/>
      <c r="T156" s="220"/>
      <c r="U156" s="220"/>
      <c r="V156" s="545"/>
      <c r="W156" s="545"/>
      <c r="X156" s="220"/>
      <c r="Y156" s="220"/>
      <c r="Z156" s="220"/>
      <c r="AA156" s="220"/>
      <c r="AB156" s="220">
        <v>37177758.189999998</v>
      </c>
      <c r="AC156" s="220"/>
      <c r="AD156" s="220">
        <v>14129820.949999999</v>
      </c>
      <c r="AE156" s="220">
        <v>3815226.34</v>
      </c>
      <c r="AF156" s="220">
        <v>1338797.3899999999</v>
      </c>
      <c r="AG156" s="220"/>
      <c r="AH156" s="559">
        <v>1094494.9099999999</v>
      </c>
      <c r="AI156" s="220"/>
      <c r="AS156" s="220"/>
      <c r="AT156" s="220"/>
      <c r="AU156" s="220"/>
      <c r="AV156" s="220"/>
      <c r="AW156" s="220"/>
      <c r="AX156" s="220"/>
      <c r="AY156">
        <v>2368.9299999999998</v>
      </c>
    </row>
    <row r="157" spans="2:59" customFormat="1" ht="15.6" customHeight="1">
      <c r="B157" s="908"/>
      <c r="C157" s="914"/>
      <c r="D157" s="912"/>
      <c r="E157" s="550" t="s">
        <v>792</v>
      </c>
      <c r="F157" s="551">
        <v>0.09</v>
      </c>
      <c r="G157" s="552">
        <f t="shared" si="9"/>
        <v>278617942.99999994</v>
      </c>
      <c r="H157" s="552">
        <f t="shared" si="9"/>
        <v>257429532.72999999</v>
      </c>
      <c r="I157" s="553">
        <f t="shared" si="8"/>
        <v>21188410.269999951</v>
      </c>
      <c r="J157" s="571"/>
      <c r="K157" s="571"/>
      <c r="L157" s="571"/>
      <c r="M157" s="572"/>
      <c r="N157" s="571"/>
      <c r="O157" s="571"/>
      <c r="P157" s="573"/>
      <c r="Q157" s="571"/>
      <c r="R157" s="520"/>
      <c r="S157" s="522"/>
      <c r="T157" s="220"/>
      <c r="U157" s="220"/>
      <c r="V157" s="545"/>
      <c r="W157" s="545"/>
      <c r="X157" s="220"/>
      <c r="Y157" s="220"/>
      <c r="Z157" s="220">
        <v>0</v>
      </c>
      <c r="AA157" s="220">
        <v>90265486.709999993</v>
      </c>
      <c r="AB157" s="220">
        <v>175901223.38999999</v>
      </c>
      <c r="AC157" s="220">
        <v>60176991.140000001</v>
      </c>
      <c r="AD157" s="220">
        <v>98626553.209999993</v>
      </c>
      <c r="AE157" s="220"/>
      <c r="AF157" s="220"/>
      <c r="AG157" s="220">
        <v>90265486.709999993</v>
      </c>
      <c r="AH157" s="559">
        <v>1581031.78</v>
      </c>
      <c r="AI157" s="220"/>
      <c r="AK157">
        <v>16721568.17</v>
      </c>
      <c r="AN157">
        <v>1682140.57</v>
      </c>
      <c r="AP157">
        <v>818443.6</v>
      </c>
      <c r="AS157" s="220"/>
      <c r="AT157" s="220"/>
      <c r="AU157" s="220"/>
      <c r="AV157" s="220"/>
      <c r="AW157" s="220"/>
      <c r="AX157" s="220"/>
      <c r="BG157">
        <v>8550.4500000000007</v>
      </c>
    </row>
    <row r="158" spans="2:59" customFormat="1" ht="18" customHeight="1">
      <c r="B158" s="913"/>
      <c r="C158" s="902"/>
      <c r="D158" s="905"/>
      <c r="E158" s="550" t="s">
        <v>793</v>
      </c>
      <c r="F158" s="551">
        <v>0.06</v>
      </c>
      <c r="G158" s="552">
        <f t="shared" si="9"/>
        <v>40007490.599999994</v>
      </c>
      <c r="H158" s="552">
        <f t="shared" si="9"/>
        <v>48684492.489999995</v>
      </c>
      <c r="I158" s="553">
        <f t="shared" si="8"/>
        <v>-8677001.8900000006</v>
      </c>
      <c r="J158" s="571"/>
      <c r="K158" s="571"/>
      <c r="L158" s="571"/>
      <c r="M158" s="572"/>
      <c r="N158" s="571"/>
      <c r="O158" s="571"/>
      <c r="P158" s="573"/>
      <c r="Q158" s="571"/>
      <c r="R158" s="520"/>
      <c r="S158" s="522"/>
      <c r="T158" s="220"/>
      <c r="U158" s="220"/>
      <c r="V158" s="545"/>
      <c r="W158" s="545"/>
      <c r="X158" s="220"/>
      <c r="Y158" s="220"/>
      <c r="Z158" s="220"/>
      <c r="AA158" s="220"/>
      <c r="AB158" s="220">
        <v>15391666.630000001</v>
      </c>
      <c r="AC158" s="220"/>
      <c r="AD158" s="220">
        <v>19566918.699999999</v>
      </c>
      <c r="AE158" s="220">
        <v>10235701.83</v>
      </c>
      <c r="AF158" s="220">
        <v>3512169.91</v>
      </c>
      <c r="AG158" s="220"/>
      <c r="AH158" s="220"/>
      <c r="AI158" s="220"/>
      <c r="AJ158">
        <v>113147.34</v>
      </c>
      <c r="AK158">
        <v>38448790.659999996</v>
      </c>
      <c r="AL158">
        <v>127925.52</v>
      </c>
      <c r="AN158">
        <v>166416.76</v>
      </c>
      <c r="AP158">
        <v>354020.81</v>
      </c>
      <c r="AR158">
        <v>306302.33</v>
      </c>
      <c r="AS158" s="220"/>
      <c r="AT158" s="220"/>
      <c r="AU158" s="220">
        <v>115804.66</v>
      </c>
      <c r="AV158" s="220"/>
      <c r="AW158" s="220">
        <v>353117.94</v>
      </c>
      <c r="AX158" s="220"/>
    </row>
    <row r="159" spans="2:59" customFormat="1" ht="18" customHeight="1">
      <c r="B159" s="911" t="s">
        <v>837</v>
      </c>
      <c r="C159" s="901" t="s">
        <v>860</v>
      </c>
      <c r="D159" s="903" t="s">
        <v>859</v>
      </c>
      <c r="E159" s="550" t="s">
        <v>791</v>
      </c>
      <c r="F159" s="551">
        <v>0.13</v>
      </c>
      <c r="G159" s="552">
        <f t="shared" si="9"/>
        <v>0</v>
      </c>
      <c r="H159" s="552">
        <f t="shared" si="9"/>
        <v>22937085.670000002</v>
      </c>
      <c r="I159" s="553">
        <f t="shared" si="8"/>
        <v>-22937085.670000002</v>
      </c>
      <c r="J159" s="571"/>
      <c r="K159" s="571"/>
      <c r="L159" s="571"/>
      <c r="M159" s="572"/>
      <c r="N159" s="571"/>
      <c r="O159" s="571"/>
      <c r="P159" s="573"/>
      <c r="Q159" s="571"/>
      <c r="R159" s="520"/>
      <c r="S159" s="522"/>
      <c r="T159" s="220"/>
      <c r="U159" s="220"/>
      <c r="V159" s="545"/>
      <c r="W159" s="545"/>
      <c r="X159" s="220"/>
      <c r="Y159" s="220"/>
      <c r="Z159" s="220"/>
      <c r="AA159" s="220"/>
      <c r="AB159" s="220"/>
      <c r="AC159" s="220"/>
      <c r="AD159" s="220"/>
      <c r="AE159" s="220"/>
      <c r="AF159" s="220"/>
      <c r="AG159" s="220"/>
      <c r="AH159" s="220"/>
      <c r="AI159" s="220"/>
      <c r="AK159">
        <v>22937085.670000002</v>
      </c>
      <c r="AS159" s="220"/>
      <c r="AT159" s="220"/>
      <c r="AU159" s="220"/>
      <c r="AV159" s="220"/>
      <c r="AW159" s="220"/>
      <c r="AX159" s="220"/>
    </row>
    <row r="160" spans="2:59" customFormat="1" ht="18" customHeight="1">
      <c r="B160" s="908"/>
      <c r="C160" s="901"/>
      <c r="D160" s="912"/>
      <c r="E160" s="550" t="s">
        <v>792</v>
      </c>
      <c r="F160" s="551">
        <v>0.09</v>
      </c>
      <c r="G160" s="552">
        <f t="shared" si="9"/>
        <v>0</v>
      </c>
      <c r="H160" s="552">
        <f t="shared" si="9"/>
        <v>21524605.219999999</v>
      </c>
      <c r="I160" s="553">
        <f t="shared" si="8"/>
        <v>-21524605.219999999</v>
      </c>
      <c r="J160" s="571"/>
      <c r="K160" s="571"/>
      <c r="L160" s="571"/>
      <c r="M160" s="572"/>
      <c r="N160" s="571"/>
      <c r="O160" s="571"/>
      <c r="P160" s="573"/>
      <c r="Q160" s="571"/>
      <c r="R160" s="520"/>
      <c r="S160" s="522"/>
      <c r="T160" s="220"/>
      <c r="U160" s="220"/>
      <c r="V160" s="545"/>
      <c r="W160" s="545"/>
      <c r="X160" s="220"/>
      <c r="Y160" s="220"/>
      <c r="Z160" s="220"/>
      <c r="AA160" s="220"/>
      <c r="AB160" s="220"/>
      <c r="AC160" s="220"/>
      <c r="AD160" s="220"/>
      <c r="AE160" s="220"/>
      <c r="AF160" s="220"/>
      <c r="AG160" s="220"/>
      <c r="AH160" s="220"/>
      <c r="AI160" s="220"/>
      <c r="AK160">
        <v>21524605.219999999</v>
      </c>
      <c r="AS160" s="220"/>
      <c r="AT160" s="220"/>
      <c r="AU160" s="220"/>
      <c r="AV160" s="220"/>
      <c r="AW160" s="220"/>
      <c r="AX160" s="220"/>
    </row>
    <row r="161" spans="2:60" customFormat="1" ht="18" customHeight="1">
      <c r="B161" s="913"/>
      <c r="C161" s="901"/>
      <c r="D161" s="905"/>
      <c r="E161" s="550" t="s">
        <v>793</v>
      </c>
      <c r="F161" s="551">
        <v>0.06</v>
      </c>
      <c r="G161" s="552">
        <f t="shared" si="9"/>
        <v>0</v>
      </c>
      <c r="H161" s="552">
        <f t="shared" si="9"/>
        <v>0</v>
      </c>
      <c r="I161" s="553">
        <f t="shared" si="8"/>
        <v>0</v>
      </c>
      <c r="J161" s="571"/>
      <c r="K161" s="571"/>
      <c r="L161" s="571"/>
      <c r="M161" s="572"/>
      <c r="N161" s="571"/>
      <c r="O161" s="571"/>
      <c r="P161" s="573"/>
      <c r="Q161" s="571"/>
      <c r="R161" s="520"/>
      <c r="S161" s="522"/>
      <c r="T161" s="220"/>
      <c r="U161" s="220"/>
      <c r="V161" s="545"/>
      <c r="W161" s="545"/>
      <c r="X161" s="220"/>
      <c r="Y161" s="220"/>
      <c r="Z161" s="220"/>
      <c r="AA161" s="220"/>
      <c r="AB161" s="220"/>
      <c r="AC161" s="220"/>
      <c r="AD161" s="220"/>
      <c r="AE161" s="220"/>
      <c r="AF161" s="220"/>
      <c r="AG161" s="220"/>
      <c r="AH161" s="220"/>
      <c r="AI161" s="220"/>
      <c r="AS161" s="220"/>
      <c r="AT161" s="220"/>
      <c r="AU161" s="220"/>
      <c r="AV161" s="220"/>
      <c r="AW161" s="220"/>
      <c r="AX161" s="220"/>
    </row>
    <row r="162" spans="2:60">
      <c r="B162" s="891" t="s">
        <v>794</v>
      </c>
      <c r="C162" s="548">
        <v>2365</v>
      </c>
      <c r="D162" s="903" t="s">
        <v>861</v>
      </c>
      <c r="E162" s="550" t="s">
        <v>791</v>
      </c>
      <c r="F162" s="551">
        <v>0.13</v>
      </c>
      <c r="G162" s="552">
        <f t="shared" si="9"/>
        <v>0</v>
      </c>
      <c r="H162" s="552">
        <f t="shared" si="9"/>
        <v>0</v>
      </c>
      <c r="I162" s="553">
        <f t="shared" si="8"/>
        <v>0</v>
      </c>
      <c r="J162" s="542"/>
      <c r="K162" s="542"/>
      <c r="L162" s="542"/>
      <c r="M162" s="542"/>
      <c r="N162" s="542"/>
      <c r="O162" s="542"/>
      <c r="P162" s="547"/>
      <c r="Q162" s="542"/>
      <c r="R162" s="214"/>
      <c r="S162" s="214"/>
      <c r="W162" s="545">
        <v>0</v>
      </c>
      <c r="X162" s="220"/>
      <c r="AF162" s="220"/>
      <c r="AG162" s="220"/>
    </row>
    <row r="163" spans="2:60">
      <c r="B163" s="891"/>
      <c r="C163" s="548">
        <v>2365</v>
      </c>
      <c r="D163" s="912"/>
      <c r="E163" s="550" t="s">
        <v>792</v>
      </c>
      <c r="F163" s="551">
        <v>0.09</v>
      </c>
      <c r="G163" s="552">
        <f t="shared" si="9"/>
        <v>11841818.289999999</v>
      </c>
      <c r="H163" s="552">
        <f t="shared" si="9"/>
        <v>11841818.289999999</v>
      </c>
      <c r="I163" s="553">
        <f t="shared" si="8"/>
        <v>0</v>
      </c>
      <c r="J163" s="542"/>
      <c r="K163" s="542"/>
      <c r="L163" s="542"/>
      <c r="M163" s="542"/>
      <c r="N163" s="542"/>
      <c r="O163" s="542"/>
      <c r="P163" s="547"/>
      <c r="Q163" s="542"/>
      <c r="R163" s="214"/>
      <c r="S163" s="214"/>
      <c r="W163" s="545">
        <v>0</v>
      </c>
      <c r="X163" s="220"/>
      <c r="AB163" s="220" t="s">
        <v>844</v>
      </c>
      <c r="AF163" s="220"/>
      <c r="AG163" s="220"/>
      <c r="AL163" s="248">
        <v>11841818.289999999</v>
      </c>
      <c r="AM163" s="248">
        <v>11841818.289999999</v>
      </c>
    </row>
    <row r="164" spans="2:60">
      <c r="B164" s="891"/>
      <c r="C164" s="548">
        <v>2365</v>
      </c>
      <c r="D164" s="905"/>
      <c r="E164" s="550" t="s">
        <v>793</v>
      </c>
      <c r="F164" s="551">
        <v>0.06</v>
      </c>
      <c r="G164" s="552">
        <f t="shared" si="9"/>
        <v>741019.91</v>
      </c>
      <c r="H164" s="552">
        <f t="shared" si="9"/>
        <v>727982.91999999993</v>
      </c>
      <c r="I164" s="553">
        <f t="shared" si="8"/>
        <v>13036.990000000107</v>
      </c>
      <c r="J164" s="542"/>
      <c r="K164" s="542"/>
      <c r="L164" s="542"/>
      <c r="M164" s="542"/>
      <c r="N164" s="542"/>
      <c r="O164" s="542"/>
      <c r="P164" s="547"/>
      <c r="Q164" s="542"/>
      <c r="R164" s="214"/>
      <c r="S164" s="214"/>
      <c r="W164" s="545">
        <v>0</v>
      </c>
      <c r="Z164" s="220">
        <v>28199.58</v>
      </c>
      <c r="AA164" s="220">
        <v>28199.58</v>
      </c>
      <c r="AB164" s="220">
        <v>59435.74</v>
      </c>
      <c r="AC164" s="220">
        <v>59435.74</v>
      </c>
      <c r="AF164" s="220"/>
      <c r="AG164" s="220"/>
      <c r="AJ164" s="248">
        <v>118867.92</v>
      </c>
      <c r="AK164" s="248">
        <v>640347.6</v>
      </c>
      <c r="AL164" s="248">
        <v>534516.67000000004</v>
      </c>
    </row>
    <row r="165" spans="2:60">
      <c r="B165" s="891" t="s">
        <v>794</v>
      </c>
      <c r="C165" s="548">
        <v>3316</v>
      </c>
      <c r="D165" s="903" t="s">
        <v>862</v>
      </c>
      <c r="E165" s="550" t="s">
        <v>791</v>
      </c>
      <c r="F165" s="551">
        <v>0.13</v>
      </c>
      <c r="G165" s="552">
        <f t="shared" si="9"/>
        <v>0</v>
      </c>
      <c r="H165" s="552">
        <f t="shared" si="9"/>
        <v>0</v>
      </c>
      <c r="I165" s="553">
        <f t="shared" si="8"/>
        <v>0</v>
      </c>
      <c r="J165" s="542"/>
      <c r="K165" s="542"/>
      <c r="L165" s="542"/>
      <c r="M165" s="542"/>
      <c r="N165" s="542"/>
      <c r="O165" s="542"/>
      <c r="P165" s="547"/>
      <c r="Q165" s="542"/>
      <c r="R165" s="214"/>
      <c r="S165" s="214"/>
      <c r="W165" s="545">
        <v>0</v>
      </c>
      <c r="X165" s="220"/>
      <c r="AF165" s="220"/>
      <c r="AG165" s="220"/>
    </row>
    <row r="166" spans="2:60">
      <c r="B166" s="891"/>
      <c r="C166" s="548">
        <v>3316</v>
      </c>
      <c r="D166" s="912"/>
      <c r="E166" s="550" t="s">
        <v>792</v>
      </c>
      <c r="F166" s="551">
        <v>0.09</v>
      </c>
      <c r="G166" s="552">
        <f t="shared" si="9"/>
        <v>0</v>
      </c>
      <c r="H166" s="552">
        <f t="shared" si="9"/>
        <v>0</v>
      </c>
      <c r="I166" s="553">
        <f t="shared" si="8"/>
        <v>0</v>
      </c>
      <c r="J166" s="542"/>
      <c r="K166" s="542"/>
      <c r="L166" s="542"/>
      <c r="M166" s="542"/>
      <c r="N166" s="542"/>
      <c r="O166" s="542"/>
      <c r="P166" s="547"/>
      <c r="Q166" s="542"/>
      <c r="R166" s="214"/>
      <c r="S166" s="214"/>
      <c r="W166" s="545">
        <v>0</v>
      </c>
      <c r="X166" s="220"/>
      <c r="AB166" s="220" t="s">
        <v>844</v>
      </c>
      <c r="AF166" s="220"/>
      <c r="AG166" s="220"/>
    </row>
    <row r="167" spans="2:60" ht="12.95" customHeight="1">
      <c r="B167" s="891"/>
      <c r="C167" s="548">
        <v>3316</v>
      </c>
      <c r="D167" s="905"/>
      <c r="E167" s="550" t="s">
        <v>793</v>
      </c>
      <c r="F167" s="551">
        <v>0.06</v>
      </c>
      <c r="G167" s="552">
        <f t="shared" si="9"/>
        <v>5881282.5200000005</v>
      </c>
      <c r="H167" s="552">
        <f t="shared" si="9"/>
        <v>5261984.83</v>
      </c>
      <c r="I167" s="553">
        <f t="shared" si="8"/>
        <v>619297.69000000041</v>
      </c>
      <c r="J167" s="542"/>
      <c r="K167" s="542"/>
      <c r="L167" s="542"/>
      <c r="M167" s="542"/>
      <c r="N167" s="542"/>
      <c r="O167" s="542"/>
      <c r="P167" s="547"/>
      <c r="Q167" s="542"/>
      <c r="R167" s="214"/>
      <c r="S167" s="214"/>
      <c r="W167" s="545">
        <v>0</v>
      </c>
      <c r="Z167" s="220">
        <v>33839.49</v>
      </c>
      <c r="AA167" s="220">
        <v>33839.49</v>
      </c>
      <c r="AB167" s="220">
        <v>458115.35</v>
      </c>
      <c r="AC167" s="220">
        <v>71322.899999999994</v>
      </c>
      <c r="AD167" s="220">
        <v>117141.73</v>
      </c>
      <c r="AE167" s="220">
        <v>117141.73</v>
      </c>
      <c r="AF167" s="220"/>
      <c r="AG167" s="220"/>
      <c r="AH167" s="590">
        <v>456112.42</v>
      </c>
      <c r="AI167" s="590">
        <v>456112.42</v>
      </c>
      <c r="AJ167" s="248">
        <v>239467.5</v>
      </c>
      <c r="AK167" s="248">
        <v>192945.49</v>
      </c>
      <c r="AL167" s="248">
        <v>109532.01</v>
      </c>
      <c r="AM167" s="248">
        <v>109532.01</v>
      </c>
      <c r="AN167" s="248">
        <v>475782.12</v>
      </c>
      <c r="AO167" s="248">
        <v>50945.05</v>
      </c>
      <c r="AP167" s="248">
        <v>42922.29</v>
      </c>
      <c r="AQ167" s="248">
        <v>476236.75</v>
      </c>
      <c r="AR167" s="248">
        <v>2218663.42</v>
      </c>
      <c r="AS167" s="220">
        <v>2218663.42</v>
      </c>
      <c r="AU167" s="220">
        <v>85445.65</v>
      </c>
      <c r="AV167" s="220">
        <v>85445.65</v>
      </c>
      <c r="AW167" s="220">
        <v>42964.45</v>
      </c>
      <c r="AX167" s="220">
        <v>42964.45</v>
      </c>
      <c r="AY167" s="248">
        <v>884248.22</v>
      </c>
      <c r="AZ167" s="248">
        <v>1309085.29</v>
      </c>
      <c r="BC167" s="248">
        <v>48875.09</v>
      </c>
      <c r="BD167" s="248">
        <v>48875.09</v>
      </c>
      <c r="BG167" s="248">
        <v>668172.78</v>
      </c>
      <c r="BH167" s="248">
        <v>48875.09</v>
      </c>
    </row>
    <row r="168" spans="2:60">
      <c r="B168" s="891" t="s">
        <v>837</v>
      </c>
      <c r="C168" s="548"/>
      <c r="D168" s="903" t="s">
        <v>863</v>
      </c>
      <c r="E168" s="550" t="s">
        <v>791</v>
      </c>
      <c r="F168" s="551">
        <v>0.13</v>
      </c>
      <c r="G168" s="552">
        <f t="shared" si="9"/>
        <v>2854513.27</v>
      </c>
      <c r="H168" s="552">
        <f t="shared" si="9"/>
        <v>2854513.27</v>
      </c>
      <c r="I168" s="553">
        <f t="shared" si="8"/>
        <v>0</v>
      </c>
      <c r="J168" s="571"/>
      <c r="K168" s="571"/>
      <c r="L168" s="571"/>
      <c r="M168" s="571"/>
      <c r="N168" s="571"/>
      <c r="O168" s="571"/>
      <c r="P168" s="592"/>
      <c r="Q168" s="571"/>
      <c r="R168" s="522"/>
      <c r="S168" s="522"/>
      <c r="AB168" s="220">
        <v>2854513.27</v>
      </c>
      <c r="AE168" s="220">
        <v>2854513.27</v>
      </c>
      <c r="AF168" s="220"/>
      <c r="AG168" s="220"/>
    </row>
    <row r="169" spans="2:60">
      <c r="B169" s="891"/>
      <c r="C169" s="548"/>
      <c r="D169" s="912"/>
      <c r="E169" s="550" t="s">
        <v>792</v>
      </c>
      <c r="F169" s="551">
        <v>0.09</v>
      </c>
      <c r="G169" s="552">
        <f t="shared" si="9"/>
        <v>845504.59</v>
      </c>
      <c r="H169" s="552">
        <f t="shared" si="9"/>
        <v>845504.58</v>
      </c>
      <c r="I169" s="553">
        <f t="shared" si="8"/>
        <v>1.0000000009313226E-2</v>
      </c>
      <c r="J169" s="571"/>
      <c r="K169" s="571"/>
      <c r="L169" s="571"/>
      <c r="M169" s="571"/>
      <c r="N169" s="571"/>
      <c r="O169" s="571"/>
      <c r="P169" s="592"/>
      <c r="Q169" s="571"/>
      <c r="R169" s="522"/>
      <c r="S169" s="522"/>
      <c r="AB169" s="220">
        <v>845504.59</v>
      </c>
      <c r="AF169" s="220"/>
      <c r="AG169" s="220">
        <v>422752.29</v>
      </c>
      <c r="AX169" s="220">
        <v>422752.29</v>
      </c>
    </row>
    <row r="170" spans="2:60">
      <c r="B170" s="891"/>
      <c r="C170" s="548"/>
      <c r="D170" s="905"/>
      <c r="E170" s="550" t="s">
        <v>793</v>
      </c>
      <c r="F170" s="551">
        <v>0.06</v>
      </c>
      <c r="G170" s="552">
        <f t="shared" si="9"/>
        <v>434716.98</v>
      </c>
      <c r="H170" s="552">
        <f t="shared" si="9"/>
        <v>434716.98</v>
      </c>
      <c r="I170" s="553">
        <f t="shared" si="8"/>
        <v>0</v>
      </c>
      <c r="J170" s="571"/>
      <c r="K170" s="571"/>
      <c r="L170" s="571"/>
      <c r="M170" s="571"/>
      <c r="N170" s="571"/>
      <c r="O170" s="571"/>
      <c r="P170" s="592"/>
      <c r="Q170" s="571"/>
      <c r="R170" s="522"/>
      <c r="S170" s="522"/>
      <c r="AB170" s="220">
        <v>434716.98</v>
      </c>
      <c r="AF170" s="220"/>
      <c r="AG170" s="220"/>
      <c r="AX170" s="220">
        <v>434716.98</v>
      </c>
    </row>
    <row r="171" spans="2:60">
      <c r="B171" s="891" t="s">
        <v>837</v>
      </c>
      <c r="C171" s="548">
        <v>3009</v>
      </c>
      <c r="D171" s="903" t="s">
        <v>864</v>
      </c>
      <c r="E171" s="550" t="s">
        <v>791</v>
      </c>
      <c r="F171" s="551">
        <v>0.13</v>
      </c>
      <c r="G171" s="552">
        <f t="shared" si="9"/>
        <v>38522730.079999998</v>
      </c>
      <c r="H171" s="552">
        <f t="shared" si="9"/>
        <v>30438792.399999999</v>
      </c>
      <c r="I171" s="553">
        <f t="shared" si="8"/>
        <v>8083937.6799999997</v>
      </c>
      <c r="J171" s="571"/>
      <c r="K171" s="571"/>
      <c r="L171" s="571"/>
      <c r="M171" s="571"/>
      <c r="N171" s="571"/>
      <c r="O171" s="571"/>
      <c r="P171" s="592"/>
      <c r="Q171" s="571"/>
      <c r="R171" s="522"/>
      <c r="S171" s="522"/>
      <c r="AC171" s="220">
        <v>10182908.84</v>
      </c>
      <c r="AD171" s="220">
        <v>38522730.079999998</v>
      </c>
      <c r="AE171" s="220">
        <v>-10182908.84</v>
      </c>
      <c r="AF171" s="220"/>
      <c r="AG171" s="220"/>
      <c r="AK171" s="248">
        <v>30438792.399999999</v>
      </c>
    </row>
    <row r="172" spans="2:60">
      <c r="B172" s="891"/>
      <c r="C172" s="548">
        <v>3009</v>
      </c>
      <c r="D172" s="912"/>
      <c r="E172" s="550" t="s">
        <v>792</v>
      </c>
      <c r="F172" s="551">
        <v>0.09</v>
      </c>
      <c r="G172" s="552">
        <f t="shared" si="9"/>
        <v>0</v>
      </c>
      <c r="H172" s="552">
        <f t="shared" si="9"/>
        <v>0</v>
      </c>
      <c r="I172" s="553">
        <f t="shared" si="8"/>
        <v>0</v>
      </c>
      <c r="J172" s="571"/>
      <c r="K172" s="571"/>
      <c r="L172" s="571"/>
      <c r="M172" s="571"/>
      <c r="N172" s="571"/>
      <c r="O172" s="571"/>
      <c r="P172" s="592"/>
      <c r="Q172" s="571"/>
      <c r="R172" s="522"/>
      <c r="S172" s="522"/>
      <c r="AF172" s="220"/>
      <c r="AG172" s="220"/>
    </row>
    <row r="173" spans="2:60">
      <c r="B173" s="891"/>
      <c r="C173" s="548">
        <v>3009</v>
      </c>
      <c r="D173" s="905"/>
      <c r="E173" s="550" t="s">
        <v>793</v>
      </c>
      <c r="F173" s="551">
        <v>0.06</v>
      </c>
      <c r="G173" s="552">
        <f t="shared" si="9"/>
        <v>0</v>
      </c>
      <c r="H173" s="552">
        <f t="shared" si="9"/>
        <v>0</v>
      </c>
      <c r="I173" s="553">
        <f t="shared" si="8"/>
        <v>0</v>
      </c>
      <c r="J173" s="571"/>
      <c r="K173" s="571"/>
      <c r="L173" s="571"/>
      <c r="M173" s="571"/>
      <c r="N173" s="571"/>
      <c r="O173" s="571"/>
      <c r="P173" s="592"/>
      <c r="Q173" s="571"/>
      <c r="R173" s="522"/>
      <c r="S173" s="522"/>
      <c r="AF173" s="220"/>
      <c r="AG173" s="220"/>
    </row>
    <row r="174" spans="2:60">
      <c r="B174" s="891" t="s">
        <v>794</v>
      </c>
      <c r="C174" s="548">
        <v>1000</v>
      </c>
      <c r="D174" s="903" t="s">
        <v>865</v>
      </c>
      <c r="E174" s="550" t="s">
        <v>791</v>
      </c>
      <c r="F174" s="551">
        <v>0.13</v>
      </c>
      <c r="G174" s="552">
        <f t="shared" si="9"/>
        <v>0</v>
      </c>
      <c r="H174" s="552">
        <f t="shared" si="9"/>
        <v>0</v>
      </c>
      <c r="I174" s="553">
        <f t="shared" si="8"/>
        <v>0</v>
      </c>
      <c r="J174" s="571"/>
      <c r="K174" s="571"/>
      <c r="L174" s="571"/>
      <c r="M174" s="571"/>
      <c r="N174" s="571"/>
      <c r="O174" s="571"/>
      <c r="P174" s="592"/>
      <c r="Q174" s="571"/>
      <c r="R174" s="522"/>
      <c r="S174" s="522"/>
      <c r="AF174" s="220"/>
      <c r="AG174" s="220"/>
    </row>
    <row r="175" spans="2:60">
      <c r="B175" s="891"/>
      <c r="C175" s="548">
        <v>1000</v>
      </c>
      <c r="D175" s="912"/>
      <c r="E175" s="550" t="s">
        <v>792</v>
      </c>
      <c r="F175" s="551">
        <v>0.09</v>
      </c>
      <c r="G175" s="552">
        <f t="shared" si="9"/>
        <v>104768.17</v>
      </c>
      <c r="H175" s="552">
        <f t="shared" si="9"/>
        <v>104768.17</v>
      </c>
      <c r="I175" s="553">
        <f t="shared" si="8"/>
        <v>0</v>
      </c>
      <c r="J175" s="571"/>
      <c r="K175" s="571"/>
      <c r="L175" s="571"/>
      <c r="M175" s="571"/>
      <c r="N175" s="571"/>
      <c r="O175" s="571"/>
      <c r="P175" s="592"/>
      <c r="Q175" s="571"/>
      <c r="R175" s="522"/>
      <c r="S175" s="522"/>
      <c r="AD175" s="220">
        <v>104768.17</v>
      </c>
      <c r="AE175" s="220">
        <v>104768.17</v>
      </c>
      <c r="AF175" s="220"/>
      <c r="AG175" s="220"/>
    </row>
    <row r="176" spans="2:60">
      <c r="B176" s="891"/>
      <c r="C176" s="548">
        <v>1000</v>
      </c>
      <c r="D176" s="905"/>
      <c r="E176" s="550" t="s">
        <v>793</v>
      </c>
      <c r="F176" s="551">
        <v>0.06</v>
      </c>
      <c r="G176" s="552">
        <f t="shared" si="9"/>
        <v>0</v>
      </c>
      <c r="H176" s="552">
        <f t="shared" si="9"/>
        <v>0</v>
      </c>
      <c r="I176" s="553">
        <f t="shared" si="8"/>
        <v>0</v>
      </c>
      <c r="J176" s="571"/>
      <c r="K176" s="571"/>
      <c r="L176" s="571"/>
      <c r="M176" s="571"/>
      <c r="N176" s="571"/>
      <c r="O176" s="571"/>
      <c r="P176" s="592"/>
      <c r="Q176" s="571"/>
      <c r="R176" s="522"/>
      <c r="S176" s="522"/>
      <c r="AF176" s="220"/>
      <c r="AG176" s="220"/>
    </row>
    <row r="177" spans="2:60">
      <c r="B177" s="891" t="s">
        <v>794</v>
      </c>
      <c r="C177" s="548">
        <v>2060</v>
      </c>
      <c r="D177" s="903" t="s">
        <v>866</v>
      </c>
      <c r="E177" s="550" t="s">
        <v>791</v>
      </c>
      <c r="F177" s="551">
        <v>0.13</v>
      </c>
      <c r="G177" s="552">
        <f t="shared" si="9"/>
        <v>0</v>
      </c>
      <c r="H177" s="552">
        <f t="shared" si="9"/>
        <v>0</v>
      </c>
      <c r="I177" s="553">
        <f t="shared" si="8"/>
        <v>0</v>
      </c>
      <c r="J177" s="571"/>
      <c r="K177" s="571"/>
      <c r="L177" s="571"/>
      <c r="M177" s="571"/>
      <c r="N177" s="571"/>
      <c r="O177" s="571"/>
      <c r="P177" s="592"/>
      <c r="Q177" s="571"/>
      <c r="R177" s="522"/>
      <c r="S177" s="522"/>
      <c r="AF177" s="220"/>
      <c r="AG177" s="220"/>
    </row>
    <row r="178" spans="2:60">
      <c r="B178" s="891"/>
      <c r="C178" s="548">
        <v>2060</v>
      </c>
      <c r="D178" s="912"/>
      <c r="E178" s="550" t="s">
        <v>792</v>
      </c>
      <c r="F178" s="551">
        <v>0.09</v>
      </c>
      <c r="G178" s="552">
        <f t="shared" si="9"/>
        <v>11215366.77</v>
      </c>
      <c r="H178" s="552">
        <f t="shared" si="9"/>
        <v>11215366.77</v>
      </c>
      <c r="I178" s="553">
        <f t="shared" si="8"/>
        <v>0</v>
      </c>
      <c r="J178" s="571"/>
      <c r="K178" s="571"/>
      <c r="L178" s="571"/>
      <c r="M178" s="571"/>
      <c r="N178" s="571"/>
      <c r="O178" s="571"/>
      <c r="P178" s="592"/>
      <c r="Q178" s="571"/>
      <c r="R178" s="522"/>
      <c r="S178" s="522"/>
      <c r="AD178" s="220">
        <v>4693173.04</v>
      </c>
      <c r="AE178" s="220">
        <v>4693173.04</v>
      </c>
      <c r="AF178" s="220"/>
      <c r="AG178" s="220"/>
      <c r="BG178" s="248">
        <v>6522193.7300000004</v>
      </c>
      <c r="BH178" s="248">
        <v>6522193.7300000004</v>
      </c>
    </row>
    <row r="179" spans="2:60">
      <c r="B179" s="891"/>
      <c r="C179" s="548">
        <v>2060</v>
      </c>
      <c r="D179" s="905"/>
      <c r="E179" s="550" t="s">
        <v>793</v>
      </c>
      <c r="F179" s="551">
        <v>0.06</v>
      </c>
      <c r="G179" s="552">
        <f t="shared" si="9"/>
        <v>608226.83000000007</v>
      </c>
      <c r="H179" s="552">
        <f t="shared" si="9"/>
        <v>608226.83000000007</v>
      </c>
      <c r="I179" s="553">
        <f t="shared" si="8"/>
        <v>0</v>
      </c>
      <c r="J179" s="571"/>
      <c r="K179" s="571"/>
      <c r="L179" s="571"/>
      <c r="M179" s="571"/>
      <c r="N179" s="571"/>
      <c r="O179" s="571"/>
      <c r="P179" s="592"/>
      <c r="Q179" s="571"/>
      <c r="R179" s="522"/>
      <c r="S179" s="522"/>
      <c r="AD179" s="220">
        <v>99974.74</v>
      </c>
      <c r="AE179" s="220">
        <v>99974.74</v>
      </c>
      <c r="AF179" s="220"/>
      <c r="AG179" s="220"/>
      <c r="BG179" s="248">
        <v>508252.09</v>
      </c>
      <c r="BH179" s="248">
        <v>508252.09</v>
      </c>
    </row>
    <row r="180" spans="2:60">
      <c r="B180" s="891" t="s">
        <v>794</v>
      </c>
      <c r="C180" s="548">
        <v>1000</v>
      </c>
      <c r="D180" s="903" t="s">
        <v>866</v>
      </c>
      <c r="E180" s="550" t="s">
        <v>791</v>
      </c>
      <c r="F180" s="551">
        <v>0.13</v>
      </c>
      <c r="G180" s="552">
        <f t="shared" si="9"/>
        <v>0</v>
      </c>
      <c r="H180" s="552">
        <f t="shared" si="9"/>
        <v>0</v>
      </c>
      <c r="I180" s="553"/>
      <c r="J180" s="571"/>
      <c r="K180" s="571"/>
      <c r="L180" s="571"/>
      <c r="M180" s="571"/>
      <c r="N180" s="571"/>
      <c r="O180" s="571"/>
      <c r="P180" s="592"/>
      <c r="Q180" s="571"/>
      <c r="R180" s="522"/>
      <c r="S180" s="522"/>
      <c r="AF180" s="220"/>
      <c r="AG180" s="220"/>
    </row>
    <row r="181" spans="2:60">
      <c r="B181" s="891"/>
      <c r="C181" s="548">
        <v>1000</v>
      </c>
      <c r="D181" s="912"/>
      <c r="E181" s="550" t="s">
        <v>792</v>
      </c>
      <c r="F181" s="551">
        <v>0.09</v>
      </c>
      <c r="G181" s="552">
        <f t="shared" si="9"/>
        <v>10823032.560000001</v>
      </c>
      <c r="H181" s="552">
        <f t="shared" si="9"/>
        <v>10823032.560000001</v>
      </c>
      <c r="I181" s="553"/>
      <c r="J181" s="571"/>
      <c r="K181" s="571"/>
      <c r="L181" s="571"/>
      <c r="M181" s="571"/>
      <c r="N181" s="571"/>
      <c r="O181" s="571"/>
      <c r="P181" s="592"/>
      <c r="Q181" s="571"/>
      <c r="R181" s="522"/>
      <c r="S181" s="522"/>
      <c r="AF181" s="220"/>
      <c r="AG181" s="220"/>
      <c r="BG181" s="248">
        <v>10823032.560000001</v>
      </c>
      <c r="BH181" s="248">
        <v>10823032.560000001</v>
      </c>
    </row>
    <row r="182" spans="2:60">
      <c r="B182" s="891"/>
      <c r="C182" s="548">
        <v>1000</v>
      </c>
      <c r="D182" s="905"/>
      <c r="E182" s="550" t="s">
        <v>793</v>
      </c>
      <c r="F182" s="551">
        <v>0.06</v>
      </c>
      <c r="G182" s="552">
        <f t="shared" si="9"/>
        <v>843564.88</v>
      </c>
      <c r="H182" s="552">
        <f t="shared" si="9"/>
        <v>843564.88</v>
      </c>
      <c r="I182" s="553"/>
      <c r="J182" s="571"/>
      <c r="K182" s="571"/>
      <c r="L182" s="571"/>
      <c r="M182" s="571"/>
      <c r="N182" s="571"/>
      <c r="O182" s="571"/>
      <c r="P182" s="592"/>
      <c r="Q182" s="571"/>
      <c r="R182" s="522"/>
      <c r="S182" s="522"/>
      <c r="AF182" s="220"/>
      <c r="AG182" s="220"/>
      <c r="BG182" s="248">
        <v>843564.88</v>
      </c>
      <c r="BH182" s="248">
        <v>843564.88</v>
      </c>
    </row>
    <row r="183" spans="2:60">
      <c r="B183" s="891" t="s">
        <v>794</v>
      </c>
      <c r="C183" s="548">
        <v>2260</v>
      </c>
      <c r="D183" s="903" t="s">
        <v>866</v>
      </c>
      <c r="E183" s="550" t="s">
        <v>791</v>
      </c>
      <c r="F183" s="551">
        <v>0.13</v>
      </c>
      <c r="G183" s="552">
        <f t="shared" si="9"/>
        <v>0</v>
      </c>
      <c r="H183" s="552">
        <f t="shared" si="9"/>
        <v>0</v>
      </c>
      <c r="I183" s="553"/>
      <c r="J183" s="571"/>
      <c r="K183" s="571"/>
      <c r="L183" s="571"/>
      <c r="M183" s="571"/>
      <c r="N183" s="571"/>
      <c r="O183" s="571"/>
      <c r="P183" s="592"/>
      <c r="Q183" s="571"/>
      <c r="R183" s="522"/>
      <c r="S183" s="522"/>
      <c r="AF183" s="220"/>
      <c r="AG183" s="220"/>
    </row>
    <row r="184" spans="2:60">
      <c r="B184" s="891"/>
      <c r="C184" s="548">
        <v>2260</v>
      </c>
      <c r="D184" s="912"/>
      <c r="E184" s="550" t="s">
        <v>792</v>
      </c>
      <c r="F184" s="551">
        <v>0.09</v>
      </c>
      <c r="G184" s="552">
        <f t="shared" si="9"/>
        <v>4824387.34</v>
      </c>
      <c r="H184" s="552">
        <f t="shared" si="9"/>
        <v>4824387.34</v>
      </c>
      <c r="I184" s="553"/>
      <c r="J184" s="571"/>
      <c r="K184" s="571"/>
      <c r="L184" s="571"/>
      <c r="M184" s="571"/>
      <c r="N184" s="571"/>
      <c r="O184" s="571"/>
      <c r="P184" s="592"/>
      <c r="Q184" s="571"/>
      <c r="R184" s="522"/>
      <c r="S184" s="522"/>
      <c r="AF184" s="220"/>
      <c r="AG184" s="220"/>
      <c r="BG184" s="248">
        <v>4824387.34</v>
      </c>
      <c r="BH184" s="248">
        <v>4824387.34</v>
      </c>
    </row>
    <row r="185" spans="2:60">
      <c r="B185" s="891"/>
      <c r="C185" s="548">
        <v>2260</v>
      </c>
      <c r="D185" s="905"/>
      <c r="E185" s="550" t="s">
        <v>793</v>
      </c>
      <c r="F185" s="551">
        <v>0.06</v>
      </c>
      <c r="G185" s="552">
        <f t="shared" si="9"/>
        <v>508252.09</v>
      </c>
      <c r="H185" s="552">
        <f t="shared" si="9"/>
        <v>508252.09</v>
      </c>
      <c r="I185" s="553"/>
      <c r="J185" s="571"/>
      <c r="K185" s="571"/>
      <c r="L185" s="571"/>
      <c r="M185" s="571"/>
      <c r="N185" s="571"/>
      <c r="O185" s="571"/>
      <c r="P185" s="592"/>
      <c r="Q185" s="571"/>
      <c r="R185" s="522"/>
      <c r="S185" s="522"/>
      <c r="AF185" s="220"/>
      <c r="AG185" s="220"/>
      <c r="BG185" s="248">
        <v>508252.09</v>
      </c>
      <c r="BH185" s="248">
        <v>508252.09</v>
      </c>
    </row>
    <row r="186" spans="2:60">
      <c r="B186" s="891" t="s">
        <v>867</v>
      </c>
      <c r="C186" s="548"/>
      <c r="D186" s="903" t="s">
        <v>868</v>
      </c>
      <c r="E186" s="550" t="s">
        <v>791</v>
      </c>
      <c r="F186" s="551">
        <v>0.13</v>
      </c>
      <c r="G186" s="552">
        <f t="shared" si="9"/>
        <v>727950.78</v>
      </c>
      <c r="H186" s="552">
        <f t="shared" si="9"/>
        <v>74584.14</v>
      </c>
      <c r="I186" s="553">
        <f t="shared" ref="I186:I203" si="10">G186-H186</f>
        <v>653366.64</v>
      </c>
      <c r="J186" s="571"/>
      <c r="K186" s="571"/>
      <c r="L186" s="571"/>
      <c r="M186" s="571"/>
      <c r="N186" s="571"/>
      <c r="O186" s="571"/>
      <c r="P186" s="592"/>
      <c r="Q186" s="571"/>
      <c r="R186" s="522"/>
      <c r="S186" s="522"/>
      <c r="AD186" s="220">
        <v>704831.86</v>
      </c>
      <c r="AE186" s="220">
        <v>74584.14</v>
      </c>
      <c r="AF186" s="220"/>
      <c r="AG186" s="220"/>
      <c r="AL186" s="248">
        <v>23118.92</v>
      </c>
    </row>
    <row r="187" spans="2:60">
      <c r="B187" s="891"/>
      <c r="C187" s="548"/>
      <c r="D187" s="912"/>
      <c r="E187" s="550" t="s">
        <v>792</v>
      </c>
      <c r="F187" s="551">
        <v>0.09</v>
      </c>
      <c r="G187" s="552">
        <f t="shared" si="9"/>
        <v>1394.51</v>
      </c>
      <c r="H187" s="552">
        <f t="shared" si="9"/>
        <v>0</v>
      </c>
      <c r="I187" s="553">
        <f t="shared" si="10"/>
        <v>1394.51</v>
      </c>
      <c r="J187" s="571"/>
      <c r="K187" s="571"/>
      <c r="L187" s="571"/>
      <c r="M187" s="571"/>
      <c r="N187" s="571"/>
      <c r="O187" s="571"/>
      <c r="P187" s="592"/>
      <c r="Q187" s="571"/>
      <c r="R187" s="522"/>
      <c r="S187" s="522"/>
      <c r="AD187" s="220">
        <v>0</v>
      </c>
      <c r="AE187" s="220">
        <v>0</v>
      </c>
      <c r="AF187" s="220"/>
      <c r="AG187" s="220"/>
      <c r="AL187" s="248">
        <v>1394.51</v>
      </c>
    </row>
    <row r="188" spans="2:60">
      <c r="B188" s="891"/>
      <c r="C188" s="548"/>
      <c r="D188" s="905"/>
      <c r="E188" s="550" t="s">
        <v>793</v>
      </c>
      <c r="F188" s="551">
        <v>0.06</v>
      </c>
      <c r="G188" s="552">
        <f t="shared" si="9"/>
        <v>0</v>
      </c>
      <c r="H188" s="552">
        <f t="shared" si="9"/>
        <v>0</v>
      </c>
      <c r="I188" s="553">
        <f t="shared" si="10"/>
        <v>0</v>
      </c>
      <c r="J188" s="571"/>
      <c r="K188" s="571"/>
      <c r="L188" s="571"/>
      <c r="M188" s="571"/>
      <c r="N188" s="571"/>
      <c r="O188" s="571"/>
      <c r="P188" s="592"/>
      <c r="Q188" s="571"/>
      <c r="R188" s="522"/>
      <c r="S188" s="522"/>
      <c r="AF188" s="220"/>
      <c r="AG188" s="220"/>
    </row>
    <row r="189" spans="2:60">
      <c r="B189" s="919"/>
      <c r="C189" s="548">
        <v>2056</v>
      </c>
      <c r="D189" s="903" t="s">
        <v>869</v>
      </c>
      <c r="E189" s="550" t="s">
        <v>791</v>
      </c>
      <c r="F189" s="551">
        <v>0.13</v>
      </c>
      <c r="G189" s="552">
        <f t="shared" si="9"/>
        <v>0</v>
      </c>
      <c r="H189" s="552">
        <f t="shared" si="9"/>
        <v>0</v>
      </c>
      <c r="I189" s="553">
        <f t="shared" si="10"/>
        <v>0</v>
      </c>
      <c r="J189" s="571"/>
      <c r="K189" s="571"/>
      <c r="L189" s="571"/>
      <c r="M189" s="571"/>
      <c r="N189" s="571"/>
      <c r="O189" s="571"/>
      <c r="P189" s="592"/>
      <c r="Q189" s="571"/>
      <c r="R189" s="522"/>
      <c r="S189" s="522"/>
      <c r="AF189" s="220"/>
      <c r="AG189" s="220"/>
    </row>
    <row r="190" spans="2:60">
      <c r="B190" s="920"/>
      <c r="C190" s="548">
        <v>2056</v>
      </c>
      <c r="D190" s="917"/>
      <c r="E190" s="550" t="s">
        <v>792</v>
      </c>
      <c r="F190" s="551">
        <v>0.09</v>
      </c>
      <c r="G190" s="552">
        <f t="shared" si="9"/>
        <v>0</v>
      </c>
      <c r="H190" s="552">
        <f t="shared" si="9"/>
        <v>0</v>
      </c>
      <c r="I190" s="553">
        <f t="shared" si="10"/>
        <v>0</v>
      </c>
      <c r="J190" s="571"/>
      <c r="K190" s="571"/>
      <c r="L190" s="571"/>
      <c r="M190" s="571"/>
      <c r="N190" s="571"/>
      <c r="O190" s="571"/>
      <c r="P190" s="592"/>
      <c r="Q190" s="571"/>
      <c r="R190" s="522"/>
      <c r="S190" s="522"/>
      <c r="AF190" s="220"/>
      <c r="AG190" s="220"/>
    </row>
    <row r="191" spans="2:60">
      <c r="B191" s="881"/>
      <c r="C191" s="548">
        <v>2056</v>
      </c>
      <c r="D191" s="918"/>
      <c r="E191" s="550" t="s">
        <v>793</v>
      </c>
      <c r="F191" s="551">
        <v>0.06</v>
      </c>
      <c r="G191" s="552">
        <f t="shared" si="9"/>
        <v>8639006.4299999997</v>
      </c>
      <c r="H191" s="552">
        <f t="shared" si="9"/>
        <v>7869485.8099999996</v>
      </c>
      <c r="I191" s="553">
        <f t="shared" si="10"/>
        <v>769520.62000000011</v>
      </c>
      <c r="J191" s="571"/>
      <c r="K191" s="571"/>
      <c r="L191" s="571"/>
      <c r="M191" s="571"/>
      <c r="N191" s="571"/>
      <c r="O191" s="571"/>
      <c r="P191" s="592"/>
      <c r="Q191" s="571"/>
      <c r="R191" s="522"/>
      <c r="S191" s="522"/>
      <c r="AF191" s="220"/>
      <c r="AG191" s="220"/>
      <c r="AH191" s="590">
        <v>570140.38</v>
      </c>
      <c r="AI191" s="590">
        <v>570140.38</v>
      </c>
      <c r="AJ191" s="248">
        <v>241181.97</v>
      </c>
      <c r="AK191" s="248">
        <v>241181.97</v>
      </c>
      <c r="AL191" s="248">
        <v>211393.76</v>
      </c>
      <c r="AM191" s="248">
        <v>136915.10999999999</v>
      </c>
      <c r="AN191" s="248">
        <v>231511.42</v>
      </c>
      <c r="AO191" s="248">
        <v>63681.23</v>
      </c>
      <c r="AP191" s="248">
        <v>2137189.5499999998</v>
      </c>
      <c r="AQ191" s="248">
        <v>1645739.52</v>
      </c>
      <c r="AR191" s="248">
        <v>3752837.21</v>
      </c>
      <c r="AS191" s="220">
        <v>3752837.21</v>
      </c>
      <c r="AU191" s="220">
        <v>532428.81999999995</v>
      </c>
      <c r="AV191" s="220">
        <v>106807.07</v>
      </c>
      <c r="AW191" s="220">
        <v>53705.41</v>
      </c>
      <c r="AX191" s="220">
        <v>53705.41</v>
      </c>
      <c r="AY191" s="248">
        <v>331801.03999999998</v>
      </c>
      <c r="AZ191" s="248">
        <v>176982.38</v>
      </c>
      <c r="BC191" s="248">
        <v>479961.52</v>
      </c>
      <c r="BD191" s="248">
        <v>61093.599999999999</v>
      </c>
      <c r="BG191" s="248">
        <v>96855.35</v>
      </c>
      <c r="BH191" s="248">
        <v>1060401.93</v>
      </c>
    </row>
    <row r="192" spans="2:60">
      <c r="B192" s="915"/>
      <c r="C192" s="593" t="s">
        <v>870</v>
      </c>
      <c r="D192" s="921" t="s">
        <v>871</v>
      </c>
      <c r="E192" s="550" t="s">
        <v>791</v>
      </c>
      <c r="F192" s="551">
        <v>0.13</v>
      </c>
      <c r="G192" s="552">
        <f t="shared" si="9"/>
        <v>0</v>
      </c>
      <c r="H192" s="552">
        <f t="shared" si="9"/>
        <v>0</v>
      </c>
      <c r="I192" s="553">
        <f t="shared" si="10"/>
        <v>0</v>
      </c>
      <c r="J192" s="571"/>
      <c r="K192" s="571"/>
      <c r="L192" s="571"/>
      <c r="M192" s="571"/>
      <c r="N192" s="571"/>
      <c r="O192" s="571"/>
      <c r="P192" s="592"/>
      <c r="Q192" s="571"/>
      <c r="R192" s="522"/>
      <c r="S192" s="522"/>
      <c r="AF192" s="220"/>
      <c r="AG192" s="220"/>
      <c r="AH192" s="590"/>
      <c r="AI192" s="590"/>
    </row>
    <row r="193" spans="2:60">
      <c r="B193" s="915"/>
      <c r="C193" s="593" t="s">
        <v>870</v>
      </c>
      <c r="D193" s="921"/>
      <c r="E193" s="550" t="s">
        <v>792</v>
      </c>
      <c r="F193" s="551">
        <v>0.09</v>
      </c>
      <c r="G193" s="552">
        <f t="shared" si="9"/>
        <v>0</v>
      </c>
      <c r="H193" s="552">
        <f t="shared" si="9"/>
        <v>0</v>
      </c>
      <c r="I193" s="553">
        <f t="shared" si="10"/>
        <v>0</v>
      </c>
      <c r="J193" s="571"/>
      <c r="K193" s="571"/>
      <c r="L193" s="571"/>
      <c r="M193" s="571"/>
      <c r="N193" s="571"/>
      <c r="O193" s="571"/>
      <c r="P193" s="592"/>
      <c r="Q193" s="571"/>
      <c r="R193" s="522"/>
      <c r="S193" s="522"/>
      <c r="AF193" s="220"/>
      <c r="AG193" s="220"/>
      <c r="AH193" s="590"/>
      <c r="AI193" s="590"/>
    </row>
    <row r="194" spans="2:60">
      <c r="B194" s="915"/>
      <c r="C194" s="593" t="s">
        <v>870</v>
      </c>
      <c r="D194" s="921"/>
      <c r="E194" s="550" t="s">
        <v>793</v>
      </c>
      <c r="F194" s="551">
        <v>0.06</v>
      </c>
      <c r="G194" s="552">
        <f t="shared" si="9"/>
        <v>3967951.1100000003</v>
      </c>
      <c r="H194" s="552">
        <f t="shared" si="9"/>
        <v>3967951.11</v>
      </c>
      <c r="I194" s="553">
        <f t="shared" si="10"/>
        <v>0</v>
      </c>
      <c r="J194" s="571"/>
      <c r="K194" s="571"/>
      <c r="L194" s="571"/>
      <c r="M194" s="571"/>
      <c r="N194" s="571"/>
      <c r="O194" s="571"/>
      <c r="P194" s="592"/>
      <c r="Q194" s="571"/>
      <c r="R194" s="522"/>
      <c r="S194" s="522"/>
      <c r="AF194" s="220"/>
      <c r="AG194" s="220"/>
      <c r="AH194" s="590"/>
      <c r="AI194" s="590"/>
      <c r="AN194" s="248">
        <v>1001775.95</v>
      </c>
      <c r="AO194" s="248">
        <v>63681.23</v>
      </c>
      <c r="AP194" s="248">
        <v>65445.21</v>
      </c>
      <c r="AQ194" s="248">
        <v>65445.21</v>
      </c>
      <c r="AR194" s="248">
        <v>1474702.22</v>
      </c>
      <c r="AS194" s="220">
        <v>1003004.11</v>
      </c>
      <c r="AU194" s="220">
        <v>106807.07</v>
      </c>
      <c r="AV194" s="220">
        <v>106807.07</v>
      </c>
      <c r="AW194" s="220">
        <v>341441.26</v>
      </c>
      <c r="AX194" s="220">
        <v>53705.41</v>
      </c>
      <c r="AY194" s="248">
        <v>855592.2</v>
      </c>
      <c r="AZ194" s="248">
        <v>1615026.16</v>
      </c>
      <c r="BC194" s="248">
        <v>61093.599999999999</v>
      </c>
      <c r="BD194" s="248">
        <v>61093.599999999999</v>
      </c>
      <c r="BG194" s="248">
        <v>61093.599999999999</v>
      </c>
      <c r="BH194" s="248">
        <v>999188.32</v>
      </c>
    </row>
    <row r="195" spans="2:60" s="604" customFormat="1">
      <c r="B195" s="922"/>
      <c r="C195" s="594" t="s">
        <v>872</v>
      </c>
      <c r="D195" s="923" t="s">
        <v>873</v>
      </c>
      <c r="E195" s="595" t="s">
        <v>791</v>
      </c>
      <c r="F195" s="596">
        <v>0.13</v>
      </c>
      <c r="G195" s="552">
        <f t="shared" si="9"/>
        <v>0</v>
      </c>
      <c r="H195" s="552">
        <f t="shared" si="9"/>
        <v>0</v>
      </c>
      <c r="I195" s="597">
        <f t="shared" si="10"/>
        <v>0</v>
      </c>
      <c r="J195" s="598"/>
      <c r="K195" s="598"/>
      <c r="L195" s="598"/>
      <c r="M195" s="598"/>
      <c r="N195" s="598"/>
      <c r="O195" s="598"/>
      <c r="P195" s="599"/>
      <c r="Q195" s="598"/>
      <c r="R195" s="600"/>
      <c r="S195" s="600"/>
      <c r="T195" s="601"/>
      <c r="U195" s="601"/>
      <c r="V195" s="602"/>
      <c r="W195" s="602"/>
      <c r="X195" s="602"/>
      <c r="Y195" s="601"/>
      <c r="Z195" s="601"/>
      <c r="AA195" s="601"/>
      <c r="AB195" s="601"/>
      <c r="AC195" s="601"/>
      <c r="AD195" s="601"/>
      <c r="AE195" s="601"/>
      <c r="AF195" s="601"/>
      <c r="AG195" s="601"/>
      <c r="AH195" s="603"/>
      <c r="AI195" s="603"/>
      <c r="AS195" s="601"/>
      <c r="AT195" s="601"/>
      <c r="AU195" s="601"/>
      <c r="AV195" s="601"/>
      <c r="AW195" s="601"/>
      <c r="AX195" s="601"/>
    </row>
    <row r="196" spans="2:60" s="604" customFormat="1">
      <c r="B196" s="922"/>
      <c r="C196" s="594" t="s">
        <v>872</v>
      </c>
      <c r="D196" s="924"/>
      <c r="E196" s="595" t="s">
        <v>792</v>
      </c>
      <c r="F196" s="596">
        <v>0.09</v>
      </c>
      <c r="G196" s="552">
        <f t="shared" si="9"/>
        <v>0</v>
      </c>
      <c r="H196" s="552">
        <f t="shared" si="9"/>
        <v>0</v>
      </c>
      <c r="I196" s="597">
        <f t="shared" si="10"/>
        <v>0</v>
      </c>
      <c r="J196" s="598"/>
      <c r="K196" s="598"/>
      <c r="L196" s="598"/>
      <c r="M196" s="598"/>
      <c r="N196" s="598"/>
      <c r="O196" s="598"/>
      <c r="P196" s="599"/>
      <c r="Q196" s="598"/>
      <c r="R196" s="600"/>
      <c r="S196" s="600"/>
      <c r="T196" s="601"/>
      <c r="U196" s="601"/>
      <c r="V196" s="602"/>
      <c r="W196" s="602"/>
      <c r="X196" s="602"/>
      <c r="Y196" s="601"/>
      <c r="Z196" s="601"/>
      <c r="AA196" s="601"/>
      <c r="AB196" s="601"/>
      <c r="AC196" s="601"/>
      <c r="AD196" s="601"/>
      <c r="AE196" s="601"/>
      <c r="AF196" s="601"/>
      <c r="AG196" s="601"/>
      <c r="AH196" s="603"/>
      <c r="AI196" s="603"/>
      <c r="AS196" s="601"/>
      <c r="AT196" s="601"/>
      <c r="AU196" s="601"/>
      <c r="AV196" s="601"/>
      <c r="AW196" s="601"/>
      <c r="AX196" s="601"/>
    </row>
    <row r="197" spans="2:60" s="604" customFormat="1">
      <c r="B197" s="922"/>
      <c r="C197" s="594" t="s">
        <v>872</v>
      </c>
      <c r="D197" s="925"/>
      <c r="E197" s="595" t="s">
        <v>793</v>
      </c>
      <c r="F197" s="596">
        <v>0.06</v>
      </c>
      <c r="G197" s="552">
        <f t="shared" si="9"/>
        <v>930017.53</v>
      </c>
      <c r="H197" s="552">
        <f t="shared" si="9"/>
        <v>930017.52999999991</v>
      </c>
      <c r="I197" s="597">
        <f t="shared" si="10"/>
        <v>0</v>
      </c>
      <c r="J197" s="598"/>
      <c r="K197" s="598"/>
      <c r="L197" s="598"/>
      <c r="M197" s="598"/>
      <c r="N197" s="598"/>
      <c r="O197" s="598"/>
      <c r="P197" s="599"/>
      <c r="Q197" s="598"/>
      <c r="R197" s="600"/>
      <c r="S197" s="600"/>
      <c r="T197" s="601"/>
      <c r="U197" s="601"/>
      <c r="V197" s="602"/>
      <c r="W197" s="602"/>
      <c r="X197" s="602"/>
      <c r="Y197" s="601"/>
      <c r="Z197" s="601"/>
      <c r="AA197" s="601"/>
      <c r="AB197" s="601"/>
      <c r="AC197" s="601"/>
      <c r="AD197" s="601"/>
      <c r="AE197" s="601"/>
      <c r="AF197" s="601"/>
      <c r="AG197" s="601"/>
      <c r="AH197" s="603"/>
      <c r="AI197" s="603"/>
      <c r="AN197" s="604">
        <v>930017.53</v>
      </c>
      <c r="AO197" s="604">
        <v>26477.58</v>
      </c>
      <c r="AS197" s="601"/>
      <c r="AT197" s="601"/>
      <c r="AU197" s="601"/>
      <c r="AV197" s="601"/>
      <c r="AW197" s="601"/>
      <c r="AX197" s="601"/>
      <c r="AZ197" s="604">
        <v>903539.95</v>
      </c>
    </row>
    <row r="198" spans="2:60">
      <c r="B198" s="915"/>
      <c r="C198" s="593" t="s">
        <v>874</v>
      </c>
      <c r="D198" s="916" t="s">
        <v>875</v>
      </c>
      <c r="E198" s="550" t="s">
        <v>791</v>
      </c>
      <c r="F198" s="551">
        <v>0.13</v>
      </c>
      <c r="G198" s="552">
        <f t="shared" si="9"/>
        <v>0</v>
      </c>
      <c r="H198" s="552">
        <f t="shared" si="9"/>
        <v>0</v>
      </c>
      <c r="I198" s="553">
        <f t="shared" si="10"/>
        <v>0</v>
      </c>
      <c r="J198" s="571"/>
      <c r="K198" s="571"/>
      <c r="L198" s="571"/>
      <c r="M198" s="571"/>
      <c r="N198" s="571"/>
      <c r="O198" s="571"/>
      <c r="P198" s="592"/>
      <c r="Q198" s="571"/>
      <c r="R198" s="522"/>
      <c r="S198" s="522"/>
      <c r="AF198" s="220"/>
      <c r="AG198" s="220"/>
      <c r="AH198" s="590"/>
      <c r="AI198" s="590"/>
    </row>
    <row r="199" spans="2:60">
      <c r="B199" s="915"/>
      <c r="C199" s="593" t="s">
        <v>874</v>
      </c>
      <c r="D199" s="917"/>
      <c r="E199" s="550" t="s">
        <v>792</v>
      </c>
      <c r="F199" s="551">
        <v>0.09</v>
      </c>
      <c r="G199" s="552">
        <f t="shared" si="9"/>
        <v>0</v>
      </c>
      <c r="H199" s="552">
        <f t="shared" si="9"/>
        <v>0</v>
      </c>
      <c r="I199" s="553">
        <f t="shared" si="10"/>
        <v>0</v>
      </c>
      <c r="J199" s="571"/>
      <c r="K199" s="571"/>
      <c r="L199" s="571"/>
      <c r="M199" s="571"/>
      <c r="N199" s="571"/>
      <c r="O199" s="571"/>
      <c r="P199" s="592"/>
      <c r="Q199" s="571"/>
      <c r="R199" s="522"/>
      <c r="S199" s="522"/>
      <c r="AF199" s="220"/>
      <c r="AG199" s="220"/>
      <c r="AH199" s="590"/>
      <c r="AI199" s="590"/>
    </row>
    <row r="200" spans="2:60" ht="12.95" customHeight="1">
      <c r="B200" s="915"/>
      <c r="C200" s="593" t="s">
        <v>874</v>
      </c>
      <c r="D200" s="918"/>
      <c r="E200" s="550" t="s">
        <v>793</v>
      </c>
      <c r="F200" s="551">
        <v>0.06</v>
      </c>
      <c r="G200" s="552">
        <f t="shared" si="9"/>
        <v>1542125.1400000001</v>
      </c>
      <c r="H200" s="552">
        <f t="shared" si="9"/>
        <v>1542125.1400000001</v>
      </c>
      <c r="I200" s="553">
        <f t="shared" si="10"/>
        <v>0</v>
      </c>
      <c r="J200" s="571"/>
      <c r="K200" s="571"/>
      <c r="L200" s="571"/>
      <c r="M200" s="571"/>
      <c r="N200" s="571"/>
      <c r="O200" s="571"/>
      <c r="P200" s="592"/>
      <c r="Q200" s="571"/>
      <c r="R200" s="522"/>
      <c r="S200" s="522"/>
      <c r="AF200" s="220"/>
      <c r="AG200" s="220"/>
      <c r="AH200" s="590"/>
      <c r="AI200" s="590"/>
      <c r="AN200" s="248">
        <v>63681.23</v>
      </c>
      <c r="AO200" s="248">
        <v>63681.23</v>
      </c>
      <c r="AP200" s="248">
        <v>65445.21</v>
      </c>
      <c r="AQ200" s="248">
        <v>65445.21</v>
      </c>
      <c r="AR200" s="248">
        <v>83192.789999999994</v>
      </c>
      <c r="AS200" s="220">
        <v>83192.789999999994</v>
      </c>
      <c r="AU200" s="220">
        <v>106807.07</v>
      </c>
      <c r="AV200" s="220">
        <v>106807.07</v>
      </c>
      <c r="AW200" s="220">
        <v>53705.41</v>
      </c>
      <c r="AX200" s="220">
        <v>53705.41</v>
      </c>
      <c r="AY200" s="248">
        <v>1047106.23</v>
      </c>
      <c r="AZ200" s="248">
        <v>1047106.23</v>
      </c>
      <c r="BC200" s="248">
        <v>61093.599999999999</v>
      </c>
      <c r="BD200" s="248">
        <v>61093.599999999999</v>
      </c>
      <c r="BG200" s="248">
        <v>61093.599999999999</v>
      </c>
      <c r="BH200" s="248">
        <v>61093.599999999999</v>
      </c>
    </row>
    <row r="201" spans="2:60">
      <c r="B201" s="915"/>
      <c r="C201" s="593" t="s">
        <v>876</v>
      </c>
      <c r="D201" s="916" t="s">
        <v>877</v>
      </c>
      <c r="E201" s="550" t="s">
        <v>791</v>
      </c>
      <c r="F201" s="551">
        <v>0.13</v>
      </c>
      <c r="G201" s="552">
        <f t="shared" si="9"/>
        <v>0</v>
      </c>
      <c r="H201" s="552">
        <f t="shared" si="9"/>
        <v>0</v>
      </c>
      <c r="I201" s="553">
        <f t="shared" si="10"/>
        <v>0</v>
      </c>
      <c r="J201" s="571"/>
      <c r="K201" s="571"/>
      <c r="L201" s="571"/>
      <c r="M201" s="571"/>
      <c r="N201" s="571"/>
      <c r="O201" s="571"/>
      <c r="P201" s="592"/>
      <c r="Q201" s="571"/>
      <c r="R201" s="522"/>
      <c r="S201" s="522"/>
      <c r="AF201" s="220"/>
      <c r="AG201" s="220"/>
      <c r="AH201" s="590"/>
      <c r="AI201" s="590"/>
    </row>
    <row r="202" spans="2:60">
      <c r="B202" s="915"/>
      <c r="C202" s="593" t="s">
        <v>876</v>
      </c>
      <c r="D202" s="917"/>
      <c r="E202" s="550" t="s">
        <v>792</v>
      </c>
      <c r="F202" s="551">
        <v>0.09</v>
      </c>
      <c r="G202" s="552">
        <f t="shared" ref="G202:H265" si="11">SUM(J202,L202,N202,P202,R202,T202,V202,X202,Z202,AB202,AD202,AF202,AH202,AJ202,AL202,AN202,AP202,AR202,AU202,AW202,AY202,BC202,BG202)</f>
        <v>0</v>
      </c>
      <c r="H202" s="552">
        <f t="shared" si="11"/>
        <v>0</v>
      </c>
      <c r="I202" s="553">
        <f t="shared" si="10"/>
        <v>0</v>
      </c>
      <c r="J202" s="571"/>
      <c r="K202" s="571"/>
      <c r="L202" s="571"/>
      <c r="M202" s="571"/>
      <c r="N202" s="571"/>
      <c r="O202" s="571"/>
      <c r="P202" s="592"/>
      <c r="Q202" s="571"/>
      <c r="R202" s="522"/>
      <c r="S202" s="522"/>
      <c r="AF202" s="220"/>
      <c r="AG202" s="220"/>
      <c r="AH202" s="590"/>
      <c r="AI202" s="590"/>
    </row>
    <row r="203" spans="2:60">
      <c r="B203" s="915"/>
      <c r="C203" s="593" t="s">
        <v>876</v>
      </c>
      <c r="D203" s="918"/>
      <c r="E203" s="550" t="s">
        <v>793</v>
      </c>
      <c r="F203" s="551">
        <v>0.06</v>
      </c>
      <c r="G203" s="552">
        <f t="shared" si="11"/>
        <v>1033483.74</v>
      </c>
      <c r="H203" s="552">
        <f t="shared" si="11"/>
        <v>1033483.74</v>
      </c>
      <c r="I203" s="553">
        <f t="shared" si="10"/>
        <v>0</v>
      </c>
      <c r="J203" s="571"/>
      <c r="K203" s="571"/>
      <c r="L203" s="571"/>
      <c r="M203" s="571"/>
      <c r="N203" s="571"/>
      <c r="O203" s="571"/>
      <c r="P203" s="592"/>
      <c r="Q203" s="571"/>
      <c r="R203" s="522"/>
      <c r="S203" s="522"/>
      <c r="AF203" s="220"/>
      <c r="AG203" s="220"/>
      <c r="AH203" s="590"/>
      <c r="AI203" s="590"/>
      <c r="AN203" s="248">
        <v>50944.98</v>
      </c>
      <c r="AO203" s="248">
        <v>50944.98</v>
      </c>
      <c r="AP203" s="248">
        <v>590167.62</v>
      </c>
      <c r="AQ203" s="248">
        <v>52356.18</v>
      </c>
      <c r="AR203" s="248">
        <v>66554.22</v>
      </c>
      <c r="AS203" s="220">
        <v>66554.22</v>
      </c>
      <c r="AU203" s="220">
        <v>85445.66</v>
      </c>
      <c r="AV203" s="220">
        <v>85445.66</v>
      </c>
      <c r="AW203" s="220">
        <v>42964.32</v>
      </c>
      <c r="AX203" s="220">
        <v>42964.32</v>
      </c>
      <c r="AY203" s="248">
        <v>99657.18</v>
      </c>
      <c r="AZ203" s="248">
        <v>99657.18</v>
      </c>
      <c r="BC203" s="248">
        <v>48874.879999999997</v>
      </c>
      <c r="BD203" s="248">
        <v>48874.879999999997</v>
      </c>
      <c r="BG203" s="248">
        <v>48874.879999999997</v>
      </c>
      <c r="BH203" s="248">
        <v>586686.31999999995</v>
      </c>
    </row>
    <row r="204" spans="2:60">
      <c r="B204" s="915"/>
      <c r="C204" s="593" t="s">
        <v>878</v>
      </c>
      <c r="D204" s="916" t="s">
        <v>879</v>
      </c>
      <c r="E204" s="550" t="s">
        <v>791</v>
      </c>
      <c r="F204" s="551">
        <v>0.13</v>
      </c>
      <c r="G204" s="552">
        <f t="shared" si="11"/>
        <v>287990593.012743</v>
      </c>
      <c r="H204" s="552">
        <f t="shared" si="11"/>
        <v>0</v>
      </c>
      <c r="I204" s="553"/>
      <c r="J204" s="571"/>
      <c r="K204" s="571"/>
      <c r="L204" s="571"/>
      <c r="M204" s="571"/>
      <c r="N204" s="571"/>
      <c r="O204" s="571"/>
      <c r="P204" s="592"/>
      <c r="Q204" s="571"/>
      <c r="R204" s="522"/>
      <c r="S204" s="522"/>
      <c r="AF204" s="220"/>
      <c r="AG204" s="220"/>
      <c r="AH204" s="590"/>
      <c r="AI204" s="590"/>
      <c r="BC204" s="248">
        <v>83833095.810000002</v>
      </c>
      <c r="BG204" s="248">
        <v>204157497.20274299</v>
      </c>
    </row>
    <row r="205" spans="2:60">
      <c r="B205" s="915"/>
      <c r="C205" s="593" t="s">
        <v>878</v>
      </c>
      <c r="D205" s="917"/>
      <c r="E205" s="550" t="s">
        <v>792</v>
      </c>
      <c r="F205" s="551">
        <v>0.09</v>
      </c>
      <c r="G205" s="552">
        <f t="shared" si="11"/>
        <v>118094498.37</v>
      </c>
      <c r="H205" s="552">
        <f t="shared" si="11"/>
        <v>0</v>
      </c>
      <c r="I205" s="553"/>
      <c r="J205" s="571"/>
      <c r="K205" s="571"/>
      <c r="L205" s="571"/>
      <c r="M205" s="571"/>
      <c r="N205" s="571"/>
      <c r="O205" s="571"/>
      <c r="P205" s="592"/>
      <c r="Q205" s="571"/>
      <c r="R205" s="522"/>
      <c r="S205" s="522"/>
      <c r="AF205" s="220"/>
      <c r="AG205" s="220"/>
      <c r="AH205" s="590"/>
      <c r="AI205" s="590"/>
      <c r="BC205" s="248">
        <v>42233055.869999997</v>
      </c>
      <c r="BG205" s="248">
        <v>75861442.5</v>
      </c>
    </row>
    <row r="206" spans="2:60">
      <c r="B206" s="915"/>
      <c r="C206" s="593" t="s">
        <v>878</v>
      </c>
      <c r="D206" s="918"/>
      <c r="E206" s="550" t="s">
        <v>793</v>
      </c>
      <c r="F206" s="551">
        <v>0.06</v>
      </c>
      <c r="G206" s="552">
        <f t="shared" si="11"/>
        <v>25668628.870000001</v>
      </c>
      <c r="H206" s="552">
        <f t="shared" si="11"/>
        <v>97749.759999999995</v>
      </c>
      <c r="I206" s="553"/>
      <c r="J206" s="571"/>
      <c r="K206" s="571"/>
      <c r="L206" s="571"/>
      <c r="M206" s="571"/>
      <c r="N206" s="571"/>
      <c r="O206" s="571"/>
      <c r="P206" s="592"/>
      <c r="Q206" s="571"/>
      <c r="R206" s="522"/>
      <c r="S206" s="522"/>
      <c r="AF206" s="220"/>
      <c r="AG206" s="220"/>
      <c r="AH206" s="590"/>
      <c r="AI206" s="590"/>
      <c r="BC206" s="248">
        <v>1318470.0900000001</v>
      </c>
      <c r="BD206" s="248">
        <v>48874.879999999997</v>
      </c>
      <c r="BG206" s="248">
        <v>24350158.780000001</v>
      </c>
      <c r="BH206" s="248">
        <v>48874.879999999997</v>
      </c>
    </row>
    <row r="207" spans="2:60">
      <c r="B207" s="915"/>
      <c r="C207" s="593" t="s">
        <v>878</v>
      </c>
      <c r="D207" s="916" t="s">
        <v>880</v>
      </c>
      <c r="E207" s="550" t="s">
        <v>791</v>
      </c>
      <c r="F207" s="551">
        <v>0.13</v>
      </c>
      <c r="G207" s="552">
        <f t="shared" si="11"/>
        <v>40438155.660000004</v>
      </c>
      <c r="H207" s="552">
        <f t="shared" si="11"/>
        <v>0</v>
      </c>
      <c r="I207" s="553">
        <f t="shared" ref="I207:I270" si="12">G207-H207</f>
        <v>40438155.660000004</v>
      </c>
      <c r="J207" s="571"/>
      <c r="K207" s="571"/>
      <c r="L207" s="571"/>
      <c r="M207" s="571"/>
      <c r="N207" s="571"/>
      <c r="O207" s="571"/>
      <c r="P207" s="592"/>
      <c r="Q207" s="571"/>
      <c r="R207" s="522"/>
      <c r="S207" s="522"/>
      <c r="AF207" s="220"/>
      <c r="AG207" s="220"/>
      <c r="AH207" s="590"/>
      <c r="AI207" s="590"/>
      <c r="AW207" s="220">
        <v>7281581.8799999999</v>
      </c>
      <c r="AX207" s="220">
        <v>7281581.8799999999</v>
      </c>
      <c r="AY207" s="248">
        <v>33156573.780000001</v>
      </c>
      <c r="AZ207" s="248">
        <v>-7281581.8799999999</v>
      </c>
    </row>
    <row r="208" spans="2:60">
      <c r="B208" s="915"/>
      <c r="C208" s="593" t="s">
        <v>878</v>
      </c>
      <c r="D208" s="917"/>
      <c r="E208" s="550" t="s">
        <v>792</v>
      </c>
      <c r="F208" s="551">
        <v>0.09</v>
      </c>
      <c r="G208" s="552">
        <f t="shared" si="11"/>
        <v>45365755.369999997</v>
      </c>
      <c r="H208" s="552">
        <f t="shared" si="11"/>
        <v>61719178.109999999</v>
      </c>
      <c r="I208" s="553">
        <f t="shared" si="12"/>
        <v>-16353422.740000002</v>
      </c>
      <c r="J208" s="571"/>
      <c r="K208" s="571"/>
      <c r="L208" s="571"/>
      <c r="M208" s="571"/>
      <c r="N208" s="571"/>
      <c r="O208" s="571"/>
      <c r="P208" s="592"/>
      <c r="Q208" s="571"/>
      <c r="R208" s="522"/>
      <c r="S208" s="522"/>
      <c r="AF208" s="220"/>
      <c r="AG208" s="220"/>
      <c r="AH208" s="590"/>
      <c r="AI208" s="590"/>
      <c r="AW208" s="220">
        <v>28522969.809999999</v>
      </c>
      <c r="AY208" s="248">
        <v>16842785.559999999</v>
      </c>
      <c r="AZ208" s="248">
        <v>61719178.109999999</v>
      </c>
    </row>
    <row r="209" spans="2:60">
      <c r="B209" s="915"/>
      <c r="C209" s="593" t="s">
        <v>878</v>
      </c>
      <c r="D209" s="918"/>
      <c r="E209" s="550" t="s">
        <v>793</v>
      </c>
      <c r="F209" s="551">
        <v>0.06</v>
      </c>
      <c r="G209" s="552">
        <f t="shared" si="11"/>
        <v>39408586.500000007</v>
      </c>
      <c r="H209" s="552">
        <f t="shared" si="11"/>
        <v>36780396.68</v>
      </c>
      <c r="I209" s="553">
        <f t="shared" si="12"/>
        <v>2628189.8200000077</v>
      </c>
      <c r="J209" s="571"/>
      <c r="K209" s="571"/>
      <c r="L209" s="571"/>
      <c r="M209" s="571"/>
      <c r="N209" s="571"/>
      <c r="O209" s="571"/>
      <c r="P209" s="592"/>
      <c r="Q209" s="571"/>
      <c r="R209" s="522"/>
      <c r="S209" s="522"/>
      <c r="AF209" s="220"/>
      <c r="AG209" s="220"/>
      <c r="AH209" s="590"/>
      <c r="AI209" s="590"/>
      <c r="AN209" s="248">
        <v>50944.98</v>
      </c>
      <c r="AO209" s="248">
        <v>50944.98</v>
      </c>
      <c r="AP209" s="248">
        <v>711732.84</v>
      </c>
      <c r="AQ209" s="248">
        <v>52356.18</v>
      </c>
      <c r="AR209" s="248">
        <v>66554.22</v>
      </c>
      <c r="AS209" s="220">
        <v>66554.22</v>
      </c>
      <c r="AW209" s="220">
        <v>35762736.560000002</v>
      </c>
      <c r="AX209" s="220">
        <v>8768586</v>
      </c>
      <c r="AY209" s="248">
        <v>2767743.02</v>
      </c>
      <c r="AZ209" s="248">
        <v>27841955.300000001</v>
      </c>
      <c r="BC209" s="248">
        <v>48874.879999999997</v>
      </c>
    </row>
    <row r="210" spans="2:60">
      <c r="B210" s="915"/>
      <c r="C210" s="548" t="s">
        <v>881</v>
      </c>
      <c r="D210" s="916" t="s">
        <v>882</v>
      </c>
      <c r="E210" s="550" t="s">
        <v>791</v>
      </c>
      <c r="F210" s="551">
        <v>0.13</v>
      </c>
      <c r="G210" s="552">
        <f t="shared" si="11"/>
        <v>0</v>
      </c>
      <c r="H210" s="552">
        <f t="shared" si="11"/>
        <v>0</v>
      </c>
      <c r="I210" s="553">
        <f t="shared" si="12"/>
        <v>0</v>
      </c>
      <c r="J210" s="571"/>
      <c r="K210" s="571"/>
      <c r="L210" s="571"/>
      <c r="M210" s="571"/>
      <c r="N210" s="571"/>
      <c r="O210" s="571"/>
      <c r="P210" s="592"/>
      <c r="Q210" s="571"/>
      <c r="R210" s="522"/>
      <c r="S210" s="522"/>
      <c r="AF210" s="220"/>
      <c r="AG210" s="220"/>
      <c r="AH210" s="590"/>
      <c r="AI210" s="590"/>
    </row>
    <row r="211" spans="2:60">
      <c r="B211" s="915"/>
      <c r="C211" s="548" t="s">
        <v>881</v>
      </c>
      <c r="D211" s="917"/>
      <c r="E211" s="550" t="s">
        <v>792</v>
      </c>
      <c r="F211" s="551">
        <v>0.09</v>
      </c>
      <c r="G211" s="552">
        <f t="shared" si="11"/>
        <v>0</v>
      </c>
      <c r="H211" s="552">
        <f t="shared" si="11"/>
        <v>0</v>
      </c>
      <c r="I211" s="553">
        <f t="shared" si="12"/>
        <v>0</v>
      </c>
      <c r="J211" s="571"/>
      <c r="K211" s="571"/>
      <c r="L211" s="571"/>
      <c r="M211" s="571"/>
      <c r="N211" s="571"/>
      <c r="O211" s="571"/>
      <c r="P211" s="592"/>
      <c r="Q211" s="571"/>
      <c r="R211" s="522"/>
      <c r="S211" s="522"/>
      <c r="AF211" s="220"/>
      <c r="AG211" s="220"/>
      <c r="AH211" s="590"/>
      <c r="AI211" s="590"/>
    </row>
    <row r="212" spans="2:60">
      <c r="B212" s="915"/>
      <c r="C212" s="548" t="s">
        <v>881</v>
      </c>
      <c r="D212" s="918"/>
      <c r="E212" s="550" t="s">
        <v>793</v>
      </c>
      <c r="F212" s="551">
        <v>0.06</v>
      </c>
      <c r="G212" s="552">
        <f t="shared" si="11"/>
        <v>521497.58</v>
      </c>
      <c r="H212" s="552">
        <f t="shared" si="11"/>
        <v>521497.58</v>
      </c>
      <c r="I212" s="553">
        <f t="shared" si="12"/>
        <v>0</v>
      </c>
      <c r="J212" s="571"/>
      <c r="K212" s="571"/>
      <c r="L212" s="571"/>
      <c r="M212" s="571"/>
      <c r="N212" s="571"/>
      <c r="O212" s="571"/>
      <c r="P212" s="592"/>
      <c r="Q212" s="571"/>
      <c r="R212" s="522"/>
      <c r="S212" s="522"/>
      <c r="AF212" s="220"/>
      <c r="AG212" s="220"/>
      <c r="AH212" s="590"/>
      <c r="AI212" s="590"/>
      <c r="AN212" s="248">
        <v>63681.23</v>
      </c>
      <c r="AO212" s="248">
        <v>63681.23</v>
      </c>
      <c r="AP212" s="248">
        <v>65445.21</v>
      </c>
      <c r="AQ212" s="248">
        <v>65445.21</v>
      </c>
      <c r="AR212" s="248">
        <v>66554.22</v>
      </c>
      <c r="AS212" s="220">
        <v>66554.22</v>
      </c>
      <c r="AU212" s="220">
        <v>85445.66</v>
      </c>
      <c r="AV212" s="220">
        <v>85445.66</v>
      </c>
      <c r="AW212" s="220">
        <v>42964.32</v>
      </c>
      <c r="AX212" s="220">
        <v>42964.32</v>
      </c>
      <c r="AY212" s="248">
        <v>99657.18</v>
      </c>
      <c r="AZ212" s="248">
        <v>99657.18</v>
      </c>
      <c r="BC212" s="248">
        <v>48874.879999999997</v>
      </c>
      <c r="BD212" s="248">
        <v>48874.879999999997</v>
      </c>
      <c r="BG212" s="248">
        <v>48874.879999999997</v>
      </c>
      <c r="BH212" s="248">
        <v>48874.879999999997</v>
      </c>
    </row>
    <row r="213" spans="2:60">
      <c r="B213" s="926"/>
      <c r="C213" s="548">
        <v>4303</v>
      </c>
      <c r="D213" s="917" t="s">
        <v>883</v>
      </c>
      <c r="E213" s="550" t="s">
        <v>791</v>
      </c>
      <c r="F213" s="551">
        <v>0.13</v>
      </c>
      <c r="G213" s="552">
        <f t="shared" si="11"/>
        <v>0</v>
      </c>
      <c r="H213" s="552">
        <f t="shared" si="11"/>
        <v>0</v>
      </c>
      <c r="I213" s="553">
        <f t="shared" si="12"/>
        <v>0</v>
      </c>
      <c r="J213" s="571"/>
      <c r="K213" s="571"/>
      <c r="L213" s="571"/>
      <c r="M213" s="571"/>
      <c r="N213" s="571"/>
      <c r="O213" s="571"/>
      <c r="P213" s="592"/>
      <c r="Q213" s="571"/>
      <c r="R213" s="522"/>
      <c r="S213" s="522"/>
      <c r="AF213" s="220"/>
      <c r="AG213" s="220"/>
      <c r="AH213" s="590"/>
      <c r="AI213" s="590"/>
    </row>
    <row r="214" spans="2:60">
      <c r="B214" s="927"/>
      <c r="C214" s="548">
        <v>4303</v>
      </c>
      <c r="D214" s="917"/>
      <c r="E214" s="550" t="s">
        <v>792</v>
      </c>
      <c r="F214" s="551">
        <v>0.09</v>
      </c>
      <c r="G214" s="552">
        <f t="shared" si="11"/>
        <v>0</v>
      </c>
      <c r="H214" s="552">
        <f t="shared" si="11"/>
        <v>0</v>
      </c>
      <c r="I214" s="553">
        <f t="shared" si="12"/>
        <v>0</v>
      </c>
      <c r="J214" s="571"/>
      <c r="K214" s="571"/>
      <c r="L214" s="571"/>
      <c r="M214" s="571"/>
      <c r="N214" s="571"/>
      <c r="O214" s="571"/>
      <c r="P214" s="592"/>
      <c r="Q214" s="571"/>
      <c r="R214" s="522"/>
      <c r="S214" s="522"/>
      <c r="AF214" s="220"/>
      <c r="AG214" s="220"/>
      <c r="AH214" s="590"/>
      <c r="AI214" s="590"/>
    </row>
    <row r="215" spans="2:60" ht="12.95" customHeight="1">
      <c r="B215" s="928"/>
      <c r="C215" s="548">
        <v>4303</v>
      </c>
      <c r="D215" s="917"/>
      <c r="E215" s="550" t="s">
        <v>793</v>
      </c>
      <c r="F215" s="551">
        <v>0.06</v>
      </c>
      <c r="G215" s="552">
        <f t="shared" si="11"/>
        <v>197102.3</v>
      </c>
      <c r="H215" s="552">
        <f t="shared" si="11"/>
        <v>115169.62</v>
      </c>
      <c r="I215" s="553">
        <f t="shared" si="12"/>
        <v>81932.679999999993</v>
      </c>
      <c r="J215" s="571"/>
      <c r="K215" s="571"/>
      <c r="L215" s="571"/>
      <c r="M215" s="571"/>
      <c r="N215" s="571"/>
      <c r="O215" s="571"/>
      <c r="P215" s="592"/>
      <c r="Q215" s="571"/>
      <c r="R215" s="522"/>
      <c r="S215" s="522"/>
      <c r="AF215" s="220"/>
      <c r="AG215" s="220"/>
      <c r="AH215" s="590"/>
      <c r="AI215" s="590"/>
      <c r="AR215" s="248">
        <v>37402.410000000003</v>
      </c>
      <c r="AU215" s="220">
        <v>44530.27</v>
      </c>
      <c r="AW215" s="220">
        <v>23418.25</v>
      </c>
      <c r="AX215" s="220">
        <v>23418.25</v>
      </c>
      <c r="AY215" s="248">
        <v>91751.37</v>
      </c>
      <c r="AZ215" s="248">
        <v>91751.37</v>
      </c>
    </row>
    <row r="216" spans="2:60">
      <c r="B216" s="915"/>
      <c r="C216" s="554">
        <v>4302</v>
      </c>
      <c r="D216" s="916" t="s">
        <v>884</v>
      </c>
      <c r="E216" s="550" t="s">
        <v>791</v>
      </c>
      <c r="F216" s="551">
        <v>0.13</v>
      </c>
      <c r="G216" s="552">
        <f t="shared" si="11"/>
        <v>0</v>
      </c>
      <c r="H216" s="552">
        <f t="shared" si="11"/>
        <v>0</v>
      </c>
      <c r="I216" s="553">
        <f t="shared" si="12"/>
        <v>0</v>
      </c>
      <c r="J216" s="571"/>
      <c r="K216" s="571"/>
      <c r="L216" s="571"/>
      <c r="M216" s="571"/>
      <c r="N216" s="571"/>
      <c r="O216" s="571"/>
      <c r="P216" s="592"/>
      <c r="Q216" s="571"/>
      <c r="R216" s="522"/>
      <c r="S216" s="522"/>
      <c r="AF216" s="220"/>
      <c r="AG216" s="220"/>
      <c r="AH216" s="590"/>
      <c r="AI216" s="590"/>
    </row>
    <row r="217" spans="2:60">
      <c r="B217" s="915"/>
      <c r="C217" s="554">
        <v>4302</v>
      </c>
      <c r="D217" s="917"/>
      <c r="E217" s="550" t="s">
        <v>792</v>
      </c>
      <c r="F217" s="551">
        <v>0.09</v>
      </c>
      <c r="G217" s="552">
        <f t="shared" si="11"/>
        <v>0</v>
      </c>
      <c r="H217" s="552">
        <f t="shared" si="11"/>
        <v>0</v>
      </c>
      <c r="I217" s="553">
        <f t="shared" si="12"/>
        <v>0</v>
      </c>
      <c r="J217" s="571"/>
      <c r="K217" s="571"/>
      <c r="L217" s="571"/>
      <c r="M217" s="571"/>
      <c r="N217" s="571"/>
      <c r="O217" s="571"/>
      <c r="P217" s="592"/>
      <c r="Q217" s="571"/>
      <c r="R217" s="522"/>
      <c r="S217" s="522"/>
      <c r="AF217" s="220"/>
      <c r="AG217" s="220"/>
      <c r="AH217" s="590"/>
      <c r="AI217" s="590"/>
    </row>
    <row r="218" spans="2:60">
      <c r="B218" s="915"/>
      <c r="C218" s="554">
        <v>4302</v>
      </c>
      <c r="D218" s="918"/>
      <c r="E218" s="550" t="s">
        <v>793</v>
      </c>
      <c r="F218" s="551">
        <v>0.06</v>
      </c>
      <c r="G218" s="552">
        <f t="shared" si="11"/>
        <v>1063369.8700000001</v>
      </c>
      <c r="H218" s="552">
        <f t="shared" si="11"/>
        <v>1063369.8700000001</v>
      </c>
      <c r="I218" s="553">
        <f t="shared" si="12"/>
        <v>0</v>
      </c>
      <c r="J218" s="571"/>
      <c r="K218" s="571"/>
      <c r="L218" s="571"/>
      <c r="M218" s="571"/>
      <c r="N218" s="571"/>
      <c r="O218" s="571"/>
      <c r="P218" s="592"/>
      <c r="Q218" s="571"/>
      <c r="R218" s="522"/>
      <c r="S218" s="522"/>
      <c r="AF218" s="220"/>
      <c r="AG218" s="220"/>
      <c r="AH218" s="590"/>
      <c r="AI218" s="590"/>
      <c r="AN218" s="248">
        <v>63681.23</v>
      </c>
      <c r="AO218" s="248">
        <v>63681.23</v>
      </c>
      <c r="AP218" s="248">
        <v>65445.21</v>
      </c>
      <c r="AQ218" s="248">
        <v>65445.21</v>
      </c>
      <c r="AR218" s="248">
        <v>526972.28</v>
      </c>
      <c r="AS218" s="220">
        <v>526972.28</v>
      </c>
      <c r="AU218" s="220">
        <v>106807.07</v>
      </c>
      <c r="AV218" s="220">
        <v>106807.07</v>
      </c>
      <c r="AW218" s="220">
        <v>53705.41</v>
      </c>
      <c r="AX218" s="220">
        <v>53705.41</v>
      </c>
      <c r="AY218" s="248">
        <v>124571.47</v>
      </c>
      <c r="AZ218" s="248">
        <v>124571.47</v>
      </c>
      <c r="BC218" s="248">
        <v>61093.599999999999</v>
      </c>
      <c r="BD218" s="248">
        <v>61093.599999999999</v>
      </c>
      <c r="BG218" s="248">
        <v>61093.599999999999</v>
      </c>
      <c r="BH218" s="248">
        <v>61093.599999999999</v>
      </c>
    </row>
    <row r="219" spans="2:60">
      <c r="B219" s="926"/>
      <c r="C219" s="554">
        <v>4312</v>
      </c>
      <c r="D219" s="916" t="s">
        <v>885</v>
      </c>
      <c r="E219" s="550" t="s">
        <v>791</v>
      </c>
      <c r="F219" s="551">
        <v>0.13</v>
      </c>
      <c r="G219" s="552">
        <f t="shared" si="11"/>
        <v>0</v>
      </c>
      <c r="H219" s="552">
        <f t="shared" si="11"/>
        <v>0</v>
      </c>
      <c r="I219" s="553">
        <f t="shared" si="12"/>
        <v>0</v>
      </c>
      <c r="J219" s="571"/>
      <c r="K219" s="571"/>
      <c r="L219" s="571"/>
      <c r="M219" s="571"/>
      <c r="N219" s="571"/>
      <c r="O219" s="571"/>
      <c r="P219" s="592"/>
      <c r="Q219" s="571"/>
      <c r="R219" s="522"/>
      <c r="S219" s="522"/>
      <c r="AF219" s="220"/>
      <c r="AG219" s="220"/>
      <c r="AH219" s="590"/>
      <c r="AI219" s="590"/>
    </row>
    <row r="220" spans="2:60">
      <c r="B220" s="927"/>
      <c r="C220" s="554">
        <v>4312</v>
      </c>
      <c r="D220" s="917"/>
      <c r="E220" s="550" t="s">
        <v>792</v>
      </c>
      <c r="F220" s="551">
        <v>0.09</v>
      </c>
      <c r="G220" s="552">
        <f t="shared" si="11"/>
        <v>0</v>
      </c>
      <c r="H220" s="552">
        <f t="shared" si="11"/>
        <v>0</v>
      </c>
      <c r="I220" s="553">
        <f t="shared" si="12"/>
        <v>0</v>
      </c>
      <c r="J220" s="571"/>
      <c r="K220" s="571"/>
      <c r="L220" s="571"/>
      <c r="M220" s="571"/>
      <c r="N220" s="571"/>
      <c r="O220" s="571"/>
      <c r="P220" s="592"/>
      <c r="Q220" s="571"/>
      <c r="R220" s="522"/>
      <c r="S220" s="522"/>
      <c r="AF220" s="220"/>
      <c r="AG220" s="220"/>
      <c r="AH220" s="590"/>
      <c r="AI220" s="590"/>
    </row>
    <row r="221" spans="2:60">
      <c r="B221" s="928"/>
      <c r="C221" s="554">
        <v>4312</v>
      </c>
      <c r="D221" s="918"/>
      <c r="E221" s="550" t="s">
        <v>793</v>
      </c>
      <c r="F221" s="551">
        <v>0.06</v>
      </c>
      <c r="G221" s="552">
        <f t="shared" si="11"/>
        <v>619590.37999999989</v>
      </c>
      <c r="H221" s="552">
        <f t="shared" si="11"/>
        <v>967643.56999999983</v>
      </c>
      <c r="I221" s="553">
        <f t="shared" si="12"/>
        <v>-348053.18999999994</v>
      </c>
      <c r="J221" s="571"/>
      <c r="K221" s="571"/>
      <c r="L221" s="571"/>
      <c r="M221" s="571"/>
      <c r="N221" s="571"/>
      <c r="O221" s="571"/>
      <c r="P221" s="592"/>
      <c r="Q221" s="571"/>
      <c r="R221" s="522"/>
      <c r="S221" s="522"/>
      <c r="AF221" s="220"/>
      <c r="AG221" s="220"/>
      <c r="AH221" s="590"/>
      <c r="AI221" s="590"/>
      <c r="AN221" s="248">
        <v>63681.23</v>
      </c>
      <c r="AO221" s="248">
        <v>63681.23</v>
      </c>
      <c r="AP221" s="248">
        <v>65445.21</v>
      </c>
      <c r="AQ221" s="248">
        <v>65445.21</v>
      </c>
      <c r="AR221" s="248">
        <v>83192.789999999994</v>
      </c>
      <c r="AS221" s="220">
        <v>83192.789999999994</v>
      </c>
      <c r="AU221" s="220">
        <v>106807.07</v>
      </c>
      <c r="AV221" s="220">
        <v>106807.07</v>
      </c>
      <c r="AW221" s="220">
        <v>53705.41</v>
      </c>
      <c r="AX221" s="220">
        <v>53705.41</v>
      </c>
      <c r="AY221" s="248">
        <v>124571.47</v>
      </c>
      <c r="AZ221" s="248">
        <v>124571.47</v>
      </c>
      <c r="BC221" s="248">
        <v>61093.599999999999</v>
      </c>
      <c r="BD221" s="248">
        <v>61093.599999999999</v>
      </c>
      <c r="BG221" s="248">
        <v>61093.599999999999</v>
      </c>
      <c r="BH221" s="248">
        <v>409146.79</v>
      </c>
    </row>
    <row r="222" spans="2:60">
      <c r="B222" s="926"/>
      <c r="C222" s="554">
        <v>4313</v>
      </c>
      <c r="D222" s="916" t="s">
        <v>886</v>
      </c>
      <c r="E222" s="550" t="s">
        <v>791</v>
      </c>
      <c r="F222" s="551">
        <v>0.13</v>
      </c>
      <c r="G222" s="552">
        <f t="shared" si="11"/>
        <v>0</v>
      </c>
      <c r="H222" s="552">
        <f t="shared" si="11"/>
        <v>0</v>
      </c>
      <c r="I222" s="553">
        <f t="shared" si="12"/>
        <v>0</v>
      </c>
      <c r="J222" s="571"/>
      <c r="K222" s="571"/>
      <c r="L222" s="571"/>
      <c r="M222" s="571"/>
      <c r="N222" s="571"/>
      <c r="O222" s="571"/>
      <c r="P222" s="592"/>
      <c r="Q222" s="571"/>
      <c r="R222" s="522"/>
      <c r="S222" s="522"/>
      <c r="AF222" s="220"/>
      <c r="AG222" s="220"/>
      <c r="AH222" s="590"/>
      <c r="AI222" s="590"/>
    </row>
    <row r="223" spans="2:60">
      <c r="B223" s="927"/>
      <c r="C223" s="554">
        <v>4313</v>
      </c>
      <c r="D223" s="917"/>
      <c r="E223" s="550" t="s">
        <v>792</v>
      </c>
      <c r="F223" s="551">
        <v>0.09</v>
      </c>
      <c r="G223" s="552">
        <f t="shared" si="11"/>
        <v>0</v>
      </c>
      <c r="H223" s="552">
        <f t="shared" si="11"/>
        <v>0</v>
      </c>
      <c r="I223" s="553">
        <f t="shared" si="12"/>
        <v>0</v>
      </c>
      <c r="J223" s="571"/>
      <c r="K223" s="571"/>
      <c r="L223" s="571"/>
      <c r="M223" s="571"/>
      <c r="N223" s="571"/>
      <c r="O223" s="571"/>
      <c r="P223" s="592"/>
      <c r="Q223" s="571"/>
      <c r="R223" s="522"/>
      <c r="S223" s="522"/>
      <c r="AF223" s="220"/>
      <c r="AG223" s="220"/>
      <c r="AH223" s="590"/>
      <c r="AI223" s="590"/>
    </row>
    <row r="224" spans="2:60">
      <c r="B224" s="928"/>
      <c r="C224" s="554">
        <v>4313</v>
      </c>
      <c r="D224" s="918"/>
      <c r="E224" s="550" t="s">
        <v>793</v>
      </c>
      <c r="F224" s="551">
        <v>0.06</v>
      </c>
      <c r="G224" s="552">
        <f t="shared" si="11"/>
        <v>414864.21</v>
      </c>
      <c r="H224" s="552">
        <f t="shared" si="11"/>
        <v>414864.21</v>
      </c>
      <c r="I224" s="553">
        <f t="shared" si="12"/>
        <v>0</v>
      </c>
      <c r="J224" s="571"/>
      <c r="K224" s="571"/>
      <c r="L224" s="571"/>
      <c r="M224" s="571"/>
      <c r="N224" s="571"/>
      <c r="O224" s="571"/>
      <c r="P224" s="592"/>
      <c r="Q224" s="571"/>
      <c r="R224" s="522"/>
      <c r="S224" s="522"/>
      <c r="AF224" s="220"/>
      <c r="AG224" s="220"/>
      <c r="AH224" s="590"/>
      <c r="AI224" s="590"/>
      <c r="AN224" s="248">
        <v>82785.600000000006</v>
      </c>
      <c r="AO224" s="248">
        <v>82785.600000000006</v>
      </c>
      <c r="AP224" s="248">
        <v>85078.78</v>
      </c>
      <c r="AQ224" s="248">
        <v>85078.78</v>
      </c>
      <c r="AR224" s="248">
        <v>108150.63</v>
      </c>
      <c r="AS224" s="220">
        <v>108150.63</v>
      </c>
      <c r="AU224" s="220">
        <v>138849.20000000001</v>
      </c>
      <c r="AV224" s="220">
        <v>138849.20000000001</v>
      </c>
    </row>
    <row r="225" spans="2:60">
      <c r="B225" s="926"/>
      <c r="C225" s="554">
        <v>4313</v>
      </c>
      <c r="D225" s="916" t="s">
        <v>887</v>
      </c>
      <c r="E225" s="550" t="s">
        <v>791</v>
      </c>
      <c r="F225" s="551">
        <v>0.13</v>
      </c>
      <c r="G225" s="552">
        <f t="shared" si="11"/>
        <v>0</v>
      </c>
      <c r="H225" s="552">
        <f t="shared" si="11"/>
        <v>0</v>
      </c>
      <c r="I225" s="553">
        <f t="shared" si="12"/>
        <v>0</v>
      </c>
      <c r="J225" s="571"/>
      <c r="K225" s="571"/>
      <c r="L225" s="571"/>
      <c r="M225" s="571"/>
      <c r="N225" s="571"/>
      <c r="O225" s="571"/>
      <c r="P225" s="592"/>
      <c r="Q225" s="571"/>
      <c r="R225" s="522"/>
      <c r="S225" s="522"/>
      <c r="AF225" s="220"/>
      <c r="AG225" s="220"/>
      <c r="AH225" s="590"/>
      <c r="AI225" s="590"/>
    </row>
    <row r="226" spans="2:60">
      <c r="B226" s="927"/>
      <c r="C226" s="554">
        <v>4313</v>
      </c>
      <c r="D226" s="917"/>
      <c r="E226" s="550" t="s">
        <v>792</v>
      </c>
      <c r="F226" s="551">
        <v>0.09</v>
      </c>
      <c r="G226" s="552">
        <f t="shared" si="11"/>
        <v>0</v>
      </c>
      <c r="H226" s="552">
        <f t="shared" si="11"/>
        <v>0</v>
      </c>
      <c r="I226" s="553">
        <f t="shared" si="12"/>
        <v>0</v>
      </c>
      <c r="J226" s="571"/>
      <c r="K226" s="571"/>
      <c r="L226" s="571"/>
      <c r="M226" s="571"/>
      <c r="N226" s="571"/>
      <c r="O226" s="571"/>
      <c r="P226" s="592"/>
      <c r="Q226" s="571"/>
      <c r="R226" s="522"/>
      <c r="S226" s="522"/>
      <c r="AF226" s="220"/>
      <c r="AG226" s="220"/>
      <c r="AH226" s="590"/>
      <c r="AI226" s="590"/>
    </row>
    <row r="227" spans="2:60">
      <c r="B227" s="928"/>
      <c r="C227" s="554">
        <v>4313</v>
      </c>
      <c r="D227" s="918"/>
      <c r="E227" s="550" t="s">
        <v>793</v>
      </c>
      <c r="F227" s="551">
        <v>0.06</v>
      </c>
      <c r="G227" s="552">
        <f t="shared" si="11"/>
        <v>627969.51</v>
      </c>
      <c r="H227" s="552">
        <f t="shared" si="11"/>
        <v>627969.51</v>
      </c>
      <c r="I227" s="553">
        <f t="shared" si="12"/>
        <v>0</v>
      </c>
      <c r="J227" s="571"/>
      <c r="K227" s="571"/>
      <c r="L227" s="571"/>
      <c r="M227" s="571"/>
      <c r="N227" s="571"/>
      <c r="O227" s="571"/>
      <c r="P227" s="592"/>
      <c r="Q227" s="571"/>
      <c r="R227" s="522"/>
      <c r="S227" s="522"/>
      <c r="AF227" s="220"/>
      <c r="AG227" s="220"/>
      <c r="AH227" s="590"/>
      <c r="AI227" s="590"/>
      <c r="AP227" s="248">
        <v>387598.25</v>
      </c>
      <c r="AW227" s="220">
        <v>42964.32</v>
      </c>
      <c r="AX227" s="220">
        <v>42964.32</v>
      </c>
      <c r="AY227" s="248">
        <v>99657.18</v>
      </c>
      <c r="AZ227" s="248">
        <v>99657.18</v>
      </c>
      <c r="BC227" s="248">
        <v>48874.879999999997</v>
      </c>
      <c r="BD227" s="248">
        <v>48874.879999999997</v>
      </c>
      <c r="BG227" s="248">
        <v>48874.879999999997</v>
      </c>
      <c r="BH227" s="248">
        <v>436473.13</v>
      </c>
    </row>
    <row r="228" spans="2:60">
      <c r="B228" s="926"/>
      <c r="C228" s="554" t="s">
        <v>888</v>
      </c>
      <c r="D228" s="916" t="s">
        <v>889</v>
      </c>
      <c r="E228" s="550" t="s">
        <v>791</v>
      </c>
      <c r="F228" s="551">
        <v>0.13</v>
      </c>
      <c r="G228" s="552">
        <f t="shared" si="11"/>
        <v>13862939.039999999</v>
      </c>
      <c r="H228" s="552">
        <f t="shared" si="11"/>
        <v>0</v>
      </c>
      <c r="I228" s="553">
        <f t="shared" si="12"/>
        <v>13862939.039999999</v>
      </c>
      <c r="J228" s="571"/>
      <c r="K228" s="571"/>
      <c r="L228" s="571"/>
      <c r="M228" s="571"/>
      <c r="N228" s="571"/>
      <c r="O228" s="571"/>
      <c r="P228" s="592"/>
      <c r="Q228" s="571"/>
      <c r="R228" s="522"/>
      <c r="S228" s="522"/>
      <c r="AF228" s="220"/>
      <c r="AG228" s="220"/>
      <c r="AH228" s="590"/>
      <c r="AI228" s="590"/>
      <c r="AN228" s="248">
        <v>13862939.039999999</v>
      </c>
    </row>
    <row r="229" spans="2:60">
      <c r="B229" s="927"/>
      <c r="C229" s="554" t="s">
        <v>888</v>
      </c>
      <c r="D229" s="917"/>
      <c r="E229" s="550" t="s">
        <v>792</v>
      </c>
      <c r="F229" s="551">
        <v>0.09</v>
      </c>
      <c r="G229" s="552">
        <f t="shared" si="11"/>
        <v>60938348.189999998</v>
      </c>
      <c r="H229" s="552">
        <f t="shared" si="11"/>
        <v>0</v>
      </c>
      <c r="I229" s="553">
        <f t="shared" si="12"/>
        <v>60938348.189999998</v>
      </c>
      <c r="J229" s="571"/>
      <c r="K229" s="571"/>
      <c r="L229" s="571"/>
      <c r="M229" s="571"/>
      <c r="N229" s="571"/>
      <c r="O229" s="571"/>
      <c r="P229" s="592"/>
      <c r="Q229" s="571"/>
      <c r="R229" s="522"/>
      <c r="S229" s="522"/>
      <c r="AF229" s="220"/>
      <c r="AG229" s="220"/>
      <c r="AH229" s="590"/>
      <c r="AI229" s="590"/>
      <c r="AN229" s="248">
        <v>59701282.649999999</v>
      </c>
      <c r="AP229" s="248">
        <v>1237065.54</v>
      </c>
    </row>
    <row r="230" spans="2:60">
      <c r="B230" s="928"/>
      <c r="C230" s="554" t="s">
        <v>888</v>
      </c>
      <c r="D230" s="918"/>
      <c r="E230" s="550" t="s">
        <v>793</v>
      </c>
      <c r="F230" s="551">
        <v>0.06</v>
      </c>
      <c r="G230" s="552">
        <f t="shared" si="11"/>
        <v>28896222.790000003</v>
      </c>
      <c r="H230" s="552">
        <f t="shared" si="11"/>
        <v>0</v>
      </c>
      <c r="I230" s="553">
        <f t="shared" si="12"/>
        <v>28896222.790000003</v>
      </c>
      <c r="J230" s="571"/>
      <c r="K230" s="571"/>
      <c r="L230" s="571"/>
      <c r="M230" s="571"/>
      <c r="N230" s="571"/>
      <c r="O230" s="571"/>
      <c r="P230" s="592"/>
      <c r="Q230" s="571"/>
      <c r="R230" s="522"/>
      <c r="S230" s="522"/>
      <c r="AF230" s="220"/>
      <c r="AG230" s="220"/>
      <c r="AH230" s="590"/>
      <c r="AI230" s="590"/>
      <c r="AN230" s="248">
        <v>30103795.41</v>
      </c>
      <c r="AP230" s="248">
        <v>-1237065.54</v>
      </c>
      <c r="AY230" s="248">
        <v>29492.92</v>
      </c>
    </row>
    <row r="231" spans="2:60">
      <c r="B231" s="926"/>
      <c r="C231" s="900" t="s">
        <v>890</v>
      </c>
      <c r="D231" s="916" t="s">
        <v>891</v>
      </c>
      <c r="E231" s="550" t="s">
        <v>791</v>
      </c>
      <c r="F231" s="551">
        <v>0.13</v>
      </c>
      <c r="G231" s="552">
        <f t="shared" si="11"/>
        <v>344454101.57000005</v>
      </c>
      <c r="H231" s="552">
        <f t="shared" si="11"/>
        <v>0</v>
      </c>
      <c r="I231" s="553">
        <f t="shared" si="12"/>
        <v>344454101.57000005</v>
      </c>
      <c r="J231" s="571"/>
      <c r="K231" s="571"/>
      <c r="L231" s="571"/>
      <c r="M231" s="571"/>
      <c r="N231" s="571"/>
      <c r="O231" s="571"/>
      <c r="P231" s="592"/>
      <c r="Q231" s="571"/>
      <c r="R231" s="522"/>
      <c r="S231" s="522"/>
      <c r="AF231" s="220"/>
      <c r="AG231" s="220"/>
      <c r="AH231" s="590"/>
      <c r="AI231" s="590"/>
      <c r="AY231" s="248">
        <v>10730530.060000001</v>
      </c>
      <c r="BC231" s="248">
        <v>42643146.039999999</v>
      </c>
      <c r="BG231" s="248">
        <v>291080425.47000003</v>
      </c>
    </row>
    <row r="232" spans="2:60">
      <c r="B232" s="927"/>
      <c r="C232" s="901"/>
      <c r="D232" s="917"/>
      <c r="E232" s="550" t="s">
        <v>792</v>
      </c>
      <c r="F232" s="551">
        <v>0.09</v>
      </c>
      <c r="G232" s="552">
        <f t="shared" si="11"/>
        <v>368395430.50999999</v>
      </c>
      <c r="H232" s="552">
        <f t="shared" si="11"/>
        <v>0</v>
      </c>
      <c r="I232" s="553">
        <f t="shared" si="12"/>
        <v>368395430.50999999</v>
      </c>
      <c r="J232" s="571"/>
      <c r="K232" s="571"/>
      <c r="L232" s="571"/>
      <c r="M232" s="571"/>
      <c r="N232" s="571"/>
      <c r="O232" s="571"/>
      <c r="P232" s="592"/>
      <c r="Q232" s="571"/>
      <c r="R232" s="522"/>
      <c r="S232" s="522"/>
      <c r="AF232" s="220"/>
      <c r="AG232" s="220"/>
      <c r="AH232" s="590"/>
      <c r="AI232" s="590"/>
      <c r="AR232" s="248">
        <v>5933274.54</v>
      </c>
      <c r="AU232" s="220">
        <v>28486890.07</v>
      </c>
      <c r="AW232" s="220">
        <v>83790076.120000005</v>
      </c>
      <c r="AY232" s="248">
        <v>18500234.940000001</v>
      </c>
      <c r="BC232" s="248">
        <v>93940976.489999995</v>
      </c>
      <c r="BG232" s="248">
        <v>137743978.34999999</v>
      </c>
    </row>
    <row r="233" spans="2:60">
      <c r="B233" s="928"/>
      <c r="C233" s="902"/>
      <c r="D233" s="918"/>
      <c r="E233" s="550" t="s">
        <v>793</v>
      </c>
      <c r="F233" s="551">
        <v>0.06</v>
      </c>
      <c r="G233" s="552">
        <f t="shared" si="11"/>
        <v>0</v>
      </c>
      <c r="H233" s="552">
        <f t="shared" si="11"/>
        <v>0</v>
      </c>
      <c r="I233" s="553">
        <f t="shared" si="12"/>
        <v>0</v>
      </c>
      <c r="J233" s="571"/>
      <c r="K233" s="571"/>
      <c r="L233" s="571"/>
      <c r="M233" s="571"/>
      <c r="N233" s="571"/>
      <c r="O233" s="571"/>
      <c r="P233" s="592"/>
      <c r="Q233" s="571"/>
      <c r="R233" s="522"/>
      <c r="S233" s="522"/>
      <c r="AF233" s="220"/>
      <c r="AG233" s="220"/>
      <c r="AH233" s="590"/>
      <c r="AI233" s="590"/>
      <c r="AN233" s="248">
        <v>380184.62</v>
      </c>
      <c r="AP233" s="248">
        <v>457720.72</v>
      </c>
      <c r="AR233" s="248">
        <v>3316943.87</v>
      </c>
      <c r="AU233" s="220">
        <v>17554955.43</v>
      </c>
      <c r="AW233" s="220">
        <v>-21709804.640000001</v>
      </c>
    </row>
    <row r="234" spans="2:60">
      <c r="B234" s="926"/>
      <c r="C234" s="900" t="s">
        <v>892</v>
      </c>
      <c r="D234" s="916" t="s">
        <v>835</v>
      </c>
      <c r="E234" s="550" t="s">
        <v>791</v>
      </c>
      <c r="F234" s="551">
        <v>0.13</v>
      </c>
      <c r="G234" s="552">
        <f t="shared" si="11"/>
        <v>0</v>
      </c>
      <c r="H234" s="552">
        <f t="shared" si="11"/>
        <v>42903859.369999997</v>
      </c>
      <c r="I234" s="553">
        <f t="shared" si="12"/>
        <v>-42903859.369999997</v>
      </c>
      <c r="J234" s="571"/>
      <c r="K234" s="571"/>
      <c r="L234" s="571"/>
      <c r="M234" s="571"/>
      <c r="N234" s="571"/>
      <c r="O234" s="571"/>
      <c r="P234" s="592"/>
      <c r="Q234" s="571"/>
      <c r="R234" s="522"/>
      <c r="S234" s="522"/>
      <c r="AF234" s="220"/>
      <c r="AG234" s="220"/>
      <c r="AH234" s="590"/>
      <c r="AI234" s="590"/>
      <c r="AO234" s="248">
        <v>31866297.739999998</v>
      </c>
      <c r="AQ234" s="248">
        <v>11037561.630000001</v>
      </c>
    </row>
    <row r="235" spans="2:60">
      <c r="B235" s="927"/>
      <c r="C235" s="901"/>
      <c r="D235" s="917"/>
      <c r="E235" s="550" t="s">
        <v>792</v>
      </c>
      <c r="F235" s="551">
        <v>0.09</v>
      </c>
      <c r="G235" s="552">
        <f t="shared" si="11"/>
        <v>0</v>
      </c>
      <c r="H235" s="552">
        <f t="shared" si="11"/>
        <v>0</v>
      </c>
      <c r="I235" s="553">
        <f t="shared" si="12"/>
        <v>0</v>
      </c>
      <c r="J235" s="571"/>
      <c r="K235" s="571"/>
      <c r="L235" s="571"/>
      <c r="M235" s="571"/>
      <c r="N235" s="571"/>
      <c r="O235" s="571"/>
      <c r="P235" s="592"/>
      <c r="Q235" s="571"/>
      <c r="R235" s="522"/>
      <c r="S235" s="522"/>
      <c r="AF235" s="220"/>
      <c r="AG235" s="220"/>
      <c r="AH235" s="590"/>
      <c r="AI235" s="590"/>
    </row>
    <row r="236" spans="2:60">
      <c r="B236" s="928"/>
      <c r="C236" s="902"/>
      <c r="D236" s="918"/>
      <c r="E236" s="550" t="s">
        <v>793</v>
      </c>
      <c r="F236" s="551">
        <v>0.06</v>
      </c>
      <c r="G236" s="552">
        <f t="shared" si="11"/>
        <v>0</v>
      </c>
      <c r="H236" s="552">
        <f t="shared" si="11"/>
        <v>0</v>
      </c>
      <c r="I236" s="553">
        <f t="shared" si="12"/>
        <v>0</v>
      </c>
      <c r="J236" s="571"/>
      <c r="K236" s="571"/>
      <c r="L236" s="571"/>
      <c r="M236" s="571"/>
      <c r="N236" s="571"/>
      <c r="O236" s="571"/>
      <c r="P236" s="592"/>
      <c r="Q236" s="571"/>
      <c r="R236" s="522"/>
      <c r="S236" s="522"/>
      <c r="AF236" s="220"/>
      <c r="AG236" s="220"/>
      <c r="AH236" s="590"/>
      <c r="AI236" s="590"/>
    </row>
    <row r="237" spans="2:60">
      <c r="B237" s="926"/>
      <c r="C237" s="900" t="s">
        <v>893</v>
      </c>
      <c r="D237" s="916" t="s">
        <v>894</v>
      </c>
      <c r="E237" s="550" t="s">
        <v>791</v>
      </c>
      <c r="F237" s="551">
        <v>0.13</v>
      </c>
      <c r="G237" s="552">
        <f t="shared" si="11"/>
        <v>0</v>
      </c>
      <c r="H237" s="552">
        <f t="shared" si="11"/>
        <v>406495.29</v>
      </c>
      <c r="I237" s="553">
        <f t="shared" si="12"/>
        <v>-406495.29</v>
      </c>
      <c r="J237" s="571"/>
      <c r="K237" s="571"/>
      <c r="L237" s="571"/>
      <c r="M237" s="571"/>
      <c r="N237" s="571"/>
      <c r="O237" s="571"/>
      <c r="P237" s="592"/>
      <c r="Q237" s="571"/>
      <c r="R237" s="522"/>
      <c r="S237" s="522"/>
      <c r="AF237" s="220"/>
      <c r="AG237" s="220"/>
      <c r="AH237" s="590"/>
      <c r="AI237" s="590"/>
      <c r="AO237" s="248">
        <v>406495.29</v>
      </c>
    </row>
    <row r="238" spans="2:60">
      <c r="B238" s="927"/>
      <c r="C238" s="901"/>
      <c r="D238" s="917"/>
      <c r="E238" s="550" t="s">
        <v>792</v>
      </c>
      <c r="F238" s="551">
        <v>0.09</v>
      </c>
      <c r="G238" s="552">
        <f t="shared" si="11"/>
        <v>0</v>
      </c>
      <c r="H238" s="552">
        <f t="shared" si="11"/>
        <v>42514.5</v>
      </c>
      <c r="I238" s="553">
        <f t="shared" si="12"/>
        <v>-42514.5</v>
      </c>
      <c r="J238" s="571"/>
      <c r="K238" s="571"/>
      <c r="L238" s="571"/>
      <c r="M238" s="571"/>
      <c r="N238" s="571"/>
      <c r="O238" s="571"/>
      <c r="P238" s="592"/>
      <c r="Q238" s="571"/>
      <c r="R238" s="522"/>
      <c r="S238" s="522"/>
      <c r="AF238" s="220"/>
      <c r="AG238" s="220"/>
      <c r="AH238" s="590"/>
      <c r="AI238" s="590"/>
      <c r="AO238" s="248">
        <v>42514.5</v>
      </c>
    </row>
    <row r="239" spans="2:60">
      <c r="B239" s="928"/>
      <c r="C239" s="902"/>
      <c r="D239" s="918"/>
      <c r="E239" s="550" t="s">
        <v>793</v>
      </c>
      <c r="F239" s="551">
        <v>0.06</v>
      </c>
      <c r="G239" s="552">
        <f t="shared" si="11"/>
        <v>0</v>
      </c>
      <c r="H239" s="552">
        <f t="shared" si="11"/>
        <v>0</v>
      </c>
      <c r="I239" s="553">
        <f t="shared" si="12"/>
        <v>0</v>
      </c>
      <c r="J239" s="571"/>
      <c r="K239" s="571"/>
      <c r="L239" s="571"/>
      <c r="M239" s="571"/>
      <c r="N239" s="571"/>
      <c r="O239" s="571"/>
      <c r="P239" s="592"/>
      <c r="Q239" s="571"/>
      <c r="R239" s="522"/>
      <c r="S239" s="522"/>
      <c r="AF239" s="220"/>
      <c r="AG239" s="220"/>
      <c r="AH239" s="590"/>
      <c r="AI239" s="590"/>
    </row>
    <row r="240" spans="2:60">
      <c r="B240" s="926"/>
      <c r="C240" s="554">
        <v>2365</v>
      </c>
      <c r="D240" s="916" t="s">
        <v>861</v>
      </c>
      <c r="E240" s="550" t="s">
        <v>791</v>
      </c>
      <c r="F240" s="551">
        <v>0.13</v>
      </c>
      <c r="G240" s="552">
        <f t="shared" si="11"/>
        <v>0</v>
      </c>
      <c r="H240" s="552">
        <f t="shared" si="11"/>
        <v>0</v>
      </c>
      <c r="I240" s="553">
        <f t="shared" si="12"/>
        <v>0</v>
      </c>
      <c r="J240" s="571"/>
      <c r="K240" s="571"/>
      <c r="L240" s="571"/>
      <c r="M240" s="571"/>
      <c r="N240" s="571"/>
      <c r="O240" s="571"/>
      <c r="P240" s="592"/>
      <c r="Q240" s="571"/>
      <c r="R240" s="522"/>
      <c r="S240" s="522"/>
      <c r="AF240" s="220"/>
      <c r="AG240" s="220"/>
      <c r="AH240" s="590"/>
      <c r="AI240" s="590"/>
    </row>
    <row r="241" spans="2:60">
      <c r="B241" s="927"/>
      <c r="C241" s="554">
        <v>2365</v>
      </c>
      <c r="D241" s="917"/>
      <c r="E241" s="550" t="s">
        <v>792</v>
      </c>
      <c r="F241" s="551">
        <v>0.09</v>
      </c>
      <c r="G241" s="552">
        <f t="shared" si="11"/>
        <v>0</v>
      </c>
      <c r="H241" s="552">
        <f t="shared" si="11"/>
        <v>0</v>
      </c>
      <c r="I241" s="553">
        <f t="shared" si="12"/>
        <v>0</v>
      </c>
      <c r="J241" s="571"/>
      <c r="K241" s="571"/>
      <c r="L241" s="571"/>
      <c r="M241" s="571"/>
      <c r="N241" s="571"/>
      <c r="O241" s="571"/>
      <c r="P241" s="592"/>
      <c r="Q241" s="571"/>
      <c r="R241" s="522"/>
      <c r="S241" s="522"/>
      <c r="AF241" s="220"/>
      <c r="AG241" s="220"/>
      <c r="AH241" s="590"/>
      <c r="AI241" s="590"/>
    </row>
    <row r="242" spans="2:60">
      <c r="B242" s="928"/>
      <c r="C242" s="554">
        <v>2365</v>
      </c>
      <c r="D242" s="918"/>
      <c r="E242" s="550" t="s">
        <v>793</v>
      </c>
      <c r="F242" s="551">
        <v>0.06</v>
      </c>
      <c r="G242" s="552">
        <f t="shared" si="11"/>
        <v>0</v>
      </c>
      <c r="H242" s="552">
        <f t="shared" si="11"/>
        <v>13036.99</v>
      </c>
      <c r="I242" s="553">
        <f t="shared" si="12"/>
        <v>-13036.99</v>
      </c>
      <c r="J242" s="571"/>
      <c r="K242" s="571"/>
      <c r="L242" s="571"/>
      <c r="M242" s="571"/>
      <c r="N242" s="571"/>
      <c r="O242" s="571"/>
      <c r="P242" s="592"/>
      <c r="Q242" s="571"/>
      <c r="R242" s="522"/>
      <c r="S242" s="522"/>
      <c r="AF242" s="220"/>
      <c r="AG242" s="220"/>
      <c r="AH242" s="590"/>
      <c r="AI242" s="590"/>
      <c r="AO242" s="248">
        <v>13036.99</v>
      </c>
    </row>
    <row r="243" spans="2:60">
      <c r="B243" s="926"/>
      <c r="C243" s="900" t="s">
        <v>895</v>
      </c>
      <c r="D243" s="916" t="s">
        <v>896</v>
      </c>
      <c r="E243" s="550" t="s">
        <v>791</v>
      </c>
      <c r="F243" s="551">
        <v>0.13</v>
      </c>
      <c r="G243" s="552">
        <f t="shared" si="11"/>
        <v>0</v>
      </c>
      <c r="H243" s="552">
        <f t="shared" si="11"/>
        <v>1249415.93</v>
      </c>
      <c r="I243" s="553">
        <f t="shared" si="12"/>
        <v>-1249415.93</v>
      </c>
      <c r="J243" s="571"/>
      <c r="K243" s="571"/>
      <c r="L243" s="571"/>
      <c r="M243" s="571"/>
      <c r="N243" s="571"/>
      <c r="O243" s="571"/>
      <c r="P243" s="592"/>
      <c r="Q243" s="571"/>
      <c r="R243" s="522"/>
      <c r="S243" s="522"/>
      <c r="AF243" s="220"/>
      <c r="AG243" s="220"/>
      <c r="AH243" s="590"/>
      <c r="AI243" s="590"/>
      <c r="AO243" s="248">
        <v>1249415.93</v>
      </c>
    </row>
    <row r="244" spans="2:60">
      <c r="B244" s="927"/>
      <c r="C244" s="901"/>
      <c r="D244" s="917"/>
      <c r="E244" s="550" t="s">
        <v>792</v>
      </c>
      <c r="F244" s="551">
        <v>0.09</v>
      </c>
      <c r="G244" s="552">
        <f t="shared" si="11"/>
        <v>0</v>
      </c>
      <c r="H244" s="552">
        <f t="shared" si="11"/>
        <v>0</v>
      </c>
      <c r="I244" s="553">
        <f t="shared" si="12"/>
        <v>0</v>
      </c>
      <c r="J244" s="571"/>
      <c r="K244" s="571"/>
      <c r="L244" s="571"/>
      <c r="M244" s="571"/>
      <c r="N244" s="571"/>
      <c r="O244" s="571"/>
      <c r="P244" s="592"/>
      <c r="Q244" s="571"/>
      <c r="R244" s="522"/>
      <c r="S244" s="522"/>
      <c r="AF244" s="220"/>
      <c r="AG244" s="220"/>
      <c r="AH244" s="590"/>
      <c r="AI244" s="590"/>
    </row>
    <row r="245" spans="2:60">
      <c r="B245" s="928"/>
      <c r="C245" s="902"/>
      <c r="D245" s="918"/>
      <c r="E245" s="550" t="s">
        <v>793</v>
      </c>
      <c r="F245" s="551">
        <v>0.06</v>
      </c>
      <c r="G245" s="552">
        <f t="shared" si="11"/>
        <v>0</v>
      </c>
      <c r="H245" s="552">
        <f t="shared" si="11"/>
        <v>0</v>
      </c>
      <c r="I245" s="553">
        <f t="shared" si="12"/>
        <v>0</v>
      </c>
      <c r="J245" s="571"/>
      <c r="K245" s="571"/>
      <c r="L245" s="571"/>
      <c r="M245" s="571"/>
      <c r="N245" s="571"/>
      <c r="O245" s="571"/>
      <c r="P245" s="592"/>
      <c r="Q245" s="571"/>
      <c r="R245" s="522"/>
      <c r="S245" s="522"/>
      <c r="AF245" s="220"/>
      <c r="AG245" s="220"/>
      <c r="AH245" s="590"/>
      <c r="AI245" s="590"/>
    </row>
    <row r="246" spans="2:60">
      <c r="B246" s="926"/>
      <c r="C246" s="591">
        <v>4306</v>
      </c>
      <c r="D246" s="916" t="s">
        <v>882</v>
      </c>
      <c r="E246" s="550" t="s">
        <v>791</v>
      </c>
      <c r="F246" s="551">
        <v>0.13</v>
      </c>
      <c r="G246" s="552">
        <f t="shared" si="11"/>
        <v>0</v>
      </c>
      <c r="H246" s="552">
        <f t="shared" si="11"/>
        <v>0</v>
      </c>
      <c r="I246" s="553">
        <f t="shared" si="12"/>
        <v>0</v>
      </c>
      <c r="J246" s="571"/>
      <c r="K246" s="571"/>
      <c r="L246" s="571"/>
      <c r="M246" s="571"/>
      <c r="N246" s="571"/>
      <c r="O246" s="571"/>
      <c r="P246" s="592"/>
      <c r="Q246" s="571"/>
      <c r="R246" s="522"/>
      <c r="S246" s="522"/>
      <c r="AF246" s="220"/>
      <c r="AG246" s="220"/>
      <c r="AH246" s="590"/>
      <c r="AI246" s="590"/>
    </row>
    <row r="247" spans="2:60">
      <c r="B247" s="927"/>
      <c r="C247" s="591">
        <v>4306</v>
      </c>
      <c r="D247" s="917"/>
      <c r="E247" s="550" t="s">
        <v>792</v>
      </c>
      <c r="F247" s="551">
        <v>0.09</v>
      </c>
      <c r="G247" s="552">
        <f t="shared" si="11"/>
        <v>0</v>
      </c>
      <c r="H247" s="552">
        <f t="shared" si="11"/>
        <v>0</v>
      </c>
      <c r="I247" s="553">
        <f t="shared" si="12"/>
        <v>0</v>
      </c>
      <c r="J247" s="571"/>
      <c r="K247" s="571"/>
      <c r="L247" s="571"/>
      <c r="M247" s="571"/>
      <c r="N247" s="571"/>
      <c r="O247" s="571"/>
      <c r="P247" s="592"/>
      <c r="Q247" s="571"/>
      <c r="R247" s="522"/>
      <c r="S247" s="522"/>
      <c r="AF247" s="220"/>
      <c r="AG247" s="220"/>
      <c r="AH247" s="590"/>
      <c r="AI247" s="590"/>
    </row>
    <row r="248" spans="2:60" ht="14.1" customHeight="1">
      <c r="B248" s="927"/>
      <c r="C248" s="557">
        <v>4306</v>
      </c>
      <c r="D248" s="917"/>
      <c r="E248" s="550" t="s">
        <v>793</v>
      </c>
      <c r="F248" s="551">
        <v>0.06</v>
      </c>
      <c r="G248" s="552">
        <f t="shared" si="11"/>
        <v>787275.74999999988</v>
      </c>
      <c r="H248" s="552">
        <f t="shared" si="11"/>
        <v>392371.14</v>
      </c>
      <c r="I248" s="553">
        <f t="shared" si="12"/>
        <v>394904.60999999987</v>
      </c>
      <c r="J248" s="571"/>
      <c r="K248" s="571"/>
      <c r="L248" s="571"/>
      <c r="M248" s="571"/>
      <c r="N248" s="571"/>
      <c r="O248" s="571"/>
      <c r="P248" s="592"/>
      <c r="Q248" s="571"/>
      <c r="R248" s="522"/>
      <c r="S248" s="522"/>
      <c r="AF248" s="220"/>
      <c r="AG248" s="220"/>
      <c r="AH248" s="590"/>
      <c r="AI248" s="590"/>
      <c r="AP248" s="248">
        <v>443779.49</v>
      </c>
      <c r="AR248" s="248">
        <v>66554.22</v>
      </c>
      <c r="AS248" s="220">
        <v>66554.22</v>
      </c>
      <c r="AU248" s="220">
        <v>85445.66</v>
      </c>
      <c r="AV248" s="220">
        <v>85445.66</v>
      </c>
      <c r="AW248" s="220">
        <v>42964.32</v>
      </c>
      <c r="AX248" s="220">
        <v>42964.32</v>
      </c>
      <c r="AY248" s="248">
        <v>99657.18</v>
      </c>
      <c r="AZ248" s="248">
        <v>99657.18</v>
      </c>
      <c r="BC248" s="248">
        <v>48874.879999999997</v>
      </c>
      <c r="BD248" s="248">
        <v>48874.879999999997</v>
      </c>
      <c r="BH248" s="248">
        <v>48874.879999999997</v>
      </c>
    </row>
    <row r="249" spans="2:60" ht="17.100000000000001" customHeight="1">
      <c r="B249" s="926"/>
      <c r="C249" s="557">
        <v>3399</v>
      </c>
      <c r="D249" s="916" t="s">
        <v>897</v>
      </c>
      <c r="E249" s="550" t="s">
        <v>791</v>
      </c>
      <c r="F249" s="551">
        <v>0.13</v>
      </c>
      <c r="G249" s="552">
        <f t="shared" si="11"/>
        <v>0</v>
      </c>
      <c r="H249" s="552">
        <f t="shared" si="11"/>
        <v>0</v>
      </c>
      <c r="I249" s="553">
        <f t="shared" si="12"/>
        <v>0</v>
      </c>
      <c r="J249" s="571"/>
      <c r="K249" s="571"/>
      <c r="L249" s="571"/>
      <c r="M249" s="571"/>
      <c r="N249" s="571"/>
      <c r="O249" s="571"/>
      <c r="P249" s="592"/>
      <c r="Q249" s="571"/>
      <c r="R249" s="522"/>
      <c r="S249" s="522"/>
      <c r="AF249" s="220"/>
      <c r="AG249" s="220"/>
      <c r="AH249" s="590"/>
      <c r="AI249" s="590"/>
    </row>
    <row r="250" spans="2:60" ht="17.100000000000001" customHeight="1">
      <c r="B250" s="927"/>
      <c r="C250" s="557">
        <v>3399</v>
      </c>
      <c r="D250" s="917"/>
      <c r="E250" s="550" t="s">
        <v>792</v>
      </c>
      <c r="F250" s="551">
        <v>0.09</v>
      </c>
      <c r="G250" s="552">
        <f t="shared" si="11"/>
        <v>0</v>
      </c>
      <c r="H250" s="552">
        <f t="shared" si="11"/>
        <v>0</v>
      </c>
      <c r="I250" s="553">
        <f t="shared" si="12"/>
        <v>0</v>
      </c>
      <c r="J250" s="571"/>
      <c r="K250" s="571"/>
      <c r="L250" s="571"/>
      <c r="M250" s="571"/>
      <c r="N250" s="571"/>
      <c r="O250" s="571"/>
      <c r="P250" s="592"/>
      <c r="Q250" s="571"/>
      <c r="R250" s="522"/>
      <c r="S250" s="522"/>
      <c r="AF250" s="220"/>
      <c r="AG250" s="220"/>
      <c r="AH250" s="590"/>
      <c r="AI250" s="590"/>
    </row>
    <row r="251" spans="2:60" ht="17.100000000000001" customHeight="1">
      <c r="B251" s="927"/>
      <c r="C251" s="557">
        <v>3399</v>
      </c>
      <c r="D251" s="917"/>
      <c r="E251" s="550" t="s">
        <v>793</v>
      </c>
      <c r="F251" s="551">
        <v>0.06</v>
      </c>
      <c r="G251" s="552">
        <f t="shared" si="11"/>
        <v>318603.57</v>
      </c>
      <c r="H251" s="552">
        <f t="shared" si="11"/>
        <v>0</v>
      </c>
      <c r="I251" s="553">
        <f t="shared" si="12"/>
        <v>318603.57</v>
      </c>
      <c r="J251" s="571"/>
      <c r="K251" s="571"/>
      <c r="L251" s="571"/>
      <c r="M251" s="571"/>
      <c r="N251" s="571"/>
      <c r="O251" s="571"/>
      <c r="P251" s="592"/>
      <c r="Q251" s="571"/>
      <c r="R251" s="522"/>
      <c r="S251" s="522"/>
      <c r="AF251" s="220"/>
      <c r="AG251" s="220"/>
      <c r="AH251" s="590"/>
      <c r="AI251" s="590"/>
      <c r="AP251" s="248">
        <v>291401.82</v>
      </c>
      <c r="AR251" s="248">
        <v>27201.75</v>
      </c>
    </row>
    <row r="252" spans="2:60" ht="17.100000000000001" customHeight="1">
      <c r="B252" s="926"/>
      <c r="C252" s="557">
        <v>3403</v>
      </c>
      <c r="D252" s="916" t="s">
        <v>898</v>
      </c>
      <c r="E252" s="550" t="s">
        <v>791</v>
      </c>
      <c r="F252" s="551">
        <v>0.13</v>
      </c>
      <c r="G252" s="552">
        <f t="shared" si="11"/>
        <v>0</v>
      </c>
      <c r="H252" s="552">
        <f t="shared" si="11"/>
        <v>0</v>
      </c>
      <c r="I252" s="553">
        <f t="shared" si="12"/>
        <v>0</v>
      </c>
      <c r="J252" s="571"/>
      <c r="K252" s="571"/>
      <c r="L252" s="571"/>
      <c r="M252" s="571"/>
      <c r="N252" s="571"/>
      <c r="O252" s="571"/>
      <c r="P252" s="592"/>
      <c r="Q252" s="571"/>
      <c r="R252" s="522"/>
      <c r="S252" s="522"/>
      <c r="AF252" s="220"/>
      <c r="AG252" s="220"/>
      <c r="AH252" s="590"/>
      <c r="AI252" s="590"/>
    </row>
    <row r="253" spans="2:60" ht="17.100000000000001" customHeight="1">
      <c r="B253" s="927"/>
      <c r="C253" s="557">
        <v>3403</v>
      </c>
      <c r="D253" s="917"/>
      <c r="E253" s="550" t="s">
        <v>792</v>
      </c>
      <c r="F253" s="551">
        <v>0.09</v>
      </c>
      <c r="G253" s="552">
        <f t="shared" si="11"/>
        <v>0</v>
      </c>
      <c r="H253" s="552">
        <f t="shared" si="11"/>
        <v>0</v>
      </c>
      <c r="I253" s="553">
        <f t="shared" si="12"/>
        <v>0</v>
      </c>
      <c r="J253" s="571"/>
      <c r="K253" s="571"/>
      <c r="L253" s="571"/>
      <c r="M253" s="571"/>
      <c r="N253" s="571"/>
      <c r="O253" s="571"/>
      <c r="P253" s="592"/>
      <c r="Q253" s="571"/>
      <c r="R253" s="522"/>
      <c r="S253" s="522"/>
      <c r="AF253" s="220"/>
      <c r="AG253" s="220"/>
      <c r="AH253" s="590"/>
      <c r="AI253" s="590"/>
    </row>
    <row r="254" spans="2:60" ht="17.100000000000001" customHeight="1">
      <c r="B254" s="927"/>
      <c r="C254" s="557">
        <v>3403</v>
      </c>
      <c r="D254" s="917"/>
      <c r="E254" s="550" t="s">
        <v>793</v>
      </c>
      <c r="F254" s="551">
        <v>0.06</v>
      </c>
      <c r="G254" s="552">
        <f t="shared" si="11"/>
        <v>591360.48</v>
      </c>
      <c r="H254" s="552">
        <f t="shared" si="11"/>
        <v>591360.48</v>
      </c>
      <c r="I254" s="553">
        <f t="shared" si="12"/>
        <v>0</v>
      </c>
      <c r="J254" s="571"/>
      <c r="K254" s="571"/>
      <c r="L254" s="571"/>
      <c r="M254" s="571"/>
      <c r="N254" s="571"/>
      <c r="O254" s="571"/>
      <c r="P254" s="592"/>
      <c r="Q254" s="571"/>
      <c r="R254" s="522"/>
      <c r="S254" s="522"/>
      <c r="AF254" s="220"/>
      <c r="AG254" s="220"/>
      <c r="AH254" s="590"/>
      <c r="AI254" s="590"/>
      <c r="AP254" s="248">
        <v>291401.82</v>
      </c>
      <c r="AR254" s="248">
        <v>27201.75</v>
      </c>
      <c r="AU254" s="220">
        <v>32385.65</v>
      </c>
      <c r="AW254" s="220">
        <v>42964.32</v>
      </c>
      <c r="AX254" s="220">
        <v>42964.32</v>
      </c>
      <c r="AY254" s="248">
        <v>99657.18</v>
      </c>
      <c r="AZ254" s="248">
        <v>99657.18</v>
      </c>
      <c r="BC254" s="248">
        <v>48874.879999999997</v>
      </c>
      <c r="BD254" s="248">
        <v>48874.879999999997</v>
      </c>
      <c r="BG254" s="248">
        <v>48874.879999999997</v>
      </c>
      <c r="BH254" s="248">
        <v>399864.1</v>
      </c>
    </row>
    <row r="255" spans="2:60" ht="17.100000000000001" customHeight="1">
      <c r="B255" s="926"/>
      <c r="C255" s="557">
        <v>3398</v>
      </c>
      <c r="D255" s="916" t="s">
        <v>899</v>
      </c>
      <c r="E255" s="550" t="s">
        <v>791</v>
      </c>
      <c r="F255" s="551">
        <v>0.13</v>
      </c>
      <c r="G255" s="552">
        <f t="shared" si="11"/>
        <v>0</v>
      </c>
      <c r="H255" s="552">
        <f t="shared" si="11"/>
        <v>0</v>
      </c>
      <c r="I255" s="553">
        <f t="shared" si="12"/>
        <v>0</v>
      </c>
      <c r="J255" s="571"/>
      <c r="K255" s="571"/>
      <c r="L255" s="571"/>
      <c r="M255" s="571"/>
      <c r="N255" s="571"/>
      <c r="O255" s="571"/>
      <c r="P255" s="592"/>
      <c r="Q255" s="571"/>
      <c r="R255" s="522"/>
      <c r="S255" s="522"/>
      <c r="AF255" s="220"/>
      <c r="AG255" s="220"/>
      <c r="AH255" s="590"/>
      <c r="AI255" s="590"/>
    </row>
    <row r="256" spans="2:60" ht="17.100000000000001" customHeight="1">
      <c r="B256" s="927"/>
      <c r="C256" s="557">
        <v>3398</v>
      </c>
      <c r="D256" s="917"/>
      <c r="E256" s="550" t="s">
        <v>792</v>
      </c>
      <c r="F256" s="551">
        <v>0.09</v>
      </c>
      <c r="G256" s="552">
        <f t="shared" si="11"/>
        <v>0</v>
      </c>
      <c r="H256" s="552">
        <f t="shared" si="11"/>
        <v>0</v>
      </c>
      <c r="I256" s="553">
        <f t="shared" si="12"/>
        <v>0</v>
      </c>
      <c r="J256" s="571"/>
      <c r="K256" s="571"/>
      <c r="L256" s="571"/>
      <c r="M256" s="571"/>
      <c r="N256" s="571"/>
      <c r="O256" s="571"/>
      <c r="P256" s="592"/>
      <c r="Q256" s="571"/>
      <c r="R256" s="522"/>
      <c r="S256" s="522"/>
      <c r="AF256" s="220"/>
      <c r="AG256" s="220"/>
      <c r="AH256" s="590"/>
      <c r="AI256" s="590"/>
    </row>
    <row r="257" spans="2:60" ht="17.100000000000001" customHeight="1">
      <c r="B257" s="927"/>
      <c r="C257" s="557">
        <v>3398</v>
      </c>
      <c r="D257" s="917"/>
      <c r="E257" s="550" t="s">
        <v>793</v>
      </c>
      <c r="F257" s="551">
        <v>0.06</v>
      </c>
      <c r="G257" s="552">
        <f t="shared" si="11"/>
        <v>591360.48</v>
      </c>
      <c r="H257" s="552">
        <f t="shared" si="11"/>
        <v>591360.48</v>
      </c>
      <c r="I257" s="553">
        <f t="shared" si="12"/>
        <v>0</v>
      </c>
      <c r="J257" s="571"/>
      <c r="K257" s="571"/>
      <c r="L257" s="571"/>
      <c r="M257" s="571"/>
      <c r="N257" s="571"/>
      <c r="O257" s="571"/>
      <c r="P257" s="592"/>
      <c r="Q257" s="571"/>
      <c r="R257" s="522"/>
      <c r="S257" s="522"/>
      <c r="AF257" s="220"/>
      <c r="AG257" s="220"/>
      <c r="AH257" s="590"/>
      <c r="AI257" s="590"/>
      <c r="AP257" s="248">
        <v>291401.82</v>
      </c>
      <c r="AR257" s="248">
        <v>27201.75</v>
      </c>
      <c r="AU257" s="220">
        <v>32385.65</v>
      </c>
      <c r="AW257" s="220">
        <v>42964.32</v>
      </c>
      <c r="AX257" s="220">
        <v>42964.32</v>
      </c>
      <c r="AY257" s="248">
        <v>99657.18</v>
      </c>
      <c r="AZ257" s="248">
        <v>99657.18</v>
      </c>
      <c r="BC257" s="248">
        <v>48874.879999999997</v>
      </c>
      <c r="BD257" s="248">
        <v>48874.879999999997</v>
      </c>
      <c r="BG257" s="248">
        <v>48874.879999999997</v>
      </c>
      <c r="BH257" s="248">
        <v>399864.1</v>
      </c>
    </row>
    <row r="258" spans="2:60" ht="17.100000000000001" customHeight="1">
      <c r="B258" s="926"/>
      <c r="C258" s="557">
        <v>3401</v>
      </c>
      <c r="D258" s="916" t="s">
        <v>900</v>
      </c>
      <c r="E258" s="550" t="s">
        <v>791</v>
      </c>
      <c r="F258" s="551">
        <v>0.13</v>
      </c>
      <c r="G258" s="552">
        <f t="shared" si="11"/>
        <v>0</v>
      </c>
      <c r="H258" s="552">
        <f t="shared" si="11"/>
        <v>0</v>
      </c>
      <c r="I258" s="553">
        <f t="shared" si="12"/>
        <v>0</v>
      </c>
      <c r="J258" s="571"/>
      <c r="K258" s="571"/>
      <c r="L258" s="571"/>
      <c r="M258" s="571"/>
      <c r="N258" s="571"/>
      <c r="O258" s="571"/>
      <c r="P258" s="592"/>
      <c r="Q258" s="571"/>
      <c r="R258" s="522"/>
      <c r="S258" s="522"/>
      <c r="AF258" s="220"/>
      <c r="AG258" s="220"/>
      <c r="AH258" s="590"/>
      <c r="AI258" s="590"/>
    </row>
    <row r="259" spans="2:60" ht="17.100000000000001" customHeight="1">
      <c r="B259" s="927"/>
      <c r="C259" s="557">
        <v>3401</v>
      </c>
      <c r="D259" s="917"/>
      <c r="E259" s="550" t="s">
        <v>792</v>
      </c>
      <c r="F259" s="551">
        <v>0.09</v>
      </c>
      <c r="G259" s="552">
        <f t="shared" si="11"/>
        <v>0</v>
      </c>
      <c r="H259" s="552">
        <f t="shared" si="11"/>
        <v>0</v>
      </c>
      <c r="I259" s="553">
        <f t="shared" si="12"/>
        <v>0</v>
      </c>
      <c r="J259" s="571"/>
      <c r="K259" s="571"/>
      <c r="L259" s="571"/>
      <c r="M259" s="571"/>
      <c r="N259" s="571"/>
      <c r="O259" s="571"/>
      <c r="P259" s="592"/>
      <c r="Q259" s="571"/>
      <c r="R259" s="522"/>
      <c r="S259" s="522"/>
      <c r="AF259" s="220"/>
      <c r="AG259" s="220"/>
      <c r="AH259" s="590"/>
      <c r="AI259" s="590"/>
    </row>
    <row r="260" spans="2:60" ht="17.100000000000001" customHeight="1">
      <c r="B260" s="927"/>
      <c r="C260" s="557">
        <v>3401</v>
      </c>
      <c r="D260" s="917"/>
      <c r="E260" s="550" t="s">
        <v>793</v>
      </c>
      <c r="F260" s="551">
        <v>0.06</v>
      </c>
      <c r="G260" s="552">
        <f t="shared" si="11"/>
        <v>377841.91000000003</v>
      </c>
      <c r="H260" s="552">
        <f t="shared" si="11"/>
        <v>26852.69</v>
      </c>
      <c r="I260" s="553">
        <f t="shared" si="12"/>
        <v>350989.22000000003</v>
      </c>
      <c r="J260" s="571"/>
      <c r="K260" s="571"/>
      <c r="L260" s="571"/>
      <c r="M260" s="571"/>
      <c r="N260" s="571"/>
      <c r="O260" s="571"/>
      <c r="P260" s="592"/>
      <c r="Q260" s="571"/>
      <c r="R260" s="522"/>
      <c r="S260" s="522"/>
      <c r="AF260" s="220"/>
      <c r="AG260" s="220"/>
      <c r="AH260" s="590"/>
      <c r="AI260" s="590"/>
      <c r="AP260" s="248">
        <v>291401.82</v>
      </c>
      <c r="AR260" s="248">
        <v>27201.75</v>
      </c>
      <c r="AU260" s="220">
        <v>32385.65</v>
      </c>
      <c r="AW260" s="220">
        <v>26852.69</v>
      </c>
      <c r="AX260" s="220">
        <v>26852.69</v>
      </c>
    </row>
    <row r="261" spans="2:60" ht="17.100000000000001" customHeight="1">
      <c r="B261" s="926"/>
      <c r="C261" s="557">
        <v>3402</v>
      </c>
      <c r="D261" s="916" t="s">
        <v>901</v>
      </c>
      <c r="E261" s="550" t="s">
        <v>791</v>
      </c>
      <c r="F261" s="551">
        <v>0.13</v>
      </c>
      <c r="G261" s="552">
        <f t="shared" si="11"/>
        <v>0</v>
      </c>
      <c r="H261" s="552">
        <f t="shared" si="11"/>
        <v>0</v>
      </c>
      <c r="I261" s="553">
        <f t="shared" si="12"/>
        <v>0</v>
      </c>
      <c r="J261" s="571"/>
      <c r="K261" s="571"/>
      <c r="L261" s="571"/>
      <c r="M261" s="571"/>
      <c r="N261" s="571"/>
      <c r="O261" s="571"/>
      <c r="P261" s="592"/>
      <c r="Q261" s="571"/>
      <c r="R261" s="522"/>
      <c r="S261" s="522"/>
      <c r="AF261" s="220"/>
      <c r="AG261" s="220"/>
      <c r="AH261" s="590"/>
      <c r="AI261" s="590"/>
    </row>
    <row r="262" spans="2:60" ht="17.100000000000001" customHeight="1">
      <c r="B262" s="927"/>
      <c r="C262" s="557">
        <v>3402</v>
      </c>
      <c r="D262" s="917"/>
      <c r="E262" s="550" t="s">
        <v>792</v>
      </c>
      <c r="F262" s="551">
        <v>0.09</v>
      </c>
      <c r="G262" s="552">
        <f t="shared" si="11"/>
        <v>0</v>
      </c>
      <c r="H262" s="552">
        <f t="shared" si="11"/>
        <v>0</v>
      </c>
      <c r="I262" s="553">
        <f t="shared" si="12"/>
        <v>0</v>
      </c>
      <c r="J262" s="571"/>
      <c r="K262" s="571"/>
      <c r="L262" s="571"/>
      <c r="M262" s="571"/>
      <c r="N262" s="571"/>
      <c r="O262" s="571"/>
      <c r="P262" s="592"/>
      <c r="Q262" s="571"/>
      <c r="R262" s="522"/>
      <c r="S262" s="522"/>
      <c r="AF262" s="220"/>
      <c r="AG262" s="220"/>
      <c r="AH262" s="590"/>
      <c r="AI262" s="590"/>
    </row>
    <row r="263" spans="2:60" ht="17.100000000000001" customHeight="1">
      <c r="B263" s="927"/>
      <c r="C263" s="557">
        <v>3402</v>
      </c>
      <c r="D263" s="917"/>
      <c r="E263" s="550" t="s">
        <v>793</v>
      </c>
      <c r="F263" s="551">
        <v>0.06</v>
      </c>
      <c r="G263" s="552">
        <f t="shared" si="11"/>
        <v>591360.48</v>
      </c>
      <c r="H263" s="552">
        <f t="shared" si="11"/>
        <v>591360.48</v>
      </c>
      <c r="I263" s="553">
        <f t="shared" si="12"/>
        <v>0</v>
      </c>
      <c r="J263" s="571"/>
      <c r="K263" s="571"/>
      <c r="L263" s="571"/>
      <c r="M263" s="571"/>
      <c r="N263" s="571"/>
      <c r="O263" s="571"/>
      <c r="P263" s="592"/>
      <c r="Q263" s="571"/>
      <c r="R263" s="522"/>
      <c r="S263" s="522"/>
      <c r="AF263" s="220"/>
      <c r="AG263" s="220"/>
      <c r="AH263" s="590"/>
      <c r="AI263" s="590"/>
      <c r="AP263" s="248">
        <v>291401.82</v>
      </c>
      <c r="AR263" s="248">
        <v>27201.75</v>
      </c>
      <c r="AU263" s="220">
        <v>32385.65</v>
      </c>
      <c r="AW263" s="220">
        <v>42964.32</v>
      </c>
      <c r="AX263" s="220">
        <v>42964.32</v>
      </c>
      <c r="AY263" s="248">
        <v>99657.18</v>
      </c>
      <c r="AZ263" s="248">
        <v>99657.18</v>
      </c>
      <c r="BC263" s="248">
        <v>48874.879999999997</v>
      </c>
      <c r="BD263" s="248">
        <v>48874.879999999997</v>
      </c>
      <c r="BG263" s="248">
        <v>48874.879999999997</v>
      </c>
      <c r="BH263" s="248">
        <v>399864.1</v>
      </c>
    </row>
    <row r="264" spans="2:60" ht="17.100000000000001" customHeight="1">
      <c r="B264" s="926"/>
      <c r="C264" s="557">
        <v>4317</v>
      </c>
      <c r="D264" s="916" t="s">
        <v>902</v>
      </c>
      <c r="E264" s="550" t="s">
        <v>791</v>
      </c>
      <c r="F264" s="551">
        <v>0.13</v>
      </c>
      <c r="G264" s="552">
        <f t="shared" si="11"/>
        <v>0</v>
      </c>
      <c r="H264" s="552">
        <f t="shared" si="11"/>
        <v>0</v>
      </c>
      <c r="I264" s="553">
        <f t="shared" si="12"/>
        <v>0</v>
      </c>
      <c r="J264" s="571"/>
      <c r="K264" s="571"/>
      <c r="L264" s="571"/>
      <c r="M264" s="571"/>
      <c r="N264" s="571"/>
      <c r="O264" s="571"/>
      <c r="P264" s="592"/>
      <c r="Q264" s="571"/>
      <c r="R264" s="522"/>
      <c r="S264" s="522"/>
      <c r="AF264" s="220"/>
      <c r="AG264" s="220"/>
      <c r="AH264" s="590"/>
      <c r="AI264" s="590"/>
    </row>
    <row r="265" spans="2:60" ht="17.100000000000001" customHeight="1">
      <c r="B265" s="927"/>
      <c r="C265" s="557">
        <v>4317</v>
      </c>
      <c r="D265" s="917"/>
      <c r="E265" s="550" t="s">
        <v>792</v>
      </c>
      <c r="F265" s="551">
        <v>0.09</v>
      </c>
      <c r="G265" s="552">
        <f t="shared" si="11"/>
        <v>0</v>
      </c>
      <c r="H265" s="552">
        <f t="shared" si="11"/>
        <v>0</v>
      </c>
      <c r="I265" s="553">
        <f t="shared" si="12"/>
        <v>0</v>
      </c>
      <c r="J265" s="571"/>
      <c r="K265" s="571"/>
      <c r="L265" s="571"/>
      <c r="M265" s="571"/>
      <c r="N265" s="571"/>
      <c r="O265" s="571"/>
      <c r="P265" s="592"/>
      <c r="Q265" s="571"/>
      <c r="R265" s="522"/>
      <c r="S265" s="522"/>
      <c r="AF265" s="220"/>
      <c r="AG265" s="220"/>
      <c r="AH265" s="590"/>
      <c r="AI265" s="590"/>
    </row>
    <row r="266" spans="2:60" ht="17.100000000000001" customHeight="1">
      <c r="B266" s="927"/>
      <c r="C266" s="557">
        <v>4317</v>
      </c>
      <c r="D266" s="917"/>
      <c r="E266" s="550" t="s">
        <v>793</v>
      </c>
      <c r="F266" s="551">
        <v>0.06</v>
      </c>
      <c r="G266" s="552">
        <f t="shared" ref="G266:H329" si="13">SUM(J266,L266,N266,P266,R266,T266,V266,X266,Z266,AB266,AD266,AF266,AH266,AJ266,AL266,AN266,AP266,AR266,AU266,AW266,AY266,BC266,BG266)</f>
        <v>221133.01</v>
      </c>
      <c r="H266" s="552">
        <f t="shared" si="13"/>
        <v>221133.01</v>
      </c>
      <c r="I266" s="553">
        <f t="shared" si="12"/>
        <v>0</v>
      </c>
      <c r="J266" s="571"/>
      <c r="K266" s="571"/>
      <c r="L266" s="571"/>
      <c r="M266" s="571"/>
      <c r="N266" s="571"/>
      <c r="O266" s="571"/>
      <c r="P266" s="592"/>
      <c r="Q266" s="571"/>
      <c r="R266" s="522"/>
      <c r="S266" s="522"/>
      <c r="AF266" s="220"/>
      <c r="AG266" s="220"/>
      <c r="AH266" s="590"/>
      <c r="AI266" s="590"/>
      <c r="AP266" s="248">
        <v>165567.75</v>
      </c>
      <c r="BC266" s="248">
        <v>25763.51</v>
      </c>
      <c r="BD266" s="248">
        <v>29801.75</v>
      </c>
      <c r="BG266" s="248">
        <v>29801.75</v>
      </c>
      <c r="BH266" s="248">
        <v>191331.26</v>
      </c>
    </row>
    <row r="267" spans="2:60" ht="17.100000000000001" customHeight="1">
      <c r="B267" s="926"/>
      <c r="C267" s="557">
        <v>4316</v>
      </c>
      <c r="D267" s="916" t="s">
        <v>903</v>
      </c>
      <c r="E267" s="550" t="s">
        <v>791</v>
      </c>
      <c r="F267" s="551">
        <v>0.13</v>
      </c>
      <c r="G267" s="552">
        <f t="shared" si="13"/>
        <v>0</v>
      </c>
      <c r="H267" s="552">
        <f t="shared" si="13"/>
        <v>0</v>
      </c>
      <c r="I267" s="553">
        <f t="shared" si="12"/>
        <v>0</v>
      </c>
      <c r="J267" s="571"/>
      <c r="K267" s="571"/>
      <c r="L267" s="571"/>
      <c r="M267" s="571"/>
      <c r="N267" s="571"/>
      <c r="O267" s="571"/>
      <c r="P267" s="592"/>
      <c r="Q267" s="571"/>
      <c r="R267" s="522"/>
      <c r="S267" s="522"/>
      <c r="AF267" s="220"/>
      <c r="AG267" s="220"/>
      <c r="AH267" s="590"/>
      <c r="AI267" s="590"/>
    </row>
    <row r="268" spans="2:60" ht="17.100000000000001" customHeight="1">
      <c r="B268" s="927"/>
      <c r="C268" s="557">
        <v>4316</v>
      </c>
      <c r="D268" s="917"/>
      <c r="E268" s="550" t="s">
        <v>792</v>
      </c>
      <c r="F268" s="551">
        <v>0.09</v>
      </c>
      <c r="G268" s="552">
        <f t="shared" si="13"/>
        <v>0</v>
      </c>
      <c r="H268" s="552">
        <f t="shared" si="13"/>
        <v>0</v>
      </c>
      <c r="I268" s="553">
        <f t="shared" si="12"/>
        <v>0</v>
      </c>
      <c r="J268" s="571"/>
      <c r="K268" s="571"/>
      <c r="L268" s="571"/>
      <c r="M268" s="571"/>
      <c r="N268" s="571"/>
      <c r="O268" s="571"/>
      <c r="P268" s="592"/>
      <c r="Q268" s="571"/>
      <c r="R268" s="522"/>
      <c r="S268" s="522"/>
      <c r="AF268" s="220"/>
      <c r="AG268" s="220"/>
      <c r="AH268" s="590"/>
      <c r="AI268" s="590"/>
    </row>
    <row r="269" spans="2:60" ht="17.100000000000001" customHeight="1">
      <c r="B269" s="927"/>
      <c r="C269" s="557">
        <v>4316</v>
      </c>
      <c r="D269" s="917"/>
      <c r="E269" s="550" t="s">
        <v>793</v>
      </c>
      <c r="F269" s="551">
        <v>0.06</v>
      </c>
      <c r="G269" s="552">
        <f t="shared" si="13"/>
        <v>471287.06999999995</v>
      </c>
      <c r="H269" s="552">
        <f t="shared" si="13"/>
        <v>471287.06</v>
      </c>
      <c r="I269" s="553">
        <f t="shared" si="12"/>
        <v>9.9999999511055648E-3</v>
      </c>
      <c r="J269" s="571"/>
      <c r="K269" s="571"/>
      <c r="L269" s="571"/>
      <c r="M269" s="571"/>
      <c r="N269" s="571"/>
      <c r="O269" s="571"/>
      <c r="P269" s="592"/>
      <c r="Q269" s="571"/>
      <c r="R269" s="522"/>
      <c r="S269" s="522"/>
      <c r="AF269" s="220"/>
      <c r="AG269" s="220"/>
      <c r="AH269" s="590"/>
      <c r="AI269" s="590"/>
      <c r="AP269" s="248">
        <v>227777.19</v>
      </c>
      <c r="AR269" s="248">
        <v>30934.63</v>
      </c>
      <c r="AY269" s="248">
        <v>155804.76999999999</v>
      </c>
      <c r="AZ269" s="248">
        <v>416173.87</v>
      </c>
      <c r="BC269" s="248">
        <v>28385.24</v>
      </c>
      <c r="BD269" s="248">
        <v>26727.95</v>
      </c>
      <c r="BG269" s="248">
        <v>28385.24</v>
      </c>
      <c r="BH269" s="248">
        <v>28385.24</v>
      </c>
    </row>
    <row r="270" spans="2:60" ht="17.100000000000001" customHeight="1">
      <c r="B270" s="926"/>
      <c r="C270" s="557">
        <v>4315</v>
      </c>
      <c r="D270" s="916" t="s">
        <v>904</v>
      </c>
      <c r="E270" s="550" t="s">
        <v>791</v>
      </c>
      <c r="F270" s="551">
        <v>0.13</v>
      </c>
      <c r="G270" s="552">
        <f t="shared" si="13"/>
        <v>0</v>
      </c>
      <c r="H270" s="552">
        <f t="shared" si="13"/>
        <v>0</v>
      </c>
      <c r="I270" s="553">
        <f t="shared" si="12"/>
        <v>0</v>
      </c>
      <c r="J270" s="571"/>
      <c r="K270" s="571"/>
      <c r="L270" s="571"/>
      <c r="M270" s="571"/>
      <c r="N270" s="571"/>
      <c r="O270" s="571"/>
      <c r="P270" s="592"/>
      <c r="Q270" s="571"/>
      <c r="R270" s="522"/>
      <c r="S270" s="522"/>
      <c r="AF270" s="220"/>
      <c r="AG270" s="220"/>
      <c r="AH270" s="590"/>
      <c r="AI270" s="590"/>
    </row>
    <row r="271" spans="2:60" ht="17.100000000000001" customHeight="1">
      <c r="B271" s="927"/>
      <c r="C271" s="557">
        <v>4315</v>
      </c>
      <c r="D271" s="917"/>
      <c r="E271" s="550" t="s">
        <v>792</v>
      </c>
      <c r="F271" s="551">
        <v>0.09</v>
      </c>
      <c r="G271" s="552">
        <f t="shared" si="13"/>
        <v>0</v>
      </c>
      <c r="H271" s="552">
        <f t="shared" si="13"/>
        <v>0</v>
      </c>
      <c r="I271" s="553">
        <f t="shared" ref="I271:I287" si="14">G271-H271</f>
        <v>0</v>
      </c>
      <c r="J271" s="571"/>
      <c r="K271" s="571"/>
      <c r="L271" s="571"/>
      <c r="M271" s="571"/>
      <c r="N271" s="571"/>
      <c r="O271" s="571"/>
      <c r="P271" s="592"/>
      <c r="Q271" s="571"/>
      <c r="R271" s="522"/>
      <c r="S271" s="522"/>
      <c r="AF271" s="220"/>
      <c r="AG271" s="220"/>
      <c r="AH271" s="590"/>
      <c r="AI271" s="590"/>
    </row>
    <row r="272" spans="2:60" ht="17.100000000000001" customHeight="1">
      <c r="B272" s="927"/>
      <c r="C272" s="557">
        <v>4315</v>
      </c>
      <c r="D272" s="917"/>
      <c r="E272" s="550" t="s">
        <v>793</v>
      </c>
      <c r="F272" s="551">
        <v>0.06</v>
      </c>
      <c r="G272" s="552">
        <f t="shared" si="13"/>
        <v>471287.05999999994</v>
      </c>
      <c r="H272" s="552">
        <f t="shared" si="13"/>
        <v>471287.05</v>
      </c>
      <c r="I272" s="553">
        <f t="shared" si="14"/>
        <v>9.9999999511055648E-3</v>
      </c>
      <c r="J272" s="571"/>
      <c r="K272" s="571"/>
      <c r="L272" s="571"/>
      <c r="M272" s="571"/>
      <c r="N272" s="571"/>
      <c r="O272" s="571"/>
      <c r="P272" s="592"/>
      <c r="Q272" s="571"/>
      <c r="R272" s="522"/>
      <c r="S272" s="522"/>
      <c r="AF272" s="220"/>
      <c r="AG272" s="220"/>
      <c r="AH272" s="590"/>
      <c r="AI272" s="590"/>
      <c r="AP272" s="248">
        <v>227777.2</v>
      </c>
      <c r="AR272" s="248">
        <v>30934.61</v>
      </c>
      <c r="AY272" s="248">
        <v>155804.76999999999</v>
      </c>
      <c r="AZ272" s="248">
        <v>416173.86</v>
      </c>
      <c r="BC272" s="248">
        <v>28385.24</v>
      </c>
      <c r="BD272" s="248">
        <v>26727.95</v>
      </c>
      <c r="BG272" s="248">
        <v>28385.24</v>
      </c>
      <c r="BH272" s="248">
        <v>28385.24</v>
      </c>
    </row>
    <row r="273" spans="2:60" ht="17.100000000000001" customHeight="1">
      <c r="B273" s="915"/>
      <c r="C273" s="591">
        <v>4670</v>
      </c>
      <c r="D273" s="921" t="s">
        <v>905</v>
      </c>
      <c r="E273" s="550" t="s">
        <v>791</v>
      </c>
      <c r="F273" s="551">
        <v>0.13</v>
      </c>
      <c r="G273" s="552">
        <f t="shared" si="13"/>
        <v>0</v>
      </c>
      <c r="H273" s="552">
        <f t="shared" si="13"/>
        <v>0</v>
      </c>
      <c r="I273" s="553">
        <f t="shared" si="14"/>
        <v>0</v>
      </c>
      <c r="J273" s="571"/>
      <c r="K273" s="571"/>
      <c r="L273" s="571"/>
      <c r="M273" s="571"/>
      <c r="N273" s="571"/>
      <c r="O273" s="571"/>
      <c r="P273" s="592"/>
      <c r="Q273" s="571"/>
      <c r="R273" s="522"/>
      <c r="S273" s="522"/>
      <c r="AF273" s="220"/>
      <c r="AG273" s="220"/>
      <c r="AH273" s="590"/>
      <c r="AI273" s="590"/>
    </row>
    <row r="274" spans="2:60" ht="17.100000000000001" customHeight="1">
      <c r="B274" s="915"/>
      <c r="C274" s="591">
        <v>4670</v>
      </c>
      <c r="D274" s="921"/>
      <c r="E274" s="550" t="s">
        <v>792</v>
      </c>
      <c r="F274" s="551">
        <v>0.09</v>
      </c>
      <c r="G274" s="552">
        <f t="shared" si="13"/>
        <v>0</v>
      </c>
      <c r="H274" s="552">
        <f t="shared" si="13"/>
        <v>0</v>
      </c>
      <c r="I274" s="553">
        <f t="shared" si="14"/>
        <v>0</v>
      </c>
      <c r="J274" s="571"/>
      <c r="K274" s="571"/>
      <c r="L274" s="571"/>
      <c r="M274" s="571"/>
      <c r="N274" s="571"/>
      <c r="O274" s="571"/>
      <c r="P274" s="592"/>
      <c r="Q274" s="571"/>
      <c r="R274" s="522"/>
      <c r="S274" s="522"/>
      <c r="AF274" s="220"/>
      <c r="AG274" s="220"/>
      <c r="AH274" s="590"/>
      <c r="AI274" s="590"/>
    </row>
    <row r="275" spans="2:60" ht="17.100000000000001" customHeight="1">
      <c r="B275" s="926"/>
      <c r="C275" s="557">
        <v>4670</v>
      </c>
      <c r="D275" s="916"/>
      <c r="E275" s="550" t="s">
        <v>793</v>
      </c>
      <c r="F275" s="551">
        <v>0.06</v>
      </c>
      <c r="G275" s="552">
        <f t="shared" si="13"/>
        <v>591385.40999999992</v>
      </c>
      <c r="H275" s="552">
        <f t="shared" si="13"/>
        <v>494555.87</v>
      </c>
      <c r="I275" s="553">
        <f t="shared" si="14"/>
        <v>96829.539999999921</v>
      </c>
      <c r="J275" s="571"/>
      <c r="K275" s="571"/>
      <c r="L275" s="571"/>
      <c r="M275" s="571"/>
      <c r="N275" s="571"/>
      <c r="O275" s="571"/>
      <c r="P275" s="592"/>
      <c r="Q275" s="571"/>
      <c r="R275" s="522"/>
      <c r="S275" s="522"/>
      <c r="AF275" s="220"/>
      <c r="AG275" s="220"/>
      <c r="AH275" s="590"/>
      <c r="AI275" s="590"/>
      <c r="AR275" s="248">
        <v>538758.72</v>
      </c>
      <c r="AS275" s="220">
        <v>494555.87</v>
      </c>
      <c r="AU275" s="220">
        <v>52626.69</v>
      </c>
    </row>
    <row r="276" spans="2:60" ht="17.100000000000001" customHeight="1">
      <c r="B276" s="926"/>
      <c r="C276" s="557">
        <v>4690</v>
      </c>
      <c r="D276" s="916" t="s">
        <v>906</v>
      </c>
      <c r="E276" s="550" t="s">
        <v>791</v>
      </c>
      <c r="F276" s="551">
        <v>0.13</v>
      </c>
      <c r="G276" s="552">
        <f t="shared" si="13"/>
        <v>0</v>
      </c>
      <c r="H276" s="552">
        <f t="shared" si="13"/>
        <v>0</v>
      </c>
      <c r="I276" s="553">
        <f t="shared" si="14"/>
        <v>0</v>
      </c>
      <c r="J276" s="571"/>
      <c r="K276" s="571"/>
      <c r="L276" s="571"/>
      <c r="M276" s="571"/>
      <c r="N276" s="571"/>
      <c r="O276" s="571"/>
      <c r="P276" s="592"/>
      <c r="Q276" s="571"/>
      <c r="R276" s="522"/>
      <c r="S276" s="522"/>
      <c r="AF276" s="220"/>
      <c r="AG276" s="220"/>
      <c r="AH276" s="590"/>
      <c r="AI276" s="590"/>
    </row>
    <row r="277" spans="2:60" ht="17.100000000000001" customHeight="1">
      <c r="B277" s="927"/>
      <c r="C277" s="557">
        <v>4690</v>
      </c>
      <c r="D277" s="917"/>
      <c r="E277" s="550" t="s">
        <v>792</v>
      </c>
      <c r="F277" s="551">
        <v>0.09</v>
      </c>
      <c r="G277" s="552">
        <f t="shared" si="13"/>
        <v>0</v>
      </c>
      <c r="H277" s="552">
        <f t="shared" si="13"/>
        <v>0</v>
      </c>
      <c r="I277" s="553">
        <f t="shared" si="14"/>
        <v>0</v>
      </c>
      <c r="J277" s="571"/>
      <c r="K277" s="571"/>
      <c r="L277" s="571"/>
      <c r="M277" s="571"/>
      <c r="N277" s="571"/>
      <c r="O277" s="571"/>
      <c r="P277" s="592"/>
      <c r="Q277" s="571"/>
      <c r="R277" s="522"/>
      <c r="S277" s="522"/>
      <c r="AF277" s="220"/>
      <c r="AG277" s="220"/>
      <c r="AH277" s="590"/>
      <c r="AI277" s="590"/>
    </row>
    <row r="278" spans="2:60" ht="17.100000000000001" customHeight="1">
      <c r="B278" s="927"/>
      <c r="C278" s="557">
        <v>4690</v>
      </c>
      <c r="D278" s="917"/>
      <c r="E278" s="550" t="s">
        <v>793</v>
      </c>
      <c r="F278" s="551">
        <v>0.06</v>
      </c>
      <c r="G278" s="552">
        <f t="shared" si="13"/>
        <v>735667.80999999994</v>
      </c>
      <c r="H278" s="552">
        <f t="shared" si="13"/>
        <v>104699.65</v>
      </c>
      <c r="I278" s="553">
        <f t="shared" si="14"/>
        <v>630968.15999999992</v>
      </c>
      <c r="J278" s="571"/>
      <c r="K278" s="571"/>
      <c r="L278" s="571"/>
      <c r="M278" s="571"/>
      <c r="N278" s="571"/>
      <c r="O278" s="571"/>
      <c r="P278" s="592"/>
      <c r="Q278" s="571"/>
      <c r="R278" s="522"/>
      <c r="S278" s="522"/>
      <c r="AF278" s="220"/>
      <c r="AG278" s="220"/>
      <c r="AH278" s="590"/>
      <c r="AI278" s="590"/>
      <c r="AP278" s="248">
        <v>556483.9</v>
      </c>
      <c r="AR278" s="248">
        <v>34002.19</v>
      </c>
      <c r="AU278" s="220">
        <v>40482.07</v>
      </c>
      <c r="AW278" s="220">
        <v>21289.32</v>
      </c>
      <c r="AX278" s="220">
        <v>21289.32</v>
      </c>
      <c r="AY278" s="248">
        <v>83410.33</v>
      </c>
      <c r="AZ278" s="248">
        <v>83410.33</v>
      </c>
    </row>
    <row r="279" spans="2:60" ht="17.100000000000001" customHeight="1">
      <c r="B279" s="926"/>
      <c r="C279" s="557">
        <v>4312</v>
      </c>
      <c r="D279" s="916" t="s">
        <v>907</v>
      </c>
      <c r="E279" s="550" t="s">
        <v>791</v>
      </c>
      <c r="F279" s="551">
        <v>0.13</v>
      </c>
      <c r="G279" s="552">
        <f t="shared" si="13"/>
        <v>0</v>
      </c>
      <c r="H279" s="552">
        <f t="shared" si="13"/>
        <v>0</v>
      </c>
      <c r="I279" s="553">
        <f t="shared" si="14"/>
        <v>0</v>
      </c>
      <c r="J279" s="571"/>
      <c r="K279" s="571"/>
      <c r="L279" s="571"/>
      <c r="M279" s="571"/>
      <c r="N279" s="571"/>
      <c r="O279" s="571"/>
      <c r="P279" s="592"/>
      <c r="Q279" s="571"/>
      <c r="R279" s="522"/>
      <c r="S279" s="522"/>
      <c r="AF279" s="220"/>
      <c r="AG279" s="220"/>
      <c r="AH279" s="590"/>
      <c r="AI279" s="590"/>
    </row>
    <row r="280" spans="2:60" ht="17.100000000000001" customHeight="1">
      <c r="B280" s="927"/>
      <c r="C280" s="557">
        <v>4312</v>
      </c>
      <c r="D280" s="917"/>
      <c r="E280" s="550" t="s">
        <v>792</v>
      </c>
      <c r="F280" s="551">
        <v>0.09</v>
      </c>
      <c r="G280" s="552">
        <f t="shared" si="13"/>
        <v>0</v>
      </c>
      <c r="H280" s="552">
        <f t="shared" si="13"/>
        <v>0</v>
      </c>
      <c r="I280" s="553">
        <f t="shared" si="14"/>
        <v>0</v>
      </c>
      <c r="J280" s="571"/>
      <c r="K280" s="571"/>
      <c r="L280" s="571"/>
      <c r="M280" s="571"/>
      <c r="N280" s="571"/>
      <c r="O280" s="571"/>
      <c r="P280" s="592"/>
      <c r="Q280" s="571"/>
      <c r="R280" s="522"/>
      <c r="S280" s="522"/>
      <c r="AF280" s="220"/>
      <c r="AG280" s="220"/>
      <c r="AH280" s="590"/>
      <c r="AI280" s="590"/>
    </row>
    <row r="281" spans="2:60" ht="17.100000000000001" customHeight="1">
      <c r="B281" s="927"/>
      <c r="C281" s="557">
        <v>4312</v>
      </c>
      <c r="D281" s="917"/>
      <c r="E281" s="550" t="s">
        <v>793</v>
      </c>
      <c r="F281" s="551">
        <v>0.06</v>
      </c>
      <c r="G281" s="552">
        <f t="shared" si="13"/>
        <v>348053.19</v>
      </c>
      <c r="H281" s="552">
        <f t="shared" si="13"/>
        <v>0</v>
      </c>
      <c r="I281" s="553">
        <f t="shared" si="14"/>
        <v>348053.19</v>
      </c>
      <c r="J281" s="571"/>
      <c r="K281" s="571"/>
      <c r="L281" s="571"/>
      <c r="M281" s="571"/>
      <c r="N281" s="571"/>
      <c r="O281" s="571"/>
      <c r="P281" s="592"/>
      <c r="Q281" s="571"/>
      <c r="R281" s="522"/>
      <c r="S281" s="522"/>
      <c r="AF281" s="220"/>
      <c r="AG281" s="220"/>
      <c r="AH281" s="590"/>
      <c r="AI281" s="590"/>
      <c r="AP281" s="248">
        <v>348053.19</v>
      </c>
    </row>
    <row r="282" spans="2:60" ht="17.100000000000001" customHeight="1">
      <c r="B282" s="926"/>
      <c r="C282" s="557">
        <v>4318</v>
      </c>
      <c r="D282" s="916" t="s">
        <v>908</v>
      </c>
      <c r="E282" s="550" t="s">
        <v>791</v>
      </c>
      <c r="F282" s="551">
        <v>0.13</v>
      </c>
      <c r="G282" s="552">
        <f t="shared" si="13"/>
        <v>0</v>
      </c>
      <c r="H282" s="552">
        <f t="shared" si="13"/>
        <v>0</v>
      </c>
      <c r="I282" s="553">
        <f t="shared" si="14"/>
        <v>0</v>
      </c>
      <c r="J282" s="571"/>
      <c r="K282" s="571"/>
      <c r="L282" s="571"/>
      <c r="M282" s="571"/>
      <c r="N282" s="571"/>
      <c r="O282" s="571"/>
      <c r="P282" s="592"/>
      <c r="Q282" s="571"/>
      <c r="R282" s="522"/>
      <c r="S282" s="522"/>
      <c r="AF282" s="220"/>
      <c r="AG282" s="220"/>
      <c r="AH282" s="590"/>
      <c r="AI282" s="590"/>
    </row>
    <row r="283" spans="2:60" ht="17.100000000000001" customHeight="1">
      <c r="B283" s="927"/>
      <c r="C283" s="557">
        <v>4318</v>
      </c>
      <c r="D283" s="917"/>
      <c r="E283" s="550" t="s">
        <v>792</v>
      </c>
      <c r="F283" s="551">
        <v>0.09</v>
      </c>
      <c r="G283" s="552">
        <f t="shared" si="13"/>
        <v>0</v>
      </c>
      <c r="H283" s="552">
        <f t="shared" si="13"/>
        <v>0</v>
      </c>
      <c r="I283" s="553">
        <f t="shared" si="14"/>
        <v>0</v>
      </c>
      <c r="J283" s="571"/>
      <c r="K283" s="571"/>
      <c r="L283" s="571"/>
      <c r="M283" s="571"/>
      <c r="N283" s="571"/>
      <c r="O283" s="571"/>
      <c r="P283" s="592"/>
      <c r="Q283" s="571"/>
      <c r="R283" s="522"/>
      <c r="S283" s="522"/>
      <c r="AF283" s="220"/>
      <c r="AG283" s="220"/>
      <c r="AH283" s="590"/>
      <c r="AI283" s="590"/>
    </row>
    <row r="284" spans="2:60" ht="17.100000000000001" customHeight="1">
      <c r="B284" s="927"/>
      <c r="C284" s="557">
        <v>4318</v>
      </c>
      <c r="D284" s="917"/>
      <c r="E284" s="550" t="s">
        <v>793</v>
      </c>
      <c r="F284" s="551">
        <v>0.06</v>
      </c>
      <c r="G284" s="552">
        <f t="shared" si="13"/>
        <v>643691.72</v>
      </c>
      <c r="H284" s="552">
        <f t="shared" si="13"/>
        <v>643691.72</v>
      </c>
      <c r="I284" s="553">
        <f t="shared" si="14"/>
        <v>0</v>
      </c>
      <c r="J284" s="571"/>
      <c r="K284" s="571"/>
      <c r="L284" s="571"/>
      <c r="M284" s="571"/>
      <c r="N284" s="571"/>
      <c r="O284" s="571"/>
      <c r="P284" s="592"/>
      <c r="Q284" s="571"/>
      <c r="R284" s="522"/>
      <c r="S284" s="522"/>
      <c r="AF284" s="220"/>
      <c r="AG284" s="220"/>
      <c r="AH284" s="590"/>
      <c r="AI284" s="590"/>
      <c r="AP284" s="248">
        <v>411608.05</v>
      </c>
      <c r="AR284" s="248">
        <v>34002.19</v>
      </c>
      <c r="AU284" s="220">
        <v>40482.07</v>
      </c>
      <c r="AW284" s="220">
        <v>21289.32</v>
      </c>
      <c r="AX284" s="220">
        <v>21289.32</v>
      </c>
      <c r="AY284" s="248">
        <v>83410.33</v>
      </c>
      <c r="AZ284" s="248">
        <v>83410.33</v>
      </c>
      <c r="BC284" s="248">
        <v>26449.88</v>
      </c>
      <c r="BD284" s="248">
        <v>26449.88</v>
      </c>
      <c r="BG284" s="248">
        <v>26449.88</v>
      </c>
      <c r="BH284" s="248">
        <v>512542.19</v>
      </c>
    </row>
    <row r="285" spans="2:60" ht="17.100000000000001" customHeight="1">
      <c r="B285" s="926"/>
      <c r="C285" s="557">
        <v>4650</v>
      </c>
      <c r="D285" s="916" t="s">
        <v>909</v>
      </c>
      <c r="E285" s="550" t="s">
        <v>791</v>
      </c>
      <c r="F285" s="551">
        <v>0.13</v>
      </c>
      <c r="G285" s="552">
        <f t="shared" si="13"/>
        <v>0</v>
      </c>
      <c r="H285" s="552">
        <f t="shared" si="13"/>
        <v>0</v>
      </c>
      <c r="I285" s="553">
        <f t="shared" si="14"/>
        <v>0</v>
      </c>
      <c r="J285" s="571"/>
      <c r="K285" s="571"/>
      <c r="L285" s="571"/>
      <c r="M285" s="571"/>
      <c r="N285" s="571"/>
      <c r="O285" s="571"/>
      <c r="P285" s="592"/>
      <c r="Q285" s="571"/>
      <c r="R285" s="522"/>
      <c r="S285" s="522"/>
      <c r="AF285" s="220"/>
      <c r="AG285" s="220"/>
      <c r="AH285" s="590"/>
      <c r="AI285" s="590"/>
    </row>
    <row r="286" spans="2:60" ht="17.100000000000001" customHeight="1">
      <c r="B286" s="927"/>
      <c r="C286" s="557">
        <v>4650</v>
      </c>
      <c r="D286" s="917"/>
      <c r="E286" s="550" t="s">
        <v>792</v>
      </c>
      <c r="F286" s="551">
        <v>0.09</v>
      </c>
      <c r="G286" s="552">
        <f t="shared" si="13"/>
        <v>0</v>
      </c>
      <c r="H286" s="552">
        <f t="shared" si="13"/>
        <v>0</v>
      </c>
      <c r="I286" s="553">
        <f t="shared" si="14"/>
        <v>0</v>
      </c>
      <c r="J286" s="571"/>
      <c r="K286" s="571"/>
      <c r="L286" s="571"/>
      <c r="M286" s="571"/>
      <c r="N286" s="571"/>
      <c r="O286" s="571"/>
      <c r="P286" s="592"/>
      <c r="Q286" s="571"/>
      <c r="R286" s="522"/>
      <c r="S286" s="522"/>
      <c r="AF286" s="220"/>
      <c r="AG286" s="220"/>
      <c r="AH286" s="590"/>
      <c r="AI286" s="590"/>
    </row>
    <row r="287" spans="2:60" ht="17.100000000000001" customHeight="1">
      <c r="B287" s="927"/>
      <c r="C287" s="557">
        <v>4650</v>
      </c>
      <c r="D287" s="917"/>
      <c r="E287" s="550" t="s">
        <v>793</v>
      </c>
      <c r="F287" s="551">
        <v>0.06</v>
      </c>
      <c r="G287" s="552">
        <f t="shared" si="13"/>
        <v>261256.84999999998</v>
      </c>
      <c r="H287" s="552">
        <f t="shared" si="13"/>
        <v>261256.84999999998</v>
      </c>
      <c r="I287" s="553">
        <f t="shared" si="14"/>
        <v>0</v>
      </c>
      <c r="J287" s="571"/>
      <c r="K287" s="571"/>
      <c r="L287" s="571"/>
      <c r="M287" s="571"/>
      <c r="N287" s="571"/>
      <c r="O287" s="571"/>
      <c r="P287" s="592"/>
      <c r="Q287" s="571"/>
      <c r="R287" s="522"/>
      <c r="S287" s="522"/>
      <c r="AF287" s="220"/>
      <c r="AG287" s="220"/>
      <c r="AH287" s="590"/>
      <c r="AI287" s="590"/>
      <c r="AP287" s="248">
        <v>25979.69</v>
      </c>
      <c r="AQ287" s="248">
        <v>25979.69</v>
      </c>
      <c r="AR287" s="248">
        <v>39352.480000000003</v>
      </c>
      <c r="AS287" s="220">
        <v>39352.480000000003</v>
      </c>
      <c r="AU287" s="220">
        <v>53060.01</v>
      </c>
      <c r="AV287" s="220">
        <v>53060.01</v>
      </c>
      <c r="AW287" s="220">
        <v>32416.09</v>
      </c>
      <c r="AX287" s="220">
        <v>32416.09</v>
      </c>
      <c r="AY287" s="248">
        <v>41161.14</v>
      </c>
      <c r="AZ287" s="248">
        <v>41161.14</v>
      </c>
      <c r="BC287" s="248">
        <v>34643.72</v>
      </c>
      <c r="BD287" s="248">
        <v>34643.72</v>
      </c>
      <c r="BG287" s="248">
        <v>34643.72</v>
      </c>
      <c r="BH287" s="248">
        <v>34643.72</v>
      </c>
    </row>
    <row r="288" spans="2:60" ht="17.100000000000001" customHeight="1">
      <c r="B288" s="926"/>
      <c r="C288" s="557" t="s">
        <v>910</v>
      </c>
      <c r="D288" s="916" t="s">
        <v>846</v>
      </c>
      <c r="E288" s="550" t="s">
        <v>791</v>
      </c>
      <c r="F288" s="551">
        <v>0.13</v>
      </c>
      <c r="G288" s="552">
        <f t="shared" si="13"/>
        <v>1908534044.02</v>
      </c>
      <c r="H288" s="552">
        <f t="shared" si="13"/>
        <v>0</v>
      </c>
      <c r="I288" s="553"/>
      <c r="J288" s="571"/>
      <c r="K288" s="571"/>
      <c r="L288" s="571"/>
      <c r="M288" s="571"/>
      <c r="N288" s="571"/>
      <c r="O288" s="571"/>
      <c r="P288" s="592"/>
      <c r="Q288" s="571"/>
      <c r="R288" s="522"/>
      <c r="S288" s="522"/>
      <c r="AF288" s="220"/>
      <c r="AG288" s="220"/>
      <c r="AH288" s="590"/>
      <c r="AI288" s="590"/>
      <c r="BC288" s="248">
        <v>1341450437.49</v>
      </c>
      <c r="BG288" s="248">
        <v>567083606.52999997</v>
      </c>
    </row>
    <row r="289" spans="2:60" ht="17.100000000000001" customHeight="1">
      <c r="B289" s="927"/>
      <c r="C289" s="557" t="s">
        <v>910</v>
      </c>
      <c r="D289" s="917"/>
      <c r="E289" s="550" t="s">
        <v>792</v>
      </c>
      <c r="F289" s="551">
        <v>0.09</v>
      </c>
      <c r="G289" s="552">
        <f t="shared" si="13"/>
        <v>218769789.34</v>
      </c>
      <c r="H289" s="552">
        <f t="shared" si="13"/>
        <v>212477064.21000001</v>
      </c>
      <c r="I289" s="553"/>
      <c r="J289" s="571"/>
      <c r="K289" s="571"/>
      <c r="L289" s="571"/>
      <c r="M289" s="571"/>
      <c r="N289" s="571"/>
      <c r="O289" s="571"/>
      <c r="P289" s="592"/>
      <c r="Q289" s="571"/>
      <c r="R289" s="522"/>
      <c r="S289" s="522"/>
      <c r="AF289" s="220"/>
      <c r="AG289" s="220"/>
      <c r="AH289" s="590"/>
      <c r="AI289" s="590"/>
      <c r="AY289" s="248">
        <v>7373785.4900000002</v>
      </c>
      <c r="AZ289" s="248">
        <v>18348623.850000001</v>
      </c>
      <c r="BC289" s="248">
        <v>13706538.630000001</v>
      </c>
      <c r="BD289" s="248">
        <v>8166241.6799999997</v>
      </c>
      <c r="BG289" s="248">
        <v>197689465.22</v>
      </c>
      <c r="BH289" s="248">
        <v>185962198.68000001</v>
      </c>
    </row>
    <row r="290" spans="2:60" ht="17.100000000000001" customHeight="1">
      <c r="B290" s="927"/>
      <c r="C290" s="557" t="s">
        <v>910</v>
      </c>
      <c r="D290" s="917"/>
      <c r="E290" s="550" t="s">
        <v>793</v>
      </c>
      <c r="F290" s="551">
        <v>0.06</v>
      </c>
      <c r="G290" s="552">
        <f t="shared" si="13"/>
        <v>24521972.609999999</v>
      </c>
      <c r="H290" s="552">
        <f t="shared" si="13"/>
        <v>477907.69999999995</v>
      </c>
      <c r="I290" s="553"/>
      <c r="J290" s="571"/>
      <c r="K290" s="571"/>
      <c r="L290" s="571"/>
      <c r="M290" s="571"/>
      <c r="N290" s="571"/>
      <c r="O290" s="571"/>
      <c r="P290" s="592"/>
      <c r="Q290" s="571"/>
      <c r="R290" s="522"/>
      <c r="S290" s="522"/>
      <c r="AF290" s="220"/>
      <c r="AG290" s="220"/>
      <c r="AH290" s="590"/>
      <c r="AI290" s="590"/>
      <c r="AW290" s="220">
        <v>26852.69</v>
      </c>
      <c r="AX290" s="220">
        <v>26852.69</v>
      </c>
      <c r="AY290" s="248">
        <v>266488.78000000003</v>
      </c>
      <c r="AZ290" s="248">
        <v>203681.36</v>
      </c>
      <c r="BC290" s="248">
        <v>154019.44</v>
      </c>
      <c r="BD290" s="248">
        <v>216826.86</v>
      </c>
      <c r="BG290" s="248">
        <v>24074611.699999999</v>
      </c>
      <c r="BH290" s="248">
        <v>30546.79</v>
      </c>
    </row>
    <row r="291" spans="2:60" ht="17.100000000000001" customHeight="1">
      <c r="B291" s="926"/>
      <c r="C291" s="900" t="s">
        <v>911</v>
      </c>
      <c r="D291" s="916" t="s">
        <v>912</v>
      </c>
      <c r="E291" s="550" t="s">
        <v>791</v>
      </c>
      <c r="F291" s="551">
        <v>0.13</v>
      </c>
      <c r="G291" s="552">
        <f t="shared" si="13"/>
        <v>31560.73</v>
      </c>
      <c r="H291" s="552">
        <f t="shared" si="13"/>
        <v>31560.73</v>
      </c>
      <c r="I291" s="553">
        <f>G291-H291</f>
        <v>0</v>
      </c>
      <c r="J291" s="571"/>
      <c r="K291" s="571"/>
      <c r="L291" s="571"/>
      <c r="M291" s="571"/>
      <c r="N291" s="571"/>
      <c r="O291" s="571"/>
      <c r="P291" s="592"/>
      <c r="Q291" s="571"/>
      <c r="R291" s="522"/>
      <c r="S291" s="522"/>
      <c r="AF291" s="220"/>
      <c r="AG291" s="220"/>
      <c r="AH291" s="590"/>
      <c r="AI291" s="590"/>
      <c r="AP291" s="248">
        <v>31560.73</v>
      </c>
      <c r="AQ291" s="248">
        <v>31560.73</v>
      </c>
    </row>
    <row r="292" spans="2:60" ht="17.100000000000001" customHeight="1">
      <c r="B292" s="927"/>
      <c r="C292" s="901"/>
      <c r="D292" s="917"/>
      <c r="E292" s="550" t="s">
        <v>792</v>
      </c>
      <c r="F292" s="551">
        <v>0.09</v>
      </c>
      <c r="G292" s="552">
        <f t="shared" si="13"/>
        <v>0</v>
      </c>
      <c r="H292" s="552">
        <f t="shared" si="13"/>
        <v>0</v>
      </c>
      <c r="I292" s="553">
        <f>G292-H292</f>
        <v>0</v>
      </c>
      <c r="J292" s="571"/>
      <c r="K292" s="571"/>
      <c r="L292" s="571"/>
      <c r="M292" s="571"/>
      <c r="N292" s="571"/>
      <c r="O292" s="571"/>
      <c r="P292" s="592"/>
      <c r="Q292" s="571"/>
      <c r="R292" s="522"/>
      <c r="S292" s="522"/>
      <c r="AF292" s="220"/>
      <c r="AG292" s="220"/>
      <c r="AH292" s="590"/>
      <c r="AI292" s="590"/>
    </row>
    <row r="293" spans="2:60" ht="17.100000000000001" customHeight="1">
      <c r="B293" s="927"/>
      <c r="C293" s="901"/>
      <c r="D293" s="917"/>
      <c r="E293" s="550" t="s">
        <v>793</v>
      </c>
      <c r="F293" s="551">
        <v>0.06</v>
      </c>
      <c r="G293" s="552">
        <f t="shared" si="13"/>
        <v>0</v>
      </c>
      <c r="H293" s="552">
        <f t="shared" si="13"/>
        <v>0</v>
      </c>
      <c r="I293" s="553">
        <f t="shared" ref="I293:I314" si="15">G293-H293</f>
        <v>0</v>
      </c>
      <c r="J293" s="571"/>
      <c r="K293" s="571"/>
      <c r="L293" s="571"/>
      <c r="M293" s="571"/>
      <c r="N293" s="571"/>
      <c r="O293" s="571"/>
      <c r="P293" s="592"/>
      <c r="Q293" s="571"/>
      <c r="R293" s="522"/>
      <c r="S293" s="522"/>
      <c r="AF293" s="220"/>
      <c r="AG293" s="220"/>
      <c r="AH293" s="590"/>
      <c r="AI293" s="590"/>
    </row>
    <row r="294" spans="2:60" ht="17.100000000000001" customHeight="1">
      <c r="B294" s="926"/>
      <c r="C294" s="900" t="s">
        <v>913</v>
      </c>
      <c r="D294" s="916" t="s">
        <v>914</v>
      </c>
      <c r="E294" s="550" t="s">
        <v>791</v>
      </c>
      <c r="F294" s="551">
        <v>0.13</v>
      </c>
      <c r="G294" s="552">
        <f t="shared" si="13"/>
        <v>9276.3700000000008</v>
      </c>
      <c r="H294" s="552">
        <f t="shared" si="13"/>
        <v>9276.3700000000008</v>
      </c>
      <c r="I294" s="553">
        <f t="shared" si="15"/>
        <v>0</v>
      </c>
      <c r="J294" s="571"/>
      <c r="K294" s="571"/>
      <c r="L294" s="571"/>
      <c r="M294" s="571"/>
      <c r="N294" s="571"/>
      <c r="O294" s="571"/>
      <c r="P294" s="592"/>
      <c r="Q294" s="571"/>
      <c r="R294" s="522"/>
      <c r="S294" s="522"/>
      <c r="AF294" s="220"/>
      <c r="AG294" s="220"/>
      <c r="AH294" s="590"/>
      <c r="AI294" s="590"/>
      <c r="AP294" s="248">
        <v>9276.3700000000008</v>
      </c>
      <c r="AQ294" s="248">
        <v>9276.3700000000008</v>
      </c>
    </row>
    <row r="295" spans="2:60" ht="17.100000000000001" customHeight="1">
      <c r="B295" s="927"/>
      <c r="C295" s="901"/>
      <c r="D295" s="917"/>
      <c r="E295" s="550" t="s">
        <v>792</v>
      </c>
      <c r="F295" s="551">
        <v>0.09</v>
      </c>
      <c r="G295" s="552">
        <f t="shared" si="13"/>
        <v>0</v>
      </c>
      <c r="H295" s="552">
        <f t="shared" si="13"/>
        <v>0</v>
      </c>
      <c r="I295" s="553">
        <f t="shared" si="15"/>
        <v>0</v>
      </c>
      <c r="J295" s="571"/>
      <c r="K295" s="571"/>
      <c r="L295" s="571"/>
      <c r="M295" s="571"/>
      <c r="N295" s="571"/>
      <c r="O295" s="571"/>
      <c r="P295" s="592"/>
      <c r="Q295" s="571"/>
      <c r="R295" s="522"/>
      <c r="S295" s="522"/>
      <c r="AF295" s="220"/>
      <c r="AG295" s="220"/>
      <c r="AH295" s="590"/>
      <c r="AI295" s="590"/>
    </row>
    <row r="296" spans="2:60" ht="17.100000000000001" customHeight="1">
      <c r="B296" s="927"/>
      <c r="C296" s="901"/>
      <c r="D296" s="917"/>
      <c r="E296" s="550" t="s">
        <v>793</v>
      </c>
      <c r="F296" s="551">
        <v>0.06</v>
      </c>
      <c r="G296" s="552">
        <f t="shared" si="13"/>
        <v>0</v>
      </c>
      <c r="H296" s="552">
        <f t="shared" si="13"/>
        <v>0</v>
      </c>
      <c r="I296" s="553">
        <f t="shared" si="15"/>
        <v>0</v>
      </c>
      <c r="J296" s="571"/>
      <c r="K296" s="571"/>
      <c r="L296" s="571"/>
      <c r="M296" s="571"/>
      <c r="N296" s="571"/>
      <c r="O296" s="571"/>
      <c r="P296" s="592"/>
      <c r="Q296" s="571"/>
      <c r="R296" s="522"/>
      <c r="S296" s="522"/>
      <c r="AF296" s="220"/>
      <c r="AG296" s="220"/>
      <c r="AH296" s="590"/>
      <c r="AI296" s="590"/>
    </row>
    <row r="297" spans="2:60" ht="17.100000000000001" customHeight="1">
      <c r="B297" s="926"/>
      <c r="C297" s="900" t="s">
        <v>831</v>
      </c>
      <c r="D297" s="916" t="s">
        <v>915</v>
      </c>
      <c r="E297" s="550" t="s">
        <v>791</v>
      </c>
      <c r="F297" s="551">
        <v>0.13</v>
      </c>
      <c r="G297" s="552">
        <f t="shared" si="13"/>
        <v>0</v>
      </c>
      <c r="H297" s="552">
        <f t="shared" si="13"/>
        <v>20353982.300000001</v>
      </c>
      <c r="I297" s="553">
        <f t="shared" si="15"/>
        <v>-20353982.300000001</v>
      </c>
      <c r="J297" s="571"/>
      <c r="K297" s="571"/>
      <c r="L297" s="571"/>
      <c r="M297" s="571"/>
      <c r="N297" s="571"/>
      <c r="O297" s="571"/>
      <c r="P297" s="592"/>
      <c r="Q297" s="571"/>
      <c r="R297" s="522"/>
      <c r="S297" s="522"/>
      <c r="AF297" s="220"/>
      <c r="AG297" s="220"/>
      <c r="AH297" s="590"/>
      <c r="AI297" s="590"/>
      <c r="AS297" s="220">
        <v>20353982.300000001</v>
      </c>
    </row>
    <row r="298" spans="2:60" ht="17.100000000000001" customHeight="1">
      <c r="B298" s="927"/>
      <c r="C298" s="901"/>
      <c r="D298" s="917"/>
      <c r="E298" s="550" t="s">
        <v>792</v>
      </c>
      <c r="F298" s="551">
        <v>0.09</v>
      </c>
      <c r="G298" s="552">
        <f t="shared" si="13"/>
        <v>0</v>
      </c>
      <c r="H298" s="552">
        <f t="shared" si="13"/>
        <v>0</v>
      </c>
      <c r="I298" s="553">
        <f t="shared" si="15"/>
        <v>0</v>
      </c>
      <c r="J298" s="571"/>
      <c r="K298" s="571"/>
      <c r="L298" s="571"/>
      <c r="M298" s="571"/>
      <c r="N298" s="571"/>
      <c r="O298" s="571"/>
      <c r="P298" s="592"/>
      <c r="Q298" s="571"/>
      <c r="R298" s="522"/>
      <c r="S298" s="522"/>
      <c r="AF298" s="220"/>
      <c r="AG298" s="220"/>
      <c r="AH298" s="590"/>
      <c r="AI298" s="590"/>
    </row>
    <row r="299" spans="2:60" ht="17.100000000000001" customHeight="1">
      <c r="B299" s="927"/>
      <c r="C299" s="901"/>
      <c r="D299" s="917"/>
      <c r="E299" s="550" t="s">
        <v>793</v>
      </c>
      <c r="F299" s="551">
        <v>0.06</v>
      </c>
      <c r="G299" s="552">
        <f t="shared" si="13"/>
        <v>0</v>
      </c>
      <c r="H299" s="552">
        <f t="shared" si="13"/>
        <v>0</v>
      </c>
      <c r="I299" s="553">
        <f t="shared" si="15"/>
        <v>0</v>
      </c>
      <c r="J299" s="571"/>
      <c r="K299" s="571"/>
      <c r="L299" s="571"/>
      <c r="M299" s="571"/>
      <c r="N299" s="571"/>
      <c r="O299" s="571"/>
      <c r="P299" s="592"/>
      <c r="Q299" s="571"/>
      <c r="R299" s="522"/>
      <c r="S299" s="522"/>
      <c r="AF299" s="220"/>
      <c r="AG299" s="220"/>
      <c r="AH299" s="590"/>
      <c r="AI299" s="590"/>
    </row>
    <row r="300" spans="2:60" ht="17.100000000000001" customHeight="1">
      <c r="B300" s="926"/>
      <c r="C300" s="591">
        <v>3009</v>
      </c>
      <c r="D300" s="916" t="s">
        <v>864</v>
      </c>
      <c r="E300" s="550" t="s">
        <v>791</v>
      </c>
      <c r="F300" s="551">
        <v>0.13</v>
      </c>
      <c r="G300" s="552">
        <f t="shared" si="13"/>
        <v>0</v>
      </c>
      <c r="H300" s="552">
        <f t="shared" si="13"/>
        <v>8083937.6799999997</v>
      </c>
      <c r="I300" s="553">
        <f t="shared" si="15"/>
        <v>-8083937.6799999997</v>
      </c>
      <c r="J300" s="571"/>
      <c r="K300" s="571"/>
      <c r="L300" s="571"/>
      <c r="M300" s="571"/>
      <c r="N300" s="571"/>
      <c r="O300" s="571"/>
      <c r="P300" s="592"/>
      <c r="Q300" s="571"/>
      <c r="R300" s="522"/>
      <c r="S300" s="522"/>
      <c r="AF300" s="220"/>
      <c r="AG300" s="220"/>
      <c r="AH300" s="590"/>
      <c r="AI300" s="590"/>
      <c r="AS300" s="220">
        <v>8083937.6799999997</v>
      </c>
    </row>
    <row r="301" spans="2:60" ht="17.100000000000001" customHeight="1">
      <c r="B301" s="927"/>
      <c r="C301" s="591">
        <v>3009</v>
      </c>
      <c r="D301" s="917"/>
      <c r="E301" s="550" t="s">
        <v>792</v>
      </c>
      <c r="F301" s="551">
        <v>0.09</v>
      </c>
      <c r="G301" s="552">
        <f t="shared" si="13"/>
        <v>0</v>
      </c>
      <c r="H301" s="552">
        <f t="shared" si="13"/>
        <v>0</v>
      </c>
      <c r="I301" s="553">
        <f t="shared" si="15"/>
        <v>0</v>
      </c>
      <c r="J301" s="571"/>
      <c r="K301" s="571"/>
      <c r="L301" s="571"/>
      <c r="M301" s="571"/>
      <c r="N301" s="571"/>
      <c r="O301" s="571"/>
      <c r="P301" s="592"/>
      <c r="Q301" s="571"/>
      <c r="R301" s="522"/>
      <c r="S301" s="522"/>
      <c r="AF301" s="220"/>
      <c r="AG301" s="220"/>
      <c r="AH301" s="590"/>
      <c r="AI301" s="590"/>
    </row>
    <row r="302" spans="2:60" ht="17.100000000000001" customHeight="1">
      <c r="B302" s="927"/>
      <c r="C302" s="557">
        <v>3009</v>
      </c>
      <c r="D302" s="917"/>
      <c r="E302" s="550" t="s">
        <v>793</v>
      </c>
      <c r="F302" s="551">
        <v>0.06</v>
      </c>
      <c r="G302" s="552">
        <f t="shared" si="13"/>
        <v>0</v>
      </c>
      <c r="H302" s="552">
        <f t="shared" si="13"/>
        <v>0</v>
      </c>
      <c r="I302" s="553">
        <f t="shared" si="15"/>
        <v>0</v>
      </c>
      <c r="J302" s="571"/>
      <c r="K302" s="571"/>
      <c r="L302" s="571"/>
      <c r="M302" s="571"/>
      <c r="N302" s="571"/>
      <c r="O302" s="571"/>
      <c r="P302" s="592"/>
      <c r="Q302" s="571"/>
      <c r="R302" s="522"/>
      <c r="S302" s="522"/>
      <c r="AF302" s="220"/>
      <c r="AG302" s="220"/>
      <c r="AH302" s="590"/>
      <c r="AI302" s="590"/>
    </row>
    <row r="303" spans="2:60" ht="17.100000000000001" customHeight="1">
      <c r="B303" s="915"/>
      <c r="C303" s="591" t="s">
        <v>916</v>
      </c>
      <c r="D303" s="921" t="s">
        <v>917</v>
      </c>
      <c r="E303" s="550" t="s">
        <v>791</v>
      </c>
      <c r="F303" s="551">
        <v>0.13</v>
      </c>
      <c r="G303" s="552">
        <f t="shared" si="13"/>
        <v>0</v>
      </c>
      <c r="H303" s="552">
        <f t="shared" si="13"/>
        <v>0</v>
      </c>
      <c r="I303" s="553">
        <f t="shared" si="15"/>
        <v>0</v>
      </c>
      <c r="J303" s="571"/>
      <c r="K303" s="571"/>
      <c r="L303" s="571"/>
      <c r="M303" s="571"/>
      <c r="N303" s="571"/>
      <c r="O303" s="571"/>
      <c r="P303" s="592"/>
      <c r="Q303" s="571"/>
      <c r="R303" s="522"/>
      <c r="S303" s="522"/>
      <c r="AF303" s="220"/>
      <c r="AG303" s="220"/>
      <c r="AH303" s="590"/>
      <c r="AI303" s="590"/>
    </row>
    <row r="304" spans="2:60" ht="17.100000000000001" customHeight="1">
      <c r="B304" s="915"/>
      <c r="C304" s="591" t="s">
        <v>916</v>
      </c>
      <c r="D304" s="921"/>
      <c r="E304" s="550" t="s">
        <v>792</v>
      </c>
      <c r="F304" s="551">
        <v>0.09</v>
      </c>
      <c r="G304" s="552">
        <f t="shared" si="13"/>
        <v>0</v>
      </c>
      <c r="H304" s="552">
        <f t="shared" si="13"/>
        <v>0</v>
      </c>
      <c r="I304" s="553">
        <f t="shared" si="15"/>
        <v>0</v>
      </c>
      <c r="J304" s="571"/>
      <c r="K304" s="571"/>
      <c r="L304" s="571"/>
      <c r="M304" s="571"/>
      <c r="N304" s="571"/>
      <c r="O304" s="571"/>
      <c r="P304" s="592"/>
      <c r="Q304" s="571"/>
      <c r="R304" s="522"/>
      <c r="S304" s="522"/>
      <c r="AF304" s="220"/>
      <c r="AG304" s="220"/>
      <c r="AH304" s="590"/>
      <c r="AI304" s="590"/>
    </row>
    <row r="305" spans="2:60" ht="17.100000000000001" customHeight="1">
      <c r="B305" s="926"/>
      <c r="C305" s="557" t="s">
        <v>916</v>
      </c>
      <c r="D305" s="916"/>
      <c r="E305" s="550" t="s">
        <v>793</v>
      </c>
      <c r="F305" s="551">
        <v>0.06</v>
      </c>
      <c r="G305" s="552">
        <f t="shared" si="13"/>
        <v>694084.77</v>
      </c>
      <c r="H305" s="552">
        <f t="shared" si="13"/>
        <v>694084.77</v>
      </c>
      <c r="I305" s="553">
        <f t="shared" si="15"/>
        <v>0</v>
      </c>
      <c r="J305" s="571"/>
      <c r="K305" s="571"/>
      <c r="L305" s="571"/>
      <c r="M305" s="571"/>
      <c r="N305" s="571"/>
      <c r="O305" s="571"/>
      <c r="P305" s="592"/>
      <c r="Q305" s="571"/>
      <c r="R305" s="522"/>
      <c r="S305" s="522"/>
      <c r="AF305" s="220"/>
      <c r="AG305" s="220"/>
      <c r="AH305" s="590"/>
      <c r="AI305" s="590"/>
      <c r="AR305" s="248">
        <v>646298.75</v>
      </c>
      <c r="AS305" s="220">
        <v>646298.75</v>
      </c>
      <c r="BG305" s="248">
        <v>47786.02</v>
      </c>
      <c r="BH305" s="248">
        <v>47786.02</v>
      </c>
    </row>
    <row r="306" spans="2:60" ht="17.100000000000001" customHeight="1">
      <c r="B306" s="926"/>
      <c r="C306" s="557">
        <v>4470</v>
      </c>
      <c r="D306" s="916" t="s">
        <v>918</v>
      </c>
      <c r="E306" s="550" t="s">
        <v>791</v>
      </c>
      <c r="F306" s="551">
        <v>0.13</v>
      </c>
      <c r="G306" s="552">
        <f t="shared" si="13"/>
        <v>0</v>
      </c>
      <c r="H306" s="552">
        <f t="shared" si="13"/>
        <v>323827.43</v>
      </c>
      <c r="I306" s="553">
        <f t="shared" si="15"/>
        <v>-323827.43</v>
      </c>
      <c r="J306" s="571"/>
      <c r="K306" s="571"/>
      <c r="L306" s="571"/>
      <c r="M306" s="571"/>
      <c r="N306" s="571"/>
      <c r="O306" s="571"/>
      <c r="P306" s="592"/>
      <c r="Q306" s="571"/>
      <c r="R306" s="522"/>
      <c r="S306" s="522"/>
      <c r="AF306" s="220"/>
      <c r="AG306" s="220"/>
      <c r="AH306" s="590"/>
      <c r="AI306" s="590"/>
      <c r="AQ306" s="248">
        <v>323827.43</v>
      </c>
    </row>
    <row r="307" spans="2:60" ht="17.100000000000001" customHeight="1">
      <c r="B307" s="927"/>
      <c r="C307" s="557">
        <v>4470</v>
      </c>
      <c r="D307" s="917"/>
      <c r="E307" s="550" t="s">
        <v>792</v>
      </c>
      <c r="F307" s="551">
        <v>0.09</v>
      </c>
      <c r="G307" s="552">
        <f t="shared" si="13"/>
        <v>0</v>
      </c>
      <c r="H307" s="552">
        <f t="shared" si="13"/>
        <v>401414.45</v>
      </c>
      <c r="I307" s="553">
        <f t="shared" si="15"/>
        <v>-401414.45</v>
      </c>
      <c r="J307" s="571"/>
      <c r="K307" s="571"/>
      <c r="L307" s="571"/>
      <c r="M307" s="571"/>
      <c r="N307" s="571"/>
      <c r="O307" s="571"/>
      <c r="P307" s="592"/>
      <c r="Q307" s="571"/>
      <c r="R307" s="522"/>
      <c r="S307" s="522"/>
      <c r="AF307" s="220"/>
      <c r="AG307" s="220"/>
      <c r="AH307" s="590"/>
      <c r="AI307" s="590"/>
      <c r="AQ307" s="248">
        <v>401414.45</v>
      </c>
    </row>
    <row r="308" spans="2:60" ht="17.100000000000001" customHeight="1">
      <c r="B308" s="927"/>
      <c r="C308" s="557">
        <v>4470</v>
      </c>
      <c r="D308" s="917"/>
      <c r="E308" s="550" t="s">
        <v>793</v>
      </c>
      <c r="F308" s="551">
        <v>0.06</v>
      </c>
      <c r="G308" s="552">
        <f t="shared" si="13"/>
        <v>3697121.7199999997</v>
      </c>
      <c r="H308" s="552">
        <f t="shared" si="13"/>
        <v>0</v>
      </c>
      <c r="I308" s="553">
        <f t="shared" si="15"/>
        <v>3697121.7199999997</v>
      </c>
      <c r="J308" s="571"/>
      <c r="K308" s="571"/>
      <c r="L308" s="571"/>
      <c r="M308" s="571"/>
      <c r="N308" s="571"/>
      <c r="O308" s="571"/>
      <c r="P308" s="592"/>
      <c r="Q308" s="571"/>
      <c r="R308" s="522"/>
      <c r="S308" s="522"/>
      <c r="AF308" s="220"/>
      <c r="AG308" s="220"/>
      <c r="AH308" s="590"/>
      <c r="AI308" s="590"/>
      <c r="BC308" s="248">
        <v>-17888.740000000002</v>
      </c>
      <c r="BG308" s="248">
        <v>3715010.46</v>
      </c>
    </row>
    <row r="309" spans="2:60" ht="17.100000000000001" customHeight="1">
      <c r="B309" s="926"/>
      <c r="C309" s="557">
        <v>4470</v>
      </c>
      <c r="D309" s="916" t="s">
        <v>919</v>
      </c>
      <c r="E309" s="550" t="s">
        <v>791</v>
      </c>
      <c r="F309" s="551">
        <v>0.13</v>
      </c>
      <c r="G309" s="552">
        <f t="shared" si="13"/>
        <v>0</v>
      </c>
      <c r="H309" s="552">
        <f t="shared" si="13"/>
        <v>936294.74</v>
      </c>
      <c r="I309" s="553">
        <f t="shared" si="15"/>
        <v>-936294.74</v>
      </c>
      <c r="J309" s="571"/>
      <c r="K309" s="571"/>
      <c r="L309" s="571"/>
      <c r="M309" s="571"/>
      <c r="N309" s="571"/>
      <c r="O309" s="571"/>
      <c r="P309" s="592"/>
      <c r="Q309" s="571"/>
      <c r="R309" s="522"/>
      <c r="S309" s="522"/>
      <c r="AF309" s="220"/>
      <c r="AG309" s="220"/>
      <c r="AH309" s="590"/>
      <c r="AI309" s="590"/>
      <c r="AQ309" s="248">
        <v>936294.74</v>
      </c>
    </row>
    <row r="310" spans="2:60" ht="15" customHeight="1">
      <c r="B310" s="927"/>
      <c r="C310" s="557">
        <v>4470</v>
      </c>
      <c r="D310" s="917"/>
      <c r="E310" s="550" t="s">
        <v>792</v>
      </c>
      <c r="F310" s="551">
        <v>0.09</v>
      </c>
      <c r="G310" s="552">
        <f t="shared" si="13"/>
        <v>0</v>
      </c>
      <c r="H310" s="552">
        <f t="shared" si="13"/>
        <v>1455981.28</v>
      </c>
      <c r="I310" s="553">
        <f t="shared" si="15"/>
        <v>-1455981.28</v>
      </c>
      <c r="J310" s="571"/>
      <c r="K310" s="571"/>
      <c r="L310" s="571"/>
      <c r="M310" s="571"/>
      <c r="N310" s="571"/>
      <c r="O310" s="571"/>
      <c r="P310" s="592"/>
      <c r="Q310" s="571"/>
      <c r="R310" s="522"/>
      <c r="S310" s="522"/>
      <c r="AF310" s="220"/>
      <c r="AG310" s="220"/>
      <c r="AH310" s="590"/>
      <c r="AI310" s="590"/>
      <c r="AQ310" s="248">
        <v>1455981.28</v>
      </c>
    </row>
    <row r="311" spans="2:60" ht="17.100000000000001" customHeight="1">
      <c r="B311" s="927"/>
      <c r="C311" s="557">
        <v>4470</v>
      </c>
      <c r="D311" s="917"/>
      <c r="E311" s="550" t="s">
        <v>793</v>
      </c>
      <c r="F311" s="551">
        <v>0.06</v>
      </c>
      <c r="G311" s="552">
        <f t="shared" si="13"/>
        <v>0</v>
      </c>
      <c r="H311" s="552">
        <f t="shared" si="13"/>
        <v>0</v>
      </c>
      <c r="I311" s="553">
        <f t="shared" si="15"/>
        <v>0</v>
      </c>
      <c r="J311" s="571"/>
      <c r="K311" s="571"/>
      <c r="L311" s="571"/>
      <c r="M311" s="571"/>
      <c r="N311" s="571"/>
      <c r="O311" s="571"/>
      <c r="P311" s="592"/>
      <c r="Q311" s="571"/>
      <c r="R311" s="522"/>
      <c r="S311" s="522"/>
      <c r="AF311" s="220"/>
      <c r="AG311" s="220"/>
      <c r="AH311" s="590"/>
      <c r="AI311" s="590"/>
    </row>
    <row r="312" spans="2:60" ht="17.100000000000001" customHeight="1">
      <c r="B312" s="926"/>
      <c r="C312" s="557">
        <v>4470</v>
      </c>
      <c r="D312" s="916" t="s">
        <v>920</v>
      </c>
      <c r="E312" s="550" t="s">
        <v>791</v>
      </c>
      <c r="F312" s="551">
        <v>0.13</v>
      </c>
      <c r="G312" s="552">
        <f t="shared" si="13"/>
        <v>0</v>
      </c>
      <c r="H312" s="552">
        <f t="shared" si="13"/>
        <v>18184.68</v>
      </c>
      <c r="I312" s="553">
        <f t="shared" si="15"/>
        <v>-18184.68</v>
      </c>
      <c r="J312" s="571"/>
      <c r="K312" s="571"/>
      <c r="L312" s="571"/>
      <c r="M312" s="571"/>
      <c r="N312" s="571"/>
      <c r="O312" s="571"/>
      <c r="P312" s="592"/>
      <c r="Q312" s="571"/>
      <c r="R312" s="522"/>
      <c r="S312" s="522"/>
      <c r="AF312" s="220"/>
      <c r="AG312" s="220"/>
      <c r="AH312" s="590"/>
      <c r="AI312" s="590"/>
      <c r="AQ312" s="248">
        <v>18184.68</v>
      </c>
    </row>
    <row r="313" spans="2:60" ht="17.100000000000001" customHeight="1">
      <c r="B313" s="927"/>
      <c r="C313" s="557">
        <v>4470</v>
      </c>
      <c r="D313" s="917"/>
      <c r="E313" s="550" t="s">
        <v>792</v>
      </c>
      <c r="F313" s="551">
        <v>0.09</v>
      </c>
      <c r="G313" s="552">
        <f t="shared" si="13"/>
        <v>0</v>
      </c>
      <c r="H313" s="552">
        <f t="shared" si="13"/>
        <v>0</v>
      </c>
      <c r="I313" s="553">
        <f t="shared" si="15"/>
        <v>0</v>
      </c>
      <c r="J313" s="571"/>
      <c r="K313" s="571"/>
      <c r="L313" s="571"/>
      <c r="M313" s="571"/>
      <c r="N313" s="571"/>
      <c r="O313" s="571"/>
      <c r="P313" s="592"/>
      <c r="Q313" s="571"/>
      <c r="R313" s="522"/>
      <c r="S313" s="522"/>
      <c r="AF313" s="220"/>
      <c r="AG313" s="220"/>
      <c r="AH313" s="590"/>
      <c r="AI313" s="590"/>
    </row>
    <row r="314" spans="2:60" ht="17.100000000000001" customHeight="1">
      <c r="B314" s="927"/>
      <c r="C314" s="557">
        <v>4470</v>
      </c>
      <c r="D314" s="917"/>
      <c r="E314" s="550" t="s">
        <v>793</v>
      </c>
      <c r="F314" s="551">
        <v>0.06</v>
      </c>
      <c r="G314" s="552">
        <f t="shared" si="13"/>
        <v>61500</v>
      </c>
      <c r="H314" s="552">
        <f t="shared" si="13"/>
        <v>0</v>
      </c>
      <c r="I314" s="553">
        <f t="shared" si="15"/>
        <v>61500</v>
      </c>
      <c r="J314" s="571"/>
      <c r="K314" s="571"/>
      <c r="L314" s="571"/>
      <c r="M314" s="571"/>
      <c r="N314" s="571"/>
      <c r="O314" s="571"/>
      <c r="P314" s="592"/>
      <c r="Q314" s="571"/>
      <c r="R314" s="522"/>
      <c r="S314" s="522"/>
      <c r="AF314" s="220"/>
      <c r="AG314" s="220"/>
      <c r="AH314" s="590"/>
      <c r="AI314" s="590"/>
      <c r="BG314" s="248">
        <v>61500</v>
      </c>
    </row>
    <row r="315" spans="2:60" ht="17.100000000000001" customHeight="1">
      <c r="B315" s="926"/>
      <c r="C315" s="557">
        <v>1000</v>
      </c>
      <c r="D315" s="916" t="s">
        <v>921</v>
      </c>
      <c r="E315" s="550" t="s">
        <v>791</v>
      </c>
      <c r="F315" s="551">
        <v>0.13</v>
      </c>
      <c r="G315" s="552">
        <f t="shared" si="13"/>
        <v>3421711.52</v>
      </c>
      <c r="H315" s="552">
        <f t="shared" si="13"/>
        <v>3421711.52</v>
      </c>
      <c r="I315" s="553"/>
      <c r="J315" s="571"/>
      <c r="K315" s="571"/>
      <c r="L315" s="571"/>
      <c r="M315" s="571"/>
      <c r="N315" s="571"/>
      <c r="O315" s="571"/>
      <c r="P315" s="592"/>
      <c r="Q315" s="571"/>
      <c r="R315" s="522"/>
      <c r="S315" s="522"/>
      <c r="AF315" s="220"/>
      <c r="AG315" s="220"/>
      <c r="AH315" s="590"/>
      <c r="AI315" s="590"/>
      <c r="BG315" s="248">
        <v>3421711.52</v>
      </c>
      <c r="BH315" s="248">
        <v>3421711.52</v>
      </c>
    </row>
    <row r="316" spans="2:60" ht="17.100000000000001" customHeight="1">
      <c r="B316" s="927"/>
      <c r="C316" s="557">
        <v>1000</v>
      </c>
      <c r="D316" s="917"/>
      <c r="E316" s="550" t="s">
        <v>792</v>
      </c>
      <c r="F316" s="551">
        <v>0.09</v>
      </c>
      <c r="G316" s="552">
        <f t="shared" si="13"/>
        <v>5868900.4000000004</v>
      </c>
      <c r="H316" s="552">
        <f t="shared" si="13"/>
        <v>5868900.4000000004</v>
      </c>
      <c r="I316" s="553"/>
      <c r="J316" s="571"/>
      <c r="K316" s="571"/>
      <c r="L316" s="571"/>
      <c r="M316" s="571"/>
      <c r="N316" s="571"/>
      <c r="O316" s="571"/>
      <c r="P316" s="592"/>
      <c r="Q316" s="571"/>
      <c r="R316" s="522"/>
      <c r="S316" s="522"/>
      <c r="AF316" s="220"/>
      <c r="AG316" s="220"/>
      <c r="AH316" s="590"/>
      <c r="AI316" s="590"/>
      <c r="BG316" s="248">
        <v>5868900.4000000004</v>
      </c>
      <c r="BH316" s="248">
        <v>5868900.4000000004</v>
      </c>
    </row>
    <row r="317" spans="2:60" ht="17.100000000000001" customHeight="1">
      <c r="B317" s="927"/>
      <c r="C317" s="557">
        <v>1000</v>
      </c>
      <c r="D317" s="917"/>
      <c r="E317" s="577" t="s">
        <v>793</v>
      </c>
      <c r="F317" s="578">
        <v>0.06</v>
      </c>
      <c r="G317" s="552">
        <f t="shared" si="13"/>
        <v>2688539.22</v>
      </c>
      <c r="H317" s="552">
        <f t="shared" si="13"/>
        <v>2688539.22</v>
      </c>
      <c r="I317" s="553"/>
      <c r="J317" s="571"/>
      <c r="K317" s="571"/>
      <c r="L317" s="571"/>
      <c r="M317" s="571"/>
      <c r="N317" s="571"/>
      <c r="O317" s="571"/>
      <c r="P317" s="592"/>
      <c r="Q317" s="571"/>
      <c r="R317" s="522"/>
      <c r="S317" s="522"/>
      <c r="AF317" s="220"/>
      <c r="AG317" s="220"/>
      <c r="AH317" s="590"/>
      <c r="AI317" s="590"/>
      <c r="BG317" s="248">
        <v>2688539.22</v>
      </c>
      <c r="BH317" s="248">
        <v>2688539.22</v>
      </c>
    </row>
    <row r="318" spans="2:60" ht="17.100000000000001" customHeight="1">
      <c r="B318" s="926"/>
      <c r="C318" s="557">
        <v>2260</v>
      </c>
      <c r="D318" s="916" t="s">
        <v>921</v>
      </c>
      <c r="E318" s="550" t="s">
        <v>791</v>
      </c>
      <c r="F318" s="551">
        <v>0.13</v>
      </c>
      <c r="G318" s="552">
        <f t="shared" si="13"/>
        <v>9524681.2300000004</v>
      </c>
      <c r="H318" s="552">
        <f t="shared" si="13"/>
        <v>9524681.2300000004</v>
      </c>
      <c r="I318" s="553"/>
      <c r="J318" s="571"/>
      <c r="K318" s="571"/>
      <c r="L318" s="571"/>
      <c r="M318" s="571"/>
      <c r="N318" s="571"/>
      <c r="O318" s="571"/>
      <c r="P318" s="592"/>
      <c r="Q318" s="571"/>
      <c r="R318" s="522"/>
      <c r="S318" s="522"/>
      <c r="AF318" s="220"/>
      <c r="AG318" s="220"/>
      <c r="AH318" s="590"/>
      <c r="AI318" s="590"/>
      <c r="BG318" s="248">
        <v>9524681.2300000004</v>
      </c>
      <c r="BH318" s="248">
        <v>9524681.2300000004</v>
      </c>
    </row>
    <row r="319" spans="2:60" ht="17.100000000000001" customHeight="1">
      <c r="B319" s="927"/>
      <c r="C319" s="557">
        <v>2260</v>
      </c>
      <c r="D319" s="917"/>
      <c r="E319" s="550" t="s">
        <v>792</v>
      </c>
      <c r="F319" s="551">
        <v>0.09</v>
      </c>
      <c r="G319" s="552">
        <f t="shared" si="13"/>
        <v>5713855.8399999999</v>
      </c>
      <c r="H319" s="552">
        <f t="shared" si="13"/>
        <v>5713855.8399999999</v>
      </c>
      <c r="I319" s="553"/>
      <c r="J319" s="571"/>
      <c r="K319" s="571"/>
      <c r="L319" s="571"/>
      <c r="M319" s="571"/>
      <c r="N319" s="571"/>
      <c r="O319" s="571"/>
      <c r="P319" s="592"/>
      <c r="Q319" s="571"/>
      <c r="R319" s="522"/>
      <c r="S319" s="522"/>
      <c r="AF319" s="220"/>
      <c r="AG319" s="220"/>
      <c r="AH319" s="590"/>
      <c r="AI319" s="590"/>
      <c r="BG319" s="248">
        <v>5713855.8399999999</v>
      </c>
      <c r="BH319" s="248">
        <v>5713855.8399999999</v>
      </c>
    </row>
    <row r="320" spans="2:60" ht="17.100000000000001" customHeight="1">
      <c r="B320" s="927"/>
      <c r="C320" s="557">
        <v>2260</v>
      </c>
      <c r="D320" s="917"/>
      <c r="E320" s="577" t="s">
        <v>793</v>
      </c>
      <c r="F320" s="578">
        <v>0.06</v>
      </c>
      <c r="G320" s="552">
        <f t="shared" si="13"/>
        <v>5377078.4100000001</v>
      </c>
      <c r="H320" s="552">
        <f t="shared" si="13"/>
        <v>5377078.4199999999</v>
      </c>
      <c r="I320" s="553"/>
      <c r="J320" s="571"/>
      <c r="K320" s="571"/>
      <c r="L320" s="571"/>
      <c r="M320" s="571"/>
      <c r="N320" s="571"/>
      <c r="O320" s="571"/>
      <c r="P320" s="592"/>
      <c r="Q320" s="571"/>
      <c r="R320" s="522"/>
      <c r="S320" s="522"/>
      <c r="AF320" s="220"/>
      <c r="AG320" s="220"/>
      <c r="AH320" s="590"/>
      <c r="AI320" s="590"/>
      <c r="BG320" s="248">
        <v>5377078.4100000001</v>
      </c>
      <c r="BH320" s="248">
        <v>5377078.4199999999</v>
      </c>
    </row>
    <row r="321" spans="2:60" ht="17.100000000000001" customHeight="1">
      <c r="B321" s="926"/>
      <c r="C321" s="557">
        <v>4470</v>
      </c>
      <c r="D321" s="916" t="s">
        <v>921</v>
      </c>
      <c r="E321" s="550" t="s">
        <v>791</v>
      </c>
      <c r="F321" s="551">
        <v>0.13</v>
      </c>
      <c r="G321" s="552">
        <f t="shared" si="13"/>
        <v>5995164.2199999997</v>
      </c>
      <c r="H321" s="552">
        <f t="shared" si="13"/>
        <v>-18227828.359999999</v>
      </c>
      <c r="I321" s="553"/>
      <c r="J321" s="571"/>
      <c r="K321" s="571"/>
      <c r="L321" s="571"/>
      <c r="M321" s="571"/>
      <c r="N321" s="571"/>
      <c r="O321" s="571"/>
      <c r="P321" s="592"/>
      <c r="Q321" s="571"/>
      <c r="R321" s="522"/>
      <c r="S321" s="522"/>
      <c r="AF321" s="220"/>
      <c r="AG321" s="220"/>
      <c r="AH321" s="590"/>
      <c r="AI321" s="590"/>
      <c r="BD321" s="248">
        <v>-18227828.359999999</v>
      </c>
      <c r="BG321" s="248">
        <v>5995164.2199999997</v>
      </c>
    </row>
    <row r="322" spans="2:60" ht="17.100000000000001" customHeight="1">
      <c r="B322" s="927"/>
      <c r="C322" s="557">
        <v>4470</v>
      </c>
      <c r="D322" s="917"/>
      <c r="E322" s="550" t="s">
        <v>792</v>
      </c>
      <c r="F322" s="551">
        <v>0.09</v>
      </c>
      <c r="G322" s="552">
        <f t="shared" si="13"/>
        <v>747591.74</v>
      </c>
      <c r="H322" s="552">
        <f t="shared" si="13"/>
        <v>-14047247.35</v>
      </c>
      <c r="I322" s="553"/>
      <c r="J322" s="571"/>
      <c r="K322" s="571"/>
      <c r="L322" s="571"/>
      <c r="M322" s="571"/>
      <c r="N322" s="571"/>
      <c r="O322" s="571"/>
      <c r="P322" s="592"/>
      <c r="Q322" s="571"/>
      <c r="R322" s="522"/>
      <c r="S322" s="522"/>
      <c r="AF322" s="220"/>
      <c r="AG322" s="220"/>
      <c r="AH322" s="590"/>
      <c r="AI322" s="590"/>
      <c r="BD322" s="248">
        <v>-14047247.35</v>
      </c>
      <c r="BG322" s="248">
        <v>747591.74</v>
      </c>
    </row>
    <row r="323" spans="2:60" ht="17.100000000000001" customHeight="1">
      <c r="B323" s="927"/>
      <c r="C323" s="557">
        <v>4470</v>
      </c>
      <c r="D323" s="917"/>
      <c r="E323" s="577" t="s">
        <v>793</v>
      </c>
      <c r="F323" s="578">
        <v>0.06</v>
      </c>
      <c r="G323" s="552">
        <f t="shared" si="13"/>
        <v>0</v>
      </c>
      <c r="H323" s="552">
        <f t="shared" si="13"/>
        <v>-309433.96000000002</v>
      </c>
      <c r="I323" s="553"/>
      <c r="J323" s="571"/>
      <c r="K323" s="571"/>
      <c r="L323" s="571"/>
      <c r="M323" s="571"/>
      <c r="N323" s="571"/>
      <c r="O323" s="571"/>
      <c r="P323" s="592"/>
      <c r="Q323" s="571"/>
      <c r="R323" s="522"/>
      <c r="S323" s="522"/>
      <c r="AF323" s="220"/>
      <c r="AG323" s="220"/>
      <c r="AH323" s="590"/>
      <c r="AI323" s="590"/>
      <c r="BD323" s="248">
        <v>-309433.96000000002</v>
      </c>
    </row>
    <row r="324" spans="2:60" ht="17.100000000000001" customHeight="1">
      <c r="B324" s="926"/>
      <c r="C324" s="557">
        <v>4470</v>
      </c>
      <c r="D324" s="916" t="s">
        <v>922</v>
      </c>
      <c r="E324" s="550" t="s">
        <v>791</v>
      </c>
      <c r="F324" s="551">
        <v>0.13</v>
      </c>
      <c r="G324" s="552">
        <f t="shared" si="13"/>
        <v>0</v>
      </c>
      <c r="H324" s="552">
        <f t="shared" si="13"/>
        <v>-2358407.08</v>
      </c>
      <c r="I324" s="553">
        <f t="shared" ref="I324:I329" si="16">G324-H324</f>
        <v>2358407.08</v>
      </c>
      <c r="J324" s="571"/>
      <c r="K324" s="571"/>
      <c r="L324" s="571"/>
      <c r="M324" s="571"/>
      <c r="N324" s="571"/>
      <c r="O324" s="571"/>
      <c r="P324" s="592"/>
      <c r="Q324" s="571"/>
      <c r="R324" s="522"/>
      <c r="S324" s="522"/>
      <c r="AF324" s="220"/>
      <c r="AG324" s="220"/>
      <c r="AH324" s="590"/>
      <c r="AI324" s="590"/>
      <c r="AQ324" s="248">
        <v>13862939.039999999</v>
      </c>
      <c r="BD324" s="248">
        <v>-16221346.119999999</v>
      </c>
    </row>
    <row r="325" spans="2:60" ht="17.100000000000001" customHeight="1">
      <c r="B325" s="927"/>
      <c r="C325" s="557">
        <v>4470</v>
      </c>
      <c r="D325" s="917"/>
      <c r="E325" s="550" t="s">
        <v>792</v>
      </c>
      <c r="F325" s="551">
        <v>0.09</v>
      </c>
      <c r="G325" s="552">
        <f t="shared" si="13"/>
        <v>0</v>
      </c>
      <c r="H325" s="552">
        <f t="shared" si="13"/>
        <v>-1601763.7100000009</v>
      </c>
      <c r="I325" s="553">
        <f t="shared" si="16"/>
        <v>1601763.7100000009</v>
      </c>
      <c r="J325" s="571"/>
      <c r="K325" s="571"/>
      <c r="L325" s="571"/>
      <c r="M325" s="571"/>
      <c r="N325" s="571"/>
      <c r="O325" s="571"/>
      <c r="P325" s="592"/>
      <c r="Q325" s="571"/>
      <c r="R325" s="522"/>
      <c r="S325" s="522"/>
      <c r="AF325" s="220"/>
      <c r="AG325" s="220"/>
      <c r="AH325" s="590"/>
      <c r="AI325" s="590"/>
      <c r="AQ325" s="248">
        <v>64638075.640000001</v>
      </c>
      <c r="BD325" s="248">
        <v>-66239839.350000001</v>
      </c>
    </row>
    <row r="326" spans="2:60" ht="17.100000000000001" customHeight="1">
      <c r="B326" s="927"/>
      <c r="C326" s="557">
        <v>4470</v>
      </c>
      <c r="D326" s="917"/>
      <c r="E326" s="577" t="s">
        <v>793</v>
      </c>
      <c r="F326" s="578">
        <v>0.06</v>
      </c>
      <c r="G326" s="552">
        <f t="shared" si="13"/>
        <v>0</v>
      </c>
      <c r="H326" s="552">
        <f t="shared" si="13"/>
        <v>-475754.73000000045</v>
      </c>
      <c r="I326" s="553">
        <f t="shared" si="16"/>
        <v>475754.73000000045</v>
      </c>
      <c r="J326" s="571"/>
      <c r="K326" s="571"/>
      <c r="L326" s="571"/>
      <c r="M326" s="571"/>
      <c r="N326" s="571"/>
      <c r="O326" s="571"/>
      <c r="P326" s="592"/>
      <c r="Q326" s="571"/>
      <c r="R326" s="522"/>
      <c r="S326" s="522"/>
      <c r="AF326" s="220"/>
      <c r="AG326" s="220"/>
      <c r="AH326" s="590"/>
      <c r="AI326" s="590"/>
      <c r="AQ326" s="248">
        <v>31893380.800000001</v>
      </c>
      <c r="BD326" s="248">
        <v>-32369135.530000001</v>
      </c>
    </row>
    <row r="327" spans="2:60" ht="17.100000000000001" customHeight="1">
      <c r="B327" s="915"/>
      <c r="C327" s="591">
        <v>4470</v>
      </c>
      <c r="D327" s="921" t="s">
        <v>923</v>
      </c>
      <c r="E327" s="550" t="s">
        <v>791</v>
      </c>
      <c r="F327" s="551">
        <v>0.13</v>
      </c>
      <c r="G327" s="552">
        <f t="shared" si="13"/>
        <v>-13862939.039999999</v>
      </c>
      <c r="H327" s="552">
        <f t="shared" si="13"/>
        <v>0</v>
      </c>
      <c r="I327" s="553">
        <f t="shared" si="16"/>
        <v>-13862939.039999999</v>
      </c>
      <c r="J327" s="571"/>
      <c r="K327" s="571"/>
      <c r="L327" s="571"/>
      <c r="M327" s="571"/>
      <c r="N327" s="571"/>
      <c r="O327" s="571"/>
      <c r="P327" s="592"/>
      <c r="Q327" s="571"/>
      <c r="R327" s="522"/>
      <c r="S327" s="522"/>
      <c r="AF327" s="220"/>
      <c r="AG327" s="220"/>
      <c r="AH327" s="590"/>
      <c r="AI327" s="590"/>
      <c r="BC327" s="248">
        <v>-13862939.039999999</v>
      </c>
    </row>
    <row r="328" spans="2:60" ht="17.100000000000001" customHeight="1">
      <c r="B328" s="915"/>
      <c r="C328" s="591">
        <v>4470</v>
      </c>
      <c r="D328" s="921"/>
      <c r="E328" s="550" t="s">
        <v>792</v>
      </c>
      <c r="F328" s="551">
        <v>0.09</v>
      </c>
      <c r="G328" s="552">
        <f t="shared" si="13"/>
        <v>-60938348.189999998</v>
      </c>
      <c r="H328" s="552">
        <f t="shared" si="13"/>
        <v>0</v>
      </c>
      <c r="I328" s="553">
        <f t="shared" si="16"/>
        <v>-60938348.189999998</v>
      </c>
      <c r="J328" s="571"/>
      <c r="K328" s="571"/>
      <c r="L328" s="571"/>
      <c r="M328" s="571"/>
      <c r="N328" s="571"/>
      <c r="O328" s="571"/>
      <c r="P328" s="592"/>
      <c r="Q328" s="571"/>
      <c r="R328" s="522"/>
      <c r="S328" s="522"/>
      <c r="AF328" s="220"/>
      <c r="AG328" s="220"/>
      <c r="AH328" s="590"/>
      <c r="AI328" s="590"/>
      <c r="BC328" s="248">
        <v>-60938348.189999998</v>
      </c>
    </row>
    <row r="329" spans="2:60" ht="17.100000000000001" customHeight="1">
      <c r="B329" s="915"/>
      <c r="C329" s="591">
        <v>4470</v>
      </c>
      <c r="D329" s="921"/>
      <c r="E329" s="577" t="s">
        <v>793</v>
      </c>
      <c r="F329" s="578">
        <v>0.06</v>
      </c>
      <c r="G329" s="552">
        <f t="shared" si="13"/>
        <v>-28896222.790000003</v>
      </c>
      <c r="H329" s="552">
        <f t="shared" si="13"/>
        <v>69622.64</v>
      </c>
      <c r="I329" s="553">
        <f t="shared" si="16"/>
        <v>-28965845.430000003</v>
      </c>
      <c r="J329" s="571"/>
      <c r="K329" s="571"/>
      <c r="L329" s="571"/>
      <c r="M329" s="571"/>
      <c r="N329" s="571"/>
      <c r="O329" s="571"/>
      <c r="P329" s="592"/>
      <c r="Q329" s="571"/>
      <c r="R329" s="522"/>
      <c r="S329" s="522"/>
      <c r="AF329" s="220"/>
      <c r="AG329" s="220"/>
      <c r="AH329" s="590"/>
      <c r="AI329" s="590"/>
      <c r="AR329" s="248">
        <v>69622.64</v>
      </c>
      <c r="AU329" s="220">
        <v>211089.1</v>
      </c>
      <c r="AV329" s="220">
        <v>69622.64</v>
      </c>
      <c r="BC329" s="248">
        <v>-29176934.530000001</v>
      </c>
    </row>
    <row r="330" spans="2:60" ht="17.100000000000001" customHeight="1">
      <c r="B330" s="915"/>
      <c r="C330" s="591" t="s">
        <v>854</v>
      </c>
      <c r="D330" s="921" t="s">
        <v>924</v>
      </c>
      <c r="E330" s="550" t="s">
        <v>791</v>
      </c>
      <c r="F330" s="551">
        <v>0.13</v>
      </c>
      <c r="G330" s="552">
        <f t="shared" ref="G330:H393" si="17">SUM(J330,L330,N330,P330,R330,T330,V330,X330,Z330,AB330,AD330,AF330,AH330,AJ330,AL330,AN330,AP330,AR330,AU330,AW330,AY330,BC330,BG330)</f>
        <v>0</v>
      </c>
      <c r="H330" s="552">
        <f t="shared" si="17"/>
        <v>0</v>
      </c>
      <c r="I330" s="553"/>
      <c r="J330" s="571"/>
      <c r="K330" s="571"/>
      <c r="L330" s="571"/>
      <c r="M330" s="571"/>
      <c r="N330" s="571"/>
      <c r="O330" s="571"/>
      <c r="P330" s="592"/>
      <c r="Q330" s="571"/>
      <c r="R330" s="522"/>
      <c r="S330" s="522"/>
      <c r="AF330" s="220"/>
      <c r="AG330" s="220"/>
      <c r="AH330" s="590"/>
      <c r="AI330" s="590"/>
    </row>
    <row r="331" spans="2:60" ht="17.100000000000001" customHeight="1">
      <c r="B331" s="915"/>
      <c r="C331" s="591" t="s">
        <v>854</v>
      </c>
      <c r="D331" s="921"/>
      <c r="E331" s="550" t="s">
        <v>792</v>
      </c>
      <c r="F331" s="551">
        <v>0.09</v>
      </c>
      <c r="G331" s="552">
        <f t="shared" si="17"/>
        <v>330744.24</v>
      </c>
      <c r="H331" s="552">
        <f t="shared" si="17"/>
        <v>0</v>
      </c>
      <c r="I331" s="553"/>
      <c r="J331" s="571"/>
      <c r="K331" s="571"/>
      <c r="L331" s="571"/>
      <c r="M331" s="571"/>
      <c r="N331" s="571"/>
      <c r="O331" s="571"/>
      <c r="P331" s="592"/>
      <c r="Q331" s="571"/>
      <c r="R331" s="522"/>
      <c r="S331" s="522"/>
      <c r="AF331" s="220"/>
      <c r="AG331" s="220"/>
      <c r="AH331" s="590"/>
      <c r="AI331" s="590"/>
      <c r="BC331" s="248">
        <v>46077.98</v>
      </c>
      <c r="BG331" s="248">
        <v>284666.26</v>
      </c>
    </row>
    <row r="332" spans="2:60" ht="17.100000000000001" customHeight="1">
      <c r="B332" s="915"/>
      <c r="C332" s="591" t="s">
        <v>854</v>
      </c>
      <c r="D332" s="921"/>
      <c r="E332" s="577" t="s">
        <v>793</v>
      </c>
      <c r="F332" s="578">
        <v>0.06</v>
      </c>
      <c r="G332" s="552">
        <f t="shared" si="17"/>
        <v>0</v>
      </c>
      <c r="H332" s="552">
        <f t="shared" si="17"/>
        <v>0</v>
      </c>
      <c r="I332" s="553"/>
      <c r="J332" s="571"/>
      <c r="K332" s="571"/>
      <c r="L332" s="571"/>
      <c r="M332" s="571"/>
      <c r="N332" s="571"/>
      <c r="O332" s="571"/>
      <c r="P332" s="592"/>
      <c r="Q332" s="571"/>
      <c r="R332" s="522"/>
      <c r="S332" s="522"/>
      <c r="AF332" s="220"/>
      <c r="AG332" s="220"/>
      <c r="AH332" s="590"/>
      <c r="AI332" s="590"/>
    </row>
    <row r="333" spans="2:60" ht="17.100000000000001" customHeight="1">
      <c r="B333" s="915"/>
      <c r="C333" s="591" t="s">
        <v>854</v>
      </c>
      <c r="D333" s="921" t="s">
        <v>925</v>
      </c>
      <c r="E333" s="550" t="s">
        <v>791</v>
      </c>
      <c r="F333" s="551">
        <v>0.13</v>
      </c>
      <c r="G333" s="552">
        <f t="shared" si="17"/>
        <v>0</v>
      </c>
      <c r="H333" s="552">
        <f t="shared" si="17"/>
        <v>0</v>
      </c>
      <c r="I333" s="553"/>
      <c r="J333" s="571"/>
      <c r="K333" s="571"/>
      <c r="L333" s="571"/>
      <c r="M333" s="571"/>
      <c r="N333" s="571"/>
      <c r="O333" s="571"/>
      <c r="P333" s="592"/>
      <c r="Q333" s="571"/>
      <c r="R333" s="522"/>
      <c r="S333" s="522"/>
      <c r="AF333" s="220"/>
      <c r="AG333" s="220"/>
      <c r="AH333" s="590"/>
      <c r="AI333" s="590"/>
    </row>
    <row r="334" spans="2:60" ht="17.100000000000001" customHeight="1">
      <c r="B334" s="915"/>
      <c r="C334" s="591" t="s">
        <v>854</v>
      </c>
      <c r="D334" s="921"/>
      <c r="E334" s="550" t="s">
        <v>792</v>
      </c>
      <c r="F334" s="551">
        <v>0.09</v>
      </c>
      <c r="G334" s="552">
        <f t="shared" si="17"/>
        <v>0</v>
      </c>
      <c r="H334" s="552">
        <f t="shared" si="17"/>
        <v>0</v>
      </c>
      <c r="I334" s="553"/>
      <c r="J334" s="571"/>
      <c r="K334" s="571"/>
      <c r="L334" s="571"/>
      <c r="M334" s="571"/>
      <c r="N334" s="571"/>
      <c r="O334" s="571"/>
      <c r="P334" s="592"/>
      <c r="Q334" s="571"/>
      <c r="R334" s="522"/>
      <c r="S334" s="522"/>
      <c r="AF334" s="220"/>
      <c r="AG334" s="220"/>
      <c r="AH334" s="590"/>
      <c r="AI334" s="590"/>
    </row>
    <row r="335" spans="2:60" ht="17.100000000000001" customHeight="1">
      <c r="B335" s="915"/>
      <c r="C335" s="591" t="s">
        <v>854</v>
      </c>
      <c r="D335" s="921"/>
      <c r="E335" s="577" t="s">
        <v>793</v>
      </c>
      <c r="F335" s="578">
        <v>0.06</v>
      </c>
      <c r="G335" s="552">
        <f t="shared" si="17"/>
        <v>69896.47</v>
      </c>
      <c r="H335" s="552">
        <f t="shared" si="17"/>
        <v>69896.47</v>
      </c>
      <c r="I335" s="553"/>
      <c r="J335" s="571"/>
      <c r="K335" s="571"/>
      <c r="L335" s="571"/>
      <c r="M335" s="571"/>
      <c r="N335" s="571"/>
      <c r="O335" s="571"/>
      <c r="P335" s="592"/>
      <c r="Q335" s="571"/>
      <c r="R335" s="522"/>
      <c r="S335" s="522"/>
      <c r="AF335" s="220"/>
      <c r="AG335" s="220"/>
      <c r="AH335" s="590"/>
      <c r="AI335" s="590"/>
      <c r="BC335" s="248">
        <v>38108.089999999997</v>
      </c>
      <c r="BD335" s="248">
        <v>38108.089999999997</v>
      </c>
      <c r="BG335" s="248">
        <v>31788.38</v>
      </c>
      <c r="BH335" s="248">
        <v>31788.38</v>
      </c>
    </row>
    <row r="336" spans="2:60" ht="17.100000000000001" customHeight="1">
      <c r="B336" s="915"/>
      <c r="C336" s="591" t="s">
        <v>854</v>
      </c>
      <c r="D336" s="921" t="s">
        <v>926</v>
      </c>
      <c r="E336" s="550" t="s">
        <v>791</v>
      </c>
      <c r="F336" s="551">
        <v>0.13</v>
      </c>
      <c r="G336" s="552">
        <f t="shared" si="17"/>
        <v>0</v>
      </c>
      <c r="H336" s="552">
        <f t="shared" si="17"/>
        <v>0</v>
      </c>
      <c r="I336" s="553"/>
      <c r="J336" s="571"/>
      <c r="K336" s="571"/>
      <c r="L336" s="571"/>
      <c r="M336" s="571"/>
      <c r="N336" s="571"/>
      <c r="O336" s="571"/>
      <c r="P336" s="592"/>
      <c r="Q336" s="571"/>
      <c r="R336" s="522"/>
      <c r="S336" s="522"/>
      <c r="AF336" s="220"/>
      <c r="AG336" s="220"/>
      <c r="AH336" s="590"/>
      <c r="AI336" s="590"/>
    </row>
    <row r="337" spans="2:60" ht="17.100000000000001" customHeight="1">
      <c r="B337" s="915"/>
      <c r="C337" s="591" t="s">
        <v>854</v>
      </c>
      <c r="D337" s="921"/>
      <c r="E337" s="550" t="s">
        <v>792</v>
      </c>
      <c r="F337" s="551">
        <v>0.09</v>
      </c>
      <c r="G337" s="552">
        <f t="shared" si="17"/>
        <v>0</v>
      </c>
      <c r="H337" s="552">
        <f t="shared" si="17"/>
        <v>0</v>
      </c>
      <c r="I337" s="553"/>
      <c r="J337" s="571"/>
      <c r="K337" s="571"/>
      <c r="L337" s="571"/>
      <c r="M337" s="571"/>
      <c r="N337" s="571"/>
      <c r="O337" s="571"/>
      <c r="P337" s="592"/>
      <c r="Q337" s="571"/>
      <c r="R337" s="522"/>
      <c r="S337" s="522"/>
      <c r="AF337" s="220"/>
      <c r="AG337" s="220"/>
      <c r="AH337" s="590"/>
      <c r="AI337" s="590"/>
    </row>
    <row r="338" spans="2:60" ht="17.100000000000001" customHeight="1">
      <c r="B338" s="915"/>
      <c r="C338" s="591" t="s">
        <v>854</v>
      </c>
      <c r="D338" s="921"/>
      <c r="E338" s="577" t="s">
        <v>793</v>
      </c>
      <c r="F338" s="578">
        <v>0.06</v>
      </c>
      <c r="G338" s="552">
        <f t="shared" si="17"/>
        <v>132908.68</v>
      </c>
      <c r="H338" s="552">
        <f t="shared" si="17"/>
        <v>132908.68</v>
      </c>
      <c r="I338" s="553"/>
      <c r="J338" s="571"/>
      <c r="K338" s="571"/>
      <c r="L338" s="571"/>
      <c r="M338" s="571"/>
      <c r="N338" s="571"/>
      <c r="O338" s="571"/>
      <c r="P338" s="592"/>
      <c r="Q338" s="571"/>
      <c r="R338" s="522"/>
      <c r="S338" s="522"/>
      <c r="AF338" s="220"/>
      <c r="AG338" s="220"/>
      <c r="AH338" s="590"/>
      <c r="AI338" s="590"/>
      <c r="BC338" s="248">
        <v>67202.960000000006</v>
      </c>
      <c r="BD338" s="248">
        <v>67202.960000000006</v>
      </c>
      <c r="BG338" s="248">
        <v>65705.72</v>
      </c>
      <c r="BH338" s="248">
        <v>65705.72</v>
      </c>
    </row>
    <row r="339" spans="2:60" ht="17.100000000000001" customHeight="1">
      <c r="B339" s="915"/>
      <c r="C339" s="591" t="s">
        <v>854</v>
      </c>
      <c r="D339" s="921" t="s">
        <v>927</v>
      </c>
      <c r="E339" s="550" t="s">
        <v>791</v>
      </c>
      <c r="F339" s="551">
        <v>0.13</v>
      </c>
      <c r="G339" s="552">
        <f t="shared" si="17"/>
        <v>32187895.010000002</v>
      </c>
      <c r="H339" s="552">
        <f t="shared" si="17"/>
        <v>0</v>
      </c>
      <c r="I339" s="553">
        <f>G339-H339</f>
        <v>32187895.010000002</v>
      </c>
      <c r="J339" s="571"/>
      <c r="K339" s="571"/>
      <c r="L339" s="571"/>
      <c r="M339" s="571"/>
      <c r="N339" s="571"/>
      <c r="O339" s="571"/>
      <c r="P339" s="592"/>
      <c r="Q339" s="571"/>
      <c r="R339" s="522"/>
      <c r="S339" s="522"/>
      <c r="AF339" s="220"/>
      <c r="AG339" s="220"/>
      <c r="AH339" s="590"/>
      <c r="AI339" s="590"/>
      <c r="AW339" s="220">
        <v>29964101.949999999</v>
      </c>
      <c r="AY339" s="248">
        <v>86753.01</v>
      </c>
      <c r="BC339" s="248">
        <v>1986089.12</v>
      </c>
      <c r="BG339" s="248">
        <v>150950.93</v>
      </c>
    </row>
    <row r="340" spans="2:60" ht="17.100000000000001" customHeight="1">
      <c r="B340" s="915"/>
      <c r="C340" s="591" t="s">
        <v>854</v>
      </c>
      <c r="D340" s="921"/>
      <c r="E340" s="550" t="s">
        <v>792</v>
      </c>
      <c r="F340" s="551">
        <v>0.09</v>
      </c>
      <c r="G340" s="552">
        <f t="shared" si="17"/>
        <v>11643932.689999999</v>
      </c>
      <c r="H340" s="552">
        <f t="shared" si="17"/>
        <v>0</v>
      </c>
      <c r="I340" s="553">
        <f>G340-H340</f>
        <v>11643932.689999999</v>
      </c>
      <c r="J340" s="571"/>
      <c r="K340" s="571"/>
      <c r="L340" s="571"/>
      <c r="M340" s="571"/>
      <c r="N340" s="571"/>
      <c r="O340" s="571"/>
      <c r="P340" s="592"/>
      <c r="Q340" s="571"/>
      <c r="R340" s="522"/>
      <c r="S340" s="522"/>
      <c r="AF340" s="220"/>
      <c r="AG340" s="220"/>
      <c r="AH340" s="590"/>
      <c r="AI340" s="590"/>
      <c r="AW340" s="220">
        <v>4868846.75</v>
      </c>
      <c r="AY340" s="248">
        <v>2923920.1</v>
      </c>
      <c r="BC340" s="248">
        <v>1805977.59</v>
      </c>
      <c r="BG340" s="248">
        <v>2045188.25</v>
      </c>
    </row>
    <row r="341" spans="2:60" ht="17.100000000000001" customHeight="1">
      <c r="B341" s="915"/>
      <c r="C341" s="591" t="s">
        <v>854</v>
      </c>
      <c r="D341" s="921"/>
      <c r="E341" s="577" t="s">
        <v>793</v>
      </c>
      <c r="F341" s="578">
        <v>0.06</v>
      </c>
      <c r="G341" s="552">
        <f t="shared" si="17"/>
        <v>2149778.14</v>
      </c>
      <c r="H341" s="552">
        <f t="shared" si="17"/>
        <v>0</v>
      </c>
      <c r="I341" s="553">
        <f>G341-H341</f>
        <v>2149778.14</v>
      </c>
      <c r="J341" s="571"/>
      <c r="K341" s="571"/>
      <c r="L341" s="571"/>
      <c r="M341" s="571"/>
      <c r="N341" s="571"/>
      <c r="O341" s="571"/>
      <c r="P341" s="592"/>
      <c r="Q341" s="571"/>
      <c r="R341" s="522"/>
      <c r="S341" s="522"/>
      <c r="AF341" s="220"/>
      <c r="AG341" s="220"/>
      <c r="AH341" s="590"/>
      <c r="AI341" s="590"/>
      <c r="AU341" s="220">
        <v>11216.99</v>
      </c>
      <c r="BG341" s="248">
        <v>2138561.15</v>
      </c>
    </row>
    <row r="342" spans="2:60" ht="17.100000000000001" customHeight="1">
      <c r="B342" s="915"/>
      <c r="C342" s="591" t="s">
        <v>854</v>
      </c>
      <c r="D342" s="921" t="s">
        <v>928</v>
      </c>
      <c r="E342" s="550" t="s">
        <v>791</v>
      </c>
      <c r="F342" s="551">
        <v>0.13</v>
      </c>
      <c r="G342" s="552">
        <f t="shared" si="17"/>
        <v>0</v>
      </c>
      <c r="H342" s="552">
        <f t="shared" si="17"/>
        <v>0</v>
      </c>
      <c r="I342" s="553"/>
      <c r="J342" s="571"/>
      <c r="K342" s="571"/>
      <c r="L342" s="571"/>
      <c r="M342" s="571"/>
      <c r="N342" s="571"/>
      <c r="O342" s="571"/>
      <c r="P342" s="592"/>
      <c r="Q342" s="571"/>
      <c r="R342" s="522"/>
      <c r="S342" s="522"/>
      <c r="AF342" s="220"/>
      <c r="AG342" s="220"/>
      <c r="AH342" s="590"/>
      <c r="AI342" s="590"/>
    </row>
    <row r="343" spans="2:60" ht="17.100000000000001" customHeight="1">
      <c r="B343" s="915"/>
      <c r="C343" s="591" t="s">
        <v>854</v>
      </c>
      <c r="D343" s="921"/>
      <c r="E343" s="550" t="s">
        <v>792</v>
      </c>
      <c r="F343" s="551">
        <v>0.09</v>
      </c>
      <c r="G343" s="552">
        <f t="shared" si="17"/>
        <v>0</v>
      </c>
      <c r="H343" s="552">
        <f t="shared" si="17"/>
        <v>0</v>
      </c>
      <c r="I343" s="553"/>
      <c r="J343" s="571"/>
      <c r="K343" s="571"/>
      <c r="L343" s="571"/>
      <c r="M343" s="571"/>
      <c r="N343" s="571"/>
      <c r="O343" s="571"/>
      <c r="P343" s="592"/>
      <c r="Q343" s="571"/>
      <c r="R343" s="522"/>
      <c r="S343" s="522"/>
      <c r="AF343" s="220"/>
      <c r="AG343" s="220"/>
      <c r="AH343" s="590"/>
      <c r="AI343" s="590"/>
    </row>
    <row r="344" spans="2:60" ht="17.100000000000001" customHeight="1">
      <c r="B344" s="915"/>
      <c r="C344" s="591" t="s">
        <v>854</v>
      </c>
      <c r="D344" s="921"/>
      <c r="E344" s="577" t="s">
        <v>793</v>
      </c>
      <c r="F344" s="578">
        <v>0.06</v>
      </c>
      <c r="G344" s="552">
        <f t="shared" si="17"/>
        <v>26852.69</v>
      </c>
      <c r="H344" s="552">
        <f t="shared" si="17"/>
        <v>26852.69</v>
      </c>
      <c r="I344" s="553"/>
      <c r="J344" s="571"/>
      <c r="K344" s="571"/>
      <c r="L344" s="571"/>
      <c r="M344" s="571"/>
      <c r="N344" s="571"/>
      <c r="O344" s="571"/>
      <c r="P344" s="592"/>
      <c r="Q344" s="571"/>
      <c r="R344" s="522"/>
      <c r="S344" s="522"/>
      <c r="AF344" s="220"/>
      <c r="AG344" s="220"/>
      <c r="AH344" s="590"/>
      <c r="AI344" s="590"/>
      <c r="AW344" s="220">
        <v>26852.69</v>
      </c>
      <c r="AX344" s="220">
        <v>26852.69</v>
      </c>
    </row>
    <row r="345" spans="2:60" ht="17.100000000000001" customHeight="1">
      <c r="B345" s="915"/>
      <c r="C345" s="591" t="s">
        <v>929</v>
      </c>
      <c r="D345" s="921" t="s">
        <v>930</v>
      </c>
      <c r="E345" s="550" t="s">
        <v>791</v>
      </c>
      <c r="F345" s="551">
        <v>0.13</v>
      </c>
      <c r="G345" s="552">
        <f t="shared" si="17"/>
        <v>54415265.950000003</v>
      </c>
      <c r="H345" s="552">
        <f t="shared" si="17"/>
        <v>231646.37</v>
      </c>
      <c r="I345" s="553"/>
      <c r="J345" s="571"/>
      <c r="K345" s="571"/>
      <c r="L345" s="571"/>
      <c r="M345" s="571"/>
      <c r="N345" s="571"/>
      <c r="O345" s="571"/>
      <c r="P345" s="592"/>
      <c r="Q345" s="571"/>
      <c r="R345" s="522"/>
      <c r="S345" s="522"/>
      <c r="AF345" s="220"/>
      <c r="AG345" s="220"/>
      <c r="AH345" s="590"/>
      <c r="AI345" s="590"/>
      <c r="AY345" s="248">
        <v>231646.37</v>
      </c>
      <c r="BC345" s="248">
        <v>11261436.439999999</v>
      </c>
      <c r="BD345" s="248">
        <v>231646.37</v>
      </c>
      <c r="BG345" s="248">
        <v>42922183.140000001</v>
      </c>
    </row>
    <row r="346" spans="2:60" ht="17.100000000000001" customHeight="1">
      <c r="B346" s="915"/>
      <c r="C346" s="591" t="s">
        <v>929</v>
      </c>
      <c r="D346" s="921"/>
      <c r="E346" s="550" t="s">
        <v>792</v>
      </c>
      <c r="F346" s="551">
        <v>0.09</v>
      </c>
      <c r="G346" s="552">
        <f t="shared" si="17"/>
        <v>27259841.580000002</v>
      </c>
      <c r="H346" s="552">
        <f t="shared" si="17"/>
        <v>9802007.3599999994</v>
      </c>
      <c r="I346" s="553"/>
      <c r="J346" s="571"/>
      <c r="K346" s="571"/>
      <c r="L346" s="571"/>
      <c r="M346" s="571"/>
      <c r="N346" s="571"/>
      <c r="O346" s="571"/>
      <c r="P346" s="592"/>
      <c r="Q346" s="571"/>
      <c r="R346" s="522"/>
      <c r="S346" s="522"/>
      <c r="AF346" s="220"/>
      <c r="AG346" s="220"/>
      <c r="AH346" s="590"/>
      <c r="AI346" s="590"/>
      <c r="AW346" s="220">
        <v>180932.39</v>
      </c>
      <c r="AY346" s="248">
        <v>4994559.66</v>
      </c>
      <c r="BC346" s="248">
        <v>4761173.43</v>
      </c>
      <c r="BD346" s="248">
        <v>9802007.3599999994</v>
      </c>
      <c r="BG346" s="248">
        <v>17323176.100000001</v>
      </c>
    </row>
    <row r="347" spans="2:60" ht="17.100000000000001" customHeight="1">
      <c r="B347" s="915"/>
      <c r="C347" s="591" t="s">
        <v>929</v>
      </c>
      <c r="D347" s="921"/>
      <c r="E347" s="577" t="s">
        <v>793</v>
      </c>
      <c r="F347" s="578">
        <v>0.06</v>
      </c>
      <c r="G347" s="552">
        <f t="shared" si="17"/>
        <v>26209592.580000002</v>
      </c>
      <c r="H347" s="552">
        <f t="shared" si="17"/>
        <v>618420.3600000001</v>
      </c>
      <c r="I347" s="553"/>
      <c r="J347" s="571"/>
      <c r="K347" s="571"/>
      <c r="L347" s="571"/>
      <c r="M347" s="571"/>
      <c r="N347" s="571"/>
      <c r="O347" s="571"/>
      <c r="P347" s="592"/>
      <c r="Q347" s="571"/>
      <c r="R347" s="522"/>
      <c r="S347" s="522"/>
      <c r="AF347" s="220"/>
      <c r="AG347" s="220"/>
      <c r="AH347" s="590"/>
      <c r="AI347" s="590"/>
      <c r="AW347" s="220">
        <v>26852.69</v>
      </c>
      <c r="AX347" s="220">
        <v>26852.69</v>
      </c>
      <c r="AY347" s="248">
        <v>345268.42</v>
      </c>
      <c r="AZ347" s="248">
        <v>239339.48</v>
      </c>
      <c r="BC347" s="248">
        <v>215752.46</v>
      </c>
      <c r="BD347" s="248">
        <v>321681.40000000002</v>
      </c>
      <c r="BG347" s="248">
        <v>25621719.010000002</v>
      </c>
      <c r="BH347" s="248">
        <v>30546.79</v>
      </c>
    </row>
    <row r="348" spans="2:60" ht="17.100000000000001" customHeight="1">
      <c r="B348" s="915"/>
      <c r="C348" s="591">
        <v>4307</v>
      </c>
      <c r="D348" s="921" t="s">
        <v>931</v>
      </c>
      <c r="E348" s="550" t="s">
        <v>791</v>
      </c>
      <c r="F348" s="551">
        <v>0.13</v>
      </c>
      <c r="G348" s="552">
        <f t="shared" si="17"/>
        <v>56993246.200000003</v>
      </c>
      <c r="H348" s="552">
        <f t="shared" si="17"/>
        <v>5775979.5899999999</v>
      </c>
      <c r="I348" s="553"/>
      <c r="J348" s="571"/>
      <c r="K348" s="571"/>
      <c r="L348" s="571"/>
      <c r="M348" s="571"/>
      <c r="N348" s="571"/>
      <c r="O348" s="571"/>
      <c r="P348" s="592"/>
      <c r="Q348" s="571"/>
      <c r="R348" s="522"/>
      <c r="S348" s="522"/>
      <c r="AF348" s="220"/>
      <c r="AG348" s="220"/>
      <c r="AH348" s="590"/>
      <c r="AI348" s="590"/>
      <c r="AY348" s="248">
        <v>5779743.0599999996</v>
      </c>
      <c r="BC348" s="248">
        <v>5787501.1399999997</v>
      </c>
      <c r="BD348" s="248">
        <v>5775979.5899999999</v>
      </c>
      <c r="BG348" s="248">
        <v>45426002</v>
      </c>
    </row>
    <row r="349" spans="2:60" ht="17.100000000000001" customHeight="1">
      <c r="B349" s="915"/>
      <c r="C349" s="591">
        <v>4307</v>
      </c>
      <c r="D349" s="921"/>
      <c r="E349" s="550" t="s">
        <v>792</v>
      </c>
      <c r="F349" s="551">
        <v>0.09</v>
      </c>
      <c r="G349" s="552">
        <f t="shared" si="17"/>
        <v>102551294.07000001</v>
      </c>
      <c r="H349" s="552">
        <f t="shared" si="17"/>
        <v>18282290.949999999</v>
      </c>
      <c r="I349" s="553"/>
      <c r="J349" s="571"/>
      <c r="K349" s="571"/>
      <c r="L349" s="571"/>
      <c r="M349" s="571"/>
      <c r="N349" s="571"/>
      <c r="O349" s="571"/>
      <c r="P349" s="592"/>
      <c r="Q349" s="571"/>
      <c r="R349" s="522"/>
      <c r="S349" s="522"/>
      <c r="AF349" s="220"/>
      <c r="AG349" s="220"/>
      <c r="AH349" s="590"/>
      <c r="AI349" s="590"/>
      <c r="AW349" s="220">
        <v>523859.14</v>
      </c>
      <c r="AY349" s="248">
        <v>2226661.73</v>
      </c>
      <c r="BC349" s="248">
        <v>15531770.08</v>
      </c>
      <c r="BD349" s="248">
        <v>18282290.949999999</v>
      </c>
      <c r="BG349" s="248">
        <v>84269003.120000005</v>
      </c>
    </row>
    <row r="350" spans="2:60" ht="17.100000000000001" customHeight="1">
      <c r="B350" s="915"/>
      <c r="C350" s="591">
        <v>4307</v>
      </c>
      <c r="D350" s="921"/>
      <c r="E350" s="577" t="s">
        <v>793</v>
      </c>
      <c r="F350" s="578">
        <v>0.06</v>
      </c>
      <c r="G350" s="552">
        <f t="shared" si="17"/>
        <v>27154205.5</v>
      </c>
      <c r="H350" s="552">
        <f t="shared" si="17"/>
        <v>563841.17999999993</v>
      </c>
      <c r="I350" s="553"/>
      <c r="J350" s="571"/>
      <c r="K350" s="571"/>
      <c r="L350" s="571"/>
      <c r="M350" s="571"/>
      <c r="N350" s="571"/>
      <c r="O350" s="571"/>
      <c r="P350" s="592"/>
      <c r="Q350" s="571"/>
      <c r="R350" s="522"/>
      <c r="S350" s="522"/>
      <c r="AF350" s="220"/>
      <c r="AG350" s="220"/>
      <c r="AH350" s="590"/>
      <c r="AI350" s="590"/>
      <c r="AW350" s="220">
        <v>26852.69</v>
      </c>
      <c r="AX350" s="220">
        <v>26852.69</v>
      </c>
      <c r="AY350" s="248">
        <v>296724.08</v>
      </c>
      <c r="AZ350" s="248">
        <v>239339.48</v>
      </c>
      <c r="BC350" s="248">
        <v>209717.62</v>
      </c>
      <c r="BD350" s="248">
        <v>267102.21999999997</v>
      </c>
      <c r="BG350" s="248">
        <v>26620911.109999999</v>
      </c>
      <c r="BH350" s="248">
        <v>30546.79</v>
      </c>
    </row>
    <row r="351" spans="2:60" ht="17.100000000000001" customHeight="1">
      <c r="B351" s="915"/>
      <c r="C351" s="591">
        <v>1000</v>
      </c>
      <c r="D351" s="921" t="s">
        <v>932</v>
      </c>
      <c r="E351" s="550" t="s">
        <v>791</v>
      </c>
      <c r="F351" s="551">
        <v>0.13</v>
      </c>
      <c r="G351" s="552">
        <f t="shared" si="17"/>
        <v>0</v>
      </c>
      <c r="H351" s="552">
        <f t="shared" si="17"/>
        <v>0</v>
      </c>
      <c r="I351" s="553">
        <f t="shared" ref="I351:I359" si="18">G351-H351</f>
        <v>0</v>
      </c>
      <c r="J351" s="571"/>
      <c r="K351" s="571"/>
      <c r="L351" s="571"/>
      <c r="M351" s="571"/>
      <c r="N351" s="571"/>
      <c r="O351" s="571"/>
      <c r="P351" s="592"/>
      <c r="Q351" s="571"/>
      <c r="R351" s="522"/>
      <c r="S351" s="522"/>
      <c r="AF351" s="220"/>
      <c r="AG351" s="220"/>
      <c r="AH351" s="590"/>
      <c r="AI351" s="590"/>
    </row>
    <row r="352" spans="2:60" ht="17.100000000000001" customHeight="1">
      <c r="B352" s="915"/>
      <c r="C352" s="591">
        <v>1000</v>
      </c>
      <c r="D352" s="921"/>
      <c r="E352" s="550" t="s">
        <v>792</v>
      </c>
      <c r="F352" s="551">
        <v>0.09</v>
      </c>
      <c r="G352" s="552">
        <f t="shared" si="17"/>
        <v>0</v>
      </c>
      <c r="H352" s="552">
        <f t="shared" si="17"/>
        <v>0</v>
      </c>
      <c r="I352" s="553">
        <f t="shared" si="18"/>
        <v>0</v>
      </c>
      <c r="J352" s="571"/>
      <c r="K352" s="571"/>
      <c r="L352" s="571"/>
      <c r="M352" s="571"/>
      <c r="N352" s="571"/>
      <c r="O352" s="571"/>
      <c r="P352" s="592"/>
      <c r="Q352" s="571"/>
      <c r="R352" s="522"/>
      <c r="S352" s="522"/>
      <c r="AF352" s="220"/>
      <c r="AG352" s="220"/>
      <c r="AH352" s="590"/>
      <c r="AI352" s="590"/>
    </row>
    <row r="353" spans="2:60" ht="17.100000000000001" customHeight="1">
      <c r="B353" s="915"/>
      <c r="C353" s="591">
        <v>1000</v>
      </c>
      <c r="D353" s="921"/>
      <c r="E353" s="577" t="s">
        <v>793</v>
      </c>
      <c r="F353" s="578">
        <v>0.06</v>
      </c>
      <c r="G353" s="552">
        <f t="shared" si="17"/>
        <v>326558.77</v>
      </c>
      <c r="H353" s="552">
        <f t="shared" si="17"/>
        <v>326558.77</v>
      </c>
      <c r="I353" s="553">
        <f t="shared" si="18"/>
        <v>0</v>
      </c>
      <c r="J353" s="571"/>
      <c r="K353" s="571"/>
      <c r="L353" s="571"/>
      <c r="M353" s="571"/>
      <c r="N353" s="571"/>
      <c r="O353" s="571"/>
      <c r="P353" s="592"/>
      <c r="Q353" s="571"/>
      <c r="R353" s="522"/>
      <c r="S353" s="522"/>
      <c r="AF353" s="220"/>
      <c r="AG353" s="220"/>
      <c r="AH353" s="590"/>
      <c r="AI353" s="590"/>
      <c r="AU353" s="220">
        <v>326558.77</v>
      </c>
      <c r="AV353" s="220">
        <v>326558.77</v>
      </c>
    </row>
    <row r="354" spans="2:60" ht="17.100000000000001" customHeight="1">
      <c r="B354" s="915"/>
      <c r="C354" s="900" t="s">
        <v>933</v>
      </c>
      <c r="D354" s="921" t="s">
        <v>934</v>
      </c>
      <c r="E354" s="550" t="s">
        <v>791</v>
      </c>
      <c r="F354" s="551">
        <v>0.13</v>
      </c>
      <c r="G354" s="552">
        <f t="shared" si="17"/>
        <v>0</v>
      </c>
      <c r="H354" s="552">
        <f t="shared" si="17"/>
        <v>272201.58</v>
      </c>
      <c r="I354" s="553">
        <f t="shared" si="18"/>
        <v>-272201.58</v>
      </c>
      <c r="J354" s="571"/>
      <c r="K354" s="571"/>
      <c r="L354" s="571"/>
      <c r="M354" s="571"/>
      <c r="N354" s="571"/>
      <c r="O354" s="571"/>
      <c r="P354" s="592"/>
      <c r="Q354" s="571"/>
      <c r="R354" s="522"/>
      <c r="S354" s="522"/>
      <c r="AF354" s="220"/>
      <c r="AG354" s="220"/>
      <c r="AH354" s="590"/>
      <c r="AI354" s="590"/>
      <c r="AT354" s="601">
        <v>272201.58</v>
      </c>
      <c r="AV354" s="220">
        <v>272201.58</v>
      </c>
    </row>
    <row r="355" spans="2:60" ht="17.100000000000001" customHeight="1">
      <c r="B355" s="915"/>
      <c r="C355" s="901"/>
      <c r="D355" s="921"/>
      <c r="E355" s="550" t="s">
        <v>792</v>
      </c>
      <c r="F355" s="551">
        <v>0.09</v>
      </c>
      <c r="G355" s="552">
        <f t="shared" si="17"/>
        <v>0</v>
      </c>
      <c r="H355" s="552">
        <f t="shared" si="17"/>
        <v>132209.64000000001</v>
      </c>
      <c r="I355" s="553">
        <f t="shared" si="18"/>
        <v>-132209.64000000001</v>
      </c>
      <c r="J355" s="571"/>
      <c r="K355" s="571"/>
      <c r="L355" s="571"/>
      <c r="M355" s="571"/>
      <c r="N355" s="571"/>
      <c r="O355" s="571"/>
      <c r="P355" s="592"/>
      <c r="Q355" s="571"/>
      <c r="R355" s="522"/>
      <c r="S355" s="522"/>
      <c r="AF355" s="220"/>
      <c r="AG355" s="220"/>
      <c r="AH355" s="590"/>
      <c r="AI355" s="590"/>
      <c r="AT355" s="601">
        <v>132209.64000000001</v>
      </c>
      <c r="AV355" s="220">
        <v>132209.64000000001</v>
      </c>
    </row>
    <row r="356" spans="2:60" ht="17.100000000000001" customHeight="1">
      <c r="B356" s="915"/>
      <c r="C356" s="902"/>
      <c r="D356" s="921"/>
      <c r="E356" s="577" t="s">
        <v>793</v>
      </c>
      <c r="F356" s="578">
        <v>0.06</v>
      </c>
      <c r="G356" s="552">
        <f t="shared" si="17"/>
        <v>0</v>
      </c>
      <c r="H356" s="552">
        <f t="shared" si="17"/>
        <v>63624.73</v>
      </c>
      <c r="I356" s="553">
        <f t="shared" si="18"/>
        <v>-63624.73</v>
      </c>
      <c r="J356" s="571"/>
      <c r="K356" s="571"/>
      <c r="L356" s="571"/>
      <c r="M356" s="571"/>
      <c r="N356" s="571"/>
      <c r="O356" s="571"/>
      <c r="P356" s="592"/>
      <c r="Q356" s="571"/>
      <c r="R356" s="522"/>
      <c r="S356" s="522"/>
      <c r="AF356" s="220"/>
      <c r="AG356" s="220"/>
      <c r="AH356" s="590"/>
      <c r="AI356" s="590"/>
      <c r="AT356" s="601">
        <v>63624.73</v>
      </c>
      <c r="AV356" s="220">
        <v>63624.73</v>
      </c>
    </row>
    <row r="357" spans="2:60" ht="17.100000000000001" customHeight="1">
      <c r="B357" s="915"/>
      <c r="C357" s="900" t="s">
        <v>891</v>
      </c>
      <c r="D357" s="921" t="s">
        <v>935</v>
      </c>
      <c r="E357" s="550" t="s">
        <v>791</v>
      </c>
      <c r="F357" s="551">
        <v>0.13</v>
      </c>
      <c r="G357" s="552">
        <f t="shared" si="17"/>
        <v>0</v>
      </c>
      <c r="H357" s="552">
        <f t="shared" si="17"/>
        <v>134861504.43000001</v>
      </c>
      <c r="I357" s="553">
        <f t="shared" si="18"/>
        <v>-134861504.43000001</v>
      </c>
      <c r="J357" s="571"/>
      <c r="K357" s="571"/>
      <c r="L357" s="571"/>
      <c r="M357" s="571"/>
      <c r="N357" s="571"/>
      <c r="O357" s="571"/>
      <c r="P357" s="592"/>
      <c r="Q357" s="571"/>
      <c r="R357" s="522"/>
      <c r="S357" s="522"/>
      <c r="AF357" s="220"/>
      <c r="AG357" s="220"/>
      <c r="AH357" s="590"/>
      <c r="AI357" s="590"/>
      <c r="AT357" s="601">
        <v>134861504.43000001</v>
      </c>
      <c r="AV357" s="220">
        <v>134861504.43000001</v>
      </c>
      <c r="BB357" s="604">
        <v>-10674735.220000001</v>
      </c>
    </row>
    <row r="358" spans="2:60" ht="17.100000000000001" customHeight="1">
      <c r="B358" s="915"/>
      <c r="C358" s="901"/>
      <c r="D358" s="921"/>
      <c r="E358" s="550" t="s">
        <v>792</v>
      </c>
      <c r="F358" s="551">
        <v>0.09</v>
      </c>
      <c r="G358" s="552">
        <f t="shared" si="17"/>
        <v>0</v>
      </c>
      <c r="H358" s="552">
        <f t="shared" si="17"/>
        <v>135418807.33000001</v>
      </c>
      <c r="I358" s="553">
        <f t="shared" si="18"/>
        <v>-135418807.33000001</v>
      </c>
      <c r="J358" s="571"/>
      <c r="K358" s="571"/>
      <c r="L358" s="571"/>
      <c r="M358" s="571"/>
      <c r="N358" s="571"/>
      <c r="O358" s="571"/>
      <c r="P358" s="592"/>
      <c r="Q358" s="571"/>
      <c r="R358" s="522"/>
      <c r="S358" s="522"/>
      <c r="AF358" s="220"/>
      <c r="AG358" s="220"/>
      <c r="AH358" s="590"/>
      <c r="AI358" s="590"/>
      <c r="AX358" s="220">
        <v>135418807.33000001</v>
      </c>
    </row>
    <row r="359" spans="2:60" ht="17.100000000000001" customHeight="1">
      <c r="B359" s="915"/>
      <c r="C359" s="902"/>
      <c r="D359" s="921"/>
      <c r="E359" s="577" t="s">
        <v>793</v>
      </c>
      <c r="F359" s="578">
        <v>0.06</v>
      </c>
      <c r="G359" s="552">
        <f t="shared" si="17"/>
        <v>0</v>
      </c>
      <c r="H359" s="552">
        <f t="shared" si="17"/>
        <v>0</v>
      </c>
      <c r="I359" s="553">
        <f t="shared" si="18"/>
        <v>0</v>
      </c>
      <c r="J359" s="571"/>
      <c r="K359" s="571"/>
      <c r="L359" s="571"/>
      <c r="M359" s="571"/>
      <c r="N359" s="571"/>
      <c r="O359" s="571"/>
      <c r="P359" s="592"/>
      <c r="Q359" s="571"/>
      <c r="R359" s="522"/>
      <c r="S359" s="522"/>
      <c r="AF359" s="220"/>
      <c r="AG359" s="220"/>
      <c r="AH359" s="590"/>
      <c r="AI359" s="590"/>
    </row>
    <row r="360" spans="2:60" ht="17.100000000000001" customHeight="1">
      <c r="B360" s="915"/>
      <c r="C360" s="591" t="s">
        <v>936</v>
      </c>
      <c r="D360" s="921" t="s">
        <v>937</v>
      </c>
      <c r="E360" s="550" t="s">
        <v>791</v>
      </c>
      <c r="F360" s="551">
        <v>0.13</v>
      </c>
      <c r="G360" s="552">
        <f t="shared" si="17"/>
        <v>998342605.22000003</v>
      </c>
      <c r="H360" s="552">
        <f t="shared" si="17"/>
        <v>0</v>
      </c>
      <c r="I360" s="553"/>
      <c r="J360" s="571"/>
      <c r="K360" s="571"/>
      <c r="L360" s="571"/>
      <c r="M360" s="571"/>
      <c r="N360" s="571"/>
      <c r="O360" s="571"/>
      <c r="P360" s="592"/>
      <c r="Q360" s="571"/>
      <c r="R360" s="522"/>
      <c r="S360" s="522"/>
      <c r="AF360" s="220"/>
      <c r="AG360" s="220"/>
      <c r="AH360" s="590"/>
      <c r="AI360" s="590"/>
      <c r="BC360" s="248">
        <v>71984121.870000005</v>
      </c>
      <c r="BG360" s="248">
        <v>926358483.35000002</v>
      </c>
    </row>
    <row r="361" spans="2:60" ht="17.100000000000001" customHeight="1">
      <c r="B361" s="915"/>
      <c r="C361" s="591" t="s">
        <v>936</v>
      </c>
      <c r="D361" s="921"/>
      <c r="E361" s="550" t="s">
        <v>792</v>
      </c>
      <c r="F361" s="551">
        <v>0.09</v>
      </c>
      <c r="G361" s="552">
        <f t="shared" si="17"/>
        <v>227267319.00999999</v>
      </c>
      <c r="H361" s="552">
        <f t="shared" si="17"/>
        <v>0</v>
      </c>
      <c r="I361" s="553"/>
      <c r="J361" s="571"/>
      <c r="K361" s="571"/>
      <c r="L361" s="571"/>
      <c r="M361" s="571"/>
      <c r="N361" s="571"/>
      <c r="O361" s="571"/>
      <c r="P361" s="592"/>
      <c r="Q361" s="571"/>
      <c r="R361" s="522"/>
      <c r="S361" s="522"/>
      <c r="AF361" s="220"/>
      <c r="AG361" s="220"/>
      <c r="AH361" s="590"/>
      <c r="AI361" s="590"/>
      <c r="BC361" s="248">
        <v>9589391.6600000001</v>
      </c>
      <c r="BG361" s="248">
        <v>217677927.34999999</v>
      </c>
    </row>
    <row r="362" spans="2:60" ht="17.100000000000001" customHeight="1">
      <c r="B362" s="915"/>
      <c r="C362" s="591" t="s">
        <v>936</v>
      </c>
      <c r="D362" s="921"/>
      <c r="E362" s="577" t="s">
        <v>793</v>
      </c>
      <c r="F362" s="578">
        <v>0.06</v>
      </c>
      <c r="G362" s="552">
        <f t="shared" si="17"/>
        <v>0</v>
      </c>
      <c r="H362" s="552">
        <f t="shared" si="17"/>
        <v>0</v>
      </c>
      <c r="I362" s="553"/>
      <c r="J362" s="571"/>
      <c r="K362" s="571"/>
      <c r="L362" s="571"/>
      <c r="M362" s="571"/>
      <c r="N362" s="571"/>
      <c r="O362" s="571"/>
      <c r="P362" s="592"/>
      <c r="Q362" s="571"/>
      <c r="R362" s="522"/>
      <c r="S362" s="522"/>
      <c r="AF362" s="220"/>
      <c r="AG362" s="220"/>
      <c r="AH362" s="590"/>
      <c r="AI362" s="590"/>
      <c r="AY362" s="248">
        <v>46475.92</v>
      </c>
      <c r="BC362" s="248">
        <v>278388.68</v>
      </c>
      <c r="BD362" s="248">
        <v>30546.79</v>
      </c>
      <c r="BG362" s="248">
        <v>-324864.59999999998</v>
      </c>
      <c r="BH362" s="248">
        <v>-30546.79</v>
      </c>
    </row>
    <row r="363" spans="2:60" ht="17.100000000000001" customHeight="1">
      <c r="B363" s="915"/>
      <c r="C363" s="591">
        <v>1000</v>
      </c>
      <c r="D363" s="921" t="s">
        <v>938</v>
      </c>
      <c r="E363" s="550" t="s">
        <v>791</v>
      </c>
      <c r="F363" s="551">
        <v>0.13</v>
      </c>
      <c r="G363" s="552">
        <f t="shared" si="17"/>
        <v>0</v>
      </c>
      <c r="H363" s="552">
        <f t="shared" si="17"/>
        <v>0</v>
      </c>
      <c r="I363" s="553"/>
      <c r="J363" s="571"/>
      <c r="K363" s="571"/>
      <c r="L363" s="571"/>
      <c r="M363" s="571"/>
      <c r="N363" s="571"/>
      <c r="O363" s="571"/>
      <c r="P363" s="592"/>
      <c r="Q363" s="571"/>
      <c r="R363" s="522"/>
      <c r="S363" s="522"/>
      <c r="AF363" s="220"/>
      <c r="AG363" s="220"/>
      <c r="AH363" s="590"/>
      <c r="AI363" s="590"/>
    </row>
    <row r="364" spans="2:60" ht="17.100000000000001" customHeight="1">
      <c r="B364" s="915"/>
      <c r="C364" s="591">
        <v>1000</v>
      </c>
      <c r="D364" s="921"/>
      <c r="E364" s="550" t="s">
        <v>792</v>
      </c>
      <c r="F364" s="551">
        <v>0.09</v>
      </c>
      <c r="G364" s="552">
        <f t="shared" si="17"/>
        <v>0</v>
      </c>
      <c r="H364" s="552">
        <f t="shared" si="17"/>
        <v>0</v>
      </c>
      <c r="I364" s="553"/>
      <c r="J364" s="571"/>
      <c r="K364" s="571"/>
      <c r="L364" s="571"/>
      <c r="M364" s="571"/>
      <c r="N364" s="571"/>
      <c r="O364" s="571"/>
      <c r="P364" s="592"/>
      <c r="Q364" s="571"/>
      <c r="R364" s="522"/>
      <c r="S364" s="522"/>
      <c r="AF364" s="220"/>
      <c r="AG364" s="220"/>
      <c r="AH364" s="590"/>
      <c r="AI364" s="590"/>
    </row>
    <row r="365" spans="2:60" ht="17.100000000000001" customHeight="1">
      <c r="B365" s="915"/>
      <c r="C365" s="591">
        <v>1000</v>
      </c>
      <c r="D365" s="921"/>
      <c r="E365" s="577" t="s">
        <v>793</v>
      </c>
      <c r="F365" s="578">
        <v>0.06</v>
      </c>
      <c r="G365" s="552">
        <f t="shared" si="17"/>
        <v>2517023.79</v>
      </c>
      <c r="H365" s="552">
        <f t="shared" si="17"/>
        <v>2517023.79</v>
      </c>
      <c r="I365" s="553"/>
      <c r="J365" s="571"/>
      <c r="K365" s="571"/>
      <c r="L365" s="571"/>
      <c r="M365" s="571"/>
      <c r="N365" s="571"/>
      <c r="O365" s="571"/>
      <c r="P365" s="592"/>
      <c r="Q365" s="571"/>
      <c r="R365" s="522"/>
      <c r="S365" s="522"/>
      <c r="AF365" s="220"/>
      <c r="AG365" s="220"/>
      <c r="AH365" s="590"/>
      <c r="AI365" s="590"/>
      <c r="AY365" s="248">
        <v>2517023.79</v>
      </c>
      <c r="AZ365" s="248">
        <v>2517023.79</v>
      </c>
    </row>
    <row r="366" spans="2:60" ht="17.100000000000001" customHeight="1">
      <c r="B366" s="915"/>
      <c r="C366" s="591">
        <v>1000</v>
      </c>
      <c r="D366" s="921" t="s">
        <v>939</v>
      </c>
      <c r="E366" s="550" t="s">
        <v>791</v>
      </c>
      <c r="F366" s="551">
        <v>0.13</v>
      </c>
      <c r="G366" s="552">
        <f t="shared" si="17"/>
        <v>0</v>
      </c>
      <c r="H366" s="552">
        <f t="shared" si="17"/>
        <v>0</v>
      </c>
      <c r="I366" s="553"/>
      <c r="J366" s="571"/>
      <c r="K366" s="571"/>
      <c r="L366" s="571"/>
      <c r="M366" s="571"/>
      <c r="N366" s="571"/>
      <c r="O366" s="571"/>
      <c r="P366" s="592"/>
      <c r="Q366" s="571"/>
      <c r="R366" s="522"/>
      <c r="S366" s="522"/>
      <c r="AF366" s="220"/>
      <c r="AG366" s="220"/>
      <c r="AH366" s="590"/>
      <c r="AI366" s="590"/>
    </row>
    <row r="367" spans="2:60" ht="17.100000000000001" customHeight="1">
      <c r="B367" s="915"/>
      <c r="C367" s="591">
        <v>1000</v>
      </c>
      <c r="D367" s="921"/>
      <c r="E367" s="550" t="s">
        <v>792</v>
      </c>
      <c r="F367" s="551">
        <v>0.09</v>
      </c>
      <c r="G367" s="552">
        <f t="shared" si="17"/>
        <v>0</v>
      </c>
      <c r="H367" s="552">
        <f t="shared" si="17"/>
        <v>0</v>
      </c>
      <c r="I367" s="553"/>
      <c r="J367" s="571"/>
      <c r="K367" s="571"/>
      <c r="L367" s="571"/>
      <c r="M367" s="571"/>
      <c r="N367" s="571"/>
      <c r="O367" s="571"/>
      <c r="P367" s="592"/>
      <c r="Q367" s="571"/>
      <c r="R367" s="522"/>
      <c r="S367" s="522"/>
      <c r="AF367" s="220"/>
      <c r="AG367" s="220"/>
      <c r="AH367" s="590"/>
      <c r="AI367" s="590"/>
    </row>
    <row r="368" spans="2:60" ht="17.100000000000001" customHeight="1">
      <c r="B368" s="915"/>
      <c r="C368" s="591">
        <v>1000</v>
      </c>
      <c r="D368" s="921"/>
      <c r="E368" s="577" t="s">
        <v>793</v>
      </c>
      <c r="F368" s="578">
        <v>0.06</v>
      </c>
      <c r="G368" s="552">
        <f t="shared" si="17"/>
        <v>1736477.51</v>
      </c>
      <c r="H368" s="552">
        <f t="shared" si="17"/>
        <v>1736477.51</v>
      </c>
      <c r="I368" s="553"/>
      <c r="J368" s="571"/>
      <c r="K368" s="571"/>
      <c r="L368" s="571"/>
      <c r="M368" s="571"/>
      <c r="N368" s="571"/>
      <c r="O368" s="571"/>
      <c r="P368" s="592"/>
      <c r="Q368" s="571"/>
      <c r="R368" s="522"/>
      <c r="S368" s="522"/>
      <c r="AF368" s="220"/>
      <c r="AG368" s="220"/>
      <c r="AH368" s="590"/>
      <c r="AI368" s="590"/>
      <c r="BG368" s="248">
        <v>1736477.51</v>
      </c>
      <c r="BH368" s="248">
        <v>1736477.51</v>
      </c>
    </row>
    <row r="369" spans="2:60" ht="17.100000000000001" customHeight="1">
      <c r="B369" s="915"/>
      <c r="C369" s="591">
        <v>1000</v>
      </c>
      <c r="D369" s="921" t="s">
        <v>940</v>
      </c>
      <c r="E369" s="550" t="s">
        <v>791</v>
      </c>
      <c r="F369" s="551">
        <v>0.13</v>
      </c>
      <c r="G369" s="552">
        <f t="shared" si="17"/>
        <v>0</v>
      </c>
      <c r="H369" s="552">
        <f t="shared" si="17"/>
        <v>0</v>
      </c>
      <c r="I369" s="553"/>
      <c r="J369" s="571"/>
      <c r="K369" s="571"/>
      <c r="L369" s="571"/>
      <c r="M369" s="571"/>
      <c r="N369" s="571"/>
      <c r="O369" s="571"/>
      <c r="P369" s="592"/>
      <c r="Q369" s="571"/>
      <c r="R369" s="522"/>
      <c r="S369" s="522"/>
      <c r="AF369" s="220"/>
      <c r="AG369" s="220"/>
      <c r="AH369" s="590"/>
      <c r="AI369" s="590"/>
    </row>
    <row r="370" spans="2:60" ht="17.100000000000001" customHeight="1">
      <c r="B370" s="915"/>
      <c r="C370" s="591">
        <v>1000</v>
      </c>
      <c r="D370" s="921"/>
      <c r="E370" s="550" t="s">
        <v>792</v>
      </c>
      <c r="F370" s="551">
        <v>0.09</v>
      </c>
      <c r="G370" s="552">
        <f t="shared" si="17"/>
        <v>0</v>
      </c>
      <c r="H370" s="552">
        <f t="shared" si="17"/>
        <v>0</v>
      </c>
      <c r="I370" s="553"/>
      <c r="J370" s="571"/>
      <c r="K370" s="571"/>
      <c r="L370" s="571"/>
      <c r="M370" s="571"/>
      <c r="N370" s="571"/>
      <c r="O370" s="571"/>
      <c r="P370" s="592"/>
      <c r="Q370" s="571"/>
      <c r="R370" s="522"/>
      <c r="S370" s="522"/>
      <c r="AF370" s="220"/>
      <c r="AG370" s="220"/>
      <c r="AH370" s="590"/>
      <c r="AI370" s="590"/>
    </row>
    <row r="371" spans="2:60" ht="17.100000000000001" customHeight="1">
      <c r="B371" s="915"/>
      <c r="C371" s="591">
        <v>1000</v>
      </c>
      <c r="D371" s="921"/>
      <c r="E371" s="577" t="s">
        <v>793</v>
      </c>
      <c r="F371" s="578">
        <v>0.06</v>
      </c>
      <c r="G371" s="552">
        <f t="shared" si="17"/>
        <v>74704.100000000006</v>
      </c>
      <c r="H371" s="552">
        <f t="shared" si="17"/>
        <v>74704.100000000006</v>
      </c>
      <c r="I371" s="553"/>
      <c r="J371" s="571"/>
      <c r="K371" s="571"/>
      <c r="L371" s="571"/>
      <c r="M371" s="571"/>
      <c r="N371" s="571"/>
      <c r="O371" s="571"/>
      <c r="P371" s="592"/>
      <c r="Q371" s="571"/>
      <c r="R371" s="522"/>
      <c r="S371" s="522"/>
      <c r="AF371" s="220"/>
      <c r="AG371" s="220"/>
      <c r="AH371" s="590"/>
      <c r="AI371" s="590"/>
      <c r="BG371" s="248">
        <v>74704.100000000006</v>
      </c>
      <c r="BH371" s="248">
        <v>74704.100000000006</v>
      </c>
    </row>
    <row r="372" spans="2:60" ht="17.100000000000001" customHeight="1">
      <c r="B372" s="915"/>
      <c r="C372" s="900" t="s">
        <v>879</v>
      </c>
      <c r="D372" s="921" t="s">
        <v>892</v>
      </c>
      <c r="E372" s="550" t="s">
        <v>791</v>
      </c>
      <c r="F372" s="551">
        <v>0.13</v>
      </c>
      <c r="G372" s="552">
        <f t="shared" si="17"/>
        <v>0</v>
      </c>
      <c r="H372" s="552">
        <f t="shared" si="17"/>
        <v>199488955.77000001</v>
      </c>
      <c r="I372" s="553"/>
      <c r="J372" s="571"/>
      <c r="K372" s="571"/>
      <c r="L372" s="571"/>
      <c r="M372" s="571"/>
      <c r="N372" s="571"/>
      <c r="O372" s="571"/>
      <c r="P372" s="592"/>
      <c r="Q372" s="571"/>
      <c r="R372" s="522"/>
      <c r="S372" s="522"/>
      <c r="AF372" s="220"/>
      <c r="AG372" s="220"/>
      <c r="AH372" s="590"/>
      <c r="AI372" s="590"/>
      <c r="AZ372" s="248">
        <v>199488955.77000001</v>
      </c>
      <c r="BA372" s="604">
        <v>159050800.11000001</v>
      </c>
    </row>
    <row r="373" spans="2:60" ht="17.100000000000001" customHeight="1">
      <c r="B373" s="915"/>
      <c r="C373" s="901"/>
      <c r="D373" s="921"/>
      <c r="E373" s="550" t="s">
        <v>792</v>
      </c>
      <c r="F373" s="551">
        <v>0.09</v>
      </c>
      <c r="G373" s="552">
        <f t="shared" si="17"/>
        <v>0</v>
      </c>
      <c r="H373" s="552">
        <f t="shared" si="17"/>
        <v>0</v>
      </c>
      <c r="I373" s="553"/>
      <c r="J373" s="571"/>
      <c r="K373" s="571"/>
      <c r="L373" s="571"/>
      <c r="M373" s="571"/>
      <c r="N373" s="571"/>
      <c r="O373" s="571"/>
      <c r="P373" s="592"/>
      <c r="Q373" s="571"/>
      <c r="R373" s="522"/>
      <c r="S373" s="522"/>
      <c r="AF373" s="220"/>
      <c r="AG373" s="220"/>
      <c r="AH373" s="590"/>
      <c r="AI373" s="590"/>
    </row>
    <row r="374" spans="2:60" ht="17.100000000000001" customHeight="1">
      <c r="B374" s="915"/>
      <c r="C374" s="902"/>
      <c r="D374" s="921"/>
      <c r="E374" s="577" t="s">
        <v>793</v>
      </c>
      <c r="F374" s="578">
        <v>0.06</v>
      </c>
      <c r="G374" s="552">
        <f t="shared" si="17"/>
        <v>0</v>
      </c>
      <c r="H374" s="552">
        <f t="shared" si="17"/>
        <v>0</v>
      </c>
      <c r="I374" s="553"/>
      <c r="J374" s="571"/>
      <c r="K374" s="571"/>
      <c r="L374" s="571"/>
      <c r="M374" s="571"/>
      <c r="N374" s="571"/>
      <c r="O374" s="571"/>
      <c r="P374" s="592"/>
      <c r="Q374" s="571"/>
      <c r="R374" s="522"/>
      <c r="S374" s="522"/>
      <c r="AF374" s="220"/>
      <c r="AG374" s="220"/>
      <c r="AH374" s="590"/>
      <c r="AI374" s="590"/>
    </row>
    <row r="375" spans="2:60" ht="17.100000000000001" customHeight="1">
      <c r="B375" s="915"/>
      <c r="C375" s="900" t="s">
        <v>935</v>
      </c>
      <c r="D375" s="921" t="s">
        <v>846</v>
      </c>
      <c r="E375" s="550" t="s">
        <v>791</v>
      </c>
      <c r="F375" s="551">
        <v>0.13</v>
      </c>
      <c r="G375" s="552">
        <f t="shared" si="17"/>
        <v>0</v>
      </c>
      <c r="H375" s="552">
        <f t="shared" si="17"/>
        <v>1103206194.6900001</v>
      </c>
      <c r="I375" s="553"/>
      <c r="J375" s="571"/>
      <c r="K375" s="571"/>
      <c r="L375" s="571"/>
      <c r="M375" s="571"/>
      <c r="N375" s="571"/>
      <c r="O375" s="571"/>
      <c r="P375" s="592"/>
      <c r="Q375" s="571"/>
      <c r="R375" s="522"/>
      <c r="S375" s="522"/>
      <c r="AF375" s="220"/>
      <c r="AG375" s="220"/>
      <c r="AH375" s="590"/>
      <c r="AI375" s="590"/>
      <c r="BD375" s="248">
        <v>619735847.59000003</v>
      </c>
      <c r="BH375" s="248">
        <v>483470347.10000002</v>
      </c>
    </row>
    <row r="376" spans="2:60" ht="17.100000000000001" customHeight="1">
      <c r="B376" s="915"/>
      <c r="C376" s="901"/>
      <c r="D376" s="921"/>
      <c r="E376" s="550" t="s">
        <v>792</v>
      </c>
      <c r="F376" s="551">
        <v>0.09</v>
      </c>
      <c r="G376" s="552">
        <f t="shared" si="17"/>
        <v>0</v>
      </c>
      <c r="H376" s="552">
        <f t="shared" si="17"/>
        <v>0</v>
      </c>
      <c r="I376" s="553"/>
      <c r="J376" s="571"/>
      <c r="K376" s="571"/>
      <c r="L376" s="571"/>
      <c r="M376" s="571"/>
      <c r="N376" s="571"/>
      <c r="O376" s="571"/>
      <c r="P376" s="592"/>
      <c r="Q376" s="571"/>
      <c r="R376" s="522"/>
      <c r="S376" s="522"/>
      <c r="AF376" s="220"/>
      <c r="AG376" s="220"/>
      <c r="AH376" s="590"/>
      <c r="AI376" s="590"/>
    </row>
    <row r="377" spans="2:60" ht="17.100000000000001" customHeight="1">
      <c r="B377" s="915"/>
      <c r="C377" s="902"/>
      <c r="D377" s="921"/>
      <c r="E377" s="577" t="s">
        <v>793</v>
      </c>
      <c r="F377" s="578">
        <v>0.06</v>
      </c>
      <c r="G377" s="552">
        <f t="shared" si="17"/>
        <v>0</v>
      </c>
      <c r="H377" s="552">
        <f t="shared" si="17"/>
        <v>0</v>
      </c>
      <c r="I377" s="553"/>
      <c r="J377" s="571"/>
      <c r="K377" s="571"/>
      <c r="L377" s="571"/>
      <c r="M377" s="571"/>
      <c r="N377" s="571"/>
      <c r="O377" s="571"/>
      <c r="P377" s="592"/>
      <c r="Q377" s="571"/>
      <c r="R377" s="522"/>
      <c r="S377" s="522"/>
      <c r="AF377" s="220"/>
      <c r="AG377" s="220"/>
      <c r="AH377" s="590"/>
      <c r="AI377" s="590"/>
    </row>
    <row r="378" spans="2:60" ht="17.100000000000001" customHeight="1">
      <c r="B378" s="915"/>
      <c r="C378" s="900" t="s">
        <v>941</v>
      </c>
      <c r="D378" s="921" t="s">
        <v>846</v>
      </c>
      <c r="E378" s="550" t="s">
        <v>791</v>
      </c>
      <c r="F378" s="551">
        <v>0.13</v>
      </c>
      <c r="G378" s="552">
        <f t="shared" si="17"/>
        <v>0</v>
      </c>
      <c r="H378" s="552">
        <f t="shared" si="17"/>
        <v>798873451.32999992</v>
      </c>
      <c r="I378" s="553"/>
      <c r="J378" s="571"/>
      <c r="K378" s="571"/>
      <c r="L378" s="571"/>
      <c r="M378" s="571"/>
      <c r="N378" s="571"/>
      <c r="O378" s="571"/>
      <c r="P378" s="592"/>
      <c r="Q378" s="571"/>
      <c r="R378" s="522"/>
      <c r="S378" s="522"/>
      <c r="AF378" s="220"/>
      <c r="AG378" s="220"/>
      <c r="AH378" s="590"/>
      <c r="AI378" s="590"/>
      <c r="BD378" s="248">
        <v>443989860.95999998</v>
      </c>
      <c r="BH378" s="248">
        <v>354883590.37</v>
      </c>
    </row>
    <row r="379" spans="2:60" ht="17.100000000000001" customHeight="1">
      <c r="B379" s="915"/>
      <c r="C379" s="901"/>
      <c r="D379" s="921"/>
      <c r="E379" s="550" t="s">
        <v>792</v>
      </c>
      <c r="F379" s="551">
        <v>0.09</v>
      </c>
      <c r="G379" s="552">
        <f t="shared" si="17"/>
        <v>0</v>
      </c>
      <c r="H379" s="552">
        <f t="shared" si="17"/>
        <v>0</v>
      </c>
      <c r="I379" s="553"/>
      <c r="J379" s="571"/>
      <c r="K379" s="571"/>
      <c r="L379" s="571"/>
      <c r="M379" s="571"/>
      <c r="N379" s="571"/>
      <c r="O379" s="571"/>
      <c r="P379" s="592"/>
      <c r="Q379" s="571"/>
      <c r="R379" s="522"/>
      <c r="S379" s="522"/>
      <c r="AF379" s="220"/>
      <c r="AG379" s="220"/>
      <c r="AH379" s="590"/>
      <c r="AI379" s="590"/>
    </row>
    <row r="380" spans="2:60" ht="17.100000000000001" customHeight="1">
      <c r="B380" s="915"/>
      <c r="C380" s="902"/>
      <c r="D380" s="921"/>
      <c r="E380" s="577" t="s">
        <v>793</v>
      </c>
      <c r="F380" s="578">
        <v>0.06</v>
      </c>
      <c r="G380" s="552">
        <f t="shared" si="17"/>
        <v>0</v>
      </c>
      <c r="H380" s="552">
        <f t="shared" si="17"/>
        <v>0</v>
      </c>
      <c r="I380" s="553"/>
      <c r="J380" s="571"/>
      <c r="K380" s="571"/>
      <c r="L380" s="571"/>
      <c r="M380" s="571"/>
      <c r="N380" s="571"/>
      <c r="O380" s="571"/>
      <c r="P380" s="592"/>
      <c r="Q380" s="571"/>
      <c r="R380" s="522"/>
      <c r="S380" s="522"/>
      <c r="AF380" s="220"/>
      <c r="AG380" s="220"/>
      <c r="AH380" s="590"/>
      <c r="AI380" s="590"/>
    </row>
    <row r="381" spans="2:60" ht="17.100000000000001" customHeight="1">
      <c r="B381" s="915"/>
      <c r="C381" s="900" t="s">
        <v>942</v>
      </c>
      <c r="D381" s="921" t="s">
        <v>943</v>
      </c>
      <c r="E381" s="550" t="s">
        <v>791</v>
      </c>
      <c r="F381" s="551">
        <v>0.13</v>
      </c>
      <c r="G381" s="552">
        <f t="shared" si="17"/>
        <v>0</v>
      </c>
      <c r="H381" s="552">
        <f t="shared" si="17"/>
        <v>0</v>
      </c>
      <c r="I381" s="553"/>
      <c r="J381" s="571"/>
      <c r="K381" s="571"/>
      <c r="L381" s="571"/>
      <c r="M381" s="571"/>
      <c r="N381" s="571"/>
      <c r="O381" s="571"/>
      <c r="P381" s="592"/>
      <c r="Q381" s="571"/>
      <c r="R381" s="522"/>
      <c r="S381" s="522"/>
      <c r="AF381" s="220"/>
      <c r="AG381" s="220"/>
      <c r="AH381" s="590"/>
      <c r="AI381" s="590"/>
    </row>
    <row r="382" spans="2:60" ht="17.100000000000001" customHeight="1">
      <c r="B382" s="915"/>
      <c r="C382" s="901"/>
      <c r="D382" s="921"/>
      <c r="E382" s="550" t="s">
        <v>792</v>
      </c>
      <c r="F382" s="551">
        <v>0.09</v>
      </c>
      <c r="G382" s="552">
        <f t="shared" si="17"/>
        <v>0</v>
      </c>
      <c r="H382" s="552">
        <f t="shared" si="17"/>
        <v>13761467.880000001</v>
      </c>
      <c r="I382" s="553"/>
      <c r="J382" s="571"/>
      <c r="K382" s="571"/>
      <c r="L382" s="571"/>
      <c r="M382" s="571"/>
      <c r="N382" s="571"/>
      <c r="O382" s="571"/>
      <c r="P382" s="592"/>
      <c r="Q382" s="571"/>
      <c r="R382" s="522"/>
      <c r="S382" s="522"/>
      <c r="AF382" s="220"/>
      <c r="AG382" s="220"/>
      <c r="AH382" s="590"/>
      <c r="AI382" s="590"/>
      <c r="BD382" s="248">
        <v>13761467.880000001</v>
      </c>
    </row>
    <row r="383" spans="2:60" ht="17.100000000000001" customHeight="1">
      <c r="B383" s="915"/>
      <c r="C383" s="902"/>
      <c r="D383" s="921"/>
      <c r="E383" s="577" t="s">
        <v>793</v>
      </c>
      <c r="F383" s="578">
        <v>0.06</v>
      </c>
      <c r="G383" s="552">
        <f t="shared" si="17"/>
        <v>0</v>
      </c>
      <c r="H383" s="552">
        <f t="shared" si="17"/>
        <v>0</v>
      </c>
      <c r="I383" s="553"/>
      <c r="J383" s="571"/>
      <c r="K383" s="571"/>
      <c r="L383" s="571"/>
      <c r="M383" s="571"/>
      <c r="N383" s="571"/>
      <c r="O383" s="571"/>
      <c r="P383" s="592"/>
      <c r="Q383" s="571"/>
      <c r="R383" s="522"/>
      <c r="S383" s="522"/>
      <c r="AF383" s="220"/>
      <c r="AG383" s="220"/>
      <c r="AH383" s="590"/>
      <c r="AI383" s="590"/>
    </row>
    <row r="384" spans="2:60" ht="17.100000000000001" customHeight="1">
      <c r="B384" s="915"/>
      <c r="C384" s="900" t="s">
        <v>944</v>
      </c>
      <c r="D384" s="921" t="s">
        <v>436</v>
      </c>
      <c r="E384" s="550" t="s">
        <v>791</v>
      </c>
      <c r="F384" s="551">
        <v>0.13</v>
      </c>
      <c r="G384" s="552">
        <f t="shared" si="17"/>
        <v>0</v>
      </c>
      <c r="H384" s="552">
        <f t="shared" si="17"/>
        <v>0</v>
      </c>
      <c r="I384" s="553"/>
      <c r="J384" s="571"/>
      <c r="K384" s="571"/>
      <c r="L384" s="571"/>
      <c r="M384" s="571"/>
      <c r="N384" s="571"/>
      <c r="O384" s="571"/>
      <c r="P384" s="592"/>
      <c r="Q384" s="571"/>
      <c r="R384" s="522"/>
      <c r="S384" s="522"/>
      <c r="AF384" s="220"/>
      <c r="AG384" s="220"/>
      <c r="AH384" s="590"/>
      <c r="AI384" s="590"/>
    </row>
    <row r="385" spans="2:60" ht="17.100000000000001" customHeight="1">
      <c r="B385" s="915"/>
      <c r="C385" s="901"/>
      <c r="D385" s="921"/>
      <c r="E385" s="550" t="s">
        <v>792</v>
      </c>
      <c r="F385" s="551">
        <v>0.09</v>
      </c>
      <c r="G385" s="552">
        <f t="shared" si="17"/>
        <v>0</v>
      </c>
      <c r="H385" s="552">
        <f t="shared" si="17"/>
        <v>0</v>
      </c>
      <c r="I385" s="553"/>
      <c r="J385" s="571"/>
      <c r="K385" s="571"/>
      <c r="L385" s="571"/>
      <c r="M385" s="571"/>
      <c r="N385" s="571"/>
      <c r="O385" s="571"/>
      <c r="P385" s="592"/>
      <c r="Q385" s="571"/>
      <c r="R385" s="522"/>
      <c r="S385" s="522"/>
      <c r="AF385" s="220"/>
      <c r="AG385" s="220"/>
      <c r="AH385" s="590"/>
      <c r="AI385" s="590"/>
      <c r="BA385" s="604">
        <v>395103.89</v>
      </c>
    </row>
    <row r="386" spans="2:60" ht="17.100000000000001" customHeight="1">
      <c r="B386" s="915"/>
      <c r="C386" s="902"/>
      <c r="D386" s="921"/>
      <c r="E386" s="577" t="s">
        <v>793</v>
      </c>
      <c r="F386" s="578">
        <v>0.06</v>
      </c>
      <c r="G386" s="552">
        <f t="shared" si="17"/>
        <v>0</v>
      </c>
      <c r="H386" s="552">
        <f t="shared" si="17"/>
        <v>0</v>
      </c>
      <c r="I386" s="553"/>
      <c r="J386" s="571"/>
      <c r="K386" s="571"/>
      <c r="L386" s="571"/>
      <c r="M386" s="571"/>
      <c r="N386" s="571"/>
      <c r="O386" s="571"/>
      <c r="P386" s="592"/>
      <c r="Q386" s="571"/>
      <c r="R386" s="522"/>
      <c r="S386" s="522"/>
      <c r="AF386" s="220"/>
      <c r="AG386" s="220"/>
      <c r="AH386" s="590"/>
      <c r="AI386" s="590"/>
    </row>
    <row r="387" spans="2:60" ht="17.100000000000001" customHeight="1">
      <c r="B387" s="880"/>
      <c r="C387" s="548" t="s">
        <v>945</v>
      </c>
      <c r="D387" s="916" t="s">
        <v>946</v>
      </c>
      <c r="E387" s="550" t="s">
        <v>791</v>
      </c>
      <c r="F387" s="551">
        <v>0.13</v>
      </c>
      <c r="G387" s="552">
        <f t="shared" si="17"/>
        <v>0</v>
      </c>
      <c r="H387" s="552">
        <f t="shared" si="17"/>
        <v>0</v>
      </c>
      <c r="I387" s="553"/>
      <c r="J387" s="571"/>
      <c r="K387" s="571"/>
      <c r="L387" s="571"/>
      <c r="M387" s="571"/>
      <c r="N387" s="571"/>
      <c r="O387" s="571"/>
      <c r="P387" s="592"/>
      <c r="Q387" s="571"/>
      <c r="R387" s="522"/>
      <c r="S387" s="522"/>
      <c r="AF387" s="220"/>
      <c r="AG387" s="220"/>
      <c r="AH387" s="590"/>
      <c r="AI387" s="590"/>
    </row>
    <row r="388" spans="2:60" ht="17.100000000000001" customHeight="1">
      <c r="B388" s="920"/>
      <c r="C388" s="548" t="s">
        <v>945</v>
      </c>
      <c r="D388" s="917"/>
      <c r="E388" s="550" t="s">
        <v>792</v>
      </c>
      <c r="F388" s="551">
        <v>0.09</v>
      </c>
      <c r="G388" s="552">
        <f t="shared" si="17"/>
        <v>472115</v>
      </c>
      <c r="H388" s="552">
        <f t="shared" si="17"/>
        <v>472115</v>
      </c>
      <c r="I388" s="553"/>
      <c r="J388" s="571"/>
      <c r="K388" s="571"/>
      <c r="L388" s="571"/>
      <c r="M388" s="571"/>
      <c r="N388" s="571"/>
      <c r="O388" s="571"/>
      <c r="P388" s="592"/>
      <c r="Q388" s="571"/>
      <c r="R388" s="522"/>
      <c r="S388" s="522"/>
      <c r="AF388" s="220"/>
      <c r="AG388" s="220"/>
      <c r="AH388" s="590"/>
      <c r="AI388" s="590"/>
      <c r="BG388" s="248">
        <v>472115</v>
      </c>
      <c r="BH388" s="248">
        <v>472115</v>
      </c>
    </row>
    <row r="389" spans="2:60" ht="17.100000000000001" customHeight="1">
      <c r="B389" s="881"/>
      <c r="C389" s="548" t="s">
        <v>945</v>
      </c>
      <c r="D389" s="918"/>
      <c r="E389" s="550" t="s">
        <v>793</v>
      </c>
      <c r="F389" s="551">
        <v>0.06</v>
      </c>
      <c r="G389" s="552">
        <f t="shared" si="17"/>
        <v>0</v>
      </c>
      <c r="H389" s="552">
        <f t="shared" si="17"/>
        <v>0</v>
      </c>
      <c r="I389" s="553"/>
      <c r="J389" s="571"/>
      <c r="K389" s="571"/>
      <c r="L389" s="571"/>
      <c r="M389" s="571"/>
      <c r="N389" s="571"/>
      <c r="O389" s="571"/>
      <c r="P389" s="592"/>
      <c r="Q389" s="571"/>
      <c r="R389" s="522"/>
      <c r="S389" s="522"/>
      <c r="AF389" s="220"/>
      <c r="AG389" s="220"/>
      <c r="AH389" s="590"/>
      <c r="AI389" s="590"/>
    </row>
    <row r="390" spans="2:60" ht="17.100000000000001" customHeight="1">
      <c r="B390" s="880"/>
      <c r="C390" s="548" t="s">
        <v>945</v>
      </c>
      <c r="D390" s="916" t="s">
        <v>947</v>
      </c>
      <c r="E390" s="550" t="s">
        <v>791</v>
      </c>
      <c r="F390" s="551">
        <v>0.13</v>
      </c>
      <c r="G390" s="552">
        <f t="shared" si="17"/>
        <v>0</v>
      </c>
      <c r="H390" s="552">
        <f t="shared" si="17"/>
        <v>0</v>
      </c>
      <c r="I390" s="553"/>
      <c r="J390" s="571"/>
      <c r="K390" s="571"/>
      <c r="L390" s="571"/>
      <c r="M390" s="571"/>
      <c r="N390" s="571"/>
      <c r="O390" s="571"/>
      <c r="P390" s="592"/>
      <c r="Q390" s="571"/>
      <c r="R390" s="522"/>
      <c r="S390" s="522"/>
      <c r="AF390" s="220"/>
      <c r="AG390" s="220"/>
      <c r="AH390" s="590"/>
      <c r="AI390" s="590"/>
    </row>
    <row r="391" spans="2:60" ht="17.100000000000001" customHeight="1">
      <c r="B391" s="920"/>
      <c r="C391" s="548" t="s">
        <v>945</v>
      </c>
      <c r="D391" s="917"/>
      <c r="E391" s="550" t="s">
        <v>792</v>
      </c>
      <c r="F391" s="551">
        <v>0.09</v>
      </c>
      <c r="G391" s="552">
        <f t="shared" si="17"/>
        <v>0</v>
      </c>
      <c r="H391" s="552">
        <f t="shared" si="17"/>
        <v>0</v>
      </c>
      <c r="I391" s="553"/>
      <c r="J391" s="571"/>
      <c r="K391" s="571"/>
      <c r="L391" s="571"/>
      <c r="M391" s="571"/>
      <c r="N391" s="571"/>
      <c r="O391" s="571"/>
      <c r="P391" s="592"/>
      <c r="Q391" s="571"/>
      <c r="R391" s="522"/>
      <c r="S391" s="522"/>
      <c r="AF391" s="220"/>
      <c r="AG391" s="220"/>
      <c r="AH391" s="590"/>
      <c r="AI391" s="590"/>
    </row>
    <row r="392" spans="2:60" ht="17.100000000000001" customHeight="1">
      <c r="B392" s="881"/>
      <c r="C392" s="548" t="s">
        <v>945</v>
      </c>
      <c r="D392" s="918"/>
      <c r="E392" s="550" t="s">
        <v>793</v>
      </c>
      <c r="F392" s="551">
        <v>0.06</v>
      </c>
      <c r="G392" s="552">
        <f t="shared" si="17"/>
        <v>298056.78000000003</v>
      </c>
      <c r="H392" s="552">
        <f t="shared" si="17"/>
        <v>298056.78000000003</v>
      </c>
      <c r="I392" s="553"/>
      <c r="J392" s="571"/>
      <c r="K392" s="571"/>
      <c r="L392" s="571"/>
      <c r="M392" s="571"/>
      <c r="N392" s="571"/>
      <c r="O392" s="571"/>
      <c r="P392" s="592"/>
      <c r="Q392" s="571"/>
      <c r="R392" s="522"/>
      <c r="S392" s="522"/>
      <c r="AF392" s="220"/>
      <c r="AG392" s="220"/>
      <c r="AH392" s="590"/>
      <c r="AI392" s="590"/>
      <c r="BG392" s="248">
        <v>298056.78000000003</v>
      </c>
      <c r="BH392" s="248">
        <v>298056.78000000003</v>
      </c>
    </row>
    <row r="393" spans="2:60">
      <c r="B393" s="880" t="s">
        <v>948</v>
      </c>
      <c r="C393" s="548" t="s">
        <v>949</v>
      </c>
      <c r="D393" s="916" t="s">
        <v>948</v>
      </c>
      <c r="E393" s="550" t="s">
        <v>791</v>
      </c>
      <c r="F393" s="551">
        <v>0.13</v>
      </c>
      <c r="G393" s="552">
        <f t="shared" si="17"/>
        <v>0</v>
      </c>
      <c r="H393" s="552">
        <f t="shared" si="17"/>
        <v>0</v>
      </c>
      <c r="I393" s="553">
        <f t="shared" ref="I393:I401" si="19">G393-H393</f>
        <v>0</v>
      </c>
      <c r="J393" s="571"/>
      <c r="K393" s="571"/>
      <c r="L393" s="571"/>
      <c r="M393" s="571"/>
      <c r="N393" s="571"/>
      <c r="O393" s="571"/>
      <c r="P393" s="592"/>
      <c r="Q393" s="571"/>
      <c r="R393" s="522"/>
      <c r="S393" s="522"/>
      <c r="AF393" s="220"/>
      <c r="AG393" s="220"/>
      <c r="AH393" s="590"/>
      <c r="AI393" s="590"/>
    </row>
    <row r="394" spans="2:60">
      <c r="B394" s="920"/>
      <c r="C394" s="548" t="s">
        <v>949</v>
      </c>
      <c r="D394" s="917"/>
      <c r="E394" s="550" t="s">
        <v>792</v>
      </c>
      <c r="F394" s="551">
        <v>0.09</v>
      </c>
      <c r="G394" s="552">
        <f t="shared" ref="G394:H402" si="20">SUM(J394,L394,N394,P394,R394,T394,V394,X394,Z394,AB394,AD394,AF394,AH394,AJ394,AL394,AN394,AP394,AR394,AU394,AW394,AY394,BC394,BG394)</f>
        <v>0</v>
      </c>
      <c r="H394" s="552">
        <f t="shared" si="20"/>
        <v>0</v>
      </c>
      <c r="I394" s="553">
        <f t="shared" si="19"/>
        <v>0</v>
      </c>
      <c r="J394" s="571"/>
      <c r="K394" s="571"/>
      <c r="L394" s="571"/>
      <c r="M394" s="571"/>
      <c r="N394" s="571"/>
      <c r="O394" s="571"/>
      <c r="P394" s="592"/>
      <c r="Q394" s="571"/>
      <c r="R394" s="522"/>
      <c r="S394" s="522"/>
      <c r="AF394" s="220"/>
      <c r="AG394" s="220"/>
      <c r="AH394" s="590"/>
      <c r="AI394" s="590"/>
    </row>
    <row r="395" spans="2:60">
      <c r="B395" s="881"/>
      <c r="C395" s="548" t="s">
        <v>949</v>
      </c>
      <c r="D395" s="918"/>
      <c r="E395" s="550" t="s">
        <v>793</v>
      </c>
      <c r="F395" s="551">
        <v>0.06</v>
      </c>
      <c r="G395" s="552">
        <f t="shared" si="20"/>
        <v>0</v>
      </c>
      <c r="H395" s="552">
        <f t="shared" si="20"/>
        <v>0</v>
      </c>
      <c r="I395" s="553">
        <f t="shared" si="19"/>
        <v>0</v>
      </c>
      <c r="J395" s="571"/>
      <c r="K395" s="571"/>
      <c r="L395" s="571"/>
      <c r="M395" s="571"/>
      <c r="N395" s="571"/>
      <c r="O395" s="571"/>
      <c r="P395" s="592"/>
      <c r="Q395" s="571"/>
      <c r="R395" s="522"/>
      <c r="S395" s="522"/>
      <c r="AF395" s="220"/>
      <c r="AG395" s="220"/>
      <c r="AH395" s="590"/>
      <c r="AI395" s="590"/>
    </row>
    <row r="396" spans="2:60">
      <c r="B396" s="891" t="s">
        <v>950</v>
      </c>
      <c r="C396" s="548">
        <v>1000</v>
      </c>
      <c r="D396" s="903" t="s">
        <v>950</v>
      </c>
      <c r="E396" s="550" t="s">
        <v>791</v>
      </c>
      <c r="F396" s="551">
        <v>0.13</v>
      </c>
      <c r="G396" s="552">
        <f t="shared" si="20"/>
        <v>3360049.91</v>
      </c>
      <c r="H396" s="552">
        <f t="shared" si="20"/>
        <v>3360049.91</v>
      </c>
      <c r="I396" s="553">
        <f t="shared" si="19"/>
        <v>0</v>
      </c>
      <c r="J396" s="571"/>
      <c r="K396" s="571"/>
      <c r="L396" s="571"/>
      <c r="M396" s="571"/>
      <c r="N396" s="571"/>
      <c r="O396" s="571"/>
      <c r="P396" s="592"/>
      <c r="Q396" s="571"/>
      <c r="R396" s="522"/>
      <c r="S396" s="522"/>
      <c r="AF396" s="220"/>
      <c r="AG396" s="220"/>
      <c r="AR396" s="248">
        <v>3360049.91</v>
      </c>
      <c r="AS396" s="220">
        <v>3360049.91</v>
      </c>
    </row>
    <row r="397" spans="2:60">
      <c r="B397" s="891"/>
      <c r="C397" s="548">
        <v>1000</v>
      </c>
      <c r="D397" s="912"/>
      <c r="E397" s="550" t="s">
        <v>792</v>
      </c>
      <c r="F397" s="551">
        <v>0.09</v>
      </c>
      <c r="G397" s="552">
        <f t="shared" si="20"/>
        <v>0</v>
      </c>
      <c r="H397" s="552">
        <f t="shared" si="20"/>
        <v>0</v>
      </c>
      <c r="I397" s="553">
        <f t="shared" si="19"/>
        <v>0</v>
      </c>
      <c r="J397" s="571"/>
      <c r="K397" s="571"/>
      <c r="L397" s="571"/>
      <c r="M397" s="571"/>
      <c r="N397" s="571"/>
      <c r="O397" s="571"/>
      <c r="P397" s="592"/>
      <c r="Q397" s="571"/>
      <c r="R397" s="522"/>
      <c r="S397" s="522"/>
      <c r="AF397" s="220"/>
      <c r="AG397" s="220"/>
    </row>
    <row r="398" spans="2:60">
      <c r="B398" s="891"/>
      <c r="C398" s="548">
        <v>1000</v>
      </c>
      <c r="D398" s="905"/>
      <c r="E398" s="550" t="s">
        <v>793</v>
      </c>
      <c r="F398" s="551">
        <v>0.06</v>
      </c>
      <c r="G398" s="552">
        <f t="shared" si="20"/>
        <v>441369.98</v>
      </c>
      <c r="H398" s="552">
        <f t="shared" si="20"/>
        <v>441369.98</v>
      </c>
      <c r="I398" s="553">
        <f t="shared" si="19"/>
        <v>0</v>
      </c>
      <c r="J398" s="571"/>
      <c r="K398" s="571"/>
      <c r="L398" s="571"/>
      <c r="M398" s="571"/>
      <c r="N398" s="571"/>
      <c r="O398" s="571"/>
      <c r="P398" s="592"/>
      <c r="Q398" s="571"/>
      <c r="R398" s="522"/>
      <c r="S398" s="522"/>
      <c r="AD398" s="220">
        <v>441369.98</v>
      </c>
      <c r="AE398" s="220">
        <v>441369.98</v>
      </c>
      <c r="AF398" s="220"/>
      <c r="AG398" s="220"/>
    </row>
    <row r="399" spans="2:60" customFormat="1">
      <c r="B399" s="891" t="s">
        <v>951</v>
      </c>
      <c r="C399" s="548">
        <v>2000</v>
      </c>
      <c r="D399" s="903" t="s">
        <v>952</v>
      </c>
      <c r="E399" s="550" t="s">
        <v>791</v>
      </c>
      <c r="F399" s="551">
        <v>0.13</v>
      </c>
      <c r="G399" s="552">
        <f t="shared" si="20"/>
        <v>686797462.01999998</v>
      </c>
      <c r="H399" s="552">
        <f t="shared" si="20"/>
        <v>686797462.01999998</v>
      </c>
      <c r="I399" s="553">
        <f t="shared" si="19"/>
        <v>0</v>
      </c>
      <c r="J399" s="571"/>
      <c r="K399" s="571"/>
      <c r="L399" s="571"/>
      <c r="M399" s="571"/>
      <c r="N399" s="571"/>
      <c r="O399" s="571"/>
      <c r="P399" s="592"/>
      <c r="Q399" s="571"/>
      <c r="R399" s="522"/>
      <c r="S399" s="522"/>
      <c r="T399" s="220"/>
      <c r="U399" s="220"/>
      <c r="V399" s="545"/>
      <c r="W399" s="545"/>
      <c r="X399" s="545"/>
      <c r="Y399" s="220"/>
      <c r="Z399" s="220"/>
      <c r="AA399" s="220"/>
      <c r="AB399" s="220"/>
      <c r="AC399" s="220"/>
      <c r="AD399" s="220"/>
      <c r="AE399" s="220"/>
      <c r="AF399" s="220">
        <v>346672029.27999997</v>
      </c>
      <c r="AG399" s="220">
        <v>346672029.27999997</v>
      </c>
      <c r="AH399" s="559">
        <v>340125432.74000001</v>
      </c>
      <c r="AI399" s="559">
        <v>340125432.74000001</v>
      </c>
      <c r="AS399" s="220"/>
      <c r="AT399" s="220"/>
      <c r="AU399" s="220"/>
      <c r="AV399" s="220"/>
      <c r="AW399" s="220"/>
      <c r="AX399" s="220"/>
    </row>
    <row r="400" spans="2:60" s="251" customFormat="1">
      <c r="B400" s="891"/>
      <c r="C400" s="548">
        <v>2000</v>
      </c>
      <c r="D400" s="912"/>
      <c r="E400" s="550" t="s">
        <v>792</v>
      </c>
      <c r="F400" s="551">
        <v>0.09</v>
      </c>
      <c r="G400" s="552">
        <f t="shared" si="20"/>
        <v>0</v>
      </c>
      <c r="H400" s="552">
        <f t="shared" si="20"/>
        <v>0</v>
      </c>
      <c r="I400" s="553">
        <f t="shared" si="19"/>
        <v>0</v>
      </c>
      <c r="J400" s="571"/>
      <c r="K400" s="571"/>
      <c r="L400" s="571"/>
      <c r="M400" s="571"/>
      <c r="N400" s="571"/>
      <c r="O400" s="571"/>
      <c r="P400" s="592"/>
      <c r="Q400" s="571"/>
      <c r="R400" s="522"/>
      <c r="S400" s="522"/>
      <c r="T400" s="220"/>
      <c r="U400" s="220"/>
      <c r="V400" s="545"/>
      <c r="W400" s="545"/>
      <c r="X400" s="545"/>
      <c r="Y400" s="220"/>
      <c r="Z400" s="220"/>
      <c r="AA400" s="220"/>
      <c r="AB400" s="220"/>
      <c r="AC400" s="220"/>
      <c r="AD400" s="220"/>
      <c r="AE400" s="220"/>
      <c r="AF400" s="220"/>
      <c r="AG400" s="220"/>
      <c r="AH400" s="220"/>
      <c r="AI400" s="220"/>
      <c r="AS400" s="220"/>
      <c r="AT400" s="220"/>
      <c r="AU400" s="220"/>
      <c r="AV400" s="220"/>
      <c r="AW400" s="220"/>
      <c r="AX400" s="220"/>
    </row>
    <row r="401" spans="2:62">
      <c r="B401" s="891"/>
      <c r="C401" s="548">
        <v>2000</v>
      </c>
      <c r="D401" s="905"/>
      <c r="E401" s="550" t="s">
        <v>793</v>
      </c>
      <c r="F401" s="551">
        <v>0.06</v>
      </c>
      <c r="G401" s="552">
        <f t="shared" si="20"/>
        <v>213789.33</v>
      </c>
      <c r="H401" s="552">
        <f t="shared" si="20"/>
        <v>0</v>
      </c>
      <c r="I401" s="553">
        <f t="shared" si="19"/>
        <v>213789.33</v>
      </c>
      <c r="J401" s="571"/>
      <c r="K401" s="571"/>
      <c r="L401" s="571"/>
      <c r="M401" s="571"/>
      <c r="N401" s="571"/>
      <c r="O401" s="571"/>
      <c r="P401" s="592"/>
      <c r="Q401" s="571"/>
      <c r="R401" s="522"/>
      <c r="S401" s="522"/>
      <c r="AF401" s="220">
        <v>213789.33</v>
      </c>
      <c r="AG401" s="220"/>
    </row>
    <row r="402" spans="2:62">
      <c r="B402" s="574"/>
      <c r="C402" s="557"/>
      <c r="D402" s="549"/>
      <c r="E402" s="577"/>
      <c r="F402" s="578"/>
      <c r="G402" s="552">
        <f t="shared" si="20"/>
        <v>0</v>
      </c>
      <c r="H402" s="552">
        <f t="shared" si="20"/>
        <v>0</v>
      </c>
      <c r="I402" s="605"/>
      <c r="J402" s="571"/>
      <c r="K402" s="571"/>
      <c r="L402" s="571"/>
      <c r="M402" s="572"/>
      <c r="N402" s="571"/>
      <c r="O402" s="571"/>
      <c r="P402" s="573"/>
      <c r="Q402" s="571"/>
      <c r="R402" s="520"/>
      <c r="S402" s="522"/>
      <c r="X402" s="220"/>
      <c r="AF402" s="220"/>
      <c r="AG402" s="220"/>
    </row>
    <row r="403" spans="2:62" ht="15" thickBot="1">
      <c r="B403" s="931" t="s">
        <v>159</v>
      </c>
      <c r="C403" s="931"/>
      <c r="D403" s="931"/>
      <c r="E403" s="931"/>
      <c r="F403" s="931"/>
      <c r="G403" s="606">
        <f>SUM(G3:G401)</f>
        <v>26085995369.110466</v>
      </c>
      <c r="H403" s="606">
        <f>SUM(H3:H401)</f>
        <v>22536672288.945793</v>
      </c>
      <c r="I403" s="606">
        <f>SUM(I3:I401)</f>
        <v>1772443664.9219491</v>
      </c>
      <c r="J403" s="607">
        <f t="shared" ref="J403:Q403" si="21">SUM(J3:J143)</f>
        <v>11960885335.572237</v>
      </c>
      <c r="K403" s="607">
        <f t="shared" si="21"/>
        <v>11569548939.015779</v>
      </c>
      <c r="L403" s="607">
        <f t="shared" si="21"/>
        <v>442396995.24000007</v>
      </c>
      <c r="M403" s="607">
        <f t="shared" si="21"/>
        <v>548139309.5200001</v>
      </c>
      <c r="N403" s="607">
        <f t="shared" si="21"/>
        <v>521251687.35000002</v>
      </c>
      <c r="O403" s="607">
        <f t="shared" si="21"/>
        <v>512442356.93000007</v>
      </c>
      <c r="P403" s="607">
        <f t="shared" si="21"/>
        <v>635908712.93000007</v>
      </c>
      <c r="Q403" s="607">
        <f t="shared" si="21"/>
        <v>547412844.71000004</v>
      </c>
      <c r="R403" s="608">
        <f>SUM(R3:R152)</f>
        <v>309033375.86000001</v>
      </c>
      <c r="S403" s="608">
        <f>SUM(S3:S152)</f>
        <v>349981310.92999995</v>
      </c>
      <c r="T403" s="608">
        <f>SUM(T3:T152)</f>
        <v>555683772.25000012</v>
      </c>
      <c r="U403" s="608">
        <f>SUM(U3:U152)</f>
        <v>517893612.47000027</v>
      </c>
      <c r="V403" s="608">
        <f>SUM(V3:V152)</f>
        <v>674585791.12000012</v>
      </c>
      <c r="W403" s="607">
        <f>SUM(W3:W151)</f>
        <v>542438903.14999998</v>
      </c>
      <c r="X403" s="608">
        <f>SUM(X3:X151)</f>
        <v>336862341.27999985</v>
      </c>
      <c r="Y403" s="608">
        <f>SUM(Y3:Y151)</f>
        <v>456598577.06</v>
      </c>
      <c r="Z403" s="608">
        <f t="shared" ref="Z403:AG403" si="22">SUM(Z3:Z402)</f>
        <v>864174011.29766548</v>
      </c>
      <c r="AA403" s="608">
        <f t="shared" si="22"/>
        <v>527157355.45000017</v>
      </c>
      <c r="AB403" s="608">
        <f t="shared" si="22"/>
        <v>931050928.11000037</v>
      </c>
      <c r="AC403" s="608">
        <f t="shared" si="22"/>
        <v>791786918.57999992</v>
      </c>
      <c r="AD403" s="608">
        <f t="shared" si="22"/>
        <v>1512649050.3800006</v>
      </c>
      <c r="AE403" s="608">
        <f t="shared" si="22"/>
        <v>1126259821.73</v>
      </c>
      <c r="AF403" s="608">
        <f t="shared" si="22"/>
        <v>431165837.96999997</v>
      </c>
      <c r="AG403" s="608">
        <f t="shared" si="22"/>
        <v>780536596.70000005</v>
      </c>
      <c r="AH403" s="214">
        <f>SUM(AH8:AH402)</f>
        <v>355584080.38999999</v>
      </c>
      <c r="AI403" s="214">
        <f>SUM(AI8:AI402)</f>
        <v>526201681.79999995</v>
      </c>
      <c r="AJ403" s="214">
        <f>SUM(AJ8:AJ402)</f>
        <v>48816137.860000014</v>
      </c>
      <c r="AK403" s="214">
        <f t="shared" ref="AK403:BJ403" si="23">SUM(AK8:AK402)</f>
        <v>476086943.89999998</v>
      </c>
      <c r="AL403" s="214">
        <f>SUM(AL8:AL402)+0.01</f>
        <v>97382183.190000027</v>
      </c>
      <c r="AM403" s="214">
        <f t="shared" si="23"/>
        <v>78604518.969999999</v>
      </c>
      <c r="AN403" s="214">
        <f t="shared" si="23"/>
        <v>50884269.899999984</v>
      </c>
      <c r="AO403" s="214">
        <f t="shared" si="23"/>
        <v>37974760.670000002</v>
      </c>
      <c r="AP403" s="214">
        <f t="shared" si="23"/>
        <v>121716054.68999994</v>
      </c>
      <c r="AQ403" s="214">
        <f t="shared" si="23"/>
        <v>236840482.67000002</v>
      </c>
      <c r="AR403" s="214">
        <f t="shared" si="23"/>
        <v>110819286.25000003</v>
      </c>
      <c r="AS403" s="214">
        <f t="shared" si="23"/>
        <v>109147812.60000002</v>
      </c>
      <c r="AT403" s="609">
        <f t="shared" si="23"/>
        <v>135329540.38</v>
      </c>
      <c r="AU403" s="214">
        <f t="shared" si="23"/>
        <v>179583690.51999995</v>
      </c>
      <c r="AV403" s="214">
        <f t="shared" si="23"/>
        <v>140167334.73000002</v>
      </c>
      <c r="AW403" s="214">
        <f t="shared" si="23"/>
        <v>174426163.1399999</v>
      </c>
      <c r="AX403" s="214">
        <f t="shared" si="23"/>
        <v>239799327.73999992</v>
      </c>
      <c r="AY403" s="214">
        <f t="shared" si="23"/>
        <v>117094624.44000003</v>
      </c>
      <c r="AZ403" s="214">
        <f t="shared" si="23"/>
        <v>313899048.51000011</v>
      </c>
      <c r="BA403" s="214">
        <f t="shared" si="23"/>
        <v>159445904</v>
      </c>
      <c r="BB403" s="214">
        <f t="shared" si="23"/>
        <v>-10674735.220000001</v>
      </c>
      <c r="BC403" s="214">
        <f t="shared" si="23"/>
        <v>1739318190.04</v>
      </c>
      <c r="BD403" s="214">
        <f t="shared" si="23"/>
        <v>1013212112.9600002</v>
      </c>
      <c r="BE403" s="214">
        <f t="shared" si="23"/>
        <v>0</v>
      </c>
      <c r="BF403" s="214">
        <f t="shared" si="23"/>
        <v>0</v>
      </c>
      <c r="BG403" s="214">
        <f t="shared" si="23"/>
        <v>3914722849.3405709</v>
      </c>
      <c r="BH403" s="214">
        <f t="shared" si="23"/>
        <v>1094541718.1499999</v>
      </c>
      <c r="BI403" s="214">
        <f t="shared" si="23"/>
        <v>0</v>
      </c>
      <c r="BJ403" s="214">
        <f t="shared" si="23"/>
        <v>0</v>
      </c>
    </row>
    <row r="404" spans="2:62">
      <c r="I404" s="610" t="s">
        <v>953</v>
      </c>
      <c r="J404" s="251">
        <v>11960885335.572201</v>
      </c>
      <c r="K404" s="251">
        <v>11569548939.0158</v>
      </c>
      <c r="L404" s="251">
        <v>442396995.24000001</v>
      </c>
      <c r="M404" s="251">
        <v>548139309.51999998</v>
      </c>
      <c r="N404" s="251">
        <v>521251687.35194701</v>
      </c>
      <c r="O404" s="251">
        <v>512442356.93000001</v>
      </c>
      <c r="P404" s="251">
        <v>635908712.92999995</v>
      </c>
      <c r="Q404" s="251">
        <v>547412844.71000004</v>
      </c>
      <c r="R404" s="220">
        <v>309033375.86000001</v>
      </c>
      <c r="S404" s="220">
        <v>349981310.93000001</v>
      </c>
      <c r="T404" s="220">
        <v>490442268.61000001</v>
      </c>
      <c r="U404" s="220">
        <v>517893612.47000003</v>
      </c>
      <c r="V404" s="545">
        <v>674585791.11000001</v>
      </c>
      <c r="W404" s="545">
        <v>542438903.14999998</v>
      </c>
      <c r="X404" s="220">
        <v>336862341.27999997</v>
      </c>
      <c r="Y404" s="220">
        <f>[113]累计税金汇总表!L4</f>
        <v>140167334.72999999</v>
      </c>
      <c r="Z404" s="220">
        <v>864174011.297665</v>
      </c>
      <c r="AA404" s="220">
        <v>527157355.44999999</v>
      </c>
      <c r="AB404" s="220">
        <v>931050928.11000001</v>
      </c>
      <c r="AC404" s="220">
        <v>791786918.58000004</v>
      </c>
      <c r="AD404" s="220">
        <v>1512649050.3800001</v>
      </c>
      <c r="AE404" s="220">
        <v>1126259821.73</v>
      </c>
      <c r="AF404" s="220">
        <v>431165837.97000003</v>
      </c>
      <c r="AG404" s="220">
        <v>780536596.70000005</v>
      </c>
      <c r="AH404" s="220">
        <f t="shared" ref="AH404:BJ404" si="24">AH403</f>
        <v>355584080.38999999</v>
      </c>
      <c r="AI404" s="220">
        <f t="shared" si="24"/>
        <v>526201681.79999995</v>
      </c>
      <c r="AJ404" s="220">
        <f t="shared" si="24"/>
        <v>48816137.860000014</v>
      </c>
      <c r="AK404" s="220">
        <f t="shared" si="24"/>
        <v>476086943.89999998</v>
      </c>
      <c r="AL404" s="220">
        <f t="shared" si="24"/>
        <v>97382183.190000027</v>
      </c>
      <c r="AM404" s="220">
        <f t="shared" si="24"/>
        <v>78604518.969999999</v>
      </c>
      <c r="AN404" s="220">
        <f t="shared" si="24"/>
        <v>50884269.899999984</v>
      </c>
      <c r="AO404" s="220">
        <f t="shared" si="24"/>
        <v>37974760.670000002</v>
      </c>
      <c r="AP404" s="220">
        <f t="shared" si="24"/>
        <v>121716054.68999994</v>
      </c>
      <c r="AQ404" s="220">
        <f t="shared" si="24"/>
        <v>236840482.67000002</v>
      </c>
      <c r="AR404" s="220">
        <f t="shared" si="24"/>
        <v>110819286.25000003</v>
      </c>
      <c r="AS404" s="220">
        <f t="shared" si="24"/>
        <v>109147812.60000002</v>
      </c>
      <c r="AT404" s="601">
        <f t="shared" si="24"/>
        <v>135329540.38</v>
      </c>
      <c r="AU404" s="220">
        <f t="shared" si="24"/>
        <v>179583690.51999995</v>
      </c>
      <c r="AV404" s="220">
        <f t="shared" si="24"/>
        <v>140167334.73000002</v>
      </c>
      <c r="AW404" s="220">
        <f t="shared" si="24"/>
        <v>174426163.1399999</v>
      </c>
      <c r="AX404" s="220">
        <f t="shared" si="24"/>
        <v>239799327.73999992</v>
      </c>
      <c r="AY404" s="220">
        <f t="shared" si="24"/>
        <v>117094624.44000003</v>
      </c>
      <c r="AZ404" s="220">
        <f t="shared" si="24"/>
        <v>313899048.51000011</v>
      </c>
      <c r="BA404" s="220">
        <f t="shared" si="24"/>
        <v>159445904</v>
      </c>
      <c r="BB404" s="220">
        <f t="shared" si="24"/>
        <v>-10674735.220000001</v>
      </c>
      <c r="BC404" s="220">
        <f t="shared" si="24"/>
        <v>1739318190.04</v>
      </c>
      <c r="BD404" s="220">
        <f t="shared" si="24"/>
        <v>1013212112.9600002</v>
      </c>
      <c r="BE404" s="220">
        <f t="shared" si="24"/>
        <v>0</v>
      </c>
      <c r="BF404" s="220">
        <f t="shared" si="24"/>
        <v>0</v>
      </c>
      <c r="BG404" s="220">
        <f t="shared" si="24"/>
        <v>3914722849.3405709</v>
      </c>
      <c r="BH404" s="220">
        <f t="shared" si="24"/>
        <v>1094541718.1499999</v>
      </c>
      <c r="BI404" s="220">
        <f t="shared" si="24"/>
        <v>0</v>
      </c>
      <c r="BJ404" s="220">
        <f t="shared" si="24"/>
        <v>0</v>
      </c>
    </row>
    <row r="405" spans="2:62" s="251" customFormat="1">
      <c r="B405" s="526"/>
      <c r="C405" s="527"/>
      <c r="D405" s="248"/>
      <c r="I405" s="611" t="s">
        <v>954</v>
      </c>
      <c r="J405" s="612">
        <f t="shared" ref="J405:AG405" si="25">J403-J404</f>
        <v>3.62396240234375E-5</v>
      </c>
      <c r="K405" s="612">
        <f t="shared" si="25"/>
        <v>-2.09808349609375E-5</v>
      </c>
      <c r="L405" s="612">
        <f t="shared" si="25"/>
        <v>0</v>
      </c>
      <c r="M405" s="612">
        <f t="shared" si="25"/>
        <v>0</v>
      </c>
      <c r="N405" s="612">
        <f t="shared" si="25"/>
        <v>-1.9469857215881348E-3</v>
      </c>
      <c r="O405" s="612">
        <f t="shared" si="25"/>
        <v>0</v>
      </c>
      <c r="P405" s="612">
        <f t="shared" si="25"/>
        <v>0</v>
      </c>
      <c r="Q405" s="612">
        <f t="shared" si="25"/>
        <v>0</v>
      </c>
      <c r="R405" s="612">
        <f t="shared" si="25"/>
        <v>0</v>
      </c>
      <c r="S405" s="612">
        <f t="shared" si="25"/>
        <v>0</v>
      </c>
      <c r="T405" s="612">
        <f t="shared" si="25"/>
        <v>65241503.640000105</v>
      </c>
      <c r="U405" s="612">
        <f t="shared" si="25"/>
        <v>0</v>
      </c>
      <c r="V405" s="612">
        <f t="shared" si="25"/>
        <v>1.0000109672546387E-2</v>
      </c>
      <c r="W405" s="612">
        <f t="shared" si="25"/>
        <v>0</v>
      </c>
      <c r="X405" s="612">
        <f t="shared" si="25"/>
        <v>0</v>
      </c>
      <c r="Y405" s="612">
        <f t="shared" si="25"/>
        <v>316431242.33000004</v>
      </c>
      <c r="Z405" s="612">
        <f t="shared" si="25"/>
        <v>0</v>
      </c>
      <c r="AA405" s="612">
        <f t="shared" si="25"/>
        <v>0</v>
      </c>
      <c r="AB405" s="612">
        <f t="shared" si="25"/>
        <v>0</v>
      </c>
      <c r="AC405" s="612">
        <f t="shared" si="25"/>
        <v>0</v>
      </c>
      <c r="AD405" s="612">
        <f t="shared" si="25"/>
        <v>0</v>
      </c>
      <c r="AE405" s="612">
        <f t="shared" si="25"/>
        <v>0</v>
      </c>
      <c r="AF405" s="612">
        <f t="shared" si="25"/>
        <v>0</v>
      </c>
      <c r="AG405" s="612">
        <f t="shared" si="25"/>
        <v>0</v>
      </c>
      <c r="AH405" s="220"/>
      <c r="AI405" s="220"/>
      <c r="AS405" s="220"/>
      <c r="AT405" s="220"/>
      <c r="AU405" s="220"/>
      <c r="AV405" s="220"/>
      <c r="AW405" s="220"/>
      <c r="AX405" s="220"/>
    </row>
    <row r="406" spans="2:62" s="251" customFormat="1">
      <c r="B406" s="526"/>
      <c r="C406" s="527"/>
      <c r="D406" s="248"/>
      <c r="I406" s="610"/>
      <c r="P406" s="612"/>
      <c r="Q406" s="612"/>
      <c r="R406" s="612"/>
      <c r="S406" s="612"/>
      <c r="T406" s="220"/>
      <c r="U406" s="220"/>
      <c r="V406" s="545"/>
      <c r="W406" s="545"/>
      <c r="X406" s="545"/>
      <c r="Y406" s="220"/>
      <c r="Z406" s="220"/>
      <c r="AA406" s="220"/>
      <c r="AB406" s="220"/>
      <c r="AC406" s="220"/>
      <c r="AD406" s="220"/>
      <c r="AE406" s="220"/>
      <c r="AF406" s="613"/>
      <c r="AG406" s="248"/>
      <c r="AH406" s="220"/>
      <c r="AI406" s="220">
        <f>SUBTOTAL(9,AI25:AI395)</f>
        <v>275083536.17999995</v>
      </c>
      <c r="AS406" s="220"/>
      <c r="AT406" s="220"/>
      <c r="AU406" s="220"/>
      <c r="AV406" s="220"/>
      <c r="AW406" s="220"/>
      <c r="AX406" s="220"/>
    </row>
    <row r="407" spans="2:62" s="251" customFormat="1">
      <c r="B407" s="526"/>
      <c r="C407" s="527"/>
      <c r="D407" s="248"/>
      <c r="R407" s="220"/>
      <c r="S407" s="220"/>
      <c r="T407" s="220"/>
      <c r="U407" s="220"/>
      <c r="V407" s="545"/>
      <c r="W407" s="545"/>
      <c r="X407" s="545"/>
      <c r="Y407" s="220"/>
      <c r="Z407" s="220"/>
      <c r="AA407" s="220"/>
      <c r="AB407" s="220"/>
      <c r="AC407" s="220"/>
      <c r="AD407" s="220"/>
      <c r="AE407" s="220"/>
      <c r="AF407" s="248"/>
      <c r="AG407" s="248"/>
      <c r="AH407" s="220"/>
      <c r="AI407" s="220"/>
      <c r="AS407" s="220"/>
      <c r="AT407" s="220"/>
      <c r="AU407" s="220"/>
      <c r="AV407" s="220"/>
      <c r="AW407" s="220"/>
      <c r="AX407" s="220"/>
    </row>
    <row r="408" spans="2:62" s="251" customFormat="1">
      <c r="B408" s="526"/>
      <c r="C408" s="527"/>
      <c r="D408" s="248"/>
      <c r="H408" s="251">
        <f>SUM(H413:H415)</f>
        <v>5771135663.8205738</v>
      </c>
      <c r="I408" s="251">
        <f>SUM(I413:I415)</f>
        <v>699626843.1121403</v>
      </c>
      <c r="J408" s="251">
        <f>SUM(J411:J415)</f>
        <v>11960885335.572237</v>
      </c>
      <c r="K408" s="251">
        <f>SUM(K411:K415)</f>
        <v>11569548939.015779</v>
      </c>
      <c r="L408" s="251">
        <f t="shared" ref="L408:BJ408" si="26">SUM(L411:L415)</f>
        <v>442396995.24000001</v>
      </c>
      <c r="M408" s="251">
        <f t="shared" si="26"/>
        <v>548139309.51999998</v>
      </c>
      <c r="N408" s="251">
        <f t="shared" si="26"/>
        <v>521251687.35194701</v>
      </c>
      <c r="O408" s="251">
        <f t="shared" si="26"/>
        <v>512442356.93000001</v>
      </c>
      <c r="P408" s="251">
        <f t="shared" si="26"/>
        <v>635908712.92999995</v>
      </c>
      <c r="Q408" s="251">
        <f t="shared" si="26"/>
        <v>547412844.71000004</v>
      </c>
      <c r="R408" s="220">
        <f t="shared" si="26"/>
        <v>309033375.86000001</v>
      </c>
      <c r="S408" s="220">
        <f t="shared" si="26"/>
        <v>349981310.93000001</v>
      </c>
      <c r="T408" s="220">
        <f t="shared" si="26"/>
        <v>555683772.25</v>
      </c>
      <c r="U408" s="220">
        <f t="shared" si="26"/>
        <v>517893612.46999997</v>
      </c>
      <c r="V408" s="220">
        <f t="shared" si="26"/>
        <v>674585791.12</v>
      </c>
      <c r="W408" s="220">
        <f t="shared" si="26"/>
        <v>542438903.14999998</v>
      </c>
      <c r="X408" s="220">
        <f t="shared" si="26"/>
        <v>336862341.28000003</v>
      </c>
      <c r="Y408" s="220">
        <f t="shared" si="26"/>
        <v>456598577.06</v>
      </c>
      <c r="Z408" s="220">
        <f t="shared" si="26"/>
        <v>864174011.29766524</v>
      </c>
      <c r="AA408" s="220">
        <f t="shared" si="26"/>
        <v>527157355.44999999</v>
      </c>
      <c r="AB408" s="220">
        <f t="shared" si="26"/>
        <v>931050928.11000001</v>
      </c>
      <c r="AC408" s="220">
        <f t="shared" si="26"/>
        <v>791786918.58000004</v>
      </c>
      <c r="AD408" s="220">
        <f t="shared" si="26"/>
        <v>1512649050.3800001</v>
      </c>
      <c r="AE408" s="220">
        <f t="shared" si="26"/>
        <v>1126259821.73</v>
      </c>
      <c r="AF408" s="220">
        <f t="shared" si="26"/>
        <v>431165837.96999997</v>
      </c>
      <c r="AG408" s="220">
        <f t="shared" si="26"/>
        <v>780536596.69999993</v>
      </c>
      <c r="AH408" s="220">
        <f t="shared" si="26"/>
        <v>355584080.39999998</v>
      </c>
      <c r="AI408" s="220">
        <f t="shared" si="26"/>
        <v>526201681.80000001</v>
      </c>
      <c r="AJ408" s="220">
        <f t="shared" si="26"/>
        <v>48816137.859999992</v>
      </c>
      <c r="AK408" s="220">
        <f t="shared" si="26"/>
        <v>476086943.89999998</v>
      </c>
      <c r="AL408" s="220">
        <f t="shared" si="26"/>
        <v>97382183.185000002</v>
      </c>
      <c r="AM408" s="220">
        <f t="shared" si="26"/>
        <v>78604518.969999999</v>
      </c>
      <c r="AN408" s="220">
        <f t="shared" si="26"/>
        <v>50884269.899999999</v>
      </c>
      <c r="AO408" s="220">
        <f t="shared" si="26"/>
        <v>37974760.670000002</v>
      </c>
      <c r="AP408" s="220">
        <f t="shared" si="26"/>
        <v>121716054.69</v>
      </c>
      <c r="AQ408" s="220">
        <f t="shared" si="26"/>
        <v>236840482.67000002</v>
      </c>
      <c r="AR408" s="220">
        <f t="shared" si="26"/>
        <v>110819286.25</v>
      </c>
      <c r="AS408" s="220">
        <f t="shared" si="26"/>
        <v>109147812.59999999</v>
      </c>
      <c r="AT408" s="220">
        <f t="shared" si="26"/>
        <v>135329540.37999997</v>
      </c>
      <c r="AU408" s="220">
        <f t="shared" si="26"/>
        <v>179583690.52000001</v>
      </c>
      <c r="AV408" s="220">
        <f t="shared" si="26"/>
        <v>140167334.72999999</v>
      </c>
      <c r="AW408" s="220">
        <f t="shared" si="26"/>
        <v>174426163.13999999</v>
      </c>
      <c r="AX408" s="220">
        <f t="shared" si="26"/>
        <v>239799327.74000001</v>
      </c>
      <c r="AY408" s="220">
        <f t="shared" si="26"/>
        <v>117094624.44</v>
      </c>
      <c r="AZ408" s="220">
        <f t="shared" si="26"/>
        <v>313899048.50999999</v>
      </c>
      <c r="BA408" s="220">
        <f t="shared" si="26"/>
        <v>159445904</v>
      </c>
      <c r="BB408" s="220">
        <f t="shared" si="26"/>
        <v>-10674735.220000001</v>
      </c>
      <c r="BC408" s="220">
        <f t="shared" si="26"/>
        <v>1739318190.0399997</v>
      </c>
      <c r="BD408" s="220">
        <f t="shared" si="26"/>
        <v>1013212112.96</v>
      </c>
      <c r="BE408" s="220">
        <f t="shared" si="26"/>
        <v>0</v>
      </c>
      <c r="BF408" s="220">
        <f t="shared" si="26"/>
        <v>-283576878.37</v>
      </c>
      <c r="BG408" s="220">
        <f t="shared" si="26"/>
        <v>3914722849.3405733</v>
      </c>
      <c r="BH408" s="220">
        <f t="shared" si="26"/>
        <v>1094541718.1499999</v>
      </c>
      <c r="BI408" s="220">
        <f t="shared" si="26"/>
        <v>0</v>
      </c>
      <c r="BJ408" s="220">
        <f t="shared" si="26"/>
        <v>0</v>
      </c>
    </row>
    <row r="409" spans="2:62" s="251" customFormat="1">
      <c r="B409" s="526"/>
      <c r="C409" s="932" t="s">
        <v>248</v>
      </c>
      <c r="D409" s="932" t="s">
        <v>955</v>
      </c>
      <c r="E409" s="932" t="s">
        <v>736</v>
      </c>
      <c r="F409" s="934" t="s">
        <v>956</v>
      </c>
      <c r="G409" s="934" t="s">
        <v>957</v>
      </c>
      <c r="H409" s="946" t="s">
        <v>958</v>
      </c>
      <c r="I409" s="946" t="s">
        <v>959</v>
      </c>
      <c r="J409" s="929" t="s">
        <v>960</v>
      </c>
      <c r="K409" s="930"/>
      <c r="L409" s="929">
        <v>202403</v>
      </c>
      <c r="M409" s="930"/>
      <c r="N409" s="929">
        <v>202404</v>
      </c>
      <c r="O409" s="930"/>
      <c r="P409" s="929">
        <v>202405</v>
      </c>
      <c r="Q409" s="930"/>
      <c r="R409" s="929">
        <v>202406</v>
      </c>
      <c r="S409" s="930"/>
      <c r="T409" s="929">
        <v>202407</v>
      </c>
      <c r="U409" s="930"/>
      <c r="V409" s="929">
        <v>202408</v>
      </c>
      <c r="W409" s="930"/>
      <c r="X409" s="929">
        <v>202409</v>
      </c>
      <c r="Y409" s="930"/>
      <c r="Z409" s="939">
        <v>202410</v>
      </c>
      <c r="AA409" s="943"/>
      <c r="AB409" s="939">
        <v>202411</v>
      </c>
      <c r="AC409" s="940"/>
      <c r="AD409" s="939">
        <v>202412</v>
      </c>
      <c r="AE409" s="940"/>
      <c r="AF409" s="939">
        <v>202501</v>
      </c>
      <c r="AG409" s="940"/>
      <c r="AH409" s="939">
        <v>202502</v>
      </c>
      <c r="AI409" s="940"/>
      <c r="AJ409" s="939">
        <v>202503</v>
      </c>
      <c r="AK409" s="940"/>
      <c r="AL409" s="939">
        <v>202504</v>
      </c>
      <c r="AM409" s="940"/>
      <c r="AN409" s="939">
        <v>202505</v>
      </c>
      <c r="AO409" s="940"/>
      <c r="AP409" s="939">
        <v>202506</v>
      </c>
      <c r="AQ409" s="940"/>
      <c r="AR409" s="939">
        <v>202507</v>
      </c>
      <c r="AS409" s="940"/>
      <c r="AT409" s="941">
        <v>202508</v>
      </c>
      <c r="AU409" s="942"/>
      <c r="AV409" s="943"/>
      <c r="AW409" s="944">
        <v>202509</v>
      </c>
      <c r="AX409" s="945"/>
      <c r="AY409" s="935">
        <v>202510</v>
      </c>
      <c r="AZ409" s="936"/>
      <c r="BA409" s="937"/>
      <c r="BB409" s="938"/>
      <c r="BC409" s="935">
        <v>202511</v>
      </c>
      <c r="BD409" s="936"/>
      <c r="BE409" s="937"/>
      <c r="BF409" s="938"/>
      <c r="BG409" s="935">
        <v>202511</v>
      </c>
      <c r="BH409" s="936"/>
      <c r="BI409" s="937"/>
      <c r="BJ409" s="938"/>
    </row>
    <row r="410" spans="2:62" s="251" customFormat="1">
      <c r="B410" s="526"/>
      <c r="C410" s="933"/>
      <c r="D410" s="933"/>
      <c r="E410" s="933"/>
      <c r="F410" s="934"/>
      <c r="G410" s="934"/>
      <c r="H410" s="946"/>
      <c r="I410" s="946"/>
      <c r="J410" s="614" t="s">
        <v>701</v>
      </c>
      <c r="K410" s="614" t="s">
        <v>961</v>
      </c>
      <c r="L410" s="614" t="s">
        <v>701</v>
      </c>
      <c r="M410" s="614" t="s">
        <v>961</v>
      </c>
      <c r="N410" s="614" t="s">
        <v>701</v>
      </c>
      <c r="O410" s="614" t="s">
        <v>961</v>
      </c>
      <c r="P410" s="614" t="s">
        <v>701</v>
      </c>
      <c r="Q410" s="614" t="s">
        <v>961</v>
      </c>
      <c r="R410" s="615" t="s">
        <v>701</v>
      </c>
      <c r="S410" s="615" t="s">
        <v>961</v>
      </c>
      <c r="T410" s="614" t="s">
        <v>701</v>
      </c>
      <c r="U410" s="614" t="s">
        <v>961</v>
      </c>
      <c r="V410" s="616" t="s">
        <v>701</v>
      </c>
      <c r="W410" s="616" t="s">
        <v>961</v>
      </c>
      <c r="X410" s="616" t="s">
        <v>701</v>
      </c>
      <c r="Y410" s="616" t="s">
        <v>961</v>
      </c>
      <c r="Z410" s="616" t="s">
        <v>701</v>
      </c>
      <c r="AA410" s="616" t="s">
        <v>961</v>
      </c>
      <c r="AB410" s="616" t="s">
        <v>701</v>
      </c>
      <c r="AC410" s="616" t="s">
        <v>961</v>
      </c>
      <c r="AD410" s="616" t="s">
        <v>701</v>
      </c>
      <c r="AE410" s="616" t="s">
        <v>961</v>
      </c>
      <c r="AF410" s="616" t="s">
        <v>701</v>
      </c>
      <c r="AG410" s="616" t="s">
        <v>961</v>
      </c>
      <c r="AH410" s="616" t="s">
        <v>701</v>
      </c>
      <c r="AI410" s="616" t="s">
        <v>961</v>
      </c>
      <c r="AJ410" s="616" t="s">
        <v>701</v>
      </c>
      <c r="AK410" s="616" t="s">
        <v>961</v>
      </c>
      <c r="AL410" s="616" t="s">
        <v>701</v>
      </c>
      <c r="AM410" s="616" t="s">
        <v>961</v>
      </c>
      <c r="AN410" s="616" t="s">
        <v>701</v>
      </c>
      <c r="AO410" s="616" t="s">
        <v>961</v>
      </c>
      <c r="AP410" s="616" t="s">
        <v>701</v>
      </c>
      <c r="AQ410" s="616" t="s">
        <v>961</v>
      </c>
      <c r="AR410" s="616" t="s">
        <v>701</v>
      </c>
      <c r="AS410" s="616" t="s">
        <v>961</v>
      </c>
      <c r="AT410" s="617" t="s">
        <v>962</v>
      </c>
      <c r="AU410" s="616" t="s">
        <v>701</v>
      </c>
      <c r="AV410" s="616" t="s">
        <v>961</v>
      </c>
      <c r="AW410" s="618" t="s">
        <v>701</v>
      </c>
      <c r="AX410" s="619" t="s">
        <v>961</v>
      </c>
      <c r="AY410" s="620" t="s">
        <v>701</v>
      </c>
      <c r="AZ410" s="621" t="s">
        <v>961</v>
      </c>
      <c r="BA410" s="622" t="s">
        <v>963</v>
      </c>
      <c r="BB410" s="622" t="s">
        <v>964</v>
      </c>
      <c r="BC410" s="620" t="s">
        <v>701</v>
      </c>
      <c r="BD410" s="621" t="s">
        <v>961</v>
      </c>
      <c r="BE410" s="622" t="s">
        <v>963</v>
      </c>
      <c r="BF410" s="622" t="s">
        <v>964</v>
      </c>
      <c r="BG410" s="620" t="s">
        <v>701</v>
      </c>
      <c r="BH410" s="621" t="s">
        <v>961</v>
      </c>
      <c r="BI410" s="622" t="s">
        <v>963</v>
      </c>
      <c r="BJ410" s="622" t="s">
        <v>964</v>
      </c>
    </row>
    <row r="411" spans="2:62" s="251" customFormat="1">
      <c r="B411" s="526"/>
      <c r="C411" s="623">
        <v>0.16</v>
      </c>
      <c r="D411" s="624">
        <f>SUM(J411,L411,N411,P411,R411,T411)</f>
        <v>467927.47985308501</v>
      </c>
      <c r="E411" s="624">
        <f>SUM(K411,M411,O411,Q411,S411,U411)</f>
        <v>88819830.209999993</v>
      </c>
      <c r="F411" s="625">
        <f>MAX(D411:E411)*C411</f>
        <v>14211172.8336</v>
      </c>
      <c r="G411" s="626">
        <f>F411/C411</f>
        <v>88819830.209999993</v>
      </c>
      <c r="H411" s="627"/>
      <c r="I411" s="627">
        <f t="shared" ref="I411:I415" si="27">H411*C411</f>
        <v>0</v>
      </c>
      <c r="J411" s="542">
        <v>467927.47985308501</v>
      </c>
      <c r="K411" s="542">
        <v>88819830.209999993</v>
      </c>
      <c r="L411" s="214"/>
      <c r="M411" s="214"/>
      <c r="N411" s="214"/>
      <c r="O411" s="214"/>
      <c r="P411" s="214"/>
      <c r="Q411" s="214"/>
      <c r="R411" s="214"/>
      <c r="S411" s="214"/>
      <c r="T411" s="214"/>
      <c r="U411" s="214"/>
      <c r="V411" s="214"/>
      <c r="W411" s="214"/>
      <c r="X411" s="214"/>
      <c r="Y411" s="214"/>
      <c r="Z411" s="220"/>
      <c r="AA411" s="220"/>
      <c r="AB411" s="220"/>
      <c r="AC411" s="220"/>
      <c r="AD411" s="220"/>
      <c r="AE411" s="220"/>
      <c r="AH411" s="220"/>
      <c r="AI411" s="220"/>
      <c r="AS411" s="220"/>
      <c r="AT411" s="601"/>
      <c r="AU411" s="220"/>
      <c r="AV411" s="220"/>
      <c r="AW411" s="628"/>
      <c r="AX411" s="628"/>
      <c r="AY411" s="628"/>
      <c r="AZ411" s="628"/>
      <c r="BA411" s="629"/>
      <c r="BB411" s="629"/>
      <c r="BC411" s="628"/>
      <c r="BD411" s="628"/>
      <c r="BE411" s="629"/>
      <c r="BF411" s="629"/>
      <c r="BG411" s="628"/>
      <c r="BH411" s="628"/>
      <c r="BI411" s="629"/>
      <c r="BJ411" s="629"/>
    </row>
    <row r="412" spans="2:62" s="251" customFormat="1">
      <c r="B412" s="526"/>
      <c r="C412" s="623">
        <v>0.1</v>
      </c>
      <c r="D412" s="624">
        <f>SUM(J412,L412,N412,P412,R412,T412)</f>
        <v>-125644385.531721</v>
      </c>
      <c r="E412" s="624">
        <f t="shared" ref="E412" si="28">SUM(K412,M412,O412,Q412,S412,U412)</f>
        <v>-47524533.149999999</v>
      </c>
      <c r="F412" s="625">
        <f t="shared" ref="F412:F415" si="29">MAX(D412:E412)*C412</f>
        <v>-4752453.3150000004</v>
      </c>
      <c r="G412" s="626">
        <f t="shared" ref="G412:G415" si="30">F412/C412</f>
        <v>-47524533.149999999</v>
      </c>
      <c r="H412" s="627"/>
      <c r="I412" s="627">
        <f t="shared" si="27"/>
        <v>0</v>
      </c>
      <c r="J412" s="542">
        <v>-125644385.531721</v>
      </c>
      <c r="K412" s="542">
        <v>-47524533.149999999</v>
      </c>
      <c r="L412" s="214"/>
      <c r="M412" s="214"/>
      <c r="N412" s="214"/>
      <c r="O412" s="214"/>
      <c r="P412" s="214"/>
      <c r="Q412" s="214"/>
      <c r="R412" s="214"/>
      <c r="S412" s="214"/>
      <c r="T412" s="214"/>
      <c r="U412" s="214"/>
      <c r="V412" s="214"/>
      <c r="W412" s="214"/>
      <c r="X412" s="214"/>
      <c r="Y412" s="214"/>
      <c r="Z412" s="220"/>
      <c r="AA412" s="220"/>
      <c r="AB412" s="220"/>
      <c r="AC412" s="220"/>
      <c r="AD412" s="220"/>
      <c r="AE412" s="220"/>
      <c r="AH412" s="220"/>
      <c r="AI412" s="220"/>
      <c r="AS412" s="220"/>
      <c r="AT412" s="601"/>
      <c r="AU412" s="220"/>
      <c r="AV412" s="220"/>
      <c r="AW412" s="628"/>
      <c r="AX412" s="628"/>
      <c r="AY412" s="628"/>
      <c r="AZ412" s="628"/>
      <c r="BA412" s="629"/>
      <c r="BB412" s="629"/>
      <c r="BC412" s="628"/>
      <c r="BD412" s="628"/>
      <c r="BE412" s="629"/>
      <c r="BF412" s="629"/>
      <c r="BG412" s="628"/>
      <c r="BH412" s="628"/>
      <c r="BI412" s="629"/>
      <c r="BJ412" s="629"/>
    </row>
    <row r="413" spans="2:62">
      <c r="C413" s="623">
        <v>0.13</v>
      </c>
      <c r="D413" s="630">
        <f t="shared" ref="D413:E415" si="31">SUM(J413,L413,N413,P413,R413,T413,V413,X413,Z413,AB413,AD413,AF413,AH413,AJ413,AL413,AN413,AP413,AR413,AU413,AW413,AY413,BC413,BG413)</f>
        <v>14683642901.704023</v>
      </c>
      <c r="E413" s="630">
        <f t="shared" si="31"/>
        <v>11835991066.45422</v>
      </c>
      <c r="F413" s="625">
        <f t="shared" si="29"/>
        <v>1908873577.221523</v>
      </c>
      <c r="G413" s="626">
        <f t="shared" si="30"/>
        <v>14683642901.704023</v>
      </c>
      <c r="H413" s="627">
        <f>G413-SUM(J413,L413,N413,P413,R413,T413,V413,X413,Z413,AB413,AD413,AF413,AH413,AJ413,AL413,AN413,AP413,AR413,AU413,AW413)</f>
        <v>4632631431.1643696</v>
      </c>
      <c r="I413" s="627">
        <f t="shared" si="27"/>
        <v>602242086.05136812</v>
      </c>
      <c r="J413" s="542">
        <v>6608548542.9727097</v>
      </c>
      <c r="K413" s="542">
        <v>6267048842.4142199</v>
      </c>
      <c r="L413" s="214">
        <v>183454228.03</v>
      </c>
      <c r="M413" s="214">
        <v>194603027.22</v>
      </c>
      <c r="N413" s="214">
        <v>202715844.09194699</v>
      </c>
      <c r="O413" s="214">
        <v>81240969.980000004</v>
      </c>
      <c r="P413" s="214">
        <v>307765651.38</v>
      </c>
      <c r="Q413" s="214">
        <v>258050630.13999999</v>
      </c>
      <c r="R413" s="214">
        <v>154918030.22</v>
      </c>
      <c r="S413" s="214">
        <v>190902303.28</v>
      </c>
      <c r="T413" s="214">
        <v>242468767.38</v>
      </c>
      <c r="U413" s="214">
        <v>104436109.98999999</v>
      </c>
      <c r="V413" s="214">
        <v>310269562.91000003</v>
      </c>
      <c r="W413" s="214">
        <v>143247172.44</v>
      </c>
      <c r="X413" s="214">
        <v>95150586.180000007</v>
      </c>
      <c r="Y413" s="214">
        <v>233203627.97999999</v>
      </c>
      <c r="Z413" s="220">
        <v>292027800.89999998</v>
      </c>
      <c r="AA413" s="220">
        <v>247776668.78</v>
      </c>
      <c r="AB413" s="220">
        <v>300213246.10000002</v>
      </c>
      <c r="AC413" s="220">
        <v>357086878.5</v>
      </c>
      <c r="AD413" s="220">
        <v>457418580.92000002</v>
      </c>
      <c r="AE413" s="220">
        <v>70028927.439999998</v>
      </c>
      <c r="AF413" s="251">
        <v>404603376.81</v>
      </c>
      <c r="AG413" s="251">
        <v>477778946.55000001</v>
      </c>
      <c r="AH413" s="220">
        <v>342332111.72000003</v>
      </c>
      <c r="AI413" s="220">
        <v>441484567.69999999</v>
      </c>
      <c r="AJ413" s="203">
        <v>9263829.1500000004</v>
      </c>
      <c r="AK413" s="253">
        <v>359477262.75</v>
      </c>
      <c r="AL413" s="203">
        <v>21323842.315000001</v>
      </c>
      <c r="AM413" s="253">
        <v>17534647.48</v>
      </c>
      <c r="AN413" s="203">
        <v>28632006.32</v>
      </c>
      <c r="AO413" s="253">
        <v>33522208.960000001</v>
      </c>
      <c r="AP413" s="203">
        <v>5217250.71</v>
      </c>
      <c r="AQ413" s="253">
        <v>110922362.87</v>
      </c>
      <c r="AR413" s="203">
        <v>10527136.359999999</v>
      </c>
      <c r="AS413" s="220">
        <v>21068170.940000001</v>
      </c>
      <c r="AT413" s="601">
        <v>135133706.00999999</v>
      </c>
      <c r="AU413" s="220">
        <v>36101207.07</v>
      </c>
      <c r="AV413" s="220">
        <v>136445343.16999999</v>
      </c>
      <c r="AW413" s="628">
        <v>38059869</v>
      </c>
      <c r="AX413" s="628">
        <v>7446608.4299999997</v>
      </c>
      <c r="AY413" s="628">
        <v>50555057.539999999</v>
      </c>
      <c r="AZ413" s="628">
        <v>193206785.38999999</v>
      </c>
      <c r="BA413" s="604">
        <v>159050800.11000001</v>
      </c>
      <c r="BB413" s="604">
        <v>-10674735.220000001</v>
      </c>
      <c r="BC413" s="628">
        <v>1636122166.6199999</v>
      </c>
      <c r="BD413" s="628">
        <v>1035284160.03</v>
      </c>
      <c r="BE413" s="604"/>
      <c r="BF413" s="604">
        <v>-283181774.48000002</v>
      </c>
      <c r="BG413" s="628">
        <v>2945954207.0043702</v>
      </c>
      <c r="BH413" s="628">
        <v>854194844.01999998</v>
      </c>
      <c r="BI413" s="604"/>
      <c r="BJ413" s="604"/>
    </row>
    <row r="414" spans="2:62">
      <c r="C414" s="623">
        <v>0.09</v>
      </c>
      <c r="D414" s="630">
        <f t="shared" si="31"/>
        <v>10440531223.643925</v>
      </c>
      <c r="E414" s="630">
        <f t="shared" si="31"/>
        <v>9797889600.2815552</v>
      </c>
      <c r="F414" s="625">
        <f t="shared" si="29"/>
        <v>939647810.12795317</v>
      </c>
      <c r="G414" s="626">
        <f t="shared" si="30"/>
        <v>10440531223.643925</v>
      </c>
      <c r="H414" s="627">
        <f t="shared" ref="H414:H415" si="32">G414-SUM(J414,L414,N414,P414,R414,T414,V414,X414,Z414,AB414,AD414,AF414,AH414,AJ414,AL414,AN414,AP414,AR414,AU414,AW414)</f>
        <v>969150103.38000107</v>
      </c>
      <c r="I414" s="627">
        <f t="shared" si="27"/>
        <v>87223509.304200098</v>
      </c>
      <c r="J414" s="542">
        <v>5014547733.4339199</v>
      </c>
      <c r="K414" s="542">
        <v>4892353029.7115602</v>
      </c>
      <c r="L414" s="214">
        <v>227827431.78999999</v>
      </c>
      <c r="M414" s="214">
        <v>306581326.37</v>
      </c>
      <c r="N414" s="214">
        <v>308180986.70999998</v>
      </c>
      <c r="O414" s="214">
        <v>430359878.81999999</v>
      </c>
      <c r="P414" s="214">
        <v>319968282.66000003</v>
      </c>
      <c r="Q414" s="214">
        <v>257867564.30000001</v>
      </c>
      <c r="R414" s="214">
        <v>143034849.13</v>
      </c>
      <c r="S414" s="214">
        <v>155695023.31</v>
      </c>
      <c r="T414" s="214">
        <v>251756756.36000001</v>
      </c>
      <c r="U414" s="214">
        <v>333293817.45999998</v>
      </c>
      <c r="V414" s="214">
        <v>323116375.29000002</v>
      </c>
      <c r="W414" s="214">
        <v>383234543.18000001</v>
      </c>
      <c r="X414" s="214">
        <v>228038135.06</v>
      </c>
      <c r="Y414" s="214">
        <v>199810854.66999999</v>
      </c>
      <c r="Z414" s="220">
        <v>515909269.63</v>
      </c>
      <c r="AA414" s="220">
        <v>263744431.61000001</v>
      </c>
      <c r="AB414" s="220">
        <v>574978957.88999999</v>
      </c>
      <c r="AC414" s="220">
        <v>413171778</v>
      </c>
      <c r="AD414" s="220">
        <v>1017952283.7</v>
      </c>
      <c r="AE414" s="220">
        <v>1000231643.5599999</v>
      </c>
      <c r="AF414" s="251">
        <v>22756563.02</v>
      </c>
      <c r="AG414" s="251">
        <v>282430242.26999998</v>
      </c>
      <c r="AH414" s="220">
        <v>4534546.59</v>
      </c>
      <c r="AI414" s="220">
        <v>65474783.409999996</v>
      </c>
      <c r="AJ414" s="203">
        <v>35792540.729999997</v>
      </c>
      <c r="AK414" s="253">
        <v>65827967.630000003</v>
      </c>
      <c r="AL414" s="203">
        <v>67899708.859999999</v>
      </c>
      <c r="AM414" s="253">
        <v>60452778.880000003</v>
      </c>
      <c r="AN414" s="203">
        <v>-15021903.109999999</v>
      </c>
      <c r="AO414" s="253">
        <v>2703064.96</v>
      </c>
      <c r="AP414" s="203">
        <v>107659463.29000001</v>
      </c>
      <c r="AQ414" s="253">
        <v>79949925.75</v>
      </c>
      <c r="AR414" s="203">
        <v>83859376.609999999</v>
      </c>
      <c r="AS414" s="220">
        <v>74348075.319999993</v>
      </c>
      <c r="AT414" s="601">
        <v>132209.64000000001</v>
      </c>
      <c r="AU414" s="220">
        <v>120876318.43000001</v>
      </c>
      <c r="AV414" s="220">
        <v>866835.23</v>
      </c>
      <c r="AW414" s="628">
        <v>117713444.19</v>
      </c>
      <c r="AX414" s="628">
        <v>222542088.90000001</v>
      </c>
      <c r="AY414" s="628">
        <v>53264485.479999997</v>
      </c>
      <c r="AZ414" s="628">
        <v>80723241.310000002</v>
      </c>
      <c r="BA414" s="604">
        <v>395103.89</v>
      </c>
      <c r="BB414" s="604"/>
      <c r="BC414" s="628">
        <v>125907666.86</v>
      </c>
      <c r="BD414" s="628">
        <v>6040022.0799999898</v>
      </c>
      <c r="BE414" s="604"/>
      <c r="BF414" s="604">
        <v>-395103.89</v>
      </c>
      <c r="BG414" s="628">
        <v>789977951.03999996</v>
      </c>
      <c r="BH414" s="628">
        <v>220186683.55000001</v>
      </c>
      <c r="BI414" s="604"/>
      <c r="BJ414" s="604"/>
    </row>
    <row r="415" spans="2:62">
      <c r="C415" s="623">
        <v>0.06</v>
      </c>
      <c r="D415" s="630">
        <f t="shared" si="31"/>
        <v>1086997701.8313422</v>
      </c>
      <c r="E415" s="630">
        <f t="shared" si="31"/>
        <v>861496325.1500001</v>
      </c>
      <c r="F415" s="625">
        <f t="shared" si="29"/>
        <v>65219862.109880529</v>
      </c>
      <c r="G415" s="626">
        <f t="shared" si="30"/>
        <v>1086997701.8313422</v>
      </c>
      <c r="H415" s="627">
        <f t="shared" si="32"/>
        <v>169354129.27620292</v>
      </c>
      <c r="I415" s="627">
        <f t="shared" si="27"/>
        <v>10161247.756572174</v>
      </c>
      <c r="J415" s="542">
        <v>462965517.21747398</v>
      </c>
      <c r="K415" s="542">
        <v>368851769.82999998</v>
      </c>
      <c r="L415" s="214">
        <v>31115335.420000002</v>
      </c>
      <c r="M415" s="214">
        <v>46954955.93</v>
      </c>
      <c r="N415" s="214">
        <v>10354856.550000001</v>
      </c>
      <c r="O415" s="214">
        <v>841508.13</v>
      </c>
      <c r="P415" s="214">
        <f>7266540.78+908238.11</f>
        <v>8174778.8900000006</v>
      </c>
      <c r="Q415" s="214">
        <v>31494650.27</v>
      </c>
      <c r="R415" s="214">
        <v>11080496.51</v>
      </c>
      <c r="S415" s="214">
        <v>3383984.34</v>
      </c>
      <c r="T415" s="214">
        <v>61458248.509999998</v>
      </c>
      <c r="U415" s="214">
        <v>80163685.019999996</v>
      </c>
      <c r="V415" s="214">
        <v>41199852.920000002</v>
      </c>
      <c r="W415" s="214">
        <v>15957187.529999999</v>
      </c>
      <c r="X415" s="214">
        <v>13673620.039999999</v>
      </c>
      <c r="Y415" s="214">
        <v>23584094.41</v>
      </c>
      <c r="Z415" s="220">
        <v>56236940.767665297</v>
      </c>
      <c r="AA415" s="220">
        <v>15636255.060000001</v>
      </c>
      <c r="AB415" s="220">
        <v>55858724.119999997</v>
      </c>
      <c r="AC415" s="220">
        <v>21528262.079999998</v>
      </c>
      <c r="AD415" s="220">
        <v>37278185.759999998</v>
      </c>
      <c r="AE415" s="220">
        <v>55999250.729999997</v>
      </c>
      <c r="AF415" s="251">
        <v>3805898.14</v>
      </c>
      <c r="AG415" s="251">
        <v>20327407.879999999</v>
      </c>
      <c r="AH415" s="220">
        <v>8717422.0899999999</v>
      </c>
      <c r="AI415" s="220">
        <v>19242330.690000001</v>
      </c>
      <c r="AJ415" s="203">
        <v>3759767.98</v>
      </c>
      <c r="AK415" s="253">
        <v>50781713.520000003</v>
      </c>
      <c r="AL415" s="203">
        <v>8158632.0099999998</v>
      </c>
      <c r="AM415" s="253">
        <v>617092.61</v>
      </c>
      <c r="AN415" s="203">
        <v>37274166.689999998</v>
      </c>
      <c r="AO415" s="253">
        <v>1749486.75</v>
      </c>
      <c r="AP415" s="203">
        <v>8839340.6899999995</v>
      </c>
      <c r="AQ415" s="253">
        <v>45968194.049999997</v>
      </c>
      <c r="AR415" s="203">
        <v>16432773.279999999</v>
      </c>
      <c r="AS415" s="220">
        <v>13731566.34</v>
      </c>
      <c r="AT415" s="601">
        <v>63624.73</v>
      </c>
      <c r="AU415" s="220">
        <v>22606165.02</v>
      </c>
      <c r="AV415" s="220">
        <v>2855156.33</v>
      </c>
      <c r="AW415" s="628">
        <v>18652849.949999999</v>
      </c>
      <c r="AX415" s="628">
        <v>9810630.4100000001</v>
      </c>
      <c r="AY415" s="628">
        <v>13275081.42</v>
      </c>
      <c r="AZ415" s="628">
        <v>39969021.810000002</v>
      </c>
      <c r="BA415" s="604"/>
      <c r="BB415" s="604"/>
      <c r="BC415" s="628">
        <v>-22711643.440000001</v>
      </c>
      <c r="BD415" s="628">
        <v>-28112069.149999999</v>
      </c>
      <c r="BE415" s="604"/>
      <c r="BF415" s="604"/>
      <c r="BG415" s="628">
        <v>178790691.29620299</v>
      </c>
      <c r="BH415" s="628">
        <v>20160190.579999998</v>
      </c>
      <c r="BI415" s="604"/>
      <c r="BJ415" s="604"/>
    </row>
    <row r="416" spans="2:62">
      <c r="C416" s="631" t="s">
        <v>159</v>
      </c>
      <c r="D416" s="631">
        <f>SUM(D411:D415)</f>
        <v>26085995369.127422</v>
      </c>
      <c r="E416" s="631">
        <f t="shared" ref="E416:G416" si="33">SUM(E411:E415)</f>
        <v>22536672288.945778</v>
      </c>
      <c r="F416" s="632">
        <f t="shared" si="33"/>
        <v>2923199968.9779568</v>
      </c>
      <c r="G416" s="632">
        <f t="shared" si="33"/>
        <v>26252467124.239288</v>
      </c>
      <c r="L416" s="251">
        <f>SUM(L413:L415)</f>
        <v>442396995.24000001</v>
      </c>
      <c r="N416" s="251">
        <f>SUM(N413:N415)</f>
        <v>521251687.35194701</v>
      </c>
      <c r="P416" s="251">
        <f>SUM(P413:P415)</f>
        <v>635908712.92999995</v>
      </c>
      <c r="R416" s="251">
        <f>SUM(R413:R415)</f>
        <v>309033375.86000001</v>
      </c>
      <c r="T416" s="251">
        <f>SUM(T413:T415)</f>
        <v>555683772.25</v>
      </c>
      <c r="V416" s="251">
        <f>SUM(V413:V415)</f>
        <v>674585791.12</v>
      </c>
      <c r="X416" s="251">
        <f>SUM(X413:X415)</f>
        <v>336862341.28000003</v>
      </c>
      <c r="Y416" s="545">
        <f t="shared" ref="Y416:BJ416" si="34">SUM(Y413:Y415)</f>
        <v>456598577.06</v>
      </c>
      <c r="Z416" s="545">
        <f t="shared" si="34"/>
        <v>864174011.29766524</v>
      </c>
      <c r="AA416" s="545">
        <f t="shared" si="34"/>
        <v>527157355.44999999</v>
      </c>
      <c r="AB416" s="545">
        <f t="shared" si="34"/>
        <v>931050928.11000001</v>
      </c>
      <c r="AC416" s="545">
        <f t="shared" si="34"/>
        <v>791786918.58000004</v>
      </c>
      <c r="AD416" s="545">
        <f t="shared" si="34"/>
        <v>1512649050.3800001</v>
      </c>
      <c r="AE416" s="545">
        <f t="shared" si="34"/>
        <v>1126259821.73</v>
      </c>
      <c r="AF416" s="545">
        <f t="shared" si="34"/>
        <v>431165837.96999997</v>
      </c>
      <c r="AG416" s="545">
        <f t="shared" si="34"/>
        <v>780536596.69999993</v>
      </c>
      <c r="AH416" s="545">
        <f t="shared" si="34"/>
        <v>355584080.39999998</v>
      </c>
      <c r="AI416" s="545">
        <f t="shared" si="34"/>
        <v>526201681.80000001</v>
      </c>
      <c r="AJ416" s="545">
        <f t="shared" si="34"/>
        <v>48816137.859999992</v>
      </c>
      <c r="AK416" s="545">
        <f t="shared" si="34"/>
        <v>476086943.89999998</v>
      </c>
      <c r="AL416" s="545">
        <f t="shared" si="34"/>
        <v>97382183.185000002</v>
      </c>
      <c r="AM416" s="545">
        <f t="shared" si="34"/>
        <v>78604518.969999999</v>
      </c>
      <c r="AN416" s="545">
        <f t="shared" si="34"/>
        <v>50884269.899999999</v>
      </c>
      <c r="AO416" s="545">
        <f t="shared" si="34"/>
        <v>37974760.670000002</v>
      </c>
      <c r="AP416" s="545">
        <f t="shared" si="34"/>
        <v>121716054.69</v>
      </c>
      <c r="AQ416" s="545">
        <f t="shared" si="34"/>
        <v>236840482.67000002</v>
      </c>
      <c r="AR416" s="545">
        <f t="shared" si="34"/>
        <v>110819286.25</v>
      </c>
      <c r="AS416" s="545">
        <f t="shared" si="34"/>
        <v>109147812.59999999</v>
      </c>
      <c r="AT416" s="602">
        <f t="shared" si="34"/>
        <v>135329540.37999997</v>
      </c>
      <c r="AU416" s="545">
        <f t="shared" si="34"/>
        <v>179583690.52000001</v>
      </c>
      <c r="AV416" s="545">
        <f t="shared" si="34"/>
        <v>140167334.72999999</v>
      </c>
      <c r="AW416" s="628">
        <f t="shared" si="34"/>
        <v>174426163.13999999</v>
      </c>
      <c r="AX416" s="628">
        <f t="shared" si="34"/>
        <v>239799327.74000001</v>
      </c>
      <c r="AY416" s="628">
        <f t="shared" si="34"/>
        <v>117094624.44</v>
      </c>
      <c r="AZ416" s="628">
        <f t="shared" si="34"/>
        <v>313899048.50999999</v>
      </c>
      <c r="BA416" s="633">
        <f t="shared" si="34"/>
        <v>159445904</v>
      </c>
      <c r="BB416" s="633">
        <f t="shared" si="34"/>
        <v>-10674735.220000001</v>
      </c>
      <c r="BC416" s="628">
        <f t="shared" si="34"/>
        <v>1739318190.0399997</v>
      </c>
      <c r="BD416" s="628">
        <f t="shared" si="34"/>
        <v>1013212112.96</v>
      </c>
      <c r="BE416" s="633">
        <f t="shared" si="34"/>
        <v>0</v>
      </c>
      <c r="BF416" s="633">
        <f t="shared" si="34"/>
        <v>-283576878.37</v>
      </c>
      <c r="BG416" s="628">
        <f t="shared" si="34"/>
        <v>3914722849.3405733</v>
      </c>
      <c r="BH416" s="628">
        <f t="shared" si="34"/>
        <v>1094541718.1499999</v>
      </c>
      <c r="BI416" s="633">
        <f t="shared" si="34"/>
        <v>0</v>
      </c>
      <c r="BJ416" s="633">
        <f t="shared" si="34"/>
        <v>0</v>
      </c>
    </row>
    <row r="417" spans="3:60">
      <c r="C417" s="631"/>
      <c r="D417" s="634">
        <f>G403-D416</f>
        <v>-1.6956329345703125E-2</v>
      </c>
      <c r="E417" s="634">
        <f>H403-E416</f>
        <v>0</v>
      </c>
      <c r="F417" s="631"/>
      <c r="G417" s="631"/>
      <c r="X417" s="545" t="b">
        <f>X416=X403</f>
        <v>1</v>
      </c>
      <c r="Y417" s="545" t="b">
        <f>Y416=Y403</f>
        <v>1</v>
      </c>
      <c r="Z417" s="545" t="b">
        <f>Z416=Z403</f>
        <v>1</v>
      </c>
      <c r="AA417" s="545" t="b">
        <f>AA416=AA403</f>
        <v>1</v>
      </c>
      <c r="AC417" s="545"/>
      <c r="AF417" s="635" t="b">
        <f>'[113]12月PL'!E5=AF416</f>
        <v>1</v>
      </c>
      <c r="AG417" s="248" t="b">
        <f>AG416=SUM('[113]增值税表一 累计销项'!C4:C6)</f>
        <v>1</v>
      </c>
      <c r="AH417" s="220" t="b">
        <f>'[113]12月PL'!D39=AH416</f>
        <v>1</v>
      </c>
      <c r="AI417" s="220" t="b">
        <f>AI416=('[113]增值税表一 累计销项'!C7+'[113]增值税表一 累计销项'!C8+'[113]增值税表一 累计销项'!C9)</f>
        <v>1</v>
      </c>
      <c r="AY417" s="220"/>
      <c r="AZ417" s="220"/>
      <c r="BC417" s="220"/>
      <c r="BD417" s="220"/>
      <c r="BG417" s="220"/>
      <c r="BH417" s="220"/>
    </row>
    <row r="418" spans="3:60">
      <c r="D418" s="527"/>
      <c r="E418" s="527"/>
      <c r="F418" s="527"/>
      <c r="G418" s="527"/>
    </row>
    <row r="419" spans="3:60">
      <c r="D419" s="527"/>
      <c r="E419" s="527"/>
      <c r="F419" s="527"/>
      <c r="G419" s="527"/>
      <c r="H419" s="929">
        <v>202509</v>
      </c>
      <c r="I419" s="930"/>
    </row>
    <row r="420" spans="3:60">
      <c r="H420" s="614" t="s">
        <v>965</v>
      </c>
      <c r="I420" s="614" t="s">
        <v>961</v>
      </c>
    </row>
    <row r="421" spans="3:60">
      <c r="H421" s="214">
        <v>0</v>
      </c>
      <c r="I421" s="214">
        <v>0</v>
      </c>
    </row>
    <row r="422" spans="3:60">
      <c r="H422" s="214">
        <v>19558533.0776329</v>
      </c>
      <c r="I422" s="214">
        <v>1760267.97698696</v>
      </c>
    </row>
    <row r="423" spans="3:60">
      <c r="H423" s="214">
        <v>0</v>
      </c>
      <c r="I423" s="214">
        <v>0</v>
      </c>
    </row>
    <row r="424" spans="3:60">
      <c r="C424" s="636"/>
    </row>
    <row r="425" spans="3:60">
      <c r="E425" s="542"/>
      <c r="F425" s="637" t="s">
        <v>957</v>
      </c>
      <c r="G425" s="638" t="s">
        <v>966</v>
      </c>
      <c r="H425" s="637" t="s">
        <v>967</v>
      </c>
      <c r="I425" s="638" t="s">
        <v>968</v>
      </c>
      <c r="J425" s="639" t="s">
        <v>969</v>
      </c>
      <c r="K425" s="637" t="s">
        <v>970</v>
      </c>
      <c r="AB425" s="638" t="s">
        <v>462</v>
      </c>
    </row>
    <row r="426" spans="3:60">
      <c r="E426" s="546" t="s">
        <v>971</v>
      </c>
      <c r="F426" s="540">
        <v>41282055.159999996</v>
      </c>
      <c r="G426" s="542">
        <v>7017949.3799999999</v>
      </c>
      <c r="H426" s="540">
        <v>41282055.159999996</v>
      </c>
      <c r="I426" s="542">
        <v>0</v>
      </c>
      <c r="J426" s="640"/>
      <c r="K426" s="540">
        <f>F426-H426</f>
        <v>0</v>
      </c>
    </row>
    <row r="427" spans="3:60">
      <c r="E427" s="546" t="s">
        <v>972</v>
      </c>
      <c r="F427" s="540">
        <v>420330069.87</v>
      </c>
      <c r="G427" s="542">
        <v>60902536.159999996</v>
      </c>
      <c r="H427" s="540">
        <v>334541118.81</v>
      </c>
      <c r="I427" s="542">
        <v>161000</v>
      </c>
      <c r="J427" s="640" t="s">
        <v>973</v>
      </c>
      <c r="K427" s="540">
        <f t="shared" ref="K427:K434" si="35">F427-H427</f>
        <v>85788951.060000002</v>
      </c>
    </row>
    <row r="428" spans="3:60">
      <c r="E428" s="546" t="s">
        <v>974</v>
      </c>
      <c r="F428" s="540">
        <v>2301139341.79</v>
      </c>
      <c r="G428" s="542">
        <v>254706884.74000001</v>
      </c>
      <c r="H428" s="540">
        <v>1999463024.4400001</v>
      </c>
      <c r="I428" s="542">
        <v>235999.88</v>
      </c>
      <c r="J428" s="640" t="s">
        <v>975</v>
      </c>
      <c r="K428" s="540">
        <f t="shared" si="35"/>
        <v>301676317.3499999</v>
      </c>
    </row>
    <row r="429" spans="3:60">
      <c r="E429" s="546" t="s">
        <v>976</v>
      </c>
      <c r="F429" s="540">
        <v>815188655.25999999</v>
      </c>
      <c r="G429" s="542">
        <v>83843351.409999996</v>
      </c>
      <c r="H429" s="540">
        <v>1049924138.09</v>
      </c>
      <c r="I429" s="542">
        <v>44000</v>
      </c>
      <c r="J429" s="640" t="s">
        <v>977</v>
      </c>
      <c r="K429" s="540">
        <f t="shared" si="35"/>
        <v>-234735482.83000004</v>
      </c>
    </row>
    <row r="430" spans="3:60">
      <c r="E430" s="546" t="s">
        <v>978</v>
      </c>
      <c r="F430" s="540">
        <v>931375742.59000003</v>
      </c>
      <c r="G430" s="542">
        <v>102789511.54000001</v>
      </c>
      <c r="H430" s="540">
        <v>1026309094.76</v>
      </c>
      <c r="I430" s="542">
        <v>0</v>
      </c>
      <c r="J430" s="640"/>
      <c r="K430" s="540">
        <f t="shared" si="35"/>
        <v>-94933352.169999957</v>
      </c>
    </row>
    <row r="431" spans="3:60">
      <c r="E431" s="546" t="s">
        <v>979</v>
      </c>
      <c r="F431" s="540">
        <v>3359111464.8400002</v>
      </c>
      <c r="G431" s="542">
        <v>375917003.49000001</v>
      </c>
      <c r="H431" s="540">
        <v>3351475271.3099999</v>
      </c>
      <c r="I431" s="542">
        <v>1.03</v>
      </c>
      <c r="J431" s="640"/>
      <c r="K431" s="540">
        <f t="shared" si="35"/>
        <v>7636193.5300002098</v>
      </c>
    </row>
    <row r="432" spans="3:60">
      <c r="E432" s="546" t="s">
        <v>980</v>
      </c>
      <c r="F432" s="540">
        <v>5758960160.3299999</v>
      </c>
      <c r="G432" s="542">
        <v>645743495.35000002</v>
      </c>
      <c r="H432" s="540">
        <v>5758920983.3699999</v>
      </c>
      <c r="I432" s="542">
        <v>0</v>
      </c>
      <c r="J432" s="640"/>
      <c r="K432" s="540">
        <f t="shared" si="35"/>
        <v>39176.960000038147</v>
      </c>
    </row>
    <row r="433" spans="5:31 16367:16374">
      <c r="E433" s="493" t="s">
        <v>981</v>
      </c>
      <c r="F433" s="540">
        <f>2241545958.96+R408+T408+V408+X408+Z408+AB408+AD408</f>
        <v>7425585229.2576656</v>
      </c>
      <c r="G433" s="542">
        <f>SUM('[113]增值税表一 累计销项'!J20:J36)+232999533.02</f>
        <v>521589084.2822001</v>
      </c>
      <c r="H433" s="540">
        <v>7333842109.9996099</v>
      </c>
      <c r="I433" s="542">
        <v>0</v>
      </c>
      <c r="J433" s="640"/>
      <c r="K433" s="540">
        <f t="shared" si="35"/>
        <v>91743119.258055687</v>
      </c>
      <c r="AB433" s="220">
        <f>F433-H433</f>
        <v>91743119.258055687</v>
      </c>
      <c r="AC433" s="220" t="s">
        <v>982</v>
      </c>
    </row>
    <row r="434" spans="5:31 16367:16374">
      <c r="E434" s="493" t="s">
        <v>983</v>
      </c>
      <c r="F434" s="540">
        <f>SUM([113]账税差异监控!J4:J12)</f>
        <v>1705707244.2949996</v>
      </c>
      <c r="G434" s="542">
        <f>SUM('[113]增值税表一 累计销项'!J4:J30)</f>
        <v>190912106.15095004</v>
      </c>
      <c r="H434" s="540">
        <v>1570377703.9200001</v>
      </c>
      <c r="I434" s="542">
        <v>0</v>
      </c>
      <c r="J434" s="220"/>
      <c r="K434" s="220">
        <f t="shared" si="35"/>
        <v>135329540.37499952</v>
      </c>
      <c r="L434" s="248"/>
      <c r="M434" s="248"/>
      <c r="N434" s="248"/>
      <c r="O434" s="248"/>
      <c r="P434" s="248"/>
      <c r="Q434" s="248"/>
      <c r="R434" s="248"/>
      <c r="S434" s="248"/>
      <c r="T434" s="248"/>
      <c r="U434" s="248"/>
      <c r="V434" s="248"/>
      <c r="W434" s="248"/>
      <c r="X434" s="248"/>
      <c r="Y434" s="248"/>
      <c r="Z434" s="248"/>
      <c r="AA434" s="248"/>
      <c r="AB434" s="220">
        <f>F434-H434</f>
        <v>135329540.37499952</v>
      </c>
      <c r="AC434" s="220" t="s">
        <v>984</v>
      </c>
      <c r="AD434" s="248"/>
      <c r="AE434" s="248"/>
      <c r="XEM434" s="526"/>
      <c r="XEN434" s="527"/>
      <c r="XEP434" s="493"/>
      <c r="XEQ434" s="540"/>
      <c r="XER434" s="542"/>
      <c r="XES434" s="540"/>
      <c r="XET434" s="542"/>
    </row>
    <row r="435" spans="5:31 16367:16374">
      <c r="F435" s="641">
        <f>SUM(F426:F433)</f>
        <v>21052972719.097664</v>
      </c>
      <c r="G435" s="254">
        <f>SUM(G426:G433)</f>
        <v>2052509816.3522003</v>
      </c>
      <c r="H435" s="641">
        <f>SUM(H426:H433)</f>
        <v>20895757795.93961</v>
      </c>
      <c r="I435" s="254"/>
      <c r="J435" s="254"/>
      <c r="K435" s="641">
        <f>SUM(K426:K434)</f>
        <v>292544463.53305537</v>
      </c>
    </row>
  </sheetData>
  <autoFilter ref="B2:XET405" xr:uid="{00000000-0009-0000-0000-000001000000}"/>
  <mergeCells count="312">
    <mergeCell ref="BG409:BJ409"/>
    <mergeCell ref="H419:I419"/>
    <mergeCell ref="AP409:AQ409"/>
    <mergeCell ref="AR409:AS409"/>
    <mergeCell ref="AT409:AV409"/>
    <mergeCell ref="AW409:AX409"/>
    <mergeCell ref="AY409:BB409"/>
    <mergeCell ref="BC409:BF409"/>
    <mergeCell ref="AD409:AE409"/>
    <mergeCell ref="AF409:AG409"/>
    <mergeCell ref="AH409:AI409"/>
    <mergeCell ref="AJ409:AK409"/>
    <mergeCell ref="AL409:AM409"/>
    <mergeCell ref="AN409:AO409"/>
    <mergeCell ref="R409:S409"/>
    <mergeCell ref="T409:U409"/>
    <mergeCell ref="V409:W409"/>
    <mergeCell ref="X409:Y409"/>
    <mergeCell ref="Z409:AA409"/>
    <mergeCell ref="AB409:AC409"/>
    <mergeCell ref="H409:H410"/>
    <mergeCell ref="I409:I410"/>
    <mergeCell ref="J409:K409"/>
    <mergeCell ref="L409:M409"/>
    <mergeCell ref="N409:O409"/>
    <mergeCell ref="P409:Q409"/>
    <mergeCell ref="B403:F403"/>
    <mergeCell ref="C409:C410"/>
    <mergeCell ref="D409:D410"/>
    <mergeCell ref="E409:E410"/>
    <mergeCell ref="F409:F410"/>
    <mergeCell ref="G409:G410"/>
    <mergeCell ref="B393:B395"/>
    <mergeCell ref="D393:D395"/>
    <mergeCell ref="B396:B398"/>
    <mergeCell ref="D396:D398"/>
    <mergeCell ref="B399:B401"/>
    <mergeCell ref="D399:D401"/>
    <mergeCell ref="B384:B386"/>
    <mergeCell ref="C384:C386"/>
    <mergeCell ref="D384:D386"/>
    <mergeCell ref="B387:B389"/>
    <mergeCell ref="D387:D389"/>
    <mergeCell ref="B390:B392"/>
    <mergeCell ref="D390:D392"/>
    <mergeCell ref="B378:B380"/>
    <mergeCell ref="C378:C380"/>
    <mergeCell ref="D378:D380"/>
    <mergeCell ref="B381:B383"/>
    <mergeCell ref="C381:C383"/>
    <mergeCell ref="D381:D383"/>
    <mergeCell ref="B369:B371"/>
    <mergeCell ref="D369:D371"/>
    <mergeCell ref="B372:B374"/>
    <mergeCell ref="C372:C374"/>
    <mergeCell ref="D372:D374"/>
    <mergeCell ref="B375:B377"/>
    <mergeCell ref="C375:C377"/>
    <mergeCell ref="D375:D377"/>
    <mergeCell ref="B360:B362"/>
    <mergeCell ref="D360:D362"/>
    <mergeCell ref="B363:B365"/>
    <mergeCell ref="D363:D365"/>
    <mergeCell ref="B366:B368"/>
    <mergeCell ref="D366:D368"/>
    <mergeCell ref="B354:B356"/>
    <mergeCell ref="C354:C356"/>
    <mergeCell ref="D354:D356"/>
    <mergeCell ref="B357:B359"/>
    <mergeCell ref="C357:C359"/>
    <mergeCell ref="D357:D359"/>
    <mergeCell ref="B345:B347"/>
    <mergeCell ref="D345:D347"/>
    <mergeCell ref="B348:B350"/>
    <mergeCell ref="D348:D350"/>
    <mergeCell ref="B351:B353"/>
    <mergeCell ref="D351:D353"/>
    <mergeCell ref="B336:B338"/>
    <mergeCell ref="D336:D338"/>
    <mergeCell ref="B339:B341"/>
    <mergeCell ref="D339:D341"/>
    <mergeCell ref="B342:B344"/>
    <mergeCell ref="D342:D344"/>
    <mergeCell ref="B327:B329"/>
    <mergeCell ref="D327:D329"/>
    <mergeCell ref="B330:B332"/>
    <mergeCell ref="D330:D332"/>
    <mergeCell ref="B333:B335"/>
    <mergeCell ref="D333:D335"/>
    <mergeCell ref="B318:B320"/>
    <mergeCell ref="D318:D320"/>
    <mergeCell ref="B321:B323"/>
    <mergeCell ref="D321:D323"/>
    <mergeCell ref="B324:B326"/>
    <mergeCell ref="D324:D326"/>
    <mergeCell ref="B309:B311"/>
    <mergeCell ref="D309:D311"/>
    <mergeCell ref="B312:B314"/>
    <mergeCell ref="D312:D314"/>
    <mergeCell ref="B315:B317"/>
    <mergeCell ref="D315:D317"/>
    <mergeCell ref="B300:B302"/>
    <mergeCell ref="D300:D302"/>
    <mergeCell ref="B303:B305"/>
    <mergeCell ref="D303:D305"/>
    <mergeCell ref="B306:B308"/>
    <mergeCell ref="D306:D308"/>
    <mergeCell ref="B294:B296"/>
    <mergeCell ref="C294:C296"/>
    <mergeCell ref="D294:D296"/>
    <mergeCell ref="B297:B299"/>
    <mergeCell ref="C297:C299"/>
    <mergeCell ref="D297:D299"/>
    <mergeCell ref="B285:B287"/>
    <mergeCell ref="D285:D287"/>
    <mergeCell ref="B288:B290"/>
    <mergeCell ref="D288:D290"/>
    <mergeCell ref="B291:B293"/>
    <mergeCell ref="C291:C293"/>
    <mergeCell ref="D291:D293"/>
    <mergeCell ref="B276:B278"/>
    <mergeCell ref="D276:D278"/>
    <mergeCell ref="B279:B281"/>
    <mergeCell ref="D279:D281"/>
    <mergeCell ref="B282:B284"/>
    <mergeCell ref="D282:D284"/>
    <mergeCell ref="B267:B269"/>
    <mergeCell ref="D267:D269"/>
    <mergeCell ref="B270:B272"/>
    <mergeCell ref="D270:D272"/>
    <mergeCell ref="B273:B275"/>
    <mergeCell ref="D273:D275"/>
    <mergeCell ref="B258:B260"/>
    <mergeCell ref="D258:D260"/>
    <mergeCell ref="B261:B263"/>
    <mergeCell ref="D261:D263"/>
    <mergeCell ref="B264:B266"/>
    <mergeCell ref="D264:D266"/>
    <mergeCell ref="B249:B251"/>
    <mergeCell ref="D249:D251"/>
    <mergeCell ref="B252:B254"/>
    <mergeCell ref="D252:D254"/>
    <mergeCell ref="B255:B257"/>
    <mergeCell ref="D255:D257"/>
    <mergeCell ref="B240:B242"/>
    <mergeCell ref="D240:D242"/>
    <mergeCell ref="B243:B245"/>
    <mergeCell ref="C243:C245"/>
    <mergeCell ref="D243:D245"/>
    <mergeCell ref="B246:B248"/>
    <mergeCell ref="D246:D248"/>
    <mergeCell ref="B234:B236"/>
    <mergeCell ref="C234:C236"/>
    <mergeCell ref="D234:D236"/>
    <mergeCell ref="B237:B239"/>
    <mergeCell ref="C237:C239"/>
    <mergeCell ref="D237:D239"/>
    <mergeCell ref="B225:B227"/>
    <mergeCell ref="D225:D227"/>
    <mergeCell ref="B228:B230"/>
    <mergeCell ref="D228:D230"/>
    <mergeCell ref="B231:B233"/>
    <mergeCell ref="C231:C233"/>
    <mergeCell ref="D231:D233"/>
    <mergeCell ref="B216:B218"/>
    <mergeCell ref="D216:D218"/>
    <mergeCell ref="B219:B221"/>
    <mergeCell ref="D219:D221"/>
    <mergeCell ref="B222:B224"/>
    <mergeCell ref="D222:D224"/>
    <mergeCell ref="B207:B209"/>
    <mergeCell ref="D207:D209"/>
    <mergeCell ref="B210:B212"/>
    <mergeCell ref="D210:D212"/>
    <mergeCell ref="B213:B215"/>
    <mergeCell ref="D213:D215"/>
    <mergeCell ref="B198:B200"/>
    <mergeCell ref="D198:D200"/>
    <mergeCell ref="B201:B203"/>
    <mergeCell ref="D201:D203"/>
    <mergeCell ref="B204:B206"/>
    <mergeCell ref="D204:D206"/>
    <mergeCell ref="B189:B191"/>
    <mergeCell ref="D189:D191"/>
    <mergeCell ref="B192:B194"/>
    <mergeCell ref="D192:D194"/>
    <mergeCell ref="B195:B197"/>
    <mergeCell ref="D195:D197"/>
    <mergeCell ref="B180:B182"/>
    <mergeCell ref="D180:D182"/>
    <mergeCell ref="B183:B185"/>
    <mergeCell ref="D183:D185"/>
    <mergeCell ref="B186:B188"/>
    <mergeCell ref="D186:D188"/>
    <mergeCell ref="B171:B173"/>
    <mergeCell ref="D171:D173"/>
    <mergeCell ref="B174:B176"/>
    <mergeCell ref="D174:D176"/>
    <mergeCell ref="B177:B179"/>
    <mergeCell ref="D177:D179"/>
    <mergeCell ref="B162:B164"/>
    <mergeCell ref="D162:D164"/>
    <mergeCell ref="B165:B167"/>
    <mergeCell ref="D165:D167"/>
    <mergeCell ref="B168:B170"/>
    <mergeCell ref="D168:D170"/>
    <mergeCell ref="B153:B154"/>
    <mergeCell ref="D153:D154"/>
    <mergeCell ref="B156:B158"/>
    <mergeCell ref="C156:C158"/>
    <mergeCell ref="D156:D158"/>
    <mergeCell ref="B159:B161"/>
    <mergeCell ref="C159:C161"/>
    <mergeCell ref="D159:D161"/>
    <mergeCell ref="B137:B139"/>
    <mergeCell ref="D137:D139"/>
    <mergeCell ref="B140:B142"/>
    <mergeCell ref="D140:D142"/>
    <mergeCell ref="B146:B148"/>
    <mergeCell ref="B149:B151"/>
    <mergeCell ref="B128:B130"/>
    <mergeCell ref="D128:D130"/>
    <mergeCell ref="B131:B133"/>
    <mergeCell ref="D131:D133"/>
    <mergeCell ref="B134:B136"/>
    <mergeCell ref="D134:D136"/>
    <mergeCell ref="B119:B121"/>
    <mergeCell ref="D119:D121"/>
    <mergeCell ref="B122:B124"/>
    <mergeCell ref="D122:D124"/>
    <mergeCell ref="B125:B127"/>
    <mergeCell ref="D125:D127"/>
    <mergeCell ref="B110:B112"/>
    <mergeCell ref="D110:D112"/>
    <mergeCell ref="B113:B115"/>
    <mergeCell ref="D113:D115"/>
    <mergeCell ref="B116:B118"/>
    <mergeCell ref="D116:D118"/>
    <mergeCell ref="B101:B103"/>
    <mergeCell ref="D101:D103"/>
    <mergeCell ref="B104:B106"/>
    <mergeCell ref="D104:D106"/>
    <mergeCell ref="B107:B109"/>
    <mergeCell ref="D107:D109"/>
    <mergeCell ref="B92:B94"/>
    <mergeCell ref="D92:D94"/>
    <mergeCell ref="B95:B97"/>
    <mergeCell ref="D95:D97"/>
    <mergeCell ref="B98:B100"/>
    <mergeCell ref="D98:D100"/>
    <mergeCell ref="B83:B85"/>
    <mergeCell ref="D83:D85"/>
    <mergeCell ref="B86:B88"/>
    <mergeCell ref="D86:D88"/>
    <mergeCell ref="B89:B91"/>
    <mergeCell ref="D89:D91"/>
    <mergeCell ref="B74:B76"/>
    <mergeCell ref="D74:D76"/>
    <mergeCell ref="B77:B79"/>
    <mergeCell ref="D77:D79"/>
    <mergeCell ref="B80:B82"/>
    <mergeCell ref="D80:D82"/>
    <mergeCell ref="B65:B67"/>
    <mergeCell ref="D65:D67"/>
    <mergeCell ref="B68:B70"/>
    <mergeCell ref="D68:D70"/>
    <mergeCell ref="B71:B73"/>
    <mergeCell ref="D71:D73"/>
    <mergeCell ref="B59:B61"/>
    <mergeCell ref="C59:C61"/>
    <mergeCell ref="D59:D61"/>
    <mergeCell ref="B62:B64"/>
    <mergeCell ref="C62:C64"/>
    <mergeCell ref="D62:D64"/>
    <mergeCell ref="B50:B52"/>
    <mergeCell ref="D50:D52"/>
    <mergeCell ref="B53:B55"/>
    <mergeCell ref="D53:D55"/>
    <mergeCell ref="B56:B58"/>
    <mergeCell ref="D56:D58"/>
    <mergeCell ref="B41:B43"/>
    <mergeCell ref="D41:D43"/>
    <mergeCell ref="B44:B46"/>
    <mergeCell ref="D44:D46"/>
    <mergeCell ref="B47:B49"/>
    <mergeCell ref="D47:D49"/>
    <mergeCell ref="B32:B34"/>
    <mergeCell ref="D32:D34"/>
    <mergeCell ref="B35:B37"/>
    <mergeCell ref="D35:D37"/>
    <mergeCell ref="B38:B40"/>
    <mergeCell ref="D38:D40"/>
    <mergeCell ref="B23:B25"/>
    <mergeCell ref="D23:D25"/>
    <mergeCell ref="B26:B28"/>
    <mergeCell ref="D26:D28"/>
    <mergeCell ref="B29:B31"/>
    <mergeCell ref="D29:D31"/>
    <mergeCell ref="B14:B16"/>
    <mergeCell ref="D14:D16"/>
    <mergeCell ref="B17:B19"/>
    <mergeCell ref="D17:D19"/>
    <mergeCell ref="B20:B22"/>
    <mergeCell ref="D20:D22"/>
    <mergeCell ref="B3:B7"/>
    <mergeCell ref="C3:C7"/>
    <mergeCell ref="D3:D7"/>
    <mergeCell ref="B8:B10"/>
    <mergeCell ref="D8:D10"/>
    <mergeCell ref="B11:B13"/>
    <mergeCell ref="C11:C13"/>
    <mergeCell ref="D11:D13"/>
  </mergeCells>
  <phoneticPr fontId="29" type="noConversion"/>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0B593-4BF9-455C-BE78-095645EABB84}">
  <sheetPr>
    <tabColor theme="7" tint="0.59999389629810485"/>
  </sheetPr>
  <dimension ref="A1:P46"/>
  <sheetViews>
    <sheetView topLeftCell="A29" workbookViewId="0">
      <selection activeCell="Q44" sqref="Q44"/>
    </sheetView>
  </sheetViews>
  <sheetFormatPr defaultRowHeight="14.25"/>
  <cols>
    <col min="12" max="12" width="22.375" customWidth="1"/>
    <col min="13" max="13" width="17.125" customWidth="1"/>
    <col min="14" max="14" width="13.125" customWidth="1"/>
    <col min="15" max="15" width="18.375" customWidth="1"/>
  </cols>
  <sheetData>
    <row r="1" spans="1:16">
      <c r="A1" s="462" t="s">
        <v>198</v>
      </c>
      <c r="B1" s="462" t="s">
        <v>576</v>
      </c>
      <c r="C1" s="462" t="s">
        <v>577</v>
      </c>
      <c r="D1" s="462" t="s">
        <v>578</v>
      </c>
      <c r="E1" s="462" t="s">
        <v>71</v>
      </c>
      <c r="F1" s="462" t="s">
        <v>579</v>
      </c>
      <c r="G1" s="463" t="s">
        <v>580</v>
      </c>
      <c r="H1" s="463" t="s">
        <v>581</v>
      </c>
      <c r="I1" s="463" t="s">
        <v>582</v>
      </c>
      <c r="J1" s="463" t="s">
        <v>583</v>
      </c>
      <c r="K1" s="463" t="s">
        <v>101</v>
      </c>
      <c r="L1" s="463" t="s">
        <v>447</v>
      </c>
      <c r="M1" s="463" t="s">
        <v>584</v>
      </c>
      <c r="N1" s="463" t="s">
        <v>471</v>
      </c>
      <c r="O1" s="248"/>
      <c r="P1" s="248"/>
    </row>
    <row r="2" spans="1:16" ht="15">
      <c r="A2" s="464">
        <v>6</v>
      </c>
      <c r="B2" s="465" t="s">
        <v>585</v>
      </c>
      <c r="C2" s="465" t="s">
        <v>586</v>
      </c>
      <c r="D2" s="465" t="s">
        <v>587</v>
      </c>
      <c r="E2" s="465" t="s">
        <v>588</v>
      </c>
      <c r="F2" s="465">
        <v>202401</v>
      </c>
      <c r="G2" s="466">
        <v>996000</v>
      </c>
      <c r="H2" s="466">
        <v>667825.56000000006</v>
      </c>
      <c r="I2" s="466"/>
      <c r="J2" s="466">
        <v>12253.68</v>
      </c>
      <c r="K2" s="466"/>
      <c r="L2" s="466">
        <v>12253.68</v>
      </c>
      <c r="M2" s="466">
        <v>1225.3699999999999</v>
      </c>
      <c r="N2" s="466">
        <v>1225.3679999999999</v>
      </c>
      <c r="O2" s="231" t="s">
        <v>589</v>
      </c>
      <c r="P2" s="231" t="s">
        <v>590</v>
      </c>
    </row>
    <row r="3" spans="1:16" ht="15">
      <c r="A3" s="464">
        <v>7</v>
      </c>
      <c r="B3" s="465" t="s">
        <v>591</v>
      </c>
      <c r="C3" s="465" t="s">
        <v>592</v>
      </c>
      <c r="D3" s="465" t="s">
        <v>593</v>
      </c>
      <c r="E3" s="465" t="s">
        <v>594</v>
      </c>
      <c r="F3" s="465">
        <v>202404</v>
      </c>
      <c r="G3" s="466">
        <v>32917416.77</v>
      </c>
      <c r="H3" s="466">
        <v>32917416.77</v>
      </c>
      <c r="I3" s="466"/>
      <c r="J3" s="466">
        <v>21943.21</v>
      </c>
      <c r="K3" s="466"/>
      <c r="L3" s="466">
        <v>21943.21</v>
      </c>
      <c r="M3" s="466">
        <f>1097.16+658.3+438.86</f>
        <v>2194.3200000000002</v>
      </c>
      <c r="N3" s="466">
        <v>60398.929819999998</v>
      </c>
      <c r="O3" s="231" t="s">
        <v>589</v>
      </c>
      <c r="P3" s="231" t="s">
        <v>590</v>
      </c>
    </row>
    <row r="4" spans="1:16" ht="15">
      <c r="A4" s="464"/>
      <c r="B4" s="465"/>
      <c r="C4" s="465"/>
      <c r="D4" s="465"/>
      <c r="E4" s="465"/>
      <c r="F4" s="465"/>
      <c r="G4" s="466"/>
      <c r="H4" s="466"/>
      <c r="I4" s="466"/>
      <c r="J4" s="466"/>
      <c r="K4" s="466"/>
      <c r="L4" s="466"/>
      <c r="M4" s="466"/>
      <c r="N4" s="466"/>
      <c r="O4" s="231"/>
      <c r="P4" s="231"/>
    </row>
    <row r="5" spans="1:16" ht="15">
      <c r="A5" s="464">
        <v>8</v>
      </c>
      <c r="B5" s="465" t="s">
        <v>595</v>
      </c>
      <c r="C5" s="465" t="s">
        <v>596</v>
      </c>
      <c r="D5" s="465" t="s">
        <v>597</v>
      </c>
      <c r="E5" s="465" t="s">
        <v>598</v>
      </c>
      <c r="F5" s="465">
        <v>202405</v>
      </c>
      <c r="G5" s="466">
        <v>208766461</v>
      </c>
      <c r="H5" s="466">
        <v>208766461</v>
      </c>
      <c r="I5" s="466">
        <v>206421528.58000001</v>
      </c>
      <c r="J5" s="466">
        <f>(H5-I5)/1.09*2%</f>
        <v>43026.282935779571</v>
      </c>
      <c r="K5" s="466"/>
      <c r="L5" s="466">
        <v>43026.2829357796</v>
      </c>
      <c r="M5" s="466">
        <f>2151.31+860.53+1290.79</f>
        <v>4302.63</v>
      </c>
      <c r="N5" s="466">
        <v>383057.73</v>
      </c>
      <c r="O5" s="231" t="s">
        <v>589</v>
      </c>
      <c r="P5" s="231" t="s">
        <v>590</v>
      </c>
    </row>
    <row r="6" spans="1:16" ht="15">
      <c r="A6" s="464">
        <v>9</v>
      </c>
      <c r="B6" s="465" t="s">
        <v>599</v>
      </c>
      <c r="C6" s="465" t="s">
        <v>600</v>
      </c>
      <c r="D6" s="465" t="s">
        <v>197</v>
      </c>
      <c r="E6" s="465" t="s">
        <v>601</v>
      </c>
      <c r="F6" s="465">
        <v>202406</v>
      </c>
      <c r="G6" s="466">
        <v>208766461</v>
      </c>
      <c r="H6" s="466">
        <v>88930666.129999995</v>
      </c>
      <c r="I6" s="466">
        <v>86173009.519999996</v>
      </c>
      <c r="J6" s="466">
        <f>(H6-I6)/1.09*2%</f>
        <v>50599.203853210995</v>
      </c>
      <c r="K6" s="466"/>
      <c r="L6" s="466">
        <v>50599.203853211002</v>
      </c>
      <c r="M6" s="466">
        <v>5059.92</v>
      </c>
      <c r="N6" s="466">
        <v>163175.53418348599</v>
      </c>
      <c r="O6" s="231" t="s">
        <v>589</v>
      </c>
      <c r="P6" s="231" t="s">
        <v>590</v>
      </c>
    </row>
    <row r="7" spans="1:16" ht="15">
      <c r="A7" s="464"/>
      <c r="B7" s="465"/>
      <c r="C7" s="465"/>
      <c r="D7" s="465"/>
      <c r="E7" s="465"/>
      <c r="F7" s="465"/>
      <c r="G7" s="466"/>
      <c r="H7" s="466"/>
      <c r="I7" s="466"/>
      <c r="J7" s="466"/>
      <c r="K7" s="466"/>
      <c r="L7" s="466"/>
      <c r="M7" s="466"/>
      <c r="N7" s="466"/>
      <c r="O7" s="231"/>
      <c r="P7" s="231"/>
    </row>
    <row r="8" spans="1:16" ht="15">
      <c r="A8" s="467">
        <v>10</v>
      </c>
      <c r="B8" s="468" t="s">
        <v>591</v>
      </c>
      <c r="C8" s="468" t="s">
        <v>592</v>
      </c>
      <c r="D8" s="468" t="s">
        <v>593</v>
      </c>
      <c r="E8" s="468" t="s">
        <v>602</v>
      </c>
      <c r="F8" s="468">
        <v>202406</v>
      </c>
      <c r="G8" s="469">
        <v>21145047.34</v>
      </c>
      <c r="H8" s="470">
        <v>21145047.34</v>
      </c>
      <c r="I8" s="470">
        <v>12080329</v>
      </c>
      <c r="J8" s="471">
        <f>(H8-I8)/1.09*2%</f>
        <v>166325.10715596328</v>
      </c>
      <c r="K8" s="471"/>
      <c r="L8" s="472">
        <f>J8</f>
        <v>166325.10715596328</v>
      </c>
      <c r="M8" s="473">
        <f>8316.26+4989.75+3326.5</f>
        <v>16632.510000000002</v>
      </c>
      <c r="N8" s="471">
        <v>38798.25</v>
      </c>
      <c r="O8" s="231" t="s">
        <v>603</v>
      </c>
      <c r="P8" s="231" t="s">
        <v>590</v>
      </c>
    </row>
    <row r="9" spans="1:16" ht="15">
      <c r="A9" s="467"/>
      <c r="B9" s="468"/>
      <c r="C9" s="468"/>
      <c r="D9" s="468"/>
      <c r="E9" s="468"/>
      <c r="F9" s="468"/>
      <c r="G9" s="469"/>
      <c r="H9" s="470"/>
      <c r="I9" s="470"/>
      <c r="J9" s="471"/>
      <c r="K9" s="471"/>
      <c r="L9" s="472"/>
      <c r="M9" s="473"/>
      <c r="N9" s="471"/>
      <c r="O9" s="231"/>
      <c r="P9" s="231"/>
    </row>
    <row r="10" spans="1:16" ht="57">
      <c r="A10" s="474">
        <v>11</v>
      </c>
      <c r="B10" s="465" t="s">
        <v>599</v>
      </c>
      <c r="C10" s="465" t="s">
        <v>604</v>
      </c>
      <c r="D10" s="475" t="s">
        <v>605</v>
      </c>
      <c r="E10" s="465" t="s">
        <v>606</v>
      </c>
      <c r="F10" s="465">
        <v>202407</v>
      </c>
      <c r="G10" s="476">
        <v>10261695.16</v>
      </c>
      <c r="H10" s="476">
        <v>10261695.16</v>
      </c>
      <c r="I10" s="477">
        <v>9970877.9000000004</v>
      </c>
      <c r="J10" s="477">
        <v>5336.1</v>
      </c>
      <c r="K10" s="477"/>
      <c r="L10" s="478">
        <v>5336.1</v>
      </c>
      <c r="M10" s="478">
        <v>533.61</v>
      </c>
      <c r="N10" s="466">
        <v>18828.8</v>
      </c>
      <c r="O10" s="231" t="s">
        <v>603</v>
      </c>
      <c r="P10" s="479" t="s">
        <v>607</v>
      </c>
    </row>
    <row r="11" spans="1:16" ht="15">
      <c r="A11" s="474"/>
      <c r="B11" s="465"/>
      <c r="C11" s="465"/>
      <c r="D11" s="475"/>
      <c r="E11" s="465"/>
      <c r="F11" s="465"/>
      <c r="G11" s="476"/>
      <c r="H11" s="476"/>
      <c r="I11" s="477"/>
      <c r="J11" s="477"/>
      <c r="K11" s="477"/>
      <c r="L11" s="478"/>
      <c r="M11" s="478"/>
      <c r="N11" s="466"/>
      <c r="O11" s="231"/>
      <c r="P11" s="479"/>
    </row>
    <row r="12" spans="1:16" ht="15">
      <c r="A12" s="474">
        <v>12</v>
      </c>
      <c r="B12" s="465" t="s">
        <v>591</v>
      </c>
      <c r="C12" s="465" t="s">
        <v>608</v>
      </c>
      <c r="D12" s="465" t="s">
        <v>609</v>
      </c>
      <c r="E12" s="465" t="s">
        <v>610</v>
      </c>
      <c r="F12" s="465">
        <v>202407</v>
      </c>
      <c r="G12" s="477">
        <v>57238403.57</v>
      </c>
      <c r="H12" s="477">
        <v>57238403.57</v>
      </c>
      <c r="I12" s="477">
        <v>52256733.210000001</v>
      </c>
      <c r="J12" s="477">
        <v>91406.8</v>
      </c>
      <c r="K12" s="477"/>
      <c r="L12" s="478">
        <v>91406.8</v>
      </c>
      <c r="M12" s="480">
        <v>9140.68</v>
      </c>
      <c r="N12" s="480">
        <v>105024.59</v>
      </c>
      <c r="O12" s="231" t="s">
        <v>603</v>
      </c>
      <c r="P12" s="479" t="s">
        <v>607</v>
      </c>
    </row>
    <row r="13" spans="1:16" ht="15">
      <c r="A13" s="474">
        <v>13</v>
      </c>
      <c r="B13" s="465" t="s">
        <v>591</v>
      </c>
      <c r="C13" s="465" t="s">
        <v>611</v>
      </c>
      <c r="D13" s="465" t="s">
        <v>612</v>
      </c>
      <c r="E13" s="465" t="s">
        <v>613</v>
      </c>
      <c r="F13" s="465">
        <v>202407</v>
      </c>
      <c r="G13" s="477">
        <v>118420488.63</v>
      </c>
      <c r="H13" s="477">
        <v>118420488.63</v>
      </c>
      <c r="I13" s="477">
        <v>114620593.95999999</v>
      </c>
      <c r="J13" s="477">
        <v>69722.84</v>
      </c>
      <c r="K13" s="477"/>
      <c r="L13" s="478">
        <v>69722.84</v>
      </c>
      <c r="M13" s="480">
        <v>6972.29</v>
      </c>
      <c r="N13" s="480">
        <v>217285.3</v>
      </c>
      <c r="O13" s="231" t="s">
        <v>603</v>
      </c>
      <c r="P13" s="479" t="s">
        <v>607</v>
      </c>
    </row>
    <row r="14" spans="1:16" ht="15">
      <c r="A14" s="474">
        <v>14</v>
      </c>
      <c r="B14" s="465" t="s">
        <v>585</v>
      </c>
      <c r="C14" s="465" t="s">
        <v>614</v>
      </c>
      <c r="D14" s="465" t="s">
        <v>615</v>
      </c>
      <c r="E14" s="465" t="s">
        <v>616</v>
      </c>
      <c r="F14" s="465">
        <v>202407</v>
      </c>
      <c r="G14" s="477">
        <v>595940703.42999995</v>
      </c>
      <c r="H14" s="477">
        <v>595940703.42999995</v>
      </c>
      <c r="I14" s="477">
        <v>197739642.31999999</v>
      </c>
      <c r="J14" s="478">
        <v>7306441.4900000002</v>
      </c>
      <c r="K14" s="478"/>
      <c r="L14" s="478">
        <v>7306441.4900000002</v>
      </c>
      <c r="M14" s="481">
        <v>730644.14</v>
      </c>
      <c r="N14" s="480">
        <v>1093469.18</v>
      </c>
      <c r="O14" s="231" t="s">
        <v>603</v>
      </c>
      <c r="P14" s="479" t="s">
        <v>607</v>
      </c>
    </row>
    <row r="15" spans="1:16">
      <c r="A15" s="482">
        <v>15</v>
      </c>
      <c r="B15" s="483" t="s">
        <v>599</v>
      </c>
      <c r="C15" s="483" t="s">
        <v>617</v>
      </c>
      <c r="D15" s="483" t="s">
        <v>605</v>
      </c>
      <c r="E15" s="483" t="s">
        <v>618</v>
      </c>
      <c r="F15" s="483">
        <v>202411</v>
      </c>
      <c r="G15" s="484">
        <v>2484278.9700000002</v>
      </c>
      <c r="H15" s="484">
        <v>2484278.9700000002</v>
      </c>
      <c r="I15" s="484">
        <v>2405780</v>
      </c>
      <c r="J15" s="485">
        <v>1440.35</v>
      </c>
      <c r="K15" s="485"/>
      <c r="L15" s="485">
        <v>1440.35</v>
      </c>
      <c r="M15" s="486">
        <v>72.02</v>
      </c>
      <c r="N15" s="487">
        <v>4558.3100000000004</v>
      </c>
      <c r="O15" s="488" t="s">
        <v>619</v>
      </c>
      <c r="P15" s="248" t="s">
        <v>620</v>
      </c>
    </row>
    <row r="16" spans="1:16">
      <c r="A16" s="482">
        <v>16</v>
      </c>
      <c r="B16" s="483" t="s">
        <v>591</v>
      </c>
      <c r="C16" s="483" t="s">
        <v>621</v>
      </c>
      <c r="D16" s="483" t="s">
        <v>622</v>
      </c>
      <c r="E16" s="483" t="s">
        <v>623</v>
      </c>
      <c r="F16" s="483">
        <v>202411</v>
      </c>
      <c r="G16" s="484">
        <v>346072047.99000001</v>
      </c>
      <c r="H16" s="484">
        <v>346072047.99000001</v>
      </c>
      <c r="I16" s="484">
        <v>131990660.52</v>
      </c>
      <c r="J16" s="485">
        <v>3928098.85</v>
      </c>
      <c r="K16" s="485"/>
      <c r="L16" s="485">
        <v>3928098.85</v>
      </c>
      <c r="M16" s="487">
        <v>392809.89</v>
      </c>
      <c r="N16" s="487">
        <v>634994.57999999996</v>
      </c>
      <c r="O16" s="488" t="s">
        <v>619</v>
      </c>
      <c r="P16" s="248" t="s">
        <v>620</v>
      </c>
    </row>
    <row r="17" spans="1:16">
      <c r="A17" s="482">
        <v>17</v>
      </c>
      <c r="B17" s="483" t="s">
        <v>595</v>
      </c>
      <c r="C17" s="483" t="s">
        <v>624</v>
      </c>
      <c r="D17" s="483" t="s">
        <v>625</v>
      </c>
      <c r="E17" s="483" t="s">
        <v>626</v>
      </c>
      <c r="F17" s="483">
        <v>202411</v>
      </c>
      <c r="G17" s="484">
        <v>56649417.560000002</v>
      </c>
      <c r="H17" s="484">
        <v>56649417.560000002</v>
      </c>
      <c r="I17" s="484">
        <v>56649417.560000002</v>
      </c>
      <c r="J17" s="484">
        <v>0</v>
      </c>
      <c r="K17" s="484"/>
      <c r="L17" s="484">
        <v>0</v>
      </c>
      <c r="M17" s="486">
        <v>0</v>
      </c>
      <c r="N17" s="486">
        <v>103943.89</v>
      </c>
      <c r="O17" s="488" t="s">
        <v>619</v>
      </c>
      <c r="P17" s="248" t="s">
        <v>620</v>
      </c>
    </row>
    <row r="18" spans="1:16">
      <c r="A18" s="482">
        <v>18</v>
      </c>
      <c r="B18" s="483" t="s">
        <v>595</v>
      </c>
      <c r="C18" s="483" t="s">
        <v>627</v>
      </c>
      <c r="D18" s="483" t="s">
        <v>625</v>
      </c>
      <c r="E18" s="483" t="s">
        <v>628</v>
      </c>
      <c r="F18" s="483">
        <v>202411</v>
      </c>
      <c r="G18" s="484">
        <v>599127385.15999997</v>
      </c>
      <c r="H18" s="484">
        <v>599127385.15999997</v>
      </c>
      <c r="I18" s="484">
        <v>179078743.71000001</v>
      </c>
      <c r="J18" s="485">
        <v>7707314.5199999996</v>
      </c>
      <c r="K18" s="485"/>
      <c r="L18" s="485">
        <v>7707314.5199999996</v>
      </c>
      <c r="M18" s="487">
        <v>770731.46</v>
      </c>
      <c r="N18" s="487">
        <v>1099316.3</v>
      </c>
      <c r="O18" s="488" t="s">
        <v>619</v>
      </c>
      <c r="P18" s="248" t="s">
        <v>620</v>
      </c>
    </row>
    <row r="19" spans="1:16">
      <c r="A19" s="482">
        <v>19</v>
      </c>
      <c r="B19" s="483" t="s">
        <v>595</v>
      </c>
      <c r="C19" s="483" t="s">
        <v>629</v>
      </c>
      <c r="D19" s="483" t="s">
        <v>625</v>
      </c>
      <c r="E19" s="483" t="s">
        <v>630</v>
      </c>
      <c r="F19" s="483">
        <v>202411</v>
      </c>
      <c r="G19" s="484">
        <v>144851284.71000001</v>
      </c>
      <c r="H19" s="484">
        <v>144851284.71000001</v>
      </c>
      <c r="I19" s="484">
        <v>144851284.71000001</v>
      </c>
      <c r="J19" s="484">
        <v>0</v>
      </c>
      <c r="K19" s="484"/>
      <c r="L19" s="484">
        <v>0</v>
      </c>
      <c r="M19" s="486">
        <v>0</v>
      </c>
      <c r="N19" s="487">
        <v>265782.17</v>
      </c>
      <c r="O19" s="488" t="s">
        <v>619</v>
      </c>
      <c r="P19" s="248" t="s">
        <v>620</v>
      </c>
    </row>
    <row r="20" spans="1:16">
      <c r="A20" s="482">
        <v>20</v>
      </c>
      <c r="B20" s="483" t="s">
        <v>631</v>
      </c>
      <c r="C20" s="483" t="s">
        <v>632</v>
      </c>
      <c r="D20" s="483" t="s">
        <v>633</v>
      </c>
      <c r="E20" s="483" t="s">
        <v>634</v>
      </c>
      <c r="F20" s="483">
        <v>202411</v>
      </c>
      <c r="G20" s="484">
        <v>1044000</v>
      </c>
      <c r="H20" s="484">
        <v>1044000</v>
      </c>
      <c r="I20" s="484">
        <v>0</v>
      </c>
      <c r="J20" s="485">
        <v>19155.96</v>
      </c>
      <c r="K20" s="485"/>
      <c r="L20" s="485">
        <v>19155.96</v>
      </c>
      <c r="M20" s="487">
        <v>1149.3599999999999</v>
      </c>
      <c r="N20" s="487">
        <v>1915.6</v>
      </c>
      <c r="O20" s="488" t="s">
        <v>619</v>
      </c>
      <c r="P20" s="248" t="s">
        <v>620</v>
      </c>
    </row>
    <row r="21" spans="1:16">
      <c r="A21" s="482">
        <v>21</v>
      </c>
      <c r="B21" s="483" t="s">
        <v>599</v>
      </c>
      <c r="C21" s="483" t="s">
        <v>635</v>
      </c>
      <c r="D21" s="483" t="s">
        <v>636</v>
      </c>
      <c r="E21" s="483" t="s">
        <v>637</v>
      </c>
      <c r="F21" s="483">
        <v>202412</v>
      </c>
      <c r="G21" s="484">
        <v>854417470.89999998</v>
      </c>
      <c r="H21" s="484">
        <v>854417470.89999998</v>
      </c>
      <c r="I21" s="484">
        <v>196071464.62</v>
      </c>
      <c r="J21" s="485">
        <v>12079743.23</v>
      </c>
      <c r="K21" s="485"/>
      <c r="L21" s="485">
        <v>12079743.23</v>
      </c>
      <c r="M21" s="486">
        <v>724784.59</v>
      </c>
      <c r="N21" s="487">
        <v>1567738.48</v>
      </c>
      <c r="O21" s="488" t="s">
        <v>619</v>
      </c>
      <c r="P21" s="248" t="s">
        <v>620</v>
      </c>
    </row>
    <row r="22" spans="1:16">
      <c r="A22" s="482">
        <v>22</v>
      </c>
      <c r="B22" s="483" t="s">
        <v>591</v>
      </c>
      <c r="C22" s="483" t="s">
        <v>608</v>
      </c>
      <c r="D22" s="483" t="s">
        <v>609</v>
      </c>
      <c r="E22" s="483" t="s">
        <v>638</v>
      </c>
      <c r="F22" s="483">
        <v>202501</v>
      </c>
      <c r="G22" s="484">
        <v>245271434.47999999</v>
      </c>
      <c r="H22" s="484">
        <v>245271434.47999999</v>
      </c>
      <c r="I22" s="484">
        <v>0</v>
      </c>
      <c r="J22" s="485">
        <v>4500393.29</v>
      </c>
      <c r="K22" s="485"/>
      <c r="L22" s="485">
        <v>4500393.29</v>
      </c>
      <c r="M22" s="486">
        <v>450039.33</v>
      </c>
      <c r="N22" s="487">
        <v>450039.33</v>
      </c>
      <c r="O22" s="488" t="s">
        <v>639</v>
      </c>
      <c r="P22" s="248" t="s">
        <v>640</v>
      </c>
    </row>
    <row r="23" spans="1:16">
      <c r="A23" s="482">
        <v>23</v>
      </c>
      <c r="B23" s="483" t="s">
        <v>591</v>
      </c>
      <c r="C23" s="483" t="s">
        <v>611</v>
      </c>
      <c r="D23" s="483" t="s">
        <v>612</v>
      </c>
      <c r="E23" s="483" t="s">
        <v>641</v>
      </c>
      <c r="F23" s="483">
        <v>202501</v>
      </c>
      <c r="G23" s="484">
        <v>400409722.25</v>
      </c>
      <c r="H23" s="484">
        <v>400409722.25</v>
      </c>
      <c r="I23" s="484">
        <v>0</v>
      </c>
      <c r="J23" s="485">
        <v>7346967.3799999999</v>
      </c>
      <c r="K23" s="485"/>
      <c r="L23" s="485">
        <v>7346967.3799999999</v>
      </c>
      <c r="M23" s="486">
        <v>734696.74</v>
      </c>
      <c r="N23" s="486">
        <v>734696.74</v>
      </c>
      <c r="O23" s="488" t="s">
        <v>639</v>
      </c>
      <c r="P23" s="248" t="s">
        <v>640</v>
      </c>
    </row>
    <row r="24" spans="1:16" ht="42.75">
      <c r="A24" s="464">
        <v>24</v>
      </c>
      <c r="B24" s="464" t="s">
        <v>585</v>
      </c>
      <c r="C24" s="464" t="s">
        <v>586</v>
      </c>
      <c r="D24" s="464" t="s">
        <v>587</v>
      </c>
      <c r="E24" s="464" t="s">
        <v>588</v>
      </c>
      <c r="F24" s="464">
        <v>202503</v>
      </c>
      <c r="G24" s="489">
        <v>996000</v>
      </c>
      <c r="H24" s="490">
        <v>74202.84</v>
      </c>
      <c r="I24" s="491"/>
      <c r="J24" s="491"/>
      <c r="K24" s="491"/>
      <c r="L24" s="490">
        <v>1361.52</v>
      </c>
      <c r="M24" s="491">
        <v>136.16</v>
      </c>
      <c r="N24" s="491">
        <v>136.15</v>
      </c>
      <c r="O24" s="492" t="s">
        <v>642</v>
      </c>
      <c r="P24" s="248" t="s">
        <v>640</v>
      </c>
    </row>
    <row r="25" spans="1:16" ht="45">
      <c r="A25" s="493">
        <v>25</v>
      </c>
      <c r="B25" s="494" t="s">
        <v>591</v>
      </c>
      <c r="C25" s="483" t="s">
        <v>643</v>
      </c>
      <c r="D25" s="483" t="s">
        <v>644</v>
      </c>
      <c r="E25" s="483" t="s">
        <v>645</v>
      </c>
      <c r="F25" s="483">
        <v>202503</v>
      </c>
      <c r="G25" s="495">
        <v>33400000</v>
      </c>
      <c r="H25" s="490">
        <v>33777020.829999998</v>
      </c>
      <c r="I25" s="490">
        <v>32228107.079999998</v>
      </c>
      <c r="J25" s="491"/>
      <c r="K25" s="491"/>
      <c r="L25" s="490">
        <v>28420.44</v>
      </c>
      <c r="M25" s="491">
        <v>2842.04</v>
      </c>
      <c r="N25" s="490">
        <v>61976.18</v>
      </c>
      <c r="O25" s="492" t="s">
        <v>646</v>
      </c>
      <c r="P25" s="248" t="s">
        <v>640</v>
      </c>
    </row>
    <row r="26" spans="1:16" ht="42.75">
      <c r="A26" s="493">
        <v>26</v>
      </c>
      <c r="B26" s="494" t="s">
        <v>591</v>
      </c>
      <c r="C26" s="483" t="s">
        <v>647</v>
      </c>
      <c r="D26" s="483" t="s">
        <v>648</v>
      </c>
      <c r="E26" s="483" t="s">
        <v>649</v>
      </c>
      <c r="F26" s="483">
        <v>202504</v>
      </c>
      <c r="G26" s="496">
        <v>334431000</v>
      </c>
      <c r="H26" s="490">
        <v>241459737.90000001</v>
      </c>
      <c r="I26" s="490">
        <v>120586013.66</v>
      </c>
      <c r="J26" s="491"/>
      <c r="K26" s="491"/>
      <c r="L26" s="490">
        <v>2217866.5</v>
      </c>
      <c r="M26" s="490">
        <v>221786.66</v>
      </c>
      <c r="N26" s="490">
        <v>443045.39</v>
      </c>
      <c r="O26" s="492" t="s">
        <v>650</v>
      </c>
      <c r="P26" s="248" t="s">
        <v>651</v>
      </c>
    </row>
    <row r="27" spans="1:16" ht="15">
      <c r="A27" s="483"/>
      <c r="B27" s="483"/>
      <c r="C27" s="483" t="s">
        <v>652</v>
      </c>
      <c r="D27" s="483" t="s">
        <v>653</v>
      </c>
      <c r="E27" s="483" t="s">
        <v>654</v>
      </c>
      <c r="F27" s="483">
        <v>2025.05</v>
      </c>
      <c r="G27" s="497"/>
      <c r="H27" s="497">
        <v>94089440</v>
      </c>
      <c r="I27" s="497">
        <v>94089440</v>
      </c>
      <c r="J27" s="497"/>
      <c r="K27" s="497"/>
      <c r="L27" s="497"/>
      <c r="M27" s="497"/>
      <c r="N27" s="497">
        <v>172641.17</v>
      </c>
      <c r="O27" s="231"/>
      <c r="P27" s="248" t="s">
        <v>651</v>
      </c>
    </row>
    <row r="28" spans="1:16" ht="42.75">
      <c r="A28" s="483"/>
      <c r="B28" s="483"/>
      <c r="C28" s="483" t="s">
        <v>655</v>
      </c>
      <c r="D28" s="483"/>
      <c r="E28" s="483" t="s">
        <v>656</v>
      </c>
      <c r="F28" s="483">
        <v>2025.05</v>
      </c>
      <c r="G28" s="497"/>
      <c r="H28" s="497">
        <v>52845243.990000002</v>
      </c>
      <c r="I28" s="497">
        <v>17135388.280000001</v>
      </c>
      <c r="J28" s="497"/>
      <c r="K28" s="497"/>
      <c r="L28" s="497">
        <v>655226.71</v>
      </c>
      <c r="M28" s="497">
        <v>78627.199999999997</v>
      </c>
      <c r="N28" s="497">
        <v>96963.75</v>
      </c>
      <c r="O28" s="492" t="s">
        <v>657</v>
      </c>
      <c r="P28" s="248" t="s">
        <v>651</v>
      </c>
    </row>
    <row r="29" spans="1:16" ht="42.75">
      <c r="A29" s="483"/>
      <c r="B29" s="483"/>
      <c r="C29" s="483"/>
      <c r="D29" s="483" t="s">
        <v>658</v>
      </c>
      <c r="E29" s="483" t="s">
        <v>659</v>
      </c>
      <c r="F29" s="483">
        <v>2025.06</v>
      </c>
      <c r="G29" s="497">
        <v>70000000</v>
      </c>
      <c r="H29" s="497">
        <v>32605568.010000002</v>
      </c>
      <c r="I29" s="497">
        <v>31810310.260000002</v>
      </c>
      <c r="J29" s="497"/>
      <c r="K29" s="497"/>
      <c r="L29" s="497">
        <v>14591.89</v>
      </c>
      <c r="M29" s="497">
        <v>1459.19</v>
      </c>
      <c r="N29" s="497">
        <v>59826.73</v>
      </c>
      <c r="O29" s="492" t="s">
        <v>660</v>
      </c>
      <c r="P29" s="248" t="s">
        <v>651</v>
      </c>
    </row>
    <row r="30" spans="1:16" ht="45">
      <c r="A30" s="483"/>
      <c r="B30" s="483"/>
      <c r="C30" s="483"/>
      <c r="D30" s="483" t="s">
        <v>661</v>
      </c>
      <c r="E30" s="483" t="s">
        <v>662</v>
      </c>
      <c r="F30" s="483">
        <v>2025.06</v>
      </c>
      <c r="G30" s="497">
        <v>56655857.009999998</v>
      </c>
      <c r="H30" s="497">
        <v>33841798.170000002</v>
      </c>
      <c r="I30" s="497">
        <v>13772187.199999999</v>
      </c>
      <c r="J30" s="497"/>
      <c r="K30" s="497"/>
      <c r="L30" s="497">
        <v>368249.74</v>
      </c>
      <c r="M30" s="497">
        <v>36824.97</v>
      </c>
      <c r="N30" s="497">
        <v>62095.040000000001</v>
      </c>
      <c r="O30" s="492" t="s">
        <v>663</v>
      </c>
      <c r="P30" s="248" t="s">
        <v>651</v>
      </c>
    </row>
    <row r="31" spans="1:16" ht="15">
      <c r="A31" s="483"/>
      <c r="B31" s="483"/>
      <c r="C31" s="483" t="s">
        <v>664</v>
      </c>
      <c r="D31" s="483"/>
      <c r="E31" s="483" t="s">
        <v>665</v>
      </c>
      <c r="F31" s="483">
        <v>2025.7</v>
      </c>
      <c r="G31" s="483"/>
      <c r="H31" s="484">
        <v>53763780.359999999</v>
      </c>
      <c r="I31" s="484">
        <v>53763780.359999999</v>
      </c>
      <c r="J31" s="484"/>
      <c r="K31" s="484"/>
      <c r="L31" s="484"/>
      <c r="M31" s="484"/>
      <c r="N31" s="484">
        <v>98649.14</v>
      </c>
      <c r="O31" s="231"/>
      <c r="P31" s="248" t="s">
        <v>666</v>
      </c>
    </row>
    <row r="32" spans="1:16" ht="42.75">
      <c r="A32" s="483">
        <v>2025.8</v>
      </c>
      <c r="B32" s="483"/>
      <c r="C32" s="483" t="s">
        <v>667</v>
      </c>
      <c r="D32" s="483"/>
      <c r="E32" s="483" t="s">
        <v>668</v>
      </c>
      <c r="F32" s="483">
        <v>2025.8</v>
      </c>
      <c r="G32" s="483"/>
      <c r="H32" s="484">
        <v>198507000</v>
      </c>
      <c r="I32" s="484">
        <v>192131428.52000001</v>
      </c>
      <c r="J32" s="484"/>
      <c r="K32" s="484"/>
      <c r="L32" s="484">
        <v>116982.96</v>
      </c>
      <c r="M32" s="484"/>
      <c r="N32" s="484">
        <v>364233.03</v>
      </c>
      <c r="O32" s="492" t="s">
        <v>669</v>
      </c>
      <c r="P32" s="248" t="s">
        <v>666</v>
      </c>
    </row>
    <row r="33" spans="1:16" ht="42.75">
      <c r="A33" s="483">
        <v>2025.09</v>
      </c>
      <c r="B33" s="483"/>
      <c r="C33" s="483" t="s">
        <v>617</v>
      </c>
      <c r="D33" s="483"/>
      <c r="E33" s="483" t="s">
        <v>618</v>
      </c>
      <c r="F33" s="483">
        <v>2025.09</v>
      </c>
      <c r="G33" s="483"/>
      <c r="H33" s="484">
        <v>157503576.91</v>
      </c>
      <c r="I33" s="484">
        <v>6938155.1600000001</v>
      </c>
      <c r="J33" s="484"/>
      <c r="K33" s="484">
        <v>13813.34145</v>
      </c>
      <c r="L33" s="484">
        <v>2762668.29</v>
      </c>
      <c r="M33" s="484">
        <v>276266.83</v>
      </c>
      <c r="N33" s="484">
        <v>288997.39</v>
      </c>
      <c r="O33" s="492" t="s">
        <v>670</v>
      </c>
      <c r="P33" s="248" t="s">
        <v>666</v>
      </c>
    </row>
    <row r="34" spans="1:16">
      <c r="A34" s="483"/>
      <c r="B34" s="483"/>
      <c r="C34" s="483" t="s">
        <v>671</v>
      </c>
      <c r="D34" s="483"/>
      <c r="E34" s="483" t="s">
        <v>672</v>
      </c>
      <c r="F34" s="483">
        <v>202512</v>
      </c>
      <c r="G34" s="483"/>
      <c r="H34" s="484">
        <v>3370207.28</v>
      </c>
      <c r="I34" s="484">
        <v>3135076.53</v>
      </c>
      <c r="J34" s="484"/>
      <c r="K34" s="484"/>
      <c r="L34" s="484">
        <v>4314.33</v>
      </c>
      <c r="M34" s="484">
        <v>431.44</v>
      </c>
      <c r="N34" s="484">
        <v>6183.87</v>
      </c>
      <c r="O34" s="947" t="s">
        <v>673</v>
      </c>
      <c r="P34" s="947" t="s">
        <v>674</v>
      </c>
    </row>
    <row r="35" spans="1:16">
      <c r="A35" s="483"/>
      <c r="B35" s="483"/>
      <c r="C35" s="483" t="s">
        <v>675</v>
      </c>
      <c r="D35" s="483"/>
      <c r="E35" s="483" t="s">
        <v>676</v>
      </c>
      <c r="F35" s="483">
        <v>202512</v>
      </c>
      <c r="G35" s="483"/>
      <c r="H35" s="484">
        <v>10684188.02</v>
      </c>
      <c r="I35" s="484">
        <v>10231191.92</v>
      </c>
      <c r="J35" s="484"/>
      <c r="K35" s="484"/>
      <c r="L35" s="484">
        <v>8311.86</v>
      </c>
      <c r="M35" s="484">
        <v>831.19</v>
      </c>
      <c r="N35" s="484">
        <v>19604.009999999998</v>
      </c>
      <c r="O35" s="947"/>
      <c r="P35" s="947"/>
    </row>
    <row r="36" spans="1:16">
      <c r="A36" s="483"/>
      <c r="B36" s="483"/>
      <c r="C36" s="483" t="s">
        <v>677</v>
      </c>
      <c r="D36" s="483"/>
      <c r="E36" s="483" t="s">
        <v>678</v>
      </c>
      <c r="F36" s="483">
        <v>202512</v>
      </c>
      <c r="G36" s="483"/>
      <c r="H36" s="484">
        <v>142644379.30000001</v>
      </c>
      <c r="I36" s="484">
        <v>60075768.350000001</v>
      </c>
      <c r="J36" s="484"/>
      <c r="K36" s="484"/>
      <c r="L36" s="484">
        <v>1515020.38</v>
      </c>
      <c r="M36" s="484">
        <v>151502.04</v>
      </c>
      <c r="N36" s="484">
        <v>261732.81</v>
      </c>
      <c r="O36" s="947"/>
      <c r="P36" s="947"/>
    </row>
    <row r="37" spans="1:16">
      <c r="A37" s="483"/>
      <c r="B37" s="483"/>
      <c r="C37" s="483" t="s">
        <v>679</v>
      </c>
      <c r="D37" s="483"/>
      <c r="E37" s="483" t="s">
        <v>680</v>
      </c>
      <c r="F37" s="483">
        <v>202512</v>
      </c>
      <c r="G37" s="483"/>
      <c r="H37" s="484">
        <v>6397101.4299999997</v>
      </c>
      <c r="I37" s="484">
        <v>6323584.0700000003</v>
      </c>
      <c r="J37" s="484"/>
      <c r="K37" s="484"/>
      <c r="L37" s="484">
        <v>1348.94</v>
      </c>
      <c r="M37" s="484">
        <v>67.45</v>
      </c>
      <c r="N37" s="484">
        <v>11737.8</v>
      </c>
      <c r="O37" s="947"/>
      <c r="P37" s="947"/>
    </row>
    <row r="38" spans="1:16">
      <c r="A38" s="483"/>
      <c r="B38" s="483"/>
      <c r="C38" s="483" t="s">
        <v>679</v>
      </c>
      <c r="D38" s="483"/>
      <c r="E38" s="483" t="s">
        <v>680</v>
      </c>
      <c r="F38" s="483">
        <v>202512</v>
      </c>
      <c r="G38" s="483"/>
      <c r="H38" s="484">
        <v>6228102.8799999999</v>
      </c>
      <c r="I38" s="484">
        <v>6215792.0300000003</v>
      </c>
      <c r="J38" s="484"/>
      <c r="K38" s="484"/>
      <c r="L38" s="484">
        <v>225.89</v>
      </c>
      <c r="M38" s="484">
        <v>11.29</v>
      </c>
      <c r="N38" s="484">
        <v>11427.71</v>
      </c>
      <c r="O38" s="947"/>
      <c r="P38" s="947"/>
    </row>
    <row r="39" spans="1:16">
      <c r="A39" s="498"/>
      <c r="B39" s="498"/>
      <c r="C39" s="483" t="s">
        <v>681</v>
      </c>
      <c r="D39" s="483"/>
      <c r="E39" s="483" t="s">
        <v>682</v>
      </c>
      <c r="F39" s="483">
        <v>202601</v>
      </c>
      <c r="G39" s="498"/>
      <c r="H39" s="484">
        <v>514605.35</v>
      </c>
      <c r="I39" s="484"/>
      <c r="J39" s="484"/>
      <c r="K39" s="484"/>
      <c r="L39" s="499">
        <v>9442.2999999999993</v>
      </c>
      <c r="M39" s="484"/>
      <c r="N39" s="499">
        <v>944.23</v>
      </c>
      <c r="O39" s="947" t="s">
        <v>683</v>
      </c>
      <c r="P39" s="947" t="s">
        <v>684</v>
      </c>
    </row>
    <row r="40" spans="1:16">
      <c r="A40" s="500"/>
      <c r="B40" s="500"/>
      <c r="C40" s="483" t="s">
        <v>671</v>
      </c>
      <c r="D40" s="483"/>
      <c r="E40" s="483" t="s">
        <v>685</v>
      </c>
      <c r="F40" s="483">
        <v>202601</v>
      </c>
      <c r="G40" s="500"/>
      <c r="H40" s="484">
        <v>1888374.92</v>
      </c>
      <c r="I40" s="484">
        <v>1565999.99</v>
      </c>
      <c r="J40" s="484"/>
      <c r="K40" s="484"/>
      <c r="L40" s="499">
        <v>5915.14</v>
      </c>
      <c r="M40" s="484"/>
      <c r="N40" s="499">
        <v>3464.91</v>
      </c>
      <c r="O40" s="947"/>
      <c r="P40" s="947"/>
    </row>
    <row r="41" spans="1:16">
      <c r="A41" s="500"/>
      <c r="B41" s="500"/>
      <c r="C41" s="483" t="s">
        <v>671</v>
      </c>
      <c r="D41" s="483"/>
      <c r="E41" s="483" t="s">
        <v>686</v>
      </c>
      <c r="F41" s="483">
        <v>202601</v>
      </c>
      <c r="G41" s="500"/>
      <c r="H41" s="484">
        <v>7109191.1799999997</v>
      </c>
      <c r="I41" s="484">
        <v>5320034.22</v>
      </c>
      <c r="J41" s="484"/>
      <c r="K41" s="484"/>
      <c r="L41" s="499">
        <v>32828.57</v>
      </c>
      <c r="M41" s="484"/>
      <c r="N41" s="499">
        <v>13044.39</v>
      </c>
      <c r="O41" s="947"/>
      <c r="P41" s="947"/>
    </row>
    <row r="42" spans="1:16">
      <c r="A42" s="500"/>
      <c r="B42" s="500"/>
      <c r="C42" s="483" t="s">
        <v>671</v>
      </c>
      <c r="D42" s="483"/>
      <c r="E42" s="483" t="s">
        <v>687</v>
      </c>
      <c r="F42" s="483">
        <v>202601</v>
      </c>
      <c r="G42" s="500"/>
      <c r="H42" s="484">
        <v>11797105.5</v>
      </c>
      <c r="I42" s="484">
        <v>9108212.1500000004</v>
      </c>
      <c r="J42" s="484"/>
      <c r="K42" s="484"/>
      <c r="L42" s="499">
        <v>49337.49</v>
      </c>
      <c r="M42" s="484"/>
      <c r="N42" s="499">
        <v>21646.07</v>
      </c>
      <c r="O42" s="947"/>
      <c r="P42" s="947"/>
    </row>
    <row r="43" spans="1:16" ht="15">
      <c r="A43" s="248"/>
      <c r="B43" s="248"/>
      <c r="C43" s="248"/>
      <c r="D43" s="248"/>
      <c r="E43" s="248"/>
      <c r="F43" s="248"/>
      <c r="G43" s="248"/>
      <c r="H43" s="248"/>
      <c r="I43" s="248"/>
      <c r="J43" s="248"/>
      <c r="K43" s="248"/>
      <c r="L43" s="501"/>
      <c r="M43" s="248"/>
      <c r="N43" s="502"/>
      <c r="O43" s="248"/>
      <c r="P43" s="248"/>
    </row>
    <row r="44" spans="1:16">
      <c r="A44" s="248"/>
      <c r="B44" s="248"/>
      <c r="C44" s="248"/>
      <c r="D44" s="248"/>
      <c r="E44" s="248"/>
      <c r="F44" s="248"/>
      <c r="G44" s="248"/>
      <c r="H44" s="248"/>
      <c r="I44" s="248"/>
      <c r="J44" s="248" t="s">
        <v>688</v>
      </c>
      <c r="K44" s="248"/>
      <c r="L44" s="503">
        <f>SUM(L39:L42)</f>
        <v>97523.5</v>
      </c>
      <c r="M44" s="248"/>
      <c r="N44" s="504"/>
      <c r="O44" s="248"/>
      <c r="P44" s="248"/>
    </row>
    <row r="45" spans="1:16">
      <c r="A45" s="248"/>
      <c r="B45" s="248"/>
      <c r="C45" s="248"/>
      <c r="D45" s="248"/>
      <c r="E45" s="248"/>
      <c r="F45" s="248"/>
      <c r="G45" s="248"/>
      <c r="H45" s="248"/>
      <c r="I45" s="248"/>
      <c r="J45" s="248"/>
      <c r="K45" s="248"/>
      <c r="L45" s="248"/>
      <c r="M45" s="248"/>
      <c r="N45" s="248"/>
      <c r="O45" s="248"/>
      <c r="P45" s="248"/>
    </row>
    <row r="46" spans="1:16">
      <c r="A46" s="248"/>
      <c r="B46" s="248"/>
      <c r="C46" s="248"/>
      <c r="D46" s="248"/>
      <c r="E46" s="248"/>
      <c r="F46" s="248"/>
      <c r="G46" s="248"/>
      <c r="H46" s="248"/>
      <c r="I46" s="248"/>
      <c r="J46" s="248" t="s">
        <v>689</v>
      </c>
      <c r="K46" s="248"/>
      <c r="L46" s="505">
        <f>SUM(L22:L38)</f>
        <v>19541950.120000001</v>
      </c>
      <c r="M46" s="248"/>
      <c r="N46" s="505">
        <f>SUM(N22:N38)</f>
        <v>3143986.24</v>
      </c>
      <c r="O46" s="248"/>
      <c r="P46" s="248"/>
    </row>
  </sheetData>
  <mergeCells count="4">
    <mergeCell ref="O34:O38"/>
    <mergeCell ref="P34:P38"/>
    <mergeCell ref="O39:O42"/>
    <mergeCell ref="P39:P42"/>
  </mergeCells>
  <phoneticPr fontId="29"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47B30-9165-4AE7-91C3-5D867B179FFC}">
  <sheetPr>
    <tabColor theme="7" tint="0.59999389629810485"/>
  </sheetPr>
  <dimension ref="A1:C6"/>
  <sheetViews>
    <sheetView workbookViewId="0">
      <selection activeCell="D30" sqref="D30"/>
    </sheetView>
  </sheetViews>
  <sheetFormatPr defaultColWidth="8.625" defaultRowHeight="14.25"/>
  <cols>
    <col min="1" max="1" width="16.75" style="249" customWidth="1"/>
    <col min="2" max="2" width="16.875" style="249" customWidth="1"/>
    <col min="3" max="3" width="14.625" style="249" customWidth="1"/>
    <col min="4" max="4" width="16.125" style="249" customWidth="1"/>
    <col min="5" max="5" width="22.875" style="249" customWidth="1"/>
    <col min="6" max="16384" width="8.625" style="249"/>
  </cols>
  <sheetData>
    <row r="1" spans="1:3" s="246" customFormat="1">
      <c r="A1" s="246" t="s">
        <v>400</v>
      </c>
    </row>
    <row r="2" spans="1:3">
      <c r="A2" s="458" t="s">
        <v>155</v>
      </c>
      <c r="B2" s="458" t="s">
        <v>401</v>
      </c>
      <c r="C2" s="258" t="s">
        <v>402</v>
      </c>
    </row>
    <row r="3" spans="1:3">
      <c r="A3" s="247" t="s">
        <v>403</v>
      </c>
      <c r="B3" s="253">
        <v>15371.42</v>
      </c>
    </row>
    <row r="4" spans="1:3">
      <c r="A4" s="255" t="s">
        <v>404</v>
      </c>
      <c r="B4" s="253">
        <v>4569869.59</v>
      </c>
    </row>
    <row r="5" spans="1:3">
      <c r="A5" s="255" t="s">
        <v>405</v>
      </c>
    </row>
    <row r="6" spans="1:3">
      <c r="A6" s="255" t="s">
        <v>406</v>
      </c>
    </row>
  </sheetData>
  <phoneticPr fontId="29"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EDD19-BAF0-4A6F-AF32-A10E0F6ED55C}">
  <sheetPr>
    <tabColor theme="7" tint="0.59999389629810485"/>
  </sheetPr>
  <dimension ref="A1:S5"/>
  <sheetViews>
    <sheetView zoomScale="85" zoomScaleNormal="85" workbookViewId="0">
      <selection activeCell="K33" sqref="K33"/>
    </sheetView>
  </sheetViews>
  <sheetFormatPr defaultColWidth="9.125" defaultRowHeight="14.25"/>
  <cols>
    <col min="1" max="16384" width="9.125" style="3"/>
  </cols>
  <sheetData>
    <row r="1" spans="1:19">
      <c r="A1" s="948" t="s">
        <v>191</v>
      </c>
      <c r="B1" s="948" t="s">
        <v>191</v>
      </c>
      <c r="C1" s="948" t="s">
        <v>191</v>
      </c>
      <c r="D1" s="948" t="s">
        <v>191</v>
      </c>
      <c r="E1" s="948" t="s">
        <v>191</v>
      </c>
      <c r="F1" s="948" t="s">
        <v>191</v>
      </c>
      <c r="G1" s="948" t="s">
        <v>191</v>
      </c>
      <c r="H1" s="948" t="s">
        <v>191</v>
      </c>
      <c r="I1" s="948" t="s">
        <v>191</v>
      </c>
      <c r="J1" s="948" t="s">
        <v>191</v>
      </c>
      <c r="K1" s="948" t="s">
        <v>191</v>
      </c>
      <c r="L1" s="948" t="s">
        <v>191</v>
      </c>
      <c r="M1" s="948" t="s">
        <v>191</v>
      </c>
      <c r="N1" s="948" t="s">
        <v>191</v>
      </c>
      <c r="O1" s="948" t="s">
        <v>191</v>
      </c>
      <c r="P1" s="948" t="s">
        <v>191</v>
      </c>
      <c r="Q1" s="948" t="s">
        <v>191</v>
      </c>
      <c r="R1" s="948" t="s">
        <v>191</v>
      </c>
      <c r="S1" s="948" t="s">
        <v>191</v>
      </c>
    </row>
    <row r="2" spans="1:19">
      <c r="A2" s="3" t="s">
        <v>192</v>
      </c>
      <c r="B2" s="3" t="s">
        <v>193</v>
      </c>
      <c r="E2" s="3" t="s">
        <v>194</v>
      </c>
      <c r="F2" s="3" t="s">
        <v>195</v>
      </c>
      <c r="H2" s="3" t="s">
        <v>196</v>
      </c>
      <c r="I2" s="3" t="s">
        <v>197</v>
      </c>
    </row>
    <row r="3" spans="1:19" ht="56.25">
      <c r="A3" s="226" t="s">
        <v>198</v>
      </c>
      <c r="B3" s="226" t="s">
        <v>199</v>
      </c>
      <c r="C3" s="226" t="s">
        <v>200</v>
      </c>
      <c r="D3" s="226" t="s">
        <v>201</v>
      </c>
      <c r="E3" s="226" t="s">
        <v>202</v>
      </c>
      <c r="F3" s="226" t="s">
        <v>203</v>
      </c>
      <c r="G3" s="226" t="s">
        <v>204</v>
      </c>
      <c r="H3" s="226" t="s">
        <v>205</v>
      </c>
      <c r="I3" s="226" t="s">
        <v>206</v>
      </c>
      <c r="J3" s="226" t="s">
        <v>207</v>
      </c>
      <c r="K3" s="226" t="s">
        <v>208</v>
      </c>
      <c r="L3" s="226" t="s">
        <v>209</v>
      </c>
      <c r="M3" s="226" t="s">
        <v>210</v>
      </c>
      <c r="N3" s="226" t="s">
        <v>211</v>
      </c>
      <c r="O3" s="226" t="s">
        <v>212</v>
      </c>
      <c r="P3" s="226" t="s">
        <v>213</v>
      </c>
      <c r="Q3" s="226" t="s">
        <v>214</v>
      </c>
      <c r="R3" s="226" t="s">
        <v>215</v>
      </c>
      <c r="S3" s="226" t="s">
        <v>216</v>
      </c>
    </row>
    <row r="4" spans="1:19">
      <c r="A4" s="3" t="s">
        <v>217</v>
      </c>
      <c r="B4" s="3" t="s">
        <v>218</v>
      </c>
      <c r="C4" s="3" t="s">
        <v>219</v>
      </c>
      <c r="D4" s="3" t="s">
        <v>220</v>
      </c>
      <c r="E4" s="3" t="s">
        <v>221</v>
      </c>
      <c r="H4" s="3" t="s">
        <v>222</v>
      </c>
      <c r="I4" s="3" t="s">
        <v>223</v>
      </c>
      <c r="J4" s="3" t="s">
        <v>224</v>
      </c>
      <c r="K4" s="3">
        <v>5771.94</v>
      </c>
      <c r="L4" s="3">
        <v>346.32</v>
      </c>
      <c r="M4" s="3">
        <v>346.32</v>
      </c>
      <c r="N4" s="3" t="s">
        <v>225</v>
      </c>
      <c r="O4" s="3" t="s">
        <v>226</v>
      </c>
      <c r="P4" s="3" t="s">
        <v>227</v>
      </c>
      <c r="Q4" s="3" t="s">
        <v>228</v>
      </c>
      <c r="R4" s="3" t="s">
        <v>227</v>
      </c>
      <c r="S4" s="3" t="s">
        <v>229</v>
      </c>
    </row>
    <row r="5" spans="1:19">
      <c r="A5" s="3" t="s">
        <v>159</v>
      </c>
      <c r="K5" s="32">
        <v>1979092.2</v>
      </c>
      <c r="L5" s="32">
        <v>142670.14000000001</v>
      </c>
      <c r="M5" s="32">
        <v>142670.14000000001</v>
      </c>
    </row>
  </sheetData>
  <mergeCells count="1">
    <mergeCell ref="A1:S1"/>
  </mergeCells>
  <phoneticPr fontId="29" type="noConversion"/>
  <pageMargins left="0.7" right="0.7" top="0.75" bottom="0.75" header="0.3" footer="0.3"/>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6FE82-8FB7-47B3-A55A-37526901894D}">
  <sheetPr>
    <tabColor theme="7" tint="0.59999389629810485"/>
  </sheetPr>
  <dimension ref="A1:AA16"/>
  <sheetViews>
    <sheetView zoomScale="70" zoomScaleNormal="70" workbookViewId="0">
      <selection activeCell="O21" sqref="O21:O22"/>
    </sheetView>
  </sheetViews>
  <sheetFormatPr defaultColWidth="9" defaultRowHeight="14.25"/>
  <cols>
    <col min="1" max="1" width="10" style="228" customWidth="1"/>
    <col min="2" max="11" width="22" style="228" customWidth="1"/>
    <col min="12" max="12" width="32" style="228" customWidth="1"/>
    <col min="13" max="13" width="12" style="228" customWidth="1"/>
    <col min="14" max="16" width="10" style="228" customWidth="1"/>
    <col min="17" max="17" width="12" style="228" customWidth="1"/>
    <col min="18" max="18" width="10" style="228" customWidth="1"/>
    <col min="19" max="20" width="12" style="228" customWidth="1"/>
    <col min="21" max="27" width="22" style="228" customWidth="1"/>
    <col min="28" max="16384" width="9" style="228"/>
  </cols>
  <sheetData>
    <row r="1" spans="1:27" ht="18.75">
      <c r="A1" s="226" t="s">
        <v>198</v>
      </c>
      <c r="B1" s="226" t="s">
        <v>203</v>
      </c>
      <c r="C1" s="226" t="s">
        <v>204</v>
      </c>
      <c r="D1" s="226" t="s">
        <v>236</v>
      </c>
      <c r="E1" s="226" t="s">
        <v>237</v>
      </c>
      <c r="F1" s="226" t="s">
        <v>238</v>
      </c>
      <c r="G1" s="226" t="s">
        <v>239</v>
      </c>
      <c r="H1" s="226" t="s">
        <v>240</v>
      </c>
      <c r="I1" s="226" t="s">
        <v>205</v>
      </c>
      <c r="J1" s="226" t="s">
        <v>241</v>
      </c>
      <c r="K1" s="226" t="s">
        <v>242</v>
      </c>
      <c r="L1" s="226" t="s">
        <v>243</v>
      </c>
      <c r="M1" s="226" t="s">
        <v>244</v>
      </c>
      <c r="N1" s="226" t="s">
        <v>245</v>
      </c>
      <c r="O1" s="226" t="s">
        <v>246</v>
      </c>
      <c r="P1" s="226" t="s">
        <v>247</v>
      </c>
      <c r="Q1" s="226" t="s">
        <v>208</v>
      </c>
      <c r="R1" s="226" t="s">
        <v>248</v>
      </c>
      <c r="S1" s="226" t="s">
        <v>209</v>
      </c>
      <c r="T1" s="226" t="s">
        <v>249</v>
      </c>
      <c r="U1" s="226" t="s">
        <v>200</v>
      </c>
      <c r="V1" s="226" t="s">
        <v>250</v>
      </c>
      <c r="W1" s="226" t="s">
        <v>213</v>
      </c>
      <c r="X1" s="226" t="s">
        <v>251</v>
      </c>
      <c r="Y1" s="226" t="s">
        <v>215</v>
      </c>
      <c r="Z1" s="226" t="s">
        <v>252</v>
      </c>
      <c r="AA1" s="226" t="s">
        <v>253</v>
      </c>
    </row>
    <row r="2" spans="1:27" ht="15">
      <c r="A2" s="229" t="s">
        <v>217</v>
      </c>
      <c r="B2" s="229" t="s">
        <v>220</v>
      </c>
      <c r="C2" s="229" t="s">
        <v>220</v>
      </c>
      <c r="D2" s="229" t="s">
        <v>254</v>
      </c>
      <c r="E2" s="229" t="s">
        <v>255</v>
      </c>
      <c r="F2" s="229" t="s">
        <v>256</v>
      </c>
      <c r="G2" s="229" t="s">
        <v>231</v>
      </c>
      <c r="H2" s="229" t="s">
        <v>232</v>
      </c>
      <c r="I2" s="229" t="s">
        <v>257</v>
      </c>
      <c r="J2" s="229" t="s">
        <v>258</v>
      </c>
      <c r="K2" s="229" t="s">
        <v>220</v>
      </c>
      <c r="L2" s="229" t="s">
        <v>259</v>
      </c>
      <c r="M2" s="229" t="s">
        <v>260</v>
      </c>
      <c r="N2" s="229" t="s">
        <v>261</v>
      </c>
      <c r="O2" s="229" t="s">
        <v>217</v>
      </c>
      <c r="P2" s="229" t="s">
        <v>262</v>
      </c>
      <c r="Q2" s="229">
        <v>74704.100000000006</v>
      </c>
      <c r="R2" s="229" t="s">
        <v>263</v>
      </c>
      <c r="S2" s="229">
        <v>4482.25</v>
      </c>
      <c r="T2" s="229">
        <v>79186.350000000006</v>
      </c>
      <c r="U2" s="229" t="s">
        <v>219</v>
      </c>
      <c r="V2" s="229" t="s">
        <v>264</v>
      </c>
      <c r="W2" s="229" t="s">
        <v>227</v>
      </c>
      <c r="X2" s="229" t="s">
        <v>265</v>
      </c>
      <c r="Y2" s="229" t="s">
        <v>227</v>
      </c>
      <c r="Z2" s="229" t="s">
        <v>266</v>
      </c>
      <c r="AA2" s="229"/>
    </row>
    <row r="3" spans="1:27" ht="15">
      <c r="A3" s="229" t="s">
        <v>230</v>
      </c>
      <c r="B3" s="229" t="s">
        <v>220</v>
      </c>
      <c r="C3" s="229" t="s">
        <v>220</v>
      </c>
      <c r="D3" s="229" t="s">
        <v>267</v>
      </c>
      <c r="E3" s="229" t="s">
        <v>255</v>
      </c>
      <c r="F3" s="229" t="s">
        <v>256</v>
      </c>
      <c r="G3" s="229" t="s">
        <v>268</v>
      </c>
      <c r="H3" s="229" t="s">
        <v>269</v>
      </c>
      <c r="I3" s="229" t="s">
        <v>270</v>
      </c>
      <c r="J3" s="229" t="s">
        <v>258</v>
      </c>
      <c r="K3" s="229" t="s">
        <v>220</v>
      </c>
      <c r="L3" s="229" t="s">
        <v>271</v>
      </c>
      <c r="M3" s="229" t="s">
        <v>260</v>
      </c>
      <c r="N3" s="229" t="s">
        <v>261</v>
      </c>
      <c r="O3" s="229" t="s">
        <v>217</v>
      </c>
      <c r="P3" s="229" t="s">
        <v>272</v>
      </c>
      <c r="Q3" s="229">
        <v>65705.72</v>
      </c>
      <c r="R3" s="229" t="s">
        <v>263</v>
      </c>
      <c r="S3" s="229">
        <v>3942.34</v>
      </c>
      <c r="T3" s="229">
        <v>69648.06</v>
      </c>
      <c r="U3" s="229" t="s">
        <v>219</v>
      </c>
      <c r="V3" s="229" t="s">
        <v>264</v>
      </c>
      <c r="W3" s="229" t="s">
        <v>227</v>
      </c>
      <c r="X3" s="229" t="s">
        <v>265</v>
      </c>
      <c r="Y3" s="229" t="s">
        <v>227</v>
      </c>
      <c r="Z3" s="229" t="s">
        <v>266</v>
      </c>
      <c r="AA3" s="229" t="s">
        <v>273</v>
      </c>
    </row>
    <row r="4" spans="1:27" ht="15">
      <c r="A4" s="229" t="s">
        <v>233</v>
      </c>
      <c r="B4" s="229" t="s">
        <v>220</v>
      </c>
      <c r="C4" s="229" t="s">
        <v>220</v>
      </c>
      <c r="D4" s="229" t="s">
        <v>274</v>
      </c>
      <c r="E4" s="229" t="s">
        <v>255</v>
      </c>
      <c r="F4" s="229" t="s">
        <v>256</v>
      </c>
      <c r="G4" s="229" t="s">
        <v>275</v>
      </c>
      <c r="H4" s="229" t="s">
        <v>276</v>
      </c>
      <c r="I4" s="229" t="s">
        <v>277</v>
      </c>
      <c r="J4" s="229" t="s">
        <v>258</v>
      </c>
      <c r="K4" s="229" t="s">
        <v>220</v>
      </c>
      <c r="L4" s="229" t="s">
        <v>271</v>
      </c>
      <c r="M4" s="229" t="s">
        <v>260</v>
      </c>
      <c r="N4" s="229" t="s">
        <v>261</v>
      </c>
      <c r="O4" s="229" t="s">
        <v>217</v>
      </c>
      <c r="P4" s="229" t="s">
        <v>278</v>
      </c>
      <c r="Q4" s="229">
        <v>47786.02</v>
      </c>
      <c r="R4" s="229" t="s">
        <v>263</v>
      </c>
      <c r="S4" s="229">
        <v>2867.16</v>
      </c>
      <c r="T4" s="229">
        <v>50653.18</v>
      </c>
      <c r="U4" s="229" t="s">
        <v>219</v>
      </c>
      <c r="V4" s="229" t="s">
        <v>264</v>
      </c>
      <c r="W4" s="229" t="s">
        <v>227</v>
      </c>
      <c r="X4" s="229" t="s">
        <v>265</v>
      </c>
      <c r="Y4" s="229" t="s">
        <v>227</v>
      </c>
      <c r="Z4" s="229" t="s">
        <v>266</v>
      </c>
      <c r="AA4" s="229" t="s">
        <v>279</v>
      </c>
    </row>
    <row r="5" spans="1:27" ht="15">
      <c r="A5" s="229" t="s">
        <v>234</v>
      </c>
      <c r="B5" s="229" t="s">
        <v>220</v>
      </c>
      <c r="C5" s="229" t="s">
        <v>220</v>
      </c>
      <c r="D5" s="229" t="s">
        <v>280</v>
      </c>
      <c r="E5" s="229" t="s">
        <v>255</v>
      </c>
      <c r="F5" s="229" t="s">
        <v>256</v>
      </c>
      <c r="G5" s="229" t="s">
        <v>268</v>
      </c>
      <c r="H5" s="229" t="s">
        <v>269</v>
      </c>
      <c r="I5" s="229" t="s">
        <v>281</v>
      </c>
      <c r="J5" s="229" t="s">
        <v>258</v>
      </c>
      <c r="K5" s="229" t="s">
        <v>220</v>
      </c>
      <c r="L5" s="229" t="s">
        <v>271</v>
      </c>
      <c r="M5" s="229" t="s">
        <v>260</v>
      </c>
      <c r="N5" s="229" t="s">
        <v>261</v>
      </c>
      <c r="O5" s="229" t="s">
        <v>217</v>
      </c>
      <c r="P5" s="229" t="s">
        <v>282</v>
      </c>
      <c r="Q5" s="229">
        <v>31788.38</v>
      </c>
      <c r="R5" s="229" t="s">
        <v>263</v>
      </c>
      <c r="S5" s="229">
        <v>1907.3</v>
      </c>
      <c r="T5" s="229">
        <v>33695.68</v>
      </c>
      <c r="U5" s="229" t="s">
        <v>219</v>
      </c>
      <c r="V5" s="229" t="s">
        <v>264</v>
      </c>
      <c r="W5" s="229" t="s">
        <v>227</v>
      </c>
      <c r="X5" s="229" t="s">
        <v>265</v>
      </c>
      <c r="Y5" s="229" t="s">
        <v>227</v>
      </c>
      <c r="Z5" s="229" t="s">
        <v>266</v>
      </c>
      <c r="AA5" s="229" t="s">
        <v>283</v>
      </c>
    </row>
    <row r="6" spans="1:27" ht="15">
      <c r="A6" s="229" t="s">
        <v>235</v>
      </c>
      <c r="B6" s="229" t="s">
        <v>220</v>
      </c>
      <c r="C6" s="229" t="s">
        <v>220</v>
      </c>
      <c r="D6" s="229" t="s">
        <v>284</v>
      </c>
      <c r="E6" s="229" t="s">
        <v>255</v>
      </c>
      <c r="F6" s="229" t="s">
        <v>256</v>
      </c>
      <c r="G6" s="229" t="s">
        <v>231</v>
      </c>
      <c r="H6" s="229" t="s">
        <v>232</v>
      </c>
      <c r="I6" s="229" t="s">
        <v>285</v>
      </c>
      <c r="J6" s="229" t="s">
        <v>286</v>
      </c>
      <c r="K6" s="229" t="s">
        <v>220</v>
      </c>
      <c r="L6" s="229" t="s">
        <v>287</v>
      </c>
      <c r="M6" s="229" t="s">
        <v>260</v>
      </c>
      <c r="N6" s="229" t="s">
        <v>261</v>
      </c>
      <c r="O6" s="229" t="s">
        <v>217</v>
      </c>
      <c r="P6" s="229" t="s">
        <v>288</v>
      </c>
      <c r="Q6" s="229">
        <v>1736477.51</v>
      </c>
      <c r="R6" s="229" t="s">
        <v>263</v>
      </c>
      <c r="S6" s="229">
        <v>104188.66</v>
      </c>
      <c r="T6" s="229">
        <v>1840666.17</v>
      </c>
      <c r="U6" s="229" t="s">
        <v>219</v>
      </c>
      <c r="V6" s="229" t="s">
        <v>264</v>
      </c>
      <c r="W6" s="229" t="s">
        <v>227</v>
      </c>
      <c r="X6" s="229" t="s">
        <v>265</v>
      </c>
      <c r="Y6" s="229" t="s">
        <v>227</v>
      </c>
      <c r="Z6" s="229" t="s">
        <v>266</v>
      </c>
      <c r="AA6" s="229"/>
    </row>
    <row r="8" spans="1:27">
      <c r="A8" s="948" t="s">
        <v>290</v>
      </c>
      <c r="B8" s="948" t="s">
        <v>290</v>
      </c>
      <c r="C8" s="948" t="s">
        <v>290</v>
      </c>
      <c r="D8" s="948" t="s">
        <v>290</v>
      </c>
      <c r="E8" s="948" t="s">
        <v>290</v>
      </c>
      <c r="F8" s="948" t="s">
        <v>290</v>
      </c>
      <c r="G8" s="948" t="s">
        <v>290</v>
      </c>
      <c r="H8" s="948" t="s">
        <v>290</v>
      </c>
      <c r="I8" s="948" t="s">
        <v>290</v>
      </c>
      <c r="J8" s="948" t="s">
        <v>290</v>
      </c>
      <c r="K8" s="948" t="s">
        <v>290</v>
      </c>
      <c r="L8" s="948" t="s">
        <v>290</v>
      </c>
      <c r="M8" s="948" t="s">
        <v>290</v>
      </c>
      <c r="N8" s="948" t="s">
        <v>290</v>
      </c>
    </row>
    <row r="9" spans="1:27" ht="15">
      <c r="A9" s="230" t="s">
        <v>291</v>
      </c>
      <c r="B9" s="228" t="s">
        <v>255</v>
      </c>
    </row>
    <row r="10" spans="1:27" ht="15">
      <c r="A10" s="230" t="s">
        <v>292</v>
      </c>
      <c r="B10" s="228" t="s">
        <v>256</v>
      </c>
    </row>
    <row r="11" spans="1:27" ht="15">
      <c r="A11" s="230" t="s">
        <v>293</v>
      </c>
      <c r="B11" s="228" t="s">
        <v>294</v>
      </c>
    </row>
    <row r="12" spans="1:27" ht="37.5">
      <c r="A12" s="226" t="s">
        <v>198</v>
      </c>
      <c r="B12" s="226" t="s">
        <v>295</v>
      </c>
      <c r="C12" s="226" t="s">
        <v>296</v>
      </c>
      <c r="D12" s="226" t="s">
        <v>297</v>
      </c>
      <c r="E12" s="226" t="s">
        <v>298</v>
      </c>
      <c r="F12" s="226" t="s">
        <v>299</v>
      </c>
      <c r="G12" s="226" t="s">
        <v>300</v>
      </c>
      <c r="H12" s="226" t="s">
        <v>301</v>
      </c>
      <c r="I12" s="226" t="s">
        <v>302</v>
      </c>
      <c r="J12" s="226" t="s">
        <v>303</v>
      </c>
      <c r="K12" s="226" t="s">
        <v>304</v>
      </c>
      <c r="L12" s="226" t="s">
        <v>305</v>
      </c>
      <c r="M12" s="226" t="s">
        <v>306</v>
      </c>
      <c r="N12" s="226" t="s">
        <v>307</v>
      </c>
    </row>
    <row r="13" spans="1:27" ht="15">
      <c r="A13" s="231" t="s">
        <v>217</v>
      </c>
      <c r="B13" s="231" t="s">
        <v>308</v>
      </c>
      <c r="C13" s="231" t="s">
        <v>309</v>
      </c>
      <c r="D13" s="231" t="s">
        <v>310</v>
      </c>
      <c r="E13" s="231" t="s">
        <v>311</v>
      </c>
      <c r="F13" s="231" t="s">
        <v>312</v>
      </c>
      <c r="G13" s="231" t="s">
        <v>312</v>
      </c>
      <c r="H13" s="231" t="s">
        <v>313</v>
      </c>
      <c r="I13" s="231" t="s">
        <v>314</v>
      </c>
      <c r="J13" s="231" t="s">
        <v>312</v>
      </c>
      <c r="K13" s="231" t="s">
        <v>312</v>
      </c>
      <c r="L13" s="231">
        <v>20265501.629999999</v>
      </c>
      <c r="M13" s="231">
        <v>1215930.1200000001</v>
      </c>
      <c r="N13" s="231" t="s">
        <v>315</v>
      </c>
      <c r="O13" s="231"/>
      <c r="P13" s="231"/>
      <c r="Q13" s="231"/>
      <c r="R13" s="231"/>
      <c r="S13" s="231"/>
      <c r="T13" s="231"/>
      <c r="U13" s="231"/>
    </row>
    <row r="14" spans="1:27" ht="15">
      <c r="A14" s="231" t="s">
        <v>230</v>
      </c>
      <c r="B14" s="231" t="s">
        <v>308</v>
      </c>
      <c r="C14" s="231" t="s">
        <v>316</v>
      </c>
      <c r="D14" s="231" t="s">
        <v>317</v>
      </c>
      <c r="E14" s="231" t="s">
        <v>318</v>
      </c>
      <c r="F14" s="231" t="s">
        <v>312</v>
      </c>
      <c r="G14" s="231" t="s">
        <v>312</v>
      </c>
      <c r="H14" s="231" t="s">
        <v>312</v>
      </c>
      <c r="I14" s="231" t="s">
        <v>312</v>
      </c>
      <c r="J14" s="231" t="s">
        <v>312</v>
      </c>
      <c r="K14" s="231" t="s">
        <v>312</v>
      </c>
      <c r="L14" s="231">
        <v>854194844.01999998</v>
      </c>
      <c r="M14" s="231">
        <v>111045329.72</v>
      </c>
      <c r="N14" s="231" t="s">
        <v>319</v>
      </c>
      <c r="O14" s="231"/>
      <c r="P14" s="231"/>
      <c r="Q14" s="231"/>
      <c r="R14" s="231"/>
      <c r="S14" s="231"/>
      <c r="T14" s="231"/>
      <c r="U14" s="231"/>
    </row>
    <row r="15" spans="1:27" ht="15">
      <c r="A15" s="231" t="s">
        <v>233</v>
      </c>
      <c r="B15" s="231" t="s">
        <v>308</v>
      </c>
      <c r="C15" s="231" t="s">
        <v>320</v>
      </c>
      <c r="D15" s="231" t="s">
        <v>321</v>
      </c>
      <c r="E15" s="231" t="s">
        <v>322</v>
      </c>
      <c r="F15" s="231" t="s">
        <v>312</v>
      </c>
      <c r="G15" s="231" t="s">
        <v>312</v>
      </c>
      <c r="H15" s="231" t="s">
        <v>312</v>
      </c>
      <c r="I15" s="231" t="s">
        <v>312</v>
      </c>
      <c r="J15" s="231" t="s">
        <v>312</v>
      </c>
      <c r="K15" s="231" t="s">
        <v>312</v>
      </c>
      <c r="L15" s="231">
        <v>220186683.55000001</v>
      </c>
      <c r="M15" s="231">
        <v>19816801.550000001</v>
      </c>
      <c r="N15" s="231" t="s">
        <v>323</v>
      </c>
      <c r="O15" s="231"/>
      <c r="P15" s="231"/>
      <c r="Q15" s="231"/>
      <c r="R15" s="231"/>
      <c r="S15" s="231"/>
      <c r="T15" s="231"/>
      <c r="U15" s="231"/>
    </row>
    <row r="16" spans="1:27" ht="15">
      <c r="A16" s="231" t="s">
        <v>234</v>
      </c>
      <c r="B16" s="231" t="s">
        <v>159</v>
      </c>
      <c r="C16" s="231"/>
      <c r="D16" s="231" t="s">
        <v>324</v>
      </c>
      <c r="E16" s="231" t="s">
        <v>325</v>
      </c>
      <c r="F16" s="231" t="s">
        <v>312</v>
      </c>
      <c r="G16" s="231" t="s">
        <v>312</v>
      </c>
      <c r="H16" s="231" t="s">
        <v>313</v>
      </c>
      <c r="I16" s="231" t="s">
        <v>314</v>
      </c>
      <c r="J16" s="231" t="s">
        <v>312</v>
      </c>
      <c r="K16" s="231" t="s">
        <v>312</v>
      </c>
      <c r="L16" s="231">
        <v>1094647029.2</v>
      </c>
      <c r="M16" s="231">
        <v>132078061.39</v>
      </c>
      <c r="N16" s="231"/>
      <c r="O16" s="231"/>
      <c r="P16" s="231"/>
      <c r="Q16" s="231"/>
      <c r="R16" s="231"/>
      <c r="S16" s="231"/>
      <c r="T16" s="231"/>
      <c r="U16" s="231"/>
    </row>
  </sheetData>
  <mergeCells count="1">
    <mergeCell ref="A8:N8"/>
  </mergeCells>
  <phoneticPr fontId="29" type="noConversion"/>
  <pageMargins left="0.7" right="0.7" top="0.75" bottom="0.75" header="0.3" footer="0.3"/>
  <pageSetup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C70DD-6820-47B3-8671-73AF6C0D7CBB}">
  <sheetPr>
    <tabColor theme="7" tint="0.59999389629810485"/>
  </sheetPr>
  <dimension ref="A1:F5"/>
  <sheetViews>
    <sheetView workbookViewId="0">
      <selection activeCell="B10" sqref="B10"/>
    </sheetView>
  </sheetViews>
  <sheetFormatPr defaultColWidth="8.625" defaultRowHeight="14.25"/>
  <cols>
    <col min="1" max="1" width="8.625" style="249"/>
    <col min="2" max="2" width="11.625" style="249" bestFit="1" customWidth="1"/>
    <col min="3" max="4" width="8.625" style="249"/>
    <col min="5" max="5" width="15.875" style="249" customWidth="1"/>
    <col min="6" max="16384" width="8.625" style="249"/>
  </cols>
  <sheetData>
    <row r="1" spans="1:6">
      <c r="A1" s="258" t="s">
        <v>407</v>
      </c>
      <c r="B1" s="258" t="s">
        <v>408</v>
      </c>
      <c r="C1" s="258" t="s">
        <v>409</v>
      </c>
      <c r="D1" s="258" t="s">
        <v>410</v>
      </c>
      <c r="E1" s="258" t="s">
        <v>411</v>
      </c>
      <c r="F1" s="258" t="s">
        <v>412</v>
      </c>
    </row>
    <row r="2" spans="1:6">
      <c r="A2" s="249">
        <v>2320</v>
      </c>
      <c r="B2" s="249">
        <v>2221010100</v>
      </c>
      <c r="D2" s="249" t="s">
        <v>413</v>
      </c>
    </row>
    <row r="3" spans="1:6">
      <c r="B3" s="249">
        <v>2221010200</v>
      </c>
    </row>
    <row r="4" spans="1:6">
      <c r="B4" s="249">
        <v>2221010300</v>
      </c>
    </row>
    <row r="5" spans="1:6">
      <c r="B5" s="249">
        <v>2221010400</v>
      </c>
    </row>
  </sheetData>
  <phoneticPr fontId="29"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44E44-4F6B-4D47-88E9-806CD7A1C2D9}">
  <sheetPr>
    <tabColor theme="7" tint="0.59999389629810485"/>
  </sheetPr>
  <dimension ref="B1:O84"/>
  <sheetViews>
    <sheetView zoomScale="70" zoomScaleNormal="70" workbookViewId="0">
      <selection activeCell="L69" sqref="L69"/>
    </sheetView>
  </sheetViews>
  <sheetFormatPr defaultColWidth="8.625" defaultRowHeight="16.5" outlineLevelRow="1"/>
  <cols>
    <col min="1" max="1" width="5.5" style="707" bestFit="1" customWidth="1"/>
    <col min="2" max="2" width="3.625" style="720" bestFit="1" customWidth="1"/>
    <col min="3" max="3" width="13.125" style="720" customWidth="1"/>
    <col min="4" max="4" width="29.125" style="707" bestFit="1" customWidth="1"/>
    <col min="5" max="5" width="49.625" style="707" bestFit="1" customWidth="1"/>
    <col min="6" max="6" width="105.25" style="707" bestFit="1" customWidth="1"/>
    <col min="7" max="7" width="17.375" style="707" bestFit="1" customWidth="1"/>
    <col min="8" max="8" width="5.5" style="721" bestFit="1" customWidth="1"/>
    <col min="9" max="9" width="17.375" style="707" bestFit="1" customWidth="1"/>
    <col min="10" max="10" width="13.25" style="720" bestFit="1" customWidth="1"/>
    <col min="11" max="11" width="8.625" style="707" bestFit="1" customWidth="1"/>
    <col min="12" max="12" width="11.75" style="707" bestFit="1" customWidth="1"/>
    <col min="13" max="13" width="9.25" style="720" bestFit="1" customWidth="1"/>
    <col min="14" max="14" width="11.75" style="707" bestFit="1" customWidth="1"/>
    <col min="15" max="15" width="11.25" style="707" bestFit="1" customWidth="1"/>
    <col min="16" max="16" width="19.5" style="707" bestFit="1" customWidth="1"/>
    <col min="17" max="16384" width="8.625" style="707"/>
  </cols>
  <sheetData>
    <row r="1" spans="2:15" ht="30">
      <c r="B1" s="704" t="s">
        <v>1098</v>
      </c>
      <c r="C1" s="706" t="s">
        <v>1292</v>
      </c>
      <c r="D1" s="704" t="s">
        <v>1099</v>
      </c>
      <c r="E1" s="704" t="s">
        <v>1100</v>
      </c>
      <c r="F1" s="704" t="s">
        <v>1101</v>
      </c>
      <c r="G1" s="704" t="s">
        <v>1102</v>
      </c>
      <c r="H1" s="705" t="s">
        <v>1103</v>
      </c>
      <c r="I1" s="706" t="s">
        <v>1301</v>
      </c>
      <c r="J1" s="704" t="s">
        <v>1104</v>
      </c>
      <c r="K1" s="704" t="s">
        <v>1105</v>
      </c>
      <c r="L1" s="704" t="s">
        <v>1106</v>
      </c>
      <c r="M1" s="704" t="s">
        <v>1107</v>
      </c>
      <c r="N1" s="704" t="s">
        <v>1108</v>
      </c>
      <c r="O1" s="704" t="s">
        <v>1109</v>
      </c>
    </row>
    <row r="2" spans="2:15">
      <c r="B2" s="708"/>
      <c r="C2" s="708"/>
      <c r="D2" s="708" t="s">
        <v>1110</v>
      </c>
      <c r="E2" s="708"/>
      <c r="F2" s="708"/>
      <c r="G2" s="709">
        <f>+G3</f>
        <v>172249813.95999998</v>
      </c>
      <c r="H2" s="710"/>
      <c r="I2" s="709">
        <f>+I3</f>
        <v>158598164.50999999</v>
      </c>
      <c r="J2" s="708"/>
      <c r="K2" s="708"/>
      <c r="L2" s="709">
        <f>+L3</f>
        <v>46139.394605999994</v>
      </c>
      <c r="M2" s="708"/>
      <c r="N2" s="709">
        <f>+N3</f>
        <v>46139.394605999994</v>
      </c>
      <c r="O2" s="708"/>
    </row>
    <row r="3" spans="2:15">
      <c r="B3" s="708"/>
      <c r="C3" s="708"/>
      <c r="D3" s="708" t="s">
        <v>1111</v>
      </c>
      <c r="E3" s="708"/>
      <c r="F3" s="708"/>
      <c r="G3" s="709">
        <f>SUM(G4:G39)</f>
        <v>172249813.95999998</v>
      </c>
      <c r="H3" s="710"/>
      <c r="I3" s="709">
        <f>SUM(I4:I39)</f>
        <v>158598164.50999999</v>
      </c>
      <c r="J3" s="708"/>
      <c r="K3" s="708"/>
      <c r="L3" s="709">
        <f>SUM(L4:L39)</f>
        <v>46139.394605999994</v>
      </c>
      <c r="M3" s="708"/>
      <c r="N3" s="709">
        <f>SUM(N4:N39)</f>
        <v>46139.394605999994</v>
      </c>
      <c r="O3" s="708"/>
    </row>
    <row r="4" spans="2:15" hidden="1" outlineLevel="1">
      <c r="B4" s="711">
        <v>1</v>
      </c>
      <c r="C4" s="711" t="s">
        <v>1294</v>
      </c>
      <c r="D4" s="712" t="s">
        <v>1112</v>
      </c>
      <c r="E4" s="712" t="s">
        <v>1113</v>
      </c>
      <c r="F4" s="712" t="s">
        <v>1114</v>
      </c>
      <c r="G4" s="713">
        <v>13519.99</v>
      </c>
      <c r="H4" s="714">
        <v>0.06</v>
      </c>
      <c r="I4" s="715">
        <f t="shared" ref="I4:I37" si="0">ROUND(G4/(1+H4),2)</f>
        <v>12754.71</v>
      </c>
      <c r="J4" s="711" t="s">
        <v>29</v>
      </c>
      <c r="K4" s="716">
        <f>IFERROR(VLOOKUP(J4,[114]印花税税目汇总!$B$1:$D$16,3,0),"")</f>
        <v>1E-3</v>
      </c>
      <c r="L4" s="715">
        <f t="shared" ref="L4:L39" si="1">IFERROR(K4*I4,0)</f>
        <v>12.754709999999999</v>
      </c>
      <c r="M4" s="717"/>
      <c r="N4" s="718" cm="1">
        <f t="array" ref="N4">IFERROR(_xlfn.IFS(M4&gt;0%,L4*M4,M4=0,L4*1),0)</f>
        <v>12.754709999999999</v>
      </c>
      <c r="O4" s="712"/>
    </row>
    <row r="5" spans="2:15" hidden="1" outlineLevel="1">
      <c r="B5" s="711">
        <v>2</v>
      </c>
      <c r="C5" s="711" t="s">
        <v>1294</v>
      </c>
      <c r="D5" s="712" t="s">
        <v>1115</v>
      </c>
      <c r="E5" s="712" t="s">
        <v>1113</v>
      </c>
      <c r="F5" s="712" t="s">
        <v>1116</v>
      </c>
      <c r="G5" s="713">
        <v>349933.15</v>
      </c>
      <c r="H5" s="714">
        <v>0.06</v>
      </c>
      <c r="I5" s="715">
        <f t="shared" si="0"/>
        <v>330125.61</v>
      </c>
      <c r="J5" s="711" t="s">
        <v>29</v>
      </c>
      <c r="K5" s="716">
        <f>IFERROR(VLOOKUP(J5,[114]印花税税目汇总!$B$1:$D$16,3,0),"")</f>
        <v>1E-3</v>
      </c>
      <c r="L5" s="715">
        <f t="shared" si="1"/>
        <v>330.12560999999999</v>
      </c>
      <c r="M5" s="717"/>
      <c r="N5" s="718" cm="1">
        <f t="array" ref="N5">IFERROR(_xlfn.IFS(M5&gt;0%,L5*M5,M5=0,L5*1),0)</f>
        <v>330.12560999999999</v>
      </c>
      <c r="O5" s="712"/>
    </row>
    <row r="6" spans="2:15" hidden="1" outlineLevel="1">
      <c r="B6" s="711">
        <v>3</v>
      </c>
      <c r="C6" s="711" t="s">
        <v>1294</v>
      </c>
      <c r="D6" s="712" t="s">
        <v>1117</v>
      </c>
      <c r="E6" s="712" t="s">
        <v>1118</v>
      </c>
      <c r="F6" s="712" t="s">
        <v>1119</v>
      </c>
      <c r="G6" s="713">
        <v>11388</v>
      </c>
      <c r="H6" s="714">
        <v>0.13</v>
      </c>
      <c r="I6" s="715">
        <f t="shared" si="0"/>
        <v>10077.879999999999</v>
      </c>
      <c r="J6" s="711" t="s">
        <v>1120</v>
      </c>
      <c r="K6" s="716">
        <f>IFERROR(VLOOKUP(J6,[114]印花税税目汇总!$B$1:$D$16,3,0),"")</f>
        <v>1E-3</v>
      </c>
      <c r="L6" s="715">
        <f t="shared" si="1"/>
        <v>10.077879999999999</v>
      </c>
      <c r="M6" s="717"/>
      <c r="N6" s="718" cm="1">
        <f t="array" ref="N6">IFERROR(_xlfn.IFS(M6&gt;0%,L6*M6,M6=0,L6*1),0)</f>
        <v>10.077879999999999</v>
      </c>
      <c r="O6" s="712"/>
    </row>
    <row r="7" spans="2:15" hidden="1" outlineLevel="1">
      <c r="B7" s="711">
        <v>4</v>
      </c>
      <c r="C7" s="711" t="s">
        <v>1294</v>
      </c>
      <c r="D7" s="712" t="s">
        <v>1121</v>
      </c>
      <c r="E7" s="712" t="s">
        <v>1113</v>
      </c>
      <c r="F7" s="712" t="s">
        <v>1122</v>
      </c>
      <c r="G7" s="713">
        <v>74246.19</v>
      </c>
      <c r="H7" s="714">
        <v>0.06</v>
      </c>
      <c r="I7" s="715">
        <f t="shared" si="0"/>
        <v>70043.58</v>
      </c>
      <c r="J7" s="711" t="s">
        <v>29</v>
      </c>
      <c r="K7" s="716">
        <f>IFERROR(VLOOKUP(J7,[114]印花税税目汇总!$B$1:$D$16,3,0),"")</f>
        <v>1E-3</v>
      </c>
      <c r="L7" s="715">
        <f t="shared" si="1"/>
        <v>70.043580000000006</v>
      </c>
      <c r="M7" s="717"/>
      <c r="N7" s="718" cm="1">
        <f t="array" ref="N7">IFERROR(_xlfn.IFS(M7&gt;0%,L7*M7,M7=0,L7*1),0)</f>
        <v>70.043580000000006</v>
      </c>
      <c r="O7" s="712"/>
    </row>
    <row r="8" spans="2:15" hidden="1" outlineLevel="1">
      <c r="B8" s="711">
        <v>5</v>
      </c>
      <c r="C8" s="711" t="s">
        <v>1294</v>
      </c>
      <c r="D8" s="712" t="s">
        <v>1123</v>
      </c>
      <c r="E8" s="712" t="s">
        <v>1118</v>
      </c>
      <c r="F8" s="712" t="s">
        <v>1124</v>
      </c>
      <c r="G8" s="713">
        <v>7840.78</v>
      </c>
      <c r="H8" s="714">
        <v>0.13</v>
      </c>
      <c r="I8" s="715">
        <f t="shared" si="0"/>
        <v>6938.74</v>
      </c>
      <c r="J8" s="711" t="s">
        <v>1120</v>
      </c>
      <c r="K8" s="716">
        <f>IFERROR(VLOOKUP(J8,[114]印花税税目汇总!$B$1:$D$16,3,0),"")</f>
        <v>1E-3</v>
      </c>
      <c r="L8" s="715">
        <f t="shared" si="1"/>
        <v>6.9387400000000001</v>
      </c>
      <c r="M8" s="717"/>
      <c r="N8" s="718" cm="1">
        <f t="array" ref="N8">IFERROR(_xlfn.IFS(M8&gt;0%,L8*M8,M8=0,L8*1),0)</f>
        <v>6.9387400000000001</v>
      </c>
      <c r="O8" s="712"/>
    </row>
    <row r="9" spans="2:15" hidden="1" outlineLevel="1">
      <c r="B9" s="711">
        <v>6</v>
      </c>
      <c r="C9" s="711" t="s">
        <v>1294</v>
      </c>
      <c r="D9" s="712" t="s">
        <v>1125</v>
      </c>
      <c r="E9" s="712" t="s">
        <v>1126</v>
      </c>
      <c r="F9" s="712" t="s">
        <v>1127</v>
      </c>
      <c r="G9" s="713">
        <v>25235</v>
      </c>
      <c r="H9" s="714">
        <v>0.01</v>
      </c>
      <c r="I9" s="715">
        <f t="shared" si="0"/>
        <v>24985.15</v>
      </c>
      <c r="J9" s="711" t="s">
        <v>1120</v>
      </c>
      <c r="K9" s="716">
        <f>IFERROR(VLOOKUP(J9,[114]印花税税目汇总!$B$1:$D$16,3,0),"")</f>
        <v>1E-3</v>
      </c>
      <c r="L9" s="715">
        <f t="shared" si="1"/>
        <v>24.985150000000001</v>
      </c>
      <c r="M9" s="711"/>
      <c r="N9" s="718" cm="1">
        <f t="array" ref="N9">IFERROR(_xlfn.IFS(M9&gt;0%,L9*M9,M9=0,L9*1),0)</f>
        <v>24.985150000000001</v>
      </c>
      <c r="O9" s="712"/>
    </row>
    <row r="10" spans="2:15" hidden="1" outlineLevel="1">
      <c r="B10" s="711">
        <v>7</v>
      </c>
      <c r="C10" s="711" t="s">
        <v>1294</v>
      </c>
      <c r="D10" s="712" t="s">
        <v>1128</v>
      </c>
      <c r="E10" s="712" t="s">
        <v>1129</v>
      </c>
      <c r="F10" s="712" t="s">
        <v>1130</v>
      </c>
      <c r="G10" s="713">
        <v>8748</v>
      </c>
      <c r="H10" s="714">
        <v>0</v>
      </c>
      <c r="I10" s="715">
        <f t="shared" si="0"/>
        <v>8748</v>
      </c>
      <c r="J10" s="711" t="s">
        <v>1120</v>
      </c>
      <c r="K10" s="716">
        <f>IFERROR(VLOOKUP(J10,[114]印花税税目汇总!$B$1:$D$16,3,0),"")</f>
        <v>1E-3</v>
      </c>
      <c r="L10" s="715">
        <f t="shared" si="1"/>
        <v>8.7479999999999993</v>
      </c>
      <c r="M10" s="711"/>
      <c r="N10" s="718" cm="1">
        <f t="array" ref="N10">IFERROR(_xlfn.IFS(M10&gt;0%,L10*M10,M10=0,L10*1),0)</f>
        <v>8.7479999999999993</v>
      </c>
      <c r="O10" s="712"/>
    </row>
    <row r="11" spans="2:15" hidden="1" outlineLevel="1">
      <c r="B11" s="711">
        <v>8</v>
      </c>
      <c r="C11" s="711" t="s">
        <v>1294</v>
      </c>
      <c r="D11" s="712" t="s">
        <v>1131</v>
      </c>
      <c r="E11" s="712" t="s">
        <v>1132</v>
      </c>
      <c r="F11" s="712" t="s">
        <v>1133</v>
      </c>
      <c r="G11" s="713">
        <v>1200</v>
      </c>
      <c r="H11" s="714">
        <v>0.06</v>
      </c>
      <c r="I11" s="715">
        <f t="shared" si="0"/>
        <v>1132.08</v>
      </c>
      <c r="J11" s="711"/>
      <c r="K11" s="716" t="str">
        <f>IFERROR(VLOOKUP(J11,[114]印花税税目汇总!$B$1:$D$16,3,0),"")</f>
        <v/>
      </c>
      <c r="L11" s="715">
        <f t="shared" si="1"/>
        <v>0</v>
      </c>
      <c r="M11" s="711"/>
      <c r="N11" s="718" cm="1">
        <f t="array" ref="N11">IFERROR(_xlfn.IFS(M11&gt;0%,L11*M11,M11=0,L11*1),0)</f>
        <v>0</v>
      </c>
      <c r="O11" s="712"/>
    </row>
    <row r="12" spans="2:15" hidden="1" outlineLevel="1">
      <c r="B12" s="711">
        <v>9</v>
      </c>
      <c r="C12" s="711" t="s">
        <v>1294</v>
      </c>
      <c r="D12" s="712" t="s">
        <v>1134</v>
      </c>
      <c r="E12" s="712" t="s">
        <v>232</v>
      </c>
      <c r="F12" s="712" t="s">
        <v>1135</v>
      </c>
      <c r="G12" s="713">
        <v>86615.91</v>
      </c>
      <c r="H12" s="714">
        <v>0.06</v>
      </c>
      <c r="I12" s="715">
        <f t="shared" si="0"/>
        <v>81713.119999999995</v>
      </c>
      <c r="J12" s="711" t="s">
        <v>387</v>
      </c>
      <c r="K12" s="716">
        <f>IFERROR(VLOOKUP(J12,[114]印花税税目汇总!$B$1:$D$16,3,0),"")</f>
        <v>2.9999999999999997E-4</v>
      </c>
      <c r="L12" s="715">
        <f t="shared" si="1"/>
        <v>24.513935999999998</v>
      </c>
      <c r="M12" s="711"/>
      <c r="N12" s="718" cm="1">
        <f t="array" ref="N12">IFERROR(_xlfn.IFS(M12&gt;0%,L12*M12,M12=0,L12*1),0)</f>
        <v>24.513935999999998</v>
      </c>
      <c r="O12" s="712"/>
    </row>
    <row r="13" spans="2:15" hidden="1" outlineLevel="1">
      <c r="B13" s="711">
        <v>10</v>
      </c>
      <c r="C13" s="711" t="s">
        <v>1294</v>
      </c>
      <c r="D13" s="712" t="s">
        <v>1136</v>
      </c>
      <c r="E13" s="712" t="s">
        <v>1137</v>
      </c>
      <c r="F13" s="712" t="s">
        <v>1138</v>
      </c>
      <c r="G13" s="713">
        <v>11755.65</v>
      </c>
      <c r="H13" s="714">
        <v>0.09</v>
      </c>
      <c r="I13" s="715">
        <f t="shared" si="0"/>
        <v>10785</v>
      </c>
      <c r="J13" s="711" t="s">
        <v>386</v>
      </c>
      <c r="K13" s="716">
        <f>IFERROR(VLOOKUP(J13,[114]印花税税目汇总!$B$1:$D$16,3,0),"")</f>
        <v>2.9999999999999997E-4</v>
      </c>
      <c r="L13" s="715">
        <f t="shared" si="1"/>
        <v>3.2354999999999996</v>
      </c>
      <c r="M13" s="711"/>
      <c r="N13" s="718" cm="1">
        <f t="array" ref="N13">IFERROR(_xlfn.IFS(M13&gt;0%,L13*M13,M13=0,L13*1),0)</f>
        <v>3.2354999999999996</v>
      </c>
      <c r="O13" s="712"/>
    </row>
    <row r="14" spans="2:15" hidden="1" outlineLevel="1">
      <c r="B14" s="711">
        <v>11</v>
      </c>
      <c r="C14" s="711" t="s">
        <v>1294</v>
      </c>
      <c r="D14" s="712" t="s">
        <v>1139</v>
      </c>
      <c r="E14" s="712" t="s">
        <v>1132</v>
      </c>
      <c r="F14" s="712" t="s">
        <v>1140</v>
      </c>
      <c r="G14" s="713">
        <v>1200</v>
      </c>
      <c r="H14" s="714">
        <v>0.06</v>
      </c>
      <c r="I14" s="715">
        <f t="shared" si="0"/>
        <v>1132.08</v>
      </c>
      <c r="J14" s="711"/>
      <c r="K14" s="716" t="str">
        <f>IFERROR(VLOOKUP(J14,[114]印花税税目汇总!$B$1:$D$16,3,0),"")</f>
        <v/>
      </c>
      <c r="L14" s="715">
        <f t="shared" si="1"/>
        <v>0</v>
      </c>
      <c r="M14" s="711"/>
      <c r="N14" s="718" cm="1">
        <f t="array" ref="N14">IFERROR(_xlfn.IFS(M14&gt;0%,L14*M14,M14=0,L14*1),0)</f>
        <v>0</v>
      </c>
      <c r="O14" s="712"/>
    </row>
    <row r="15" spans="2:15" hidden="1" outlineLevel="1">
      <c r="B15" s="711">
        <v>12</v>
      </c>
      <c r="C15" s="711" t="s">
        <v>1294</v>
      </c>
      <c r="D15" s="712" t="s">
        <v>1141</v>
      </c>
      <c r="E15" s="712" t="s">
        <v>232</v>
      </c>
      <c r="F15" s="712" t="s">
        <v>1142</v>
      </c>
      <c r="G15" s="713">
        <v>1946.3</v>
      </c>
      <c r="H15" s="714">
        <v>0.06</v>
      </c>
      <c r="I15" s="715">
        <f t="shared" si="0"/>
        <v>1836.13</v>
      </c>
      <c r="J15" s="711" t="s">
        <v>387</v>
      </c>
      <c r="K15" s="716">
        <f>IFERROR(VLOOKUP(J15,[114]印花税税目汇总!$B$1:$D$16,3,0),"")</f>
        <v>2.9999999999999997E-4</v>
      </c>
      <c r="L15" s="715">
        <f t="shared" si="1"/>
        <v>0.55083899999999997</v>
      </c>
      <c r="M15" s="711"/>
      <c r="N15" s="718" cm="1">
        <f t="array" ref="N15">IFERROR(_xlfn.IFS(M15&gt;0%,L15*M15,M15=0,L15*1),0)</f>
        <v>0.55083899999999997</v>
      </c>
      <c r="O15" s="712"/>
    </row>
    <row r="16" spans="2:15" hidden="1" outlineLevel="1">
      <c r="B16" s="711">
        <v>13</v>
      </c>
      <c r="C16" s="711" t="s">
        <v>1294</v>
      </c>
      <c r="D16" s="712" t="s">
        <v>1143</v>
      </c>
      <c r="E16" s="712" t="s">
        <v>1137</v>
      </c>
      <c r="F16" s="712" t="s">
        <v>1144</v>
      </c>
      <c r="G16" s="713">
        <v>12300.65</v>
      </c>
      <c r="H16" s="714">
        <v>0.09</v>
      </c>
      <c r="I16" s="715">
        <f t="shared" si="0"/>
        <v>11285</v>
      </c>
      <c r="J16" s="711" t="s">
        <v>386</v>
      </c>
      <c r="K16" s="716">
        <f>IFERROR(VLOOKUP(J16,[114]印花税税目汇总!$B$1:$D$16,3,0),"")</f>
        <v>2.9999999999999997E-4</v>
      </c>
      <c r="L16" s="715">
        <f t="shared" si="1"/>
        <v>3.3854999999999995</v>
      </c>
      <c r="M16" s="711"/>
      <c r="N16" s="718" cm="1">
        <f t="array" ref="N16">IFERROR(_xlfn.IFS(M16&gt;0%,L16*M16,M16=0,L16*1),0)</f>
        <v>3.3854999999999995</v>
      </c>
      <c r="O16" s="712"/>
    </row>
    <row r="17" spans="2:15" hidden="1" outlineLevel="1">
      <c r="B17" s="711">
        <v>14</v>
      </c>
      <c r="C17" s="711" t="s">
        <v>1294</v>
      </c>
      <c r="D17" s="712" t="s">
        <v>1145</v>
      </c>
      <c r="E17" s="712" t="s">
        <v>1132</v>
      </c>
      <c r="F17" s="712" t="s">
        <v>1146</v>
      </c>
      <c r="G17" s="713">
        <v>28800</v>
      </c>
      <c r="H17" s="714">
        <v>0.06</v>
      </c>
      <c r="I17" s="715">
        <f t="shared" si="0"/>
        <v>27169.81</v>
      </c>
      <c r="J17" s="711"/>
      <c r="K17" s="716" t="str">
        <f>IFERROR(VLOOKUP(J17,[114]印花税税目汇总!$B$1:$D$16,3,0),"")</f>
        <v/>
      </c>
      <c r="L17" s="715">
        <f t="shared" si="1"/>
        <v>0</v>
      </c>
      <c r="M17" s="711"/>
      <c r="N17" s="718" cm="1">
        <f t="array" ref="N17">IFERROR(_xlfn.IFS(M17&gt;0%,L17*M17,M17=0,L17*1),0)</f>
        <v>0</v>
      </c>
      <c r="O17" s="712"/>
    </row>
    <row r="18" spans="2:15" hidden="1" outlineLevel="1">
      <c r="B18" s="711">
        <v>15</v>
      </c>
      <c r="C18" s="711" t="s">
        <v>1294</v>
      </c>
      <c r="D18" s="712" t="s">
        <v>1147</v>
      </c>
      <c r="E18" s="712" t="s">
        <v>1132</v>
      </c>
      <c r="F18" s="712" t="s">
        <v>1148</v>
      </c>
      <c r="G18" s="713">
        <v>28800</v>
      </c>
      <c r="H18" s="714">
        <v>0.06</v>
      </c>
      <c r="I18" s="715">
        <f t="shared" si="0"/>
        <v>27169.81</v>
      </c>
      <c r="J18" s="711"/>
      <c r="K18" s="716" t="str">
        <f>IFERROR(VLOOKUP(J18,[114]印花税税目汇总!$B$1:$D$16,3,0),"")</f>
        <v/>
      </c>
      <c r="L18" s="715">
        <f t="shared" si="1"/>
        <v>0</v>
      </c>
      <c r="M18" s="711"/>
      <c r="N18" s="718" cm="1">
        <f t="array" ref="N18">IFERROR(_xlfn.IFS(M18&gt;0%,L18*M18,M18=0,L18*1),0)</f>
        <v>0</v>
      </c>
      <c r="O18" s="712"/>
    </row>
    <row r="19" spans="2:15" hidden="1" outlineLevel="1">
      <c r="B19" s="711">
        <v>16</v>
      </c>
      <c r="C19" s="711" t="s">
        <v>1294</v>
      </c>
      <c r="D19" s="712" t="s">
        <v>1149</v>
      </c>
      <c r="E19" s="712" t="s">
        <v>232</v>
      </c>
      <c r="F19" s="712" t="s">
        <v>1150</v>
      </c>
      <c r="G19" s="713">
        <v>552501.56000000006</v>
      </c>
      <c r="H19" s="714">
        <v>0.06</v>
      </c>
      <c r="I19" s="715">
        <f t="shared" si="0"/>
        <v>521227.89</v>
      </c>
      <c r="J19" s="711" t="s">
        <v>387</v>
      </c>
      <c r="K19" s="716">
        <f>IFERROR(VLOOKUP(J19,[114]印花税税目汇总!$B$1:$D$16,3,0),"")</f>
        <v>2.9999999999999997E-4</v>
      </c>
      <c r="L19" s="715">
        <f t="shared" si="1"/>
        <v>156.36836699999998</v>
      </c>
      <c r="M19" s="711"/>
      <c r="N19" s="718" cm="1">
        <f t="array" ref="N19">IFERROR(_xlfn.IFS(M19&gt;0%,L19*M19,M19=0,L19*1),0)</f>
        <v>156.36836699999998</v>
      </c>
      <c r="O19" s="712"/>
    </row>
    <row r="20" spans="2:15" hidden="1" outlineLevel="1">
      <c r="B20" s="711">
        <v>17</v>
      </c>
      <c r="C20" s="711" t="s">
        <v>1294</v>
      </c>
      <c r="D20" s="712" t="s">
        <v>1151</v>
      </c>
      <c r="E20" s="712" t="s">
        <v>1152</v>
      </c>
      <c r="F20" s="712" t="s">
        <v>1153</v>
      </c>
      <c r="G20" s="713">
        <v>60797.58</v>
      </c>
      <c r="H20" s="714">
        <v>0.06</v>
      </c>
      <c r="I20" s="715">
        <f t="shared" si="0"/>
        <v>57356.21</v>
      </c>
      <c r="J20" s="711"/>
      <c r="K20" s="716" t="str">
        <f>IFERROR(VLOOKUP(J20,[114]印花税税目汇总!$B$1:$D$16,3,0),"")</f>
        <v/>
      </c>
      <c r="L20" s="715">
        <f t="shared" si="1"/>
        <v>0</v>
      </c>
      <c r="M20" s="711"/>
      <c r="N20" s="718" cm="1">
        <f t="array" ref="N20">IFERROR(_xlfn.IFS(M20&gt;0%,L20*M20,M20=0,L20*1),0)</f>
        <v>0</v>
      </c>
      <c r="O20" s="712"/>
    </row>
    <row r="21" spans="2:15" hidden="1" outlineLevel="1">
      <c r="B21" s="711">
        <v>18</v>
      </c>
      <c r="C21" s="711" t="s">
        <v>1294</v>
      </c>
      <c r="D21" s="712" t="s">
        <v>1154</v>
      </c>
      <c r="E21" s="712" t="s">
        <v>1152</v>
      </c>
      <c r="F21" s="712" t="s">
        <v>1155</v>
      </c>
      <c r="G21" s="713">
        <v>31565.09</v>
      </c>
      <c r="H21" s="714">
        <v>0.06</v>
      </c>
      <c r="I21" s="715">
        <f t="shared" si="0"/>
        <v>29778.39</v>
      </c>
      <c r="J21" s="711"/>
      <c r="K21" s="716" t="str">
        <f>IFERROR(VLOOKUP(J21,[114]印花税税目汇总!$B$1:$D$16,3,0),"")</f>
        <v/>
      </c>
      <c r="L21" s="715">
        <f t="shared" si="1"/>
        <v>0</v>
      </c>
      <c r="M21" s="711"/>
      <c r="N21" s="718" cm="1">
        <f t="array" ref="N21">IFERROR(_xlfn.IFS(M21&gt;0%,L21*M21,M21=0,L21*1),0)</f>
        <v>0</v>
      </c>
      <c r="O21" s="712"/>
    </row>
    <row r="22" spans="2:15" hidden="1" outlineLevel="1">
      <c r="B22" s="711">
        <v>19</v>
      </c>
      <c r="C22" s="711" t="s">
        <v>1294</v>
      </c>
      <c r="D22" s="712" t="s">
        <v>1156</v>
      </c>
      <c r="E22" s="712" t="s">
        <v>1157</v>
      </c>
      <c r="F22" s="712" t="s">
        <v>1158</v>
      </c>
      <c r="G22" s="713">
        <v>200000</v>
      </c>
      <c r="H22" s="714">
        <v>0.13</v>
      </c>
      <c r="I22" s="715">
        <f t="shared" si="0"/>
        <v>176991.15</v>
      </c>
      <c r="J22" s="711"/>
      <c r="K22" s="716" t="str">
        <f>IFERROR(VLOOKUP(J22,[114]印花税税目汇总!$B$1:$D$16,3,0),"")</f>
        <v/>
      </c>
      <c r="L22" s="715">
        <f t="shared" si="1"/>
        <v>0</v>
      </c>
      <c r="M22" s="711"/>
      <c r="N22" s="718" cm="1">
        <f t="array" ref="N22">IFERROR(_xlfn.IFS(M22&gt;0%,L22*M22,M22=0,L22*1),0)</f>
        <v>0</v>
      </c>
      <c r="O22" s="712"/>
    </row>
    <row r="23" spans="2:15" hidden="1" outlineLevel="1">
      <c r="B23" s="711">
        <v>20</v>
      </c>
      <c r="C23" s="711" t="s">
        <v>1294</v>
      </c>
      <c r="D23" s="712" t="s">
        <v>1159</v>
      </c>
      <c r="E23" s="712" t="s">
        <v>232</v>
      </c>
      <c r="F23" s="712" t="s">
        <v>1160</v>
      </c>
      <c r="G23" s="713">
        <v>72691.55</v>
      </c>
      <c r="H23" s="714">
        <v>0.06</v>
      </c>
      <c r="I23" s="715">
        <f t="shared" si="0"/>
        <v>68576.929999999993</v>
      </c>
      <c r="J23" s="711" t="s">
        <v>387</v>
      </c>
      <c r="K23" s="716">
        <f>IFERROR(VLOOKUP(J23,[114]印花税税目汇总!$B$1:$D$16,3,0),"")</f>
        <v>2.9999999999999997E-4</v>
      </c>
      <c r="L23" s="715">
        <f t="shared" si="1"/>
        <v>20.573078999999996</v>
      </c>
      <c r="M23" s="711"/>
      <c r="N23" s="718" cm="1">
        <f t="array" ref="N23">IFERROR(_xlfn.IFS(M23&gt;0%,L23*M23,M23=0,L23*1),0)</f>
        <v>20.573078999999996</v>
      </c>
      <c r="O23" s="712"/>
    </row>
    <row r="24" spans="2:15" hidden="1" outlineLevel="1">
      <c r="B24" s="711">
        <v>21</v>
      </c>
      <c r="C24" s="711" t="s">
        <v>1294</v>
      </c>
      <c r="D24" s="712" t="s">
        <v>1161</v>
      </c>
      <c r="E24" s="712" t="s">
        <v>232</v>
      </c>
      <c r="F24" s="712" t="s">
        <v>1162</v>
      </c>
      <c r="G24" s="713">
        <v>96881.86</v>
      </c>
      <c r="H24" s="714">
        <v>0.06</v>
      </c>
      <c r="I24" s="715">
        <f t="shared" si="0"/>
        <v>91397.98</v>
      </c>
      <c r="J24" s="711" t="s">
        <v>387</v>
      </c>
      <c r="K24" s="716">
        <f>IFERROR(VLOOKUP(J24,[114]印花税税目汇总!$B$1:$D$16,3,0),"")</f>
        <v>2.9999999999999997E-4</v>
      </c>
      <c r="L24" s="715">
        <f t="shared" si="1"/>
        <v>27.419393999999997</v>
      </c>
      <c r="M24" s="711"/>
      <c r="N24" s="718" cm="1">
        <f t="array" ref="N24">IFERROR(_xlfn.IFS(M24&gt;0%,L24*M24,M24=0,L24*1),0)</f>
        <v>27.419393999999997</v>
      </c>
      <c r="O24" s="712"/>
    </row>
    <row r="25" spans="2:15" hidden="1" outlineLevel="1">
      <c r="B25" s="711">
        <v>22</v>
      </c>
      <c r="C25" s="711" t="s">
        <v>1294</v>
      </c>
      <c r="D25" s="712" t="s">
        <v>1163</v>
      </c>
      <c r="E25" s="712" t="s">
        <v>1152</v>
      </c>
      <c r="F25" s="712" t="s">
        <v>1164</v>
      </c>
      <c r="G25" s="713">
        <v>31380.65</v>
      </c>
      <c r="H25" s="714">
        <v>0.06</v>
      </c>
      <c r="I25" s="715">
        <f t="shared" si="0"/>
        <v>29604.39</v>
      </c>
      <c r="J25" s="711"/>
      <c r="K25" s="716" t="str">
        <f>IFERROR(VLOOKUP(J25,[114]印花税税目汇总!$B$1:$D$16,3,0),"")</f>
        <v/>
      </c>
      <c r="L25" s="715">
        <f t="shared" si="1"/>
        <v>0</v>
      </c>
      <c r="M25" s="711"/>
      <c r="N25" s="718" cm="1">
        <f t="array" ref="N25">IFERROR(_xlfn.IFS(M25&gt;0%,L25*M25,M25=0,L25*1),0)</f>
        <v>0</v>
      </c>
      <c r="O25" s="712"/>
    </row>
    <row r="26" spans="2:15" hidden="1" outlineLevel="1">
      <c r="B26" s="711">
        <v>23</v>
      </c>
      <c r="C26" s="711" t="s">
        <v>1294</v>
      </c>
      <c r="D26" s="712" t="s">
        <v>1165</v>
      </c>
      <c r="E26" s="712" t="s">
        <v>1166</v>
      </c>
      <c r="F26" s="712" t="s">
        <v>1167</v>
      </c>
      <c r="G26" s="713">
        <v>10000</v>
      </c>
      <c r="H26" s="714">
        <v>0.13</v>
      </c>
      <c r="I26" s="715">
        <f t="shared" si="0"/>
        <v>8849.56</v>
      </c>
      <c r="J26" s="711"/>
      <c r="K26" s="716" t="str">
        <f>IFERROR(VLOOKUP(J26,[114]印花税税目汇总!$B$1:$D$16,3,0),"")</f>
        <v/>
      </c>
      <c r="L26" s="715">
        <f t="shared" si="1"/>
        <v>0</v>
      </c>
      <c r="M26" s="711"/>
      <c r="N26" s="718" cm="1">
        <f t="array" ref="N26">IFERROR(_xlfn.IFS(M26&gt;0%,L26*M26,M26=0,L26*1),0)</f>
        <v>0</v>
      </c>
      <c r="O26" s="712"/>
    </row>
    <row r="27" spans="2:15" hidden="1" outlineLevel="1">
      <c r="B27" s="711">
        <v>24</v>
      </c>
      <c r="C27" s="711" t="s">
        <v>1294</v>
      </c>
      <c r="D27" s="712" t="s">
        <v>1168</v>
      </c>
      <c r="E27" s="712" t="s">
        <v>1169</v>
      </c>
      <c r="F27" s="712" t="s">
        <v>1170</v>
      </c>
      <c r="G27" s="713">
        <v>5000</v>
      </c>
      <c r="H27" s="714">
        <v>0.13</v>
      </c>
      <c r="I27" s="715">
        <f t="shared" si="0"/>
        <v>4424.78</v>
      </c>
      <c r="J27" s="711"/>
      <c r="K27" s="716" t="str">
        <f>IFERROR(VLOOKUP(J27,[114]印花税税目汇总!$B$1:$D$16,3,0),"")</f>
        <v/>
      </c>
      <c r="L27" s="715">
        <f t="shared" si="1"/>
        <v>0</v>
      </c>
      <c r="M27" s="711"/>
      <c r="N27" s="718" cm="1">
        <f t="array" ref="N27">IFERROR(_xlfn.IFS(M27&gt;0%,L27*M27,M27=0,L27*1),0)</f>
        <v>0</v>
      </c>
      <c r="O27" s="712"/>
    </row>
    <row r="28" spans="2:15" hidden="1" outlineLevel="1">
      <c r="B28" s="711">
        <v>25</v>
      </c>
      <c r="C28" s="711" t="s">
        <v>1294</v>
      </c>
      <c r="D28" s="712" t="s">
        <v>1171</v>
      </c>
      <c r="E28" s="712" t="s">
        <v>232</v>
      </c>
      <c r="F28" s="712" t="s">
        <v>1172</v>
      </c>
      <c r="G28" s="713">
        <v>207333.26</v>
      </c>
      <c r="H28" s="714">
        <v>0.06</v>
      </c>
      <c r="I28" s="715">
        <f t="shared" si="0"/>
        <v>195597.42</v>
      </c>
      <c r="J28" s="711" t="s">
        <v>387</v>
      </c>
      <c r="K28" s="716">
        <f>IFERROR(VLOOKUP(J28,[114]印花税税目汇总!$B$1:$D$16,3,0),"")</f>
        <v>2.9999999999999997E-4</v>
      </c>
      <c r="L28" s="715">
        <f t="shared" si="1"/>
        <v>58.679226</v>
      </c>
      <c r="M28" s="711"/>
      <c r="N28" s="718" cm="1">
        <f t="array" ref="N28">IFERROR(_xlfn.IFS(M28&gt;0%,L28*M28,M28=0,L28*1),0)</f>
        <v>58.679226</v>
      </c>
      <c r="O28" s="712"/>
    </row>
    <row r="29" spans="2:15" hidden="1" outlineLevel="1">
      <c r="B29" s="711">
        <v>26</v>
      </c>
      <c r="C29" s="711" t="s">
        <v>1294</v>
      </c>
      <c r="D29" s="712" t="s">
        <v>1173</v>
      </c>
      <c r="E29" s="712" t="s">
        <v>232</v>
      </c>
      <c r="F29" s="712" t="s">
        <v>1174</v>
      </c>
      <c r="G29" s="713">
        <v>69209.22</v>
      </c>
      <c r="H29" s="714">
        <v>0.06</v>
      </c>
      <c r="I29" s="715">
        <f t="shared" si="0"/>
        <v>65291.72</v>
      </c>
      <c r="J29" s="711" t="s">
        <v>387</v>
      </c>
      <c r="K29" s="716">
        <f>IFERROR(VLOOKUP(J29,[114]印花税税目汇总!$B$1:$D$16,3,0),"")</f>
        <v>2.9999999999999997E-4</v>
      </c>
      <c r="L29" s="715">
        <f t="shared" si="1"/>
        <v>19.587515999999997</v>
      </c>
      <c r="M29" s="711"/>
      <c r="N29" s="718" cm="1">
        <f t="array" ref="N29">IFERROR(_xlfn.IFS(M29&gt;0%,L29*M29,M29=0,L29*1),0)</f>
        <v>19.587515999999997</v>
      </c>
      <c r="O29" s="712"/>
    </row>
    <row r="30" spans="2:15" hidden="1" outlineLevel="1">
      <c r="B30" s="711">
        <v>27</v>
      </c>
      <c r="C30" s="711" t="s">
        <v>1294</v>
      </c>
      <c r="D30" s="712" t="s">
        <v>1175</v>
      </c>
      <c r="E30" s="712" t="s">
        <v>232</v>
      </c>
      <c r="F30" s="712" t="s">
        <v>1176</v>
      </c>
      <c r="G30" s="713">
        <v>53251.08</v>
      </c>
      <c r="H30" s="714">
        <v>0.06</v>
      </c>
      <c r="I30" s="715">
        <f t="shared" si="0"/>
        <v>50236.87</v>
      </c>
      <c r="J30" s="711" t="s">
        <v>387</v>
      </c>
      <c r="K30" s="716">
        <f>IFERROR(VLOOKUP(J30,[114]印花税税目汇总!$B$1:$D$16,3,0),"")</f>
        <v>2.9999999999999997E-4</v>
      </c>
      <c r="L30" s="715">
        <f t="shared" si="1"/>
        <v>15.071061</v>
      </c>
      <c r="M30" s="711"/>
      <c r="N30" s="718" cm="1">
        <f t="array" ref="N30">IFERROR(_xlfn.IFS(M30&gt;0%,L30*M30,M30=0,L30*1),0)</f>
        <v>15.071061</v>
      </c>
      <c r="O30" s="712"/>
    </row>
    <row r="31" spans="2:15" hidden="1" outlineLevel="1">
      <c r="B31" s="711">
        <v>28</v>
      </c>
      <c r="C31" s="711" t="s">
        <v>1294</v>
      </c>
      <c r="D31" s="712" t="s">
        <v>1177</v>
      </c>
      <c r="E31" s="712" t="s">
        <v>1178</v>
      </c>
      <c r="F31" s="712" t="s">
        <v>1179</v>
      </c>
      <c r="G31" s="713">
        <v>5180800</v>
      </c>
      <c r="H31" s="714">
        <v>0</v>
      </c>
      <c r="I31" s="715">
        <f t="shared" si="0"/>
        <v>5180800</v>
      </c>
      <c r="J31" s="711"/>
      <c r="K31" s="716" t="str">
        <f>IFERROR(VLOOKUP(J31,[114]印花税税目汇总!$B$1:$D$16,3,0),"")</f>
        <v/>
      </c>
      <c r="L31" s="715">
        <f t="shared" si="1"/>
        <v>0</v>
      </c>
      <c r="M31" s="711"/>
      <c r="N31" s="718" cm="1">
        <f t="array" ref="N31">IFERROR(_xlfn.IFS(M31&gt;0%,L31*M31,M31=0,L31*1),0)</f>
        <v>0</v>
      </c>
      <c r="O31" s="712"/>
    </row>
    <row r="32" spans="2:15" hidden="1" outlineLevel="1">
      <c r="B32" s="711">
        <v>29</v>
      </c>
      <c r="C32" s="711" t="s">
        <v>1294</v>
      </c>
      <c r="D32" s="712" t="s">
        <v>1180</v>
      </c>
      <c r="E32" s="712" t="s">
        <v>1181</v>
      </c>
      <c r="F32" s="712" t="s">
        <v>1158</v>
      </c>
      <c r="G32" s="713">
        <v>200000</v>
      </c>
      <c r="H32" s="714">
        <v>0.13</v>
      </c>
      <c r="I32" s="715">
        <f t="shared" si="0"/>
        <v>176991.15</v>
      </c>
      <c r="J32" s="711"/>
      <c r="K32" s="716" t="str">
        <f>IFERROR(VLOOKUP(J32,[114]印花税税目汇总!$B$1:$D$16,3,0),"")</f>
        <v/>
      </c>
      <c r="L32" s="715">
        <f t="shared" si="1"/>
        <v>0</v>
      </c>
      <c r="M32" s="711"/>
      <c r="N32" s="718" cm="1">
        <f t="array" ref="N32">IFERROR(_xlfn.IFS(M32&gt;0%,L32*M32,M32=0,L32*1),0)</f>
        <v>0</v>
      </c>
      <c r="O32" s="712"/>
    </row>
    <row r="33" spans="2:15" hidden="1" outlineLevel="1">
      <c r="B33" s="711">
        <v>30</v>
      </c>
      <c r="C33" s="711" t="s">
        <v>1294</v>
      </c>
      <c r="D33" s="712" t="s">
        <v>1182</v>
      </c>
      <c r="E33" s="712" t="s">
        <v>1183</v>
      </c>
      <c r="F33" s="712" t="s">
        <v>1184</v>
      </c>
      <c r="G33" s="713">
        <v>30000</v>
      </c>
      <c r="H33" s="714">
        <v>0</v>
      </c>
      <c r="I33" s="715">
        <f t="shared" si="0"/>
        <v>30000</v>
      </c>
      <c r="J33" s="711"/>
      <c r="K33" s="716" t="str">
        <f>IFERROR(VLOOKUP(J33,[114]印花税税目汇总!$B$1:$D$16,3,0),"")</f>
        <v/>
      </c>
      <c r="L33" s="715">
        <f t="shared" si="1"/>
        <v>0</v>
      </c>
      <c r="M33" s="711"/>
      <c r="N33" s="718" cm="1">
        <f t="array" ref="N33">IFERROR(_xlfn.IFS(M33&gt;0%,L33*M33,M33=0,L33*1),0)</f>
        <v>0</v>
      </c>
      <c r="O33" s="712"/>
    </row>
    <row r="34" spans="2:15" hidden="1" outlineLevel="1">
      <c r="B34" s="711">
        <v>31</v>
      </c>
      <c r="C34" s="711" t="s">
        <v>1294</v>
      </c>
      <c r="D34" s="712" t="s">
        <v>1185</v>
      </c>
      <c r="E34" s="712" t="s">
        <v>1186</v>
      </c>
      <c r="F34" s="712" t="s">
        <v>1187</v>
      </c>
      <c r="G34" s="713">
        <v>30000</v>
      </c>
      <c r="H34" s="714">
        <v>0</v>
      </c>
      <c r="I34" s="715">
        <f t="shared" si="0"/>
        <v>30000</v>
      </c>
      <c r="J34" s="711"/>
      <c r="K34" s="716" t="str">
        <f>IFERROR(VLOOKUP(J34,[114]印花税税目汇总!$B$1:$D$16,3,0),"")</f>
        <v/>
      </c>
      <c r="L34" s="715">
        <f t="shared" si="1"/>
        <v>0</v>
      </c>
      <c r="M34" s="711"/>
      <c r="N34" s="718" cm="1">
        <f t="array" ref="N34">IFERROR(_xlfn.IFS(M34&gt;0%,L34*M34,M34=0,L34*1),0)</f>
        <v>0</v>
      </c>
      <c r="O34" s="712"/>
    </row>
    <row r="35" spans="2:15" hidden="1" outlineLevel="1">
      <c r="B35" s="711">
        <v>32</v>
      </c>
      <c r="C35" s="711" t="s">
        <v>1294</v>
      </c>
      <c r="D35" s="712" t="s">
        <v>1188</v>
      </c>
      <c r="E35" s="712" t="s">
        <v>232</v>
      </c>
      <c r="F35" s="712" t="s">
        <v>1189</v>
      </c>
      <c r="G35" s="713">
        <v>150658.54</v>
      </c>
      <c r="H35" s="714">
        <v>0.06</v>
      </c>
      <c r="I35" s="715">
        <f t="shared" si="0"/>
        <v>142130.70000000001</v>
      </c>
      <c r="J35" s="711" t="s">
        <v>387</v>
      </c>
      <c r="K35" s="716">
        <f>IFERROR(VLOOKUP(J35,[114]印花税税目汇总!$B$1:$D$16,3,0),"")</f>
        <v>2.9999999999999997E-4</v>
      </c>
      <c r="L35" s="715">
        <f t="shared" si="1"/>
        <v>42.639209999999999</v>
      </c>
      <c r="M35" s="711"/>
      <c r="N35" s="718" cm="1">
        <f t="array" ref="N35">IFERROR(_xlfn.IFS(M35&gt;0%,L35*M35,M35=0,L35*1),0)</f>
        <v>42.639209999999999</v>
      </c>
      <c r="O35" s="712"/>
    </row>
    <row r="36" spans="2:15" hidden="1" outlineLevel="1">
      <c r="B36" s="711">
        <v>33</v>
      </c>
      <c r="C36" s="711" t="s">
        <v>1294</v>
      </c>
      <c r="D36" s="712" t="s">
        <v>1190</v>
      </c>
      <c r="E36" s="712" t="s">
        <v>1191</v>
      </c>
      <c r="F36" s="712" t="s">
        <v>1192</v>
      </c>
      <c r="G36" s="713">
        <v>100688.31</v>
      </c>
      <c r="H36" s="714">
        <v>0</v>
      </c>
      <c r="I36" s="715">
        <f t="shared" si="0"/>
        <v>100688.31</v>
      </c>
      <c r="J36" s="711"/>
      <c r="K36" s="716" t="str">
        <f>IFERROR(VLOOKUP(J36,[114]印花税税目汇总!$B$1:$D$16,3,0),"")</f>
        <v/>
      </c>
      <c r="L36" s="715">
        <f t="shared" si="1"/>
        <v>0</v>
      </c>
      <c r="M36" s="711"/>
      <c r="N36" s="718" cm="1">
        <f t="array" ref="N36">IFERROR(_xlfn.IFS(M36&gt;0%,L36*M36,M36=0,L36*1),0)</f>
        <v>0</v>
      </c>
      <c r="O36" s="712"/>
    </row>
    <row r="37" spans="2:15" hidden="1" outlineLevel="1">
      <c r="B37" s="711">
        <v>34</v>
      </c>
      <c r="C37" s="711" t="s">
        <v>1294</v>
      </c>
      <c r="D37" s="712" t="s">
        <v>1193</v>
      </c>
      <c r="E37" s="712" t="s">
        <v>1194</v>
      </c>
      <c r="F37" s="712" t="s">
        <v>1195</v>
      </c>
      <c r="G37" s="713">
        <v>33060827.649999999</v>
      </c>
      <c r="H37" s="714">
        <v>0.13</v>
      </c>
      <c r="I37" s="715">
        <f t="shared" si="0"/>
        <v>29257369.600000001</v>
      </c>
      <c r="J37" s="711" t="s">
        <v>1196</v>
      </c>
      <c r="K37" s="716">
        <f>IFERROR(VLOOKUP(J37,[114]印花税税目汇总!$B$1:$D$16,3,0),"")</f>
        <v>2.9999999999999997E-4</v>
      </c>
      <c r="L37" s="715">
        <f t="shared" si="1"/>
        <v>8777.2108800000005</v>
      </c>
      <c r="M37" s="711"/>
      <c r="N37" s="718" cm="1">
        <f t="array" ref="N37">IFERROR(_xlfn.IFS(M37&gt;0%,L37*M37,M37=0,L37*1),0)</f>
        <v>8777.2108800000005</v>
      </c>
      <c r="O37" s="712"/>
    </row>
    <row r="38" spans="2:15" hidden="1" outlineLevel="1">
      <c r="B38" s="711">
        <v>35</v>
      </c>
      <c r="C38" s="711" t="s">
        <v>1294</v>
      </c>
      <c r="D38" s="712" t="s">
        <v>1193</v>
      </c>
      <c r="E38" s="712" t="s">
        <v>1194</v>
      </c>
      <c r="F38" s="712" t="s">
        <v>1197</v>
      </c>
      <c r="G38" s="713">
        <v>86562203.549999997</v>
      </c>
      <c r="H38" s="714">
        <v>0.09</v>
      </c>
      <c r="I38" s="715">
        <f>ROUND(G38/(1+H38),2)+0.02</f>
        <v>79414865.659999996</v>
      </c>
      <c r="J38" s="711" t="s">
        <v>1198</v>
      </c>
      <c r="K38" s="716">
        <f>IFERROR(VLOOKUP(J38,[114]印花税税目汇总!$B$1:$D$16,3,0),"")</f>
        <v>2.9999999999999997E-4</v>
      </c>
      <c r="L38" s="715">
        <f t="shared" si="1"/>
        <v>23824.459697999995</v>
      </c>
      <c r="M38" s="711"/>
      <c r="N38" s="718" cm="1">
        <f t="array" ref="N38">IFERROR(_xlfn.IFS(M38&gt;0%,L38*M38,M38=0,L38*1),0)</f>
        <v>23824.459697999995</v>
      </c>
      <c r="O38" s="712"/>
    </row>
    <row r="39" spans="2:15" hidden="1" outlineLevel="1">
      <c r="B39" s="711">
        <v>36</v>
      </c>
      <c r="C39" s="711" t="s">
        <v>1294</v>
      </c>
      <c r="D39" s="712" t="s">
        <v>1193</v>
      </c>
      <c r="E39" s="712" t="s">
        <v>1194</v>
      </c>
      <c r="F39" s="712" t="s">
        <v>1199</v>
      </c>
      <c r="G39" s="713">
        <v>44880494.439999998</v>
      </c>
      <c r="H39" s="714">
        <v>0.06</v>
      </c>
      <c r="I39" s="715">
        <f>ROUND(G39/(1+H39),2)+0.01</f>
        <v>42340089.100000001</v>
      </c>
      <c r="J39" s="711" t="s">
        <v>1198</v>
      </c>
      <c r="K39" s="716">
        <f>IFERROR(VLOOKUP(J39,[114]印花税税目汇总!$B$1:$D$16,3,0),"")</f>
        <v>2.9999999999999997E-4</v>
      </c>
      <c r="L39" s="715">
        <f t="shared" si="1"/>
        <v>12702.02673</v>
      </c>
      <c r="M39" s="711"/>
      <c r="N39" s="718" cm="1">
        <f t="array" ref="N39">IFERROR(_xlfn.IFS(M39&gt;0%,L39*M39,M39=0,L39*1),0)</f>
        <v>12702.02673</v>
      </c>
      <c r="O39" s="712"/>
    </row>
    <row r="40" spans="2:15" collapsed="1">
      <c r="B40" s="708"/>
      <c r="C40" s="708"/>
      <c r="D40" s="708" t="s">
        <v>1200</v>
      </c>
      <c r="E40" s="708"/>
      <c r="F40" s="708"/>
      <c r="G40" s="709">
        <f>SUM(G41:G84)</f>
        <v>65184054.019999996</v>
      </c>
      <c r="H40" s="710"/>
      <c r="I40" s="709">
        <f>SUM(I41:I84)</f>
        <v>57721010.469999999</v>
      </c>
      <c r="J40" s="708"/>
      <c r="K40" s="708"/>
      <c r="L40" s="709">
        <f>SUM(L41:L84)</f>
        <v>17195.256337999996</v>
      </c>
      <c r="M40" s="708"/>
      <c r="N40" s="709">
        <f>SUM(N41:N84)</f>
        <v>17195.256337999996</v>
      </c>
      <c r="O40" s="708"/>
    </row>
    <row r="41" spans="2:15" outlineLevel="1">
      <c r="B41" s="711"/>
      <c r="C41" s="711" t="s">
        <v>1293</v>
      </c>
      <c r="D41" s="712" t="s">
        <v>1201</v>
      </c>
      <c r="E41" s="712" t="s">
        <v>1202</v>
      </c>
      <c r="F41" s="712" t="s">
        <v>1203</v>
      </c>
      <c r="G41" s="713">
        <f t="shared" ref="G41:G46" si="2">ROUND(I41*(1+H41),2)</f>
        <v>466.31</v>
      </c>
      <c r="H41" s="714">
        <v>0.13</v>
      </c>
      <c r="I41" s="715">
        <v>412.66</v>
      </c>
      <c r="J41" s="711" t="s">
        <v>1120</v>
      </c>
      <c r="K41" s="716">
        <f>IFERROR(VLOOKUP(J41,[114]印花税税目汇总!$B$1:$D$16,3,0),"")</f>
        <v>1E-3</v>
      </c>
      <c r="L41" s="715">
        <f t="shared" ref="L41:L82" si="3">IFERROR(K41*I41,0)</f>
        <v>0.41266000000000003</v>
      </c>
      <c r="M41" s="711"/>
      <c r="N41" s="718" cm="1">
        <f t="array" ref="N41">IFERROR(_xlfn.IFS(M41&gt;0%,L41*M41,M41=0,L41*1),0)</f>
        <v>0.41266000000000003</v>
      </c>
      <c r="O41" s="712"/>
    </row>
    <row r="42" spans="2:15" outlineLevel="1">
      <c r="B42" s="711"/>
      <c r="C42" s="711" t="s">
        <v>1293</v>
      </c>
      <c r="D42" s="712" t="s">
        <v>1204</v>
      </c>
      <c r="E42" s="712" t="s">
        <v>1205</v>
      </c>
      <c r="F42" s="712" t="s">
        <v>1206</v>
      </c>
      <c r="G42" s="713">
        <f t="shared" si="2"/>
        <v>6059.56</v>
      </c>
      <c r="H42" s="714">
        <v>0.06</v>
      </c>
      <c r="I42" s="715">
        <v>5716.57</v>
      </c>
      <c r="J42" s="711"/>
      <c r="K42" s="716" t="str">
        <f>IFERROR(VLOOKUP(J42,[114]印花税税目汇总!$B$1:$D$16,3,0),"")</f>
        <v/>
      </c>
      <c r="L42" s="715">
        <f t="shared" si="3"/>
        <v>0</v>
      </c>
      <c r="M42" s="711"/>
      <c r="N42" s="718" cm="1">
        <f t="array" ref="N42">IFERROR(_xlfn.IFS(M42&gt;0%,L42*M42,M42=0,L42*1),0)</f>
        <v>0</v>
      </c>
      <c r="O42" s="712"/>
    </row>
    <row r="43" spans="2:15" outlineLevel="1">
      <c r="B43" s="711"/>
      <c r="C43" s="711" t="s">
        <v>1293</v>
      </c>
      <c r="D43" s="712" t="s">
        <v>1207</v>
      </c>
      <c r="E43" s="712" t="s">
        <v>1202</v>
      </c>
      <c r="F43" s="712" t="s">
        <v>1208</v>
      </c>
      <c r="G43" s="713">
        <f t="shared" si="2"/>
        <v>1097.9000000000001</v>
      </c>
      <c r="H43" s="714">
        <v>0.13</v>
      </c>
      <c r="I43" s="715">
        <v>971.59</v>
      </c>
      <c r="J43" s="711" t="s">
        <v>1120</v>
      </c>
      <c r="K43" s="716">
        <f>IFERROR(VLOOKUP(J43,[114]印花税税目汇总!$B$1:$D$16,3,0),"")</f>
        <v>1E-3</v>
      </c>
      <c r="L43" s="715">
        <f t="shared" si="3"/>
        <v>0.97159000000000006</v>
      </c>
      <c r="M43" s="711"/>
      <c r="N43" s="718" cm="1">
        <f t="array" ref="N43">IFERROR(_xlfn.IFS(M43&gt;0%,L43*M43,M43=0,L43*1),0)</f>
        <v>0.97159000000000006</v>
      </c>
      <c r="O43" s="712"/>
    </row>
    <row r="44" spans="2:15" outlineLevel="1">
      <c r="B44" s="711"/>
      <c r="C44" s="711" t="s">
        <v>1293</v>
      </c>
      <c r="D44" s="712" t="s">
        <v>1209</v>
      </c>
      <c r="E44" s="712" t="s">
        <v>1202</v>
      </c>
      <c r="F44" s="712" t="s">
        <v>1208</v>
      </c>
      <c r="G44" s="713">
        <f t="shared" si="2"/>
        <v>1614</v>
      </c>
      <c r="H44" s="714">
        <v>0.13</v>
      </c>
      <c r="I44" s="715">
        <v>1428.32</v>
      </c>
      <c r="J44" s="711" t="s">
        <v>1120</v>
      </c>
      <c r="K44" s="716">
        <f>IFERROR(VLOOKUP(J44,[114]印花税税目汇总!$B$1:$D$16,3,0),"")</f>
        <v>1E-3</v>
      </c>
      <c r="L44" s="715">
        <f t="shared" si="3"/>
        <v>1.42832</v>
      </c>
      <c r="M44" s="711"/>
      <c r="N44" s="718" cm="1">
        <f t="array" ref="N44">IFERROR(_xlfn.IFS(M44&gt;0%,L44*M44,M44=0,L44*1),0)</f>
        <v>1.42832</v>
      </c>
      <c r="O44" s="712"/>
    </row>
    <row r="45" spans="2:15" outlineLevel="1">
      <c r="B45" s="711"/>
      <c r="C45" s="711" t="s">
        <v>1293</v>
      </c>
      <c r="D45" s="712" t="s">
        <v>1210</v>
      </c>
      <c r="E45" s="712" t="s">
        <v>1202</v>
      </c>
      <c r="F45" s="712" t="s">
        <v>1211</v>
      </c>
      <c r="G45" s="713">
        <f t="shared" si="2"/>
        <v>3796</v>
      </c>
      <c r="H45" s="714">
        <v>0.13</v>
      </c>
      <c r="I45" s="715">
        <v>3359.29</v>
      </c>
      <c r="J45" s="711" t="s">
        <v>1120</v>
      </c>
      <c r="K45" s="716">
        <f>IFERROR(VLOOKUP(J45,[114]印花税税目汇总!$B$1:$D$16,3,0),"")</f>
        <v>1E-3</v>
      </c>
      <c r="L45" s="715">
        <f t="shared" si="3"/>
        <v>3.3592900000000001</v>
      </c>
      <c r="M45" s="711"/>
      <c r="N45" s="718" cm="1">
        <f t="array" ref="N45">IFERROR(_xlfn.IFS(M45&gt;0%,L45*M45,M45=0,L45*1),0)</f>
        <v>3.3592900000000001</v>
      </c>
      <c r="O45" s="712"/>
    </row>
    <row r="46" spans="2:15" outlineLevel="1">
      <c r="B46" s="711"/>
      <c r="C46" s="711" t="s">
        <v>1293</v>
      </c>
      <c r="D46" s="712" t="s">
        <v>1212</v>
      </c>
      <c r="E46" s="712" t="s">
        <v>1205</v>
      </c>
      <c r="F46" s="712" t="s">
        <v>1213</v>
      </c>
      <c r="G46" s="713">
        <f t="shared" si="2"/>
        <v>4766.12</v>
      </c>
      <c r="H46" s="714">
        <v>0.06</v>
      </c>
      <c r="I46" s="715">
        <v>4496.34</v>
      </c>
      <c r="J46" s="711"/>
      <c r="K46" s="716" t="str">
        <f>IFERROR(VLOOKUP(J46,[114]印花税税目汇总!$B$1:$D$16,3,0),"")</f>
        <v/>
      </c>
      <c r="L46" s="715">
        <f t="shared" si="3"/>
        <v>0</v>
      </c>
      <c r="M46" s="711"/>
      <c r="N46" s="718" cm="1">
        <f t="array" ref="N46">IFERROR(_xlfn.IFS(M46&gt;0%,L46*M46,M46=0,L46*1),0)</f>
        <v>0</v>
      </c>
      <c r="O46" s="712"/>
    </row>
    <row r="47" spans="2:15" outlineLevel="1">
      <c r="B47" s="711"/>
      <c r="C47" s="711" t="s">
        <v>1293</v>
      </c>
      <c r="D47" s="712" t="s">
        <v>1214</v>
      </c>
      <c r="E47" s="712" t="s">
        <v>1215</v>
      </c>
      <c r="F47" s="712" t="s">
        <v>1216</v>
      </c>
      <c r="G47" s="713">
        <v>11154</v>
      </c>
      <c r="H47" s="714">
        <v>0.06</v>
      </c>
      <c r="I47" s="715">
        <f>ROUND(G47/(1+H47),2)</f>
        <v>10522.64</v>
      </c>
      <c r="J47" s="711" t="s">
        <v>1217</v>
      </c>
      <c r="K47" s="716">
        <f>IFERROR(VLOOKUP(J47,[114]印花税税目汇总!$B$1:$D$16,3,0),"")</f>
        <v>2.9999999999999997E-4</v>
      </c>
      <c r="L47" s="715">
        <f t="shared" si="3"/>
        <v>3.1567919999999994</v>
      </c>
      <c r="M47" s="711"/>
      <c r="N47" s="718" cm="1">
        <f t="array" ref="N47">IFERROR(_xlfn.IFS(M47&gt;0%,L47*M47,M47=0,L47*1),0)</f>
        <v>3.1567919999999994</v>
      </c>
      <c r="O47" s="712"/>
    </row>
    <row r="48" spans="2:15" outlineLevel="1">
      <c r="B48" s="711"/>
      <c r="C48" s="711" t="s">
        <v>1293</v>
      </c>
      <c r="D48" s="712" t="s">
        <v>1218</v>
      </c>
      <c r="E48" s="712" t="s">
        <v>1215</v>
      </c>
      <c r="F48" s="712" t="s">
        <v>1219</v>
      </c>
      <c r="G48" s="713">
        <v>77113</v>
      </c>
      <c r="H48" s="714">
        <v>0.06</v>
      </c>
      <c r="I48" s="715">
        <f>ROUND(G48/(1+H48),2)</f>
        <v>72748.11</v>
      </c>
      <c r="J48" s="711" t="s">
        <v>1217</v>
      </c>
      <c r="K48" s="716">
        <f>IFERROR(VLOOKUP(J48,[114]印花税税目汇总!$B$1:$D$16,3,0),"")</f>
        <v>2.9999999999999997E-4</v>
      </c>
      <c r="L48" s="715">
        <f t="shared" si="3"/>
        <v>21.824432999999999</v>
      </c>
      <c r="M48" s="711"/>
      <c r="N48" s="718" cm="1">
        <f t="array" ref="N48">IFERROR(_xlfn.IFS(M48&gt;0%,L48*M48,M48=0,L48*1),0)</f>
        <v>21.824432999999999</v>
      </c>
      <c r="O48" s="712"/>
    </row>
    <row r="49" spans="2:15" outlineLevel="1">
      <c r="B49" s="711"/>
      <c r="C49" s="711" t="s">
        <v>1293</v>
      </c>
      <c r="D49" s="712" t="s">
        <v>1220</v>
      </c>
      <c r="E49" s="712" t="s">
        <v>1221</v>
      </c>
      <c r="F49" s="712" t="s">
        <v>1222</v>
      </c>
      <c r="G49" s="713">
        <v>22500</v>
      </c>
      <c r="H49" s="714">
        <v>0.06</v>
      </c>
      <c r="I49" s="715">
        <f>ROUND(G49/(1+H49),2)</f>
        <v>21226.42</v>
      </c>
      <c r="J49" s="711" t="s">
        <v>1217</v>
      </c>
      <c r="K49" s="716">
        <f>IFERROR(VLOOKUP(J49,[114]印花税税目汇总!$B$1:$D$16,3,0),"")</f>
        <v>2.9999999999999997E-4</v>
      </c>
      <c r="L49" s="715">
        <f t="shared" si="3"/>
        <v>6.3679259999999989</v>
      </c>
      <c r="M49" s="711"/>
      <c r="N49" s="718" cm="1">
        <f t="array" ref="N49">IFERROR(_xlfn.IFS(M49&gt;0%,L49*M49,M49=0,L49*1),0)</f>
        <v>6.3679259999999989</v>
      </c>
      <c r="O49" s="712"/>
    </row>
    <row r="50" spans="2:15" outlineLevel="1">
      <c r="B50" s="711"/>
      <c r="C50" s="711" t="s">
        <v>1293</v>
      </c>
      <c r="D50" s="712" t="s">
        <v>1223</v>
      </c>
      <c r="E50" s="712" t="s">
        <v>1221</v>
      </c>
      <c r="F50" s="712" t="s">
        <v>1224</v>
      </c>
      <c r="G50" s="713">
        <v>45000</v>
      </c>
      <c r="H50" s="714">
        <v>0.06</v>
      </c>
      <c r="I50" s="715">
        <f>ROUND(G50/(1+H50),2)</f>
        <v>42452.83</v>
      </c>
      <c r="J50" s="711" t="s">
        <v>1217</v>
      </c>
      <c r="K50" s="716">
        <f>IFERROR(VLOOKUP(J50,[114]印花税税目汇总!$B$1:$D$16,3,0),"")</f>
        <v>2.9999999999999997E-4</v>
      </c>
      <c r="L50" s="715">
        <f t="shared" si="3"/>
        <v>12.735849</v>
      </c>
      <c r="M50" s="711"/>
      <c r="N50" s="718" cm="1">
        <f t="array" ref="N50">IFERROR(_xlfn.IFS(M50&gt;0%,L50*M50,M50=0,L50*1),0)</f>
        <v>12.735849</v>
      </c>
      <c r="O50" s="712"/>
    </row>
    <row r="51" spans="2:15" ht="66" outlineLevel="1">
      <c r="B51" s="711"/>
      <c r="C51" s="711" t="s">
        <v>1293</v>
      </c>
      <c r="D51" s="712" t="s">
        <v>1225</v>
      </c>
      <c r="E51" s="712" t="s">
        <v>1226</v>
      </c>
      <c r="F51" s="712" t="s">
        <v>1227</v>
      </c>
      <c r="G51" s="713">
        <v>751000</v>
      </c>
      <c r="H51" s="714">
        <v>0.13</v>
      </c>
      <c r="I51" s="715">
        <f>ROUND(G51/(1+H51),2)</f>
        <v>664601.77</v>
      </c>
      <c r="J51" s="719" t="s">
        <v>1196</v>
      </c>
      <c r="K51" s="716">
        <f>IFERROR(VLOOKUP(J51,[114]印花税税目汇总!$B$1:$D$16,3,0),"")</f>
        <v>2.9999999999999997E-4</v>
      </c>
      <c r="L51" s="715">
        <f t="shared" si="3"/>
        <v>199.38053099999999</v>
      </c>
      <c r="M51" s="711"/>
      <c r="N51" s="718" cm="1">
        <f t="array" ref="N51">IFERROR(_xlfn.IFS(M51&gt;0%,L51*M51,M51=0,L51*1),0)</f>
        <v>199.38053099999999</v>
      </c>
      <c r="O51" s="712"/>
    </row>
    <row r="52" spans="2:15" outlineLevel="1">
      <c r="B52" s="711"/>
      <c r="C52" s="711" t="s">
        <v>1293</v>
      </c>
      <c r="D52" s="712" t="s">
        <v>1228</v>
      </c>
      <c r="E52" s="712" t="s">
        <v>1169</v>
      </c>
      <c r="F52" s="712" t="s">
        <v>1229</v>
      </c>
      <c r="G52" s="713">
        <v>5000</v>
      </c>
      <c r="H52" s="714">
        <v>0.13</v>
      </c>
      <c r="I52" s="715">
        <f t="shared" ref="I52:I79" si="4">ROUND(G52/(1+H52),2)</f>
        <v>4424.78</v>
      </c>
      <c r="J52" s="711"/>
      <c r="K52" s="716" t="str">
        <f>IFERROR(VLOOKUP(J52,[114]印花税税目汇总!$B$1:$D$16,3,0),"")</f>
        <v/>
      </c>
      <c r="L52" s="715">
        <f t="shared" si="3"/>
        <v>0</v>
      </c>
      <c r="M52" s="711"/>
      <c r="N52" s="718" cm="1">
        <f t="array" ref="N52">IFERROR(_xlfn.IFS(M52&gt;0%,L52*M52,M52=0,L52*1),0)</f>
        <v>0</v>
      </c>
      <c r="O52" s="712"/>
    </row>
    <row r="53" spans="2:15" outlineLevel="1">
      <c r="B53" s="711"/>
      <c r="C53" s="711" t="s">
        <v>1293</v>
      </c>
      <c r="D53" s="712" t="s">
        <v>1230</v>
      </c>
      <c r="E53" s="712" t="s">
        <v>232</v>
      </c>
      <c r="F53" s="712" t="s">
        <v>1231</v>
      </c>
      <c r="G53" s="713">
        <v>3796.2</v>
      </c>
      <c r="H53" s="714">
        <v>0.06</v>
      </c>
      <c r="I53" s="715">
        <f t="shared" si="4"/>
        <v>3581.32</v>
      </c>
      <c r="J53" s="711" t="s">
        <v>387</v>
      </c>
      <c r="K53" s="716">
        <f>IFERROR(VLOOKUP(J53,[114]印花税税目汇总!$B$1:$D$16,3,0),"")</f>
        <v>2.9999999999999997E-4</v>
      </c>
      <c r="L53" s="715">
        <f t="shared" si="3"/>
        <v>1.0743959999999999</v>
      </c>
      <c r="M53" s="711"/>
      <c r="N53" s="718" cm="1">
        <f t="array" ref="N53">IFERROR(_xlfn.IFS(M53&gt;0%,L53*M53,M53=0,L53*1),0)</f>
        <v>1.0743959999999999</v>
      </c>
      <c r="O53" s="712"/>
    </row>
    <row r="54" spans="2:15" outlineLevel="1">
      <c r="B54" s="711"/>
      <c r="C54" s="711" t="s">
        <v>1293</v>
      </c>
      <c r="D54" s="712" t="s">
        <v>1232</v>
      </c>
      <c r="E54" s="712" t="s">
        <v>232</v>
      </c>
      <c r="F54" s="712" t="s">
        <v>1233</v>
      </c>
      <c r="G54" s="713">
        <v>3334.87</v>
      </c>
      <c r="H54" s="714">
        <v>0.06</v>
      </c>
      <c r="I54" s="715">
        <f t="shared" si="4"/>
        <v>3146.1</v>
      </c>
      <c r="J54" s="711" t="s">
        <v>387</v>
      </c>
      <c r="K54" s="716">
        <f>IFERROR(VLOOKUP(J54,[114]印花税税目汇总!$B$1:$D$16,3,0),"")</f>
        <v>2.9999999999999997E-4</v>
      </c>
      <c r="L54" s="715">
        <f t="shared" si="3"/>
        <v>0.94382999999999984</v>
      </c>
      <c r="M54" s="711"/>
      <c r="N54" s="718" cm="1">
        <f t="array" ref="N54">IFERROR(_xlfn.IFS(M54&gt;0%,L54*M54,M54=0,L54*1),0)</f>
        <v>0.94382999999999984</v>
      </c>
      <c r="O54" s="712"/>
    </row>
    <row r="55" spans="2:15" outlineLevel="1">
      <c r="B55" s="711"/>
      <c r="C55" s="711" t="s">
        <v>1293</v>
      </c>
      <c r="D55" s="712" t="s">
        <v>1234</v>
      </c>
      <c r="E55" s="712" t="s">
        <v>232</v>
      </c>
      <c r="F55" s="712" t="s">
        <v>1235</v>
      </c>
      <c r="G55" s="713">
        <v>1644.01</v>
      </c>
      <c r="H55" s="714">
        <v>0.06</v>
      </c>
      <c r="I55" s="715">
        <f t="shared" si="4"/>
        <v>1550.95</v>
      </c>
      <c r="J55" s="711" t="s">
        <v>387</v>
      </c>
      <c r="K55" s="716">
        <f>IFERROR(VLOOKUP(J55,[114]印花税税目汇总!$B$1:$D$16,3,0),"")</f>
        <v>2.9999999999999997E-4</v>
      </c>
      <c r="L55" s="715">
        <f>IFERROR(K55*I55,0)</f>
        <v>0.46528499999999995</v>
      </c>
      <c r="M55" s="711"/>
      <c r="N55" s="718" cm="1">
        <f t="array" ref="N55">IFERROR(_xlfn.IFS(M55&gt;0%,L55*M55,M55=0,L55*1),0)</f>
        <v>0.46528499999999995</v>
      </c>
      <c r="O55" s="712"/>
    </row>
    <row r="56" spans="2:15" outlineLevel="1">
      <c r="B56" s="711"/>
      <c r="C56" s="711" t="s">
        <v>1293</v>
      </c>
      <c r="D56" s="712" t="s">
        <v>1236</v>
      </c>
      <c r="E56" s="712" t="s">
        <v>1137</v>
      </c>
      <c r="F56" s="712" t="s">
        <v>1237</v>
      </c>
      <c r="G56" s="713">
        <v>11903.85</v>
      </c>
      <c r="H56" s="714">
        <v>0.09</v>
      </c>
      <c r="I56" s="715">
        <f t="shared" si="4"/>
        <v>10920.96</v>
      </c>
      <c r="J56" s="711" t="s">
        <v>386</v>
      </c>
      <c r="K56" s="716">
        <f>IFERROR(VLOOKUP(J56,[114]印花税税目汇总!$B$1:$D$16,3,0),"")</f>
        <v>2.9999999999999997E-4</v>
      </c>
      <c r="L56" s="715">
        <f t="shared" si="3"/>
        <v>3.2762879999999996</v>
      </c>
      <c r="M56" s="711"/>
      <c r="N56" s="718" cm="1">
        <f t="array" ref="N56">IFERROR(_xlfn.IFS(M56&gt;0%,L56*M56,M56=0,L56*1),0)</f>
        <v>3.2762879999999996</v>
      </c>
      <c r="O56" s="712"/>
    </row>
    <row r="57" spans="2:15" outlineLevel="1">
      <c r="B57" s="711"/>
      <c r="C57" s="711" t="s">
        <v>1293</v>
      </c>
      <c r="D57" s="712" t="s">
        <v>1238</v>
      </c>
      <c r="E57" s="712" t="s">
        <v>232</v>
      </c>
      <c r="F57" s="712" t="s">
        <v>1239</v>
      </c>
      <c r="G57" s="713">
        <v>660.4</v>
      </c>
      <c r="H57" s="714">
        <v>0.06</v>
      </c>
      <c r="I57" s="715">
        <f t="shared" si="4"/>
        <v>623.02</v>
      </c>
      <c r="J57" s="711" t="s">
        <v>387</v>
      </c>
      <c r="K57" s="716">
        <f>IFERROR(VLOOKUP(J57,[114]印花税税目汇总!$B$1:$D$16,3,0),"")</f>
        <v>2.9999999999999997E-4</v>
      </c>
      <c r="L57" s="715">
        <f t="shared" si="3"/>
        <v>0.18690599999999999</v>
      </c>
      <c r="M57" s="711"/>
      <c r="N57" s="718" cm="1">
        <f t="array" ref="N57">IFERROR(_xlfn.IFS(M57&gt;0%,L57*M57,M57=0,L57*1),0)</f>
        <v>0.18690599999999999</v>
      </c>
      <c r="O57" s="712"/>
    </row>
    <row r="58" spans="2:15" outlineLevel="1">
      <c r="B58" s="711"/>
      <c r="C58" s="711" t="s">
        <v>1293</v>
      </c>
      <c r="D58" s="712" t="s">
        <v>1240</v>
      </c>
      <c r="E58" s="712" t="s">
        <v>232</v>
      </c>
      <c r="F58" s="712" t="s">
        <v>1241</v>
      </c>
      <c r="G58" s="713">
        <v>86</v>
      </c>
      <c r="H58" s="714">
        <v>0.06</v>
      </c>
      <c r="I58" s="715">
        <f t="shared" si="4"/>
        <v>81.13</v>
      </c>
      <c r="J58" s="711" t="s">
        <v>387</v>
      </c>
      <c r="K58" s="716">
        <f>IFERROR(VLOOKUP(J58,[114]印花税税目汇总!$B$1:$D$16,3,0),"")</f>
        <v>2.9999999999999997E-4</v>
      </c>
      <c r="L58" s="715">
        <f t="shared" si="3"/>
        <v>2.4338999999999996E-2</v>
      </c>
      <c r="M58" s="711"/>
      <c r="N58" s="718" cm="1">
        <f t="array" ref="N58">IFERROR(_xlfn.IFS(M58&gt;0%,L58*M58,M58=0,L58*1),0)</f>
        <v>2.4338999999999996E-2</v>
      </c>
      <c r="O58" s="712"/>
    </row>
    <row r="59" spans="2:15" outlineLevel="1">
      <c r="B59" s="711"/>
      <c r="C59" s="711" t="s">
        <v>1293</v>
      </c>
      <c r="D59" s="712" t="s">
        <v>1242</v>
      </c>
      <c r="E59" s="712" t="s">
        <v>1152</v>
      </c>
      <c r="F59" s="712" t="s">
        <v>1243</v>
      </c>
      <c r="G59" s="713">
        <v>60543.38</v>
      </c>
      <c r="H59" s="714">
        <v>0.06</v>
      </c>
      <c r="I59" s="715">
        <f t="shared" si="4"/>
        <v>57116.4</v>
      </c>
      <c r="J59" s="711"/>
      <c r="K59" s="716" t="str">
        <f>IFERROR(VLOOKUP(J59,[114]印花税税目汇总!$B$1:$D$16,3,0),"")</f>
        <v/>
      </c>
      <c r="L59" s="715">
        <f t="shared" si="3"/>
        <v>0</v>
      </c>
      <c r="M59" s="711"/>
      <c r="N59" s="718" cm="1">
        <f t="array" ref="N59">IFERROR(_xlfn.IFS(M59&gt;0%,L59*M59,M59=0,L59*1),0)</f>
        <v>0</v>
      </c>
      <c r="O59" s="712"/>
    </row>
    <row r="60" spans="2:15" outlineLevel="1">
      <c r="B60" s="711"/>
      <c r="C60" s="711" t="s">
        <v>1293</v>
      </c>
      <c r="D60" s="712" t="s">
        <v>1244</v>
      </c>
      <c r="E60" s="712" t="s">
        <v>1137</v>
      </c>
      <c r="F60" s="712" t="s">
        <v>1245</v>
      </c>
      <c r="G60" s="713">
        <v>11455.9</v>
      </c>
      <c r="H60" s="714">
        <v>0.09</v>
      </c>
      <c r="I60" s="715">
        <f t="shared" si="4"/>
        <v>10510</v>
      </c>
      <c r="J60" s="711" t="s">
        <v>386</v>
      </c>
      <c r="K60" s="716">
        <f>IFERROR(VLOOKUP(J60,[114]印花税税目汇总!$B$1:$D$16,3,0),"")</f>
        <v>2.9999999999999997E-4</v>
      </c>
      <c r="L60" s="715">
        <f t="shared" si="3"/>
        <v>3.1529999999999996</v>
      </c>
      <c r="M60" s="711"/>
      <c r="N60" s="718" cm="1">
        <f t="array" ref="N60">IFERROR(_xlfn.IFS(M60&gt;0%,L60*M60,M60=0,L60*1),0)</f>
        <v>3.1529999999999996</v>
      </c>
      <c r="O60" s="712"/>
    </row>
    <row r="61" spans="2:15" outlineLevel="1">
      <c r="B61" s="711"/>
      <c r="C61" s="711" t="s">
        <v>1293</v>
      </c>
      <c r="D61" s="712" t="s">
        <v>1246</v>
      </c>
      <c r="E61" s="712" t="s">
        <v>232</v>
      </c>
      <c r="F61" s="712" t="s">
        <v>1247</v>
      </c>
      <c r="G61" s="713">
        <v>3965.46</v>
      </c>
      <c r="H61" s="714">
        <v>0.06</v>
      </c>
      <c r="I61" s="715">
        <f t="shared" si="4"/>
        <v>3741</v>
      </c>
      <c r="J61" s="711" t="s">
        <v>387</v>
      </c>
      <c r="K61" s="716">
        <f>IFERROR(VLOOKUP(J61,[114]印花税税目汇总!$B$1:$D$16,3,0),"")</f>
        <v>2.9999999999999997E-4</v>
      </c>
      <c r="L61" s="715">
        <f t="shared" si="3"/>
        <v>1.1222999999999999</v>
      </c>
      <c r="M61" s="711"/>
      <c r="N61" s="718" cm="1">
        <f t="array" ref="N61">IFERROR(_xlfn.IFS(M61&gt;0%,L61*M61,M61=0,L61*1),0)</f>
        <v>1.1222999999999999</v>
      </c>
      <c r="O61" s="712"/>
    </row>
    <row r="62" spans="2:15" outlineLevel="1">
      <c r="B62" s="711"/>
      <c r="C62" s="711" t="s">
        <v>1293</v>
      </c>
      <c r="D62" s="712" t="s">
        <v>1248</v>
      </c>
      <c r="E62" s="712" t="s">
        <v>1152</v>
      </c>
      <c r="F62" s="712" t="s">
        <v>1249</v>
      </c>
      <c r="G62" s="713">
        <v>61283.78</v>
      </c>
      <c r="H62" s="714">
        <v>0.06</v>
      </c>
      <c r="I62" s="715">
        <f t="shared" si="4"/>
        <v>57814.89</v>
      </c>
      <c r="J62" s="711"/>
      <c r="K62" s="716" t="str">
        <f>IFERROR(VLOOKUP(J62,[114]印花税税目汇总!$B$1:$D$16,3,0),"")</f>
        <v/>
      </c>
      <c r="L62" s="715">
        <f t="shared" si="3"/>
        <v>0</v>
      </c>
      <c r="M62" s="711"/>
      <c r="N62" s="718" cm="1">
        <f t="array" ref="N62">IFERROR(_xlfn.IFS(M62&gt;0%,L62*M62,M62=0,L62*1),0)</f>
        <v>0</v>
      </c>
      <c r="O62" s="712"/>
    </row>
    <row r="63" spans="2:15" outlineLevel="1">
      <c r="B63" s="711"/>
      <c r="C63" s="711" t="s">
        <v>1293</v>
      </c>
      <c r="D63" s="712" t="s">
        <v>1250</v>
      </c>
      <c r="E63" s="712" t="s">
        <v>1169</v>
      </c>
      <c r="F63" s="712" t="s">
        <v>1251</v>
      </c>
      <c r="G63" s="713">
        <v>10000</v>
      </c>
      <c r="H63" s="714">
        <v>0.13</v>
      </c>
      <c r="I63" s="715">
        <f t="shared" si="4"/>
        <v>8849.56</v>
      </c>
      <c r="J63" s="711"/>
      <c r="K63" s="716" t="str">
        <f>IFERROR(VLOOKUP(J63,[114]印花税税目汇总!$B$1:$D$16,3,0),"")</f>
        <v/>
      </c>
      <c r="L63" s="715">
        <f t="shared" si="3"/>
        <v>0</v>
      </c>
      <c r="M63" s="711"/>
      <c r="N63" s="718" cm="1">
        <f t="array" ref="N63">IFERROR(_xlfn.IFS(M63&gt;0%,L63*M63,M63=0,L63*1),0)</f>
        <v>0</v>
      </c>
      <c r="O63" s="712"/>
    </row>
    <row r="64" spans="2:15" outlineLevel="1">
      <c r="B64" s="711"/>
      <c r="C64" s="711" t="s">
        <v>1293</v>
      </c>
      <c r="D64" s="712" t="s">
        <v>1252</v>
      </c>
      <c r="E64" s="712" t="s">
        <v>1166</v>
      </c>
      <c r="F64" s="712" t="s">
        <v>1253</v>
      </c>
      <c r="G64" s="713">
        <v>20000</v>
      </c>
      <c r="H64" s="714">
        <v>0.13</v>
      </c>
      <c r="I64" s="715">
        <f t="shared" si="4"/>
        <v>17699.12</v>
      </c>
      <c r="J64" s="711"/>
      <c r="K64" s="716" t="str">
        <f>IFERROR(VLOOKUP(J64,[114]印花税税目汇总!$B$1:$D$16,3,0),"")</f>
        <v/>
      </c>
      <c r="L64" s="715">
        <f t="shared" si="3"/>
        <v>0</v>
      </c>
      <c r="M64" s="711"/>
      <c r="N64" s="718" cm="1">
        <f t="array" ref="N64">IFERROR(_xlfn.IFS(M64&gt;0%,L64*M64,M64=0,L64*1),0)</f>
        <v>0</v>
      </c>
      <c r="O64" s="712"/>
    </row>
    <row r="65" spans="2:15" outlineLevel="1">
      <c r="B65" s="711"/>
      <c r="C65" s="711" t="s">
        <v>1293</v>
      </c>
      <c r="D65" s="712" t="s">
        <v>1254</v>
      </c>
      <c r="E65" s="712" t="s">
        <v>1191</v>
      </c>
      <c r="F65" s="712" t="s">
        <v>1255</v>
      </c>
      <c r="G65" s="713">
        <v>761.76</v>
      </c>
      <c r="H65" s="714">
        <v>0</v>
      </c>
      <c r="I65" s="715">
        <f t="shared" si="4"/>
        <v>761.76</v>
      </c>
      <c r="J65" s="711"/>
      <c r="K65" s="716" t="str">
        <f>IFERROR(VLOOKUP(J65,[114]印花税税目汇总!$B$1:$D$16,3,0),"")</f>
        <v/>
      </c>
      <c r="L65" s="715">
        <f t="shared" si="3"/>
        <v>0</v>
      </c>
      <c r="M65" s="711"/>
      <c r="N65" s="718" cm="1">
        <f t="array" ref="N65">IFERROR(_xlfn.IFS(M65&gt;0%,L65*M65,M65=0,L65*1),0)</f>
        <v>0</v>
      </c>
      <c r="O65" s="712"/>
    </row>
    <row r="66" spans="2:15" outlineLevel="1">
      <c r="B66" s="711"/>
      <c r="C66" s="711" t="s">
        <v>1293</v>
      </c>
      <c r="D66" s="712" t="s">
        <v>1256</v>
      </c>
      <c r="E66" s="712" t="s">
        <v>1257</v>
      </c>
      <c r="F66" s="712" t="s">
        <v>1258</v>
      </c>
      <c r="G66" s="713">
        <v>25391.85</v>
      </c>
      <c r="H66" s="714">
        <v>0</v>
      </c>
      <c r="I66" s="715">
        <f t="shared" si="4"/>
        <v>25391.85</v>
      </c>
      <c r="J66" s="711"/>
      <c r="K66" s="716" t="str">
        <f>IFERROR(VLOOKUP(J66,[114]印花税税目汇总!$B$1:$D$16,3,0),"")</f>
        <v/>
      </c>
      <c r="L66" s="715">
        <f t="shared" si="3"/>
        <v>0</v>
      </c>
      <c r="M66" s="711"/>
      <c r="N66" s="718" cm="1">
        <f t="array" ref="N66">IFERROR(_xlfn.IFS(M66&gt;0%,L66*M66,M66=0,L66*1),0)</f>
        <v>0</v>
      </c>
      <c r="O66" s="712"/>
    </row>
    <row r="67" spans="2:15" outlineLevel="1">
      <c r="B67" s="711"/>
      <c r="C67" s="711" t="s">
        <v>1293</v>
      </c>
      <c r="D67" s="712" t="s">
        <v>1259</v>
      </c>
      <c r="E67" s="712" t="s">
        <v>1152</v>
      </c>
      <c r="F67" s="712" t="s">
        <v>1260</v>
      </c>
      <c r="G67" s="713">
        <v>40809.5</v>
      </c>
      <c r="H67" s="714">
        <v>0.06</v>
      </c>
      <c r="I67" s="715">
        <f t="shared" si="4"/>
        <v>38499.53</v>
      </c>
      <c r="J67" s="711"/>
      <c r="K67" s="716" t="str">
        <f>IFERROR(VLOOKUP(J67,[114]印花税税目汇总!$B$1:$D$16,3,0),"")</f>
        <v/>
      </c>
      <c r="L67" s="715">
        <f t="shared" si="3"/>
        <v>0</v>
      </c>
      <c r="M67" s="711"/>
      <c r="N67" s="718" cm="1">
        <f t="array" ref="N67">IFERROR(_xlfn.IFS(M67&gt;0%,L67*M67,M67=0,L67*1),0)</f>
        <v>0</v>
      </c>
      <c r="O67" s="712"/>
    </row>
    <row r="68" spans="2:15" outlineLevel="1">
      <c r="B68" s="711"/>
      <c r="C68" s="711" t="s">
        <v>1293</v>
      </c>
      <c r="D68" s="712" t="s">
        <v>1261</v>
      </c>
      <c r="E68" s="712" t="s">
        <v>1262</v>
      </c>
      <c r="F68" s="712" t="s">
        <v>1263</v>
      </c>
      <c r="G68" s="713">
        <v>14714.1</v>
      </c>
      <c r="H68" s="714">
        <v>0.06</v>
      </c>
      <c r="I68" s="715">
        <f t="shared" si="4"/>
        <v>13881.23</v>
      </c>
      <c r="J68" s="711"/>
      <c r="K68" s="716" t="str">
        <f>IFERROR(VLOOKUP(J68,[114]印花税税目汇总!$B$1:$D$16,3,0),"")</f>
        <v/>
      </c>
      <c r="L68" s="715">
        <f t="shared" si="3"/>
        <v>0</v>
      </c>
      <c r="M68" s="711"/>
      <c r="N68" s="718" cm="1">
        <f t="array" ref="N68">IFERROR(_xlfn.IFS(M68&gt;0%,L68*M68,M68=0,L68*1),0)</f>
        <v>0</v>
      </c>
      <c r="O68" s="712"/>
    </row>
    <row r="69" spans="2:15" outlineLevel="1">
      <c r="B69" s="711"/>
      <c r="C69" s="711" t="s">
        <v>1293</v>
      </c>
      <c r="D69" s="712" t="s">
        <v>1264</v>
      </c>
      <c r="E69" s="712" t="s">
        <v>1265</v>
      </c>
      <c r="F69" s="712" t="s">
        <v>1263</v>
      </c>
      <c r="G69" s="713">
        <v>10138.370000000001</v>
      </c>
      <c r="H69" s="714">
        <v>0.06</v>
      </c>
      <c r="I69" s="715">
        <f t="shared" si="4"/>
        <v>9564.5</v>
      </c>
      <c r="J69" s="711"/>
      <c r="K69" s="716" t="str">
        <f>IFERROR(VLOOKUP(J69,[114]印花税税目汇总!$B$1:$D$16,3,0),"")</f>
        <v/>
      </c>
      <c r="L69" s="715">
        <f t="shared" si="3"/>
        <v>0</v>
      </c>
      <c r="M69" s="711"/>
      <c r="N69" s="718" cm="1">
        <f t="array" ref="N69">IFERROR(_xlfn.IFS(M69&gt;0%,L69*M69,M69=0,L69*1),0)</f>
        <v>0</v>
      </c>
      <c r="O69" s="712"/>
    </row>
    <row r="70" spans="2:15" outlineLevel="1">
      <c r="B70" s="711"/>
      <c r="C70" s="711" t="s">
        <v>1293</v>
      </c>
      <c r="D70" s="712" t="s">
        <v>1266</v>
      </c>
      <c r="E70" s="712" t="s">
        <v>1265</v>
      </c>
      <c r="F70" s="712" t="s">
        <v>1267</v>
      </c>
      <c r="G70" s="713">
        <v>10516.79</v>
      </c>
      <c r="H70" s="714">
        <v>0.06</v>
      </c>
      <c r="I70" s="715">
        <f t="shared" si="4"/>
        <v>9921.5</v>
      </c>
      <c r="J70" s="711"/>
      <c r="K70" s="716" t="str">
        <f>IFERROR(VLOOKUP(J70,[114]印花税税目汇总!$B$1:$D$16,3,0),"")</f>
        <v/>
      </c>
      <c r="L70" s="715">
        <f t="shared" si="3"/>
        <v>0</v>
      </c>
      <c r="M70" s="711"/>
      <c r="N70" s="718" cm="1">
        <f t="array" ref="N70">IFERROR(_xlfn.IFS(M70&gt;0%,L70*M70,M70=0,L70*1),0)</f>
        <v>0</v>
      </c>
      <c r="O70" s="712"/>
    </row>
    <row r="71" spans="2:15" outlineLevel="1">
      <c r="B71" s="711"/>
      <c r="C71" s="711" t="s">
        <v>1293</v>
      </c>
      <c r="D71" s="712" t="s">
        <v>1268</v>
      </c>
      <c r="E71" s="712" t="s">
        <v>1152</v>
      </c>
      <c r="F71" s="712" t="s">
        <v>1269</v>
      </c>
      <c r="G71" s="713">
        <v>10235.33</v>
      </c>
      <c r="H71" s="714">
        <v>0.06</v>
      </c>
      <c r="I71" s="715">
        <f t="shared" si="4"/>
        <v>9655.9699999999993</v>
      </c>
      <c r="J71" s="711"/>
      <c r="K71" s="716" t="str">
        <f>IFERROR(VLOOKUP(J71,[114]印花税税目汇总!$B$1:$D$16,3,0),"")</f>
        <v/>
      </c>
      <c r="L71" s="715">
        <f t="shared" si="3"/>
        <v>0</v>
      </c>
      <c r="M71" s="711"/>
      <c r="N71" s="718" cm="1">
        <f t="array" ref="N71">IFERROR(_xlfn.IFS(M71&gt;0%,L71*M71,M71=0,L71*1),0)</f>
        <v>0</v>
      </c>
      <c r="O71" s="712"/>
    </row>
    <row r="72" spans="2:15" outlineLevel="1">
      <c r="B72" s="711"/>
      <c r="C72" s="711" t="s">
        <v>1293</v>
      </c>
      <c r="D72" s="712" t="s">
        <v>1270</v>
      </c>
      <c r="E72" s="712" t="s">
        <v>1265</v>
      </c>
      <c r="F72" s="712" t="s">
        <v>1260</v>
      </c>
      <c r="G72" s="713">
        <v>11489.87</v>
      </c>
      <c r="H72" s="714">
        <v>0.06</v>
      </c>
      <c r="I72" s="715">
        <f t="shared" si="4"/>
        <v>10839.5</v>
      </c>
      <c r="J72" s="711"/>
      <c r="K72" s="716" t="str">
        <f>IFERROR(VLOOKUP(J72,[114]印花税税目汇总!$B$1:$D$16,3,0),"")</f>
        <v/>
      </c>
      <c r="L72" s="715">
        <f t="shared" si="3"/>
        <v>0</v>
      </c>
      <c r="M72" s="711"/>
      <c r="N72" s="718" cm="1">
        <f t="array" ref="N72">IFERROR(_xlfn.IFS(M72&gt;0%,L72*M72,M72=0,L72*1),0)</f>
        <v>0</v>
      </c>
      <c r="O72" s="712"/>
    </row>
    <row r="73" spans="2:15" outlineLevel="1">
      <c r="B73" s="711"/>
      <c r="C73" s="711" t="s">
        <v>1293</v>
      </c>
      <c r="D73" s="712" t="s">
        <v>1271</v>
      </c>
      <c r="E73" s="712" t="s">
        <v>1262</v>
      </c>
      <c r="F73" s="712" t="s">
        <v>1260</v>
      </c>
      <c r="G73" s="713">
        <v>14899.6</v>
      </c>
      <c r="H73" s="714">
        <v>0.06</v>
      </c>
      <c r="I73" s="715">
        <f t="shared" si="4"/>
        <v>14056.23</v>
      </c>
      <c r="J73" s="711"/>
      <c r="K73" s="716" t="str">
        <f>IFERROR(VLOOKUP(J73,[114]印花税税目汇总!$B$1:$D$16,3,0),"")</f>
        <v/>
      </c>
      <c r="L73" s="715">
        <f t="shared" si="3"/>
        <v>0</v>
      </c>
      <c r="M73" s="711"/>
      <c r="N73" s="718" cm="1">
        <f t="array" ref="N73">IFERROR(_xlfn.IFS(M73&gt;0%,L73*M73,M73=0,L73*1),0)</f>
        <v>0</v>
      </c>
      <c r="O73" s="712"/>
    </row>
    <row r="74" spans="2:15" outlineLevel="1">
      <c r="B74" s="711"/>
      <c r="C74" s="711" t="s">
        <v>1293</v>
      </c>
      <c r="D74" s="712" t="s">
        <v>1272</v>
      </c>
      <c r="E74" s="712" t="s">
        <v>1152</v>
      </c>
      <c r="F74" s="712" t="s">
        <v>1263</v>
      </c>
      <c r="G74" s="713">
        <v>27555.14</v>
      </c>
      <c r="H74" s="714">
        <v>0.06</v>
      </c>
      <c r="I74" s="715">
        <f t="shared" si="4"/>
        <v>25995.42</v>
      </c>
      <c r="J74" s="711"/>
      <c r="K74" s="716" t="str">
        <f>IFERROR(VLOOKUP(J74,[114]印花税税目汇总!$B$1:$D$16,3,0),"")</f>
        <v/>
      </c>
      <c r="L74" s="715">
        <f t="shared" si="3"/>
        <v>0</v>
      </c>
      <c r="M74" s="711"/>
      <c r="N74" s="718" cm="1">
        <f t="array" ref="N74">IFERROR(_xlfn.IFS(M74&gt;0%,L74*M74,M74=0,L74*1),0)</f>
        <v>0</v>
      </c>
      <c r="O74" s="712"/>
    </row>
    <row r="75" spans="2:15" outlineLevel="1">
      <c r="B75" s="711"/>
      <c r="C75" s="711" t="s">
        <v>1293</v>
      </c>
      <c r="D75" s="712" t="s">
        <v>1273</v>
      </c>
      <c r="E75" s="712" t="s">
        <v>1152</v>
      </c>
      <c r="F75" s="712" t="s">
        <v>1274</v>
      </c>
      <c r="G75" s="713">
        <v>33189.14</v>
      </c>
      <c r="H75" s="714">
        <v>0.06</v>
      </c>
      <c r="I75" s="715">
        <f t="shared" si="4"/>
        <v>31310.51</v>
      </c>
      <c r="J75" s="711"/>
      <c r="K75" s="716" t="str">
        <f>IFERROR(VLOOKUP(J75,[114]印花税税目汇总!$B$1:$D$16,3,0),"")</f>
        <v/>
      </c>
      <c r="L75" s="715">
        <f t="shared" si="3"/>
        <v>0</v>
      </c>
      <c r="M75" s="711"/>
      <c r="N75" s="718" cm="1">
        <f t="array" ref="N75">IFERROR(_xlfn.IFS(M75&gt;0%,L75*M75,M75=0,L75*1),0)</f>
        <v>0</v>
      </c>
      <c r="O75" s="712"/>
    </row>
    <row r="76" spans="2:15" outlineLevel="1">
      <c r="B76" s="711"/>
      <c r="C76" s="711" t="s">
        <v>1293</v>
      </c>
      <c r="D76" s="712" t="s">
        <v>1275</v>
      </c>
      <c r="E76" s="712" t="s">
        <v>1152</v>
      </c>
      <c r="F76" s="712" t="s">
        <v>1276</v>
      </c>
      <c r="G76" s="713">
        <v>24486.97</v>
      </c>
      <c r="H76" s="714">
        <v>0.06</v>
      </c>
      <c r="I76" s="715">
        <f t="shared" si="4"/>
        <v>23100.92</v>
      </c>
      <c r="J76" s="711"/>
      <c r="K76" s="716" t="str">
        <f>IFERROR(VLOOKUP(J76,[114]印花税税目汇总!$B$1:$D$16,3,0),"")</f>
        <v/>
      </c>
      <c r="L76" s="715">
        <f t="shared" si="3"/>
        <v>0</v>
      </c>
      <c r="M76" s="711"/>
      <c r="N76" s="718" cm="1">
        <f t="array" ref="N76">IFERROR(_xlfn.IFS(M76&gt;0%,L76*M76,M76=0,L76*1),0)</f>
        <v>0</v>
      </c>
      <c r="O76" s="712"/>
    </row>
    <row r="77" spans="2:15" outlineLevel="1">
      <c r="B77" s="711"/>
      <c r="C77" s="711" t="s">
        <v>1293</v>
      </c>
      <c r="D77" s="712" t="s">
        <v>1277</v>
      </c>
      <c r="E77" s="712" t="s">
        <v>1262</v>
      </c>
      <c r="F77" s="712" t="s">
        <v>1267</v>
      </c>
      <c r="G77" s="713">
        <v>13926.52</v>
      </c>
      <c r="H77" s="714">
        <v>0.06</v>
      </c>
      <c r="I77" s="715">
        <f t="shared" si="4"/>
        <v>13138.23</v>
      </c>
      <c r="J77" s="711"/>
      <c r="K77" s="716" t="str">
        <f>IFERROR(VLOOKUP(J77,[114]印花税税目汇总!$B$1:$D$16,3,0),"")</f>
        <v/>
      </c>
      <c r="L77" s="715">
        <f t="shared" si="3"/>
        <v>0</v>
      </c>
      <c r="M77" s="711"/>
      <c r="N77" s="718" cm="1">
        <f t="array" ref="N77">IFERROR(_xlfn.IFS(M77&gt;0%,L77*M77,M77=0,L77*1),0)</f>
        <v>0</v>
      </c>
      <c r="O77" s="712"/>
    </row>
    <row r="78" spans="2:15" outlineLevel="1">
      <c r="B78" s="711"/>
      <c r="C78" s="711" t="s">
        <v>1293</v>
      </c>
      <c r="D78" s="712" t="s">
        <v>1278</v>
      </c>
      <c r="E78" s="712" t="s">
        <v>1152</v>
      </c>
      <c r="F78" s="712" t="s">
        <v>1269</v>
      </c>
      <c r="G78" s="713">
        <v>4762.5600000000004</v>
      </c>
      <c r="H78" s="714">
        <v>0.06</v>
      </c>
      <c r="I78" s="715">
        <f t="shared" si="4"/>
        <v>4492.9799999999996</v>
      </c>
      <c r="J78" s="711"/>
      <c r="K78" s="716" t="str">
        <f>IFERROR(VLOOKUP(J78,[114]印花税税目汇总!$B$1:$D$16,3,0),"")</f>
        <v/>
      </c>
      <c r="L78" s="715">
        <f t="shared" si="3"/>
        <v>0</v>
      </c>
      <c r="M78" s="711"/>
      <c r="N78" s="718" cm="1">
        <f t="array" ref="N78">IFERROR(_xlfn.IFS(M78&gt;0%,L78*M78,M78=0,L78*1),0)</f>
        <v>0</v>
      </c>
      <c r="O78" s="712"/>
    </row>
    <row r="79" spans="2:15" outlineLevel="1">
      <c r="B79" s="711"/>
      <c r="C79" s="711" t="s">
        <v>1293</v>
      </c>
      <c r="D79" s="712" t="s">
        <v>1279</v>
      </c>
      <c r="E79" s="712" t="s">
        <v>1152</v>
      </c>
      <c r="F79" s="712" t="s">
        <v>1267</v>
      </c>
      <c r="G79" s="713">
        <v>33032.31</v>
      </c>
      <c r="H79" s="714">
        <v>0.06</v>
      </c>
      <c r="I79" s="715">
        <f t="shared" si="4"/>
        <v>31162.560000000001</v>
      </c>
      <c r="J79" s="711"/>
      <c r="K79" s="716" t="str">
        <f>IFERROR(VLOOKUP(J79,[114]印花税税目汇总!$B$1:$D$16,3,0),"")</f>
        <v/>
      </c>
      <c r="L79" s="715">
        <f t="shared" si="3"/>
        <v>0</v>
      </c>
      <c r="M79" s="711"/>
      <c r="N79" s="718" cm="1">
        <f t="array" ref="N79">IFERROR(_xlfn.IFS(M79&gt;0%,L79*M79,M79=0,L79*1),0)</f>
        <v>0</v>
      </c>
      <c r="O79" s="712"/>
    </row>
    <row r="80" spans="2:15" ht="66" outlineLevel="1">
      <c r="B80" s="711"/>
      <c r="C80" s="711" t="s">
        <v>1293</v>
      </c>
      <c r="D80" s="712"/>
      <c r="E80" s="712"/>
      <c r="F80" s="712" t="s">
        <v>1280</v>
      </c>
      <c r="G80" s="713">
        <f>ROUND(I80*(1+H80),2)</f>
        <v>63789903.469999999</v>
      </c>
      <c r="H80" s="714">
        <v>0.13</v>
      </c>
      <c r="I80" s="715">
        <v>56451242.009999998</v>
      </c>
      <c r="J80" s="719" t="s">
        <v>1196</v>
      </c>
      <c r="K80" s="716">
        <f>IFERROR(VLOOKUP(J80,[114]印花税税目汇总!$B$1:$D$16,3,0),"")</f>
        <v>2.9999999999999997E-4</v>
      </c>
      <c r="L80" s="715">
        <f t="shared" si="3"/>
        <v>16935.372602999996</v>
      </c>
      <c r="M80" s="711"/>
      <c r="N80" s="718" cm="1">
        <f t="array" ref="N80">IFERROR(_xlfn.IFS(M80&gt;0%,L80*M80,M80=0,L80*1),0)</f>
        <v>16935.372602999996</v>
      </c>
      <c r="O80" s="712"/>
    </row>
    <row r="81" spans="2:15" outlineLevel="1">
      <c r="B81" s="711"/>
      <c r="C81" s="711"/>
      <c r="D81" s="712"/>
      <c r="E81" s="712"/>
      <c r="F81" s="712"/>
      <c r="G81" s="713"/>
      <c r="H81" s="714"/>
      <c r="I81" s="715"/>
      <c r="J81" s="711"/>
      <c r="K81" s="716"/>
      <c r="L81" s="715">
        <f t="shared" si="3"/>
        <v>0</v>
      </c>
      <c r="M81" s="711"/>
      <c r="N81" s="718" cm="1">
        <f t="array" ref="N81">IFERROR(_xlfn.IFS(M81&gt;0%,L81*M81,M81=0,L81*1),0)</f>
        <v>0</v>
      </c>
      <c r="O81" s="712"/>
    </row>
    <row r="82" spans="2:15" outlineLevel="1">
      <c r="B82" s="711"/>
      <c r="C82" s="711"/>
      <c r="D82" s="712"/>
      <c r="E82" s="712"/>
      <c r="F82" s="712"/>
      <c r="G82" s="713"/>
      <c r="H82" s="714"/>
      <c r="I82" s="715"/>
      <c r="J82" s="711"/>
      <c r="K82" s="716"/>
      <c r="L82" s="715">
        <f t="shared" si="3"/>
        <v>0</v>
      </c>
      <c r="M82" s="711"/>
      <c r="N82" s="718" cm="1">
        <f t="array" ref="N82">IFERROR(_xlfn.IFS(M82&gt;0%,L82*M82,M82=0,L82*1),0)</f>
        <v>0</v>
      </c>
      <c r="O82" s="712"/>
    </row>
    <row r="83" spans="2:15" outlineLevel="1">
      <c r="B83" s="711"/>
      <c r="C83" s="711"/>
      <c r="D83" s="712"/>
      <c r="E83" s="712"/>
      <c r="F83" s="712"/>
      <c r="G83" s="713"/>
      <c r="H83" s="714"/>
      <c r="I83" s="715"/>
      <c r="J83" s="711"/>
      <c r="K83" s="716"/>
      <c r="L83" s="715"/>
      <c r="M83" s="711"/>
      <c r="N83" s="718" cm="1">
        <f t="array" ref="N83">IFERROR(_xlfn.IFS(M83&gt;0%,L83*M83,M83=0,L83*1),0)</f>
        <v>0</v>
      </c>
      <c r="O83" s="712"/>
    </row>
    <row r="84" spans="2:15" outlineLevel="1">
      <c r="B84" s="711"/>
      <c r="C84" s="711"/>
      <c r="D84" s="712"/>
      <c r="E84" s="712"/>
      <c r="F84" s="712"/>
      <c r="G84" s="713"/>
      <c r="H84" s="714"/>
      <c r="I84" s="715"/>
      <c r="J84" s="711"/>
      <c r="K84" s="716"/>
      <c r="L84" s="715"/>
      <c r="M84" s="711"/>
      <c r="N84" s="718"/>
      <c r="O84" s="712"/>
    </row>
  </sheetData>
  <phoneticPr fontId="29" type="noConversion"/>
  <conditionalFormatting sqref="B3:C3 E3:F3 H3 J3:K3 M3 O3">
    <cfRule type="duplicateValues" dxfId="43" priority="36"/>
    <cfRule type="duplicateValues" dxfId="42" priority="35"/>
    <cfRule type="duplicateValues" dxfId="41" priority="34"/>
  </conditionalFormatting>
  <conditionalFormatting sqref="B40:C40 E40:F40 H40 J40:K40 M40 O40">
    <cfRule type="duplicateValues" dxfId="40" priority="17"/>
    <cfRule type="duplicateValues" dxfId="39" priority="18"/>
    <cfRule type="duplicateValues" dxfId="38" priority="16"/>
  </conditionalFormatting>
  <conditionalFormatting sqref="B1:O2">
    <cfRule type="duplicateValues" dxfId="37" priority="38"/>
    <cfRule type="duplicateValues" dxfId="36" priority="39"/>
    <cfRule type="duplicateValues" dxfId="35" priority="37"/>
  </conditionalFormatting>
  <conditionalFormatting sqref="D3">
    <cfRule type="duplicateValues" dxfId="34" priority="31"/>
    <cfRule type="duplicateValues" dxfId="33" priority="32"/>
    <cfRule type="duplicateValues" dxfId="32" priority="33"/>
  </conditionalFormatting>
  <conditionalFormatting sqref="D40">
    <cfRule type="duplicateValues" dxfId="31" priority="14"/>
    <cfRule type="duplicateValues" dxfId="30" priority="13"/>
    <cfRule type="duplicateValues" dxfId="29" priority="15"/>
  </conditionalFormatting>
  <conditionalFormatting sqref="G3">
    <cfRule type="duplicateValues" dxfId="28" priority="28"/>
    <cfRule type="duplicateValues" dxfId="27" priority="29"/>
    <cfRule type="duplicateValues" dxfId="26" priority="30"/>
  </conditionalFormatting>
  <conditionalFormatting sqref="G40">
    <cfRule type="duplicateValues" dxfId="25" priority="10"/>
    <cfRule type="duplicateValues" dxfId="24" priority="11"/>
    <cfRule type="duplicateValues" dxfId="23" priority="12"/>
  </conditionalFormatting>
  <conditionalFormatting sqref="I3">
    <cfRule type="duplicateValues" dxfId="22" priority="25"/>
    <cfRule type="duplicateValues" dxfId="21" priority="26"/>
    <cfRule type="duplicateValues" dxfId="20" priority="27"/>
  </conditionalFormatting>
  <conditionalFormatting sqref="I40">
    <cfRule type="duplicateValues" dxfId="19" priority="7"/>
    <cfRule type="duplicateValues" dxfId="18" priority="8"/>
    <cfRule type="duplicateValues" dxfId="17" priority="9"/>
  </conditionalFormatting>
  <conditionalFormatting sqref="L3">
    <cfRule type="duplicateValues" dxfId="16" priority="23"/>
    <cfRule type="duplicateValues" dxfId="15" priority="22"/>
    <cfRule type="duplicateValues" dxfId="14" priority="24"/>
  </conditionalFormatting>
  <conditionalFormatting sqref="L40">
    <cfRule type="duplicateValues" dxfId="13" priority="4"/>
    <cfRule type="duplicateValues" dxfId="12" priority="5"/>
    <cfRule type="duplicateValues" dxfId="11" priority="6"/>
  </conditionalFormatting>
  <conditionalFormatting sqref="N3">
    <cfRule type="duplicateValues" dxfId="10" priority="19"/>
    <cfRule type="duplicateValues" dxfId="9" priority="20"/>
    <cfRule type="duplicateValues" dxfId="8" priority="21"/>
  </conditionalFormatting>
  <conditionalFormatting sqref="N40">
    <cfRule type="duplicateValues" dxfId="7" priority="2"/>
    <cfRule type="duplicateValues" dxfId="6" priority="3"/>
    <cfRule type="duplicateValues" dxfId="5" priority="1"/>
  </conditionalFormatting>
  <pageMargins left="0.7" right="0.7" top="0.75" bottom="0.75" header="0.3" footer="0.3"/>
  <legacy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28976-A467-4D98-B697-203848A246EE}">
  <sheetPr>
    <tabColor theme="9" tint="-0.499984740745262"/>
  </sheetPr>
  <dimension ref="A1:AQ98"/>
  <sheetViews>
    <sheetView topLeftCell="L1" workbookViewId="0">
      <selection activeCell="W32" sqref="W32"/>
    </sheetView>
  </sheetViews>
  <sheetFormatPr defaultColWidth="6.375" defaultRowHeight="11.25" outlineLevelCol="1"/>
  <cols>
    <col min="1" max="1" width="56.875" style="748" bestFit="1" customWidth="1"/>
    <col min="2" max="2" width="35.25" style="745" bestFit="1" customWidth="1"/>
    <col min="3" max="3" width="15.5" style="746" customWidth="1"/>
    <col min="4" max="4" width="15.5" style="746" customWidth="1" outlineLevel="1"/>
    <col min="5" max="5" width="13.875" style="746" customWidth="1" outlineLevel="1"/>
    <col min="6" max="6" width="15.75" style="746" customWidth="1"/>
    <col min="7" max="7" width="15.375" style="746" customWidth="1"/>
    <col min="8" max="8" width="15.5" style="746" customWidth="1"/>
    <col min="9" max="9" width="17.75" style="746" customWidth="1"/>
    <col min="10" max="10" width="15.5" style="746" customWidth="1"/>
    <col min="11" max="11" width="15.5" style="746" customWidth="1" outlineLevel="1"/>
    <col min="12" max="12" width="13.875" style="746" customWidth="1" outlineLevel="1"/>
    <col min="13" max="13" width="14.75" style="746" customWidth="1"/>
    <col min="14" max="14" width="13" style="746" customWidth="1"/>
    <col min="15" max="15" width="15.5" style="746" customWidth="1"/>
    <col min="16" max="17" width="13.875" style="746" customWidth="1"/>
    <col min="18" max="18" width="13.875" style="746" customWidth="1" outlineLevel="1"/>
    <col min="19" max="19" width="12.25" style="746" customWidth="1" outlineLevel="1"/>
    <col min="20" max="20" width="13" style="746" bestFit="1" customWidth="1"/>
    <col min="21" max="21" width="12.25" style="746" bestFit="1" customWidth="1"/>
    <col min="22" max="22" width="13" style="746" bestFit="1" customWidth="1"/>
    <col min="23" max="23" width="12.25" style="746" bestFit="1" customWidth="1"/>
    <col min="24" max="24" width="11.375" style="746" bestFit="1" customWidth="1"/>
    <col min="25" max="25" width="11.375" style="746" bestFit="1" customWidth="1" outlineLevel="1"/>
    <col min="26" max="26" width="10.5" style="746" bestFit="1" customWidth="1" outlineLevel="1"/>
    <col min="27" max="27" width="15.5" style="747" customWidth="1"/>
    <col min="28" max="28" width="9.625" style="747" customWidth="1"/>
    <col min="29" max="29" width="12.75" style="747" customWidth="1"/>
    <col min="30" max="30" width="9.625" style="747" customWidth="1"/>
    <col min="31" max="31" width="9.625" style="746" customWidth="1"/>
    <col min="32" max="33" width="9.625" style="746" customWidth="1" outlineLevel="1"/>
    <col min="34" max="37" width="9.625" style="746" customWidth="1"/>
    <col min="38" max="41" width="9.625" style="748" customWidth="1"/>
    <col min="42" max="43" width="14.875" style="748" customWidth="1"/>
    <col min="44" max="16384" width="6.375" style="748"/>
  </cols>
  <sheetData>
    <row r="1" spans="1:43">
      <c r="A1" s="744" t="s">
        <v>1334</v>
      </c>
      <c r="T1" s="747"/>
      <c r="U1" s="747"/>
    </row>
    <row r="2" spans="1:43" ht="12" thickBot="1">
      <c r="A2" s="744" t="s">
        <v>1335</v>
      </c>
      <c r="U2" s="749"/>
    </row>
    <row r="3" spans="1:43" ht="13.5" customHeight="1">
      <c r="A3" s="750"/>
      <c r="B3" s="751"/>
      <c r="C3" s="949" t="s">
        <v>434</v>
      </c>
      <c r="D3" s="950"/>
      <c r="E3" s="950"/>
      <c r="F3" s="950"/>
      <c r="G3" s="950"/>
      <c r="H3" s="950"/>
      <c r="I3" s="951"/>
      <c r="J3" s="950" t="s">
        <v>431</v>
      </c>
      <c r="K3" s="950"/>
      <c r="L3" s="950"/>
      <c r="M3" s="950"/>
      <c r="N3" s="950"/>
      <c r="O3" s="950"/>
      <c r="P3" s="951"/>
      <c r="Q3" s="949" t="s">
        <v>990</v>
      </c>
      <c r="R3" s="950"/>
      <c r="S3" s="950"/>
      <c r="T3" s="950"/>
      <c r="U3" s="950"/>
      <c r="V3" s="950"/>
      <c r="W3" s="951"/>
      <c r="X3" s="949" t="s">
        <v>1336</v>
      </c>
      <c r="Y3" s="950"/>
      <c r="Z3" s="950"/>
      <c r="AA3" s="950"/>
      <c r="AB3" s="950"/>
      <c r="AC3" s="950"/>
      <c r="AD3" s="951"/>
      <c r="AE3" s="949" t="s">
        <v>1337</v>
      </c>
      <c r="AF3" s="950"/>
      <c r="AG3" s="950"/>
      <c r="AH3" s="950"/>
      <c r="AI3" s="950"/>
      <c r="AJ3" s="950"/>
      <c r="AK3" s="951"/>
      <c r="AL3" s="952" t="s">
        <v>1338</v>
      </c>
      <c r="AM3" s="952"/>
      <c r="AN3" s="952"/>
      <c r="AO3" s="952"/>
      <c r="AP3" s="952"/>
      <c r="AQ3" s="952"/>
    </row>
    <row r="4" spans="1:43" ht="12.75" customHeight="1">
      <c r="A4" s="752" t="s">
        <v>1339</v>
      </c>
      <c r="B4" s="753" t="s">
        <v>1340</v>
      </c>
      <c r="C4" s="754" t="s">
        <v>1341</v>
      </c>
      <c r="D4" s="755" t="s">
        <v>1342</v>
      </c>
      <c r="E4" s="755" t="s">
        <v>390</v>
      </c>
      <c r="F4" s="755" t="s">
        <v>391</v>
      </c>
      <c r="G4" s="755" t="s">
        <v>1343</v>
      </c>
      <c r="H4" s="755" t="s">
        <v>1344</v>
      </c>
      <c r="I4" s="756" t="s">
        <v>1345</v>
      </c>
      <c r="J4" s="755" t="s">
        <v>1341</v>
      </c>
      <c r="K4" s="755" t="s">
        <v>1342</v>
      </c>
      <c r="L4" s="755" t="s">
        <v>390</v>
      </c>
      <c r="M4" s="755" t="s">
        <v>391</v>
      </c>
      <c r="N4" s="755" t="s">
        <v>1343</v>
      </c>
      <c r="O4" s="755" t="s">
        <v>1344</v>
      </c>
      <c r="P4" s="756" t="s">
        <v>1345</v>
      </c>
      <c r="Q4" s="754" t="s">
        <v>1341</v>
      </c>
      <c r="R4" s="755" t="s">
        <v>1342</v>
      </c>
      <c r="S4" s="755" t="s">
        <v>390</v>
      </c>
      <c r="T4" s="755" t="s">
        <v>391</v>
      </c>
      <c r="U4" s="755" t="s">
        <v>1343</v>
      </c>
      <c r="V4" s="755" t="s">
        <v>1344</v>
      </c>
      <c r="W4" s="756" t="s">
        <v>1345</v>
      </c>
      <c r="X4" s="754" t="s">
        <v>1341</v>
      </c>
      <c r="Y4" s="755" t="s">
        <v>1342</v>
      </c>
      <c r="Z4" s="755" t="s">
        <v>390</v>
      </c>
      <c r="AA4" s="755" t="s">
        <v>391</v>
      </c>
      <c r="AB4" s="755" t="s">
        <v>1343</v>
      </c>
      <c r="AC4" s="755" t="s">
        <v>1344</v>
      </c>
      <c r="AD4" s="756" t="s">
        <v>1345</v>
      </c>
      <c r="AE4" s="754" t="s">
        <v>1341</v>
      </c>
      <c r="AF4" s="755" t="s">
        <v>1342</v>
      </c>
      <c r="AG4" s="755" t="s">
        <v>390</v>
      </c>
      <c r="AH4" s="755" t="s">
        <v>391</v>
      </c>
      <c r="AI4" s="755" t="s">
        <v>1343</v>
      </c>
      <c r="AJ4" s="755" t="s">
        <v>1344</v>
      </c>
      <c r="AK4" s="756" t="s">
        <v>1345</v>
      </c>
      <c r="AL4" s="755" t="s">
        <v>1342</v>
      </c>
      <c r="AM4" s="755" t="s">
        <v>390</v>
      </c>
      <c r="AN4" s="755" t="s">
        <v>391</v>
      </c>
      <c r="AO4" s="755" t="s">
        <v>1343</v>
      </c>
      <c r="AP4" s="755" t="s">
        <v>1344</v>
      </c>
      <c r="AQ4" s="755" t="s">
        <v>1345</v>
      </c>
    </row>
    <row r="5" spans="1:43">
      <c r="A5" s="757" t="s">
        <v>1346</v>
      </c>
      <c r="B5" s="758">
        <v>4305</v>
      </c>
      <c r="C5" s="759"/>
      <c r="D5" s="747"/>
      <c r="E5" s="747"/>
      <c r="F5" s="747"/>
      <c r="G5" s="747"/>
      <c r="H5" s="747"/>
      <c r="I5" s="760"/>
      <c r="J5" s="747"/>
      <c r="K5" s="747"/>
      <c r="L5" s="747"/>
      <c r="M5" s="747">
        <f>SUMIFS([115]项目开票!L:L,[115]项目开票!A:A,'睿景景程月结数据表-报税'!A5)</f>
        <v>0</v>
      </c>
      <c r="N5" s="747">
        <f>SUMIFS([115]项目开票!M:M,[115]项目开票!A:A,'睿景景程月结数据表-报税'!A5)</f>
        <v>0</v>
      </c>
      <c r="O5" s="747">
        <f t="shared" ref="O5:P5" si="0">K5-M5</f>
        <v>0</v>
      </c>
      <c r="P5" s="760">
        <f t="shared" si="0"/>
        <v>0</v>
      </c>
      <c r="Q5" s="759"/>
      <c r="R5" s="747"/>
      <c r="S5" s="747"/>
      <c r="T5" s="747">
        <f>SUMIFS([115]项目开票!F:F,[115]项目开票!A:A,'睿景景程月结数据表-报税'!A5)</f>
        <v>0</v>
      </c>
      <c r="U5" s="747">
        <f>SUMIFS([115]项目开票!G:G,[115]项目开票!A:A,'睿景景程月结数据表-报税'!A5)</f>
        <v>0</v>
      </c>
      <c r="V5" s="747">
        <f t="shared" ref="V5:W5" si="1">R5-T5</f>
        <v>0</v>
      </c>
      <c r="W5" s="760">
        <f t="shared" si="1"/>
        <v>0</v>
      </c>
      <c r="X5" s="761"/>
      <c r="Y5" s="761"/>
      <c r="Z5" s="761"/>
      <c r="AA5" s="747">
        <f>SUMIFS([115]项目开票!I:I,[115]项目开票!A:A,'睿景景程月结数据表-报税'!A5)</f>
        <v>0</v>
      </c>
      <c r="AB5" s="747">
        <f>SUMIFS([115]项目开票!J:J,[115]项目开票!A:A,'睿景景程月结数据表-报税'!A5)</f>
        <v>0</v>
      </c>
      <c r="AC5" s="747">
        <f t="shared" ref="AC5:AD5" si="2">Y5-AA5</f>
        <v>0</v>
      </c>
      <c r="AD5" s="760">
        <f t="shared" si="2"/>
        <v>0</v>
      </c>
      <c r="AE5" s="759"/>
      <c r="AF5" s="747"/>
      <c r="AG5" s="747"/>
      <c r="AH5" s="747"/>
      <c r="AI5" s="747"/>
      <c r="AJ5" s="747">
        <f t="shared" ref="AJ5:AK10" si="3">AF5-AH5</f>
        <v>0</v>
      </c>
      <c r="AK5" s="760">
        <f t="shared" si="3"/>
        <v>0</v>
      </c>
      <c r="AL5" s="747"/>
      <c r="AM5" s="747"/>
      <c r="AN5" s="747"/>
      <c r="AO5" s="747"/>
      <c r="AP5" s="747">
        <f t="shared" ref="AP5:AQ10" si="4">AL5-AN5</f>
        <v>0</v>
      </c>
      <c r="AQ5" s="747">
        <f t="shared" si="4"/>
        <v>0</v>
      </c>
    </row>
    <row r="6" spans="1:43">
      <c r="A6" s="757"/>
      <c r="B6" s="758"/>
      <c r="C6" s="759"/>
      <c r="D6" s="747"/>
      <c r="E6" s="747"/>
      <c r="F6" s="747"/>
      <c r="G6" s="747"/>
      <c r="H6" s="747"/>
      <c r="I6" s="760"/>
      <c r="J6" s="747"/>
      <c r="K6" s="747"/>
      <c r="L6" s="747"/>
      <c r="M6" s="747"/>
      <c r="N6" s="747"/>
      <c r="O6" s="747"/>
      <c r="P6" s="760"/>
      <c r="Q6" s="759"/>
      <c r="R6" s="747"/>
      <c r="S6" s="747"/>
      <c r="T6" s="747"/>
      <c r="U6" s="747"/>
      <c r="V6" s="747"/>
      <c r="W6" s="760"/>
      <c r="X6" s="761"/>
      <c r="Y6" s="761"/>
      <c r="Z6" s="761"/>
      <c r="AD6" s="760"/>
      <c r="AE6" s="759"/>
      <c r="AF6" s="747"/>
      <c r="AG6" s="747"/>
      <c r="AH6" s="747"/>
      <c r="AI6" s="747"/>
      <c r="AJ6" s="747">
        <f t="shared" si="3"/>
        <v>0</v>
      </c>
      <c r="AK6" s="760">
        <f t="shared" si="3"/>
        <v>0</v>
      </c>
      <c r="AL6" s="747"/>
      <c r="AM6" s="747"/>
      <c r="AN6" s="747"/>
      <c r="AO6" s="747"/>
      <c r="AP6" s="747">
        <f t="shared" si="4"/>
        <v>0</v>
      </c>
      <c r="AQ6" s="747">
        <f t="shared" si="4"/>
        <v>0</v>
      </c>
    </row>
    <row r="7" spans="1:43">
      <c r="A7" s="757"/>
      <c r="B7" s="758"/>
      <c r="C7" s="759"/>
      <c r="D7" s="747"/>
      <c r="E7" s="747"/>
      <c r="F7" s="747"/>
      <c r="G7" s="747"/>
      <c r="H7" s="747"/>
      <c r="I7" s="760"/>
      <c r="J7" s="747"/>
      <c r="K7" s="747"/>
      <c r="L7" s="747"/>
      <c r="M7" s="747"/>
      <c r="N7" s="747"/>
      <c r="O7" s="747"/>
      <c r="P7" s="760"/>
      <c r="Q7" s="759"/>
      <c r="R7" s="747"/>
      <c r="S7" s="747"/>
      <c r="T7" s="747"/>
      <c r="U7" s="747"/>
      <c r="V7" s="747"/>
      <c r="W7" s="760"/>
      <c r="X7" s="761"/>
      <c r="Y7" s="761"/>
      <c r="Z7" s="761"/>
      <c r="AD7" s="760"/>
      <c r="AE7" s="759"/>
      <c r="AF7" s="747"/>
      <c r="AG7" s="747"/>
      <c r="AH7" s="747"/>
      <c r="AI7" s="747"/>
      <c r="AJ7" s="747">
        <f t="shared" si="3"/>
        <v>0</v>
      </c>
      <c r="AK7" s="760">
        <f t="shared" si="3"/>
        <v>0</v>
      </c>
      <c r="AL7" s="747"/>
      <c r="AM7" s="747"/>
      <c r="AN7" s="747"/>
      <c r="AO7" s="747"/>
      <c r="AP7" s="747">
        <f t="shared" si="4"/>
        <v>0</v>
      </c>
      <c r="AQ7" s="747">
        <f t="shared" si="4"/>
        <v>0</v>
      </c>
    </row>
    <row r="8" spans="1:43">
      <c r="A8" s="757"/>
      <c r="B8" s="758"/>
      <c r="C8" s="759"/>
      <c r="D8" s="747"/>
      <c r="E8" s="747"/>
      <c r="F8" s="747"/>
      <c r="G8" s="747"/>
      <c r="H8" s="747"/>
      <c r="I8" s="760"/>
      <c r="J8" s="747"/>
      <c r="K8" s="747"/>
      <c r="L8" s="747"/>
      <c r="M8" s="747"/>
      <c r="N8" s="747"/>
      <c r="O8" s="747"/>
      <c r="P8" s="760"/>
      <c r="Q8" s="759"/>
      <c r="R8" s="747"/>
      <c r="S8" s="747"/>
      <c r="T8" s="747"/>
      <c r="U8" s="747"/>
      <c r="V8" s="747"/>
      <c r="W8" s="760"/>
      <c r="X8" s="761"/>
      <c r="Y8" s="761"/>
      <c r="Z8" s="761"/>
      <c r="AD8" s="760"/>
      <c r="AE8" s="759"/>
      <c r="AF8" s="747"/>
      <c r="AG8" s="747"/>
      <c r="AH8" s="747"/>
      <c r="AI8" s="747"/>
      <c r="AJ8" s="747">
        <f t="shared" si="3"/>
        <v>0</v>
      </c>
      <c r="AK8" s="760">
        <f t="shared" si="3"/>
        <v>0</v>
      </c>
      <c r="AL8" s="747"/>
      <c r="AM8" s="747"/>
      <c r="AN8" s="747"/>
      <c r="AO8" s="747"/>
      <c r="AP8" s="747">
        <f t="shared" si="4"/>
        <v>0</v>
      </c>
      <c r="AQ8" s="747">
        <f t="shared" si="4"/>
        <v>0</v>
      </c>
    </row>
    <row r="9" spans="1:43">
      <c r="A9" s="762"/>
      <c r="B9" s="758"/>
      <c r="C9" s="759"/>
      <c r="D9" s="747"/>
      <c r="E9" s="747"/>
      <c r="F9" s="747"/>
      <c r="G9" s="747"/>
      <c r="H9" s="747"/>
      <c r="I9" s="760"/>
      <c r="J9" s="747"/>
      <c r="K9" s="747"/>
      <c r="L9" s="747"/>
      <c r="M9" s="747"/>
      <c r="N9" s="747"/>
      <c r="O9" s="747"/>
      <c r="P9" s="760"/>
      <c r="Q9" s="759"/>
      <c r="R9" s="747"/>
      <c r="S9" s="747"/>
      <c r="T9" s="747"/>
      <c r="U9" s="747"/>
      <c r="V9" s="747"/>
      <c r="W9" s="760"/>
      <c r="X9" s="761"/>
      <c r="Y9" s="761"/>
      <c r="Z9" s="761"/>
      <c r="AD9" s="760"/>
      <c r="AE9" s="759"/>
      <c r="AF9" s="747"/>
      <c r="AG9" s="747"/>
      <c r="AH9" s="747"/>
      <c r="AI9" s="747"/>
      <c r="AJ9" s="747">
        <f t="shared" si="3"/>
        <v>0</v>
      </c>
      <c r="AK9" s="760">
        <f t="shared" si="3"/>
        <v>0</v>
      </c>
      <c r="AL9" s="747"/>
      <c r="AM9" s="747"/>
      <c r="AN9" s="747"/>
      <c r="AO9" s="747"/>
      <c r="AP9" s="747">
        <f t="shared" si="4"/>
        <v>0</v>
      </c>
      <c r="AQ9" s="747">
        <f t="shared" si="4"/>
        <v>0</v>
      </c>
    </row>
    <row r="10" spans="1:43">
      <c r="A10" s="763"/>
      <c r="B10" s="758"/>
      <c r="C10" s="759"/>
      <c r="D10" s="747"/>
      <c r="E10" s="747"/>
      <c r="F10" s="747"/>
      <c r="G10" s="747"/>
      <c r="H10" s="747"/>
      <c r="I10" s="760"/>
      <c r="J10" s="747"/>
      <c r="K10" s="747"/>
      <c r="L10" s="747"/>
      <c r="M10" s="747"/>
      <c r="N10" s="747"/>
      <c r="O10" s="747"/>
      <c r="P10" s="760"/>
      <c r="Q10" s="759"/>
      <c r="R10" s="747"/>
      <c r="S10" s="747"/>
      <c r="T10" s="747"/>
      <c r="U10" s="747"/>
      <c r="V10" s="747"/>
      <c r="W10" s="760"/>
      <c r="X10" s="761"/>
      <c r="Y10" s="761"/>
      <c r="Z10" s="761"/>
      <c r="AD10" s="760"/>
      <c r="AE10" s="759"/>
      <c r="AF10" s="747"/>
      <c r="AG10" s="747"/>
      <c r="AH10" s="747"/>
      <c r="AI10" s="747"/>
      <c r="AJ10" s="747">
        <f t="shared" si="3"/>
        <v>0</v>
      </c>
      <c r="AK10" s="760">
        <f t="shared" si="3"/>
        <v>0</v>
      </c>
      <c r="AL10" s="747"/>
      <c r="AM10" s="747"/>
      <c r="AN10" s="747"/>
      <c r="AO10" s="747"/>
      <c r="AP10" s="747">
        <f t="shared" si="4"/>
        <v>0</v>
      </c>
      <c r="AQ10" s="747">
        <f t="shared" si="4"/>
        <v>0</v>
      </c>
    </row>
    <row r="11" spans="1:43">
      <c r="A11" s="762"/>
      <c r="B11" s="758"/>
      <c r="C11" s="759"/>
      <c r="D11" s="747"/>
      <c r="E11" s="747"/>
      <c r="F11" s="747"/>
      <c r="G11" s="747"/>
      <c r="H11" s="747"/>
      <c r="I11" s="760"/>
      <c r="J11" s="747"/>
      <c r="K11" s="747"/>
      <c r="L11" s="747"/>
      <c r="M11" s="747"/>
      <c r="N11" s="747"/>
      <c r="O11" s="747"/>
      <c r="P11" s="760"/>
      <c r="Q11" s="759"/>
      <c r="R11" s="747"/>
      <c r="S11" s="747"/>
      <c r="T11" s="747"/>
      <c r="U11" s="747"/>
      <c r="V11" s="747"/>
      <c r="W11" s="760"/>
      <c r="X11" s="761"/>
      <c r="Y11" s="761"/>
      <c r="Z11" s="761"/>
      <c r="AD11" s="760"/>
      <c r="AE11" s="759"/>
      <c r="AF11" s="747"/>
      <c r="AG11" s="747"/>
      <c r="AH11" s="747"/>
      <c r="AI11" s="747"/>
      <c r="AJ11" s="747"/>
      <c r="AK11" s="760"/>
      <c r="AL11" s="747"/>
      <c r="AM11" s="747"/>
      <c r="AN11" s="747"/>
      <c r="AO11" s="747"/>
      <c r="AP11" s="747"/>
      <c r="AQ11" s="747"/>
    </row>
    <row r="12" spans="1:43">
      <c r="A12" s="762"/>
      <c r="B12" s="758"/>
      <c r="C12" s="759"/>
      <c r="D12" s="747"/>
      <c r="E12" s="747"/>
      <c r="F12" s="747"/>
      <c r="G12" s="747"/>
      <c r="H12" s="747"/>
      <c r="I12" s="760"/>
      <c r="J12" s="747"/>
      <c r="K12" s="747"/>
      <c r="L12" s="747"/>
      <c r="M12" s="747"/>
      <c r="N12" s="747"/>
      <c r="O12" s="747"/>
      <c r="P12" s="760"/>
      <c r="Q12" s="759"/>
      <c r="R12" s="747"/>
      <c r="S12" s="747"/>
      <c r="T12" s="747"/>
      <c r="U12" s="747"/>
      <c r="V12" s="747"/>
      <c r="W12" s="760"/>
      <c r="X12" s="761"/>
      <c r="Y12" s="761"/>
      <c r="Z12" s="761"/>
      <c r="AD12" s="760"/>
      <c r="AE12" s="759"/>
      <c r="AF12" s="747"/>
      <c r="AG12" s="747"/>
      <c r="AH12" s="747"/>
      <c r="AI12" s="747"/>
      <c r="AJ12" s="747"/>
      <c r="AK12" s="760"/>
      <c r="AL12" s="747"/>
      <c r="AM12" s="747"/>
      <c r="AN12" s="747"/>
      <c r="AO12" s="747"/>
      <c r="AP12" s="747"/>
      <c r="AQ12" s="747"/>
    </row>
    <row r="13" spans="1:43">
      <c r="A13" s="762"/>
      <c r="B13" s="758"/>
      <c r="C13" s="759"/>
      <c r="D13" s="747"/>
      <c r="E13" s="747"/>
      <c r="F13" s="747"/>
      <c r="G13" s="747"/>
      <c r="H13" s="747"/>
      <c r="I13" s="760"/>
      <c r="J13" s="747"/>
      <c r="K13" s="747"/>
      <c r="L13" s="747"/>
      <c r="M13" s="747"/>
      <c r="N13" s="747"/>
      <c r="O13" s="747"/>
      <c r="P13" s="760"/>
      <c r="Q13" s="759"/>
      <c r="R13" s="747"/>
      <c r="S13" s="747"/>
      <c r="T13" s="747"/>
      <c r="U13" s="747"/>
      <c r="V13" s="747"/>
      <c r="W13" s="760"/>
      <c r="X13" s="761"/>
      <c r="Y13" s="761"/>
      <c r="Z13" s="761"/>
      <c r="AD13" s="760"/>
      <c r="AE13" s="759"/>
      <c r="AF13" s="747"/>
      <c r="AG13" s="747"/>
      <c r="AH13" s="747"/>
      <c r="AI13" s="747"/>
      <c r="AJ13" s="747"/>
      <c r="AK13" s="760"/>
      <c r="AL13" s="747"/>
      <c r="AM13" s="747"/>
      <c r="AN13" s="747"/>
      <c r="AO13" s="747"/>
      <c r="AP13" s="747"/>
      <c r="AQ13" s="747"/>
    </row>
    <row r="14" spans="1:43">
      <c r="A14" s="762"/>
      <c r="B14" s="758"/>
      <c r="C14" s="759"/>
      <c r="D14" s="747"/>
      <c r="E14" s="747"/>
      <c r="F14" s="747"/>
      <c r="G14" s="747"/>
      <c r="H14" s="747"/>
      <c r="I14" s="760"/>
      <c r="J14" s="747"/>
      <c r="K14" s="747"/>
      <c r="L14" s="747"/>
      <c r="M14" s="747"/>
      <c r="N14" s="747"/>
      <c r="O14" s="747"/>
      <c r="P14" s="760"/>
      <c r="Q14" s="759"/>
      <c r="R14" s="747"/>
      <c r="S14" s="747"/>
      <c r="T14" s="747"/>
      <c r="U14" s="747"/>
      <c r="V14" s="747"/>
      <c r="W14" s="760"/>
      <c r="X14" s="761"/>
      <c r="Y14" s="761"/>
      <c r="Z14" s="761"/>
      <c r="AD14" s="760"/>
      <c r="AE14" s="759"/>
      <c r="AF14" s="747"/>
      <c r="AG14" s="747"/>
      <c r="AH14" s="747"/>
      <c r="AI14" s="747"/>
      <c r="AJ14" s="747"/>
      <c r="AK14" s="760"/>
      <c r="AL14" s="747"/>
      <c r="AM14" s="747"/>
      <c r="AN14" s="747"/>
      <c r="AO14" s="747"/>
      <c r="AP14" s="747"/>
      <c r="AQ14" s="747"/>
    </row>
    <row r="15" spans="1:43">
      <c r="A15" s="762"/>
      <c r="B15" s="758"/>
      <c r="C15" s="759"/>
      <c r="D15" s="747"/>
      <c r="E15" s="747"/>
      <c r="F15" s="747"/>
      <c r="G15" s="747"/>
      <c r="H15" s="747"/>
      <c r="I15" s="760"/>
      <c r="J15" s="747"/>
      <c r="K15" s="747"/>
      <c r="L15" s="747"/>
      <c r="M15" s="747"/>
      <c r="N15" s="747"/>
      <c r="O15" s="747"/>
      <c r="P15" s="760"/>
      <c r="Q15" s="759"/>
      <c r="R15" s="747"/>
      <c r="S15" s="747"/>
      <c r="T15" s="747"/>
      <c r="U15" s="747"/>
      <c r="V15" s="747"/>
      <c r="W15" s="760"/>
      <c r="X15" s="761"/>
      <c r="Y15" s="761"/>
      <c r="Z15" s="761"/>
      <c r="AD15" s="760"/>
      <c r="AE15" s="759"/>
      <c r="AF15" s="747"/>
      <c r="AG15" s="747"/>
      <c r="AH15" s="747"/>
      <c r="AI15" s="747"/>
      <c r="AJ15" s="747"/>
      <c r="AK15" s="760"/>
      <c r="AL15" s="747"/>
      <c r="AM15" s="747"/>
      <c r="AN15" s="747"/>
      <c r="AO15" s="747"/>
      <c r="AP15" s="747"/>
      <c r="AQ15" s="747"/>
    </row>
    <row r="16" spans="1:43">
      <c r="A16" s="762"/>
      <c r="B16" s="758"/>
      <c r="C16" s="759"/>
      <c r="D16" s="747"/>
      <c r="E16" s="747"/>
      <c r="F16" s="747"/>
      <c r="G16" s="747"/>
      <c r="H16" s="747"/>
      <c r="I16" s="760"/>
      <c r="J16" s="747"/>
      <c r="K16" s="747"/>
      <c r="L16" s="747"/>
      <c r="M16" s="747"/>
      <c r="N16" s="747"/>
      <c r="O16" s="747"/>
      <c r="P16" s="760"/>
      <c r="Q16" s="759"/>
      <c r="R16" s="747"/>
      <c r="S16" s="747"/>
      <c r="T16" s="747"/>
      <c r="U16" s="747"/>
      <c r="V16" s="747"/>
      <c r="W16" s="760"/>
      <c r="X16" s="761"/>
      <c r="Y16" s="761"/>
      <c r="Z16" s="761"/>
      <c r="AD16" s="760"/>
      <c r="AE16" s="759"/>
      <c r="AF16" s="747"/>
      <c r="AG16" s="747"/>
      <c r="AH16" s="747"/>
      <c r="AI16" s="747"/>
      <c r="AJ16" s="747"/>
      <c r="AK16" s="760"/>
      <c r="AL16" s="747"/>
      <c r="AM16" s="747"/>
      <c r="AN16" s="747"/>
      <c r="AO16" s="747"/>
      <c r="AP16" s="747"/>
      <c r="AQ16" s="747"/>
    </row>
    <row r="17" spans="1:43">
      <c r="A17" s="762"/>
      <c r="B17" s="764"/>
      <c r="C17" s="759"/>
      <c r="D17" s="747"/>
      <c r="E17" s="747"/>
      <c r="F17" s="747"/>
      <c r="G17" s="747"/>
      <c r="H17" s="747"/>
      <c r="I17" s="760"/>
      <c r="J17" s="747"/>
      <c r="K17" s="747"/>
      <c r="L17" s="747"/>
      <c r="M17" s="747"/>
      <c r="N17" s="747"/>
      <c r="O17" s="747"/>
      <c r="P17" s="760"/>
      <c r="Q17" s="759"/>
      <c r="R17" s="747"/>
      <c r="S17" s="747"/>
      <c r="T17" s="747"/>
      <c r="U17" s="747"/>
      <c r="V17" s="747"/>
      <c r="W17" s="760"/>
      <c r="X17" s="761"/>
      <c r="Y17" s="761"/>
      <c r="Z17" s="761"/>
      <c r="AD17" s="760"/>
      <c r="AE17" s="759"/>
      <c r="AF17" s="747"/>
      <c r="AG17" s="747"/>
      <c r="AH17" s="747"/>
      <c r="AI17" s="747"/>
      <c r="AJ17" s="747"/>
      <c r="AK17" s="760"/>
      <c r="AL17" s="747"/>
      <c r="AM17" s="747"/>
      <c r="AN17" s="747"/>
      <c r="AO17" s="747"/>
      <c r="AP17" s="747"/>
      <c r="AQ17" s="747"/>
    </row>
    <row r="18" spans="1:43">
      <c r="A18" s="762"/>
      <c r="B18" s="758"/>
      <c r="C18" s="759"/>
      <c r="D18" s="747"/>
      <c r="E18" s="747"/>
      <c r="F18" s="747"/>
      <c r="G18" s="747"/>
      <c r="H18" s="747"/>
      <c r="I18" s="760"/>
      <c r="J18" s="747"/>
      <c r="K18" s="747"/>
      <c r="L18" s="747"/>
      <c r="M18" s="747"/>
      <c r="N18" s="747"/>
      <c r="O18" s="747"/>
      <c r="P18" s="760"/>
      <c r="Q18" s="759"/>
      <c r="R18" s="747"/>
      <c r="S18" s="747"/>
      <c r="T18" s="747"/>
      <c r="U18" s="747"/>
      <c r="V18" s="747"/>
      <c r="W18" s="760"/>
      <c r="X18" s="761"/>
      <c r="Y18" s="761"/>
      <c r="Z18" s="761"/>
      <c r="AD18" s="760"/>
      <c r="AE18" s="759"/>
      <c r="AF18" s="747"/>
      <c r="AG18" s="747"/>
      <c r="AH18" s="747"/>
      <c r="AI18" s="747"/>
      <c r="AJ18" s="747"/>
      <c r="AK18" s="760"/>
      <c r="AL18" s="747"/>
      <c r="AM18" s="747"/>
      <c r="AN18" s="747"/>
      <c r="AO18" s="747"/>
      <c r="AP18" s="747"/>
      <c r="AQ18" s="747"/>
    </row>
    <row r="19" spans="1:43">
      <c r="A19" s="762"/>
      <c r="B19" s="758"/>
      <c r="C19" s="759"/>
      <c r="D19" s="747"/>
      <c r="E19" s="747"/>
      <c r="F19" s="747"/>
      <c r="G19" s="747"/>
      <c r="H19" s="747"/>
      <c r="I19" s="760"/>
      <c r="J19" s="747"/>
      <c r="K19" s="747"/>
      <c r="L19" s="747"/>
      <c r="M19" s="747"/>
      <c r="N19" s="747"/>
      <c r="O19" s="747"/>
      <c r="P19" s="760"/>
      <c r="Q19" s="759"/>
      <c r="R19" s="747"/>
      <c r="S19" s="747"/>
      <c r="T19" s="747"/>
      <c r="U19" s="747"/>
      <c r="V19" s="747"/>
      <c r="W19" s="760"/>
      <c r="X19" s="761"/>
      <c r="Y19" s="761"/>
      <c r="Z19" s="761"/>
      <c r="AD19" s="760"/>
      <c r="AE19" s="759"/>
      <c r="AF19" s="747"/>
      <c r="AG19" s="747"/>
      <c r="AH19" s="747"/>
      <c r="AI19" s="747"/>
      <c r="AJ19" s="747"/>
      <c r="AK19" s="760"/>
      <c r="AL19" s="747"/>
      <c r="AM19" s="747"/>
      <c r="AN19" s="747"/>
      <c r="AO19" s="747"/>
      <c r="AP19" s="747"/>
      <c r="AQ19" s="747"/>
    </row>
    <row r="20" spans="1:43">
      <c r="A20" s="762"/>
      <c r="B20" s="758"/>
      <c r="C20" s="759"/>
      <c r="D20" s="747"/>
      <c r="E20" s="747"/>
      <c r="F20" s="747"/>
      <c r="G20" s="747"/>
      <c r="H20" s="747"/>
      <c r="I20" s="760"/>
      <c r="J20" s="747"/>
      <c r="K20" s="747"/>
      <c r="L20" s="747"/>
      <c r="M20" s="747"/>
      <c r="N20" s="747"/>
      <c r="O20" s="747"/>
      <c r="P20" s="760"/>
      <c r="Q20" s="759"/>
      <c r="R20" s="747"/>
      <c r="S20" s="747"/>
      <c r="T20" s="747"/>
      <c r="U20" s="747"/>
      <c r="V20" s="747"/>
      <c r="W20" s="760"/>
      <c r="X20" s="761"/>
      <c r="Y20" s="761"/>
      <c r="Z20" s="761"/>
      <c r="AD20" s="760"/>
      <c r="AE20" s="759"/>
      <c r="AF20" s="747"/>
      <c r="AG20" s="747"/>
      <c r="AH20" s="747"/>
      <c r="AI20" s="747"/>
      <c r="AJ20" s="747"/>
      <c r="AK20" s="760"/>
      <c r="AL20" s="747"/>
      <c r="AM20" s="747"/>
      <c r="AN20" s="747"/>
      <c r="AO20" s="747"/>
      <c r="AP20" s="747"/>
      <c r="AQ20" s="747"/>
    </row>
    <row r="21" spans="1:43">
      <c r="A21" s="762"/>
      <c r="B21" s="758"/>
      <c r="C21" s="759"/>
      <c r="D21" s="747"/>
      <c r="E21" s="747"/>
      <c r="F21" s="747"/>
      <c r="G21" s="747"/>
      <c r="H21" s="747"/>
      <c r="I21" s="760"/>
      <c r="J21" s="747"/>
      <c r="K21" s="747"/>
      <c r="L21" s="747"/>
      <c r="M21" s="747"/>
      <c r="N21" s="747"/>
      <c r="O21" s="747"/>
      <c r="P21" s="760"/>
      <c r="Q21" s="759"/>
      <c r="R21" s="747"/>
      <c r="S21" s="747"/>
      <c r="T21" s="747"/>
      <c r="U21" s="747"/>
      <c r="V21" s="747"/>
      <c r="W21" s="760"/>
      <c r="X21" s="761"/>
      <c r="Y21" s="761"/>
      <c r="Z21" s="761"/>
      <c r="AD21" s="760"/>
      <c r="AE21" s="759"/>
      <c r="AF21" s="747"/>
      <c r="AG21" s="747"/>
      <c r="AH21" s="747"/>
      <c r="AI21" s="747"/>
      <c r="AJ21" s="747"/>
      <c r="AK21" s="760"/>
      <c r="AL21" s="747"/>
      <c r="AM21" s="747"/>
      <c r="AN21" s="747"/>
      <c r="AO21" s="747"/>
      <c r="AP21" s="747"/>
      <c r="AQ21" s="747"/>
    </row>
    <row r="22" spans="1:43">
      <c r="A22" s="762"/>
      <c r="B22" s="758"/>
      <c r="C22" s="759"/>
      <c r="D22" s="747"/>
      <c r="E22" s="747"/>
      <c r="F22" s="747"/>
      <c r="G22" s="747"/>
      <c r="H22" s="747"/>
      <c r="I22" s="760"/>
      <c r="J22" s="747"/>
      <c r="K22" s="747"/>
      <c r="L22" s="747"/>
      <c r="M22" s="747"/>
      <c r="N22" s="747"/>
      <c r="O22" s="747"/>
      <c r="P22" s="760"/>
      <c r="Q22" s="759"/>
      <c r="R22" s="747"/>
      <c r="S22" s="747"/>
      <c r="T22" s="747"/>
      <c r="U22" s="747"/>
      <c r="V22" s="747"/>
      <c r="W22" s="760"/>
      <c r="X22" s="761"/>
      <c r="Y22" s="761"/>
      <c r="Z22" s="761"/>
      <c r="AD22" s="760"/>
      <c r="AE22" s="759"/>
      <c r="AF22" s="747"/>
      <c r="AG22" s="747"/>
      <c r="AH22" s="747"/>
      <c r="AI22" s="747"/>
      <c r="AJ22" s="747"/>
      <c r="AK22" s="760"/>
      <c r="AL22" s="747"/>
      <c r="AM22" s="747"/>
      <c r="AN22" s="747"/>
      <c r="AO22" s="747"/>
      <c r="AP22" s="747"/>
      <c r="AQ22" s="747"/>
    </row>
    <row r="23" spans="1:43">
      <c r="A23" s="762"/>
      <c r="B23" s="758"/>
      <c r="C23" s="759"/>
      <c r="D23" s="747"/>
      <c r="E23" s="747"/>
      <c r="F23" s="747"/>
      <c r="G23" s="747"/>
      <c r="H23" s="747"/>
      <c r="I23" s="760"/>
      <c r="J23" s="747"/>
      <c r="K23" s="747"/>
      <c r="L23" s="747"/>
      <c r="M23" s="747"/>
      <c r="N23" s="747"/>
      <c r="O23" s="747"/>
      <c r="P23" s="760"/>
      <c r="Q23" s="759"/>
      <c r="R23" s="747"/>
      <c r="S23" s="747"/>
      <c r="T23" s="747"/>
      <c r="U23" s="747"/>
      <c r="V23" s="747"/>
      <c r="W23" s="760"/>
      <c r="X23" s="761"/>
      <c r="Y23" s="761"/>
      <c r="Z23" s="761"/>
      <c r="AD23" s="760"/>
      <c r="AE23" s="759"/>
      <c r="AF23" s="747"/>
      <c r="AG23" s="747"/>
      <c r="AH23" s="747"/>
      <c r="AI23" s="747"/>
      <c r="AJ23" s="747"/>
      <c r="AK23" s="760"/>
      <c r="AL23" s="747"/>
      <c r="AM23" s="747"/>
      <c r="AN23" s="747"/>
      <c r="AO23" s="747"/>
      <c r="AP23" s="747"/>
      <c r="AQ23" s="747"/>
    </row>
    <row r="24" spans="1:43">
      <c r="A24" s="762"/>
      <c r="B24" s="758"/>
      <c r="C24" s="759"/>
      <c r="D24" s="747"/>
      <c r="E24" s="747"/>
      <c r="F24" s="747"/>
      <c r="G24" s="747"/>
      <c r="H24" s="747"/>
      <c r="I24" s="760"/>
      <c r="J24" s="747"/>
      <c r="K24" s="747"/>
      <c r="L24" s="747"/>
      <c r="M24" s="747"/>
      <c r="N24" s="747"/>
      <c r="O24" s="747"/>
      <c r="P24" s="760"/>
      <c r="Q24" s="759"/>
      <c r="R24" s="747"/>
      <c r="S24" s="747"/>
      <c r="T24" s="747"/>
      <c r="U24" s="747"/>
      <c r="V24" s="747"/>
      <c r="W24" s="760"/>
      <c r="X24" s="761"/>
      <c r="Y24" s="761"/>
      <c r="Z24" s="761"/>
      <c r="AD24" s="760"/>
      <c r="AE24" s="759"/>
      <c r="AF24" s="747"/>
      <c r="AG24" s="747"/>
      <c r="AH24" s="747"/>
      <c r="AI24" s="747"/>
      <c r="AJ24" s="747"/>
      <c r="AK24" s="760"/>
      <c r="AL24" s="747"/>
      <c r="AM24" s="747"/>
      <c r="AN24" s="747"/>
      <c r="AO24" s="747"/>
      <c r="AP24" s="747"/>
      <c r="AQ24" s="747"/>
    </row>
    <row r="25" spans="1:43">
      <c r="A25" s="764"/>
      <c r="B25" s="758"/>
      <c r="C25" s="759"/>
      <c r="D25" s="747"/>
      <c r="E25" s="747"/>
      <c r="F25" s="747"/>
      <c r="G25" s="747"/>
      <c r="H25" s="747"/>
      <c r="I25" s="760"/>
      <c r="J25" s="747"/>
      <c r="K25" s="747"/>
      <c r="L25" s="747"/>
      <c r="M25" s="747"/>
      <c r="N25" s="747"/>
      <c r="O25" s="747"/>
      <c r="P25" s="760"/>
      <c r="Q25" s="759"/>
      <c r="R25" s="747"/>
      <c r="S25" s="747"/>
      <c r="T25" s="747"/>
      <c r="U25" s="747"/>
      <c r="V25" s="747"/>
      <c r="W25" s="760"/>
      <c r="X25" s="761"/>
      <c r="Y25" s="761"/>
      <c r="Z25" s="761"/>
      <c r="AD25" s="760"/>
      <c r="AE25" s="759"/>
      <c r="AF25" s="747"/>
      <c r="AG25" s="747"/>
      <c r="AH25" s="747"/>
      <c r="AI25" s="747"/>
      <c r="AJ25" s="747"/>
      <c r="AK25" s="760"/>
      <c r="AL25" s="747"/>
      <c r="AM25" s="747"/>
      <c r="AN25" s="747"/>
      <c r="AO25" s="747"/>
      <c r="AP25" s="747"/>
      <c r="AQ25" s="747"/>
    </row>
    <row r="26" spans="1:43">
      <c r="A26" s="764"/>
      <c r="B26" s="758"/>
      <c r="C26" s="759"/>
      <c r="D26" s="747"/>
      <c r="E26" s="747"/>
      <c r="F26" s="747"/>
      <c r="G26" s="747"/>
      <c r="H26" s="747"/>
      <c r="I26" s="760"/>
      <c r="J26" s="747"/>
      <c r="K26" s="747"/>
      <c r="L26" s="747"/>
      <c r="M26" s="747"/>
      <c r="N26" s="747"/>
      <c r="O26" s="747"/>
      <c r="P26" s="760"/>
      <c r="Q26" s="759"/>
      <c r="R26" s="747"/>
      <c r="S26" s="747"/>
      <c r="T26" s="747"/>
      <c r="U26" s="747"/>
      <c r="V26" s="747"/>
      <c r="W26" s="760"/>
      <c r="X26" s="761"/>
      <c r="Y26" s="761"/>
      <c r="Z26" s="761"/>
      <c r="AD26" s="760"/>
      <c r="AE26" s="759"/>
      <c r="AF26" s="747"/>
      <c r="AG26" s="747"/>
      <c r="AH26" s="747"/>
      <c r="AI26" s="747"/>
      <c r="AJ26" s="747"/>
      <c r="AK26" s="760"/>
      <c r="AL26" s="747"/>
      <c r="AM26" s="747"/>
      <c r="AN26" s="747"/>
      <c r="AO26" s="747"/>
      <c r="AP26" s="747"/>
      <c r="AQ26" s="747"/>
    </row>
    <row r="27" spans="1:43">
      <c r="A27" s="764"/>
      <c r="B27" s="758"/>
      <c r="C27" s="759"/>
      <c r="D27" s="747"/>
      <c r="E27" s="747"/>
      <c r="F27" s="747"/>
      <c r="G27" s="747"/>
      <c r="H27" s="747"/>
      <c r="I27" s="760"/>
      <c r="J27" s="747"/>
      <c r="K27" s="747"/>
      <c r="L27" s="747"/>
      <c r="M27" s="747"/>
      <c r="N27" s="747"/>
      <c r="O27" s="747"/>
      <c r="P27" s="760"/>
      <c r="Q27" s="759"/>
      <c r="R27" s="747"/>
      <c r="S27" s="747"/>
      <c r="T27" s="747"/>
      <c r="U27" s="747"/>
      <c r="V27" s="747"/>
      <c r="W27" s="760"/>
      <c r="X27" s="761"/>
      <c r="Y27" s="761"/>
      <c r="Z27" s="761"/>
      <c r="AD27" s="760"/>
      <c r="AE27" s="759"/>
      <c r="AF27" s="747"/>
      <c r="AG27" s="747"/>
      <c r="AH27" s="747"/>
      <c r="AI27" s="747"/>
      <c r="AJ27" s="747"/>
      <c r="AK27" s="760"/>
      <c r="AL27" s="747"/>
      <c r="AM27" s="747"/>
      <c r="AN27" s="747"/>
      <c r="AO27" s="747"/>
      <c r="AP27" s="747"/>
      <c r="AQ27" s="747"/>
    </row>
    <row r="28" spans="1:43">
      <c r="A28" s="762"/>
      <c r="B28" s="764"/>
      <c r="C28" s="759"/>
      <c r="D28" s="747"/>
      <c r="E28" s="747"/>
      <c r="F28" s="747"/>
      <c r="G28" s="747"/>
      <c r="H28" s="747"/>
      <c r="I28" s="760"/>
      <c r="J28" s="747"/>
      <c r="K28" s="747"/>
      <c r="L28" s="747"/>
      <c r="M28" s="747"/>
      <c r="N28" s="747"/>
      <c r="O28" s="747"/>
      <c r="P28" s="760"/>
      <c r="Q28" s="759"/>
      <c r="R28" s="747"/>
      <c r="S28" s="747"/>
      <c r="T28" s="747"/>
      <c r="U28" s="747"/>
      <c r="V28" s="747"/>
      <c r="W28" s="760"/>
      <c r="X28" s="761"/>
      <c r="Y28" s="761"/>
      <c r="Z28" s="761"/>
      <c r="AD28" s="760"/>
      <c r="AE28" s="759"/>
      <c r="AF28" s="747"/>
      <c r="AG28" s="747"/>
      <c r="AH28" s="747"/>
      <c r="AI28" s="747"/>
      <c r="AJ28" s="747"/>
      <c r="AK28" s="760"/>
      <c r="AL28" s="747"/>
      <c r="AM28" s="747"/>
      <c r="AN28" s="747"/>
      <c r="AO28" s="747"/>
      <c r="AP28" s="747"/>
      <c r="AQ28" s="747"/>
    </row>
    <row r="29" spans="1:43">
      <c r="A29" s="762"/>
      <c r="B29" s="758"/>
      <c r="C29" s="759"/>
      <c r="D29" s="747"/>
      <c r="E29" s="747"/>
      <c r="F29" s="747"/>
      <c r="G29" s="747"/>
      <c r="H29" s="747"/>
      <c r="I29" s="760"/>
      <c r="J29" s="747"/>
      <c r="K29" s="747"/>
      <c r="L29" s="747"/>
      <c r="M29" s="747"/>
      <c r="N29" s="747"/>
      <c r="O29" s="747"/>
      <c r="P29" s="760"/>
      <c r="Q29" s="759"/>
      <c r="R29" s="747"/>
      <c r="S29" s="747"/>
      <c r="T29" s="747"/>
      <c r="U29" s="747"/>
      <c r="V29" s="747"/>
      <c r="W29" s="760"/>
      <c r="X29" s="761"/>
      <c r="Y29" s="761"/>
      <c r="Z29" s="761"/>
      <c r="AD29" s="760"/>
      <c r="AE29" s="759"/>
      <c r="AF29" s="747"/>
      <c r="AG29" s="747"/>
      <c r="AH29" s="747"/>
      <c r="AI29" s="747"/>
      <c r="AJ29" s="747"/>
      <c r="AK29" s="760"/>
      <c r="AL29" s="747"/>
      <c r="AM29" s="747"/>
      <c r="AN29" s="747"/>
      <c r="AO29" s="747"/>
      <c r="AP29" s="747"/>
      <c r="AQ29" s="747"/>
    </row>
    <row r="30" spans="1:43">
      <c r="A30" s="762"/>
      <c r="B30" s="758"/>
      <c r="C30" s="759"/>
      <c r="D30" s="747"/>
      <c r="E30" s="747"/>
      <c r="F30" s="747"/>
      <c r="G30" s="747"/>
      <c r="H30" s="747"/>
      <c r="I30" s="760"/>
      <c r="J30" s="747"/>
      <c r="K30" s="747"/>
      <c r="L30" s="747"/>
      <c r="M30" s="747"/>
      <c r="N30" s="747"/>
      <c r="O30" s="747"/>
      <c r="P30" s="760"/>
      <c r="Q30" s="759"/>
      <c r="R30" s="747"/>
      <c r="S30" s="747"/>
      <c r="T30" s="747"/>
      <c r="U30" s="747"/>
      <c r="V30" s="747"/>
      <c r="W30" s="760"/>
      <c r="X30" s="761"/>
      <c r="Y30" s="761"/>
      <c r="Z30" s="761"/>
      <c r="AD30" s="760"/>
      <c r="AE30" s="759"/>
      <c r="AF30" s="747"/>
      <c r="AG30" s="747"/>
      <c r="AH30" s="747"/>
      <c r="AI30" s="747"/>
      <c r="AJ30" s="747"/>
      <c r="AK30" s="760"/>
      <c r="AL30" s="747"/>
      <c r="AM30" s="747"/>
      <c r="AN30" s="747"/>
      <c r="AO30" s="747"/>
      <c r="AP30" s="747"/>
      <c r="AQ30" s="747"/>
    </row>
    <row r="31" spans="1:43">
      <c r="A31" s="764"/>
      <c r="B31" s="764"/>
      <c r="C31" s="759"/>
      <c r="D31" s="747"/>
      <c r="E31" s="747"/>
      <c r="F31" s="747"/>
      <c r="G31" s="747"/>
      <c r="H31" s="747"/>
      <c r="I31" s="760"/>
      <c r="J31" s="747"/>
      <c r="K31" s="747"/>
      <c r="L31" s="747"/>
      <c r="M31" s="747"/>
      <c r="N31" s="747"/>
      <c r="O31" s="747"/>
      <c r="P31" s="760"/>
      <c r="Q31" s="759"/>
      <c r="R31" s="747"/>
      <c r="S31" s="747"/>
      <c r="T31" s="747"/>
      <c r="U31" s="747"/>
      <c r="V31" s="747"/>
      <c r="W31" s="760"/>
      <c r="X31" s="761"/>
      <c r="Y31" s="761"/>
      <c r="Z31" s="761"/>
      <c r="AD31" s="760"/>
      <c r="AE31" s="759"/>
      <c r="AF31" s="747"/>
      <c r="AG31" s="747"/>
      <c r="AH31" s="747"/>
      <c r="AI31" s="747"/>
      <c r="AJ31" s="747"/>
      <c r="AK31" s="760"/>
      <c r="AL31" s="747"/>
      <c r="AM31" s="747"/>
      <c r="AN31" s="747"/>
      <c r="AO31" s="747"/>
      <c r="AP31" s="747"/>
      <c r="AQ31" s="747"/>
    </row>
    <row r="32" spans="1:43">
      <c r="A32" s="765"/>
      <c r="B32" s="764"/>
      <c r="C32" s="759"/>
      <c r="D32" s="747"/>
      <c r="E32" s="747"/>
      <c r="F32" s="747"/>
      <c r="G32" s="747"/>
      <c r="H32" s="747"/>
      <c r="I32" s="760"/>
      <c r="J32" s="747"/>
      <c r="K32" s="747"/>
      <c r="L32" s="747"/>
      <c r="M32" s="747"/>
      <c r="N32" s="747"/>
      <c r="O32" s="747"/>
      <c r="P32" s="760"/>
      <c r="Q32" s="759"/>
      <c r="R32" s="747"/>
      <c r="S32" s="747"/>
      <c r="T32" s="747"/>
      <c r="U32" s="747"/>
      <c r="V32" s="747"/>
      <c r="W32" s="760"/>
      <c r="X32" s="761"/>
      <c r="Y32" s="761"/>
      <c r="Z32" s="761"/>
      <c r="AD32" s="760"/>
      <c r="AE32" s="759"/>
      <c r="AF32" s="747"/>
      <c r="AG32" s="747"/>
      <c r="AH32" s="747"/>
      <c r="AI32" s="747"/>
      <c r="AJ32" s="747"/>
      <c r="AK32" s="760"/>
      <c r="AL32" s="747"/>
      <c r="AM32" s="747"/>
      <c r="AN32" s="747"/>
      <c r="AO32" s="747"/>
      <c r="AP32" s="747"/>
      <c r="AQ32" s="747"/>
    </row>
    <row r="33" spans="1:43">
      <c r="A33" s="764"/>
      <c r="B33" s="764"/>
      <c r="C33" s="759"/>
      <c r="D33" s="747"/>
      <c r="E33" s="747"/>
      <c r="F33" s="747"/>
      <c r="G33" s="747"/>
      <c r="H33" s="747"/>
      <c r="I33" s="760"/>
      <c r="J33" s="747"/>
      <c r="K33" s="747"/>
      <c r="L33" s="747"/>
      <c r="M33" s="747"/>
      <c r="N33" s="747"/>
      <c r="O33" s="747"/>
      <c r="P33" s="760"/>
      <c r="Q33" s="759"/>
      <c r="R33" s="747"/>
      <c r="S33" s="747"/>
      <c r="T33" s="747"/>
      <c r="U33" s="747"/>
      <c r="V33" s="747"/>
      <c r="W33" s="760"/>
      <c r="X33" s="761"/>
      <c r="Y33" s="761"/>
      <c r="Z33" s="761"/>
      <c r="AD33" s="760"/>
      <c r="AE33" s="759"/>
      <c r="AF33" s="747"/>
      <c r="AG33" s="747"/>
      <c r="AH33" s="747"/>
      <c r="AI33" s="747"/>
      <c r="AJ33" s="747"/>
      <c r="AK33" s="760"/>
      <c r="AL33" s="747"/>
      <c r="AM33" s="747"/>
      <c r="AN33" s="747"/>
      <c r="AO33" s="747"/>
      <c r="AP33" s="747"/>
      <c r="AQ33" s="747"/>
    </row>
    <row r="34" spans="1:43">
      <c r="A34" s="766"/>
      <c r="B34" s="758"/>
      <c r="C34" s="759"/>
      <c r="D34" s="747"/>
      <c r="E34" s="747"/>
      <c r="F34" s="747"/>
      <c r="G34" s="747"/>
      <c r="H34" s="747"/>
      <c r="I34" s="760"/>
      <c r="J34" s="747"/>
      <c r="K34" s="747"/>
      <c r="L34" s="747"/>
      <c r="M34" s="747"/>
      <c r="N34" s="747"/>
      <c r="O34" s="747"/>
      <c r="P34" s="760"/>
      <c r="Q34" s="759"/>
      <c r="R34" s="747"/>
      <c r="S34" s="747"/>
      <c r="T34" s="747"/>
      <c r="U34" s="747"/>
      <c r="V34" s="747"/>
      <c r="W34" s="760"/>
      <c r="X34" s="761"/>
      <c r="Y34" s="761"/>
      <c r="Z34" s="761"/>
      <c r="AD34" s="760"/>
      <c r="AE34" s="759"/>
      <c r="AF34" s="747"/>
      <c r="AG34" s="747"/>
      <c r="AH34" s="747"/>
      <c r="AI34" s="747"/>
      <c r="AJ34" s="747"/>
      <c r="AK34" s="760"/>
      <c r="AL34" s="747"/>
      <c r="AM34" s="747"/>
      <c r="AN34" s="747"/>
      <c r="AO34" s="747"/>
      <c r="AP34" s="747"/>
      <c r="AQ34" s="747"/>
    </row>
    <row r="35" spans="1:43">
      <c r="A35" s="766"/>
      <c r="B35" s="758"/>
      <c r="C35" s="759"/>
      <c r="D35" s="747"/>
      <c r="E35" s="747"/>
      <c r="F35" s="747"/>
      <c r="G35" s="747"/>
      <c r="H35" s="747"/>
      <c r="I35" s="760"/>
      <c r="J35" s="747"/>
      <c r="K35" s="747"/>
      <c r="L35" s="747"/>
      <c r="M35" s="747"/>
      <c r="N35" s="747"/>
      <c r="O35" s="747"/>
      <c r="P35" s="760"/>
      <c r="Q35" s="759"/>
      <c r="R35" s="747"/>
      <c r="S35" s="747"/>
      <c r="T35" s="747"/>
      <c r="U35" s="747"/>
      <c r="V35" s="747"/>
      <c r="W35" s="760"/>
      <c r="X35" s="761"/>
      <c r="Y35" s="761"/>
      <c r="Z35" s="761"/>
      <c r="AD35" s="760"/>
      <c r="AE35" s="759"/>
      <c r="AF35" s="747"/>
      <c r="AG35" s="747"/>
      <c r="AH35" s="747"/>
      <c r="AI35" s="747"/>
      <c r="AJ35" s="747"/>
      <c r="AK35" s="760"/>
      <c r="AL35" s="747"/>
      <c r="AM35" s="747"/>
      <c r="AN35" s="747"/>
      <c r="AO35" s="747"/>
      <c r="AP35" s="747"/>
      <c r="AQ35" s="747"/>
    </row>
    <row r="36" spans="1:43">
      <c r="A36" s="766"/>
      <c r="B36" s="764"/>
      <c r="C36" s="759"/>
      <c r="D36" s="747"/>
      <c r="E36" s="747"/>
      <c r="F36" s="747"/>
      <c r="G36" s="747"/>
      <c r="H36" s="747"/>
      <c r="I36" s="760"/>
      <c r="J36" s="747"/>
      <c r="K36" s="747"/>
      <c r="L36" s="747"/>
      <c r="M36" s="747"/>
      <c r="N36" s="747"/>
      <c r="O36" s="747"/>
      <c r="P36" s="760"/>
      <c r="Q36" s="759"/>
      <c r="R36" s="747"/>
      <c r="S36" s="747"/>
      <c r="T36" s="747"/>
      <c r="U36" s="747"/>
      <c r="V36" s="747"/>
      <c r="W36" s="760"/>
      <c r="X36" s="761"/>
      <c r="Y36" s="761"/>
      <c r="Z36" s="761"/>
      <c r="AD36" s="760"/>
      <c r="AE36" s="759"/>
      <c r="AF36" s="747"/>
      <c r="AG36" s="747"/>
      <c r="AH36" s="747"/>
      <c r="AI36" s="747"/>
      <c r="AJ36" s="747"/>
      <c r="AK36" s="760"/>
      <c r="AL36" s="747"/>
      <c r="AM36" s="747"/>
      <c r="AN36" s="747"/>
      <c r="AO36" s="747"/>
      <c r="AP36" s="747"/>
      <c r="AQ36" s="747"/>
    </row>
    <row r="37" spans="1:43">
      <c r="A37" s="762"/>
      <c r="B37" s="764"/>
      <c r="C37" s="759"/>
      <c r="D37" s="747"/>
      <c r="E37" s="747"/>
      <c r="F37" s="747"/>
      <c r="G37" s="747"/>
      <c r="H37" s="747"/>
      <c r="I37" s="760"/>
      <c r="J37" s="747"/>
      <c r="K37" s="747"/>
      <c r="L37" s="747"/>
      <c r="M37" s="747"/>
      <c r="N37" s="747"/>
      <c r="O37" s="747"/>
      <c r="P37" s="760"/>
      <c r="Q37" s="759"/>
      <c r="R37" s="747"/>
      <c r="S37" s="747"/>
      <c r="T37" s="747"/>
      <c r="U37" s="747"/>
      <c r="V37" s="747"/>
      <c r="W37" s="760"/>
      <c r="X37" s="761"/>
      <c r="Y37" s="761"/>
      <c r="Z37" s="761"/>
      <c r="AD37" s="760"/>
      <c r="AE37" s="759"/>
      <c r="AF37" s="747"/>
      <c r="AG37" s="747"/>
      <c r="AH37" s="747"/>
      <c r="AI37" s="747"/>
      <c r="AJ37" s="747"/>
      <c r="AK37" s="760"/>
      <c r="AL37" s="747"/>
      <c r="AM37" s="747"/>
      <c r="AN37" s="747"/>
      <c r="AO37" s="747"/>
      <c r="AP37" s="747"/>
      <c r="AQ37" s="747"/>
    </row>
    <row r="38" spans="1:43">
      <c r="A38" s="766"/>
      <c r="B38" s="764"/>
      <c r="C38" s="759"/>
      <c r="D38" s="747"/>
      <c r="E38" s="747"/>
      <c r="F38" s="747"/>
      <c r="G38" s="747"/>
      <c r="H38" s="747"/>
      <c r="I38" s="760"/>
      <c r="J38" s="747"/>
      <c r="K38" s="747"/>
      <c r="L38" s="747"/>
      <c r="M38" s="747"/>
      <c r="N38" s="747"/>
      <c r="O38" s="747"/>
      <c r="P38" s="760"/>
      <c r="Q38" s="759"/>
      <c r="R38" s="747"/>
      <c r="S38" s="747"/>
      <c r="T38" s="747"/>
      <c r="U38" s="747"/>
      <c r="V38" s="747"/>
      <c r="W38" s="760"/>
      <c r="X38" s="761"/>
      <c r="Y38" s="761"/>
      <c r="Z38" s="761"/>
      <c r="AD38" s="760"/>
      <c r="AE38" s="759"/>
      <c r="AF38" s="747"/>
      <c r="AG38" s="747"/>
      <c r="AH38" s="747"/>
      <c r="AI38" s="747"/>
      <c r="AJ38" s="747"/>
      <c r="AK38" s="760"/>
      <c r="AL38" s="747"/>
      <c r="AM38" s="747"/>
      <c r="AN38" s="747"/>
      <c r="AO38" s="747"/>
      <c r="AP38" s="747"/>
      <c r="AQ38" s="747"/>
    </row>
    <row r="39" spans="1:43">
      <c r="A39" s="766"/>
      <c r="B39" s="764"/>
      <c r="C39" s="759"/>
      <c r="D39" s="747"/>
      <c r="E39" s="747"/>
      <c r="F39" s="747"/>
      <c r="G39" s="747"/>
      <c r="H39" s="747"/>
      <c r="I39" s="760"/>
      <c r="J39" s="747"/>
      <c r="K39" s="747"/>
      <c r="L39" s="747"/>
      <c r="M39" s="747"/>
      <c r="N39" s="747"/>
      <c r="O39" s="747"/>
      <c r="P39" s="760"/>
      <c r="Q39" s="759"/>
      <c r="R39" s="747"/>
      <c r="S39" s="747"/>
      <c r="T39" s="747"/>
      <c r="U39" s="747"/>
      <c r="V39" s="747"/>
      <c r="W39" s="760"/>
      <c r="X39" s="761"/>
      <c r="Y39" s="761"/>
      <c r="Z39" s="761"/>
      <c r="AD39" s="760"/>
      <c r="AE39" s="759"/>
      <c r="AF39" s="747"/>
      <c r="AG39" s="747"/>
      <c r="AH39" s="747"/>
      <c r="AI39" s="747"/>
      <c r="AJ39" s="747"/>
      <c r="AK39" s="760"/>
      <c r="AL39" s="747"/>
      <c r="AM39" s="747"/>
      <c r="AN39" s="747"/>
      <c r="AO39" s="747"/>
      <c r="AP39" s="747"/>
      <c r="AQ39" s="747"/>
    </row>
    <row r="40" spans="1:43">
      <c r="A40" s="763"/>
      <c r="B40" s="758"/>
      <c r="C40" s="759"/>
      <c r="D40" s="747"/>
      <c r="E40" s="747"/>
      <c r="F40" s="747"/>
      <c r="G40" s="747"/>
      <c r="H40" s="747"/>
      <c r="I40" s="760"/>
      <c r="J40" s="747"/>
      <c r="K40" s="747"/>
      <c r="L40" s="747"/>
      <c r="M40" s="747"/>
      <c r="N40" s="747"/>
      <c r="O40" s="747"/>
      <c r="P40" s="760"/>
      <c r="Q40" s="759"/>
      <c r="R40" s="747"/>
      <c r="S40" s="747"/>
      <c r="T40" s="747"/>
      <c r="U40" s="747"/>
      <c r="V40" s="747"/>
      <c r="W40" s="760"/>
      <c r="X40" s="761"/>
      <c r="Y40" s="761"/>
      <c r="Z40" s="761"/>
      <c r="AD40" s="760"/>
      <c r="AE40" s="759"/>
      <c r="AF40" s="747"/>
      <c r="AG40" s="747"/>
      <c r="AH40" s="747"/>
      <c r="AI40" s="747"/>
      <c r="AJ40" s="747"/>
      <c r="AK40" s="760"/>
      <c r="AL40" s="747"/>
      <c r="AM40" s="747"/>
      <c r="AN40" s="747"/>
      <c r="AO40" s="747"/>
      <c r="AP40" s="747"/>
      <c r="AQ40" s="747"/>
    </row>
    <row r="41" spans="1:43">
      <c r="A41" s="765"/>
      <c r="B41" s="758"/>
      <c r="C41" s="759"/>
      <c r="D41" s="747"/>
      <c r="E41" s="747"/>
      <c r="F41" s="747"/>
      <c r="G41" s="747"/>
      <c r="H41" s="747"/>
      <c r="I41" s="760"/>
      <c r="J41" s="747"/>
      <c r="K41" s="747"/>
      <c r="L41" s="747"/>
      <c r="M41" s="747"/>
      <c r="N41" s="747"/>
      <c r="O41" s="747"/>
      <c r="P41" s="760"/>
      <c r="Q41" s="759"/>
      <c r="R41" s="747"/>
      <c r="S41" s="747"/>
      <c r="T41" s="747"/>
      <c r="U41" s="747"/>
      <c r="V41" s="747"/>
      <c r="W41" s="760"/>
      <c r="X41" s="761"/>
      <c r="Y41" s="761"/>
      <c r="Z41" s="761"/>
      <c r="AD41" s="760"/>
      <c r="AE41" s="759"/>
      <c r="AF41" s="747"/>
      <c r="AG41" s="747"/>
      <c r="AH41" s="747"/>
      <c r="AI41" s="747"/>
      <c r="AJ41" s="747"/>
      <c r="AK41" s="760"/>
      <c r="AL41" s="747"/>
      <c r="AM41" s="747"/>
      <c r="AN41" s="747"/>
      <c r="AO41" s="747"/>
      <c r="AP41" s="747"/>
      <c r="AQ41" s="747"/>
    </row>
    <row r="42" spans="1:43">
      <c r="A42" s="766"/>
      <c r="B42" s="764"/>
      <c r="C42" s="759"/>
      <c r="D42" s="747"/>
      <c r="E42" s="747"/>
      <c r="F42" s="747"/>
      <c r="G42" s="747"/>
      <c r="H42" s="747"/>
      <c r="I42" s="760"/>
      <c r="J42" s="747"/>
      <c r="K42" s="747"/>
      <c r="L42" s="747"/>
      <c r="M42" s="747"/>
      <c r="N42" s="747"/>
      <c r="O42" s="747"/>
      <c r="P42" s="760"/>
      <c r="Q42" s="759"/>
      <c r="R42" s="747"/>
      <c r="S42" s="747"/>
      <c r="T42" s="747"/>
      <c r="U42" s="747"/>
      <c r="V42" s="747"/>
      <c r="W42" s="760"/>
      <c r="X42" s="761"/>
      <c r="Y42" s="761"/>
      <c r="Z42" s="761"/>
      <c r="AD42" s="760"/>
      <c r="AE42" s="759"/>
      <c r="AF42" s="747"/>
      <c r="AG42" s="747"/>
      <c r="AH42" s="747"/>
      <c r="AI42" s="747"/>
      <c r="AJ42" s="747"/>
      <c r="AK42" s="760"/>
      <c r="AL42" s="747"/>
      <c r="AM42" s="747"/>
      <c r="AN42" s="747"/>
      <c r="AO42" s="747"/>
      <c r="AP42" s="747"/>
      <c r="AQ42" s="747"/>
    </row>
    <row r="43" spans="1:43">
      <c r="A43" s="766"/>
      <c r="B43" s="764"/>
      <c r="C43" s="759"/>
      <c r="D43" s="747"/>
      <c r="E43" s="747"/>
      <c r="F43" s="747"/>
      <c r="G43" s="747"/>
      <c r="H43" s="747"/>
      <c r="I43" s="760"/>
      <c r="J43" s="747"/>
      <c r="K43" s="747"/>
      <c r="L43" s="747"/>
      <c r="M43" s="747"/>
      <c r="N43" s="747"/>
      <c r="O43" s="747"/>
      <c r="P43" s="760"/>
      <c r="Q43" s="759"/>
      <c r="R43" s="747"/>
      <c r="S43" s="747"/>
      <c r="T43" s="747"/>
      <c r="U43" s="747"/>
      <c r="V43" s="747"/>
      <c r="W43" s="760"/>
      <c r="X43" s="761"/>
      <c r="Y43" s="761"/>
      <c r="Z43" s="761"/>
      <c r="AD43" s="760"/>
      <c r="AE43" s="759"/>
      <c r="AF43" s="747"/>
      <c r="AG43" s="747"/>
      <c r="AH43" s="747"/>
      <c r="AI43" s="747"/>
      <c r="AJ43" s="747"/>
      <c r="AK43" s="760"/>
      <c r="AL43" s="747"/>
      <c r="AM43" s="747"/>
      <c r="AN43" s="747"/>
      <c r="AO43" s="747"/>
      <c r="AP43" s="747"/>
      <c r="AQ43" s="747"/>
    </row>
    <row r="44" spans="1:43">
      <c r="A44" s="762"/>
      <c r="B44" s="764"/>
      <c r="C44" s="759"/>
      <c r="D44" s="747"/>
      <c r="E44" s="747"/>
      <c r="F44" s="747"/>
      <c r="G44" s="747"/>
      <c r="H44" s="747"/>
      <c r="I44" s="760"/>
      <c r="J44" s="747"/>
      <c r="K44" s="747"/>
      <c r="L44" s="747"/>
      <c r="M44" s="747"/>
      <c r="N44" s="747"/>
      <c r="O44" s="747"/>
      <c r="P44" s="760"/>
      <c r="Q44" s="759"/>
      <c r="R44" s="747"/>
      <c r="S44" s="747"/>
      <c r="T44" s="747"/>
      <c r="U44" s="747"/>
      <c r="V44" s="747"/>
      <c r="W44" s="760"/>
      <c r="X44" s="761"/>
      <c r="Y44" s="761"/>
      <c r="Z44" s="761"/>
      <c r="AD44" s="760"/>
      <c r="AE44" s="759"/>
      <c r="AF44" s="747"/>
      <c r="AG44" s="747"/>
      <c r="AH44" s="747"/>
      <c r="AI44" s="747"/>
      <c r="AJ44" s="747"/>
      <c r="AK44" s="760"/>
      <c r="AL44" s="747"/>
      <c r="AM44" s="747"/>
      <c r="AN44" s="747"/>
      <c r="AO44" s="747"/>
      <c r="AP44" s="747"/>
      <c r="AQ44" s="747"/>
    </row>
    <row r="45" spans="1:43">
      <c r="A45" s="762"/>
      <c r="B45" s="758"/>
      <c r="C45" s="759"/>
      <c r="D45" s="747"/>
      <c r="E45" s="747"/>
      <c r="F45" s="747"/>
      <c r="G45" s="747"/>
      <c r="H45" s="747"/>
      <c r="I45" s="760"/>
      <c r="J45" s="747"/>
      <c r="K45" s="747"/>
      <c r="L45" s="747"/>
      <c r="M45" s="747"/>
      <c r="N45" s="747"/>
      <c r="O45" s="747"/>
      <c r="P45" s="760"/>
      <c r="Q45" s="759"/>
      <c r="R45" s="747"/>
      <c r="S45" s="747"/>
      <c r="T45" s="747"/>
      <c r="U45" s="747"/>
      <c r="V45" s="747"/>
      <c r="W45" s="760"/>
      <c r="X45" s="761"/>
      <c r="Y45" s="761"/>
      <c r="Z45" s="761"/>
      <c r="AD45" s="760"/>
      <c r="AE45" s="759"/>
      <c r="AF45" s="747"/>
      <c r="AG45" s="747"/>
      <c r="AH45" s="747"/>
      <c r="AI45" s="747"/>
      <c r="AJ45" s="747"/>
      <c r="AK45" s="760"/>
      <c r="AL45" s="747"/>
      <c r="AM45" s="747"/>
      <c r="AN45" s="747"/>
      <c r="AO45" s="747"/>
      <c r="AP45" s="747"/>
      <c r="AQ45" s="747"/>
    </row>
    <row r="46" spans="1:43">
      <c r="A46" s="762"/>
      <c r="B46" s="764"/>
      <c r="C46" s="759"/>
      <c r="D46" s="747"/>
      <c r="E46" s="747"/>
      <c r="F46" s="747"/>
      <c r="G46" s="747"/>
      <c r="H46" s="747"/>
      <c r="I46" s="760"/>
      <c r="J46" s="747"/>
      <c r="K46" s="747"/>
      <c r="L46" s="747"/>
      <c r="M46" s="747"/>
      <c r="N46" s="747"/>
      <c r="O46" s="747"/>
      <c r="P46" s="760"/>
      <c r="Q46" s="759"/>
      <c r="R46" s="747"/>
      <c r="S46" s="747"/>
      <c r="T46" s="747"/>
      <c r="U46" s="747"/>
      <c r="V46" s="747"/>
      <c r="W46" s="760"/>
      <c r="X46" s="761"/>
      <c r="Y46" s="761"/>
      <c r="Z46" s="761"/>
      <c r="AD46" s="760"/>
      <c r="AE46" s="759"/>
      <c r="AF46" s="747"/>
      <c r="AG46" s="747"/>
      <c r="AH46" s="747"/>
      <c r="AI46" s="747"/>
      <c r="AJ46" s="747"/>
      <c r="AK46" s="760"/>
      <c r="AL46" s="747"/>
      <c r="AM46" s="747"/>
      <c r="AN46" s="747"/>
      <c r="AO46" s="747"/>
      <c r="AP46" s="747"/>
      <c r="AQ46" s="747"/>
    </row>
    <row r="47" spans="1:43">
      <c r="A47" s="762"/>
      <c r="B47" s="758"/>
      <c r="C47" s="759"/>
      <c r="D47" s="747"/>
      <c r="E47" s="747"/>
      <c r="F47" s="747"/>
      <c r="G47" s="747"/>
      <c r="H47" s="747"/>
      <c r="I47" s="760"/>
      <c r="J47" s="747"/>
      <c r="K47" s="747"/>
      <c r="L47" s="747"/>
      <c r="M47" s="747"/>
      <c r="N47" s="747"/>
      <c r="O47" s="747"/>
      <c r="P47" s="760"/>
      <c r="Q47" s="759"/>
      <c r="R47" s="747"/>
      <c r="S47" s="747"/>
      <c r="T47" s="747"/>
      <c r="U47" s="747"/>
      <c r="V47" s="747"/>
      <c r="W47" s="760"/>
      <c r="X47" s="761"/>
      <c r="Y47" s="761"/>
      <c r="Z47" s="761"/>
      <c r="AD47" s="760"/>
      <c r="AE47" s="759"/>
      <c r="AF47" s="747"/>
      <c r="AG47" s="747"/>
      <c r="AH47" s="747"/>
      <c r="AI47" s="747"/>
      <c r="AJ47" s="747"/>
      <c r="AK47" s="760"/>
      <c r="AL47" s="747"/>
      <c r="AM47" s="747"/>
      <c r="AN47" s="747"/>
      <c r="AO47" s="747"/>
      <c r="AP47" s="747"/>
      <c r="AQ47" s="747"/>
    </row>
    <row r="48" spans="1:43">
      <c r="A48" s="764"/>
      <c r="B48" s="758"/>
      <c r="C48" s="759"/>
      <c r="D48" s="747"/>
      <c r="E48" s="747"/>
      <c r="F48" s="747"/>
      <c r="G48" s="747"/>
      <c r="H48" s="747"/>
      <c r="I48" s="760"/>
      <c r="J48" s="747"/>
      <c r="K48" s="747"/>
      <c r="L48" s="747"/>
      <c r="M48" s="747"/>
      <c r="N48" s="747"/>
      <c r="O48" s="747"/>
      <c r="P48" s="760"/>
      <c r="Q48" s="759"/>
      <c r="R48" s="747"/>
      <c r="S48" s="747"/>
      <c r="T48" s="747"/>
      <c r="U48" s="747"/>
      <c r="V48" s="747"/>
      <c r="W48" s="760"/>
      <c r="X48" s="761"/>
      <c r="Y48" s="761"/>
      <c r="Z48" s="761"/>
      <c r="AD48" s="760"/>
      <c r="AE48" s="759"/>
      <c r="AF48" s="747"/>
      <c r="AG48" s="747"/>
      <c r="AH48" s="747"/>
      <c r="AI48" s="747"/>
      <c r="AJ48" s="747"/>
      <c r="AK48" s="760"/>
      <c r="AL48" s="747"/>
      <c r="AM48" s="747"/>
      <c r="AN48" s="747"/>
      <c r="AO48" s="747"/>
      <c r="AP48" s="747"/>
      <c r="AQ48" s="747"/>
    </row>
    <row r="49" spans="1:43">
      <c r="A49" s="766"/>
      <c r="B49" s="764"/>
      <c r="C49" s="759"/>
      <c r="D49" s="747"/>
      <c r="E49" s="747"/>
      <c r="F49" s="747"/>
      <c r="G49" s="747"/>
      <c r="H49" s="747"/>
      <c r="I49" s="760"/>
      <c r="J49" s="747"/>
      <c r="K49" s="747"/>
      <c r="L49" s="747"/>
      <c r="M49" s="747"/>
      <c r="N49" s="747"/>
      <c r="O49" s="747"/>
      <c r="P49" s="760"/>
      <c r="Q49" s="759"/>
      <c r="R49" s="747"/>
      <c r="S49" s="747"/>
      <c r="T49" s="747"/>
      <c r="U49" s="747"/>
      <c r="V49" s="747"/>
      <c r="W49" s="760"/>
      <c r="X49" s="761"/>
      <c r="Y49" s="761"/>
      <c r="Z49" s="761"/>
      <c r="AD49" s="760"/>
      <c r="AE49" s="759"/>
      <c r="AF49" s="747"/>
      <c r="AG49" s="747"/>
      <c r="AH49" s="747"/>
      <c r="AI49" s="747"/>
      <c r="AJ49" s="747"/>
      <c r="AK49" s="760"/>
      <c r="AL49" s="747"/>
      <c r="AM49" s="747"/>
      <c r="AN49" s="747"/>
      <c r="AO49" s="747"/>
      <c r="AP49" s="747"/>
      <c r="AQ49" s="747"/>
    </row>
    <row r="50" spans="1:43">
      <c r="A50" s="766"/>
      <c r="B50" s="764"/>
      <c r="C50" s="759"/>
      <c r="D50" s="747"/>
      <c r="E50" s="747"/>
      <c r="F50" s="747"/>
      <c r="G50" s="747"/>
      <c r="H50" s="747"/>
      <c r="I50" s="760"/>
      <c r="J50" s="747"/>
      <c r="K50" s="747"/>
      <c r="L50" s="747"/>
      <c r="M50" s="747"/>
      <c r="N50" s="747"/>
      <c r="O50" s="747"/>
      <c r="P50" s="760"/>
      <c r="Q50" s="759"/>
      <c r="R50" s="747"/>
      <c r="S50" s="747"/>
      <c r="T50" s="747"/>
      <c r="U50" s="747"/>
      <c r="V50" s="747"/>
      <c r="W50" s="760"/>
      <c r="X50" s="761"/>
      <c r="Y50" s="761"/>
      <c r="Z50" s="761"/>
      <c r="AD50" s="760"/>
      <c r="AE50" s="759"/>
      <c r="AF50" s="747"/>
      <c r="AG50" s="747"/>
      <c r="AH50" s="747"/>
      <c r="AI50" s="747"/>
      <c r="AJ50" s="747"/>
      <c r="AK50" s="760"/>
      <c r="AL50" s="747"/>
      <c r="AM50" s="747"/>
      <c r="AN50" s="747"/>
      <c r="AO50" s="747"/>
      <c r="AP50" s="747"/>
      <c r="AQ50" s="747"/>
    </row>
    <row r="51" spans="1:43">
      <c r="A51" s="766"/>
      <c r="B51" s="764"/>
      <c r="C51" s="759"/>
      <c r="D51" s="747"/>
      <c r="E51" s="747"/>
      <c r="F51" s="747"/>
      <c r="G51" s="747"/>
      <c r="H51" s="747"/>
      <c r="I51" s="760"/>
      <c r="J51" s="747"/>
      <c r="K51" s="747"/>
      <c r="L51" s="747"/>
      <c r="M51" s="747"/>
      <c r="N51" s="747"/>
      <c r="O51" s="747"/>
      <c r="P51" s="760"/>
      <c r="Q51" s="759"/>
      <c r="R51" s="747"/>
      <c r="S51" s="747"/>
      <c r="T51" s="747"/>
      <c r="U51" s="747"/>
      <c r="V51" s="747"/>
      <c r="W51" s="760"/>
      <c r="X51" s="761"/>
      <c r="Y51" s="761"/>
      <c r="Z51" s="761"/>
      <c r="AD51" s="760"/>
      <c r="AE51" s="759"/>
      <c r="AF51" s="747"/>
      <c r="AG51" s="747"/>
      <c r="AH51" s="747"/>
      <c r="AI51" s="747"/>
      <c r="AJ51" s="747"/>
      <c r="AK51" s="760"/>
      <c r="AL51" s="747"/>
      <c r="AM51" s="747"/>
      <c r="AN51" s="747"/>
      <c r="AO51" s="747"/>
      <c r="AP51" s="747"/>
      <c r="AQ51" s="747"/>
    </row>
    <row r="52" spans="1:43">
      <c r="A52" s="766"/>
      <c r="B52" s="764"/>
      <c r="C52" s="759"/>
      <c r="D52" s="747"/>
      <c r="E52" s="747"/>
      <c r="F52" s="747"/>
      <c r="G52" s="747"/>
      <c r="H52" s="747"/>
      <c r="I52" s="760"/>
      <c r="J52" s="747"/>
      <c r="K52" s="747"/>
      <c r="L52" s="747"/>
      <c r="M52" s="747"/>
      <c r="N52" s="747"/>
      <c r="O52" s="747"/>
      <c r="P52" s="760"/>
      <c r="Q52" s="759"/>
      <c r="R52" s="747"/>
      <c r="S52" s="747"/>
      <c r="T52" s="747"/>
      <c r="U52" s="747"/>
      <c r="V52" s="747"/>
      <c r="W52" s="760"/>
      <c r="X52" s="761"/>
      <c r="Y52" s="761"/>
      <c r="Z52" s="761"/>
      <c r="AD52" s="760"/>
      <c r="AE52" s="759"/>
      <c r="AF52" s="747"/>
      <c r="AG52" s="747"/>
      <c r="AH52" s="747"/>
      <c r="AI52" s="747"/>
      <c r="AJ52" s="747"/>
      <c r="AK52" s="760"/>
      <c r="AL52" s="747"/>
      <c r="AM52" s="747"/>
      <c r="AN52" s="747"/>
      <c r="AO52" s="747"/>
      <c r="AP52" s="747"/>
      <c r="AQ52" s="747"/>
    </row>
    <row r="53" spans="1:43" ht="12" thickBot="1">
      <c r="A53" s="767"/>
      <c r="B53" s="768"/>
      <c r="C53" s="769"/>
      <c r="D53" s="770"/>
      <c r="E53" s="770"/>
      <c r="F53" s="771"/>
      <c r="G53" s="771"/>
      <c r="H53" s="771"/>
      <c r="I53" s="772"/>
      <c r="J53" s="771"/>
      <c r="K53" s="770"/>
      <c r="L53" s="770"/>
      <c r="M53" s="771"/>
      <c r="N53" s="771"/>
      <c r="O53" s="771"/>
      <c r="P53" s="772"/>
      <c r="Q53" s="769"/>
      <c r="R53" s="771"/>
      <c r="S53" s="770"/>
      <c r="T53" s="771"/>
      <c r="U53" s="771"/>
      <c r="V53" s="771"/>
      <c r="W53" s="772"/>
      <c r="X53" s="769"/>
      <c r="Y53" s="770"/>
      <c r="Z53" s="770"/>
      <c r="AA53" s="771"/>
      <c r="AB53" s="771"/>
      <c r="AC53" s="771"/>
      <c r="AD53" s="772"/>
      <c r="AE53" s="769"/>
      <c r="AF53" s="770"/>
      <c r="AG53" s="770"/>
      <c r="AH53" s="771"/>
      <c r="AI53" s="771"/>
      <c r="AJ53" s="771">
        <f t="shared" ref="AJ53:AK53" si="5">AF53-AH53</f>
        <v>0</v>
      </c>
      <c r="AK53" s="772">
        <f t="shared" si="5"/>
        <v>0</v>
      </c>
      <c r="AL53" s="746"/>
      <c r="AM53" s="746"/>
      <c r="AN53" s="746"/>
      <c r="AO53" s="746"/>
      <c r="AP53" s="747">
        <f t="shared" ref="AP53:AQ53" si="6">AL53-AN53</f>
        <v>0</v>
      </c>
      <c r="AQ53" s="747">
        <f t="shared" si="6"/>
        <v>0</v>
      </c>
    </row>
    <row r="54" spans="1:43">
      <c r="I54" s="747"/>
      <c r="AA54" s="746"/>
      <c r="AB54" s="746"/>
      <c r="AC54" s="746"/>
      <c r="AD54" s="746"/>
      <c r="AF54" s="746">
        <f t="shared" ref="AF54:AQ54" si="7">SUM(AF5:AF53)</f>
        <v>0</v>
      </c>
      <c r="AG54" s="746">
        <f t="shared" si="7"/>
        <v>0</v>
      </c>
      <c r="AH54" s="746">
        <f t="shared" si="7"/>
        <v>0</v>
      </c>
      <c r="AI54" s="746">
        <f t="shared" si="7"/>
        <v>0</v>
      </c>
      <c r="AJ54" s="746">
        <f t="shared" si="7"/>
        <v>0</v>
      </c>
      <c r="AK54" s="746">
        <f t="shared" si="7"/>
        <v>0</v>
      </c>
      <c r="AL54" s="746">
        <f t="shared" si="7"/>
        <v>0</v>
      </c>
      <c r="AM54" s="746">
        <f t="shared" si="7"/>
        <v>0</v>
      </c>
      <c r="AN54" s="746">
        <f t="shared" si="7"/>
        <v>0</v>
      </c>
      <c r="AO54" s="746">
        <f t="shared" si="7"/>
        <v>0</v>
      </c>
      <c r="AP54" s="746">
        <f t="shared" si="7"/>
        <v>0</v>
      </c>
      <c r="AQ54" s="746">
        <f t="shared" si="7"/>
        <v>0</v>
      </c>
    </row>
    <row r="55" spans="1:43" ht="14.25">
      <c r="B55" s="773"/>
      <c r="C55" s="774"/>
      <c r="I55" s="747"/>
      <c r="AA55" s="746"/>
      <c r="AB55" s="746"/>
      <c r="AC55" s="746"/>
      <c r="AD55" s="746"/>
      <c r="AP55" s="747"/>
    </row>
    <row r="56" spans="1:43" ht="14.25">
      <c r="B56" s="775"/>
      <c r="C56" s="747"/>
      <c r="D56" s="747"/>
      <c r="E56" s="776"/>
      <c r="F56" s="747"/>
      <c r="G56" s="747"/>
      <c r="H56" s="747"/>
      <c r="I56" s="747"/>
      <c r="J56" s="777"/>
      <c r="K56" s="778"/>
      <c r="L56" s="747"/>
      <c r="M56" s="747"/>
      <c r="N56" s="747"/>
      <c r="O56" s="747"/>
      <c r="P56" s="747"/>
      <c r="Q56" s="777"/>
      <c r="R56" s="777"/>
      <c r="S56" s="747"/>
      <c r="T56" s="747"/>
      <c r="U56" s="747"/>
      <c r="V56" s="747"/>
      <c r="W56" s="747"/>
      <c r="X56" s="778"/>
      <c r="Y56" s="778"/>
      <c r="Z56" s="747"/>
      <c r="AE56" s="747"/>
      <c r="AF56" s="747"/>
      <c r="AG56" s="747"/>
      <c r="AH56" s="779"/>
      <c r="AI56" s="779"/>
      <c r="AJ56" s="747"/>
      <c r="AK56" s="747"/>
      <c r="AP56" s="747"/>
    </row>
    <row r="57" spans="1:43" ht="14.25">
      <c r="B57" s="775"/>
      <c r="C57" s="780">
        <f>C54+J54+Q54+X54+AE54+C69</f>
        <v>0</v>
      </c>
      <c r="D57" s="747">
        <f>D54+K54+R54+Y54+AF54+AL54</f>
        <v>0</v>
      </c>
      <c r="E57" s="747">
        <f>E54+L54+S54+Z54+AG54+AM54</f>
        <v>0</v>
      </c>
      <c r="F57" s="781">
        <f>F54+M54+T54+AA54+AH54+AN54</f>
        <v>0</v>
      </c>
      <c r="G57" s="781">
        <f>G54+N54+U54+AB54+AI54+AO54</f>
        <v>0</v>
      </c>
      <c r="H57" s="747">
        <f>H54+O54+V54+AC54+AJ54</f>
        <v>0</v>
      </c>
      <c r="I57" s="747">
        <f>I54+P54+W54+AD54+AK54</f>
        <v>0</v>
      </c>
      <c r="J57" s="778"/>
      <c r="K57" s="778"/>
      <c r="L57" s="747"/>
      <c r="M57" s="747"/>
      <c r="N57" s="747"/>
      <c r="O57" s="747"/>
      <c r="P57" s="747"/>
      <c r="Q57" s="747"/>
      <c r="R57" s="747"/>
      <c r="S57" s="747"/>
      <c r="T57" s="747"/>
      <c r="U57" s="747"/>
      <c r="V57" s="747"/>
      <c r="W57" s="747"/>
      <c r="X57" s="747"/>
      <c r="Y57" s="747"/>
      <c r="Z57" s="747"/>
      <c r="AE57" s="747"/>
      <c r="AF57" s="747"/>
      <c r="AG57" s="747"/>
      <c r="AH57" s="747"/>
      <c r="AI57" s="747"/>
      <c r="AJ57" s="747"/>
      <c r="AK57" s="747"/>
      <c r="AP57" s="747"/>
    </row>
    <row r="58" spans="1:43" s="782" customFormat="1" ht="14.25">
      <c r="B58" s="783"/>
      <c r="C58" s="784"/>
      <c r="D58" s="785"/>
      <c r="E58" s="784"/>
      <c r="F58" s="786"/>
      <c r="G58" s="784"/>
      <c r="H58" s="784"/>
      <c r="I58" s="784"/>
      <c r="J58" s="787"/>
      <c r="K58" s="788"/>
      <c r="L58" s="784"/>
      <c r="M58" s="789"/>
      <c r="N58" s="789"/>
      <c r="O58" s="784"/>
      <c r="P58" s="784"/>
      <c r="Q58" s="787"/>
      <c r="R58" s="787"/>
      <c r="S58" s="784"/>
      <c r="T58" s="790"/>
      <c r="U58" s="790"/>
      <c r="V58" s="784"/>
      <c r="W58" s="784"/>
      <c r="X58" s="791"/>
      <c r="Y58" s="791"/>
      <c r="Z58" s="791"/>
      <c r="AA58" s="791"/>
      <c r="AB58" s="789"/>
      <c r="AC58" s="784"/>
      <c r="AD58" s="784"/>
      <c r="AE58" s="784"/>
      <c r="AF58" s="784"/>
      <c r="AG58" s="784"/>
      <c r="AH58" s="784"/>
      <c r="AI58" s="784"/>
      <c r="AJ58" s="784"/>
      <c r="AK58" s="784"/>
    </row>
    <row r="59" spans="1:43" ht="14.25">
      <c r="B59" s="792" t="s">
        <v>1347</v>
      </c>
      <c r="C59" s="793">
        <f>$C$57-[115]项目收入!$C$56</f>
        <v>-142289677.04999998</v>
      </c>
      <c r="D59" s="793">
        <f>$D$57-[115]项目收入!$D$56</f>
        <v>-208614891.27999997</v>
      </c>
      <c r="E59" s="792">
        <f>$E$57-[115]项目收入!$E$56</f>
        <v>-19724935.390000001</v>
      </c>
      <c r="F59" s="794">
        <f>$F$54+$M$54+$T$54+$AA$54+$AH$54+$AN$54-$F$57</f>
        <v>0</v>
      </c>
      <c r="G59" s="793">
        <f>$G$57-[115]项目开票!$P$27</f>
        <v>-36208943.609999999</v>
      </c>
      <c r="H59" s="793">
        <f>$D$57-[115]项目开票!$O$27-$H$57</f>
        <v>-314784813.62000006</v>
      </c>
      <c r="I59" s="793">
        <f>$E57-[115]项目开票!$P27-$I57</f>
        <v>-36208943.609999999</v>
      </c>
      <c r="J59" s="795"/>
      <c r="K59" s="795"/>
      <c r="L59" s="747"/>
      <c r="M59" s="796"/>
      <c r="N59" s="796"/>
      <c r="O59" s="747"/>
      <c r="P59" s="747"/>
      <c r="Q59" s="747"/>
      <c r="R59" s="747"/>
      <c r="S59" s="747"/>
      <c r="T59" s="747"/>
      <c r="U59" s="747"/>
      <c r="V59" s="747"/>
      <c r="W59" s="747"/>
      <c r="X59" s="747"/>
      <c r="Y59" s="747"/>
      <c r="Z59" s="747"/>
      <c r="AA59" s="796"/>
      <c r="AB59" s="796"/>
      <c r="AE59" s="747"/>
      <c r="AF59" s="747"/>
      <c r="AG59" s="747"/>
      <c r="AH59" s="797"/>
      <c r="AI59" s="797"/>
      <c r="AJ59" s="747"/>
      <c r="AK59" s="747"/>
    </row>
    <row r="60" spans="1:43" ht="14.45" customHeight="1">
      <c r="D60" s="798"/>
      <c r="E60" s="799">
        <f>E57-[115]账面应交税费金额!F8</f>
        <v>-19724935.390000001</v>
      </c>
      <c r="F60" s="747"/>
      <c r="G60" s="776"/>
      <c r="J60" s="795"/>
      <c r="K60" s="795"/>
      <c r="X60" s="795"/>
      <c r="Y60" s="795"/>
      <c r="AB60" s="746"/>
      <c r="AD60" s="746"/>
    </row>
    <row r="61" spans="1:43">
      <c r="A61" s="800"/>
      <c r="B61" s="801"/>
      <c r="C61" s="747" t="s">
        <v>1348</v>
      </c>
      <c r="D61" s="802"/>
    </row>
    <row r="62" spans="1:43">
      <c r="A62" s="800"/>
      <c r="B62" s="803"/>
      <c r="C62" s="747"/>
      <c r="D62" s="802"/>
      <c r="F62" s="747"/>
      <c r="G62" s="747"/>
    </row>
    <row r="63" spans="1:43">
      <c r="A63" s="804"/>
      <c r="B63" s="803"/>
      <c r="C63" s="747"/>
      <c r="D63" s="802"/>
      <c r="F63" s="805"/>
      <c r="G63" s="805"/>
    </row>
    <row r="64" spans="1:43">
      <c r="A64" s="800"/>
      <c r="B64" s="803"/>
      <c r="C64" s="747"/>
      <c r="D64" s="802"/>
      <c r="F64" s="747"/>
      <c r="G64" s="747"/>
    </row>
    <row r="65" spans="1:20">
      <c r="A65" s="800"/>
      <c r="B65" s="803"/>
      <c r="C65" s="747"/>
      <c r="D65" s="802"/>
    </row>
    <row r="66" spans="1:20">
      <c r="A66" s="800"/>
      <c r="B66" s="803"/>
      <c r="C66" s="747"/>
      <c r="D66" s="802"/>
    </row>
    <row r="67" spans="1:20">
      <c r="A67" s="806"/>
      <c r="B67" s="807"/>
      <c r="C67" s="747"/>
      <c r="F67" s="746">
        <f>F54-[115]项目开票!C27</f>
        <v>-90583173.320000023</v>
      </c>
      <c r="M67" s="746">
        <f>M54-[115]项目开票!L27</f>
        <v>-208633706.73000005</v>
      </c>
      <c r="T67" s="746">
        <f>T54-[115]项目开票!F27</f>
        <v>-15567933.57</v>
      </c>
    </row>
    <row r="68" spans="1:20">
      <c r="A68" s="806"/>
      <c r="B68" s="808"/>
      <c r="C68" s="747"/>
    </row>
    <row r="69" spans="1:20">
      <c r="A69" s="808" t="s">
        <v>1349</v>
      </c>
      <c r="B69" s="809">
        <f>SUM(B61:B66)</f>
        <v>0</v>
      </c>
      <c r="C69" s="747"/>
    </row>
    <row r="70" spans="1:20">
      <c r="A70" s="745"/>
      <c r="B70" s="746"/>
    </row>
    <row r="72" spans="1:20">
      <c r="B72" s="810"/>
      <c r="C72" s="747"/>
      <c r="D72" s="747"/>
      <c r="E72" s="747"/>
      <c r="F72" s="747"/>
    </row>
    <row r="73" spans="1:20">
      <c r="B73" s="811"/>
      <c r="C73" s="747"/>
      <c r="D73" s="747"/>
      <c r="E73" s="747"/>
      <c r="F73" s="747"/>
    </row>
    <row r="74" spans="1:20">
      <c r="B74" s="811"/>
      <c r="C74" s="747"/>
      <c r="D74" s="747"/>
      <c r="E74" s="747"/>
      <c r="F74" s="747"/>
    </row>
    <row r="75" spans="1:20">
      <c r="B75" s="811"/>
      <c r="C75" s="747"/>
      <c r="D75" s="747"/>
      <c r="E75" s="747"/>
      <c r="F75" s="747"/>
    </row>
    <row r="76" spans="1:20">
      <c r="B76" s="811"/>
      <c r="C76" s="747"/>
      <c r="D76" s="747"/>
      <c r="E76" s="747"/>
      <c r="F76" s="747"/>
    </row>
    <row r="77" spans="1:20">
      <c r="B77" s="811"/>
      <c r="C77" s="747"/>
      <c r="D77" s="747"/>
      <c r="E77" s="747"/>
      <c r="F77" s="747"/>
    </row>
    <row r="78" spans="1:20">
      <c r="B78" s="811"/>
      <c r="C78" s="747"/>
      <c r="D78" s="747"/>
      <c r="E78" s="747"/>
      <c r="F78" s="747"/>
    </row>
    <row r="79" spans="1:20">
      <c r="B79" s="811"/>
      <c r="C79" s="747"/>
      <c r="D79" s="747"/>
      <c r="E79" s="747"/>
      <c r="F79" s="747"/>
    </row>
    <row r="80" spans="1:20">
      <c r="B80" s="811"/>
      <c r="C80" s="747"/>
      <c r="D80" s="747"/>
      <c r="E80" s="747"/>
      <c r="F80" s="747"/>
    </row>
    <row r="81" spans="2:6">
      <c r="B81" s="811"/>
      <c r="C81" s="747"/>
      <c r="D81" s="747"/>
      <c r="E81" s="747"/>
      <c r="F81" s="747"/>
    </row>
    <row r="82" spans="2:6">
      <c r="B82" s="811"/>
      <c r="C82" s="747"/>
      <c r="D82" s="747"/>
      <c r="E82" s="747"/>
      <c r="F82" s="747"/>
    </row>
    <row r="83" spans="2:6">
      <c r="B83" s="811"/>
      <c r="C83" s="747"/>
      <c r="D83" s="747"/>
      <c r="E83" s="747"/>
      <c r="F83" s="747"/>
    </row>
    <row r="84" spans="2:6">
      <c r="B84" s="811"/>
      <c r="C84" s="747"/>
      <c r="D84" s="747"/>
      <c r="E84" s="747"/>
      <c r="F84" s="747"/>
    </row>
    <row r="85" spans="2:6">
      <c r="B85" s="811"/>
      <c r="C85" s="747"/>
      <c r="D85" s="747"/>
      <c r="E85" s="747"/>
      <c r="F85" s="747"/>
    </row>
    <row r="86" spans="2:6">
      <c r="B86" s="811"/>
      <c r="C86" s="747"/>
      <c r="D86" s="747"/>
      <c r="E86" s="747"/>
      <c r="F86" s="747"/>
    </row>
    <row r="87" spans="2:6">
      <c r="B87" s="811"/>
      <c r="C87" s="747"/>
      <c r="D87" s="747"/>
      <c r="E87" s="747"/>
      <c r="F87" s="747"/>
    </row>
    <row r="88" spans="2:6">
      <c r="B88" s="811"/>
      <c r="C88" s="747"/>
      <c r="D88" s="747"/>
      <c r="E88" s="747"/>
      <c r="F88" s="747"/>
    </row>
    <row r="89" spans="2:6">
      <c r="B89" s="811"/>
      <c r="C89" s="747"/>
      <c r="D89" s="747"/>
      <c r="E89" s="747"/>
      <c r="F89" s="747"/>
    </row>
    <row r="90" spans="2:6">
      <c r="B90" s="811"/>
      <c r="C90" s="747"/>
      <c r="D90" s="747"/>
      <c r="E90" s="747"/>
      <c r="F90" s="747"/>
    </row>
    <row r="91" spans="2:6">
      <c r="B91" s="811"/>
      <c r="C91" s="747"/>
      <c r="D91" s="747"/>
      <c r="E91" s="747"/>
      <c r="F91" s="747"/>
    </row>
    <row r="92" spans="2:6">
      <c r="B92" s="810"/>
      <c r="C92" s="747"/>
      <c r="D92" s="747"/>
      <c r="E92" s="747"/>
      <c r="F92" s="747"/>
    </row>
    <row r="93" spans="2:6">
      <c r="B93" s="810"/>
      <c r="C93" s="747"/>
      <c r="D93" s="747"/>
      <c r="E93" s="747"/>
      <c r="F93" s="747"/>
    </row>
    <row r="94" spans="2:6">
      <c r="B94" s="810"/>
      <c r="C94" s="747"/>
      <c r="D94" s="747"/>
      <c r="E94" s="747"/>
      <c r="F94" s="747"/>
    </row>
    <row r="95" spans="2:6">
      <c r="B95" s="810"/>
      <c r="C95" s="747"/>
      <c r="D95" s="747"/>
      <c r="E95" s="747"/>
      <c r="F95" s="747"/>
    </row>
    <row r="96" spans="2:6">
      <c r="B96" s="810"/>
      <c r="C96" s="747"/>
      <c r="D96" s="747"/>
      <c r="E96" s="747"/>
      <c r="F96" s="747"/>
    </row>
    <row r="97" spans="2:6">
      <c r="B97" s="810"/>
      <c r="C97" s="747"/>
      <c r="D97" s="747"/>
      <c r="E97" s="747"/>
      <c r="F97" s="747"/>
    </row>
    <row r="98" spans="2:6">
      <c r="B98" s="810"/>
      <c r="C98" s="747"/>
      <c r="D98" s="747"/>
      <c r="E98" s="747"/>
      <c r="F98" s="747"/>
    </row>
  </sheetData>
  <mergeCells count="6">
    <mergeCell ref="AL3:AQ3"/>
    <mergeCell ref="C3:I3"/>
    <mergeCell ref="J3:P3"/>
    <mergeCell ref="Q3:W3"/>
    <mergeCell ref="X3:AD3"/>
    <mergeCell ref="AE3:AK3"/>
  </mergeCells>
  <phoneticPr fontId="29" type="noConversion"/>
  <conditionalFormatting sqref="A1:A1048576">
    <cfRule type="duplicateValues" dxfId="4" priority="1"/>
  </conditionalFormatting>
  <conditionalFormatting sqref="B4">
    <cfRule type="duplicateValues" dxfId="3" priority="4"/>
  </conditionalFormatting>
  <conditionalFormatting sqref="B17">
    <cfRule type="duplicateValues" dxfId="2" priority="2"/>
  </conditionalFormatting>
  <conditionalFormatting sqref="B18:B1048576 B1:B16">
    <cfRule type="duplicateValues" dxfId="1" priority="3"/>
  </conditionalFormatting>
  <conditionalFormatting sqref="B61:B66">
    <cfRule type="duplicateValues" dxfId="0" priority="5"/>
  </conditionalFormatting>
  <pageMargins left="0.7" right="0.7" top="0.75" bottom="0.75" header="0.3" footer="0.3"/>
  <pageSetup paperSize="9" orientation="portrait" r:id="rId1"/>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11523-43F2-49C6-A9B6-92DA87F84E5D}">
  <sheetPr>
    <tabColor theme="7" tint="0.59999389629810485"/>
  </sheetPr>
  <dimension ref="A2:P60"/>
  <sheetViews>
    <sheetView topLeftCell="B1" zoomScale="85" zoomScaleNormal="85" workbookViewId="0">
      <pane ySplit="11" topLeftCell="A12" activePane="bottomLeft" state="frozen"/>
      <selection pane="bottomLeft" activeCell="M39" sqref="M39"/>
    </sheetView>
  </sheetViews>
  <sheetFormatPr defaultColWidth="9" defaultRowHeight="14.25"/>
  <cols>
    <col min="1" max="1" width="6.5" customWidth="1"/>
    <col min="2" max="2" width="18.5" customWidth="1"/>
    <col min="3" max="3" width="24.125" customWidth="1"/>
    <col min="4" max="4" width="9.25" customWidth="1"/>
    <col min="5" max="5" width="7.125" customWidth="1"/>
    <col min="6" max="6" width="10.125" customWidth="1"/>
    <col min="7" max="7" width="10.5" customWidth="1"/>
    <col min="8" max="8" width="15.25" customWidth="1"/>
    <col min="9" max="9" width="16.125" customWidth="1"/>
    <col min="10" max="10" width="17.375" customWidth="1"/>
    <col min="11" max="11" width="18.625" customWidth="1"/>
    <col min="12" max="14" width="16.125" customWidth="1"/>
    <col min="15" max="15" width="15.25" customWidth="1"/>
    <col min="16" max="21" width="13.5" customWidth="1"/>
    <col min="22" max="23" width="18.625" customWidth="1"/>
  </cols>
  <sheetData>
    <row r="2" spans="1:16">
      <c r="O2" s="958" t="s">
        <v>414</v>
      </c>
      <c r="P2" s="958"/>
    </row>
    <row r="3" spans="1:16">
      <c r="A3" s="191" t="s">
        <v>198</v>
      </c>
      <c r="B3" s="191" t="s">
        <v>415</v>
      </c>
      <c r="C3" s="191" t="s">
        <v>416</v>
      </c>
      <c r="D3" s="191" t="s">
        <v>417</v>
      </c>
      <c r="E3" s="191" t="s">
        <v>418</v>
      </c>
      <c r="F3" s="191" t="s">
        <v>419</v>
      </c>
      <c r="G3" s="191" t="s">
        <v>248</v>
      </c>
      <c r="H3" s="260" t="s">
        <v>420</v>
      </c>
      <c r="I3" s="260" t="s">
        <v>421</v>
      </c>
      <c r="J3" s="260" t="s">
        <v>422</v>
      </c>
      <c r="K3" s="260" t="s">
        <v>423</v>
      </c>
      <c r="L3" s="260" t="s">
        <v>424</v>
      </c>
      <c r="M3" s="260" t="s">
        <v>425</v>
      </c>
      <c r="N3" s="260" t="s">
        <v>426</v>
      </c>
      <c r="O3" s="259" t="s">
        <v>427</v>
      </c>
      <c r="P3" s="259" t="s">
        <v>428</v>
      </c>
    </row>
    <row r="4" spans="1:16">
      <c r="A4" s="245">
        <v>1</v>
      </c>
      <c r="B4" s="245" t="s">
        <v>429</v>
      </c>
      <c r="C4" s="245" t="s">
        <v>430</v>
      </c>
      <c r="D4" s="245">
        <v>2025</v>
      </c>
      <c r="E4" s="245">
        <v>8</v>
      </c>
      <c r="F4" s="245" t="s">
        <v>431</v>
      </c>
      <c r="G4" s="261">
        <v>0.13</v>
      </c>
      <c r="H4" s="262">
        <f>I4+J4</f>
        <v>152393500</v>
      </c>
      <c r="I4" s="262">
        <v>134861504.43000001</v>
      </c>
      <c r="J4" s="262">
        <v>17531995.57</v>
      </c>
      <c r="K4" s="262">
        <f>I17</f>
        <v>134861504.43000001</v>
      </c>
      <c r="L4" s="262">
        <f>J17</f>
        <v>17531995.57</v>
      </c>
      <c r="M4" s="262">
        <f>I4-K4</f>
        <v>0</v>
      </c>
      <c r="N4" s="262">
        <f>J4-L4</f>
        <v>0</v>
      </c>
      <c r="O4" s="263">
        <f t="shared" ref="O4:O9" si="0">M4</f>
        <v>0</v>
      </c>
      <c r="P4" s="263">
        <f>N4</f>
        <v>0</v>
      </c>
    </row>
    <row r="5" spans="1:16">
      <c r="A5" s="959">
        <v>2</v>
      </c>
      <c r="B5" s="959" t="s">
        <v>432</v>
      </c>
      <c r="C5" s="916" t="s">
        <v>433</v>
      </c>
      <c r="D5" s="245">
        <v>2025</v>
      </c>
      <c r="E5" s="245">
        <v>8</v>
      </c>
      <c r="F5" s="245" t="s">
        <v>431</v>
      </c>
      <c r="G5" s="261">
        <v>0.13</v>
      </c>
      <c r="H5" s="262">
        <f t="shared" ref="H5:H9" si="1">I5+J5</f>
        <v>307587.79000000004</v>
      </c>
      <c r="I5" s="262">
        <v>272201.58</v>
      </c>
      <c r="J5" s="262">
        <v>35386.21</v>
      </c>
      <c r="K5" s="262">
        <f t="shared" ref="K5:L7" si="2">I30</f>
        <v>0</v>
      </c>
      <c r="L5" s="262">
        <f t="shared" si="2"/>
        <v>0</v>
      </c>
      <c r="M5" s="262">
        <f t="shared" ref="M5:N9" si="3">I5-K5</f>
        <v>272201.58</v>
      </c>
      <c r="N5" s="262">
        <f t="shared" si="3"/>
        <v>35386.21</v>
      </c>
      <c r="O5" s="263">
        <f t="shared" si="0"/>
        <v>272201.58</v>
      </c>
      <c r="P5" s="263"/>
    </row>
    <row r="6" spans="1:16">
      <c r="A6" s="960"/>
      <c r="B6" s="960"/>
      <c r="C6" s="917"/>
      <c r="D6" s="245">
        <v>2025</v>
      </c>
      <c r="E6" s="245">
        <v>8</v>
      </c>
      <c r="F6" s="245" t="s">
        <v>434</v>
      </c>
      <c r="G6" s="261">
        <v>0.09</v>
      </c>
      <c r="H6" s="262">
        <f t="shared" si="1"/>
        <v>144108.51</v>
      </c>
      <c r="I6" s="262">
        <v>132209.64000000001</v>
      </c>
      <c r="J6" s="262">
        <v>11898.87</v>
      </c>
      <c r="K6" s="262">
        <f t="shared" si="2"/>
        <v>0</v>
      </c>
      <c r="L6" s="262">
        <f t="shared" si="2"/>
        <v>0</v>
      </c>
      <c r="M6" s="262">
        <f t="shared" si="3"/>
        <v>132209.64000000001</v>
      </c>
      <c r="N6" s="262">
        <f t="shared" si="3"/>
        <v>11898.87</v>
      </c>
      <c r="O6" s="263">
        <f t="shared" si="0"/>
        <v>132209.64000000001</v>
      </c>
      <c r="P6" s="263"/>
    </row>
    <row r="7" spans="1:16">
      <c r="A7" s="961"/>
      <c r="B7" s="961"/>
      <c r="C7" s="918"/>
      <c r="D7" s="245">
        <v>2025</v>
      </c>
      <c r="E7" s="245">
        <v>8</v>
      </c>
      <c r="F7" s="245" t="s">
        <v>435</v>
      </c>
      <c r="G7" s="261">
        <v>0.06</v>
      </c>
      <c r="H7" s="262">
        <f t="shared" si="1"/>
        <v>67442.210000000006</v>
      </c>
      <c r="I7" s="262">
        <v>63624.73</v>
      </c>
      <c r="J7" s="262">
        <v>3817.48</v>
      </c>
      <c r="K7" s="262">
        <f t="shared" si="2"/>
        <v>0</v>
      </c>
      <c r="L7" s="262">
        <f t="shared" si="2"/>
        <v>0</v>
      </c>
      <c r="M7" s="262">
        <f t="shared" si="3"/>
        <v>63624.73</v>
      </c>
      <c r="N7" s="262">
        <f t="shared" si="3"/>
        <v>3817.48</v>
      </c>
      <c r="O7" s="263">
        <f t="shared" si="0"/>
        <v>63624.73</v>
      </c>
      <c r="P7" s="263"/>
    </row>
    <row r="8" spans="1:16" ht="28.5">
      <c r="A8" s="245">
        <v>3</v>
      </c>
      <c r="B8" s="245" t="s">
        <v>436</v>
      </c>
      <c r="C8" s="264" t="s">
        <v>433</v>
      </c>
      <c r="D8" s="245">
        <v>2025</v>
      </c>
      <c r="E8" s="245">
        <v>10</v>
      </c>
      <c r="F8" s="245" t="s">
        <v>434</v>
      </c>
      <c r="G8" s="261">
        <v>0.09</v>
      </c>
      <c r="H8" s="262">
        <f t="shared" si="1"/>
        <v>430663.24000000011</v>
      </c>
      <c r="I8" s="262">
        <f>3109166.81-2714062.92</f>
        <v>395103.89000000013</v>
      </c>
      <c r="J8" s="262">
        <v>35559.35</v>
      </c>
      <c r="K8" s="262">
        <f>I43</f>
        <v>395103.89</v>
      </c>
      <c r="L8" s="262">
        <f>J43</f>
        <v>0</v>
      </c>
      <c r="M8" s="262">
        <f t="shared" si="3"/>
        <v>0</v>
      </c>
      <c r="N8" s="262">
        <f t="shared" si="3"/>
        <v>35559.35</v>
      </c>
      <c r="O8" s="263">
        <f t="shared" si="0"/>
        <v>0</v>
      </c>
      <c r="P8" s="263"/>
    </row>
    <row r="9" spans="1:16">
      <c r="A9" s="245">
        <v>4</v>
      </c>
      <c r="B9" s="245" t="s">
        <v>437</v>
      </c>
      <c r="C9" s="245" t="s">
        <v>430</v>
      </c>
      <c r="D9" s="245">
        <v>2025</v>
      </c>
      <c r="E9" s="245">
        <v>10</v>
      </c>
      <c r="F9" s="245" t="s">
        <v>431</v>
      </c>
      <c r="G9" s="261">
        <v>0.13</v>
      </c>
      <c r="H9" s="262">
        <f t="shared" si="1"/>
        <v>179727404.11000001</v>
      </c>
      <c r="I9" s="262">
        <v>159050800.11000001</v>
      </c>
      <c r="J9" s="262">
        <v>20676604</v>
      </c>
      <c r="K9" s="262">
        <f>I54</f>
        <v>159050800.11000001</v>
      </c>
      <c r="L9" s="262">
        <f>J54</f>
        <v>20676604</v>
      </c>
      <c r="M9" s="262">
        <f t="shared" si="3"/>
        <v>0</v>
      </c>
      <c r="N9" s="262">
        <f t="shared" si="3"/>
        <v>0</v>
      </c>
      <c r="O9" s="263">
        <f t="shared" si="0"/>
        <v>0</v>
      </c>
      <c r="P9" s="263">
        <f>N9</f>
        <v>0</v>
      </c>
    </row>
    <row r="10" spans="1:16">
      <c r="J10" s="265"/>
      <c r="L10" s="3"/>
      <c r="M10" s="3"/>
      <c r="N10" s="3"/>
      <c r="O10" s="3"/>
    </row>
    <row r="11" spans="1:16">
      <c r="L11" s="3"/>
      <c r="M11" s="3"/>
      <c r="N11" s="3" t="s">
        <v>438</v>
      </c>
      <c r="O11" s="243">
        <f>SUM(O4:O10)</f>
        <v>468035.95</v>
      </c>
      <c r="P11" s="243">
        <f>SUM(P4:P10)</f>
        <v>0</v>
      </c>
    </row>
    <row r="12" spans="1:16">
      <c r="L12" s="3"/>
      <c r="M12" s="3"/>
      <c r="N12" s="3"/>
      <c r="O12" s="3"/>
    </row>
    <row r="13" spans="1:16">
      <c r="L13" s="3"/>
      <c r="M13" s="3"/>
      <c r="N13" s="3"/>
      <c r="O13" s="3"/>
    </row>
    <row r="14" spans="1:16">
      <c r="L14" s="3"/>
      <c r="M14" s="3"/>
      <c r="N14" s="3"/>
      <c r="O14" s="3"/>
    </row>
    <row r="15" spans="1:16">
      <c r="A15" s="191" t="s">
        <v>198</v>
      </c>
      <c r="B15" s="191" t="s">
        <v>415</v>
      </c>
      <c r="C15" s="266" t="s">
        <v>416</v>
      </c>
      <c r="D15" s="191" t="s">
        <v>417</v>
      </c>
      <c r="E15" s="191" t="s">
        <v>418</v>
      </c>
      <c r="F15" s="191" t="s">
        <v>419</v>
      </c>
      <c r="G15" s="191" t="s">
        <v>248</v>
      </c>
      <c r="H15" s="260" t="s">
        <v>420</v>
      </c>
      <c r="I15" s="260" t="s">
        <v>421</v>
      </c>
      <c r="J15" s="260" t="s">
        <v>422</v>
      </c>
      <c r="L15" s="3"/>
      <c r="M15" s="3"/>
      <c r="N15" s="3"/>
      <c r="O15" s="3"/>
    </row>
    <row r="16" spans="1:16">
      <c r="A16" s="953">
        <v>1</v>
      </c>
      <c r="B16" s="953" t="s">
        <v>429</v>
      </c>
      <c r="C16" s="267" t="s">
        <v>439</v>
      </c>
      <c r="D16" s="245">
        <v>2025</v>
      </c>
      <c r="E16" s="245">
        <v>8</v>
      </c>
      <c r="F16" s="245" t="s">
        <v>431</v>
      </c>
      <c r="G16" s="261">
        <v>0.13</v>
      </c>
      <c r="H16" s="262">
        <f>I16+J16</f>
        <v>152393500</v>
      </c>
      <c r="I16" s="262">
        <v>134861504.43000001</v>
      </c>
      <c r="J16" s="262">
        <v>17531995.57</v>
      </c>
      <c r="K16" s="268">
        <f>J16/I16</f>
        <v>0.12999999995625142</v>
      </c>
      <c r="L16" s="3"/>
      <c r="M16" s="3"/>
      <c r="N16" s="3"/>
      <c r="O16" s="3"/>
    </row>
    <row r="17" spans="1:15">
      <c r="A17" s="953"/>
      <c r="B17" s="953"/>
      <c r="C17" s="267" t="s">
        <v>440</v>
      </c>
      <c r="D17" s="245" t="s">
        <v>289</v>
      </c>
      <c r="E17" s="245" t="s">
        <v>289</v>
      </c>
      <c r="F17" s="245" t="s">
        <v>431</v>
      </c>
      <c r="G17" s="261">
        <v>0.13</v>
      </c>
      <c r="H17" s="262">
        <f>I17+J17</f>
        <v>152393500</v>
      </c>
      <c r="I17" s="262">
        <f>I23</f>
        <v>134861504.43000001</v>
      </c>
      <c r="J17" s="262">
        <f>J23</f>
        <v>17531995.57</v>
      </c>
      <c r="K17" s="268">
        <f>J17/I17</f>
        <v>0.12999999995625142</v>
      </c>
      <c r="L17" s="3"/>
      <c r="M17" s="3"/>
      <c r="N17" s="3"/>
      <c r="O17" s="3"/>
    </row>
    <row r="18" spans="1:15">
      <c r="A18" s="953"/>
      <c r="B18" s="953"/>
      <c r="D18" s="3"/>
      <c r="E18" s="3"/>
      <c r="F18" s="3"/>
      <c r="G18" s="3"/>
      <c r="H18" s="269"/>
      <c r="I18" s="269"/>
      <c r="J18" s="269"/>
    </row>
    <row r="19" spans="1:15">
      <c r="A19" s="953"/>
      <c r="B19" s="953"/>
      <c r="C19" s="954" t="s">
        <v>441</v>
      </c>
      <c r="D19" s="270">
        <v>2025</v>
      </c>
      <c r="E19" s="270">
        <v>10</v>
      </c>
      <c r="F19" s="270"/>
      <c r="G19" s="270"/>
      <c r="H19" s="271">
        <f>I19+J19</f>
        <v>12125498.970000001</v>
      </c>
      <c r="I19" s="271">
        <v>10730530.060000001</v>
      </c>
      <c r="J19" s="272">
        <v>1394968.91</v>
      </c>
      <c r="K19" s="268">
        <f>J19/I19</f>
        <v>0.13000000020502248</v>
      </c>
    </row>
    <row r="20" spans="1:15">
      <c r="A20" s="953"/>
      <c r="B20" s="953"/>
      <c r="C20" s="955"/>
      <c r="D20" s="273">
        <v>2025</v>
      </c>
      <c r="E20" s="274">
        <v>11</v>
      </c>
      <c r="F20" s="273"/>
      <c r="G20" s="273"/>
      <c r="H20" s="275">
        <f>I20+J20</f>
        <v>140268001.03</v>
      </c>
      <c r="I20" s="275">
        <v>124130974.37</v>
      </c>
      <c r="J20" s="276">
        <v>16137026.66</v>
      </c>
    </row>
    <row r="21" spans="1:15">
      <c r="A21" s="953"/>
      <c r="B21" s="953"/>
      <c r="C21" s="955"/>
      <c r="D21" s="277"/>
      <c r="E21" s="277"/>
      <c r="F21" s="277"/>
      <c r="G21" s="277"/>
      <c r="H21" s="275"/>
      <c r="I21" s="275"/>
      <c r="J21" s="276"/>
    </row>
    <row r="22" spans="1:15">
      <c r="A22" s="953"/>
      <c r="B22" s="953"/>
      <c r="C22" s="955"/>
      <c r="D22" s="277"/>
      <c r="E22" s="277"/>
      <c r="F22" s="277"/>
      <c r="G22" s="277"/>
      <c r="H22" s="275"/>
      <c r="I22" s="275"/>
      <c r="J22" s="276"/>
    </row>
    <row r="23" spans="1:15">
      <c r="A23" s="953"/>
      <c r="B23" s="953"/>
      <c r="C23" s="956"/>
      <c r="D23" s="957" t="s">
        <v>442</v>
      </c>
      <c r="E23" s="957"/>
      <c r="F23" s="278"/>
      <c r="G23" s="278"/>
      <c r="H23" s="279">
        <f>SUM(H19:H22)</f>
        <v>152393500</v>
      </c>
      <c r="I23" s="279">
        <f>SUM(I19:I22)</f>
        <v>134861504.43000001</v>
      </c>
      <c r="J23" s="280">
        <f>SUM(J19:J22)</f>
        <v>17531995.57</v>
      </c>
    </row>
    <row r="24" spans="1:15">
      <c r="B24" s="244"/>
      <c r="D24" s="3"/>
      <c r="E24" s="3"/>
      <c r="F24" s="3"/>
      <c r="G24" s="3"/>
      <c r="H24" s="269"/>
      <c r="I24" s="269"/>
      <c r="J24" s="269"/>
    </row>
    <row r="25" spans="1:15">
      <c r="B25" s="244"/>
      <c r="D25" s="3"/>
      <c r="E25" s="3"/>
      <c r="F25" s="3"/>
      <c r="G25" s="3"/>
      <c r="H25" s="269"/>
      <c r="I25" s="269"/>
      <c r="J25" s="269"/>
    </row>
    <row r="26" spans="1:15">
      <c r="A26" s="191" t="s">
        <v>198</v>
      </c>
      <c r="B26" s="191" t="s">
        <v>415</v>
      </c>
      <c r="C26" s="266" t="s">
        <v>416</v>
      </c>
      <c r="D26" s="191" t="s">
        <v>417</v>
      </c>
      <c r="E26" s="191" t="s">
        <v>418</v>
      </c>
      <c r="F26" s="191" t="s">
        <v>419</v>
      </c>
      <c r="G26" s="191" t="s">
        <v>248</v>
      </c>
      <c r="H26" s="260" t="s">
        <v>420</v>
      </c>
      <c r="I26" s="260" t="s">
        <v>421</v>
      </c>
      <c r="J26" s="260" t="s">
        <v>422</v>
      </c>
      <c r="L26" s="3"/>
      <c r="M26" s="3"/>
      <c r="N26" s="3"/>
      <c r="O26" s="3"/>
    </row>
    <row r="27" spans="1:15">
      <c r="A27" s="953">
        <v>2</v>
      </c>
      <c r="B27" s="953" t="s">
        <v>432</v>
      </c>
      <c r="C27" s="962" t="s">
        <v>439</v>
      </c>
      <c r="D27" s="245">
        <v>2025</v>
      </c>
      <c r="E27" s="245">
        <v>8</v>
      </c>
      <c r="F27" s="245" t="s">
        <v>431</v>
      </c>
      <c r="G27" s="261">
        <v>0.13</v>
      </c>
      <c r="H27" s="262">
        <f t="shared" ref="H27:H32" si="4">I27+J27</f>
        <v>307587.79000000004</v>
      </c>
      <c r="I27" s="262">
        <v>272201.58</v>
      </c>
      <c r="J27" s="262">
        <v>35386.21</v>
      </c>
      <c r="K27" s="220">
        <f>J27/I27</f>
        <v>0.13000001689924062</v>
      </c>
      <c r="L27" s="3"/>
      <c r="M27" s="3"/>
      <c r="N27" s="3"/>
      <c r="O27" s="3"/>
    </row>
    <row r="28" spans="1:15">
      <c r="A28" s="953"/>
      <c r="B28" s="953"/>
      <c r="C28" s="963"/>
      <c r="D28" s="245">
        <v>2025</v>
      </c>
      <c r="E28" s="245">
        <v>8</v>
      </c>
      <c r="F28" s="245" t="s">
        <v>434</v>
      </c>
      <c r="G28" s="261">
        <v>0.09</v>
      </c>
      <c r="H28" s="262">
        <f t="shared" si="4"/>
        <v>144108.51</v>
      </c>
      <c r="I28" s="262">
        <v>132209.64000000001</v>
      </c>
      <c r="J28" s="262">
        <v>11898.87</v>
      </c>
      <c r="K28" s="220">
        <f>J28/I28</f>
        <v>9.0000018152987929E-2</v>
      </c>
      <c r="L28" s="3"/>
      <c r="M28" s="3"/>
      <c r="N28" s="3"/>
      <c r="O28" s="3"/>
    </row>
    <row r="29" spans="1:15">
      <c r="A29" s="953"/>
      <c r="B29" s="953"/>
      <c r="C29" s="964"/>
      <c r="D29" s="245">
        <v>2025</v>
      </c>
      <c r="E29" s="245">
        <v>8</v>
      </c>
      <c r="F29" s="245" t="s">
        <v>435</v>
      </c>
      <c r="G29" s="261">
        <v>0.06</v>
      </c>
      <c r="H29" s="262">
        <f t="shared" si="4"/>
        <v>67442.210000000006</v>
      </c>
      <c r="I29" s="262">
        <v>63624.73</v>
      </c>
      <c r="J29" s="262">
        <v>3817.48</v>
      </c>
      <c r="K29" s="220">
        <f>J29/I29</f>
        <v>5.999994027479566E-2</v>
      </c>
      <c r="L29" s="3"/>
      <c r="M29" s="3"/>
      <c r="N29" s="3"/>
      <c r="O29" s="3"/>
    </row>
    <row r="30" spans="1:15">
      <c r="A30" s="953"/>
      <c r="B30" s="953"/>
      <c r="C30" s="962" t="s">
        <v>440</v>
      </c>
      <c r="D30" s="245" t="s">
        <v>289</v>
      </c>
      <c r="E30" s="245" t="s">
        <v>289</v>
      </c>
      <c r="F30" s="245" t="s">
        <v>431</v>
      </c>
      <c r="G30" s="261">
        <v>0.13</v>
      </c>
      <c r="H30" s="262">
        <f t="shared" si="4"/>
        <v>0</v>
      </c>
      <c r="I30" s="262"/>
      <c r="J30" s="262"/>
      <c r="L30" s="3"/>
      <c r="M30" s="3"/>
      <c r="N30" s="3"/>
      <c r="O30" s="3"/>
    </row>
    <row r="31" spans="1:15">
      <c r="A31" s="953"/>
      <c r="B31" s="953"/>
      <c r="C31" s="963"/>
      <c r="D31" s="245" t="s">
        <v>289</v>
      </c>
      <c r="E31" s="245" t="s">
        <v>289</v>
      </c>
      <c r="F31" s="245" t="s">
        <v>434</v>
      </c>
      <c r="G31" s="261">
        <v>0.09</v>
      </c>
      <c r="H31" s="262">
        <f t="shared" si="4"/>
        <v>0</v>
      </c>
      <c r="I31" s="262"/>
      <c r="J31" s="262"/>
      <c r="L31" s="3"/>
      <c r="M31" s="3"/>
      <c r="N31" s="3"/>
      <c r="O31" s="3"/>
    </row>
    <row r="32" spans="1:15">
      <c r="A32" s="953"/>
      <c r="B32" s="953"/>
      <c r="C32" s="964"/>
      <c r="D32" s="245" t="s">
        <v>289</v>
      </c>
      <c r="E32" s="245" t="s">
        <v>289</v>
      </c>
      <c r="F32" s="245" t="s">
        <v>435</v>
      </c>
      <c r="G32" s="261">
        <v>0.06</v>
      </c>
      <c r="H32" s="262">
        <f t="shared" si="4"/>
        <v>0</v>
      </c>
      <c r="I32" s="262">
        <f>I38</f>
        <v>0</v>
      </c>
      <c r="J32" s="262">
        <f>J38</f>
        <v>0</v>
      </c>
      <c r="L32" s="3"/>
      <c r="M32" s="3"/>
      <c r="N32" s="3"/>
      <c r="O32" s="3"/>
    </row>
    <row r="33" spans="1:15">
      <c r="A33" s="953"/>
      <c r="B33" s="953"/>
      <c r="D33" s="3"/>
      <c r="E33" s="3"/>
      <c r="F33" s="3"/>
      <c r="G33" s="3"/>
      <c r="H33" s="269"/>
      <c r="I33" s="269"/>
      <c r="J33" s="269"/>
    </row>
    <row r="34" spans="1:15">
      <c r="A34" s="953"/>
      <c r="B34" s="953"/>
      <c r="C34" s="954" t="s">
        <v>441</v>
      </c>
      <c r="D34" s="270">
        <v>2025</v>
      </c>
      <c r="E34" s="270">
        <v>10</v>
      </c>
      <c r="F34" s="270"/>
      <c r="G34" s="270"/>
      <c r="H34" s="271">
        <f>I34+J34</f>
        <v>0</v>
      </c>
      <c r="I34" s="271"/>
      <c r="J34" s="272"/>
    </row>
    <row r="35" spans="1:15">
      <c r="A35" s="953"/>
      <c r="B35" s="953"/>
      <c r="C35" s="955"/>
      <c r="D35" s="273"/>
      <c r="E35" s="273"/>
      <c r="F35" s="273"/>
      <c r="G35" s="273"/>
      <c r="H35" s="275"/>
      <c r="I35" s="275"/>
      <c r="J35" s="276"/>
      <c r="L35">
        <f>J56+J20</f>
        <v>36813630.659999996</v>
      </c>
    </row>
    <row r="36" spans="1:15">
      <c r="A36" s="953"/>
      <c r="B36" s="953"/>
      <c r="C36" s="955"/>
      <c r="D36" s="277"/>
      <c r="E36" s="277"/>
      <c r="F36" s="277"/>
      <c r="G36" s="277"/>
      <c r="H36" s="275"/>
      <c r="I36" s="275"/>
      <c r="J36" s="276"/>
    </row>
    <row r="37" spans="1:15">
      <c r="A37" s="953"/>
      <c r="B37" s="953"/>
      <c r="C37" s="955"/>
      <c r="D37" s="277"/>
      <c r="E37" s="277"/>
      <c r="F37" s="277"/>
      <c r="G37" s="277"/>
      <c r="H37" s="275"/>
      <c r="I37" s="275"/>
      <c r="J37" s="276"/>
    </row>
    <row r="38" spans="1:15">
      <c r="A38" s="953"/>
      <c r="B38" s="953"/>
      <c r="C38" s="956"/>
      <c r="D38" s="957" t="s">
        <v>442</v>
      </c>
      <c r="E38" s="957"/>
      <c r="F38" s="278"/>
      <c r="G38" s="278"/>
      <c r="H38" s="279">
        <f>SUM(H34:H37)</f>
        <v>0</v>
      </c>
      <c r="I38" s="279">
        <f>SUM(I34:I37)</f>
        <v>0</v>
      </c>
      <c r="J38" s="280">
        <f>SUM(J34:J37)</f>
        <v>0</v>
      </c>
    </row>
    <row r="41" spans="1:15">
      <c r="A41" s="191" t="s">
        <v>198</v>
      </c>
      <c r="B41" s="191" t="s">
        <v>415</v>
      </c>
      <c r="C41" s="266" t="s">
        <v>416</v>
      </c>
      <c r="D41" s="191" t="s">
        <v>417</v>
      </c>
      <c r="E41" s="191" t="s">
        <v>418</v>
      </c>
      <c r="F41" s="191" t="s">
        <v>419</v>
      </c>
      <c r="G41" s="191" t="s">
        <v>248</v>
      </c>
      <c r="H41" s="260" t="s">
        <v>420</v>
      </c>
      <c r="I41" s="260" t="s">
        <v>421</v>
      </c>
      <c r="J41" s="260" t="s">
        <v>422</v>
      </c>
      <c r="L41" s="3"/>
      <c r="M41" s="3"/>
      <c r="N41" s="3"/>
      <c r="O41" s="3"/>
    </row>
    <row r="42" spans="1:15">
      <c r="A42" s="953">
        <v>3</v>
      </c>
      <c r="B42" s="953" t="s">
        <v>436</v>
      </c>
      <c r="C42" s="267" t="s">
        <v>439</v>
      </c>
      <c r="D42" s="245">
        <v>2025</v>
      </c>
      <c r="E42" s="245">
        <v>10</v>
      </c>
      <c r="F42" s="245" t="s">
        <v>434</v>
      </c>
      <c r="G42" s="261">
        <v>0.09</v>
      </c>
      <c r="H42" s="262">
        <f t="shared" ref="H42:H43" si="5">I42+J42</f>
        <v>430663.24000000011</v>
      </c>
      <c r="I42" s="262">
        <f>3109166.81-2714062.92</f>
        <v>395103.89000000013</v>
      </c>
      <c r="J42" s="262">
        <v>35559.35</v>
      </c>
      <c r="K42" s="220">
        <f>J42/I42</f>
        <v>8.9999999746901982E-2</v>
      </c>
      <c r="L42" s="3"/>
      <c r="M42" s="3"/>
      <c r="N42" s="3"/>
      <c r="O42" s="3"/>
    </row>
    <row r="43" spans="1:15">
      <c r="A43" s="953"/>
      <c r="B43" s="953"/>
      <c r="C43" s="267" t="s">
        <v>440</v>
      </c>
      <c r="D43" s="245" t="s">
        <v>289</v>
      </c>
      <c r="E43" s="245" t="s">
        <v>289</v>
      </c>
      <c r="F43" s="245" t="s">
        <v>434</v>
      </c>
      <c r="G43" s="261">
        <v>0.09</v>
      </c>
      <c r="H43" s="262">
        <f t="shared" si="5"/>
        <v>395103.89</v>
      </c>
      <c r="I43" s="262">
        <f>I49</f>
        <v>395103.89</v>
      </c>
      <c r="J43" s="262">
        <f>J49</f>
        <v>0</v>
      </c>
      <c r="L43" s="3"/>
      <c r="M43" s="3"/>
      <c r="N43" s="3"/>
      <c r="O43" s="3"/>
    </row>
    <row r="44" spans="1:15">
      <c r="A44" s="953"/>
      <c r="B44" s="953"/>
      <c r="D44" s="3"/>
      <c r="E44" s="3"/>
      <c r="F44" s="3"/>
      <c r="G44" s="3"/>
      <c r="H44" s="269"/>
      <c r="I44" s="269"/>
      <c r="J44" s="269"/>
    </row>
    <row r="45" spans="1:15">
      <c r="A45" s="953"/>
      <c r="B45" s="953"/>
      <c r="C45" s="954" t="s">
        <v>441</v>
      </c>
      <c r="D45" s="270">
        <v>2025</v>
      </c>
      <c r="E45" s="281">
        <v>11</v>
      </c>
      <c r="F45" s="270"/>
      <c r="G45" s="270"/>
      <c r="H45" s="271">
        <f>I45+J45</f>
        <v>395103.89</v>
      </c>
      <c r="I45" s="271">
        <v>395103.89</v>
      </c>
      <c r="J45" s="272"/>
    </row>
    <row r="46" spans="1:15">
      <c r="A46" s="953"/>
      <c r="B46" s="953"/>
      <c r="C46" s="955"/>
      <c r="D46" s="273"/>
      <c r="E46" s="273"/>
      <c r="F46" s="273"/>
      <c r="G46" s="273"/>
      <c r="H46" s="275"/>
      <c r="I46" s="275"/>
      <c r="J46" s="276"/>
    </row>
    <row r="47" spans="1:15">
      <c r="A47" s="953"/>
      <c r="B47" s="953"/>
      <c r="C47" s="955"/>
      <c r="D47" s="277"/>
      <c r="E47" s="277"/>
      <c r="F47" s="277"/>
      <c r="G47" s="277"/>
      <c r="H47" s="275"/>
      <c r="I47" s="275"/>
      <c r="J47" s="276"/>
    </row>
    <row r="48" spans="1:15">
      <c r="A48" s="953"/>
      <c r="B48" s="953"/>
      <c r="C48" s="955"/>
      <c r="D48" s="277"/>
      <c r="E48" s="277"/>
      <c r="F48" s="277"/>
      <c r="G48" s="277"/>
      <c r="H48" s="275"/>
      <c r="I48" s="275"/>
      <c r="J48" s="276"/>
    </row>
    <row r="49" spans="1:15">
      <c r="A49" s="953"/>
      <c r="B49" s="953"/>
      <c r="C49" s="956"/>
      <c r="D49" s="957" t="s">
        <v>442</v>
      </c>
      <c r="E49" s="957"/>
      <c r="F49" s="278"/>
      <c r="G49" s="278"/>
      <c r="H49" s="279">
        <f>SUM(H45:H48)</f>
        <v>395103.89</v>
      </c>
      <c r="I49" s="279">
        <f>SUM(I45:I48)</f>
        <v>395103.89</v>
      </c>
      <c r="J49" s="280">
        <f>SUM(J45:J48)</f>
        <v>0</v>
      </c>
    </row>
    <row r="52" spans="1:15">
      <c r="A52" s="191" t="s">
        <v>198</v>
      </c>
      <c r="B52" s="191" t="s">
        <v>415</v>
      </c>
      <c r="C52" s="266" t="s">
        <v>416</v>
      </c>
      <c r="D52" s="191" t="s">
        <v>417</v>
      </c>
      <c r="E52" s="191" t="s">
        <v>418</v>
      </c>
      <c r="F52" s="191" t="s">
        <v>419</v>
      </c>
      <c r="G52" s="191" t="s">
        <v>248</v>
      </c>
      <c r="H52" s="260" t="s">
        <v>420</v>
      </c>
      <c r="I52" s="260" t="s">
        <v>421</v>
      </c>
      <c r="J52" s="260" t="s">
        <v>422</v>
      </c>
      <c r="L52" s="3"/>
      <c r="M52" s="3"/>
      <c r="N52" s="3"/>
      <c r="O52" s="3"/>
    </row>
    <row r="53" spans="1:15">
      <c r="A53" s="953">
        <v>4</v>
      </c>
      <c r="B53" s="953" t="s">
        <v>437</v>
      </c>
      <c r="C53" s="267" t="s">
        <v>439</v>
      </c>
      <c r="D53" s="245">
        <v>2025</v>
      </c>
      <c r="E53" s="245">
        <v>10</v>
      </c>
      <c r="F53" s="245" t="s">
        <v>431</v>
      </c>
      <c r="G53" s="261">
        <v>0.13</v>
      </c>
      <c r="H53" s="262">
        <f>I53+J53</f>
        <v>179727404.11000001</v>
      </c>
      <c r="I53" s="262">
        <v>159050800.11000001</v>
      </c>
      <c r="J53" s="262">
        <v>20676604</v>
      </c>
      <c r="K53" s="220">
        <f>J53/I53</f>
        <v>0.12999999991009162</v>
      </c>
      <c r="L53" s="3"/>
      <c r="M53" s="3"/>
      <c r="N53" s="3"/>
      <c r="O53" s="3"/>
    </row>
    <row r="54" spans="1:15">
      <c r="A54" s="953"/>
      <c r="B54" s="953"/>
      <c r="C54" s="267" t="s">
        <v>440</v>
      </c>
      <c r="D54" s="245" t="s">
        <v>289</v>
      </c>
      <c r="E54" s="245" t="s">
        <v>289</v>
      </c>
      <c r="F54" s="245" t="s">
        <v>431</v>
      </c>
      <c r="G54" s="261">
        <v>0.13</v>
      </c>
      <c r="H54" s="262">
        <f>I54+J54</f>
        <v>179727404.11000001</v>
      </c>
      <c r="I54" s="262">
        <f>I60</f>
        <v>159050800.11000001</v>
      </c>
      <c r="J54" s="262">
        <f>J60</f>
        <v>20676604</v>
      </c>
      <c r="L54" s="3"/>
      <c r="M54" s="3"/>
      <c r="N54" s="3"/>
      <c r="O54" s="3"/>
    </row>
    <row r="55" spans="1:15">
      <c r="A55" s="953"/>
      <c r="B55" s="953"/>
      <c r="D55" s="3"/>
      <c r="E55" s="3"/>
      <c r="F55" s="3"/>
      <c r="G55" s="3"/>
      <c r="H55" s="269"/>
      <c r="I55" s="269"/>
      <c r="J55" s="269"/>
    </row>
    <row r="56" spans="1:15">
      <c r="A56" s="953"/>
      <c r="B56" s="953"/>
      <c r="C56" s="954" t="s">
        <v>441</v>
      </c>
      <c r="D56" s="270">
        <v>2025</v>
      </c>
      <c r="E56" s="281">
        <v>11</v>
      </c>
      <c r="F56" s="270"/>
      <c r="G56" s="270"/>
      <c r="H56" s="271">
        <f>I56+J56</f>
        <v>179727404.11000001</v>
      </c>
      <c r="I56" s="271">
        <v>159050800.11000001</v>
      </c>
      <c r="J56" s="272">
        <v>20676604</v>
      </c>
    </row>
    <row r="57" spans="1:15">
      <c r="A57" s="953"/>
      <c r="B57" s="953"/>
      <c r="C57" s="955"/>
      <c r="D57" s="273"/>
      <c r="E57" s="273"/>
      <c r="F57" s="273"/>
      <c r="G57" s="273"/>
      <c r="H57" s="275"/>
      <c r="I57" s="275"/>
      <c r="J57" s="276"/>
    </row>
    <row r="58" spans="1:15">
      <c r="A58" s="953"/>
      <c r="B58" s="953"/>
      <c r="C58" s="955"/>
      <c r="D58" s="277"/>
      <c r="E58" s="277"/>
      <c r="F58" s="277"/>
      <c r="G58" s="277"/>
      <c r="H58" s="275"/>
      <c r="I58" s="275"/>
      <c r="J58" s="276"/>
    </row>
    <row r="59" spans="1:15">
      <c r="A59" s="953"/>
      <c r="B59" s="953"/>
      <c r="C59" s="955"/>
      <c r="D59" s="277"/>
      <c r="E59" s="277"/>
      <c r="F59" s="277"/>
      <c r="G59" s="277"/>
      <c r="H59" s="275"/>
      <c r="I59" s="275"/>
      <c r="J59" s="276"/>
    </row>
    <row r="60" spans="1:15">
      <c r="A60" s="953"/>
      <c r="B60" s="953"/>
      <c r="C60" s="956"/>
      <c r="D60" s="957" t="s">
        <v>442</v>
      </c>
      <c r="E60" s="957"/>
      <c r="F60" s="278"/>
      <c r="G60" s="278"/>
      <c r="H60" s="279">
        <f>SUM(H56:H59)</f>
        <v>179727404.11000001</v>
      </c>
      <c r="I60" s="279">
        <f>SUM(I56:I59)</f>
        <v>159050800.11000001</v>
      </c>
      <c r="J60" s="280">
        <f>SUM(J56:J59)</f>
        <v>20676604</v>
      </c>
    </row>
  </sheetData>
  <mergeCells count="22">
    <mergeCell ref="D38:E38"/>
    <mergeCell ref="O2:P2"/>
    <mergeCell ref="A5:A7"/>
    <mergeCell ref="B5:B7"/>
    <mergeCell ref="C5:C7"/>
    <mergeCell ref="A16:A23"/>
    <mergeCell ref="B16:B23"/>
    <mergeCell ref="C19:C23"/>
    <mergeCell ref="D23:E23"/>
    <mergeCell ref="A27:A38"/>
    <mergeCell ref="B27:B38"/>
    <mergeCell ref="C27:C29"/>
    <mergeCell ref="C30:C32"/>
    <mergeCell ref="C34:C38"/>
    <mergeCell ref="A42:A49"/>
    <mergeCell ref="B42:B49"/>
    <mergeCell ref="C45:C49"/>
    <mergeCell ref="D49:E49"/>
    <mergeCell ref="A53:A60"/>
    <mergeCell ref="B53:B60"/>
    <mergeCell ref="C56:C60"/>
    <mergeCell ref="D60:E60"/>
  </mergeCells>
  <phoneticPr fontId="29"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5FA33-4B82-4AAF-97AE-C7C9C82F63DC}">
  <sheetPr>
    <tabColor theme="5"/>
  </sheetPr>
  <dimension ref="A1:E4"/>
  <sheetViews>
    <sheetView workbookViewId="0">
      <selection sqref="A1:C4"/>
    </sheetView>
  </sheetViews>
  <sheetFormatPr defaultRowHeight="14.25"/>
  <cols>
    <col min="1" max="1" width="10.875" customWidth="1"/>
    <col min="2" max="2" width="14.875" customWidth="1"/>
    <col min="3" max="3" width="15.875" customWidth="1"/>
    <col min="5" max="5" width="17.625" customWidth="1"/>
  </cols>
  <sheetData>
    <row r="1" spans="1:5">
      <c r="A1" s="454" t="s">
        <v>326</v>
      </c>
      <c r="B1" s="454" t="s">
        <v>555</v>
      </c>
      <c r="C1" s="454" t="s">
        <v>556</v>
      </c>
      <c r="D1" s="454" t="s">
        <v>557</v>
      </c>
      <c r="E1" s="454" t="s">
        <v>558</v>
      </c>
    </row>
    <row r="2" spans="1:5">
      <c r="A2" s="455" t="s">
        <v>470</v>
      </c>
      <c r="B2" s="455" t="s">
        <v>470</v>
      </c>
      <c r="C2" s="455" t="s">
        <v>553</v>
      </c>
      <c r="D2" s="455" t="s">
        <v>553</v>
      </c>
      <c r="E2" s="455" t="s">
        <v>553</v>
      </c>
    </row>
    <row r="3" spans="1:5">
      <c r="A3" s="301"/>
      <c r="B3" s="301"/>
      <c r="C3" s="301"/>
    </row>
    <row r="4" spans="1:5">
      <c r="A4" s="301"/>
      <c r="B4" s="301"/>
      <c r="C4" s="301"/>
    </row>
  </sheetData>
  <phoneticPr fontId="29"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BC742-8D07-405C-8CAE-9BB5D023B973}">
  <sheetPr>
    <tabColor theme="5"/>
  </sheetPr>
  <dimension ref="A1:I21"/>
  <sheetViews>
    <sheetView workbookViewId="0">
      <selection activeCell="C9" sqref="C9"/>
    </sheetView>
  </sheetViews>
  <sheetFormatPr defaultRowHeight="14.25"/>
  <cols>
    <col min="2" max="2" width="18.375" customWidth="1"/>
    <col min="3" max="3" width="14.625" customWidth="1"/>
  </cols>
  <sheetData>
    <row r="1" spans="1:3">
      <c r="A1" s="454" t="s">
        <v>326</v>
      </c>
      <c r="B1" s="454" t="s">
        <v>1332</v>
      </c>
      <c r="C1" s="454" t="s">
        <v>552</v>
      </c>
    </row>
    <row r="2" spans="1:3" ht="71.25">
      <c r="A2" s="455" t="s">
        <v>553</v>
      </c>
      <c r="B2" s="455" t="s">
        <v>1333</v>
      </c>
      <c r="C2" s="455" t="s">
        <v>553</v>
      </c>
    </row>
    <row r="3" spans="1:3">
      <c r="A3" s="301"/>
      <c r="B3" s="301"/>
      <c r="C3" s="301"/>
    </row>
    <row r="4" spans="1:3">
      <c r="A4" s="301"/>
      <c r="B4" s="301"/>
      <c r="C4" s="301"/>
    </row>
    <row r="18" spans="7:9" ht="28.5">
      <c r="G18" s="454" t="s">
        <v>326</v>
      </c>
      <c r="H18" s="454" t="s">
        <v>555</v>
      </c>
      <c r="I18" s="454" t="s">
        <v>556</v>
      </c>
    </row>
    <row r="19" spans="7:9">
      <c r="G19" s="455" t="s">
        <v>470</v>
      </c>
      <c r="H19" s="455" t="s">
        <v>470</v>
      </c>
      <c r="I19" s="455" t="s">
        <v>553</v>
      </c>
    </row>
    <row r="20" spans="7:9">
      <c r="G20" s="301"/>
      <c r="H20" s="301"/>
      <c r="I20" s="301"/>
    </row>
    <row r="21" spans="7:9">
      <c r="G21" s="301"/>
      <c r="H21" s="301"/>
      <c r="I21" s="301"/>
    </row>
  </sheetData>
  <phoneticPr fontId="29"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3B362-8C10-43A5-BEF3-1C6AB62291E8}">
  <sheetPr>
    <tabColor theme="5"/>
  </sheetPr>
  <dimension ref="A1:J16"/>
  <sheetViews>
    <sheetView workbookViewId="0">
      <selection activeCell="H6" sqref="H6"/>
    </sheetView>
  </sheetViews>
  <sheetFormatPr defaultRowHeight="14.25"/>
  <cols>
    <col min="3" max="3" width="14.75" customWidth="1"/>
    <col min="4" max="4" width="24.625" customWidth="1"/>
    <col min="8" max="8" width="13.125" customWidth="1"/>
    <col min="9" max="9" width="10.625" customWidth="1"/>
    <col min="10" max="10" width="12.625" customWidth="1"/>
  </cols>
  <sheetData>
    <row r="1" spans="1:10">
      <c r="A1" s="302" t="s">
        <v>505</v>
      </c>
      <c r="B1" s="302" t="s">
        <v>326</v>
      </c>
      <c r="C1" s="302" t="s">
        <v>465</v>
      </c>
      <c r="D1" s="302" t="s">
        <v>466</v>
      </c>
      <c r="E1" s="302" t="s">
        <v>467</v>
      </c>
      <c r="F1" s="302" t="s">
        <v>468</v>
      </c>
      <c r="G1" s="302" t="s">
        <v>248</v>
      </c>
      <c r="H1" s="302" t="s">
        <v>552</v>
      </c>
      <c r="I1" s="302" t="s">
        <v>1093</v>
      </c>
      <c r="J1" s="302" t="s">
        <v>1095</v>
      </c>
    </row>
    <row r="2" spans="1:10" ht="24.6" customHeight="1">
      <c r="A2" s="303" t="s">
        <v>470</v>
      </c>
      <c r="B2" s="303" t="s">
        <v>469</v>
      </c>
      <c r="C2" s="303" t="s">
        <v>470</v>
      </c>
      <c r="D2" s="303" t="s">
        <v>470</v>
      </c>
      <c r="E2" s="303" t="s">
        <v>470</v>
      </c>
      <c r="F2" s="303" t="s">
        <v>470</v>
      </c>
      <c r="G2" s="303" t="s">
        <v>470</v>
      </c>
      <c r="H2" s="303" t="s">
        <v>553</v>
      </c>
      <c r="I2" s="303" t="s">
        <v>1094</v>
      </c>
      <c r="J2" s="303" t="s">
        <v>1094</v>
      </c>
    </row>
    <row r="3" spans="1:10">
      <c r="A3">
        <v>1</v>
      </c>
      <c r="B3" s="301"/>
      <c r="C3" s="301" t="s">
        <v>514</v>
      </c>
      <c r="D3" s="301"/>
      <c r="E3" s="301"/>
      <c r="F3" s="301"/>
      <c r="G3" s="301"/>
      <c r="H3">
        <v>6405000002</v>
      </c>
    </row>
    <row r="4" spans="1:10">
      <c r="A4">
        <v>1.1000000000000001</v>
      </c>
      <c r="B4" s="301"/>
      <c r="C4" s="301" t="s">
        <v>548</v>
      </c>
      <c r="D4" s="301"/>
      <c r="E4" s="301"/>
      <c r="F4" s="301"/>
      <c r="G4" s="301"/>
    </row>
    <row r="5" spans="1:10">
      <c r="A5">
        <v>2</v>
      </c>
      <c r="B5" s="301"/>
      <c r="C5" s="301" t="s">
        <v>516</v>
      </c>
      <c r="D5" s="301"/>
      <c r="E5" s="301"/>
      <c r="F5" s="301"/>
      <c r="G5" s="301"/>
    </row>
    <row r="6" spans="1:10" ht="24" customHeight="1">
      <c r="A6">
        <v>2.1</v>
      </c>
      <c r="B6" s="301"/>
      <c r="C6" s="301" t="s">
        <v>549</v>
      </c>
      <c r="D6" s="301" t="s">
        <v>1314</v>
      </c>
      <c r="E6" s="301"/>
      <c r="F6" s="301"/>
      <c r="G6" s="301"/>
      <c r="H6">
        <v>2221010200</v>
      </c>
    </row>
    <row r="7" spans="1:10">
      <c r="A7">
        <v>2.2000000000000002</v>
      </c>
      <c r="B7" s="301"/>
      <c r="C7" s="301" t="s">
        <v>549</v>
      </c>
      <c r="D7" s="301" t="s">
        <v>116</v>
      </c>
      <c r="E7" s="301"/>
      <c r="F7" s="301"/>
      <c r="G7" s="301"/>
      <c r="H7">
        <v>2221010100</v>
      </c>
    </row>
    <row r="8" spans="1:10">
      <c r="A8">
        <v>3</v>
      </c>
      <c r="B8" s="301"/>
      <c r="C8" s="301" t="s">
        <v>517</v>
      </c>
      <c r="D8" s="301"/>
      <c r="E8" s="301"/>
      <c r="F8" s="301"/>
      <c r="G8" s="301"/>
      <c r="H8">
        <v>6801000000</v>
      </c>
    </row>
    <row r="9" spans="1:10">
      <c r="A9">
        <v>3.1</v>
      </c>
      <c r="B9" s="301"/>
      <c r="C9" s="301" t="s">
        <v>550</v>
      </c>
      <c r="D9" s="301"/>
      <c r="E9" s="301"/>
      <c r="F9" s="301"/>
      <c r="G9" s="301"/>
    </row>
    <row r="10" spans="1:10">
      <c r="A10">
        <v>4</v>
      </c>
      <c r="B10" s="301"/>
      <c r="C10" s="301" t="s">
        <v>84</v>
      </c>
      <c r="D10" s="301"/>
      <c r="E10" s="301"/>
      <c r="F10" s="301"/>
      <c r="G10" s="301"/>
      <c r="H10">
        <v>6405000004</v>
      </c>
    </row>
    <row r="11" spans="1:10">
      <c r="A11">
        <v>5</v>
      </c>
      <c r="B11" s="301"/>
      <c r="C11" s="301" t="s">
        <v>451</v>
      </c>
      <c r="D11" s="301"/>
      <c r="E11" s="301"/>
      <c r="F11" s="301"/>
      <c r="G11" s="301"/>
      <c r="H11">
        <v>6405000003</v>
      </c>
    </row>
    <row r="12" spans="1:10">
      <c r="A12">
        <v>6</v>
      </c>
      <c r="B12" s="301"/>
      <c r="C12" s="301" t="s">
        <v>512</v>
      </c>
      <c r="D12" s="301"/>
      <c r="E12" s="301"/>
      <c r="F12" s="301"/>
      <c r="G12" s="301"/>
    </row>
    <row r="13" spans="1:10">
      <c r="A13">
        <v>6.1</v>
      </c>
      <c r="B13" s="301"/>
      <c r="C13" s="301" t="s">
        <v>551</v>
      </c>
      <c r="D13" s="301" t="s">
        <v>1315</v>
      </c>
      <c r="E13" s="301"/>
      <c r="F13" s="301"/>
      <c r="G13" s="301"/>
      <c r="H13">
        <v>6600020002</v>
      </c>
    </row>
    <row r="14" spans="1:10">
      <c r="A14">
        <v>6.2</v>
      </c>
      <c r="B14" s="301"/>
      <c r="C14" s="301" t="s">
        <v>551</v>
      </c>
      <c r="D14" s="301" t="s">
        <v>1316</v>
      </c>
      <c r="E14" s="301"/>
      <c r="F14" s="301"/>
      <c r="G14" s="301"/>
      <c r="H14">
        <v>6600020002</v>
      </c>
    </row>
    <row r="15" spans="1:10">
      <c r="A15">
        <v>7</v>
      </c>
      <c r="B15" s="301"/>
      <c r="C15" s="301" t="s">
        <v>472</v>
      </c>
      <c r="D15" s="301"/>
      <c r="E15" s="301"/>
      <c r="F15" s="301"/>
      <c r="G15" s="301"/>
    </row>
    <row r="16" spans="1:10">
      <c r="D16" s="301"/>
    </row>
  </sheetData>
  <phoneticPr fontId="29"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86B9F-B94B-4571-B583-2347F1420368}">
  <sheetPr>
    <tabColor theme="5"/>
  </sheetPr>
  <dimension ref="A1:E7"/>
  <sheetViews>
    <sheetView workbookViewId="0">
      <selection activeCell="E24" sqref="E24"/>
    </sheetView>
  </sheetViews>
  <sheetFormatPr defaultRowHeight="14.25"/>
  <cols>
    <col min="2" max="2" width="12.875" customWidth="1"/>
    <col min="3" max="3" width="16.125" customWidth="1"/>
    <col min="4" max="4" width="22.625" customWidth="1"/>
    <col min="5" max="5" width="24.875" customWidth="1"/>
  </cols>
  <sheetData>
    <row r="1" spans="1:5">
      <c r="A1" s="305" t="s">
        <v>326</v>
      </c>
      <c r="B1" s="305" t="s">
        <v>465</v>
      </c>
      <c r="C1" s="305" t="s">
        <v>466</v>
      </c>
      <c r="D1" s="305" t="s">
        <v>71</v>
      </c>
      <c r="E1" s="305" t="s">
        <v>473</v>
      </c>
    </row>
    <row r="2" spans="1:5">
      <c r="A2" s="32" t="s">
        <v>470</v>
      </c>
      <c r="B2" s="32" t="s">
        <v>470</v>
      </c>
      <c r="C2" s="32" t="s">
        <v>469</v>
      </c>
      <c r="D2" s="32" t="s">
        <v>469</v>
      </c>
      <c r="E2" s="32" t="s">
        <v>470</v>
      </c>
    </row>
    <row r="3" spans="1:5">
      <c r="A3" s="242">
        <v>2320</v>
      </c>
      <c r="B3" s="3" t="s">
        <v>471</v>
      </c>
      <c r="C3" s="3" t="s">
        <v>471</v>
      </c>
      <c r="D3" s="3"/>
      <c r="E3" s="3" t="s">
        <v>474</v>
      </c>
    </row>
    <row r="4" spans="1:5">
      <c r="A4" s="242">
        <v>4470</v>
      </c>
      <c r="B4" s="3" t="s">
        <v>471</v>
      </c>
      <c r="C4" s="3" t="s">
        <v>471</v>
      </c>
      <c r="D4" s="3" t="s">
        <v>80</v>
      </c>
      <c r="E4" s="3" t="s">
        <v>81</v>
      </c>
    </row>
    <row r="5" spans="1:5">
      <c r="A5" s="304"/>
    </row>
    <row r="6" spans="1:5">
      <c r="A6" s="3"/>
    </row>
    <row r="7" spans="1:5">
      <c r="A7" s="304"/>
    </row>
  </sheetData>
  <phoneticPr fontId="29"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12BA2-4F73-42B1-BC08-9273F05B1412}">
  <sheetPr>
    <tabColor theme="5"/>
  </sheetPr>
  <dimension ref="A1:E18"/>
  <sheetViews>
    <sheetView topLeftCell="A4" workbookViewId="0">
      <selection activeCell="C20" sqref="C20"/>
    </sheetView>
  </sheetViews>
  <sheetFormatPr defaultRowHeight="14.25"/>
  <cols>
    <col min="2" max="2" width="15.625" customWidth="1"/>
    <col min="3" max="3" width="33.25" customWidth="1"/>
  </cols>
  <sheetData>
    <row r="1" spans="1:5">
      <c r="A1" s="305" t="s">
        <v>475</v>
      </c>
      <c r="B1" s="305" t="s">
        <v>326</v>
      </c>
      <c r="C1" s="305" t="s">
        <v>476</v>
      </c>
      <c r="D1" s="305" t="s">
        <v>477</v>
      </c>
      <c r="E1" s="305" t="s">
        <v>478</v>
      </c>
    </row>
    <row r="2" spans="1:5">
      <c r="A2" s="32" t="s">
        <v>470</v>
      </c>
      <c r="B2" s="32" t="s">
        <v>469</v>
      </c>
      <c r="C2" s="32" t="s">
        <v>470</v>
      </c>
      <c r="D2" s="32" t="s">
        <v>470</v>
      </c>
      <c r="E2" s="32" t="s">
        <v>470</v>
      </c>
    </row>
    <row r="3" spans="1:5">
      <c r="A3" s="244">
        <v>1</v>
      </c>
      <c r="B3" s="3"/>
      <c r="C3" s="3" t="s">
        <v>1070</v>
      </c>
      <c r="D3" s="3" t="s">
        <v>479</v>
      </c>
      <c r="E3" s="3" t="s">
        <v>479</v>
      </c>
    </row>
    <row r="4" spans="1:5">
      <c r="A4" s="244">
        <v>2</v>
      </c>
      <c r="B4" s="3"/>
      <c r="C4" s="3" t="s">
        <v>480</v>
      </c>
      <c r="D4" s="3" t="s">
        <v>481</v>
      </c>
      <c r="E4" s="3"/>
    </row>
    <row r="5" spans="1:5">
      <c r="A5" s="244">
        <v>3</v>
      </c>
      <c r="B5" s="3"/>
      <c r="C5" s="3" t="s">
        <v>482</v>
      </c>
      <c r="D5" s="3" t="s">
        <v>481</v>
      </c>
      <c r="E5" s="3" t="s">
        <v>479</v>
      </c>
    </row>
    <row r="6" spans="1:5">
      <c r="A6" s="244">
        <v>4</v>
      </c>
      <c r="B6" s="3"/>
      <c r="C6" s="3" t="s">
        <v>483</v>
      </c>
      <c r="D6" s="3" t="s">
        <v>481</v>
      </c>
      <c r="E6" s="3"/>
    </row>
    <row r="7" spans="1:5">
      <c r="A7" s="244">
        <v>5</v>
      </c>
      <c r="B7" s="3"/>
      <c r="C7" s="3" t="s">
        <v>484</v>
      </c>
      <c r="D7" s="3" t="s">
        <v>481</v>
      </c>
      <c r="E7" s="3" t="s">
        <v>479</v>
      </c>
    </row>
    <row r="8" spans="1:5">
      <c r="A8" s="244">
        <v>6</v>
      </c>
      <c r="B8" s="3" t="s">
        <v>485</v>
      </c>
      <c r="C8" s="3" t="s">
        <v>486</v>
      </c>
      <c r="D8" s="3" t="s">
        <v>481</v>
      </c>
      <c r="E8" s="3" t="s">
        <v>479</v>
      </c>
    </row>
    <row r="9" spans="1:5">
      <c r="A9" s="244">
        <v>7</v>
      </c>
      <c r="B9" s="3"/>
      <c r="C9" s="3" t="s">
        <v>487</v>
      </c>
      <c r="D9" s="3" t="s">
        <v>481</v>
      </c>
      <c r="E9" s="3" t="s">
        <v>479</v>
      </c>
    </row>
    <row r="10" spans="1:5">
      <c r="A10" s="244">
        <v>8</v>
      </c>
      <c r="B10" s="3"/>
      <c r="C10" s="3" t="s">
        <v>488</v>
      </c>
      <c r="D10" s="3" t="s">
        <v>479</v>
      </c>
      <c r="E10" s="3" t="s">
        <v>479</v>
      </c>
    </row>
    <row r="11" spans="1:5">
      <c r="A11" s="244">
        <v>9</v>
      </c>
      <c r="B11" s="3"/>
      <c r="C11" s="3" t="s">
        <v>489</v>
      </c>
      <c r="D11" s="3" t="s">
        <v>481</v>
      </c>
      <c r="E11" s="3" t="s">
        <v>479</v>
      </c>
    </row>
    <row r="12" spans="1:5">
      <c r="A12" s="244">
        <v>10</v>
      </c>
      <c r="B12" s="3"/>
      <c r="C12" s="3" t="s">
        <v>490</v>
      </c>
      <c r="D12" s="3" t="s">
        <v>481</v>
      </c>
      <c r="E12" s="3" t="s">
        <v>479</v>
      </c>
    </row>
    <row r="13" spans="1:5">
      <c r="A13" s="244">
        <v>11</v>
      </c>
      <c r="B13" s="3"/>
      <c r="C13" s="3" t="s">
        <v>491</v>
      </c>
      <c r="D13" s="3" t="s">
        <v>479</v>
      </c>
      <c r="E13" s="3" t="s">
        <v>479</v>
      </c>
    </row>
    <row r="14" spans="1:5">
      <c r="A14" s="244">
        <v>12</v>
      </c>
      <c r="B14" s="3"/>
      <c r="C14" s="3" t="s">
        <v>492</v>
      </c>
      <c r="D14" s="3" t="s">
        <v>479</v>
      </c>
      <c r="E14" s="3" t="s">
        <v>479</v>
      </c>
    </row>
    <row r="15" spans="1:5">
      <c r="A15" s="244">
        <v>13</v>
      </c>
      <c r="B15" s="3"/>
      <c r="C15" s="3" t="s">
        <v>493</v>
      </c>
      <c r="D15" s="3" t="s">
        <v>479</v>
      </c>
      <c r="E15" s="3" t="s">
        <v>479</v>
      </c>
    </row>
    <row r="16" spans="1:5">
      <c r="A16" s="244">
        <v>14</v>
      </c>
      <c r="B16" s="3"/>
      <c r="C16" s="3" t="s">
        <v>494</v>
      </c>
      <c r="D16" s="3" t="s">
        <v>479</v>
      </c>
      <c r="E16" s="3" t="s">
        <v>479</v>
      </c>
    </row>
    <row r="17" spans="1:5">
      <c r="A17" s="244">
        <v>15</v>
      </c>
      <c r="B17" s="3" t="s">
        <v>485</v>
      </c>
      <c r="C17" s="3" t="s">
        <v>495</v>
      </c>
      <c r="D17" s="3" t="s">
        <v>481</v>
      </c>
      <c r="E17" s="3" t="s">
        <v>479</v>
      </c>
    </row>
    <row r="18" spans="1:5">
      <c r="A18" s="244">
        <v>16</v>
      </c>
      <c r="B18" s="3" t="s">
        <v>485</v>
      </c>
      <c r="C18" s="3" t="s">
        <v>496</v>
      </c>
      <c r="D18" s="3" t="s">
        <v>481</v>
      </c>
      <c r="E18" s="3" t="s">
        <v>479</v>
      </c>
    </row>
  </sheetData>
  <phoneticPr fontId="29" type="noConversion"/>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F7850-0426-4472-8F8E-112F9254C8A4}">
  <sheetPr>
    <tabColor theme="5"/>
  </sheetPr>
  <dimension ref="A1:D12"/>
  <sheetViews>
    <sheetView workbookViewId="0">
      <selection activeCell="C20" sqref="C20"/>
    </sheetView>
  </sheetViews>
  <sheetFormatPr defaultRowHeight="14.25"/>
  <cols>
    <col min="2" max="2" width="23.875" customWidth="1"/>
    <col min="3" max="3" width="47.125" customWidth="1"/>
  </cols>
  <sheetData>
    <row r="1" spans="1:4">
      <c r="A1" s="305" t="s">
        <v>475</v>
      </c>
      <c r="B1" s="305" t="s">
        <v>326</v>
      </c>
      <c r="C1" s="305" t="s">
        <v>497</v>
      </c>
      <c r="D1" s="305" t="s">
        <v>478</v>
      </c>
    </row>
    <row r="2" spans="1:4">
      <c r="A2" s="32" t="s">
        <v>470</v>
      </c>
      <c r="B2" s="32" t="s">
        <v>498</v>
      </c>
      <c r="C2" s="32" t="s">
        <v>470</v>
      </c>
      <c r="D2" s="32" t="s">
        <v>470</v>
      </c>
    </row>
    <row r="3" spans="1:4">
      <c r="A3" s="244">
        <v>1</v>
      </c>
      <c r="B3" s="3" t="s">
        <v>485</v>
      </c>
      <c r="C3" s="3" t="s">
        <v>499</v>
      </c>
      <c r="D3" s="3" t="s">
        <v>479</v>
      </c>
    </row>
    <row r="4" spans="1:4">
      <c r="A4" s="244">
        <v>1</v>
      </c>
      <c r="B4" s="3" t="s">
        <v>485</v>
      </c>
      <c r="C4" s="3" t="s">
        <v>500</v>
      </c>
      <c r="D4" s="3" t="s">
        <v>479</v>
      </c>
    </row>
    <row r="5" spans="1:4">
      <c r="A5" s="244">
        <v>1</v>
      </c>
      <c r="B5" s="3" t="s">
        <v>485</v>
      </c>
      <c r="C5" s="3" t="s">
        <v>501</v>
      </c>
      <c r="D5" s="3" t="s">
        <v>479</v>
      </c>
    </row>
    <row r="6" spans="1:4">
      <c r="A6" s="244">
        <v>1</v>
      </c>
      <c r="B6" s="3" t="s">
        <v>485</v>
      </c>
      <c r="C6" s="3" t="s">
        <v>502</v>
      </c>
      <c r="D6" s="3" t="s">
        <v>479</v>
      </c>
    </row>
    <row r="7" spans="1:4">
      <c r="A7" s="244">
        <v>1</v>
      </c>
      <c r="B7" s="3" t="s">
        <v>485</v>
      </c>
      <c r="C7" s="3" t="s">
        <v>503</v>
      </c>
      <c r="D7" s="3" t="s">
        <v>479</v>
      </c>
    </row>
    <row r="8" spans="1:4">
      <c r="A8" s="244">
        <v>1</v>
      </c>
      <c r="B8" s="3" t="s">
        <v>485</v>
      </c>
      <c r="C8" s="3" t="s">
        <v>504</v>
      </c>
      <c r="D8" s="3" t="s">
        <v>479</v>
      </c>
    </row>
    <row r="9" spans="1:4">
      <c r="A9" s="3"/>
      <c r="B9" s="3"/>
      <c r="C9" s="3"/>
      <c r="D9" s="3"/>
    </row>
    <row r="10" spans="1:4">
      <c r="A10" s="3"/>
      <c r="B10" s="3"/>
      <c r="C10" s="3"/>
      <c r="D10" s="3"/>
    </row>
    <row r="11" spans="1:4">
      <c r="A11" s="3"/>
      <c r="B11" s="3"/>
      <c r="C11" s="3"/>
      <c r="D11" s="3"/>
    </row>
    <row r="12" spans="1:4">
      <c r="A12" s="3"/>
      <c r="B12" s="3"/>
      <c r="C12" s="3"/>
      <c r="D12" s="3"/>
    </row>
  </sheetData>
  <phoneticPr fontId="2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29</vt:i4>
      </vt:variant>
    </vt:vector>
  </HeadingPairs>
  <TitlesOfParts>
    <vt:vector size="29" baseType="lpstr">
      <vt:lpstr>Ref 1_202502_Summary</vt:lpstr>
      <vt:lpstr>说明</vt:lpstr>
      <vt:lpstr>增值税变动表</vt:lpstr>
      <vt:lpstr>Summary </vt:lpstr>
      <vt:lpstr>Summary 表样</vt:lpstr>
      <vt:lpstr>未开票数监控</vt:lpstr>
      <vt:lpstr>PL附表-2320、2355</vt:lpstr>
      <vt:lpstr>累计税金汇总表-2320、2355</vt:lpstr>
      <vt:lpstr>账税差异监控-2320、2355</vt:lpstr>
      <vt:lpstr>增值税表一 累计销项-2320、2355</vt:lpstr>
      <vt:lpstr>项目累计申报</vt:lpstr>
      <vt:lpstr>项目累计缴纳</vt:lpstr>
      <vt:lpstr>印花税明细</vt:lpstr>
      <vt:lpstr>收入明细、销项明细、进项明细、所得税明细、其他科目明细</vt:lpstr>
      <vt:lpstr>累计项目税收明细表202512</vt:lpstr>
      <vt:lpstr>增值税变动表附表</vt:lpstr>
      <vt:lpstr>PL附表-项目公司</vt:lpstr>
      <vt:lpstr>增值税进项认证清单</vt:lpstr>
      <vt:lpstr>增值税销项 </vt:lpstr>
      <vt:lpstr>BS附表</vt:lpstr>
      <vt:lpstr>合同印花税明细台账</vt:lpstr>
      <vt:lpstr>睿景景程月结数据表-报税</vt:lpstr>
      <vt:lpstr>预开票收入计提及冲回统计（2320、2355）</vt:lpstr>
      <vt:lpstr>公司代码配置表</vt:lpstr>
      <vt:lpstr>总账明细配置表</vt:lpstr>
      <vt:lpstr>税目配置表</vt:lpstr>
      <vt:lpstr>项目配置表</vt:lpstr>
      <vt:lpstr>增值税变动表基础条目配置表</vt:lpstr>
      <vt:lpstr>睿景、景程增值税变动表特殊条目配置表</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Yaozhi Hu(Outsourcing)</dc:creator>
  <cp:lastModifiedBy>Gangxiang Guan(Outsourcing)</cp:lastModifiedBy>
  <dcterms:created xsi:type="dcterms:W3CDTF">2026-03-09T03:06:43Z</dcterms:created>
  <dcterms:modified xsi:type="dcterms:W3CDTF">2026-04-03T06:33:11Z</dcterms:modified>
</cp:coreProperties>
</file>